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codeName="ThisWorkbook" defaultThemeVersion="124226"/>
  <mc:AlternateContent xmlns:mc="http://schemas.openxmlformats.org/markup-compatibility/2006">
    <mc:Choice Requires="x15">
      <x15ac:absPath xmlns:x15ac="http://schemas.microsoft.com/office/spreadsheetml/2010/11/ac" url="C:\Data Files\Websites\EstaEsLaBuena\Data\"/>
    </mc:Choice>
  </mc:AlternateContent>
  <xr:revisionPtr revIDLastSave="0" documentId="13_ncr:1_{9BA428ED-AE28-44AB-98AA-6FC43C05D8FB}" xr6:coauthVersionLast="47" xr6:coauthVersionMax="47" xr10:uidLastSave="{00000000-0000-0000-0000-000000000000}"/>
  <workbookProtection lockStructure="1"/>
  <bookViews>
    <workbookView xWindow="-120" yWindow="-120" windowWidth="20730" windowHeight="11160" tabRatio="798" xr2:uid="{00000000-000D-0000-FFFF-FFFF00000000}"/>
  </bookViews>
  <sheets>
    <sheet name="Global" sheetId="1" r:id="rId1"/>
    <sheet name="Grupos" sheetId="64" r:id="rId2"/>
    <sheet name="Tabla de Posiciones" sheetId="2" r:id="rId3"/>
    <sheet name="Instrucciones" sheetId="3" r:id="rId4"/>
    <sheet name="001" sheetId="4" r:id="rId5"/>
    <sheet name="002" sheetId="5" r:id="rId6"/>
    <sheet name="003" sheetId="6" r:id="rId7"/>
    <sheet name="004" sheetId="7" r:id="rId8"/>
    <sheet name="005" sheetId="12" r:id="rId9"/>
    <sheet name="006" sheetId="8" r:id="rId10"/>
    <sheet name="007" sheetId="9" r:id="rId11"/>
    <sheet name="008" sheetId="10" r:id="rId12"/>
    <sheet name="009" sheetId="11" r:id="rId13"/>
    <sheet name="010" sheetId="13" r:id="rId14"/>
    <sheet name="011" sheetId="14" r:id="rId15"/>
    <sheet name="012" sheetId="15" r:id="rId16"/>
    <sheet name="013" sheetId="16" r:id="rId17"/>
    <sheet name="014" sheetId="17" r:id="rId18"/>
    <sheet name="015" sheetId="18" r:id="rId19"/>
    <sheet name="016" sheetId="19" r:id="rId20"/>
    <sheet name="017" sheetId="20" r:id="rId21"/>
    <sheet name="018" sheetId="21" r:id="rId22"/>
    <sheet name="019" sheetId="22" r:id="rId23"/>
    <sheet name="020" sheetId="23" r:id="rId24"/>
    <sheet name="021" sheetId="24" r:id="rId25"/>
    <sheet name="022" sheetId="25" r:id="rId26"/>
    <sheet name="023" sheetId="26" r:id="rId27"/>
    <sheet name="024" sheetId="27" r:id="rId28"/>
    <sheet name="025" sheetId="28" r:id="rId29"/>
    <sheet name="026" sheetId="29" r:id="rId30"/>
    <sheet name="027" sheetId="30" r:id="rId31"/>
    <sheet name="028" sheetId="31" r:id="rId32"/>
    <sheet name="029" sheetId="32" r:id="rId33"/>
    <sheet name="030" sheetId="33" r:id="rId34"/>
    <sheet name="031" sheetId="34" r:id="rId35"/>
    <sheet name="032" sheetId="35" r:id="rId36"/>
    <sheet name="033" sheetId="36" r:id="rId37"/>
    <sheet name="034" sheetId="37" r:id="rId38"/>
    <sheet name="035" sheetId="38" r:id="rId39"/>
    <sheet name="036" sheetId="39" r:id="rId40"/>
    <sheet name="037" sheetId="61" r:id="rId41"/>
    <sheet name="038" sheetId="40" r:id="rId42"/>
    <sheet name="039" sheetId="41" r:id="rId43"/>
    <sheet name="040" sheetId="42" r:id="rId44"/>
    <sheet name="041" sheetId="43" r:id="rId45"/>
    <sheet name="042" sheetId="44" r:id="rId46"/>
    <sheet name="043" sheetId="45" r:id="rId47"/>
    <sheet name="044" sheetId="46" r:id="rId48"/>
    <sheet name="045" sheetId="47" r:id="rId49"/>
    <sheet name="046" sheetId="48" r:id="rId50"/>
    <sheet name="047" sheetId="49" r:id="rId51"/>
    <sheet name="048" sheetId="50" r:id="rId52"/>
    <sheet name="049" sheetId="51" r:id="rId53"/>
    <sheet name="050" sheetId="52" r:id="rId54"/>
    <sheet name="051" sheetId="53" r:id="rId55"/>
    <sheet name="052" sheetId="54" r:id="rId56"/>
    <sheet name="053" sheetId="55" r:id="rId57"/>
    <sheet name="054" sheetId="57" r:id="rId58"/>
    <sheet name="055" sheetId="58" r:id="rId59"/>
    <sheet name="056" sheetId="59" r:id="rId60"/>
    <sheet name="057" sheetId="60" r:id="rId61"/>
    <sheet name="058" sheetId="63" r:id="rId62"/>
    <sheet name="Sheet1" sheetId="65" r:id="rId63"/>
  </sheets>
  <definedNames>
    <definedName name="CTOSPuntosPorDiferencia">Global!$E$98</definedName>
    <definedName name="CTOSPuntosPorGanador">Global!$E$97</definedName>
    <definedName name="CTOSPuntosPorMarcador">Global!$E$96</definedName>
    <definedName name="Equipos">Grupos!$O$5:$O$36</definedName>
    <definedName name="FINALPuntosPorDiferencia">Global!$E$113</definedName>
    <definedName name="FINALPuntosPorGanador">Global!$E$112</definedName>
    <definedName name="FINALPuntosPorMarcador">Global!$E$111</definedName>
    <definedName name="GPOA1">Grupos!$C$5</definedName>
    <definedName name="GPOA1SortCol">Grupos!$J$5</definedName>
    <definedName name="GPOA2">Grupos!$C$6</definedName>
    <definedName name="GPOA2SortCol">Grupos!$J$6</definedName>
    <definedName name="GPOA3">Grupos!$C$7</definedName>
    <definedName name="GPOA3SortCol">Grupos!$J$7</definedName>
    <definedName name="GPOA4">Grupos!$C$8</definedName>
    <definedName name="GPOB1">Grupos!$C$11</definedName>
    <definedName name="GPOB1SortCol">Grupos!$J$11</definedName>
    <definedName name="GPOB2">Grupos!$C$12</definedName>
    <definedName name="GPOB2SortCol">Grupos!$J$12</definedName>
    <definedName name="GPOB3SortCol">Grupos!$J$13</definedName>
    <definedName name="GPOC1">Grupos!$C$17</definedName>
    <definedName name="GPOC1SortCol">Grupos!$J$17</definedName>
    <definedName name="GPOC2">Grupos!$C$18</definedName>
    <definedName name="GPOC2SortCol">Grupos!$J$18</definedName>
    <definedName name="GPOC3SortCol">Grupos!$J$19</definedName>
    <definedName name="GPOD1">Grupos!$C$23</definedName>
    <definedName name="GPOD1SortCol">Grupos!$J$23</definedName>
    <definedName name="GPOD2">Grupos!$C$24</definedName>
    <definedName name="GPOD2SortCol">Grupos!$J$24</definedName>
    <definedName name="GPOD3SortCol">Grupos!$J$25</definedName>
    <definedName name="GPOE1">Grupos!$C$29</definedName>
    <definedName name="GPOE1SortCol">Grupos!$J$29</definedName>
    <definedName name="GPOE2">Grupos!$C$30</definedName>
    <definedName name="GPOE2SortCol">Grupos!$J$30</definedName>
    <definedName name="GPOE3SortCol">Grupos!$J$31</definedName>
    <definedName name="GPOF1">Grupos!$C$35</definedName>
    <definedName name="GPOF1SortCol">Grupos!$J$35</definedName>
    <definedName name="GPOF2">Grupos!$C$36</definedName>
    <definedName name="GPOF2SortCol">Grupos!$J$36</definedName>
    <definedName name="GPOF3SortCol">Grupos!$J$37</definedName>
    <definedName name="GPOG1">Grupos!$C$41</definedName>
    <definedName name="GPOG1SortCol">Grupos!$J$41</definedName>
    <definedName name="GPOG2">Grupos!$C$42</definedName>
    <definedName name="GPOG2SortCol">Grupos!$J$42</definedName>
    <definedName name="GPOG3SortCol">Grupos!$J$43</definedName>
    <definedName name="GPOH1">Grupos!$C$47</definedName>
    <definedName name="GPOH1SortCol">Grupos!$J$47</definedName>
    <definedName name="GPOH2">Grupos!$C$48</definedName>
    <definedName name="GPOH2SortCol">Grupos!$J$48</definedName>
    <definedName name="GPOH3SortCol">Grupos!$J$49</definedName>
    <definedName name="GPOSPuntosPorDiferencia">Global!$E$88</definedName>
    <definedName name="GPOSPuntosPorGanador">Global!$E$87</definedName>
    <definedName name="GPOSPuntosPorMarcador">Global!$E$86</definedName>
    <definedName name="GroupA">Grupos!$C$5:$J$8</definedName>
    <definedName name="GroupB">Grupos!$C$11:$J$14</definedName>
    <definedName name="GroupC">Grupos!$C$17:$J$20</definedName>
    <definedName name="GROUPD">Grupos!$C$23:$J$26</definedName>
    <definedName name="GROUPE">Grupos!$C$29:$J$32</definedName>
    <definedName name="GROUPF">Grupos!$C$35:$J$38</definedName>
    <definedName name="GROUPG">Grupos!$C$41:$J$44</definedName>
    <definedName name="GROUPH">Grupos!$C$47:$J$50</definedName>
    <definedName name="OCTPuntosPorDiferencia">Global!$E$93</definedName>
    <definedName name="OCTPuntosPorGanador">Global!$E$92</definedName>
    <definedName name="OCTPuntosPorMarcador">Global!$E$91</definedName>
    <definedName name="_xlnm.Print_Area" localSheetId="4">'001'!$A$1:$N$86</definedName>
    <definedName name="_xlnm.Print_Area" localSheetId="0">Global!$A$2:$I$83</definedName>
    <definedName name="_xlnm.Print_Titles" localSheetId="4">'001'!$1:$6</definedName>
    <definedName name="_xlnm.Print_Titles" localSheetId="0">Global!$1:$6</definedName>
    <definedName name="SEMIPuntosPorDiferencia">Global!$E$103</definedName>
    <definedName name="SEMIPuntosPorGanador">Global!$E$102</definedName>
    <definedName name="SEMIPuntosPorMarcador">Global!$E$101</definedName>
    <definedName name="SortDestinationStartPosition">'Tabla de Posiciones'!$D$84</definedName>
    <definedName name="SortKey">'Tabla de Posiciones'!$E$84</definedName>
    <definedName name="SortOriginationEndPosition">'Tabla de Posiciones'!$BF$81</definedName>
    <definedName name="SortOriginationStartPosition">'Tabla de Posiciones'!$D$80</definedName>
    <definedName name="Tabla_de_Posiciones">'Tabla de Posiciones'!$F$6:$G$61</definedName>
    <definedName name="TablaDeGrupos">Grupos!$A$2:$I$51</definedName>
    <definedName name="TERCPuntosPorDiferencia">Global!$E$108</definedName>
    <definedName name="TERCPuntosPorGanador">Global!$E$107</definedName>
    <definedName name="TERCPuntosPorMarcador">Global!$E$106</definedName>
    <definedName name="Totales">Global!$K$5:$AA$6</definedName>
  </definedNames>
  <calcPr calcId="191029"/>
  <webPublishObjects count="1">
    <webPublishObject id="22047" divId="Quiniela Mundial 2006 - Todos los Participantes_22047" sourceObject="Tabla_de_Posiciones" destinationFile="C:\Data Files\personal\Mundial 2006\Estaeslabuena.com\Solo Posiciones.htm"/>
  </webPublishObject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79" i="1" l="1"/>
  <c r="D79" i="1"/>
  <c r="L9" i="4"/>
  <c r="E48" i="64"/>
  <c r="E49" i="64"/>
  <c r="E50" i="64"/>
  <c r="E47" i="64"/>
  <c r="E44" i="64"/>
  <c r="E43" i="64"/>
  <c r="E42" i="64"/>
  <c r="E41" i="64"/>
  <c r="E38" i="64"/>
  <c r="E37" i="64"/>
  <c r="E35" i="64"/>
  <c r="E36" i="64"/>
  <c r="E31" i="64"/>
  <c r="E32" i="64"/>
  <c r="E29" i="64"/>
  <c r="E30" i="64"/>
  <c r="E25" i="64"/>
  <c r="E26" i="64"/>
  <c r="E24" i="64"/>
  <c r="E23" i="64"/>
  <c r="E19" i="64"/>
  <c r="E20" i="64"/>
  <c r="E17" i="64"/>
  <c r="E18" i="64"/>
  <c r="E14" i="64"/>
  <c r="E12" i="64"/>
  <c r="E13" i="64"/>
  <c r="E11" i="64"/>
  <c r="E5" i="64"/>
  <c r="E6" i="64"/>
  <c r="E8" i="64"/>
  <c r="E7" i="64"/>
  <c r="K5" i="1"/>
  <c r="L5" i="1"/>
  <c r="M5" i="1"/>
  <c r="E113" i="6"/>
  <c r="A113" i="6"/>
  <c r="E112" i="6"/>
  <c r="A112" i="6"/>
  <c r="E111" i="6"/>
  <c r="A111" i="6"/>
  <c r="A110" i="6"/>
  <c r="E108" i="6"/>
  <c r="A108" i="6"/>
  <c r="E107" i="6"/>
  <c r="A107" i="6"/>
  <c r="E106" i="6"/>
  <c r="A106" i="6"/>
  <c r="A105" i="6"/>
  <c r="E103" i="6"/>
  <c r="A103" i="6"/>
  <c r="E102" i="6"/>
  <c r="A102" i="6"/>
  <c r="E101" i="6"/>
  <c r="A101" i="6"/>
  <c r="A100" i="6"/>
  <c r="E98" i="6"/>
  <c r="A98" i="6"/>
  <c r="E97" i="6"/>
  <c r="A97" i="6"/>
  <c r="E96" i="6"/>
  <c r="A96" i="6"/>
  <c r="A95" i="6"/>
  <c r="E93" i="6"/>
  <c r="A93" i="6"/>
  <c r="E92" i="6"/>
  <c r="A92" i="6"/>
  <c r="E91" i="6"/>
  <c r="A91" i="6"/>
  <c r="A90" i="6"/>
  <c r="E88" i="6"/>
  <c r="A88" i="6"/>
  <c r="E87" i="6"/>
  <c r="A87" i="6"/>
  <c r="E86" i="6"/>
  <c r="A86" i="6"/>
  <c r="A85" i="6"/>
  <c r="L83" i="6"/>
  <c r="K83" i="6"/>
  <c r="I83" i="6"/>
  <c r="B83" i="6"/>
  <c r="A83" i="6"/>
  <c r="M82" i="6"/>
  <c r="A82" i="6"/>
  <c r="L81" i="6"/>
  <c r="K81" i="6"/>
  <c r="I81" i="6"/>
  <c r="B81" i="6"/>
  <c r="A81" i="6"/>
  <c r="M80" i="6"/>
  <c r="A80" i="6"/>
  <c r="L79" i="6"/>
  <c r="K79" i="6"/>
  <c r="I79" i="6"/>
  <c r="B79" i="6"/>
  <c r="A79" i="6"/>
  <c r="L78" i="6"/>
  <c r="K78" i="6"/>
  <c r="I78" i="6"/>
  <c r="B78" i="6"/>
  <c r="A78" i="6"/>
  <c r="M77" i="6"/>
  <c r="A77" i="6"/>
  <c r="L76" i="6"/>
  <c r="K76" i="6"/>
  <c r="I76" i="6"/>
  <c r="B76" i="6"/>
  <c r="A76" i="6"/>
  <c r="L75" i="6"/>
  <c r="M75" i="6" s="1"/>
  <c r="N75" i="6" s="1"/>
  <c r="M75" i="1" s="1"/>
  <c r="K75" i="6"/>
  <c r="I75" i="6"/>
  <c r="B75" i="6"/>
  <c r="A75" i="6"/>
  <c r="L74" i="6"/>
  <c r="K74" i="6"/>
  <c r="I74" i="6"/>
  <c r="B74" i="6"/>
  <c r="A74" i="6"/>
  <c r="L73" i="6"/>
  <c r="K73" i="6"/>
  <c r="I73" i="6"/>
  <c r="B73" i="6"/>
  <c r="A73" i="6"/>
  <c r="M72" i="6"/>
  <c r="A72" i="6"/>
  <c r="L71" i="6"/>
  <c r="K71" i="6"/>
  <c r="I71" i="6"/>
  <c r="H71" i="6"/>
  <c r="D71" i="6"/>
  <c r="B71" i="6"/>
  <c r="A71" i="6"/>
  <c r="L70" i="6"/>
  <c r="K70" i="6"/>
  <c r="I70" i="6"/>
  <c r="H70" i="6"/>
  <c r="D70" i="6"/>
  <c r="B70" i="6"/>
  <c r="A70" i="6"/>
  <c r="L69" i="6"/>
  <c r="M69" i="6" s="1"/>
  <c r="N69" i="6" s="1"/>
  <c r="M69" i="1" s="1"/>
  <c r="K69" i="6"/>
  <c r="I69" i="6"/>
  <c r="H69" i="6"/>
  <c r="D69" i="6"/>
  <c r="B69" i="6"/>
  <c r="A69" i="6"/>
  <c r="L68" i="6"/>
  <c r="K68" i="6"/>
  <c r="I68" i="6"/>
  <c r="H68" i="6"/>
  <c r="D68" i="6"/>
  <c r="B68" i="6"/>
  <c r="A68" i="6"/>
  <c r="L67" i="6"/>
  <c r="K67" i="6"/>
  <c r="I67" i="6"/>
  <c r="H67" i="6"/>
  <c r="D67" i="6"/>
  <c r="B67" i="6"/>
  <c r="A67" i="6"/>
  <c r="L66" i="6"/>
  <c r="K66" i="6"/>
  <c r="I66" i="6"/>
  <c r="H66" i="6"/>
  <c r="D66" i="6"/>
  <c r="B66" i="6"/>
  <c r="A66" i="6"/>
  <c r="L65" i="6"/>
  <c r="K65" i="6"/>
  <c r="I65" i="6"/>
  <c r="H65" i="6"/>
  <c r="D65" i="6"/>
  <c r="B65" i="6"/>
  <c r="A65" i="6"/>
  <c r="L64" i="6"/>
  <c r="K64" i="6"/>
  <c r="I64" i="6"/>
  <c r="H64" i="6"/>
  <c r="D64" i="6"/>
  <c r="B64" i="6"/>
  <c r="A64" i="6"/>
  <c r="M63" i="6"/>
  <c r="A63" i="6"/>
  <c r="L62" i="6"/>
  <c r="K62" i="6"/>
  <c r="I62" i="6"/>
  <c r="H62" i="6"/>
  <c r="D62" i="6"/>
  <c r="C62" i="6"/>
  <c r="B62" i="6"/>
  <c r="A62" i="6"/>
  <c r="L61" i="6"/>
  <c r="K61" i="6"/>
  <c r="I61" i="6"/>
  <c r="H61" i="6"/>
  <c r="D61" i="6"/>
  <c r="C61" i="6"/>
  <c r="B61" i="6"/>
  <c r="A61" i="6"/>
  <c r="L60" i="6"/>
  <c r="K60" i="6"/>
  <c r="I60" i="6"/>
  <c r="H60" i="6"/>
  <c r="D60" i="6"/>
  <c r="C60" i="6"/>
  <c r="B60" i="6"/>
  <c r="A60" i="6"/>
  <c r="L59" i="6"/>
  <c r="K59" i="6"/>
  <c r="I59" i="6"/>
  <c r="H59" i="6"/>
  <c r="D59" i="6"/>
  <c r="C59" i="6"/>
  <c r="B59" i="6"/>
  <c r="A59" i="6"/>
  <c r="L58" i="6"/>
  <c r="K58" i="6"/>
  <c r="I58" i="6"/>
  <c r="H58" i="6"/>
  <c r="D58" i="6"/>
  <c r="C58" i="6"/>
  <c r="B58" i="6"/>
  <c r="A58" i="6"/>
  <c r="L57" i="6"/>
  <c r="K57" i="6"/>
  <c r="I57" i="6"/>
  <c r="H57" i="6"/>
  <c r="D57" i="6"/>
  <c r="C57" i="6"/>
  <c r="B57" i="6"/>
  <c r="A57" i="6"/>
  <c r="M56" i="6"/>
  <c r="A56" i="6"/>
  <c r="L55" i="6"/>
  <c r="K55" i="6"/>
  <c r="I55" i="6"/>
  <c r="H55" i="6"/>
  <c r="D55" i="6"/>
  <c r="C55" i="6"/>
  <c r="B55" i="6"/>
  <c r="A55" i="6"/>
  <c r="L54" i="6"/>
  <c r="K54" i="6"/>
  <c r="I54" i="6"/>
  <c r="H54" i="6"/>
  <c r="D54" i="6"/>
  <c r="C54" i="6"/>
  <c r="B54" i="6"/>
  <c r="A54" i="6"/>
  <c r="L53" i="6"/>
  <c r="K53" i="6"/>
  <c r="I53" i="6"/>
  <c r="H53" i="6"/>
  <c r="D53" i="6"/>
  <c r="C53" i="6"/>
  <c r="B53" i="6"/>
  <c r="A53" i="6"/>
  <c r="L52" i="6"/>
  <c r="K52" i="6"/>
  <c r="I52" i="6"/>
  <c r="H52" i="6"/>
  <c r="D52" i="6"/>
  <c r="C52" i="6"/>
  <c r="B52" i="6"/>
  <c r="A52" i="6"/>
  <c r="L51" i="6"/>
  <c r="K51" i="6"/>
  <c r="I51" i="6"/>
  <c r="H51" i="6"/>
  <c r="D51" i="6"/>
  <c r="B51" i="6"/>
  <c r="A51" i="6"/>
  <c r="L50" i="6"/>
  <c r="M50" i="6" s="1"/>
  <c r="N50" i="6" s="1"/>
  <c r="M50" i="1" s="1"/>
  <c r="K50" i="6"/>
  <c r="I50" i="6"/>
  <c r="H50" i="6"/>
  <c r="D50" i="6"/>
  <c r="C50" i="6"/>
  <c r="B50" i="6"/>
  <c r="A50" i="6"/>
  <c r="M49" i="6"/>
  <c r="A49" i="6"/>
  <c r="L48" i="6"/>
  <c r="K48" i="6"/>
  <c r="I48" i="6"/>
  <c r="H48" i="6"/>
  <c r="D48" i="6"/>
  <c r="C48" i="6"/>
  <c r="B48" i="6"/>
  <c r="A48" i="6"/>
  <c r="L47" i="6"/>
  <c r="K47" i="6"/>
  <c r="I47" i="6"/>
  <c r="H47" i="6"/>
  <c r="D47" i="6"/>
  <c r="C47" i="6"/>
  <c r="B47" i="6"/>
  <c r="A47" i="6"/>
  <c r="L46" i="6"/>
  <c r="K46" i="6"/>
  <c r="I46" i="6"/>
  <c r="H46" i="6"/>
  <c r="D46" i="6"/>
  <c r="C46" i="6"/>
  <c r="B46" i="6"/>
  <c r="A46" i="6"/>
  <c r="L45" i="6"/>
  <c r="K45" i="6"/>
  <c r="I45" i="6"/>
  <c r="H45" i="6"/>
  <c r="D45" i="6"/>
  <c r="C45" i="6"/>
  <c r="B45" i="6"/>
  <c r="A45" i="6"/>
  <c r="L44" i="6"/>
  <c r="K44" i="6"/>
  <c r="I44" i="6"/>
  <c r="H44" i="6"/>
  <c r="D44" i="6"/>
  <c r="C44" i="6"/>
  <c r="B44" i="6"/>
  <c r="A44" i="6"/>
  <c r="L43" i="6"/>
  <c r="K43" i="6"/>
  <c r="I43" i="6"/>
  <c r="H43" i="6"/>
  <c r="D43" i="6"/>
  <c r="C43" i="6"/>
  <c r="B43" i="6"/>
  <c r="A43" i="6"/>
  <c r="M42" i="6"/>
  <c r="A42" i="6"/>
  <c r="L41" i="6"/>
  <c r="K41" i="6"/>
  <c r="I41" i="6"/>
  <c r="H41" i="6"/>
  <c r="D41" i="6"/>
  <c r="C41" i="6"/>
  <c r="B41" i="6"/>
  <c r="A41" i="6"/>
  <c r="L40" i="6"/>
  <c r="K40" i="6"/>
  <c r="I40" i="6"/>
  <c r="H40" i="6"/>
  <c r="D40" i="6"/>
  <c r="C40" i="6"/>
  <c r="B40" i="6"/>
  <c r="A40" i="6"/>
  <c r="L39" i="6"/>
  <c r="K39" i="6"/>
  <c r="I39" i="6"/>
  <c r="H39" i="6"/>
  <c r="D39" i="6"/>
  <c r="C39" i="6"/>
  <c r="B39" i="6"/>
  <c r="A39" i="6"/>
  <c r="L38" i="6"/>
  <c r="K38" i="6"/>
  <c r="I38" i="6"/>
  <c r="H38" i="6"/>
  <c r="D38" i="6"/>
  <c r="C38" i="6"/>
  <c r="B38" i="6"/>
  <c r="A38" i="6"/>
  <c r="L37" i="6"/>
  <c r="K37" i="6"/>
  <c r="I37" i="6"/>
  <c r="H37" i="6"/>
  <c r="D37" i="6"/>
  <c r="B37" i="6"/>
  <c r="A37" i="6"/>
  <c r="L36" i="6"/>
  <c r="K36" i="6"/>
  <c r="I36" i="6"/>
  <c r="H36" i="6"/>
  <c r="D36" i="6"/>
  <c r="C36" i="6"/>
  <c r="B36" i="6"/>
  <c r="A36" i="6"/>
  <c r="M35" i="6"/>
  <c r="A35" i="6"/>
  <c r="L34" i="6"/>
  <c r="K34" i="6"/>
  <c r="I34" i="6"/>
  <c r="H34" i="6"/>
  <c r="D34" i="6"/>
  <c r="C34" i="6"/>
  <c r="B34" i="6"/>
  <c r="A34" i="6"/>
  <c r="L33" i="6"/>
  <c r="K33" i="6"/>
  <c r="I33" i="6"/>
  <c r="H33" i="6"/>
  <c r="D33" i="6"/>
  <c r="C33" i="6"/>
  <c r="B33" i="6"/>
  <c r="A33" i="6"/>
  <c r="L32" i="6"/>
  <c r="K32" i="6"/>
  <c r="I32" i="6"/>
  <c r="H32" i="6"/>
  <c r="D32" i="6"/>
  <c r="C32" i="6"/>
  <c r="B32" i="6"/>
  <c r="A32" i="6"/>
  <c r="L31" i="6"/>
  <c r="K31" i="6"/>
  <c r="I31" i="6"/>
  <c r="H31" i="6"/>
  <c r="D31" i="6"/>
  <c r="C31" i="6"/>
  <c r="B31" i="6"/>
  <c r="A31" i="6"/>
  <c r="L30" i="6"/>
  <c r="K30" i="6"/>
  <c r="I30" i="6"/>
  <c r="H30" i="6"/>
  <c r="D30" i="6"/>
  <c r="C30" i="6"/>
  <c r="B30" i="6"/>
  <c r="A30" i="6"/>
  <c r="L29" i="6"/>
  <c r="K29" i="6"/>
  <c r="I29" i="6"/>
  <c r="H29" i="6"/>
  <c r="D29" i="6"/>
  <c r="C29" i="6"/>
  <c r="B29" i="6"/>
  <c r="A29" i="6"/>
  <c r="M28" i="6"/>
  <c r="A28" i="6"/>
  <c r="L27" i="6"/>
  <c r="K27" i="6"/>
  <c r="I27" i="6"/>
  <c r="H27" i="6"/>
  <c r="D27" i="6"/>
  <c r="B27" i="6"/>
  <c r="A27" i="6"/>
  <c r="L26" i="6"/>
  <c r="K26" i="6"/>
  <c r="I26" i="6"/>
  <c r="H26" i="6"/>
  <c r="D26" i="6"/>
  <c r="C26" i="6"/>
  <c r="B26" i="6"/>
  <c r="A26" i="6"/>
  <c r="L25" i="6"/>
  <c r="K25" i="6"/>
  <c r="I25" i="6"/>
  <c r="H25" i="6"/>
  <c r="D25" i="6"/>
  <c r="C25" i="6"/>
  <c r="B25" i="6"/>
  <c r="A25" i="6"/>
  <c r="L24" i="6"/>
  <c r="K24" i="6"/>
  <c r="I24" i="6"/>
  <c r="H24" i="6"/>
  <c r="D24" i="6"/>
  <c r="C24" i="6"/>
  <c r="B24" i="6"/>
  <c r="A24" i="6"/>
  <c r="L23" i="6"/>
  <c r="K23" i="6"/>
  <c r="I23" i="6"/>
  <c r="H23" i="6"/>
  <c r="D23" i="6"/>
  <c r="C23" i="6"/>
  <c r="B23" i="6"/>
  <c r="A23" i="6"/>
  <c r="L22" i="6"/>
  <c r="K22" i="6"/>
  <c r="I22" i="6"/>
  <c r="H22" i="6"/>
  <c r="D22" i="6"/>
  <c r="C22" i="6"/>
  <c r="B22" i="6"/>
  <c r="A22" i="6"/>
  <c r="M21" i="6"/>
  <c r="A21" i="6"/>
  <c r="L20" i="6"/>
  <c r="K20" i="6"/>
  <c r="I20" i="6"/>
  <c r="H20" i="6"/>
  <c r="D20" i="6"/>
  <c r="B20" i="6"/>
  <c r="A20" i="6"/>
  <c r="L19" i="6"/>
  <c r="K19" i="6"/>
  <c r="I19" i="6"/>
  <c r="H19" i="6"/>
  <c r="D19" i="6"/>
  <c r="C19" i="6"/>
  <c r="B19" i="6"/>
  <c r="A19" i="6"/>
  <c r="L18" i="6"/>
  <c r="K18" i="6"/>
  <c r="I18" i="6"/>
  <c r="H18" i="6"/>
  <c r="D18" i="6"/>
  <c r="C18" i="6"/>
  <c r="B18" i="6"/>
  <c r="A18" i="6"/>
  <c r="L17" i="6"/>
  <c r="K17" i="6"/>
  <c r="I17" i="6"/>
  <c r="H17" i="6"/>
  <c r="D17" i="6"/>
  <c r="C17" i="6"/>
  <c r="B17" i="6"/>
  <c r="A17" i="6"/>
  <c r="L16" i="6"/>
  <c r="K16" i="6"/>
  <c r="I16" i="6"/>
  <c r="H16" i="6"/>
  <c r="D16" i="6"/>
  <c r="C16" i="6"/>
  <c r="B16" i="6"/>
  <c r="A16" i="6"/>
  <c r="L15" i="6"/>
  <c r="K15" i="6"/>
  <c r="I15" i="6"/>
  <c r="H15" i="6"/>
  <c r="D15" i="6"/>
  <c r="C15" i="6"/>
  <c r="B15" i="6"/>
  <c r="A15" i="6"/>
  <c r="M14" i="6"/>
  <c r="A14" i="6"/>
  <c r="L13" i="6"/>
  <c r="K13" i="6"/>
  <c r="I13" i="6"/>
  <c r="H13" i="6"/>
  <c r="D13" i="6"/>
  <c r="B13" i="6"/>
  <c r="A13" i="6"/>
  <c r="L12" i="6"/>
  <c r="K12" i="6"/>
  <c r="I12" i="6"/>
  <c r="H12" i="6"/>
  <c r="D12" i="6"/>
  <c r="C12" i="6"/>
  <c r="B12" i="6"/>
  <c r="A12" i="6"/>
  <c r="L11" i="6"/>
  <c r="K11" i="6"/>
  <c r="I11" i="6"/>
  <c r="H11" i="6"/>
  <c r="D11" i="6"/>
  <c r="B11" i="6"/>
  <c r="A11" i="6"/>
  <c r="L10" i="6"/>
  <c r="K10" i="6"/>
  <c r="I10" i="6"/>
  <c r="H10" i="6"/>
  <c r="D10" i="6"/>
  <c r="C10" i="6"/>
  <c r="B10" i="6"/>
  <c r="A10" i="6"/>
  <c r="L9" i="6"/>
  <c r="K9" i="6"/>
  <c r="I9" i="6"/>
  <c r="H9" i="6"/>
  <c r="D9" i="6"/>
  <c r="B9" i="6"/>
  <c r="A9" i="6"/>
  <c r="L8" i="6"/>
  <c r="K8" i="6"/>
  <c r="I8" i="6"/>
  <c r="H8" i="6"/>
  <c r="D8" i="6"/>
  <c r="C8" i="6"/>
  <c r="B8" i="6"/>
  <c r="A8" i="6"/>
  <c r="A7" i="6"/>
  <c r="E113" i="7"/>
  <c r="A113" i="7"/>
  <c r="E112" i="7"/>
  <c r="A112" i="7"/>
  <c r="E111" i="7"/>
  <c r="A111" i="7"/>
  <c r="A110" i="7"/>
  <c r="E108" i="7"/>
  <c r="A108" i="7"/>
  <c r="E107" i="7"/>
  <c r="A107" i="7"/>
  <c r="E106" i="7"/>
  <c r="A106" i="7"/>
  <c r="A105" i="7"/>
  <c r="E103" i="7"/>
  <c r="A103" i="7"/>
  <c r="E102" i="7"/>
  <c r="A102" i="7"/>
  <c r="E101" i="7"/>
  <c r="A101" i="7"/>
  <c r="A100" i="7"/>
  <c r="E98" i="7"/>
  <c r="A98" i="7"/>
  <c r="E97" i="7"/>
  <c r="A97" i="7"/>
  <c r="E96" i="7"/>
  <c r="A96" i="7"/>
  <c r="A95" i="7"/>
  <c r="E93" i="7"/>
  <c r="A93" i="7"/>
  <c r="E92" i="7"/>
  <c r="A92" i="7"/>
  <c r="E91" i="7"/>
  <c r="A91" i="7"/>
  <c r="A90" i="7"/>
  <c r="E88" i="7"/>
  <c r="A88" i="7"/>
  <c r="E87" i="7"/>
  <c r="A87" i="7"/>
  <c r="E86" i="7"/>
  <c r="A86" i="7"/>
  <c r="A85" i="7"/>
  <c r="L83" i="7"/>
  <c r="K83" i="7"/>
  <c r="I83" i="7"/>
  <c r="B83" i="7"/>
  <c r="A83" i="7"/>
  <c r="M82" i="7"/>
  <c r="A82" i="7"/>
  <c r="L81" i="7"/>
  <c r="K81" i="7"/>
  <c r="I81" i="7"/>
  <c r="B81" i="7"/>
  <c r="A81" i="7"/>
  <c r="M80" i="7"/>
  <c r="A80" i="7"/>
  <c r="L79" i="7"/>
  <c r="K79" i="7"/>
  <c r="I79" i="7"/>
  <c r="B79" i="7"/>
  <c r="A79" i="7"/>
  <c r="L78" i="7"/>
  <c r="K78" i="7"/>
  <c r="I78" i="7"/>
  <c r="B78" i="7"/>
  <c r="A78" i="7"/>
  <c r="M77" i="7"/>
  <c r="A77" i="7"/>
  <c r="L76" i="7"/>
  <c r="K76" i="7"/>
  <c r="I76" i="7"/>
  <c r="B76" i="7"/>
  <c r="A76" i="7"/>
  <c r="L75" i="7"/>
  <c r="M75" i="7" s="1"/>
  <c r="N75" i="7" s="1"/>
  <c r="N75" i="1" s="1"/>
  <c r="K75" i="7"/>
  <c r="I75" i="7"/>
  <c r="B75" i="7"/>
  <c r="A75" i="7"/>
  <c r="L74" i="7"/>
  <c r="K74" i="7"/>
  <c r="I74" i="7"/>
  <c r="B74" i="7"/>
  <c r="A74" i="7"/>
  <c r="L73" i="7"/>
  <c r="K73" i="7"/>
  <c r="I73" i="7"/>
  <c r="B73" i="7"/>
  <c r="A73" i="7"/>
  <c r="M72" i="7"/>
  <c r="A72" i="7"/>
  <c r="L71" i="7"/>
  <c r="K71" i="7"/>
  <c r="I71" i="7"/>
  <c r="H71" i="7"/>
  <c r="D71" i="7"/>
  <c r="B71" i="7"/>
  <c r="A71" i="7"/>
  <c r="L70" i="7"/>
  <c r="K70" i="7"/>
  <c r="I70" i="7"/>
  <c r="H70" i="7"/>
  <c r="D70" i="7"/>
  <c r="B70" i="7"/>
  <c r="A70" i="7"/>
  <c r="L69" i="7"/>
  <c r="M69" i="7" s="1"/>
  <c r="N69" i="7" s="1"/>
  <c r="N69" i="1" s="1"/>
  <c r="K69" i="7"/>
  <c r="I69" i="7"/>
  <c r="H69" i="7"/>
  <c r="D69" i="7"/>
  <c r="B69" i="7"/>
  <c r="A69" i="7"/>
  <c r="L68" i="7"/>
  <c r="K68" i="7"/>
  <c r="I68" i="7"/>
  <c r="H68" i="7"/>
  <c r="D68" i="7"/>
  <c r="B68" i="7"/>
  <c r="A68" i="7"/>
  <c r="L67" i="7"/>
  <c r="K67" i="7"/>
  <c r="I67" i="7"/>
  <c r="H67" i="7"/>
  <c r="D67" i="7"/>
  <c r="B67" i="7"/>
  <c r="A67" i="7"/>
  <c r="L66" i="7"/>
  <c r="K66" i="7"/>
  <c r="I66" i="7"/>
  <c r="H66" i="7"/>
  <c r="D66" i="7"/>
  <c r="B66" i="7"/>
  <c r="A66" i="7"/>
  <c r="L65" i="7"/>
  <c r="K65" i="7"/>
  <c r="I65" i="7"/>
  <c r="H65" i="7"/>
  <c r="D65" i="7"/>
  <c r="B65" i="7"/>
  <c r="A65" i="7"/>
  <c r="L64" i="7"/>
  <c r="K64" i="7"/>
  <c r="I64" i="7"/>
  <c r="H64" i="7"/>
  <c r="D64" i="7"/>
  <c r="B64" i="7"/>
  <c r="A64" i="7"/>
  <c r="M63" i="7"/>
  <c r="A63" i="7"/>
  <c r="L62" i="7"/>
  <c r="K62" i="7"/>
  <c r="I62" i="7"/>
  <c r="H62" i="7"/>
  <c r="D62" i="7"/>
  <c r="C62" i="7"/>
  <c r="B62" i="7"/>
  <c r="A62" i="7"/>
  <c r="L61" i="7"/>
  <c r="K61" i="7"/>
  <c r="I61" i="7"/>
  <c r="H61" i="7"/>
  <c r="D61" i="7"/>
  <c r="C61" i="7"/>
  <c r="B61" i="7"/>
  <c r="A61" i="7"/>
  <c r="L60" i="7"/>
  <c r="K60" i="7"/>
  <c r="I60" i="7"/>
  <c r="H60" i="7"/>
  <c r="D60" i="7"/>
  <c r="C60" i="7"/>
  <c r="B60" i="7"/>
  <c r="A60" i="7"/>
  <c r="L59" i="7"/>
  <c r="K59" i="7"/>
  <c r="I59" i="7"/>
  <c r="H59" i="7"/>
  <c r="D59" i="7"/>
  <c r="C59" i="7"/>
  <c r="B59" i="7"/>
  <c r="A59" i="7"/>
  <c r="L58" i="7"/>
  <c r="K58" i="7"/>
  <c r="I58" i="7"/>
  <c r="H58" i="7"/>
  <c r="D58" i="7"/>
  <c r="C58" i="7"/>
  <c r="B58" i="7"/>
  <c r="A58" i="7"/>
  <c r="L57" i="7"/>
  <c r="K57" i="7"/>
  <c r="I57" i="7"/>
  <c r="H57" i="7"/>
  <c r="D57" i="7"/>
  <c r="C57" i="7"/>
  <c r="B57" i="7"/>
  <c r="A57" i="7"/>
  <c r="M56" i="7"/>
  <c r="A56" i="7"/>
  <c r="L55" i="7"/>
  <c r="K55" i="7"/>
  <c r="I55" i="7"/>
  <c r="H55" i="7"/>
  <c r="D55" i="7"/>
  <c r="C55" i="7"/>
  <c r="B55" i="7"/>
  <c r="A55" i="7"/>
  <c r="L54" i="7"/>
  <c r="K54" i="7"/>
  <c r="I54" i="7"/>
  <c r="H54" i="7"/>
  <c r="D54" i="7"/>
  <c r="C54" i="7"/>
  <c r="B54" i="7"/>
  <c r="A54" i="7"/>
  <c r="L53" i="7"/>
  <c r="K53" i="7"/>
  <c r="I53" i="7"/>
  <c r="H53" i="7"/>
  <c r="D53" i="7"/>
  <c r="C53" i="7"/>
  <c r="B53" i="7"/>
  <c r="A53" i="7"/>
  <c r="L52" i="7"/>
  <c r="K52" i="7"/>
  <c r="I52" i="7"/>
  <c r="H52" i="7"/>
  <c r="D52" i="7"/>
  <c r="C52" i="7"/>
  <c r="B52" i="7"/>
  <c r="A52" i="7"/>
  <c r="L51" i="7"/>
  <c r="K51" i="7"/>
  <c r="I51" i="7"/>
  <c r="H51" i="7"/>
  <c r="D51" i="7"/>
  <c r="B51" i="7"/>
  <c r="A51" i="7"/>
  <c r="L50" i="7"/>
  <c r="K50" i="7"/>
  <c r="I50" i="7"/>
  <c r="H50" i="7"/>
  <c r="D50" i="7"/>
  <c r="C50" i="7"/>
  <c r="B50" i="7"/>
  <c r="A50" i="7"/>
  <c r="M49" i="7"/>
  <c r="A49" i="7"/>
  <c r="L48" i="7"/>
  <c r="M48" i="7" s="1"/>
  <c r="N48" i="7" s="1"/>
  <c r="N48" i="1" s="1"/>
  <c r="K48" i="7"/>
  <c r="I48" i="7"/>
  <c r="H48" i="7"/>
  <c r="D48" i="7"/>
  <c r="C48" i="7"/>
  <c r="B48" i="7"/>
  <c r="A48" i="7"/>
  <c r="L47" i="7"/>
  <c r="K47" i="7"/>
  <c r="I47" i="7"/>
  <c r="H47" i="7"/>
  <c r="D47" i="7"/>
  <c r="C47" i="7"/>
  <c r="B47" i="7"/>
  <c r="A47" i="7"/>
  <c r="L46" i="7"/>
  <c r="K46" i="7"/>
  <c r="I46" i="7"/>
  <c r="H46" i="7"/>
  <c r="D46" i="7"/>
  <c r="C46" i="7"/>
  <c r="B46" i="7"/>
  <c r="A46" i="7"/>
  <c r="L45" i="7"/>
  <c r="K45" i="7"/>
  <c r="I45" i="7"/>
  <c r="H45" i="7"/>
  <c r="D45" i="7"/>
  <c r="C45" i="7"/>
  <c r="B45" i="7"/>
  <c r="A45" i="7"/>
  <c r="L44" i="7"/>
  <c r="K44" i="7"/>
  <c r="I44" i="7"/>
  <c r="H44" i="7"/>
  <c r="D44" i="7"/>
  <c r="C44" i="7"/>
  <c r="B44" i="7"/>
  <c r="A44" i="7"/>
  <c r="L43" i="7"/>
  <c r="K43" i="7"/>
  <c r="I43" i="7"/>
  <c r="H43" i="7"/>
  <c r="D43" i="7"/>
  <c r="C43" i="7"/>
  <c r="B43" i="7"/>
  <c r="A43" i="7"/>
  <c r="M42" i="7"/>
  <c r="A42" i="7"/>
  <c r="L41" i="7"/>
  <c r="K41" i="7"/>
  <c r="I41" i="7"/>
  <c r="H41" i="7"/>
  <c r="D41" i="7"/>
  <c r="C41" i="7"/>
  <c r="B41" i="7"/>
  <c r="A41" i="7"/>
  <c r="L40" i="7"/>
  <c r="K40" i="7"/>
  <c r="I40" i="7"/>
  <c r="H40" i="7"/>
  <c r="D40" i="7"/>
  <c r="C40" i="7"/>
  <c r="B40" i="7"/>
  <c r="A40" i="7"/>
  <c r="L39" i="7"/>
  <c r="K39" i="7"/>
  <c r="I39" i="7"/>
  <c r="H39" i="7"/>
  <c r="D39" i="7"/>
  <c r="C39" i="7"/>
  <c r="B39" i="7"/>
  <c r="A39" i="7"/>
  <c r="L38" i="7"/>
  <c r="K38" i="7"/>
  <c r="I38" i="7"/>
  <c r="H38" i="7"/>
  <c r="D38" i="7"/>
  <c r="C38" i="7"/>
  <c r="B38" i="7"/>
  <c r="A38" i="7"/>
  <c r="L37" i="7"/>
  <c r="M37" i="7" s="1"/>
  <c r="N37" i="7" s="1"/>
  <c r="N37" i="1" s="1"/>
  <c r="K37" i="7"/>
  <c r="I37" i="7"/>
  <c r="H37" i="7"/>
  <c r="D37" i="7"/>
  <c r="B37" i="7"/>
  <c r="A37" i="7"/>
  <c r="L36" i="7"/>
  <c r="K36" i="7"/>
  <c r="I36" i="7"/>
  <c r="H36" i="7"/>
  <c r="D36" i="7"/>
  <c r="C36" i="7"/>
  <c r="B36" i="7"/>
  <c r="A36" i="7"/>
  <c r="M35" i="7"/>
  <c r="A35" i="7"/>
  <c r="L34" i="7"/>
  <c r="K34" i="7"/>
  <c r="I34" i="7"/>
  <c r="H34" i="7"/>
  <c r="D34" i="7"/>
  <c r="C34" i="7"/>
  <c r="B34" i="7"/>
  <c r="A34" i="7"/>
  <c r="L33" i="7"/>
  <c r="K33" i="7"/>
  <c r="I33" i="7"/>
  <c r="H33" i="7"/>
  <c r="D33" i="7"/>
  <c r="C33" i="7"/>
  <c r="B33" i="7"/>
  <c r="A33" i="7"/>
  <c r="L32" i="7"/>
  <c r="K32" i="7"/>
  <c r="I32" i="7"/>
  <c r="H32" i="7"/>
  <c r="D32" i="7"/>
  <c r="C32" i="7"/>
  <c r="B32" i="7"/>
  <c r="A32" i="7"/>
  <c r="L31" i="7"/>
  <c r="K31" i="7"/>
  <c r="I31" i="7"/>
  <c r="H31" i="7"/>
  <c r="D31" i="7"/>
  <c r="C31" i="7"/>
  <c r="B31" i="7"/>
  <c r="A31" i="7"/>
  <c r="L30" i="7"/>
  <c r="M30" i="7" s="1"/>
  <c r="N30" i="7" s="1"/>
  <c r="N30" i="1" s="1"/>
  <c r="K30" i="7"/>
  <c r="I30" i="7"/>
  <c r="H30" i="7"/>
  <c r="D30" i="7"/>
  <c r="C30" i="7"/>
  <c r="B30" i="7"/>
  <c r="A30" i="7"/>
  <c r="L29" i="7"/>
  <c r="K29" i="7"/>
  <c r="I29" i="7"/>
  <c r="H29" i="7"/>
  <c r="D29" i="7"/>
  <c r="C29" i="7"/>
  <c r="B29" i="7"/>
  <c r="A29" i="7"/>
  <c r="M28" i="7"/>
  <c r="A28" i="7"/>
  <c r="L27" i="7"/>
  <c r="K27" i="7"/>
  <c r="I27" i="7"/>
  <c r="H27" i="7"/>
  <c r="D27" i="7"/>
  <c r="B27" i="7"/>
  <c r="A27" i="7"/>
  <c r="L26" i="7"/>
  <c r="K26" i="7"/>
  <c r="I26" i="7"/>
  <c r="H26" i="7"/>
  <c r="D26" i="7"/>
  <c r="C26" i="7"/>
  <c r="B26" i="7"/>
  <c r="A26" i="7"/>
  <c r="L25" i="7"/>
  <c r="K25" i="7"/>
  <c r="I25" i="7"/>
  <c r="H25" i="7"/>
  <c r="D25" i="7"/>
  <c r="C25" i="7"/>
  <c r="B25" i="7"/>
  <c r="A25" i="7"/>
  <c r="L24" i="7"/>
  <c r="K24" i="7"/>
  <c r="I24" i="7"/>
  <c r="H24" i="7"/>
  <c r="D24" i="7"/>
  <c r="C24" i="7"/>
  <c r="B24" i="7"/>
  <c r="A24" i="7"/>
  <c r="L23" i="7"/>
  <c r="K23" i="7"/>
  <c r="I23" i="7"/>
  <c r="H23" i="7"/>
  <c r="D23" i="7"/>
  <c r="C23" i="7"/>
  <c r="B23" i="7"/>
  <c r="A23" i="7"/>
  <c r="L22" i="7"/>
  <c r="K22" i="7"/>
  <c r="M22" i="7" s="1"/>
  <c r="N22" i="7" s="1"/>
  <c r="N22" i="1" s="1"/>
  <c r="I22" i="7"/>
  <c r="H22" i="7"/>
  <c r="D22" i="7"/>
  <c r="C22" i="7"/>
  <c r="B22" i="7"/>
  <c r="A22" i="7"/>
  <c r="M21" i="7"/>
  <c r="A21" i="7"/>
  <c r="L20" i="7"/>
  <c r="K20" i="7"/>
  <c r="I20" i="7"/>
  <c r="H20" i="7"/>
  <c r="D20" i="7"/>
  <c r="B20" i="7"/>
  <c r="A20" i="7"/>
  <c r="L19" i="7"/>
  <c r="K19" i="7"/>
  <c r="I19" i="7"/>
  <c r="H19" i="7"/>
  <c r="D19" i="7"/>
  <c r="C19" i="7"/>
  <c r="B19" i="7"/>
  <c r="A19" i="7"/>
  <c r="L18" i="7"/>
  <c r="K18" i="7"/>
  <c r="I18" i="7"/>
  <c r="H18" i="7"/>
  <c r="D18" i="7"/>
  <c r="C18" i="7"/>
  <c r="B18" i="7"/>
  <c r="A18" i="7"/>
  <c r="L17" i="7"/>
  <c r="K17" i="7"/>
  <c r="I17" i="7"/>
  <c r="H17" i="7"/>
  <c r="D17" i="7"/>
  <c r="C17" i="7"/>
  <c r="B17" i="7"/>
  <c r="A17" i="7"/>
  <c r="L16" i="7"/>
  <c r="K16" i="7"/>
  <c r="I16" i="7"/>
  <c r="H16" i="7"/>
  <c r="D16" i="7"/>
  <c r="C16" i="7"/>
  <c r="B16" i="7"/>
  <c r="A16" i="7"/>
  <c r="L15" i="7"/>
  <c r="K15" i="7"/>
  <c r="I15" i="7"/>
  <c r="H15" i="7"/>
  <c r="D15" i="7"/>
  <c r="C15" i="7"/>
  <c r="B15" i="7"/>
  <c r="A15" i="7"/>
  <c r="M14" i="7"/>
  <c r="A14" i="7"/>
  <c r="L13" i="7"/>
  <c r="K13" i="7"/>
  <c r="I13" i="7"/>
  <c r="H13" i="7"/>
  <c r="D13" i="7"/>
  <c r="B13" i="7"/>
  <c r="A13" i="7"/>
  <c r="L12" i="7"/>
  <c r="K12" i="7"/>
  <c r="I12" i="7"/>
  <c r="H12" i="7"/>
  <c r="D12" i="7"/>
  <c r="C12" i="7"/>
  <c r="B12" i="7"/>
  <c r="A12" i="7"/>
  <c r="L11" i="7"/>
  <c r="K11" i="7"/>
  <c r="I11" i="7"/>
  <c r="H11" i="7"/>
  <c r="D11" i="7"/>
  <c r="B11" i="7"/>
  <c r="A11" i="7"/>
  <c r="L10" i="7"/>
  <c r="K10" i="7"/>
  <c r="I10" i="7"/>
  <c r="H10" i="7"/>
  <c r="D10" i="7"/>
  <c r="C10" i="7"/>
  <c r="B10" i="7"/>
  <c r="A10" i="7"/>
  <c r="L9" i="7"/>
  <c r="K9" i="7"/>
  <c r="I9" i="7"/>
  <c r="H9" i="7"/>
  <c r="D9" i="7"/>
  <c r="B9" i="7"/>
  <c r="A9" i="7"/>
  <c r="L8" i="7"/>
  <c r="K8" i="7"/>
  <c r="I8" i="7"/>
  <c r="H8" i="7"/>
  <c r="D8" i="7"/>
  <c r="C8" i="7"/>
  <c r="B8" i="7"/>
  <c r="A8" i="7"/>
  <c r="A7" i="7"/>
  <c r="E113" i="12"/>
  <c r="A113" i="12"/>
  <c r="E112" i="12"/>
  <c r="A112" i="12"/>
  <c r="E111" i="12"/>
  <c r="A111" i="12"/>
  <c r="A110" i="12"/>
  <c r="E108" i="12"/>
  <c r="A108" i="12"/>
  <c r="E107" i="12"/>
  <c r="A107" i="12"/>
  <c r="E106" i="12"/>
  <c r="A106" i="12"/>
  <c r="A105" i="12"/>
  <c r="E103" i="12"/>
  <c r="A103" i="12"/>
  <c r="E102" i="12"/>
  <c r="A102" i="12"/>
  <c r="E101" i="12"/>
  <c r="A101" i="12"/>
  <c r="A100" i="12"/>
  <c r="E98" i="12"/>
  <c r="A98" i="12"/>
  <c r="E97" i="12"/>
  <c r="A97" i="12"/>
  <c r="E96" i="12"/>
  <c r="A96" i="12"/>
  <c r="A95" i="12"/>
  <c r="E93" i="12"/>
  <c r="A93" i="12"/>
  <c r="E92" i="12"/>
  <c r="A92" i="12"/>
  <c r="E91" i="12"/>
  <c r="A91" i="12"/>
  <c r="A90" i="12"/>
  <c r="E88" i="12"/>
  <c r="A88" i="12"/>
  <c r="E87" i="12"/>
  <c r="A87" i="12"/>
  <c r="E86" i="12"/>
  <c r="A86" i="12"/>
  <c r="A85" i="12"/>
  <c r="L83" i="12"/>
  <c r="K83" i="12"/>
  <c r="I83" i="12"/>
  <c r="B83" i="12"/>
  <c r="A83" i="12"/>
  <c r="M82" i="12"/>
  <c r="A82" i="12"/>
  <c r="L81" i="12"/>
  <c r="K81" i="12"/>
  <c r="I81" i="12"/>
  <c r="B81" i="12"/>
  <c r="A81" i="12"/>
  <c r="M80" i="12"/>
  <c r="A80" i="12"/>
  <c r="L79" i="12"/>
  <c r="K79" i="12"/>
  <c r="I79" i="12"/>
  <c r="B79" i="12"/>
  <c r="A79" i="12"/>
  <c r="L78" i="12"/>
  <c r="K78" i="12"/>
  <c r="I78" i="12"/>
  <c r="B78" i="12"/>
  <c r="A78" i="12"/>
  <c r="M77" i="12"/>
  <c r="A77" i="12"/>
  <c r="L76" i="12"/>
  <c r="K76" i="12"/>
  <c r="I76" i="12"/>
  <c r="B76" i="12"/>
  <c r="A76" i="12"/>
  <c r="L75" i="12"/>
  <c r="K75" i="12"/>
  <c r="I75" i="12"/>
  <c r="B75" i="12"/>
  <c r="A75" i="12"/>
  <c r="L74" i="12"/>
  <c r="K74" i="12"/>
  <c r="I74" i="12"/>
  <c r="B74" i="12"/>
  <c r="A74" i="12"/>
  <c r="L73" i="12"/>
  <c r="K73" i="12"/>
  <c r="I73" i="12"/>
  <c r="B73" i="12"/>
  <c r="A73" i="12"/>
  <c r="M72" i="12"/>
  <c r="A72" i="12"/>
  <c r="L71" i="12"/>
  <c r="K71" i="12"/>
  <c r="I71" i="12"/>
  <c r="H71" i="12"/>
  <c r="D71" i="12"/>
  <c r="B71" i="12"/>
  <c r="A71" i="12"/>
  <c r="L70" i="12"/>
  <c r="K70" i="12"/>
  <c r="I70" i="12"/>
  <c r="H70" i="12"/>
  <c r="D70" i="12"/>
  <c r="B70" i="12"/>
  <c r="A70" i="12"/>
  <c r="L69" i="12"/>
  <c r="K69" i="12"/>
  <c r="I69" i="12"/>
  <c r="H69" i="12"/>
  <c r="D69" i="12"/>
  <c r="B69" i="12"/>
  <c r="A69" i="12"/>
  <c r="L68" i="12"/>
  <c r="K68" i="12"/>
  <c r="I68" i="12"/>
  <c r="H68" i="12"/>
  <c r="D68" i="12"/>
  <c r="B68" i="12"/>
  <c r="A68" i="12"/>
  <c r="L67" i="12"/>
  <c r="K67" i="12"/>
  <c r="I67" i="12"/>
  <c r="H67" i="12"/>
  <c r="D67" i="12"/>
  <c r="B67" i="12"/>
  <c r="A67" i="12"/>
  <c r="L66" i="12"/>
  <c r="K66" i="12"/>
  <c r="I66" i="12"/>
  <c r="H66" i="12"/>
  <c r="D66" i="12"/>
  <c r="B66" i="12"/>
  <c r="A66" i="12"/>
  <c r="L65" i="12"/>
  <c r="K65" i="12"/>
  <c r="I65" i="12"/>
  <c r="H65" i="12"/>
  <c r="D65" i="12"/>
  <c r="B65" i="12"/>
  <c r="A65" i="12"/>
  <c r="L64" i="12"/>
  <c r="K64" i="12"/>
  <c r="I64" i="12"/>
  <c r="H64" i="12"/>
  <c r="D64" i="12"/>
  <c r="B64" i="12"/>
  <c r="A64" i="12"/>
  <c r="M63" i="12"/>
  <c r="A63" i="12"/>
  <c r="L62" i="12"/>
  <c r="K62" i="12"/>
  <c r="I62" i="12"/>
  <c r="H62" i="12"/>
  <c r="D62" i="12"/>
  <c r="C62" i="12"/>
  <c r="B62" i="12"/>
  <c r="A62" i="12"/>
  <c r="L61" i="12"/>
  <c r="K61" i="12"/>
  <c r="I61" i="12"/>
  <c r="H61" i="12"/>
  <c r="D61" i="12"/>
  <c r="C61" i="12"/>
  <c r="B61" i="12"/>
  <c r="A61" i="12"/>
  <c r="L60" i="12"/>
  <c r="K60" i="12"/>
  <c r="I60" i="12"/>
  <c r="H60" i="12"/>
  <c r="D60" i="12"/>
  <c r="C60" i="12"/>
  <c r="B60" i="12"/>
  <c r="A60" i="12"/>
  <c r="L59" i="12"/>
  <c r="K59" i="12"/>
  <c r="I59" i="12"/>
  <c r="H59" i="12"/>
  <c r="D59" i="12"/>
  <c r="C59" i="12"/>
  <c r="B59" i="12"/>
  <c r="A59" i="12"/>
  <c r="L58" i="12"/>
  <c r="K58" i="12"/>
  <c r="I58" i="12"/>
  <c r="H58" i="12"/>
  <c r="D58" i="12"/>
  <c r="C58" i="12"/>
  <c r="B58" i="12"/>
  <c r="A58" i="12"/>
  <c r="L57" i="12"/>
  <c r="K57" i="12"/>
  <c r="I57" i="12"/>
  <c r="H57" i="12"/>
  <c r="D57" i="12"/>
  <c r="C57" i="12"/>
  <c r="B57" i="12"/>
  <c r="A57" i="12"/>
  <c r="M56" i="12"/>
  <c r="A56" i="12"/>
  <c r="L55" i="12"/>
  <c r="K55" i="12"/>
  <c r="M55" i="12"/>
  <c r="N55" i="12" s="1"/>
  <c r="O55" i="1" s="1"/>
  <c r="I55" i="12"/>
  <c r="H55" i="12"/>
  <c r="D55" i="12"/>
  <c r="C55" i="12"/>
  <c r="B55" i="12"/>
  <c r="A55" i="12"/>
  <c r="L54" i="12"/>
  <c r="K54" i="12"/>
  <c r="I54" i="12"/>
  <c r="H54" i="12"/>
  <c r="D54" i="12"/>
  <c r="C54" i="12"/>
  <c r="B54" i="12"/>
  <c r="A54" i="12"/>
  <c r="L53" i="12"/>
  <c r="K53" i="12"/>
  <c r="I53" i="12"/>
  <c r="H53" i="12"/>
  <c r="D53" i="12"/>
  <c r="C53" i="12"/>
  <c r="B53" i="12"/>
  <c r="A53" i="12"/>
  <c r="L52" i="12"/>
  <c r="K52" i="12"/>
  <c r="I52" i="12"/>
  <c r="H52" i="12"/>
  <c r="D52" i="12"/>
  <c r="C52" i="12"/>
  <c r="B52" i="12"/>
  <c r="A52" i="12"/>
  <c r="L51" i="12"/>
  <c r="K51" i="12"/>
  <c r="I51" i="12"/>
  <c r="H51" i="12"/>
  <c r="D51" i="12"/>
  <c r="B51" i="12"/>
  <c r="A51" i="12"/>
  <c r="L50" i="12"/>
  <c r="K50" i="12"/>
  <c r="I50" i="12"/>
  <c r="H50" i="12"/>
  <c r="D50" i="12"/>
  <c r="C50" i="12"/>
  <c r="B50" i="12"/>
  <c r="A50" i="12"/>
  <c r="M49" i="12"/>
  <c r="A49" i="12"/>
  <c r="L48" i="12"/>
  <c r="K48" i="12"/>
  <c r="I48" i="12"/>
  <c r="H48" i="12"/>
  <c r="D48" i="12"/>
  <c r="C48" i="12"/>
  <c r="B48" i="12"/>
  <c r="A48" i="12"/>
  <c r="L47" i="12"/>
  <c r="K47" i="12"/>
  <c r="I47" i="12"/>
  <c r="H47" i="12"/>
  <c r="D47" i="12"/>
  <c r="C47" i="12"/>
  <c r="B47" i="12"/>
  <c r="A47" i="12"/>
  <c r="L46" i="12"/>
  <c r="K46" i="12"/>
  <c r="I46" i="12"/>
  <c r="H46" i="12"/>
  <c r="D46" i="12"/>
  <c r="C46" i="12"/>
  <c r="B46" i="12"/>
  <c r="A46" i="12"/>
  <c r="L45" i="12"/>
  <c r="K45" i="12"/>
  <c r="I45" i="12"/>
  <c r="H45" i="12"/>
  <c r="D45" i="12"/>
  <c r="C45" i="12"/>
  <c r="B45" i="12"/>
  <c r="A45" i="12"/>
  <c r="L44" i="12"/>
  <c r="K44" i="12"/>
  <c r="I44" i="12"/>
  <c r="H44" i="12"/>
  <c r="D44" i="12"/>
  <c r="C44" i="12"/>
  <c r="B44" i="12"/>
  <c r="A44" i="12"/>
  <c r="L43" i="12"/>
  <c r="K43" i="12"/>
  <c r="I43" i="12"/>
  <c r="H43" i="12"/>
  <c r="D43" i="12"/>
  <c r="C43" i="12"/>
  <c r="B43" i="12"/>
  <c r="A43" i="12"/>
  <c r="M42" i="12"/>
  <c r="A42" i="12"/>
  <c r="L41" i="12"/>
  <c r="K41" i="12"/>
  <c r="I41" i="12"/>
  <c r="H41" i="12"/>
  <c r="D41" i="12"/>
  <c r="C41" i="12"/>
  <c r="B41" i="12"/>
  <c r="A41" i="12"/>
  <c r="L40" i="12"/>
  <c r="K40" i="12"/>
  <c r="I40" i="12"/>
  <c r="H40" i="12"/>
  <c r="D40" i="12"/>
  <c r="C40" i="12"/>
  <c r="B40" i="12"/>
  <c r="A40" i="12"/>
  <c r="L39" i="12"/>
  <c r="K39" i="12"/>
  <c r="I39" i="12"/>
  <c r="H39" i="12"/>
  <c r="D39" i="12"/>
  <c r="C39" i="12"/>
  <c r="B39" i="12"/>
  <c r="A39" i="12"/>
  <c r="L38" i="12"/>
  <c r="K38" i="12"/>
  <c r="I38" i="12"/>
  <c r="H38" i="12"/>
  <c r="D38" i="12"/>
  <c r="C38" i="12"/>
  <c r="B38" i="12"/>
  <c r="A38" i="12"/>
  <c r="L37" i="12"/>
  <c r="K37" i="12"/>
  <c r="I37" i="12"/>
  <c r="H37" i="12"/>
  <c r="D37" i="12"/>
  <c r="B37" i="12"/>
  <c r="A37" i="12"/>
  <c r="L36" i="12"/>
  <c r="K36" i="12"/>
  <c r="I36" i="12"/>
  <c r="H36" i="12"/>
  <c r="D36" i="12"/>
  <c r="C36" i="12"/>
  <c r="B36" i="12"/>
  <c r="A36" i="12"/>
  <c r="M35" i="12"/>
  <c r="A35" i="12"/>
  <c r="L34" i="12"/>
  <c r="K34" i="12"/>
  <c r="M34" i="12" s="1"/>
  <c r="N34" i="12" s="1"/>
  <c r="O34" i="1" s="1"/>
  <c r="I34" i="12"/>
  <c r="H34" i="12"/>
  <c r="D34" i="12"/>
  <c r="C34" i="12"/>
  <c r="B34" i="12"/>
  <c r="A34" i="12"/>
  <c r="L33" i="12"/>
  <c r="K33" i="12"/>
  <c r="I33" i="12"/>
  <c r="H33" i="12"/>
  <c r="D33" i="12"/>
  <c r="C33" i="12"/>
  <c r="B33" i="12"/>
  <c r="A33" i="12"/>
  <c r="L32" i="12"/>
  <c r="K32" i="12"/>
  <c r="I32" i="12"/>
  <c r="H32" i="12"/>
  <c r="D32" i="12"/>
  <c r="C32" i="12"/>
  <c r="B32" i="12"/>
  <c r="A32" i="12"/>
  <c r="L31" i="12"/>
  <c r="K31" i="12"/>
  <c r="M31" i="12" s="1"/>
  <c r="N31" i="12" s="1"/>
  <c r="O31" i="1" s="1"/>
  <c r="I31" i="12"/>
  <c r="H31" i="12"/>
  <c r="D31" i="12"/>
  <c r="C31" i="12"/>
  <c r="B31" i="12"/>
  <c r="A31" i="12"/>
  <c r="L30" i="12"/>
  <c r="M30" i="12" s="1"/>
  <c r="N30" i="12" s="1"/>
  <c r="O30" i="1" s="1"/>
  <c r="K30" i="12"/>
  <c r="I30" i="12"/>
  <c r="H30" i="12"/>
  <c r="D30" i="12"/>
  <c r="C30" i="12"/>
  <c r="B30" i="12"/>
  <c r="A30" i="12"/>
  <c r="L29" i="12"/>
  <c r="K29" i="12"/>
  <c r="I29" i="12"/>
  <c r="H29" i="12"/>
  <c r="D29" i="12"/>
  <c r="C29" i="12"/>
  <c r="B29" i="12"/>
  <c r="A29" i="12"/>
  <c r="M28" i="12"/>
  <c r="A28" i="12"/>
  <c r="L27" i="12"/>
  <c r="K27" i="12"/>
  <c r="I27" i="12"/>
  <c r="H27" i="12"/>
  <c r="D27" i="12"/>
  <c r="B27" i="12"/>
  <c r="A27" i="12"/>
  <c r="L26" i="12"/>
  <c r="K26" i="12"/>
  <c r="I26" i="12"/>
  <c r="H26" i="12"/>
  <c r="D26" i="12"/>
  <c r="C26" i="12"/>
  <c r="B26" i="12"/>
  <c r="A26" i="12"/>
  <c r="L25" i="12"/>
  <c r="K25" i="12"/>
  <c r="I25" i="12"/>
  <c r="H25" i="12"/>
  <c r="D25" i="12"/>
  <c r="C25" i="12"/>
  <c r="B25" i="12"/>
  <c r="A25" i="12"/>
  <c r="L24" i="12"/>
  <c r="K24" i="12"/>
  <c r="I24" i="12"/>
  <c r="H24" i="12"/>
  <c r="D24" i="12"/>
  <c r="C24" i="12"/>
  <c r="B24" i="12"/>
  <c r="A24" i="12"/>
  <c r="L23" i="12"/>
  <c r="K23" i="12"/>
  <c r="I23" i="12"/>
  <c r="H23" i="12"/>
  <c r="D23" i="12"/>
  <c r="C23" i="12"/>
  <c r="B23" i="12"/>
  <c r="A23" i="12"/>
  <c r="L22" i="12"/>
  <c r="K22" i="12"/>
  <c r="I22" i="12"/>
  <c r="H22" i="12"/>
  <c r="D22" i="12"/>
  <c r="C22" i="12"/>
  <c r="B22" i="12"/>
  <c r="A22" i="12"/>
  <c r="M21" i="12"/>
  <c r="A21" i="12"/>
  <c r="L20" i="12"/>
  <c r="K20" i="12"/>
  <c r="I20" i="12"/>
  <c r="H20" i="12"/>
  <c r="D20" i="12"/>
  <c r="B20" i="12"/>
  <c r="A20" i="12"/>
  <c r="L19" i="12"/>
  <c r="M19" i="12"/>
  <c r="N19" i="12" s="1"/>
  <c r="O19" i="1" s="1"/>
  <c r="K19" i="12"/>
  <c r="I19" i="12"/>
  <c r="H19" i="12"/>
  <c r="D19" i="12"/>
  <c r="C19" i="12"/>
  <c r="B19" i="12"/>
  <c r="A19" i="12"/>
  <c r="L18" i="12"/>
  <c r="M18" i="12" s="1"/>
  <c r="N18" i="12" s="1"/>
  <c r="O18" i="1" s="1"/>
  <c r="K18" i="12"/>
  <c r="I18" i="12"/>
  <c r="H18" i="12"/>
  <c r="D18" i="12"/>
  <c r="C18" i="12"/>
  <c r="B18" i="12"/>
  <c r="A18" i="12"/>
  <c r="L17" i="12"/>
  <c r="K17" i="12"/>
  <c r="I17" i="12"/>
  <c r="H17" i="12"/>
  <c r="D17" i="12"/>
  <c r="C17" i="12"/>
  <c r="B17" i="12"/>
  <c r="A17" i="12"/>
  <c r="L16" i="12"/>
  <c r="K16" i="12"/>
  <c r="I16" i="12"/>
  <c r="H16" i="12"/>
  <c r="D16" i="12"/>
  <c r="C16" i="12"/>
  <c r="B16" i="12"/>
  <c r="A16" i="12"/>
  <c r="L15" i="12"/>
  <c r="K15" i="12"/>
  <c r="I15" i="12"/>
  <c r="H15" i="12"/>
  <c r="D15" i="12"/>
  <c r="C15" i="12"/>
  <c r="B15" i="12"/>
  <c r="A15" i="12"/>
  <c r="M14" i="12"/>
  <c r="A14" i="12"/>
  <c r="L13" i="12"/>
  <c r="K13" i="12"/>
  <c r="I13" i="12"/>
  <c r="H13" i="12"/>
  <c r="D13" i="12"/>
  <c r="B13" i="12"/>
  <c r="A13" i="12"/>
  <c r="L12" i="12"/>
  <c r="K12" i="12"/>
  <c r="I12" i="12"/>
  <c r="H12" i="12"/>
  <c r="D12" i="12"/>
  <c r="C12" i="12"/>
  <c r="B12" i="12"/>
  <c r="A12" i="12"/>
  <c r="L11" i="12"/>
  <c r="K11" i="12"/>
  <c r="I11" i="12"/>
  <c r="H11" i="12"/>
  <c r="D11" i="12"/>
  <c r="B11" i="12"/>
  <c r="A11" i="12"/>
  <c r="L10" i="12"/>
  <c r="K10" i="12"/>
  <c r="I10" i="12"/>
  <c r="H10" i="12"/>
  <c r="D10" i="12"/>
  <c r="C10" i="12"/>
  <c r="B10" i="12"/>
  <c r="A10" i="12"/>
  <c r="L9" i="12"/>
  <c r="K9" i="12"/>
  <c r="I9" i="12"/>
  <c r="H9" i="12"/>
  <c r="D9" i="12"/>
  <c r="B9" i="12"/>
  <c r="A9" i="12"/>
  <c r="L8" i="12"/>
  <c r="K8" i="12"/>
  <c r="I8" i="12"/>
  <c r="H8" i="12"/>
  <c r="D8" i="12"/>
  <c r="C8" i="12"/>
  <c r="B8" i="12"/>
  <c r="A8" i="12"/>
  <c r="A7" i="12"/>
  <c r="E113" i="8"/>
  <c r="A113" i="8"/>
  <c r="E112" i="8"/>
  <c r="A112" i="8"/>
  <c r="E111" i="8"/>
  <c r="A111" i="8"/>
  <c r="A110" i="8"/>
  <c r="E108" i="8"/>
  <c r="A108" i="8"/>
  <c r="E107" i="8"/>
  <c r="A107" i="8"/>
  <c r="E106" i="8"/>
  <c r="A106" i="8"/>
  <c r="A105" i="8"/>
  <c r="E103" i="8"/>
  <c r="A103" i="8"/>
  <c r="E102" i="8"/>
  <c r="A102" i="8"/>
  <c r="E101" i="8"/>
  <c r="A101" i="8"/>
  <c r="A100" i="8"/>
  <c r="E98" i="8"/>
  <c r="A98" i="8"/>
  <c r="E97" i="8"/>
  <c r="A97" i="8"/>
  <c r="E96" i="8"/>
  <c r="A96" i="8"/>
  <c r="A95" i="8"/>
  <c r="E93" i="8"/>
  <c r="A93" i="8"/>
  <c r="E92" i="8"/>
  <c r="A92" i="8"/>
  <c r="E91" i="8"/>
  <c r="A91" i="8"/>
  <c r="A90" i="8"/>
  <c r="E88" i="8"/>
  <c r="A88" i="8"/>
  <c r="E87" i="8"/>
  <c r="A87" i="8"/>
  <c r="E86" i="8"/>
  <c r="A86" i="8"/>
  <c r="A85" i="8"/>
  <c r="L83" i="8"/>
  <c r="K83" i="8"/>
  <c r="I83" i="8"/>
  <c r="B83" i="8"/>
  <c r="A83" i="8"/>
  <c r="M82" i="8"/>
  <c r="A82" i="8"/>
  <c r="L81" i="8"/>
  <c r="K81" i="8"/>
  <c r="I81" i="8"/>
  <c r="B81" i="8"/>
  <c r="A81" i="8"/>
  <c r="M80" i="8"/>
  <c r="A80" i="8"/>
  <c r="L79" i="8"/>
  <c r="K79" i="8"/>
  <c r="I79" i="8"/>
  <c r="B79" i="8"/>
  <c r="A79" i="8"/>
  <c r="L78" i="8"/>
  <c r="K78" i="8"/>
  <c r="I78" i="8"/>
  <c r="B78" i="8"/>
  <c r="A78" i="8"/>
  <c r="M77" i="8"/>
  <c r="A77" i="8"/>
  <c r="L76" i="8"/>
  <c r="K76" i="8"/>
  <c r="I76" i="8"/>
  <c r="B76" i="8"/>
  <c r="A76" i="8"/>
  <c r="L75" i="8"/>
  <c r="K75" i="8"/>
  <c r="I75" i="8"/>
  <c r="B75" i="8"/>
  <c r="A75" i="8"/>
  <c r="L74" i="8"/>
  <c r="K74" i="8"/>
  <c r="I74" i="8"/>
  <c r="B74" i="8"/>
  <c r="A74" i="8"/>
  <c r="L73" i="8"/>
  <c r="K73" i="8"/>
  <c r="I73" i="8"/>
  <c r="B73" i="8"/>
  <c r="A73" i="8"/>
  <c r="M72" i="8"/>
  <c r="A72" i="8"/>
  <c r="L71" i="8"/>
  <c r="K71" i="8"/>
  <c r="I71" i="8"/>
  <c r="H71" i="8"/>
  <c r="D71" i="8"/>
  <c r="B71" i="8"/>
  <c r="A71" i="8"/>
  <c r="L70" i="8"/>
  <c r="K70" i="8"/>
  <c r="I70" i="8"/>
  <c r="H70" i="8"/>
  <c r="D70" i="8"/>
  <c r="B70" i="8"/>
  <c r="A70" i="8"/>
  <c r="L69" i="8"/>
  <c r="K69" i="8"/>
  <c r="I69" i="8"/>
  <c r="H69" i="8"/>
  <c r="D69" i="8"/>
  <c r="B69" i="8"/>
  <c r="A69" i="8"/>
  <c r="L68" i="8"/>
  <c r="M68" i="8" s="1"/>
  <c r="N68" i="8" s="1"/>
  <c r="P68" i="1" s="1"/>
  <c r="K68" i="8"/>
  <c r="I68" i="8"/>
  <c r="H68" i="8"/>
  <c r="D68" i="8"/>
  <c r="B68" i="8"/>
  <c r="A68" i="8"/>
  <c r="L67" i="8"/>
  <c r="K67" i="8"/>
  <c r="M67" i="8" s="1"/>
  <c r="N67" i="8" s="1"/>
  <c r="P67" i="1" s="1"/>
  <c r="I67" i="8"/>
  <c r="H67" i="8"/>
  <c r="D67" i="8"/>
  <c r="B67" i="8"/>
  <c r="A67" i="8"/>
  <c r="L66" i="8"/>
  <c r="K66" i="8"/>
  <c r="I66" i="8"/>
  <c r="H66" i="8"/>
  <c r="D66" i="8"/>
  <c r="B66" i="8"/>
  <c r="A66" i="8"/>
  <c r="L65" i="8"/>
  <c r="K65" i="8"/>
  <c r="I65" i="8"/>
  <c r="H65" i="8"/>
  <c r="D65" i="8"/>
  <c r="B65" i="8"/>
  <c r="A65" i="8"/>
  <c r="L64" i="8"/>
  <c r="K64" i="8"/>
  <c r="I64" i="8"/>
  <c r="H64" i="8"/>
  <c r="D64" i="8"/>
  <c r="B64" i="8"/>
  <c r="A64" i="8"/>
  <c r="M63" i="8"/>
  <c r="A63" i="8"/>
  <c r="L62" i="8"/>
  <c r="K62" i="8"/>
  <c r="I62" i="8"/>
  <c r="H62" i="8"/>
  <c r="D62" i="8"/>
  <c r="C62" i="8"/>
  <c r="B62" i="8"/>
  <c r="A62" i="8"/>
  <c r="L61" i="8"/>
  <c r="K61" i="8"/>
  <c r="I61" i="8"/>
  <c r="H61" i="8"/>
  <c r="D61" i="8"/>
  <c r="C61" i="8"/>
  <c r="B61" i="8"/>
  <c r="A61" i="8"/>
  <c r="L60" i="8"/>
  <c r="K60" i="8"/>
  <c r="I60" i="8"/>
  <c r="H60" i="8"/>
  <c r="D60" i="8"/>
  <c r="C60" i="8"/>
  <c r="B60" i="8"/>
  <c r="A60" i="8"/>
  <c r="L59" i="8"/>
  <c r="K59" i="8"/>
  <c r="I59" i="8"/>
  <c r="H59" i="8"/>
  <c r="D59" i="8"/>
  <c r="C59" i="8"/>
  <c r="B59" i="8"/>
  <c r="A59" i="8"/>
  <c r="L58" i="8"/>
  <c r="K58" i="8"/>
  <c r="I58" i="8"/>
  <c r="H58" i="8"/>
  <c r="D58" i="8"/>
  <c r="C58" i="8"/>
  <c r="B58" i="8"/>
  <c r="A58" i="8"/>
  <c r="L57" i="8"/>
  <c r="K57" i="8"/>
  <c r="I57" i="8"/>
  <c r="H57" i="8"/>
  <c r="D57" i="8"/>
  <c r="C57" i="8"/>
  <c r="B57" i="8"/>
  <c r="A57" i="8"/>
  <c r="M56" i="8"/>
  <c r="A56" i="8"/>
  <c r="L55" i="8"/>
  <c r="K55" i="8"/>
  <c r="I55" i="8"/>
  <c r="H55" i="8"/>
  <c r="D55" i="8"/>
  <c r="C55" i="8"/>
  <c r="B55" i="8"/>
  <c r="A55" i="8"/>
  <c r="L54" i="8"/>
  <c r="K54" i="8"/>
  <c r="I54" i="8"/>
  <c r="H54" i="8"/>
  <c r="D54" i="8"/>
  <c r="C54" i="8"/>
  <c r="B54" i="8"/>
  <c r="A54" i="8"/>
  <c r="L53" i="8"/>
  <c r="K53" i="8"/>
  <c r="I53" i="8"/>
  <c r="H53" i="8"/>
  <c r="D53" i="8"/>
  <c r="C53" i="8"/>
  <c r="B53" i="8"/>
  <c r="A53" i="8"/>
  <c r="L52" i="8"/>
  <c r="K52" i="8"/>
  <c r="I52" i="8"/>
  <c r="H52" i="8"/>
  <c r="D52" i="8"/>
  <c r="C52" i="8"/>
  <c r="B52" i="8"/>
  <c r="A52" i="8"/>
  <c r="L51" i="8"/>
  <c r="K51" i="8"/>
  <c r="I51" i="8"/>
  <c r="H51" i="8"/>
  <c r="D51" i="8"/>
  <c r="B51" i="8"/>
  <c r="A51" i="8"/>
  <c r="L50" i="8"/>
  <c r="K50" i="8"/>
  <c r="I50" i="8"/>
  <c r="H50" i="8"/>
  <c r="D50" i="8"/>
  <c r="C50" i="8"/>
  <c r="B50" i="8"/>
  <c r="A50" i="8"/>
  <c r="M49" i="8"/>
  <c r="A49" i="8"/>
  <c r="L48" i="8"/>
  <c r="K48" i="8"/>
  <c r="I48" i="8"/>
  <c r="H48" i="8"/>
  <c r="D48" i="8"/>
  <c r="C48" i="8"/>
  <c r="B48" i="8"/>
  <c r="A48" i="8"/>
  <c r="L47" i="8"/>
  <c r="K47" i="8"/>
  <c r="I47" i="8"/>
  <c r="H47" i="8"/>
  <c r="D47" i="8"/>
  <c r="C47" i="8"/>
  <c r="B47" i="8"/>
  <c r="A47" i="8"/>
  <c r="L46" i="8"/>
  <c r="K46" i="8"/>
  <c r="I46" i="8"/>
  <c r="H46" i="8"/>
  <c r="D46" i="8"/>
  <c r="C46" i="8"/>
  <c r="B46" i="8"/>
  <c r="A46" i="8"/>
  <c r="L45" i="8"/>
  <c r="K45" i="8"/>
  <c r="I45" i="8"/>
  <c r="H45" i="8"/>
  <c r="D45" i="8"/>
  <c r="C45" i="8"/>
  <c r="B45" i="8"/>
  <c r="A45" i="8"/>
  <c r="L44" i="8"/>
  <c r="K44" i="8"/>
  <c r="I44" i="8"/>
  <c r="H44" i="8"/>
  <c r="D44" i="8"/>
  <c r="C44" i="8"/>
  <c r="B44" i="8"/>
  <c r="A44" i="8"/>
  <c r="L43" i="8"/>
  <c r="K43" i="8"/>
  <c r="I43" i="8"/>
  <c r="H43" i="8"/>
  <c r="D43" i="8"/>
  <c r="C43" i="8"/>
  <c r="B43" i="8"/>
  <c r="A43" i="8"/>
  <c r="M42" i="8"/>
  <c r="A42" i="8"/>
  <c r="L41" i="8"/>
  <c r="K41" i="8"/>
  <c r="I41" i="8"/>
  <c r="H41" i="8"/>
  <c r="D41" i="8"/>
  <c r="C41" i="8"/>
  <c r="B41" i="8"/>
  <c r="A41" i="8"/>
  <c r="L40" i="8"/>
  <c r="K40" i="8"/>
  <c r="I40" i="8"/>
  <c r="H40" i="8"/>
  <c r="D40" i="8"/>
  <c r="C40" i="8"/>
  <c r="B40" i="8"/>
  <c r="A40" i="8"/>
  <c r="L39" i="8"/>
  <c r="K39" i="8"/>
  <c r="I39" i="8"/>
  <c r="H39" i="8"/>
  <c r="D39" i="8"/>
  <c r="C39" i="8"/>
  <c r="B39" i="8"/>
  <c r="A39" i="8"/>
  <c r="L38" i="8"/>
  <c r="K38" i="8"/>
  <c r="I38" i="8"/>
  <c r="H38" i="8"/>
  <c r="D38" i="8"/>
  <c r="C38" i="8"/>
  <c r="B38" i="8"/>
  <c r="A38" i="8"/>
  <c r="L37" i="8"/>
  <c r="K37" i="8"/>
  <c r="I37" i="8"/>
  <c r="H37" i="8"/>
  <c r="D37" i="8"/>
  <c r="B37" i="8"/>
  <c r="A37" i="8"/>
  <c r="L36" i="8"/>
  <c r="K36" i="8"/>
  <c r="I36" i="8"/>
  <c r="H36" i="8"/>
  <c r="D36" i="8"/>
  <c r="C36" i="8"/>
  <c r="B36" i="8"/>
  <c r="A36" i="8"/>
  <c r="M35" i="8"/>
  <c r="A35" i="8"/>
  <c r="L34" i="8"/>
  <c r="K34" i="8"/>
  <c r="I34" i="8"/>
  <c r="H34" i="8"/>
  <c r="D34" i="8"/>
  <c r="C34" i="8"/>
  <c r="B34" i="8"/>
  <c r="A34" i="8"/>
  <c r="L33" i="8"/>
  <c r="M33" i="8" s="1"/>
  <c r="N33" i="8" s="1"/>
  <c r="P33" i="1" s="1"/>
  <c r="K33" i="8"/>
  <c r="I33" i="8"/>
  <c r="H33" i="8"/>
  <c r="D33" i="8"/>
  <c r="C33" i="8"/>
  <c r="B33" i="8"/>
  <c r="A33" i="8"/>
  <c r="L32" i="8"/>
  <c r="K32" i="8"/>
  <c r="I32" i="8"/>
  <c r="H32" i="8"/>
  <c r="D32" i="8"/>
  <c r="C32" i="8"/>
  <c r="B32" i="8"/>
  <c r="A32" i="8"/>
  <c r="L31" i="8"/>
  <c r="K31" i="8"/>
  <c r="I31" i="8"/>
  <c r="H31" i="8"/>
  <c r="D31" i="8"/>
  <c r="C31" i="8"/>
  <c r="B31" i="8"/>
  <c r="A31" i="8"/>
  <c r="L30" i="8"/>
  <c r="K30" i="8"/>
  <c r="I30" i="8"/>
  <c r="H30" i="8"/>
  <c r="D30" i="8"/>
  <c r="C30" i="8"/>
  <c r="B30" i="8"/>
  <c r="A30" i="8"/>
  <c r="L29" i="8"/>
  <c r="K29" i="8"/>
  <c r="I29" i="8"/>
  <c r="H29" i="8"/>
  <c r="D29" i="8"/>
  <c r="C29" i="8"/>
  <c r="B29" i="8"/>
  <c r="A29" i="8"/>
  <c r="M28" i="8"/>
  <c r="A28" i="8"/>
  <c r="L27" i="8"/>
  <c r="K27" i="8"/>
  <c r="I27" i="8"/>
  <c r="H27" i="8"/>
  <c r="D27" i="8"/>
  <c r="B27" i="8"/>
  <c r="A27" i="8"/>
  <c r="L26" i="8"/>
  <c r="K26" i="8"/>
  <c r="I26" i="8"/>
  <c r="H26" i="8"/>
  <c r="D26" i="8"/>
  <c r="C26" i="8"/>
  <c r="B26" i="8"/>
  <c r="A26" i="8"/>
  <c r="L25" i="8"/>
  <c r="K25" i="8"/>
  <c r="I25" i="8"/>
  <c r="H25" i="8"/>
  <c r="D25" i="8"/>
  <c r="C25" i="8"/>
  <c r="B25" i="8"/>
  <c r="A25" i="8"/>
  <c r="L24" i="8"/>
  <c r="K24" i="8"/>
  <c r="I24" i="8"/>
  <c r="H24" i="8"/>
  <c r="D24" i="8"/>
  <c r="C24" i="8"/>
  <c r="B24" i="8"/>
  <c r="A24" i="8"/>
  <c r="L23" i="8"/>
  <c r="K23" i="8"/>
  <c r="I23" i="8"/>
  <c r="H23" i="8"/>
  <c r="D23" i="8"/>
  <c r="C23" i="8"/>
  <c r="B23" i="8"/>
  <c r="A23" i="8"/>
  <c r="L22" i="8"/>
  <c r="K22" i="8"/>
  <c r="I22" i="8"/>
  <c r="H22" i="8"/>
  <c r="D22" i="8"/>
  <c r="C22" i="8"/>
  <c r="B22" i="8"/>
  <c r="A22" i="8"/>
  <c r="M21" i="8"/>
  <c r="A21" i="8"/>
  <c r="L20" i="8"/>
  <c r="K20" i="8"/>
  <c r="I20" i="8"/>
  <c r="H20" i="8"/>
  <c r="D20" i="8"/>
  <c r="B20" i="8"/>
  <c r="A20" i="8"/>
  <c r="L19" i="8"/>
  <c r="K19" i="8"/>
  <c r="I19" i="8"/>
  <c r="H19" i="8"/>
  <c r="D19" i="8"/>
  <c r="C19" i="8"/>
  <c r="B19" i="8"/>
  <c r="A19" i="8"/>
  <c r="L18" i="8"/>
  <c r="K18" i="8"/>
  <c r="I18" i="8"/>
  <c r="H18" i="8"/>
  <c r="D18" i="8"/>
  <c r="C18" i="8"/>
  <c r="B18" i="8"/>
  <c r="A18" i="8"/>
  <c r="L17" i="8"/>
  <c r="K17" i="8"/>
  <c r="I17" i="8"/>
  <c r="H17" i="8"/>
  <c r="D17" i="8"/>
  <c r="C17" i="8"/>
  <c r="B17" i="8"/>
  <c r="A17" i="8"/>
  <c r="L16" i="8"/>
  <c r="K16" i="8"/>
  <c r="I16" i="8"/>
  <c r="H16" i="8"/>
  <c r="D16" i="8"/>
  <c r="C16" i="8"/>
  <c r="B16" i="8"/>
  <c r="A16" i="8"/>
  <c r="L15" i="8"/>
  <c r="K15" i="8"/>
  <c r="M15" i="8" s="1"/>
  <c r="N15" i="8" s="1"/>
  <c r="P15" i="1" s="1"/>
  <c r="I15" i="8"/>
  <c r="H15" i="8"/>
  <c r="D15" i="8"/>
  <c r="C15" i="8"/>
  <c r="B15" i="8"/>
  <c r="A15" i="8"/>
  <c r="M14" i="8"/>
  <c r="A14" i="8"/>
  <c r="L13" i="8"/>
  <c r="K13" i="8"/>
  <c r="I13" i="8"/>
  <c r="H13" i="8"/>
  <c r="D13" i="8"/>
  <c r="B13" i="8"/>
  <c r="A13" i="8"/>
  <c r="L12" i="8"/>
  <c r="K12" i="8"/>
  <c r="I12" i="8"/>
  <c r="H12" i="8"/>
  <c r="D12" i="8"/>
  <c r="C12" i="8"/>
  <c r="B12" i="8"/>
  <c r="A12" i="8"/>
  <c r="L11" i="8"/>
  <c r="K11" i="8"/>
  <c r="I11" i="8"/>
  <c r="H11" i="8"/>
  <c r="D11" i="8"/>
  <c r="B11" i="8"/>
  <c r="A11" i="8"/>
  <c r="L10" i="8"/>
  <c r="K10" i="8"/>
  <c r="I10" i="8"/>
  <c r="H10" i="8"/>
  <c r="D10" i="8"/>
  <c r="C10" i="8"/>
  <c r="B10" i="8"/>
  <c r="A10" i="8"/>
  <c r="L9" i="8"/>
  <c r="K9" i="8"/>
  <c r="I9" i="8"/>
  <c r="H9" i="8"/>
  <c r="D9" i="8"/>
  <c r="B9" i="8"/>
  <c r="A9" i="8"/>
  <c r="L8" i="8"/>
  <c r="K8" i="8"/>
  <c r="I8" i="8"/>
  <c r="H8" i="8"/>
  <c r="D8" i="8"/>
  <c r="C8" i="8"/>
  <c r="B8" i="8"/>
  <c r="A8" i="8"/>
  <c r="A7" i="8"/>
  <c r="E113" i="9"/>
  <c r="A113" i="9"/>
  <c r="E112" i="9"/>
  <c r="A112" i="9"/>
  <c r="E111" i="9"/>
  <c r="A111" i="9"/>
  <c r="A110" i="9"/>
  <c r="E108" i="9"/>
  <c r="A108" i="9"/>
  <c r="E107" i="9"/>
  <c r="A107" i="9"/>
  <c r="E106" i="9"/>
  <c r="A106" i="9"/>
  <c r="A105" i="9"/>
  <c r="E103" i="9"/>
  <c r="A103" i="9"/>
  <c r="E102" i="9"/>
  <c r="A102" i="9"/>
  <c r="E101" i="9"/>
  <c r="A101" i="9"/>
  <c r="A100" i="9"/>
  <c r="E98" i="9"/>
  <c r="A98" i="9"/>
  <c r="E97" i="9"/>
  <c r="A97" i="9"/>
  <c r="E96" i="9"/>
  <c r="A96" i="9"/>
  <c r="A95" i="9"/>
  <c r="E93" i="9"/>
  <c r="A93" i="9"/>
  <c r="E92" i="9"/>
  <c r="A92" i="9"/>
  <c r="E91" i="9"/>
  <c r="A91" i="9"/>
  <c r="A90" i="9"/>
  <c r="E88" i="9"/>
  <c r="A88" i="9"/>
  <c r="E87" i="9"/>
  <c r="A87" i="9"/>
  <c r="E86" i="9"/>
  <c r="A86" i="9"/>
  <c r="A85" i="9"/>
  <c r="L83" i="9"/>
  <c r="K83" i="9"/>
  <c r="I83" i="9"/>
  <c r="B83" i="9"/>
  <c r="A83" i="9"/>
  <c r="M82" i="9"/>
  <c r="A82" i="9"/>
  <c r="L81" i="9"/>
  <c r="K81" i="9"/>
  <c r="I81" i="9"/>
  <c r="B81" i="9"/>
  <c r="A81" i="9"/>
  <c r="M80" i="9"/>
  <c r="A80" i="9"/>
  <c r="L79" i="9"/>
  <c r="K79" i="9"/>
  <c r="I79" i="9"/>
  <c r="B79" i="9"/>
  <c r="A79" i="9"/>
  <c r="L78" i="9"/>
  <c r="K78" i="9"/>
  <c r="I78" i="9"/>
  <c r="B78" i="9"/>
  <c r="A78" i="9"/>
  <c r="M77" i="9"/>
  <c r="A77" i="9"/>
  <c r="L76" i="9"/>
  <c r="K76" i="9"/>
  <c r="I76" i="9"/>
  <c r="B76" i="9"/>
  <c r="A76" i="9"/>
  <c r="L75" i="9"/>
  <c r="K75" i="9"/>
  <c r="I75" i="9"/>
  <c r="B75" i="9"/>
  <c r="A75" i="9"/>
  <c r="L74" i="9"/>
  <c r="K74" i="9"/>
  <c r="I74" i="9"/>
  <c r="B74" i="9"/>
  <c r="A74" i="9"/>
  <c r="L73" i="9"/>
  <c r="K73" i="9"/>
  <c r="I73" i="9"/>
  <c r="B73" i="9"/>
  <c r="A73" i="9"/>
  <c r="M72" i="9"/>
  <c r="A72" i="9"/>
  <c r="L71" i="9"/>
  <c r="K71" i="9"/>
  <c r="I71" i="9"/>
  <c r="H71" i="9"/>
  <c r="D71" i="9"/>
  <c r="B71" i="9"/>
  <c r="A71" i="9"/>
  <c r="L70" i="9"/>
  <c r="K70" i="9"/>
  <c r="I70" i="9"/>
  <c r="H70" i="9"/>
  <c r="D70" i="9"/>
  <c r="B70" i="9"/>
  <c r="A70" i="9"/>
  <c r="L69" i="9"/>
  <c r="K69" i="9"/>
  <c r="M69" i="9" s="1"/>
  <c r="N69" i="9" s="1"/>
  <c r="Q69" i="1" s="1"/>
  <c r="I69" i="9"/>
  <c r="H69" i="9"/>
  <c r="D69" i="9"/>
  <c r="B69" i="9"/>
  <c r="A69" i="9"/>
  <c r="L68" i="9"/>
  <c r="K68" i="9"/>
  <c r="I68" i="9"/>
  <c r="H68" i="9"/>
  <c r="D68" i="9"/>
  <c r="B68" i="9"/>
  <c r="A68" i="9"/>
  <c r="L67" i="9"/>
  <c r="K67" i="9"/>
  <c r="M67" i="9" s="1"/>
  <c r="N67" i="9" s="1"/>
  <c r="Q67" i="1" s="1"/>
  <c r="I67" i="9"/>
  <c r="H67" i="9"/>
  <c r="D67" i="9"/>
  <c r="B67" i="9"/>
  <c r="A67" i="9"/>
  <c r="L66" i="9"/>
  <c r="K66" i="9"/>
  <c r="I66" i="9"/>
  <c r="H66" i="9"/>
  <c r="D66" i="9"/>
  <c r="B66" i="9"/>
  <c r="A66" i="9"/>
  <c r="L65" i="9"/>
  <c r="K65" i="9"/>
  <c r="I65" i="9"/>
  <c r="H65" i="9"/>
  <c r="D65" i="9"/>
  <c r="B65" i="9"/>
  <c r="A65" i="9"/>
  <c r="L64" i="9"/>
  <c r="K64" i="9"/>
  <c r="I64" i="9"/>
  <c r="H64" i="9"/>
  <c r="D64" i="9"/>
  <c r="B64" i="9"/>
  <c r="A64" i="9"/>
  <c r="M63" i="9"/>
  <c r="A63" i="9"/>
  <c r="L62" i="9"/>
  <c r="K62" i="9"/>
  <c r="I62" i="9"/>
  <c r="H62" i="9"/>
  <c r="D62" i="9"/>
  <c r="C62" i="9"/>
  <c r="B62" i="9"/>
  <c r="A62" i="9"/>
  <c r="L61" i="9"/>
  <c r="K61" i="9"/>
  <c r="I61" i="9"/>
  <c r="H61" i="9"/>
  <c r="D61" i="9"/>
  <c r="C61" i="9"/>
  <c r="B61" i="9"/>
  <c r="A61" i="9"/>
  <c r="L60" i="9"/>
  <c r="K60" i="9"/>
  <c r="I60" i="9"/>
  <c r="H60" i="9"/>
  <c r="D60" i="9"/>
  <c r="C60" i="9"/>
  <c r="B60" i="9"/>
  <c r="A60" i="9"/>
  <c r="L59" i="9"/>
  <c r="K59" i="9"/>
  <c r="I59" i="9"/>
  <c r="H59" i="9"/>
  <c r="D59" i="9"/>
  <c r="C59" i="9"/>
  <c r="B59" i="9"/>
  <c r="A59" i="9"/>
  <c r="L58" i="9"/>
  <c r="K58" i="9"/>
  <c r="I58" i="9"/>
  <c r="H58" i="9"/>
  <c r="D58" i="9"/>
  <c r="C58" i="9"/>
  <c r="B58" i="9"/>
  <c r="A58" i="9"/>
  <c r="L57" i="9"/>
  <c r="K57" i="9"/>
  <c r="I57" i="9"/>
  <c r="H57" i="9"/>
  <c r="D57" i="9"/>
  <c r="C57" i="9"/>
  <c r="B57" i="9"/>
  <c r="A57" i="9"/>
  <c r="M56" i="9"/>
  <c r="A56" i="9"/>
  <c r="L55" i="9"/>
  <c r="K55" i="9"/>
  <c r="I55" i="9"/>
  <c r="H55" i="9"/>
  <c r="D55" i="9"/>
  <c r="C55" i="9"/>
  <c r="B55" i="9"/>
  <c r="A55" i="9"/>
  <c r="L54" i="9"/>
  <c r="K54" i="9"/>
  <c r="I54" i="9"/>
  <c r="H54" i="9"/>
  <c r="D54" i="9"/>
  <c r="C54" i="9"/>
  <c r="B54" i="9"/>
  <c r="A54" i="9"/>
  <c r="L53" i="9"/>
  <c r="K53" i="9"/>
  <c r="I53" i="9"/>
  <c r="H53" i="9"/>
  <c r="D53" i="9"/>
  <c r="C53" i="9"/>
  <c r="B53" i="9"/>
  <c r="A53" i="9"/>
  <c r="L52" i="9"/>
  <c r="K52" i="9"/>
  <c r="I52" i="9"/>
  <c r="H52" i="9"/>
  <c r="D52" i="9"/>
  <c r="C52" i="9"/>
  <c r="B52" i="9"/>
  <c r="A52" i="9"/>
  <c r="L51" i="9"/>
  <c r="K51" i="9"/>
  <c r="I51" i="9"/>
  <c r="H51" i="9"/>
  <c r="D51" i="9"/>
  <c r="B51" i="9"/>
  <c r="A51" i="9"/>
  <c r="L50" i="9"/>
  <c r="K50" i="9"/>
  <c r="I50" i="9"/>
  <c r="H50" i="9"/>
  <c r="D50" i="9"/>
  <c r="C50" i="9"/>
  <c r="B50" i="9"/>
  <c r="A50" i="9"/>
  <c r="M49" i="9"/>
  <c r="A49" i="9"/>
  <c r="L48" i="9"/>
  <c r="K48" i="9"/>
  <c r="M48" i="9" s="1"/>
  <c r="N48" i="9" s="1"/>
  <c r="Q48" i="1" s="1"/>
  <c r="I48" i="9"/>
  <c r="H48" i="9"/>
  <c r="D48" i="9"/>
  <c r="C48" i="9"/>
  <c r="B48" i="9"/>
  <c r="A48" i="9"/>
  <c r="L47" i="9"/>
  <c r="K47" i="9"/>
  <c r="M47" i="9" s="1"/>
  <c r="N47" i="9" s="1"/>
  <c r="Q47" i="1" s="1"/>
  <c r="I47" i="9"/>
  <c r="H47" i="9"/>
  <c r="D47" i="9"/>
  <c r="C47" i="9"/>
  <c r="B47" i="9"/>
  <c r="A47" i="9"/>
  <c r="L46" i="9"/>
  <c r="K46" i="9"/>
  <c r="I46" i="9"/>
  <c r="H46" i="9"/>
  <c r="D46" i="9"/>
  <c r="C46" i="9"/>
  <c r="B46" i="9"/>
  <c r="A46" i="9"/>
  <c r="L45" i="9"/>
  <c r="M45" i="9" s="1"/>
  <c r="N45" i="9" s="1"/>
  <c r="Q45" i="1" s="1"/>
  <c r="K45" i="9"/>
  <c r="I45" i="9"/>
  <c r="H45" i="9"/>
  <c r="D45" i="9"/>
  <c r="C45" i="9"/>
  <c r="B45" i="9"/>
  <c r="A45" i="9"/>
  <c r="L44" i="9"/>
  <c r="K44" i="9"/>
  <c r="M44" i="9" s="1"/>
  <c r="N44" i="9" s="1"/>
  <c r="Q44" i="1" s="1"/>
  <c r="I44" i="9"/>
  <c r="H44" i="9"/>
  <c r="D44" i="9"/>
  <c r="C44" i="9"/>
  <c r="B44" i="9"/>
  <c r="A44" i="9"/>
  <c r="L43" i="9"/>
  <c r="K43" i="9"/>
  <c r="M43" i="9" s="1"/>
  <c r="N43" i="9" s="1"/>
  <c r="Q43" i="1" s="1"/>
  <c r="I43" i="9"/>
  <c r="H43" i="9"/>
  <c r="D43" i="9"/>
  <c r="C43" i="9"/>
  <c r="B43" i="9"/>
  <c r="A43" i="9"/>
  <c r="M42" i="9"/>
  <c r="A42" i="9"/>
  <c r="L41" i="9"/>
  <c r="K41" i="9"/>
  <c r="I41" i="9"/>
  <c r="H41" i="9"/>
  <c r="D41" i="9"/>
  <c r="C41" i="9"/>
  <c r="B41" i="9"/>
  <c r="A41" i="9"/>
  <c r="L40" i="9"/>
  <c r="K40" i="9"/>
  <c r="I40" i="9"/>
  <c r="H40" i="9"/>
  <c r="D40" i="9"/>
  <c r="C40" i="9"/>
  <c r="B40" i="9"/>
  <c r="A40" i="9"/>
  <c r="L39" i="9"/>
  <c r="K39" i="9"/>
  <c r="I39" i="9"/>
  <c r="H39" i="9"/>
  <c r="D39" i="9"/>
  <c r="C39" i="9"/>
  <c r="B39" i="9"/>
  <c r="A39" i="9"/>
  <c r="L38" i="9"/>
  <c r="K38" i="9"/>
  <c r="I38" i="9"/>
  <c r="H38" i="9"/>
  <c r="D38" i="9"/>
  <c r="C38" i="9"/>
  <c r="B38" i="9"/>
  <c r="A38" i="9"/>
  <c r="L37" i="9"/>
  <c r="K37" i="9"/>
  <c r="I37" i="9"/>
  <c r="H37" i="9"/>
  <c r="D37" i="9"/>
  <c r="B37" i="9"/>
  <c r="A37" i="9"/>
  <c r="L36" i="9"/>
  <c r="K36" i="9"/>
  <c r="I36" i="9"/>
  <c r="H36" i="9"/>
  <c r="D36" i="9"/>
  <c r="C36" i="9"/>
  <c r="B36" i="9"/>
  <c r="A36" i="9"/>
  <c r="M35" i="9"/>
  <c r="A35" i="9"/>
  <c r="L34" i="9"/>
  <c r="K34" i="9"/>
  <c r="I34" i="9"/>
  <c r="H34" i="9"/>
  <c r="D34" i="9"/>
  <c r="C34" i="9"/>
  <c r="B34" i="9"/>
  <c r="A34" i="9"/>
  <c r="L33" i="9"/>
  <c r="K33" i="9"/>
  <c r="I33" i="9"/>
  <c r="H33" i="9"/>
  <c r="D33" i="9"/>
  <c r="C33" i="9"/>
  <c r="B33" i="9"/>
  <c r="A33" i="9"/>
  <c r="L32" i="9"/>
  <c r="K32" i="9"/>
  <c r="I32" i="9"/>
  <c r="H32" i="9"/>
  <c r="D32" i="9"/>
  <c r="C32" i="9"/>
  <c r="B32" i="9"/>
  <c r="A32" i="9"/>
  <c r="L31" i="9"/>
  <c r="K31" i="9"/>
  <c r="I31" i="9"/>
  <c r="H31" i="9"/>
  <c r="D31" i="9"/>
  <c r="C31" i="9"/>
  <c r="B31" i="9"/>
  <c r="A31" i="9"/>
  <c r="L30" i="9"/>
  <c r="K30" i="9"/>
  <c r="I30" i="9"/>
  <c r="H30" i="9"/>
  <c r="D30" i="9"/>
  <c r="C30" i="9"/>
  <c r="B30" i="9"/>
  <c r="A30" i="9"/>
  <c r="L29" i="9"/>
  <c r="K29" i="9"/>
  <c r="I29" i="9"/>
  <c r="H29" i="9"/>
  <c r="D29" i="9"/>
  <c r="C29" i="9"/>
  <c r="B29" i="9"/>
  <c r="A29" i="9"/>
  <c r="M28" i="9"/>
  <c r="A28" i="9"/>
  <c r="L27" i="9"/>
  <c r="K27" i="9"/>
  <c r="I27" i="9"/>
  <c r="H27" i="9"/>
  <c r="D27" i="9"/>
  <c r="B27" i="9"/>
  <c r="A27" i="9"/>
  <c r="L26" i="9"/>
  <c r="K26" i="9"/>
  <c r="I26" i="9"/>
  <c r="H26" i="9"/>
  <c r="D26" i="9"/>
  <c r="C26" i="9"/>
  <c r="B26" i="9"/>
  <c r="A26" i="9"/>
  <c r="L25" i="9"/>
  <c r="K25" i="9"/>
  <c r="I25" i="9"/>
  <c r="H25" i="9"/>
  <c r="D25" i="9"/>
  <c r="C25" i="9"/>
  <c r="B25" i="9"/>
  <c r="A25" i="9"/>
  <c r="L24" i="9"/>
  <c r="K24" i="9"/>
  <c r="I24" i="9"/>
  <c r="H24" i="9"/>
  <c r="D24" i="9"/>
  <c r="C24" i="9"/>
  <c r="B24" i="9"/>
  <c r="A24" i="9"/>
  <c r="L23" i="9"/>
  <c r="K23" i="9"/>
  <c r="M23" i="9" s="1"/>
  <c r="N23" i="9" s="1"/>
  <c r="Q23" i="1" s="1"/>
  <c r="I23" i="9"/>
  <c r="H23" i="9"/>
  <c r="D23" i="9"/>
  <c r="C23" i="9"/>
  <c r="B23" i="9"/>
  <c r="A23" i="9"/>
  <c r="L22" i="9"/>
  <c r="K22" i="9"/>
  <c r="I22" i="9"/>
  <c r="H22" i="9"/>
  <c r="D22" i="9"/>
  <c r="C22" i="9"/>
  <c r="B22" i="9"/>
  <c r="A22" i="9"/>
  <c r="M21" i="9"/>
  <c r="A21" i="9"/>
  <c r="L20" i="9"/>
  <c r="K20" i="9"/>
  <c r="I20" i="9"/>
  <c r="H20" i="9"/>
  <c r="D20" i="9"/>
  <c r="B20" i="9"/>
  <c r="A20" i="9"/>
  <c r="L19" i="9"/>
  <c r="K19" i="9"/>
  <c r="I19" i="9"/>
  <c r="H19" i="9"/>
  <c r="D19" i="9"/>
  <c r="C19" i="9"/>
  <c r="B19" i="9"/>
  <c r="A19" i="9"/>
  <c r="L18" i="9"/>
  <c r="K18" i="9"/>
  <c r="I18" i="9"/>
  <c r="H18" i="9"/>
  <c r="D18" i="9"/>
  <c r="C18" i="9"/>
  <c r="B18" i="9"/>
  <c r="A18" i="9"/>
  <c r="L17" i="9"/>
  <c r="K17" i="9"/>
  <c r="I17" i="9"/>
  <c r="H17" i="9"/>
  <c r="D17" i="9"/>
  <c r="C17" i="9"/>
  <c r="B17" i="9"/>
  <c r="A17" i="9"/>
  <c r="L16" i="9"/>
  <c r="K16" i="9"/>
  <c r="I16" i="9"/>
  <c r="H16" i="9"/>
  <c r="D16" i="9"/>
  <c r="C16" i="9"/>
  <c r="B16" i="9"/>
  <c r="A16" i="9"/>
  <c r="L15" i="9"/>
  <c r="K15" i="9"/>
  <c r="I15" i="9"/>
  <c r="H15" i="9"/>
  <c r="D15" i="9"/>
  <c r="C15" i="9"/>
  <c r="B15" i="9"/>
  <c r="A15" i="9"/>
  <c r="M14" i="9"/>
  <c r="A14" i="9"/>
  <c r="L13" i="9"/>
  <c r="K13" i="9"/>
  <c r="I13" i="9"/>
  <c r="H13" i="9"/>
  <c r="D13" i="9"/>
  <c r="B13" i="9"/>
  <c r="A13" i="9"/>
  <c r="L12" i="9"/>
  <c r="K12" i="9"/>
  <c r="I12" i="9"/>
  <c r="H12" i="9"/>
  <c r="D12" i="9"/>
  <c r="C12" i="9"/>
  <c r="B12" i="9"/>
  <c r="A12" i="9"/>
  <c r="L11" i="9"/>
  <c r="K11" i="9"/>
  <c r="I11" i="9"/>
  <c r="H11" i="9"/>
  <c r="D11" i="9"/>
  <c r="B11" i="9"/>
  <c r="A11" i="9"/>
  <c r="L10" i="9"/>
  <c r="K10" i="9"/>
  <c r="I10" i="9"/>
  <c r="H10" i="9"/>
  <c r="D10" i="9"/>
  <c r="C10" i="9"/>
  <c r="B10" i="9"/>
  <c r="A10" i="9"/>
  <c r="L9" i="9"/>
  <c r="K9" i="9"/>
  <c r="I9" i="9"/>
  <c r="H9" i="9"/>
  <c r="D9" i="9"/>
  <c r="B9" i="9"/>
  <c r="A9" i="9"/>
  <c r="L8" i="9"/>
  <c r="K8" i="9"/>
  <c r="I8" i="9"/>
  <c r="H8" i="9"/>
  <c r="D8" i="9"/>
  <c r="C8" i="9"/>
  <c r="B8" i="9"/>
  <c r="A8" i="9"/>
  <c r="A7" i="9"/>
  <c r="E113" i="10"/>
  <c r="A113" i="10"/>
  <c r="E112" i="10"/>
  <c r="A112" i="10"/>
  <c r="E111" i="10"/>
  <c r="A111" i="10"/>
  <c r="A110" i="10"/>
  <c r="E108" i="10"/>
  <c r="A108" i="10"/>
  <c r="E107" i="10"/>
  <c r="A107" i="10"/>
  <c r="E106" i="10"/>
  <c r="A106" i="10"/>
  <c r="A105" i="10"/>
  <c r="E103" i="10"/>
  <c r="A103" i="10"/>
  <c r="E102" i="10"/>
  <c r="A102" i="10"/>
  <c r="E101" i="10"/>
  <c r="A101" i="10"/>
  <c r="A100" i="10"/>
  <c r="E98" i="10"/>
  <c r="A98" i="10"/>
  <c r="E97" i="10"/>
  <c r="A97" i="10"/>
  <c r="E96" i="10"/>
  <c r="A96" i="10"/>
  <c r="A95" i="10"/>
  <c r="E93" i="10"/>
  <c r="A93" i="10"/>
  <c r="E92" i="10"/>
  <c r="A92" i="10"/>
  <c r="E91" i="10"/>
  <c r="A91" i="10"/>
  <c r="A90" i="10"/>
  <c r="E88" i="10"/>
  <c r="A88" i="10"/>
  <c r="E87" i="10"/>
  <c r="A87" i="10"/>
  <c r="E86" i="10"/>
  <c r="A86" i="10"/>
  <c r="A85" i="10"/>
  <c r="L83" i="10"/>
  <c r="K83" i="10"/>
  <c r="I83" i="10"/>
  <c r="B83" i="10"/>
  <c r="A83" i="10"/>
  <c r="M82" i="10"/>
  <c r="A82" i="10"/>
  <c r="L81" i="10"/>
  <c r="K81" i="10"/>
  <c r="I81" i="10"/>
  <c r="B81" i="10"/>
  <c r="A81" i="10"/>
  <c r="M80" i="10"/>
  <c r="A80" i="10"/>
  <c r="L79" i="10"/>
  <c r="K79" i="10"/>
  <c r="I79" i="10"/>
  <c r="B79" i="10"/>
  <c r="A79" i="10"/>
  <c r="L78" i="10"/>
  <c r="K78" i="10"/>
  <c r="I78" i="10"/>
  <c r="B78" i="10"/>
  <c r="A78" i="10"/>
  <c r="M77" i="10"/>
  <c r="A77" i="10"/>
  <c r="L76" i="10"/>
  <c r="K76" i="10"/>
  <c r="I76" i="10"/>
  <c r="B76" i="10"/>
  <c r="A76" i="10"/>
  <c r="L75" i="10"/>
  <c r="K75" i="10"/>
  <c r="I75" i="10"/>
  <c r="B75" i="10"/>
  <c r="A75" i="10"/>
  <c r="L74" i="10"/>
  <c r="K74" i="10"/>
  <c r="I74" i="10"/>
  <c r="B74" i="10"/>
  <c r="A74" i="10"/>
  <c r="L73" i="10"/>
  <c r="K73" i="10"/>
  <c r="I73" i="10"/>
  <c r="B73" i="10"/>
  <c r="A73" i="10"/>
  <c r="M72" i="10"/>
  <c r="A72" i="10"/>
  <c r="L71" i="10"/>
  <c r="K71" i="10"/>
  <c r="M71" i="10" s="1"/>
  <c r="N71" i="10" s="1"/>
  <c r="R71" i="1" s="1"/>
  <c r="I71" i="10"/>
  <c r="H71" i="10"/>
  <c r="D71" i="10"/>
  <c r="B71" i="10"/>
  <c r="A71" i="10"/>
  <c r="L70" i="10"/>
  <c r="K70" i="10"/>
  <c r="I70" i="10"/>
  <c r="H70" i="10"/>
  <c r="D70" i="10"/>
  <c r="B70" i="10"/>
  <c r="A70" i="10"/>
  <c r="L69" i="10"/>
  <c r="K69" i="10"/>
  <c r="I69" i="10"/>
  <c r="H69" i="10"/>
  <c r="D69" i="10"/>
  <c r="B69" i="10"/>
  <c r="A69" i="10"/>
  <c r="L68" i="10"/>
  <c r="K68" i="10"/>
  <c r="I68" i="10"/>
  <c r="H68" i="10"/>
  <c r="D68" i="10"/>
  <c r="B68" i="10"/>
  <c r="A68" i="10"/>
  <c r="L67" i="10"/>
  <c r="K67" i="10"/>
  <c r="I67" i="10"/>
  <c r="H67" i="10"/>
  <c r="D67" i="10"/>
  <c r="B67" i="10"/>
  <c r="A67" i="10"/>
  <c r="L66" i="10"/>
  <c r="K66" i="10"/>
  <c r="I66" i="10"/>
  <c r="H66" i="10"/>
  <c r="D66" i="10"/>
  <c r="B66" i="10"/>
  <c r="A66" i="10"/>
  <c r="L65" i="10"/>
  <c r="K65" i="10"/>
  <c r="M65" i="10" s="1"/>
  <c r="N65" i="10" s="1"/>
  <c r="R65" i="1" s="1"/>
  <c r="I65" i="10"/>
  <c r="H65" i="10"/>
  <c r="D65" i="10"/>
  <c r="B65" i="10"/>
  <c r="A65" i="10"/>
  <c r="L64" i="10"/>
  <c r="K64" i="10"/>
  <c r="I64" i="10"/>
  <c r="H64" i="10"/>
  <c r="D64" i="10"/>
  <c r="B64" i="10"/>
  <c r="A64" i="10"/>
  <c r="M63" i="10"/>
  <c r="A63" i="10"/>
  <c r="L62" i="10"/>
  <c r="K62" i="10"/>
  <c r="I62" i="10"/>
  <c r="H62" i="10"/>
  <c r="D62" i="10"/>
  <c r="C62" i="10"/>
  <c r="B62" i="10"/>
  <c r="A62" i="10"/>
  <c r="L61" i="10"/>
  <c r="K61" i="10"/>
  <c r="I61" i="10"/>
  <c r="H61" i="10"/>
  <c r="D61" i="10"/>
  <c r="C61" i="10"/>
  <c r="B61" i="10"/>
  <c r="A61" i="10"/>
  <c r="L60" i="10"/>
  <c r="K60" i="10"/>
  <c r="I60" i="10"/>
  <c r="H60" i="10"/>
  <c r="D60" i="10"/>
  <c r="C60" i="10"/>
  <c r="B60" i="10"/>
  <c r="A60" i="10"/>
  <c r="L59" i="10"/>
  <c r="K59" i="10"/>
  <c r="I59" i="10"/>
  <c r="H59" i="10"/>
  <c r="D59" i="10"/>
  <c r="C59" i="10"/>
  <c r="B59" i="10"/>
  <c r="A59" i="10"/>
  <c r="L58" i="10"/>
  <c r="K58" i="10"/>
  <c r="I58" i="10"/>
  <c r="H58" i="10"/>
  <c r="D58" i="10"/>
  <c r="C58" i="10"/>
  <c r="B58" i="10"/>
  <c r="A58" i="10"/>
  <c r="L57" i="10"/>
  <c r="K57" i="10"/>
  <c r="I57" i="10"/>
  <c r="H57" i="10"/>
  <c r="D57" i="10"/>
  <c r="C57" i="10"/>
  <c r="B57" i="10"/>
  <c r="A57" i="10"/>
  <c r="M56" i="10"/>
  <c r="A56" i="10"/>
  <c r="L55" i="10"/>
  <c r="K55" i="10"/>
  <c r="I55" i="10"/>
  <c r="H55" i="10"/>
  <c r="D55" i="10"/>
  <c r="C55" i="10"/>
  <c r="B55" i="10"/>
  <c r="A55" i="10"/>
  <c r="L54" i="10"/>
  <c r="K54" i="10"/>
  <c r="I54" i="10"/>
  <c r="H54" i="10"/>
  <c r="D54" i="10"/>
  <c r="C54" i="10"/>
  <c r="B54" i="10"/>
  <c r="A54" i="10"/>
  <c r="L53" i="10"/>
  <c r="K53" i="10"/>
  <c r="I53" i="10"/>
  <c r="H53" i="10"/>
  <c r="D53" i="10"/>
  <c r="C53" i="10"/>
  <c r="B53" i="10"/>
  <c r="A53" i="10"/>
  <c r="L52" i="10"/>
  <c r="K52" i="10"/>
  <c r="I52" i="10"/>
  <c r="H52" i="10"/>
  <c r="D52" i="10"/>
  <c r="C52" i="10"/>
  <c r="B52" i="10"/>
  <c r="A52" i="10"/>
  <c r="L51" i="10"/>
  <c r="K51" i="10"/>
  <c r="I51" i="10"/>
  <c r="H51" i="10"/>
  <c r="D51" i="10"/>
  <c r="B51" i="10"/>
  <c r="A51" i="10"/>
  <c r="L50" i="10"/>
  <c r="K50" i="10"/>
  <c r="I50" i="10"/>
  <c r="H50" i="10"/>
  <c r="D50" i="10"/>
  <c r="C50" i="10"/>
  <c r="B50" i="10"/>
  <c r="A50" i="10"/>
  <c r="M49" i="10"/>
  <c r="A49" i="10"/>
  <c r="L48" i="10"/>
  <c r="K48" i="10"/>
  <c r="I48" i="10"/>
  <c r="H48" i="10"/>
  <c r="D48" i="10"/>
  <c r="C48" i="10"/>
  <c r="B48" i="10"/>
  <c r="A48" i="10"/>
  <c r="L47" i="10"/>
  <c r="K47" i="10"/>
  <c r="I47" i="10"/>
  <c r="H47" i="10"/>
  <c r="D47" i="10"/>
  <c r="C47" i="10"/>
  <c r="B47" i="10"/>
  <c r="A47" i="10"/>
  <c r="L46" i="10"/>
  <c r="K46" i="10"/>
  <c r="I46" i="10"/>
  <c r="H46" i="10"/>
  <c r="D46" i="10"/>
  <c r="C46" i="10"/>
  <c r="B46" i="10"/>
  <c r="A46" i="10"/>
  <c r="L45" i="10"/>
  <c r="K45" i="10"/>
  <c r="I45" i="10"/>
  <c r="H45" i="10"/>
  <c r="D45" i="10"/>
  <c r="C45" i="10"/>
  <c r="B45" i="10"/>
  <c r="A45" i="10"/>
  <c r="L44" i="10"/>
  <c r="K44" i="10"/>
  <c r="I44" i="10"/>
  <c r="H44" i="10"/>
  <c r="D44" i="10"/>
  <c r="C44" i="10"/>
  <c r="B44" i="10"/>
  <c r="A44" i="10"/>
  <c r="L43" i="10"/>
  <c r="K43" i="10"/>
  <c r="I43" i="10"/>
  <c r="H43" i="10"/>
  <c r="D43" i="10"/>
  <c r="C43" i="10"/>
  <c r="B43" i="10"/>
  <c r="A43" i="10"/>
  <c r="M42" i="10"/>
  <c r="A42" i="10"/>
  <c r="L41" i="10"/>
  <c r="K41" i="10"/>
  <c r="I41" i="10"/>
  <c r="H41" i="10"/>
  <c r="D41" i="10"/>
  <c r="C41" i="10"/>
  <c r="B41" i="10"/>
  <c r="A41" i="10"/>
  <c r="L40" i="10"/>
  <c r="K40" i="10"/>
  <c r="I40" i="10"/>
  <c r="H40" i="10"/>
  <c r="D40" i="10"/>
  <c r="C40" i="10"/>
  <c r="B40" i="10"/>
  <c r="A40" i="10"/>
  <c r="L39" i="10"/>
  <c r="K39" i="10"/>
  <c r="I39" i="10"/>
  <c r="H39" i="10"/>
  <c r="D39" i="10"/>
  <c r="C39" i="10"/>
  <c r="B39" i="10"/>
  <c r="A39" i="10"/>
  <c r="L38" i="10"/>
  <c r="K38" i="10"/>
  <c r="I38" i="10"/>
  <c r="H38" i="10"/>
  <c r="D38" i="10"/>
  <c r="C38" i="10"/>
  <c r="B38" i="10"/>
  <c r="A38" i="10"/>
  <c r="L37" i="10"/>
  <c r="K37" i="10"/>
  <c r="I37" i="10"/>
  <c r="H37" i="10"/>
  <c r="D37" i="10"/>
  <c r="B37" i="10"/>
  <c r="A37" i="10"/>
  <c r="L36" i="10"/>
  <c r="K36" i="10"/>
  <c r="I36" i="10"/>
  <c r="H36" i="10"/>
  <c r="D36" i="10"/>
  <c r="C36" i="10"/>
  <c r="B36" i="10"/>
  <c r="A36" i="10"/>
  <c r="M35" i="10"/>
  <c r="A35" i="10"/>
  <c r="L34" i="10"/>
  <c r="K34" i="10"/>
  <c r="I34" i="10"/>
  <c r="H34" i="10"/>
  <c r="D34" i="10"/>
  <c r="C34" i="10"/>
  <c r="B34" i="10"/>
  <c r="A34" i="10"/>
  <c r="L33" i="10"/>
  <c r="M33" i="10" s="1"/>
  <c r="N33" i="10" s="1"/>
  <c r="R33" i="1" s="1"/>
  <c r="K33" i="10"/>
  <c r="I33" i="10"/>
  <c r="H33" i="10"/>
  <c r="D33" i="10"/>
  <c r="C33" i="10"/>
  <c r="B33" i="10"/>
  <c r="A33" i="10"/>
  <c r="L32" i="10"/>
  <c r="K32" i="10"/>
  <c r="I32" i="10"/>
  <c r="H32" i="10"/>
  <c r="D32" i="10"/>
  <c r="C32" i="10"/>
  <c r="B32" i="10"/>
  <c r="A32" i="10"/>
  <c r="L31" i="10"/>
  <c r="K31" i="10"/>
  <c r="I31" i="10"/>
  <c r="H31" i="10"/>
  <c r="D31" i="10"/>
  <c r="C31" i="10"/>
  <c r="B31" i="10"/>
  <c r="A31" i="10"/>
  <c r="L30" i="10"/>
  <c r="K30" i="10"/>
  <c r="I30" i="10"/>
  <c r="H30" i="10"/>
  <c r="D30" i="10"/>
  <c r="C30" i="10"/>
  <c r="B30" i="10"/>
  <c r="A30" i="10"/>
  <c r="L29" i="10"/>
  <c r="K29" i="10"/>
  <c r="I29" i="10"/>
  <c r="H29" i="10"/>
  <c r="D29" i="10"/>
  <c r="C29" i="10"/>
  <c r="B29" i="10"/>
  <c r="A29" i="10"/>
  <c r="M28" i="10"/>
  <c r="A28" i="10"/>
  <c r="L27" i="10"/>
  <c r="K27" i="10"/>
  <c r="I27" i="10"/>
  <c r="H27" i="10"/>
  <c r="D27" i="10"/>
  <c r="B27" i="10"/>
  <c r="A27" i="10"/>
  <c r="L26" i="10"/>
  <c r="M26" i="10" s="1"/>
  <c r="N26" i="10" s="1"/>
  <c r="R26" i="1" s="1"/>
  <c r="K26" i="10"/>
  <c r="I26" i="10"/>
  <c r="H26" i="10"/>
  <c r="D26" i="10"/>
  <c r="C26" i="10"/>
  <c r="B26" i="10"/>
  <c r="A26" i="10"/>
  <c r="L25" i="10"/>
  <c r="K25" i="10"/>
  <c r="I25" i="10"/>
  <c r="H25" i="10"/>
  <c r="D25" i="10"/>
  <c r="C25" i="10"/>
  <c r="B25" i="10"/>
  <c r="A25" i="10"/>
  <c r="L24" i="10"/>
  <c r="K24" i="10"/>
  <c r="I24" i="10"/>
  <c r="H24" i="10"/>
  <c r="D24" i="10"/>
  <c r="C24" i="10"/>
  <c r="B24" i="10"/>
  <c r="A24" i="10"/>
  <c r="L23" i="10"/>
  <c r="K23" i="10"/>
  <c r="I23" i="10"/>
  <c r="H23" i="10"/>
  <c r="D23" i="10"/>
  <c r="C23" i="10"/>
  <c r="B23" i="10"/>
  <c r="A23" i="10"/>
  <c r="L22" i="10"/>
  <c r="K22" i="10"/>
  <c r="I22" i="10"/>
  <c r="H22" i="10"/>
  <c r="D22" i="10"/>
  <c r="C22" i="10"/>
  <c r="B22" i="10"/>
  <c r="A22" i="10"/>
  <c r="M21" i="10"/>
  <c r="A21" i="10"/>
  <c r="L20" i="10"/>
  <c r="K20" i="10"/>
  <c r="I20" i="10"/>
  <c r="H20" i="10"/>
  <c r="D20" i="10"/>
  <c r="B20" i="10"/>
  <c r="A20" i="10"/>
  <c r="L19" i="10"/>
  <c r="K19" i="10"/>
  <c r="I19" i="10"/>
  <c r="H19" i="10"/>
  <c r="D19" i="10"/>
  <c r="C19" i="10"/>
  <c r="B19" i="10"/>
  <c r="A19" i="10"/>
  <c r="L18" i="10"/>
  <c r="K18" i="10"/>
  <c r="I18" i="10"/>
  <c r="H18" i="10"/>
  <c r="D18" i="10"/>
  <c r="C18" i="10"/>
  <c r="B18" i="10"/>
  <c r="A18" i="10"/>
  <c r="L17" i="10"/>
  <c r="K17" i="10"/>
  <c r="I17" i="10"/>
  <c r="H17" i="10"/>
  <c r="D17" i="10"/>
  <c r="C17" i="10"/>
  <c r="B17" i="10"/>
  <c r="A17" i="10"/>
  <c r="L16" i="10"/>
  <c r="K16" i="10"/>
  <c r="I16" i="10"/>
  <c r="H16" i="10"/>
  <c r="D16" i="10"/>
  <c r="C16" i="10"/>
  <c r="B16" i="10"/>
  <c r="A16" i="10"/>
  <c r="L15" i="10"/>
  <c r="K15" i="10"/>
  <c r="I15" i="10"/>
  <c r="H15" i="10"/>
  <c r="D15" i="10"/>
  <c r="C15" i="10"/>
  <c r="B15" i="10"/>
  <c r="A15" i="10"/>
  <c r="M14" i="10"/>
  <c r="A14" i="10"/>
  <c r="L13" i="10"/>
  <c r="K13" i="10"/>
  <c r="I13" i="10"/>
  <c r="H13" i="10"/>
  <c r="D13" i="10"/>
  <c r="B13" i="10"/>
  <c r="A13" i="10"/>
  <c r="L12" i="10"/>
  <c r="K12" i="10"/>
  <c r="I12" i="10"/>
  <c r="H12" i="10"/>
  <c r="D12" i="10"/>
  <c r="C12" i="10"/>
  <c r="B12" i="10"/>
  <c r="A12" i="10"/>
  <c r="L11" i="10"/>
  <c r="K11" i="10"/>
  <c r="I11" i="10"/>
  <c r="H11" i="10"/>
  <c r="D11" i="10"/>
  <c r="B11" i="10"/>
  <c r="A11" i="10"/>
  <c r="L10" i="10"/>
  <c r="K10" i="10"/>
  <c r="I10" i="10"/>
  <c r="H10" i="10"/>
  <c r="D10" i="10"/>
  <c r="C10" i="10"/>
  <c r="B10" i="10"/>
  <c r="A10" i="10"/>
  <c r="L9" i="10"/>
  <c r="K9" i="10"/>
  <c r="I9" i="10"/>
  <c r="H9" i="10"/>
  <c r="D9" i="10"/>
  <c r="B9" i="10"/>
  <c r="A9" i="10"/>
  <c r="L8" i="10"/>
  <c r="K8" i="10"/>
  <c r="I8" i="10"/>
  <c r="H8" i="10"/>
  <c r="D8" i="10"/>
  <c r="C8" i="10"/>
  <c r="B8" i="10"/>
  <c r="A8" i="10"/>
  <c r="A7" i="10"/>
  <c r="E113" i="11"/>
  <c r="A113" i="11"/>
  <c r="E112" i="11"/>
  <c r="A112" i="11"/>
  <c r="E111" i="11"/>
  <c r="A111" i="11"/>
  <c r="A110" i="11"/>
  <c r="E108" i="11"/>
  <c r="A108" i="11"/>
  <c r="E107" i="11"/>
  <c r="A107" i="11"/>
  <c r="E106" i="11"/>
  <c r="A106" i="11"/>
  <c r="A105" i="11"/>
  <c r="E103" i="11"/>
  <c r="A103" i="11"/>
  <c r="E102" i="11"/>
  <c r="A102" i="11"/>
  <c r="E101" i="11"/>
  <c r="A101" i="11"/>
  <c r="A100" i="11"/>
  <c r="E98" i="11"/>
  <c r="A98" i="11"/>
  <c r="E97" i="11"/>
  <c r="A97" i="11"/>
  <c r="E96" i="11"/>
  <c r="A96" i="11"/>
  <c r="A95" i="11"/>
  <c r="E93" i="11"/>
  <c r="A93" i="11"/>
  <c r="E92" i="11"/>
  <c r="A92" i="11"/>
  <c r="E91" i="11"/>
  <c r="A91" i="11"/>
  <c r="A90" i="11"/>
  <c r="E88" i="11"/>
  <c r="A88" i="11"/>
  <c r="E87" i="11"/>
  <c r="A87" i="11"/>
  <c r="E86" i="11"/>
  <c r="A86" i="11"/>
  <c r="A85" i="11"/>
  <c r="L83" i="11"/>
  <c r="K83" i="11"/>
  <c r="I83" i="11"/>
  <c r="B83" i="11"/>
  <c r="A83" i="11"/>
  <c r="M82" i="11"/>
  <c r="A82" i="11"/>
  <c r="L81" i="11"/>
  <c r="K81" i="11"/>
  <c r="I81" i="11"/>
  <c r="B81" i="11"/>
  <c r="A81" i="11"/>
  <c r="M80" i="11"/>
  <c r="A80" i="11"/>
  <c r="L79" i="11"/>
  <c r="K79" i="11"/>
  <c r="I79" i="11"/>
  <c r="B79" i="11"/>
  <c r="A79" i="11"/>
  <c r="L78" i="11"/>
  <c r="K78" i="11"/>
  <c r="I78" i="11"/>
  <c r="B78" i="11"/>
  <c r="A78" i="11"/>
  <c r="M77" i="11"/>
  <c r="A77" i="11"/>
  <c r="L76" i="11"/>
  <c r="K76" i="11"/>
  <c r="I76" i="11"/>
  <c r="B76" i="11"/>
  <c r="A76" i="11"/>
  <c r="L75" i="11"/>
  <c r="K75" i="11"/>
  <c r="I75" i="11"/>
  <c r="B75" i="11"/>
  <c r="A75" i="11"/>
  <c r="L74" i="11"/>
  <c r="K74" i="11"/>
  <c r="I74" i="11"/>
  <c r="B74" i="11"/>
  <c r="A74" i="11"/>
  <c r="L73" i="11"/>
  <c r="K73" i="11"/>
  <c r="I73" i="11"/>
  <c r="B73" i="11"/>
  <c r="A73" i="11"/>
  <c r="M72" i="11"/>
  <c r="A72" i="11"/>
  <c r="L71" i="11"/>
  <c r="K71" i="11"/>
  <c r="I71" i="11"/>
  <c r="H71" i="11"/>
  <c r="D71" i="11"/>
  <c r="B71" i="11"/>
  <c r="A71" i="11"/>
  <c r="L70" i="11"/>
  <c r="K70" i="11"/>
  <c r="I70" i="11"/>
  <c r="H70" i="11"/>
  <c r="D70" i="11"/>
  <c r="B70" i="11"/>
  <c r="A70" i="11"/>
  <c r="L69" i="11"/>
  <c r="M69" i="11" s="1"/>
  <c r="N69" i="11" s="1"/>
  <c r="S69" i="1" s="1"/>
  <c r="K69" i="11"/>
  <c r="I69" i="11"/>
  <c r="H69" i="11"/>
  <c r="D69" i="11"/>
  <c r="B69" i="11"/>
  <c r="A69" i="11"/>
  <c r="L68" i="11"/>
  <c r="K68" i="11"/>
  <c r="I68" i="11"/>
  <c r="H68" i="11"/>
  <c r="D68" i="11"/>
  <c r="B68" i="11"/>
  <c r="A68" i="11"/>
  <c r="L67" i="11"/>
  <c r="K67" i="11"/>
  <c r="M67" i="11" s="1"/>
  <c r="N67" i="11" s="1"/>
  <c r="S67" i="1" s="1"/>
  <c r="I67" i="11"/>
  <c r="H67" i="11"/>
  <c r="D67" i="11"/>
  <c r="B67" i="11"/>
  <c r="A67" i="11"/>
  <c r="L66" i="11"/>
  <c r="K66" i="11"/>
  <c r="I66" i="11"/>
  <c r="H66" i="11"/>
  <c r="D66" i="11"/>
  <c r="B66" i="11"/>
  <c r="A66" i="11"/>
  <c r="L65" i="11"/>
  <c r="K65" i="11"/>
  <c r="I65" i="11"/>
  <c r="H65" i="11"/>
  <c r="D65" i="11"/>
  <c r="B65" i="11"/>
  <c r="A65" i="11"/>
  <c r="L64" i="11"/>
  <c r="K64" i="11"/>
  <c r="I64" i="11"/>
  <c r="H64" i="11"/>
  <c r="D64" i="11"/>
  <c r="B64" i="11"/>
  <c r="A64" i="11"/>
  <c r="M63" i="11"/>
  <c r="A63" i="11"/>
  <c r="L62" i="11"/>
  <c r="K62" i="11"/>
  <c r="I62" i="11"/>
  <c r="H62" i="11"/>
  <c r="D62" i="11"/>
  <c r="C62" i="11"/>
  <c r="B62" i="11"/>
  <c r="A62" i="11"/>
  <c r="L61" i="11"/>
  <c r="K61" i="11"/>
  <c r="I61" i="11"/>
  <c r="H61" i="11"/>
  <c r="D61" i="11"/>
  <c r="C61" i="11"/>
  <c r="B61" i="11"/>
  <c r="A61" i="11"/>
  <c r="L60" i="11"/>
  <c r="K60" i="11"/>
  <c r="I60" i="11"/>
  <c r="H60" i="11"/>
  <c r="D60" i="11"/>
  <c r="C60" i="11"/>
  <c r="B60" i="11"/>
  <c r="A60" i="11"/>
  <c r="L59" i="11"/>
  <c r="K59" i="11"/>
  <c r="I59" i="11"/>
  <c r="H59" i="11"/>
  <c r="D59" i="11"/>
  <c r="C59" i="11"/>
  <c r="B59" i="11"/>
  <c r="A59" i="11"/>
  <c r="L58" i="11"/>
  <c r="K58" i="11"/>
  <c r="I58" i="11"/>
  <c r="H58" i="11"/>
  <c r="D58" i="11"/>
  <c r="C58" i="11"/>
  <c r="B58" i="11"/>
  <c r="A58" i="11"/>
  <c r="L57" i="11"/>
  <c r="K57" i="11"/>
  <c r="I57" i="11"/>
  <c r="H57" i="11"/>
  <c r="D57" i="11"/>
  <c r="C57" i="11"/>
  <c r="B57" i="11"/>
  <c r="A57" i="11"/>
  <c r="M56" i="11"/>
  <c r="A56" i="11"/>
  <c r="L55" i="11"/>
  <c r="K55" i="11"/>
  <c r="I55" i="11"/>
  <c r="H55" i="11"/>
  <c r="D55" i="11"/>
  <c r="C55" i="11"/>
  <c r="B55" i="11"/>
  <c r="A55" i="11"/>
  <c r="L54" i="11"/>
  <c r="K54" i="11"/>
  <c r="I54" i="11"/>
  <c r="H54" i="11"/>
  <c r="D54" i="11"/>
  <c r="C54" i="11"/>
  <c r="B54" i="11"/>
  <c r="A54" i="11"/>
  <c r="L53" i="11"/>
  <c r="K53" i="11"/>
  <c r="I53" i="11"/>
  <c r="H53" i="11"/>
  <c r="D53" i="11"/>
  <c r="C53" i="11"/>
  <c r="B53" i="11"/>
  <c r="A53" i="11"/>
  <c r="L52" i="11"/>
  <c r="K52" i="11"/>
  <c r="I52" i="11"/>
  <c r="H52" i="11"/>
  <c r="D52" i="11"/>
  <c r="C52" i="11"/>
  <c r="B52" i="11"/>
  <c r="A52" i="11"/>
  <c r="L51" i="11"/>
  <c r="K51" i="11"/>
  <c r="I51" i="11"/>
  <c r="H51" i="11"/>
  <c r="D51" i="11"/>
  <c r="B51" i="11"/>
  <c r="A51" i="11"/>
  <c r="L50" i="11"/>
  <c r="M50" i="11" s="1"/>
  <c r="N50" i="11" s="1"/>
  <c r="S50" i="1" s="1"/>
  <c r="K50" i="11"/>
  <c r="I50" i="11"/>
  <c r="H50" i="11"/>
  <c r="D50" i="11"/>
  <c r="C50" i="11"/>
  <c r="B50" i="11"/>
  <c r="A50" i="11"/>
  <c r="M49" i="11"/>
  <c r="A49" i="11"/>
  <c r="L48" i="11"/>
  <c r="K48" i="11"/>
  <c r="I48" i="11"/>
  <c r="H48" i="11"/>
  <c r="D48" i="11"/>
  <c r="C48" i="11"/>
  <c r="B48" i="11"/>
  <c r="A48" i="11"/>
  <c r="L47" i="11"/>
  <c r="K47" i="11"/>
  <c r="I47" i="11"/>
  <c r="H47" i="11"/>
  <c r="D47" i="11"/>
  <c r="C47" i="11"/>
  <c r="B47" i="11"/>
  <c r="A47" i="11"/>
  <c r="L46" i="11"/>
  <c r="K46" i="11"/>
  <c r="I46" i="11"/>
  <c r="H46" i="11"/>
  <c r="D46" i="11"/>
  <c r="C46" i="11"/>
  <c r="B46" i="11"/>
  <c r="A46" i="11"/>
  <c r="L45" i="11"/>
  <c r="K45" i="11"/>
  <c r="I45" i="11"/>
  <c r="H45" i="11"/>
  <c r="D45" i="11"/>
  <c r="C45" i="11"/>
  <c r="B45" i="11"/>
  <c r="A45" i="11"/>
  <c r="L44" i="11"/>
  <c r="K44" i="11"/>
  <c r="I44" i="11"/>
  <c r="H44" i="11"/>
  <c r="D44" i="11"/>
  <c r="C44" i="11"/>
  <c r="B44" i="11"/>
  <c r="A44" i="11"/>
  <c r="L43" i="11"/>
  <c r="K43" i="11"/>
  <c r="I43" i="11"/>
  <c r="H43" i="11"/>
  <c r="D43" i="11"/>
  <c r="C43" i="11"/>
  <c r="B43" i="11"/>
  <c r="A43" i="11"/>
  <c r="M42" i="11"/>
  <c r="A42" i="11"/>
  <c r="L41" i="11"/>
  <c r="K41" i="11"/>
  <c r="I41" i="11"/>
  <c r="H41" i="11"/>
  <c r="D41" i="11"/>
  <c r="C41" i="11"/>
  <c r="B41" i="11"/>
  <c r="A41" i="11"/>
  <c r="L40" i="11"/>
  <c r="K40" i="11"/>
  <c r="I40" i="11"/>
  <c r="H40" i="11"/>
  <c r="D40" i="11"/>
  <c r="C40" i="11"/>
  <c r="B40" i="11"/>
  <c r="A40" i="11"/>
  <c r="L39" i="11"/>
  <c r="K39" i="11"/>
  <c r="I39" i="11"/>
  <c r="H39" i="11"/>
  <c r="D39" i="11"/>
  <c r="C39" i="11"/>
  <c r="B39" i="11"/>
  <c r="A39" i="11"/>
  <c r="L38" i="11"/>
  <c r="K38" i="11"/>
  <c r="I38" i="11"/>
  <c r="H38" i="11"/>
  <c r="D38" i="11"/>
  <c r="C38" i="11"/>
  <c r="B38" i="11"/>
  <c r="A38" i="11"/>
  <c r="L37" i="11"/>
  <c r="M37" i="11" s="1"/>
  <c r="N37" i="11" s="1"/>
  <c r="S37" i="1" s="1"/>
  <c r="K37" i="11"/>
  <c r="I37" i="11"/>
  <c r="H37" i="11"/>
  <c r="D37" i="11"/>
  <c r="B37" i="11"/>
  <c r="A37" i="11"/>
  <c r="L36" i="11"/>
  <c r="K36" i="11"/>
  <c r="I36" i="11"/>
  <c r="H36" i="11"/>
  <c r="D36" i="11"/>
  <c r="C36" i="11"/>
  <c r="B36" i="11"/>
  <c r="A36" i="11"/>
  <c r="M35" i="11"/>
  <c r="A35" i="11"/>
  <c r="L34" i="11"/>
  <c r="K34" i="11"/>
  <c r="M34" i="11" s="1"/>
  <c r="N34" i="11" s="1"/>
  <c r="S34" i="1" s="1"/>
  <c r="I34" i="11"/>
  <c r="H34" i="11"/>
  <c r="D34" i="11"/>
  <c r="C34" i="11"/>
  <c r="B34" i="11"/>
  <c r="A34" i="11"/>
  <c r="L33" i="11"/>
  <c r="K33" i="11"/>
  <c r="I33" i="11"/>
  <c r="H33" i="11"/>
  <c r="D33" i="11"/>
  <c r="C33" i="11"/>
  <c r="B33" i="11"/>
  <c r="A33" i="11"/>
  <c r="L32" i="11"/>
  <c r="K32" i="11"/>
  <c r="I32" i="11"/>
  <c r="H32" i="11"/>
  <c r="D32" i="11"/>
  <c r="C32" i="11"/>
  <c r="B32" i="11"/>
  <c r="A32" i="11"/>
  <c r="L31" i="11"/>
  <c r="K31" i="11"/>
  <c r="I31" i="11"/>
  <c r="H31" i="11"/>
  <c r="D31" i="11"/>
  <c r="C31" i="11"/>
  <c r="B31" i="11"/>
  <c r="A31" i="11"/>
  <c r="L30" i="11"/>
  <c r="K30" i="11"/>
  <c r="I30" i="11"/>
  <c r="H30" i="11"/>
  <c r="D30" i="11"/>
  <c r="C30" i="11"/>
  <c r="B30" i="11"/>
  <c r="A30" i="11"/>
  <c r="L29" i="11"/>
  <c r="K29" i="11"/>
  <c r="I29" i="11"/>
  <c r="H29" i="11"/>
  <c r="D29" i="11"/>
  <c r="C29" i="11"/>
  <c r="B29" i="11"/>
  <c r="A29" i="11"/>
  <c r="M28" i="11"/>
  <c r="A28" i="11"/>
  <c r="L27" i="11"/>
  <c r="K27" i="11"/>
  <c r="I27" i="11"/>
  <c r="H27" i="11"/>
  <c r="D27" i="11"/>
  <c r="B27" i="11"/>
  <c r="A27" i="11"/>
  <c r="L26" i="11"/>
  <c r="K26" i="11"/>
  <c r="I26" i="11"/>
  <c r="H26" i="11"/>
  <c r="D26" i="11"/>
  <c r="C26" i="11"/>
  <c r="B26" i="11"/>
  <c r="A26" i="11"/>
  <c r="L25" i="11"/>
  <c r="K25" i="11"/>
  <c r="I25" i="11"/>
  <c r="H25" i="11"/>
  <c r="D25" i="11"/>
  <c r="C25" i="11"/>
  <c r="B25" i="11"/>
  <c r="A25" i="11"/>
  <c r="L24" i="11"/>
  <c r="K24" i="11"/>
  <c r="I24" i="11"/>
  <c r="H24" i="11"/>
  <c r="D24" i="11"/>
  <c r="C24" i="11"/>
  <c r="B24" i="11"/>
  <c r="A24" i="11"/>
  <c r="L23" i="11"/>
  <c r="K23" i="11"/>
  <c r="I23" i="11"/>
  <c r="H23" i="11"/>
  <c r="D23" i="11"/>
  <c r="C23" i="11"/>
  <c r="B23" i="11"/>
  <c r="A23" i="11"/>
  <c r="L22" i="11"/>
  <c r="K22" i="11"/>
  <c r="I22" i="11"/>
  <c r="H22" i="11"/>
  <c r="D22" i="11"/>
  <c r="C22" i="11"/>
  <c r="B22" i="11"/>
  <c r="A22" i="11"/>
  <c r="M21" i="11"/>
  <c r="A21" i="11"/>
  <c r="L20" i="11"/>
  <c r="K20" i="11"/>
  <c r="I20" i="11"/>
  <c r="H20" i="11"/>
  <c r="D20" i="11"/>
  <c r="B20" i="11"/>
  <c r="A20" i="11"/>
  <c r="L19" i="11"/>
  <c r="K19" i="11"/>
  <c r="I19" i="11"/>
  <c r="H19" i="11"/>
  <c r="D19" i="11"/>
  <c r="C19" i="11"/>
  <c r="B19" i="11"/>
  <c r="A19" i="11"/>
  <c r="L18" i="11"/>
  <c r="K18" i="11"/>
  <c r="I18" i="11"/>
  <c r="H18" i="11"/>
  <c r="D18" i="11"/>
  <c r="C18" i="11"/>
  <c r="B18" i="11"/>
  <c r="A18" i="11"/>
  <c r="L17" i="11"/>
  <c r="K17" i="11"/>
  <c r="I17" i="11"/>
  <c r="H17" i="11"/>
  <c r="D17" i="11"/>
  <c r="C17" i="11"/>
  <c r="B17" i="11"/>
  <c r="A17" i="11"/>
  <c r="L16" i="11"/>
  <c r="K16" i="11"/>
  <c r="I16" i="11"/>
  <c r="H16" i="11"/>
  <c r="D16" i="11"/>
  <c r="C16" i="11"/>
  <c r="B16" i="11"/>
  <c r="A16" i="11"/>
  <c r="L15" i="11"/>
  <c r="K15" i="11"/>
  <c r="M15" i="11" s="1"/>
  <c r="N15" i="11" s="1"/>
  <c r="S15" i="1" s="1"/>
  <c r="I15" i="11"/>
  <c r="H15" i="11"/>
  <c r="D15" i="11"/>
  <c r="C15" i="11"/>
  <c r="B15" i="11"/>
  <c r="A15" i="11"/>
  <c r="M14" i="11"/>
  <c r="A14" i="11"/>
  <c r="L13" i="11"/>
  <c r="K13" i="11"/>
  <c r="I13" i="11"/>
  <c r="H13" i="11"/>
  <c r="D13" i="11"/>
  <c r="B13" i="11"/>
  <c r="A13" i="11"/>
  <c r="L12" i="11"/>
  <c r="K12" i="11"/>
  <c r="I12" i="11"/>
  <c r="H12" i="11"/>
  <c r="D12" i="11"/>
  <c r="C12" i="11"/>
  <c r="B12" i="11"/>
  <c r="A12" i="11"/>
  <c r="L11" i="11"/>
  <c r="K11" i="11"/>
  <c r="I11" i="11"/>
  <c r="H11" i="11"/>
  <c r="D11" i="11"/>
  <c r="B11" i="11"/>
  <c r="A11" i="11"/>
  <c r="L10" i="11"/>
  <c r="K10" i="11"/>
  <c r="I10" i="11"/>
  <c r="H10" i="11"/>
  <c r="D10" i="11"/>
  <c r="C10" i="11"/>
  <c r="B10" i="11"/>
  <c r="A10" i="11"/>
  <c r="L9" i="11"/>
  <c r="K9" i="11"/>
  <c r="I9" i="11"/>
  <c r="H9" i="11"/>
  <c r="D9" i="11"/>
  <c r="B9" i="11"/>
  <c r="A9" i="11"/>
  <c r="L8" i="11"/>
  <c r="K8" i="11"/>
  <c r="I8" i="11"/>
  <c r="H8" i="11"/>
  <c r="D8" i="11"/>
  <c r="C8" i="11"/>
  <c r="B8" i="11"/>
  <c r="A8" i="11"/>
  <c r="A7" i="11"/>
  <c r="E113" i="13"/>
  <c r="A113" i="13"/>
  <c r="E112" i="13"/>
  <c r="A112" i="13"/>
  <c r="E111" i="13"/>
  <c r="A111" i="13"/>
  <c r="A110" i="13"/>
  <c r="E108" i="13"/>
  <c r="A108" i="13"/>
  <c r="E107" i="13"/>
  <c r="A107" i="13"/>
  <c r="E106" i="13"/>
  <c r="A106" i="13"/>
  <c r="A105" i="13"/>
  <c r="E103" i="13"/>
  <c r="A103" i="13"/>
  <c r="E102" i="13"/>
  <c r="A102" i="13"/>
  <c r="E101" i="13"/>
  <c r="A101" i="13"/>
  <c r="A100" i="13"/>
  <c r="E98" i="13"/>
  <c r="A98" i="13"/>
  <c r="E97" i="13"/>
  <c r="A97" i="13"/>
  <c r="E96" i="13"/>
  <c r="A96" i="13"/>
  <c r="A95" i="13"/>
  <c r="E93" i="13"/>
  <c r="A93" i="13"/>
  <c r="E92" i="13"/>
  <c r="A92" i="13"/>
  <c r="E91" i="13"/>
  <c r="A91" i="13"/>
  <c r="A90" i="13"/>
  <c r="E88" i="13"/>
  <c r="A88" i="13"/>
  <c r="E87" i="13"/>
  <c r="A87" i="13"/>
  <c r="E86" i="13"/>
  <c r="A86" i="13"/>
  <c r="A85" i="13"/>
  <c r="L83" i="13"/>
  <c r="K83" i="13"/>
  <c r="I83" i="13"/>
  <c r="B83" i="13"/>
  <c r="A83" i="13"/>
  <c r="M82" i="13"/>
  <c r="A82" i="13"/>
  <c r="L81" i="13"/>
  <c r="K81" i="13"/>
  <c r="I81" i="13"/>
  <c r="B81" i="13"/>
  <c r="A81" i="13"/>
  <c r="M80" i="13"/>
  <c r="A80" i="13"/>
  <c r="L79" i="13"/>
  <c r="K79" i="13"/>
  <c r="I79" i="13"/>
  <c r="B79" i="13"/>
  <c r="A79" i="13"/>
  <c r="L78" i="13"/>
  <c r="K78" i="13"/>
  <c r="I78" i="13"/>
  <c r="B78" i="13"/>
  <c r="A78" i="13"/>
  <c r="M77" i="13"/>
  <c r="A77" i="13"/>
  <c r="L76" i="13"/>
  <c r="K76" i="13"/>
  <c r="I76" i="13"/>
  <c r="B76" i="13"/>
  <c r="A76" i="13"/>
  <c r="L75" i="13"/>
  <c r="K75" i="13"/>
  <c r="I75" i="13"/>
  <c r="B75" i="13"/>
  <c r="A75" i="13"/>
  <c r="L74" i="13"/>
  <c r="K74" i="13"/>
  <c r="I74" i="13"/>
  <c r="B74" i="13"/>
  <c r="A74" i="13"/>
  <c r="L73" i="13"/>
  <c r="K73" i="13"/>
  <c r="I73" i="13"/>
  <c r="B73" i="13"/>
  <c r="A73" i="13"/>
  <c r="M72" i="13"/>
  <c r="A72" i="13"/>
  <c r="L71" i="13"/>
  <c r="K71" i="13"/>
  <c r="M71" i="13" s="1"/>
  <c r="N71" i="13" s="1"/>
  <c r="T71" i="1" s="1"/>
  <c r="I71" i="13"/>
  <c r="H71" i="13"/>
  <c r="D71" i="13"/>
  <c r="B71" i="13"/>
  <c r="A71" i="13"/>
  <c r="L70" i="13"/>
  <c r="K70" i="13"/>
  <c r="I70" i="13"/>
  <c r="H70" i="13"/>
  <c r="D70" i="13"/>
  <c r="B70" i="13"/>
  <c r="A70" i="13"/>
  <c r="L69" i="13"/>
  <c r="K69" i="13"/>
  <c r="M69" i="13" s="1"/>
  <c r="N69" i="13" s="1"/>
  <c r="T69" i="1" s="1"/>
  <c r="I69" i="13"/>
  <c r="H69" i="13"/>
  <c r="D69" i="13"/>
  <c r="B69" i="13"/>
  <c r="A69" i="13"/>
  <c r="L68" i="13"/>
  <c r="K68" i="13"/>
  <c r="I68" i="13"/>
  <c r="H68" i="13"/>
  <c r="D68" i="13"/>
  <c r="B68" i="13"/>
  <c r="A68" i="13"/>
  <c r="L67" i="13"/>
  <c r="K67" i="13"/>
  <c r="M67" i="13" s="1"/>
  <c r="N67" i="13" s="1"/>
  <c r="I67" i="13"/>
  <c r="H67" i="13"/>
  <c r="D67" i="13"/>
  <c r="B67" i="13"/>
  <c r="A67" i="13"/>
  <c r="L66" i="13"/>
  <c r="K66" i="13"/>
  <c r="I66" i="13"/>
  <c r="H66" i="13"/>
  <c r="D66" i="13"/>
  <c r="B66" i="13"/>
  <c r="A66" i="13"/>
  <c r="L65" i="13"/>
  <c r="K65" i="13"/>
  <c r="I65" i="13"/>
  <c r="H65" i="13"/>
  <c r="D65" i="13"/>
  <c r="B65" i="13"/>
  <c r="A65" i="13"/>
  <c r="L64" i="13"/>
  <c r="K64" i="13"/>
  <c r="I64" i="13"/>
  <c r="H64" i="13"/>
  <c r="D64" i="13"/>
  <c r="B64" i="13"/>
  <c r="A64" i="13"/>
  <c r="M63" i="13"/>
  <c r="A63" i="13"/>
  <c r="L62" i="13"/>
  <c r="K62" i="13"/>
  <c r="I62" i="13"/>
  <c r="H62" i="13"/>
  <c r="D62" i="13"/>
  <c r="C62" i="13"/>
  <c r="B62" i="13"/>
  <c r="A62" i="13"/>
  <c r="L61" i="13"/>
  <c r="K61" i="13"/>
  <c r="I61" i="13"/>
  <c r="H61" i="13"/>
  <c r="D61" i="13"/>
  <c r="C61" i="13"/>
  <c r="B61" i="13"/>
  <c r="A61" i="13"/>
  <c r="L60" i="13"/>
  <c r="K60" i="13"/>
  <c r="I60" i="13"/>
  <c r="H60" i="13"/>
  <c r="D60" i="13"/>
  <c r="C60" i="13"/>
  <c r="B60" i="13"/>
  <c r="A60" i="13"/>
  <c r="L59" i="13"/>
  <c r="K59" i="13"/>
  <c r="I59" i="13"/>
  <c r="H59" i="13"/>
  <c r="D59" i="13"/>
  <c r="C59" i="13"/>
  <c r="B59" i="13"/>
  <c r="A59" i="13"/>
  <c r="L58" i="13"/>
  <c r="K58" i="13"/>
  <c r="I58" i="13"/>
  <c r="H58" i="13"/>
  <c r="D58" i="13"/>
  <c r="C58" i="13"/>
  <c r="B58" i="13"/>
  <c r="A58" i="13"/>
  <c r="L57" i="13"/>
  <c r="K57" i="13"/>
  <c r="I57" i="13"/>
  <c r="H57" i="13"/>
  <c r="D57" i="13"/>
  <c r="C57" i="13"/>
  <c r="B57" i="13"/>
  <c r="A57" i="13"/>
  <c r="M56" i="13"/>
  <c r="A56" i="13"/>
  <c r="L55" i="13"/>
  <c r="K55" i="13"/>
  <c r="I55" i="13"/>
  <c r="H55" i="13"/>
  <c r="D55" i="13"/>
  <c r="C55" i="13"/>
  <c r="B55" i="13"/>
  <c r="A55" i="13"/>
  <c r="L54" i="13"/>
  <c r="K54" i="13"/>
  <c r="I54" i="13"/>
  <c r="H54" i="13"/>
  <c r="D54" i="13"/>
  <c r="C54" i="13"/>
  <c r="B54" i="13"/>
  <c r="A54" i="13"/>
  <c r="L53" i="13"/>
  <c r="K53" i="13"/>
  <c r="I53" i="13"/>
  <c r="H53" i="13"/>
  <c r="D53" i="13"/>
  <c r="C53" i="13"/>
  <c r="B53" i="13"/>
  <c r="A53" i="13"/>
  <c r="L52" i="13"/>
  <c r="K52" i="13"/>
  <c r="I52" i="13"/>
  <c r="H52" i="13"/>
  <c r="D52" i="13"/>
  <c r="C52" i="13"/>
  <c r="B52" i="13"/>
  <c r="A52" i="13"/>
  <c r="L51" i="13"/>
  <c r="K51" i="13"/>
  <c r="I51" i="13"/>
  <c r="H51" i="13"/>
  <c r="D51" i="13"/>
  <c r="B51" i="13"/>
  <c r="A51" i="13"/>
  <c r="L50" i="13"/>
  <c r="K50" i="13"/>
  <c r="I50" i="13"/>
  <c r="H50" i="13"/>
  <c r="D50" i="13"/>
  <c r="C50" i="13"/>
  <c r="B50" i="13"/>
  <c r="A50" i="13"/>
  <c r="M49" i="13"/>
  <c r="A49" i="13"/>
  <c r="L48" i="13"/>
  <c r="K48" i="13"/>
  <c r="I48" i="13"/>
  <c r="H48" i="13"/>
  <c r="D48" i="13"/>
  <c r="C48" i="13"/>
  <c r="B48" i="13"/>
  <c r="A48" i="13"/>
  <c r="L47" i="13"/>
  <c r="K47" i="13"/>
  <c r="I47" i="13"/>
  <c r="H47" i="13"/>
  <c r="D47" i="13"/>
  <c r="C47" i="13"/>
  <c r="B47" i="13"/>
  <c r="A47" i="13"/>
  <c r="L46" i="13"/>
  <c r="K46" i="13"/>
  <c r="I46" i="13"/>
  <c r="H46" i="13"/>
  <c r="D46" i="13"/>
  <c r="C46" i="13"/>
  <c r="B46" i="13"/>
  <c r="A46" i="13"/>
  <c r="L45" i="13"/>
  <c r="K45" i="13"/>
  <c r="I45" i="13"/>
  <c r="H45" i="13"/>
  <c r="D45" i="13"/>
  <c r="C45" i="13"/>
  <c r="B45" i="13"/>
  <c r="A45" i="13"/>
  <c r="L44" i="13"/>
  <c r="K44" i="13"/>
  <c r="I44" i="13"/>
  <c r="H44" i="13"/>
  <c r="D44" i="13"/>
  <c r="C44" i="13"/>
  <c r="B44" i="13"/>
  <c r="A44" i="13"/>
  <c r="L43" i="13"/>
  <c r="M43" i="13" s="1"/>
  <c r="N43" i="13" s="1"/>
  <c r="T43" i="1" s="1"/>
  <c r="K43" i="13"/>
  <c r="I43" i="13"/>
  <c r="H43" i="13"/>
  <c r="D43" i="13"/>
  <c r="C43" i="13"/>
  <c r="B43" i="13"/>
  <c r="A43" i="13"/>
  <c r="M42" i="13"/>
  <c r="A42" i="13"/>
  <c r="L41" i="13"/>
  <c r="K41" i="13"/>
  <c r="I41" i="13"/>
  <c r="H41" i="13"/>
  <c r="D41" i="13"/>
  <c r="C41" i="13"/>
  <c r="B41" i="13"/>
  <c r="A41" i="13"/>
  <c r="L40" i="13"/>
  <c r="K40" i="13"/>
  <c r="I40" i="13"/>
  <c r="H40" i="13"/>
  <c r="D40" i="13"/>
  <c r="C40" i="13"/>
  <c r="B40" i="13"/>
  <c r="A40" i="13"/>
  <c r="L39" i="13"/>
  <c r="K39" i="13"/>
  <c r="I39" i="13"/>
  <c r="H39" i="13"/>
  <c r="D39" i="13"/>
  <c r="C39" i="13"/>
  <c r="B39" i="13"/>
  <c r="A39" i="13"/>
  <c r="L38" i="13"/>
  <c r="K38" i="13"/>
  <c r="I38" i="13"/>
  <c r="H38" i="13"/>
  <c r="D38" i="13"/>
  <c r="C38" i="13"/>
  <c r="B38" i="13"/>
  <c r="A38" i="13"/>
  <c r="L37" i="13"/>
  <c r="K37" i="13"/>
  <c r="I37" i="13"/>
  <c r="H37" i="13"/>
  <c r="D37" i="13"/>
  <c r="B37" i="13"/>
  <c r="A37" i="13"/>
  <c r="L36" i="13"/>
  <c r="K36" i="13"/>
  <c r="I36" i="13"/>
  <c r="H36" i="13"/>
  <c r="D36" i="13"/>
  <c r="C36" i="13"/>
  <c r="B36" i="13"/>
  <c r="A36" i="13"/>
  <c r="M35" i="13"/>
  <c r="A35" i="13"/>
  <c r="L34" i="13"/>
  <c r="K34" i="13"/>
  <c r="I34" i="13"/>
  <c r="H34" i="13"/>
  <c r="D34" i="13"/>
  <c r="C34" i="13"/>
  <c r="B34" i="13"/>
  <c r="A34" i="13"/>
  <c r="L33" i="13"/>
  <c r="K33" i="13"/>
  <c r="I33" i="13"/>
  <c r="H33" i="13"/>
  <c r="D33" i="13"/>
  <c r="C33" i="13"/>
  <c r="B33" i="13"/>
  <c r="A33" i="13"/>
  <c r="L32" i="13"/>
  <c r="K32" i="13"/>
  <c r="I32" i="13"/>
  <c r="H32" i="13"/>
  <c r="D32" i="13"/>
  <c r="C32" i="13"/>
  <c r="B32" i="13"/>
  <c r="A32" i="13"/>
  <c r="L31" i="13"/>
  <c r="K31" i="13"/>
  <c r="I31" i="13"/>
  <c r="H31" i="13"/>
  <c r="D31" i="13"/>
  <c r="C31" i="13"/>
  <c r="B31" i="13"/>
  <c r="A31" i="13"/>
  <c r="L30" i="13"/>
  <c r="K30" i="13"/>
  <c r="I30" i="13"/>
  <c r="H30" i="13"/>
  <c r="D30" i="13"/>
  <c r="C30" i="13"/>
  <c r="B30" i="13"/>
  <c r="A30" i="13"/>
  <c r="L29" i="13"/>
  <c r="K29" i="13"/>
  <c r="I29" i="13"/>
  <c r="H29" i="13"/>
  <c r="D29" i="13"/>
  <c r="C29" i="13"/>
  <c r="B29" i="13"/>
  <c r="A29" i="13"/>
  <c r="M28" i="13"/>
  <c r="A28" i="13"/>
  <c r="L27" i="13"/>
  <c r="K27" i="13"/>
  <c r="I27" i="13"/>
  <c r="H27" i="13"/>
  <c r="D27" i="13"/>
  <c r="B27" i="13"/>
  <c r="A27" i="13"/>
  <c r="L26" i="13"/>
  <c r="K26" i="13"/>
  <c r="I26" i="13"/>
  <c r="H26" i="13"/>
  <c r="D26" i="13"/>
  <c r="C26" i="13"/>
  <c r="B26" i="13"/>
  <c r="A26" i="13"/>
  <c r="L25" i="13"/>
  <c r="K25" i="13"/>
  <c r="I25" i="13"/>
  <c r="H25" i="13"/>
  <c r="D25" i="13"/>
  <c r="C25" i="13"/>
  <c r="B25" i="13"/>
  <c r="A25" i="13"/>
  <c r="L24" i="13"/>
  <c r="K24" i="13"/>
  <c r="I24" i="13"/>
  <c r="H24" i="13"/>
  <c r="D24" i="13"/>
  <c r="C24" i="13"/>
  <c r="B24" i="13"/>
  <c r="A24" i="13"/>
  <c r="L23" i="13"/>
  <c r="K23" i="13"/>
  <c r="I23" i="13"/>
  <c r="H23" i="13"/>
  <c r="D23" i="13"/>
  <c r="C23" i="13"/>
  <c r="B23" i="13"/>
  <c r="A23" i="13"/>
  <c r="L22" i="13"/>
  <c r="K22" i="13"/>
  <c r="I22" i="13"/>
  <c r="H22" i="13"/>
  <c r="D22" i="13"/>
  <c r="C22" i="13"/>
  <c r="B22" i="13"/>
  <c r="A22" i="13"/>
  <c r="M21" i="13"/>
  <c r="A21" i="13"/>
  <c r="L20" i="13"/>
  <c r="K20" i="13"/>
  <c r="I20" i="13"/>
  <c r="H20" i="13"/>
  <c r="D20" i="13"/>
  <c r="B20" i="13"/>
  <c r="A20" i="13"/>
  <c r="L19" i="13"/>
  <c r="K19" i="13"/>
  <c r="I19" i="13"/>
  <c r="H19" i="13"/>
  <c r="D19" i="13"/>
  <c r="C19" i="13"/>
  <c r="B19" i="13"/>
  <c r="A19" i="13"/>
  <c r="L18" i="13"/>
  <c r="K18" i="13"/>
  <c r="I18" i="13"/>
  <c r="H18" i="13"/>
  <c r="D18" i="13"/>
  <c r="C18" i="13"/>
  <c r="B18" i="13"/>
  <c r="A18" i="13"/>
  <c r="L17" i="13"/>
  <c r="K17" i="13"/>
  <c r="I17" i="13"/>
  <c r="H17" i="13"/>
  <c r="D17" i="13"/>
  <c r="C17" i="13"/>
  <c r="B17" i="13"/>
  <c r="A17" i="13"/>
  <c r="L16" i="13"/>
  <c r="K16" i="13"/>
  <c r="I16" i="13"/>
  <c r="H16" i="13"/>
  <c r="D16" i="13"/>
  <c r="C16" i="13"/>
  <c r="B16" i="13"/>
  <c r="A16" i="13"/>
  <c r="L15" i="13"/>
  <c r="K15" i="13"/>
  <c r="I15" i="13"/>
  <c r="H15" i="13"/>
  <c r="D15" i="13"/>
  <c r="C15" i="13"/>
  <c r="B15" i="13"/>
  <c r="A15" i="13"/>
  <c r="M14" i="13"/>
  <c r="A14" i="13"/>
  <c r="L13" i="13"/>
  <c r="K13" i="13"/>
  <c r="I13" i="13"/>
  <c r="H13" i="13"/>
  <c r="D13" i="13"/>
  <c r="B13" i="13"/>
  <c r="A13" i="13"/>
  <c r="L12" i="13"/>
  <c r="K12" i="13"/>
  <c r="I12" i="13"/>
  <c r="H12" i="13"/>
  <c r="D12" i="13"/>
  <c r="C12" i="13"/>
  <c r="B12" i="13"/>
  <c r="A12" i="13"/>
  <c r="L11" i="13"/>
  <c r="K11" i="13"/>
  <c r="I11" i="13"/>
  <c r="H11" i="13"/>
  <c r="D11" i="13"/>
  <c r="B11" i="13"/>
  <c r="A11" i="13"/>
  <c r="L10" i="13"/>
  <c r="K10" i="13"/>
  <c r="I10" i="13"/>
  <c r="H10" i="13"/>
  <c r="D10" i="13"/>
  <c r="C10" i="13"/>
  <c r="B10" i="13"/>
  <c r="A10" i="13"/>
  <c r="L9" i="13"/>
  <c r="K9" i="13"/>
  <c r="I9" i="13"/>
  <c r="H9" i="13"/>
  <c r="D9" i="13"/>
  <c r="B9" i="13"/>
  <c r="A9" i="13"/>
  <c r="L8" i="13"/>
  <c r="K8" i="13"/>
  <c r="I8" i="13"/>
  <c r="H8" i="13"/>
  <c r="D8" i="13"/>
  <c r="C8" i="13"/>
  <c r="B8" i="13"/>
  <c r="A8" i="13"/>
  <c r="A7" i="13"/>
  <c r="E113" i="14"/>
  <c r="A113" i="14"/>
  <c r="E112" i="14"/>
  <c r="A112" i="14"/>
  <c r="E111" i="14"/>
  <c r="A111" i="14"/>
  <c r="A110" i="14"/>
  <c r="E108" i="14"/>
  <c r="A108" i="14"/>
  <c r="E107" i="14"/>
  <c r="A107" i="14"/>
  <c r="E106" i="14"/>
  <c r="A106" i="14"/>
  <c r="A105" i="14"/>
  <c r="E103" i="14"/>
  <c r="A103" i="14"/>
  <c r="E102" i="14"/>
  <c r="A102" i="14"/>
  <c r="E101" i="14"/>
  <c r="A101" i="14"/>
  <c r="A100" i="14"/>
  <c r="E98" i="14"/>
  <c r="A98" i="14"/>
  <c r="E97" i="14"/>
  <c r="A97" i="14"/>
  <c r="E96" i="14"/>
  <c r="A96" i="14"/>
  <c r="A95" i="14"/>
  <c r="E93" i="14"/>
  <c r="A93" i="14"/>
  <c r="E92" i="14"/>
  <c r="A92" i="14"/>
  <c r="E91" i="14"/>
  <c r="A91" i="14"/>
  <c r="A90" i="14"/>
  <c r="E88" i="14"/>
  <c r="A88" i="14"/>
  <c r="E87" i="14"/>
  <c r="A87" i="14"/>
  <c r="E86" i="14"/>
  <c r="A86" i="14"/>
  <c r="A85" i="14"/>
  <c r="L83" i="14"/>
  <c r="K83" i="14"/>
  <c r="I83" i="14"/>
  <c r="B83" i="14"/>
  <c r="A83" i="14"/>
  <c r="M82" i="14"/>
  <c r="A82" i="14"/>
  <c r="L81" i="14"/>
  <c r="K81" i="14"/>
  <c r="I81" i="14"/>
  <c r="B81" i="14"/>
  <c r="A81" i="14"/>
  <c r="M80" i="14"/>
  <c r="A80" i="14"/>
  <c r="L79" i="14"/>
  <c r="K79" i="14"/>
  <c r="I79" i="14"/>
  <c r="B79" i="14"/>
  <c r="A79" i="14"/>
  <c r="L78" i="14"/>
  <c r="K78" i="14"/>
  <c r="I78" i="14"/>
  <c r="B78" i="14"/>
  <c r="A78" i="14"/>
  <c r="M77" i="14"/>
  <c r="A77" i="14"/>
  <c r="L76" i="14"/>
  <c r="K76" i="14"/>
  <c r="I76" i="14"/>
  <c r="B76" i="14"/>
  <c r="A76" i="14"/>
  <c r="L75" i="14"/>
  <c r="K75" i="14"/>
  <c r="I75" i="14"/>
  <c r="B75" i="14"/>
  <c r="A75" i="14"/>
  <c r="L74" i="14"/>
  <c r="K74" i="14"/>
  <c r="I74" i="14"/>
  <c r="B74" i="14"/>
  <c r="A74" i="14"/>
  <c r="L73" i="14"/>
  <c r="K73" i="14"/>
  <c r="I73" i="14"/>
  <c r="B73" i="14"/>
  <c r="A73" i="14"/>
  <c r="M72" i="14"/>
  <c r="A72" i="14"/>
  <c r="L71" i="14"/>
  <c r="K71" i="14"/>
  <c r="I71" i="14"/>
  <c r="H71" i="14"/>
  <c r="D71" i="14"/>
  <c r="B71" i="14"/>
  <c r="A71" i="14"/>
  <c r="L70" i="14"/>
  <c r="K70" i="14"/>
  <c r="I70" i="14"/>
  <c r="H70" i="14"/>
  <c r="D70" i="14"/>
  <c r="B70" i="14"/>
  <c r="A70" i="14"/>
  <c r="L69" i="14"/>
  <c r="K69" i="14"/>
  <c r="I69" i="14"/>
  <c r="H69" i="14"/>
  <c r="D69" i="14"/>
  <c r="B69" i="14"/>
  <c r="A69" i="14"/>
  <c r="L68" i="14"/>
  <c r="M68" i="14" s="1"/>
  <c r="N68" i="14" s="1"/>
  <c r="U68" i="1" s="1"/>
  <c r="K68" i="14"/>
  <c r="I68" i="14"/>
  <c r="H68" i="14"/>
  <c r="D68" i="14"/>
  <c r="B68" i="14"/>
  <c r="A68" i="14"/>
  <c r="L67" i="14"/>
  <c r="K67" i="14"/>
  <c r="I67" i="14"/>
  <c r="H67" i="14"/>
  <c r="D67" i="14"/>
  <c r="B67" i="14"/>
  <c r="A67" i="14"/>
  <c r="L66" i="14"/>
  <c r="K66" i="14"/>
  <c r="I66" i="14"/>
  <c r="H66" i="14"/>
  <c r="D66" i="14"/>
  <c r="B66" i="14"/>
  <c r="A66" i="14"/>
  <c r="L65" i="14"/>
  <c r="K65" i="14"/>
  <c r="I65" i="14"/>
  <c r="H65" i="14"/>
  <c r="D65" i="14"/>
  <c r="B65" i="14"/>
  <c r="A65" i="14"/>
  <c r="L64" i="14"/>
  <c r="K64" i="14"/>
  <c r="I64" i="14"/>
  <c r="H64" i="14"/>
  <c r="D64" i="14"/>
  <c r="B64" i="14"/>
  <c r="A64" i="14"/>
  <c r="M63" i="14"/>
  <c r="A63" i="14"/>
  <c r="L62" i="14"/>
  <c r="K62" i="14"/>
  <c r="I62" i="14"/>
  <c r="H62" i="14"/>
  <c r="D62" i="14"/>
  <c r="C62" i="14"/>
  <c r="B62" i="14"/>
  <c r="A62" i="14"/>
  <c r="L61" i="14"/>
  <c r="K61" i="14"/>
  <c r="I61" i="14"/>
  <c r="H61" i="14"/>
  <c r="D61" i="14"/>
  <c r="C61" i="14"/>
  <c r="B61" i="14"/>
  <c r="A61" i="14"/>
  <c r="L60" i="14"/>
  <c r="K60" i="14"/>
  <c r="I60" i="14"/>
  <c r="H60" i="14"/>
  <c r="D60" i="14"/>
  <c r="C60" i="14"/>
  <c r="B60" i="14"/>
  <c r="A60" i="14"/>
  <c r="L59" i="14"/>
  <c r="K59" i="14"/>
  <c r="I59" i="14"/>
  <c r="H59" i="14"/>
  <c r="D59" i="14"/>
  <c r="C59" i="14"/>
  <c r="B59" i="14"/>
  <c r="A59" i="14"/>
  <c r="L58" i="14"/>
  <c r="K58" i="14"/>
  <c r="I58" i="14"/>
  <c r="H58" i="14"/>
  <c r="D58" i="14"/>
  <c r="C58" i="14"/>
  <c r="B58" i="14"/>
  <c r="A58" i="14"/>
  <c r="L57" i="14"/>
  <c r="K57" i="14"/>
  <c r="I57" i="14"/>
  <c r="H57" i="14"/>
  <c r="D57" i="14"/>
  <c r="C57" i="14"/>
  <c r="B57" i="14"/>
  <c r="A57" i="14"/>
  <c r="M56" i="14"/>
  <c r="A56" i="14"/>
  <c r="L55" i="14"/>
  <c r="K55" i="14"/>
  <c r="I55" i="14"/>
  <c r="H55" i="14"/>
  <c r="D55" i="14"/>
  <c r="C55" i="14"/>
  <c r="B55" i="14"/>
  <c r="A55" i="14"/>
  <c r="L54" i="14"/>
  <c r="K54" i="14"/>
  <c r="I54" i="14"/>
  <c r="H54" i="14"/>
  <c r="D54" i="14"/>
  <c r="C54" i="14"/>
  <c r="B54" i="14"/>
  <c r="A54" i="14"/>
  <c r="L53" i="14"/>
  <c r="K53" i="14"/>
  <c r="I53" i="14"/>
  <c r="H53" i="14"/>
  <c r="D53" i="14"/>
  <c r="C53" i="14"/>
  <c r="B53" i="14"/>
  <c r="A53" i="14"/>
  <c r="L52" i="14"/>
  <c r="K52" i="14"/>
  <c r="I52" i="14"/>
  <c r="H52" i="14"/>
  <c r="D52" i="14"/>
  <c r="C52" i="14"/>
  <c r="B52" i="14"/>
  <c r="A52" i="14"/>
  <c r="L51" i="14"/>
  <c r="K51" i="14"/>
  <c r="I51" i="14"/>
  <c r="H51" i="14"/>
  <c r="D51" i="14"/>
  <c r="B51" i="14"/>
  <c r="A51" i="14"/>
  <c r="L50" i="14"/>
  <c r="K50" i="14"/>
  <c r="I50" i="14"/>
  <c r="H50" i="14"/>
  <c r="D50" i="14"/>
  <c r="C50" i="14"/>
  <c r="B50" i="14"/>
  <c r="A50" i="14"/>
  <c r="M49" i="14"/>
  <c r="A49" i="14"/>
  <c r="L48" i="14"/>
  <c r="K48" i="14"/>
  <c r="I48" i="14"/>
  <c r="H48" i="14"/>
  <c r="D48" i="14"/>
  <c r="C48" i="14"/>
  <c r="B48" i="14"/>
  <c r="A48" i="14"/>
  <c r="L47" i="14"/>
  <c r="K47" i="14"/>
  <c r="I47" i="14"/>
  <c r="H47" i="14"/>
  <c r="D47" i="14"/>
  <c r="C47" i="14"/>
  <c r="B47" i="14"/>
  <c r="A47" i="14"/>
  <c r="L46" i="14"/>
  <c r="K46" i="14"/>
  <c r="I46" i="14"/>
  <c r="H46" i="14"/>
  <c r="D46" i="14"/>
  <c r="C46" i="14"/>
  <c r="B46" i="14"/>
  <c r="A46" i="14"/>
  <c r="L45" i="14"/>
  <c r="K45" i="14"/>
  <c r="I45" i="14"/>
  <c r="H45" i="14"/>
  <c r="D45" i="14"/>
  <c r="C45" i="14"/>
  <c r="B45" i="14"/>
  <c r="A45" i="14"/>
  <c r="L44" i="14"/>
  <c r="K44" i="14"/>
  <c r="I44" i="14"/>
  <c r="H44" i="14"/>
  <c r="D44" i="14"/>
  <c r="C44" i="14"/>
  <c r="B44" i="14"/>
  <c r="A44" i="14"/>
  <c r="L43" i="14"/>
  <c r="K43" i="14"/>
  <c r="I43" i="14"/>
  <c r="H43" i="14"/>
  <c r="D43" i="14"/>
  <c r="C43" i="14"/>
  <c r="B43" i="14"/>
  <c r="A43" i="14"/>
  <c r="M42" i="14"/>
  <c r="A42" i="14"/>
  <c r="L41" i="14"/>
  <c r="K41" i="14"/>
  <c r="I41" i="14"/>
  <c r="H41" i="14"/>
  <c r="D41" i="14"/>
  <c r="C41" i="14"/>
  <c r="B41" i="14"/>
  <c r="A41" i="14"/>
  <c r="L40" i="14"/>
  <c r="K40" i="14"/>
  <c r="M40" i="14" s="1"/>
  <c r="N40" i="14" s="1"/>
  <c r="U40" i="1" s="1"/>
  <c r="I40" i="14"/>
  <c r="H40" i="14"/>
  <c r="D40" i="14"/>
  <c r="C40" i="14"/>
  <c r="B40" i="14"/>
  <c r="A40" i="14"/>
  <c r="L39" i="14"/>
  <c r="K39" i="14"/>
  <c r="I39" i="14"/>
  <c r="H39" i="14"/>
  <c r="D39" i="14"/>
  <c r="C39" i="14"/>
  <c r="B39" i="14"/>
  <c r="A39" i="14"/>
  <c r="L38" i="14"/>
  <c r="K38" i="14"/>
  <c r="I38" i="14"/>
  <c r="H38" i="14"/>
  <c r="D38" i="14"/>
  <c r="C38" i="14"/>
  <c r="B38" i="14"/>
  <c r="A38" i="14"/>
  <c r="L37" i="14"/>
  <c r="K37" i="14"/>
  <c r="I37" i="14"/>
  <c r="H37" i="14"/>
  <c r="D37" i="14"/>
  <c r="B37" i="14"/>
  <c r="A37" i="14"/>
  <c r="L36" i="14"/>
  <c r="K36" i="14"/>
  <c r="I36" i="14"/>
  <c r="H36" i="14"/>
  <c r="D36" i="14"/>
  <c r="C36" i="14"/>
  <c r="B36" i="14"/>
  <c r="A36" i="14"/>
  <c r="M35" i="14"/>
  <c r="A35" i="14"/>
  <c r="L34" i="14"/>
  <c r="K34" i="14"/>
  <c r="I34" i="14"/>
  <c r="H34" i="14"/>
  <c r="D34" i="14"/>
  <c r="C34" i="14"/>
  <c r="B34" i="14"/>
  <c r="A34" i="14"/>
  <c r="L33" i="14"/>
  <c r="M33" i="14" s="1"/>
  <c r="N33" i="14" s="1"/>
  <c r="U33" i="1" s="1"/>
  <c r="K33" i="14"/>
  <c r="I33" i="14"/>
  <c r="H33" i="14"/>
  <c r="D33" i="14"/>
  <c r="C33" i="14"/>
  <c r="B33" i="14"/>
  <c r="A33" i="14"/>
  <c r="L32" i="14"/>
  <c r="K32" i="14"/>
  <c r="I32" i="14"/>
  <c r="H32" i="14"/>
  <c r="D32" i="14"/>
  <c r="C32" i="14"/>
  <c r="B32" i="14"/>
  <c r="A32" i="14"/>
  <c r="L31" i="14"/>
  <c r="K31" i="14"/>
  <c r="I31" i="14"/>
  <c r="H31" i="14"/>
  <c r="D31" i="14"/>
  <c r="C31" i="14"/>
  <c r="B31" i="14"/>
  <c r="A31" i="14"/>
  <c r="L30" i="14"/>
  <c r="K30" i="14"/>
  <c r="I30" i="14"/>
  <c r="H30" i="14"/>
  <c r="D30" i="14"/>
  <c r="C30" i="14"/>
  <c r="B30" i="14"/>
  <c r="A30" i="14"/>
  <c r="L29" i="14"/>
  <c r="K29" i="14"/>
  <c r="I29" i="14"/>
  <c r="H29" i="14"/>
  <c r="D29" i="14"/>
  <c r="C29" i="14"/>
  <c r="B29" i="14"/>
  <c r="A29" i="14"/>
  <c r="M28" i="14"/>
  <c r="A28" i="14"/>
  <c r="L27" i="14"/>
  <c r="K27" i="14"/>
  <c r="I27" i="14"/>
  <c r="H27" i="14"/>
  <c r="D27" i="14"/>
  <c r="B27" i="14"/>
  <c r="A27" i="14"/>
  <c r="L26" i="14"/>
  <c r="K26" i="14"/>
  <c r="I26" i="14"/>
  <c r="H26" i="14"/>
  <c r="D26" i="14"/>
  <c r="C26" i="14"/>
  <c r="B26" i="14"/>
  <c r="A26" i="14"/>
  <c r="L25" i="14"/>
  <c r="K25" i="14"/>
  <c r="I25" i="14"/>
  <c r="H25" i="14"/>
  <c r="D25" i="14"/>
  <c r="C25" i="14"/>
  <c r="B25" i="14"/>
  <c r="A25" i="14"/>
  <c r="L24" i="14"/>
  <c r="K24" i="14"/>
  <c r="I24" i="14"/>
  <c r="H24" i="14"/>
  <c r="D24" i="14"/>
  <c r="C24" i="14"/>
  <c r="B24" i="14"/>
  <c r="A24" i="14"/>
  <c r="L23" i="14"/>
  <c r="K23" i="14"/>
  <c r="I23" i="14"/>
  <c r="H23" i="14"/>
  <c r="D23" i="14"/>
  <c r="C23" i="14"/>
  <c r="B23" i="14"/>
  <c r="A23" i="14"/>
  <c r="L22" i="14"/>
  <c r="K22" i="14"/>
  <c r="I22" i="14"/>
  <c r="H22" i="14"/>
  <c r="D22" i="14"/>
  <c r="C22" i="14"/>
  <c r="B22" i="14"/>
  <c r="A22" i="14"/>
  <c r="M21" i="14"/>
  <c r="A21" i="14"/>
  <c r="L20" i="14"/>
  <c r="K20" i="14"/>
  <c r="I20" i="14"/>
  <c r="H20" i="14"/>
  <c r="D20" i="14"/>
  <c r="B20" i="14"/>
  <c r="A20" i="14"/>
  <c r="L19" i="14"/>
  <c r="K19" i="14"/>
  <c r="I19" i="14"/>
  <c r="H19" i="14"/>
  <c r="D19" i="14"/>
  <c r="C19" i="14"/>
  <c r="B19" i="14"/>
  <c r="A19" i="14"/>
  <c r="L18" i="14"/>
  <c r="K18" i="14"/>
  <c r="I18" i="14"/>
  <c r="H18" i="14"/>
  <c r="D18" i="14"/>
  <c r="C18" i="14"/>
  <c r="B18" i="14"/>
  <c r="A18" i="14"/>
  <c r="L17" i="14"/>
  <c r="K17" i="14"/>
  <c r="I17" i="14"/>
  <c r="H17" i="14"/>
  <c r="D17" i="14"/>
  <c r="C17" i="14"/>
  <c r="B17" i="14"/>
  <c r="A17" i="14"/>
  <c r="L16" i="14"/>
  <c r="K16" i="14"/>
  <c r="I16" i="14"/>
  <c r="H16" i="14"/>
  <c r="D16" i="14"/>
  <c r="C16" i="14"/>
  <c r="B16" i="14"/>
  <c r="A16" i="14"/>
  <c r="L15" i="14"/>
  <c r="K15" i="14"/>
  <c r="I15" i="14"/>
  <c r="H15" i="14"/>
  <c r="D15" i="14"/>
  <c r="C15" i="14"/>
  <c r="B15" i="14"/>
  <c r="A15" i="14"/>
  <c r="M14" i="14"/>
  <c r="A14" i="14"/>
  <c r="L13" i="14"/>
  <c r="K13" i="14"/>
  <c r="M13" i="14"/>
  <c r="N13" i="14" s="1"/>
  <c r="U13" i="1" s="1"/>
  <c r="I13" i="14"/>
  <c r="H13" i="14"/>
  <c r="D13" i="14"/>
  <c r="B13" i="14"/>
  <c r="A13" i="14"/>
  <c r="L12" i="14"/>
  <c r="K12" i="14"/>
  <c r="I12" i="14"/>
  <c r="H12" i="14"/>
  <c r="D12" i="14"/>
  <c r="C12" i="14"/>
  <c r="B12" i="14"/>
  <c r="A12" i="14"/>
  <c r="L11" i="14"/>
  <c r="K11" i="14"/>
  <c r="I11" i="14"/>
  <c r="H11" i="14"/>
  <c r="D11" i="14"/>
  <c r="B11" i="14"/>
  <c r="A11" i="14"/>
  <c r="L10" i="14"/>
  <c r="K10" i="14"/>
  <c r="I10" i="14"/>
  <c r="H10" i="14"/>
  <c r="D10" i="14"/>
  <c r="C10" i="14"/>
  <c r="B10" i="14"/>
  <c r="A10" i="14"/>
  <c r="L9" i="14"/>
  <c r="K9" i="14"/>
  <c r="I9" i="14"/>
  <c r="H9" i="14"/>
  <c r="D9" i="14"/>
  <c r="B9" i="14"/>
  <c r="A9" i="14"/>
  <c r="L8" i="14"/>
  <c r="K8" i="14"/>
  <c r="I8" i="14"/>
  <c r="H8" i="14"/>
  <c r="D8" i="14"/>
  <c r="C8" i="14"/>
  <c r="B8" i="14"/>
  <c r="A8" i="14"/>
  <c r="A7" i="14"/>
  <c r="E113" i="15"/>
  <c r="A113" i="15"/>
  <c r="E112" i="15"/>
  <c r="A112" i="15"/>
  <c r="E111" i="15"/>
  <c r="A111" i="15"/>
  <c r="A110" i="15"/>
  <c r="E108" i="15"/>
  <c r="A108" i="15"/>
  <c r="E107" i="15"/>
  <c r="A107" i="15"/>
  <c r="E106" i="15"/>
  <c r="A106" i="15"/>
  <c r="A105" i="15"/>
  <c r="E103" i="15"/>
  <c r="A103" i="15"/>
  <c r="E102" i="15"/>
  <c r="A102" i="15"/>
  <c r="E101" i="15"/>
  <c r="A101" i="15"/>
  <c r="A100" i="15"/>
  <c r="E98" i="15"/>
  <c r="A98" i="15"/>
  <c r="E97" i="15"/>
  <c r="A97" i="15"/>
  <c r="E96" i="15"/>
  <c r="A96" i="15"/>
  <c r="A95" i="15"/>
  <c r="E93" i="15"/>
  <c r="A93" i="15"/>
  <c r="E92" i="15"/>
  <c r="A92" i="15"/>
  <c r="E91" i="15"/>
  <c r="A91" i="15"/>
  <c r="A90" i="15"/>
  <c r="E88" i="15"/>
  <c r="A88" i="15"/>
  <c r="E87" i="15"/>
  <c r="A87" i="15"/>
  <c r="E86" i="15"/>
  <c r="A86" i="15"/>
  <c r="A85" i="15"/>
  <c r="L83" i="15"/>
  <c r="K83" i="15"/>
  <c r="I83" i="15"/>
  <c r="B83" i="15"/>
  <c r="A83" i="15"/>
  <c r="M82" i="15"/>
  <c r="A82" i="15"/>
  <c r="L81" i="15"/>
  <c r="K81" i="15"/>
  <c r="I81" i="15"/>
  <c r="B81" i="15"/>
  <c r="A81" i="15"/>
  <c r="M80" i="15"/>
  <c r="A80" i="15"/>
  <c r="L79" i="15"/>
  <c r="K79" i="15"/>
  <c r="I79" i="15"/>
  <c r="B79" i="15"/>
  <c r="A79" i="15"/>
  <c r="L78" i="15"/>
  <c r="K78" i="15"/>
  <c r="I78" i="15"/>
  <c r="B78" i="15"/>
  <c r="A78" i="15"/>
  <c r="M77" i="15"/>
  <c r="A77" i="15"/>
  <c r="L76" i="15"/>
  <c r="K76" i="15"/>
  <c r="I76" i="15"/>
  <c r="B76" i="15"/>
  <c r="A76" i="15"/>
  <c r="L75" i="15"/>
  <c r="K75" i="15"/>
  <c r="I75" i="15"/>
  <c r="B75" i="15"/>
  <c r="A75" i="15"/>
  <c r="L74" i="15"/>
  <c r="K74" i="15"/>
  <c r="I74" i="15"/>
  <c r="B74" i="15"/>
  <c r="A74" i="15"/>
  <c r="L73" i="15"/>
  <c r="K73" i="15"/>
  <c r="I73" i="15"/>
  <c r="B73" i="15"/>
  <c r="A73" i="15"/>
  <c r="M72" i="15"/>
  <c r="A72" i="15"/>
  <c r="L71" i="15"/>
  <c r="K71" i="15"/>
  <c r="I71" i="15"/>
  <c r="H71" i="15"/>
  <c r="D71" i="15"/>
  <c r="B71" i="15"/>
  <c r="A71" i="15"/>
  <c r="L70" i="15"/>
  <c r="K70" i="15"/>
  <c r="I70" i="15"/>
  <c r="H70" i="15"/>
  <c r="D70" i="15"/>
  <c r="B70" i="15"/>
  <c r="A70" i="15"/>
  <c r="L69" i="15"/>
  <c r="M69" i="15" s="1"/>
  <c r="N69" i="15" s="1"/>
  <c r="V69" i="1" s="1"/>
  <c r="K69" i="15"/>
  <c r="I69" i="15"/>
  <c r="H69" i="15"/>
  <c r="D69" i="15"/>
  <c r="B69" i="15"/>
  <c r="A69" i="15"/>
  <c r="L68" i="15"/>
  <c r="K68" i="15"/>
  <c r="I68" i="15"/>
  <c r="H68" i="15"/>
  <c r="D68" i="15"/>
  <c r="B68" i="15"/>
  <c r="A68" i="15"/>
  <c r="L67" i="15"/>
  <c r="K67" i="15"/>
  <c r="I67" i="15"/>
  <c r="H67" i="15"/>
  <c r="D67" i="15"/>
  <c r="B67" i="15"/>
  <c r="A67" i="15"/>
  <c r="L66" i="15"/>
  <c r="M66" i="15" s="1"/>
  <c r="N66" i="15" s="1"/>
  <c r="V66" i="1" s="1"/>
  <c r="K66" i="15"/>
  <c r="I66" i="15"/>
  <c r="H66" i="15"/>
  <c r="D66" i="15"/>
  <c r="B66" i="15"/>
  <c r="A66" i="15"/>
  <c r="L65" i="15"/>
  <c r="K65" i="15"/>
  <c r="I65" i="15"/>
  <c r="H65" i="15"/>
  <c r="D65" i="15"/>
  <c r="B65" i="15"/>
  <c r="A65" i="15"/>
  <c r="L64" i="15"/>
  <c r="K64" i="15"/>
  <c r="I64" i="15"/>
  <c r="H64" i="15"/>
  <c r="D64" i="15"/>
  <c r="B64" i="15"/>
  <c r="A64" i="15"/>
  <c r="M63" i="15"/>
  <c r="A63" i="15"/>
  <c r="L62" i="15"/>
  <c r="K62" i="15"/>
  <c r="I62" i="15"/>
  <c r="H62" i="15"/>
  <c r="D62" i="15"/>
  <c r="C62" i="15"/>
  <c r="B62" i="15"/>
  <c r="A62" i="15"/>
  <c r="L61" i="15"/>
  <c r="K61" i="15"/>
  <c r="I61" i="15"/>
  <c r="H61" i="15"/>
  <c r="D61" i="15"/>
  <c r="C61" i="15"/>
  <c r="B61" i="15"/>
  <c r="A61" i="15"/>
  <c r="L60" i="15"/>
  <c r="K60" i="15"/>
  <c r="I60" i="15"/>
  <c r="H60" i="15"/>
  <c r="D60" i="15"/>
  <c r="C60" i="15"/>
  <c r="B60" i="15"/>
  <c r="A60" i="15"/>
  <c r="L59" i="15"/>
  <c r="K59" i="15"/>
  <c r="I59" i="15"/>
  <c r="H59" i="15"/>
  <c r="D59" i="15"/>
  <c r="C59" i="15"/>
  <c r="B59" i="15"/>
  <c r="A59" i="15"/>
  <c r="L58" i="15"/>
  <c r="K58" i="15"/>
  <c r="I58" i="15"/>
  <c r="H58" i="15"/>
  <c r="D58" i="15"/>
  <c r="C58" i="15"/>
  <c r="B58" i="15"/>
  <c r="A58" i="15"/>
  <c r="L57" i="15"/>
  <c r="K57" i="15"/>
  <c r="I57" i="15"/>
  <c r="H57" i="15"/>
  <c r="D57" i="15"/>
  <c r="C57" i="15"/>
  <c r="B57" i="15"/>
  <c r="A57" i="15"/>
  <c r="M56" i="15"/>
  <c r="A56" i="15"/>
  <c r="L55" i="15"/>
  <c r="K55" i="15"/>
  <c r="I55" i="15"/>
  <c r="H55" i="15"/>
  <c r="D55" i="15"/>
  <c r="C55" i="15"/>
  <c r="B55" i="15"/>
  <c r="A55" i="15"/>
  <c r="L54" i="15"/>
  <c r="K54" i="15"/>
  <c r="I54" i="15"/>
  <c r="H54" i="15"/>
  <c r="D54" i="15"/>
  <c r="C54" i="15"/>
  <c r="B54" i="15"/>
  <c r="A54" i="15"/>
  <c r="L53" i="15"/>
  <c r="K53" i="15"/>
  <c r="I53" i="15"/>
  <c r="H53" i="15"/>
  <c r="D53" i="15"/>
  <c r="C53" i="15"/>
  <c r="B53" i="15"/>
  <c r="A53" i="15"/>
  <c r="L52" i="15"/>
  <c r="K52" i="15"/>
  <c r="I52" i="15"/>
  <c r="H52" i="15"/>
  <c r="D52" i="15"/>
  <c r="C52" i="15"/>
  <c r="B52" i="15"/>
  <c r="A52" i="15"/>
  <c r="L51" i="15"/>
  <c r="K51" i="15"/>
  <c r="I51" i="15"/>
  <c r="H51" i="15"/>
  <c r="D51" i="15"/>
  <c r="B51" i="15"/>
  <c r="A51" i="15"/>
  <c r="L50" i="15"/>
  <c r="K50" i="15"/>
  <c r="M50" i="15"/>
  <c r="N50" i="15" s="1"/>
  <c r="V50" i="1" s="1"/>
  <c r="I50" i="15"/>
  <c r="H50" i="15"/>
  <c r="D50" i="15"/>
  <c r="C50" i="15"/>
  <c r="B50" i="15"/>
  <c r="A50" i="15"/>
  <c r="M49" i="15"/>
  <c r="A49" i="15"/>
  <c r="L48" i="15"/>
  <c r="K48" i="15"/>
  <c r="I48" i="15"/>
  <c r="H48" i="15"/>
  <c r="D48" i="15"/>
  <c r="C48" i="15"/>
  <c r="B48" i="15"/>
  <c r="A48" i="15"/>
  <c r="L47" i="15"/>
  <c r="K47" i="15"/>
  <c r="I47" i="15"/>
  <c r="H47" i="15"/>
  <c r="D47" i="15"/>
  <c r="C47" i="15"/>
  <c r="B47" i="15"/>
  <c r="A47" i="15"/>
  <c r="L46" i="15"/>
  <c r="K46" i="15"/>
  <c r="I46" i="15"/>
  <c r="H46" i="15"/>
  <c r="D46" i="15"/>
  <c r="C46" i="15"/>
  <c r="B46" i="15"/>
  <c r="A46" i="15"/>
  <c r="L45" i="15"/>
  <c r="K45" i="15"/>
  <c r="I45" i="15"/>
  <c r="H45" i="15"/>
  <c r="D45" i="15"/>
  <c r="C45" i="15"/>
  <c r="B45" i="15"/>
  <c r="A45" i="15"/>
  <c r="L44" i="15"/>
  <c r="K44" i="15"/>
  <c r="I44" i="15"/>
  <c r="H44" i="15"/>
  <c r="D44" i="15"/>
  <c r="C44" i="15"/>
  <c r="B44" i="15"/>
  <c r="A44" i="15"/>
  <c r="L43" i="15"/>
  <c r="K43" i="15"/>
  <c r="I43" i="15"/>
  <c r="H43" i="15"/>
  <c r="D43" i="15"/>
  <c r="C43" i="15"/>
  <c r="B43" i="15"/>
  <c r="A43" i="15"/>
  <c r="M42" i="15"/>
  <c r="A42" i="15"/>
  <c r="L41" i="15"/>
  <c r="K41" i="15"/>
  <c r="I41" i="15"/>
  <c r="H41" i="15"/>
  <c r="D41" i="15"/>
  <c r="C41" i="15"/>
  <c r="B41" i="15"/>
  <c r="A41" i="15"/>
  <c r="L40" i="15"/>
  <c r="K40" i="15"/>
  <c r="I40" i="15"/>
  <c r="H40" i="15"/>
  <c r="D40" i="15"/>
  <c r="C40" i="15"/>
  <c r="B40" i="15"/>
  <c r="A40" i="15"/>
  <c r="L39" i="15"/>
  <c r="K39" i="15"/>
  <c r="I39" i="15"/>
  <c r="H39" i="15"/>
  <c r="D39" i="15"/>
  <c r="C39" i="15"/>
  <c r="B39" i="15"/>
  <c r="A39" i="15"/>
  <c r="L38" i="15"/>
  <c r="K38" i="15"/>
  <c r="I38" i="15"/>
  <c r="H38" i="15"/>
  <c r="D38" i="15"/>
  <c r="C38" i="15"/>
  <c r="B38" i="15"/>
  <c r="A38" i="15"/>
  <c r="L37" i="15"/>
  <c r="K37" i="15"/>
  <c r="I37" i="15"/>
  <c r="H37" i="15"/>
  <c r="D37" i="15"/>
  <c r="B37" i="15"/>
  <c r="A37" i="15"/>
  <c r="L36" i="15"/>
  <c r="K36" i="15"/>
  <c r="I36" i="15"/>
  <c r="H36" i="15"/>
  <c r="D36" i="15"/>
  <c r="C36" i="15"/>
  <c r="B36" i="15"/>
  <c r="A36" i="15"/>
  <c r="M35" i="15"/>
  <c r="A35" i="15"/>
  <c r="L34" i="15"/>
  <c r="K34" i="15"/>
  <c r="I34" i="15"/>
  <c r="H34" i="15"/>
  <c r="D34" i="15"/>
  <c r="C34" i="15"/>
  <c r="B34" i="15"/>
  <c r="A34" i="15"/>
  <c r="L33" i="15"/>
  <c r="M33" i="15" s="1"/>
  <c r="N33" i="15" s="1"/>
  <c r="V33" i="1" s="1"/>
  <c r="K33" i="15"/>
  <c r="I33" i="15"/>
  <c r="H33" i="15"/>
  <c r="D33" i="15"/>
  <c r="C33" i="15"/>
  <c r="B33" i="15"/>
  <c r="A33" i="15"/>
  <c r="L32" i="15"/>
  <c r="K32" i="15"/>
  <c r="I32" i="15"/>
  <c r="H32" i="15"/>
  <c r="D32" i="15"/>
  <c r="C32" i="15"/>
  <c r="B32" i="15"/>
  <c r="A32" i="15"/>
  <c r="L31" i="15"/>
  <c r="K31" i="15"/>
  <c r="I31" i="15"/>
  <c r="H31" i="15"/>
  <c r="D31" i="15"/>
  <c r="C31" i="15"/>
  <c r="B31" i="15"/>
  <c r="A31" i="15"/>
  <c r="L30" i="15"/>
  <c r="M30" i="15" s="1"/>
  <c r="N30" i="15" s="1"/>
  <c r="V30" i="1" s="1"/>
  <c r="K30" i="15"/>
  <c r="I30" i="15"/>
  <c r="H30" i="15"/>
  <c r="D30" i="15"/>
  <c r="C30" i="15"/>
  <c r="B30" i="15"/>
  <c r="A30" i="15"/>
  <c r="L29" i="15"/>
  <c r="K29" i="15"/>
  <c r="I29" i="15"/>
  <c r="H29" i="15"/>
  <c r="D29" i="15"/>
  <c r="C29" i="15"/>
  <c r="B29" i="15"/>
  <c r="A29" i="15"/>
  <c r="M28" i="15"/>
  <c r="A28" i="15"/>
  <c r="L27" i="15"/>
  <c r="K27" i="15"/>
  <c r="I27" i="15"/>
  <c r="H27" i="15"/>
  <c r="D27" i="15"/>
  <c r="B27" i="15"/>
  <c r="A27" i="15"/>
  <c r="L26" i="15"/>
  <c r="M26" i="15" s="1"/>
  <c r="N26" i="15" s="1"/>
  <c r="V26" i="1" s="1"/>
  <c r="K26" i="15"/>
  <c r="I26" i="15"/>
  <c r="H26" i="15"/>
  <c r="D26" i="15"/>
  <c r="C26" i="15"/>
  <c r="B26" i="15"/>
  <c r="A26" i="15"/>
  <c r="L25" i="15"/>
  <c r="K25" i="15"/>
  <c r="I25" i="15"/>
  <c r="H25" i="15"/>
  <c r="D25" i="15"/>
  <c r="C25" i="15"/>
  <c r="B25" i="15"/>
  <c r="A25" i="15"/>
  <c r="L24" i="15"/>
  <c r="K24" i="15"/>
  <c r="I24" i="15"/>
  <c r="H24" i="15"/>
  <c r="D24" i="15"/>
  <c r="C24" i="15"/>
  <c r="B24" i="15"/>
  <c r="A24" i="15"/>
  <c r="L23" i="15"/>
  <c r="K23" i="15"/>
  <c r="I23" i="15"/>
  <c r="H23" i="15"/>
  <c r="D23" i="15"/>
  <c r="C23" i="15"/>
  <c r="B23" i="15"/>
  <c r="A23" i="15"/>
  <c r="L22" i="15"/>
  <c r="K22" i="15"/>
  <c r="I22" i="15"/>
  <c r="H22" i="15"/>
  <c r="D22" i="15"/>
  <c r="C22" i="15"/>
  <c r="B22" i="15"/>
  <c r="A22" i="15"/>
  <c r="M21" i="15"/>
  <c r="A21" i="15"/>
  <c r="L20" i="15"/>
  <c r="K20" i="15"/>
  <c r="I20" i="15"/>
  <c r="H20" i="15"/>
  <c r="D20" i="15"/>
  <c r="B20" i="15"/>
  <c r="A20" i="15"/>
  <c r="L19" i="15"/>
  <c r="K19" i="15"/>
  <c r="I19" i="15"/>
  <c r="H19" i="15"/>
  <c r="D19" i="15"/>
  <c r="C19" i="15"/>
  <c r="B19" i="15"/>
  <c r="A19" i="15"/>
  <c r="L18" i="15"/>
  <c r="K18" i="15"/>
  <c r="I18" i="15"/>
  <c r="H18" i="15"/>
  <c r="D18" i="15"/>
  <c r="C18" i="15"/>
  <c r="B18" i="15"/>
  <c r="A18" i="15"/>
  <c r="L17" i="15"/>
  <c r="K17" i="15"/>
  <c r="I17" i="15"/>
  <c r="H17" i="15"/>
  <c r="D17" i="15"/>
  <c r="C17" i="15"/>
  <c r="B17" i="15"/>
  <c r="A17" i="15"/>
  <c r="L16" i="15"/>
  <c r="K16" i="15"/>
  <c r="I16" i="15"/>
  <c r="H16" i="15"/>
  <c r="D16" i="15"/>
  <c r="C16" i="15"/>
  <c r="B16" i="15"/>
  <c r="A16" i="15"/>
  <c r="L15" i="15"/>
  <c r="K15" i="15"/>
  <c r="M15" i="15" s="1"/>
  <c r="N15" i="15" s="1"/>
  <c r="V15" i="1" s="1"/>
  <c r="I15" i="15"/>
  <c r="H15" i="15"/>
  <c r="D15" i="15"/>
  <c r="C15" i="15"/>
  <c r="B15" i="15"/>
  <c r="A15" i="15"/>
  <c r="M14" i="15"/>
  <c r="A14" i="15"/>
  <c r="L13" i="15"/>
  <c r="K13" i="15"/>
  <c r="I13" i="15"/>
  <c r="H13" i="15"/>
  <c r="D13" i="15"/>
  <c r="B13" i="15"/>
  <c r="A13" i="15"/>
  <c r="L12" i="15"/>
  <c r="K12" i="15"/>
  <c r="I12" i="15"/>
  <c r="H12" i="15"/>
  <c r="D12" i="15"/>
  <c r="C12" i="15"/>
  <c r="B12" i="15"/>
  <c r="A12" i="15"/>
  <c r="L11" i="15"/>
  <c r="K11" i="15"/>
  <c r="I11" i="15"/>
  <c r="H11" i="15"/>
  <c r="D11" i="15"/>
  <c r="B11" i="15"/>
  <c r="A11" i="15"/>
  <c r="L10" i="15"/>
  <c r="K10" i="15"/>
  <c r="I10" i="15"/>
  <c r="H10" i="15"/>
  <c r="D10" i="15"/>
  <c r="C10" i="15"/>
  <c r="B10" i="15"/>
  <c r="A10" i="15"/>
  <c r="L9" i="15"/>
  <c r="K9" i="15"/>
  <c r="I9" i="15"/>
  <c r="H9" i="15"/>
  <c r="D9" i="15"/>
  <c r="B9" i="15"/>
  <c r="A9" i="15"/>
  <c r="L8" i="15"/>
  <c r="K8" i="15"/>
  <c r="I8" i="15"/>
  <c r="H8" i="15"/>
  <c r="D8" i="15"/>
  <c r="C8" i="15"/>
  <c r="B8" i="15"/>
  <c r="A8" i="15"/>
  <c r="A7" i="15"/>
  <c r="E113" i="16"/>
  <c r="A113" i="16"/>
  <c r="E112" i="16"/>
  <c r="A112" i="16"/>
  <c r="E111" i="16"/>
  <c r="A111" i="16"/>
  <c r="A110" i="16"/>
  <c r="E108" i="16"/>
  <c r="A108" i="16"/>
  <c r="E107" i="16"/>
  <c r="A107" i="16"/>
  <c r="E106" i="16"/>
  <c r="A106" i="16"/>
  <c r="A105" i="16"/>
  <c r="E103" i="16"/>
  <c r="A103" i="16"/>
  <c r="E102" i="16"/>
  <c r="A102" i="16"/>
  <c r="E101" i="16"/>
  <c r="A101" i="16"/>
  <c r="A100" i="16"/>
  <c r="E98" i="16"/>
  <c r="A98" i="16"/>
  <c r="E97" i="16"/>
  <c r="A97" i="16"/>
  <c r="E96" i="16"/>
  <c r="A96" i="16"/>
  <c r="A95" i="16"/>
  <c r="E93" i="16"/>
  <c r="A93" i="16"/>
  <c r="E92" i="16"/>
  <c r="A92" i="16"/>
  <c r="E91" i="16"/>
  <c r="A91" i="16"/>
  <c r="A90" i="16"/>
  <c r="E88" i="16"/>
  <c r="A88" i="16"/>
  <c r="E87" i="16"/>
  <c r="A87" i="16"/>
  <c r="E86" i="16"/>
  <c r="A86" i="16"/>
  <c r="A85" i="16"/>
  <c r="L83" i="16"/>
  <c r="K83" i="16"/>
  <c r="I83" i="16"/>
  <c r="B83" i="16"/>
  <c r="A83" i="16"/>
  <c r="M82" i="16"/>
  <c r="A82" i="16"/>
  <c r="L81" i="16"/>
  <c r="K81" i="16"/>
  <c r="I81" i="16"/>
  <c r="B81" i="16"/>
  <c r="A81" i="16"/>
  <c r="M80" i="16"/>
  <c r="A80" i="16"/>
  <c r="L79" i="16"/>
  <c r="K79" i="16"/>
  <c r="I79" i="16"/>
  <c r="B79" i="16"/>
  <c r="A79" i="16"/>
  <c r="L78" i="16"/>
  <c r="K78" i="16"/>
  <c r="I78" i="16"/>
  <c r="B78" i="16"/>
  <c r="A78" i="16"/>
  <c r="M77" i="16"/>
  <c r="A77" i="16"/>
  <c r="L76" i="16"/>
  <c r="K76" i="16"/>
  <c r="I76" i="16"/>
  <c r="B76" i="16"/>
  <c r="A76" i="16"/>
  <c r="L75" i="16"/>
  <c r="K75" i="16"/>
  <c r="I75" i="16"/>
  <c r="B75" i="16"/>
  <c r="A75" i="16"/>
  <c r="L74" i="16"/>
  <c r="K74" i="16"/>
  <c r="I74" i="16"/>
  <c r="B74" i="16"/>
  <c r="A74" i="16"/>
  <c r="L73" i="16"/>
  <c r="K73" i="16"/>
  <c r="I73" i="16"/>
  <c r="B73" i="16"/>
  <c r="A73" i="16"/>
  <c r="M72" i="16"/>
  <c r="A72" i="16"/>
  <c r="L71" i="16"/>
  <c r="K71" i="16"/>
  <c r="I71" i="16"/>
  <c r="H71" i="16"/>
  <c r="D71" i="16"/>
  <c r="B71" i="16"/>
  <c r="A71" i="16"/>
  <c r="L70" i="16"/>
  <c r="K70" i="16"/>
  <c r="M70" i="16" s="1"/>
  <c r="N70" i="16" s="1"/>
  <c r="W70" i="1" s="1"/>
  <c r="I70" i="16"/>
  <c r="H70" i="16"/>
  <c r="D70" i="16"/>
  <c r="B70" i="16"/>
  <c r="A70" i="16"/>
  <c r="L69" i="16"/>
  <c r="M69" i="16" s="1"/>
  <c r="N69" i="16" s="1"/>
  <c r="W69" i="1" s="1"/>
  <c r="K69" i="16"/>
  <c r="I69" i="16"/>
  <c r="H69" i="16"/>
  <c r="D69" i="16"/>
  <c r="B69" i="16"/>
  <c r="A69" i="16"/>
  <c r="L68" i="16"/>
  <c r="K68" i="16"/>
  <c r="I68" i="16"/>
  <c r="H68" i="16"/>
  <c r="D68" i="16"/>
  <c r="B68" i="16"/>
  <c r="A68" i="16"/>
  <c r="L67" i="16"/>
  <c r="K67" i="16"/>
  <c r="I67" i="16"/>
  <c r="H67" i="16"/>
  <c r="D67" i="16"/>
  <c r="B67" i="16"/>
  <c r="A67" i="16"/>
  <c r="L66" i="16"/>
  <c r="K66" i="16"/>
  <c r="I66" i="16"/>
  <c r="H66" i="16"/>
  <c r="D66" i="16"/>
  <c r="B66" i="16"/>
  <c r="A66" i="16"/>
  <c r="L65" i="16"/>
  <c r="K65" i="16"/>
  <c r="I65" i="16"/>
  <c r="H65" i="16"/>
  <c r="D65" i="16"/>
  <c r="B65" i="16"/>
  <c r="A65" i="16"/>
  <c r="L64" i="16"/>
  <c r="K64" i="16"/>
  <c r="I64" i="16"/>
  <c r="H64" i="16"/>
  <c r="D64" i="16"/>
  <c r="B64" i="16"/>
  <c r="A64" i="16"/>
  <c r="M63" i="16"/>
  <c r="A63" i="16"/>
  <c r="L62" i="16"/>
  <c r="K62" i="16"/>
  <c r="I62" i="16"/>
  <c r="H62" i="16"/>
  <c r="D62" i="16"/>
  <c r="C62" i="16"/>
  <c r="B62" i="16"/>
  <c r="A62" i="16"/>
  <c r="L61" i="16"/>
  <c r="K61" i="16"/>
  <c r="I61" i="16"/>
  <c r="H61" i="16"/>
  <c r="D61" i="16"/>
  <c r="C61" i="16"/>
  <c r="B61" i="16"/>
  <c r="A61" i="16"/>
  <c r="L60" i="16"/>
  <c r="K60" i="16"/>
  <c r="I60" i="16"/>
  <c r="H60" i="16"/>
  <c r="D60" i="16"/>
  <c r="C60" i="16"/>
  <c r="B60" i="16"/>
  <c r="A60" i="16"/>
  <c r="L59" i="16"/>
  <c r="K59" i="16"/>
  <c r="I59" i="16"/>
  <c r="H59" i="16"/>
  <c r="D59" i="16"/>
  <c r="C59" i="16"/>
  <c r="B59" i="16"/>
  <c r="A59" i="16"/>
  <c r="L58" i="16"/>
  <c r="K58" i="16"/>
  <c r="I58" i="16"/>
  <c r="H58" i="16"/>
  <c r="D58" i="16"/>
  <c r="C58" i="16"/>
  <c r="B58" i="16"/>
  <c r="A58" i="16"/>
  <c r="L57" i="16"/>
  <c r="K57" i="16"/>
  <c r="I57" i="16"/>
  <c r="H57" i="16"/>
  <c r="D57" i="16"/>
  <c r="C57" i="16"/>
  <c r="B57" i="16"/>
  <c r="A57" i="16"/>
  <c r="M56" i="16"/>
  <c r="A56" i="16"/>
  <c r="L55" i="16"/>
  <c r="K55" i="16"/>
  <c r="I55" i="16"/>
  <c r="H55" i="16"/>
  <c r="D55" i="16"/>
  <c r="C55" i="16"/>
  <c r="B55" i="16"/>
  <c r="A55" i="16"/>
  <c r="L54" i="16"/>
  <c r="K54" i="16"/>
  <c r="I54" i="16"/>
  <c r="H54" i="16"/>
  <c r="D54" i="16"/>
  <c r="C54" i="16"/>
  <c r="B54" i="16"/>
  <c r="A54" i="16"/>
  <c r="L53" i="16"/>
  <c r="K53" i="16"/>
  <c r="I53" i="16"/>
  <c r="H53" i="16"/>
  <c r="D53" i="16"/>
  <c r="C53" i="16"/>
  <c r="B53" i="16"/>
  <c r="A53" i="16"/>
  <c r="L52" i="16"/>
  <c r="K52" i="16"/>
  <c r="I52" i="16"/>
  <c r="H52" i="16"/>
  <c r="D52" i="16"/>
  <c r="C52" i="16"/>
  <c r="B52" i="16"/>
  <c r="A52" i="16"/>
  <c r="L51" i="16"/>
  <c r="K51" i="16"/>
  <c r="I51" i="16"/>
  <c r="H51" i="16"/>
  <c r="D51" i="16"/>
  <c r="B51" i="16"/>
  <c r="A51" i="16"/>
  <c r="L50" i="16"/>
  <c r="K50" i="16"/>
  <c r="I50" i="16"/>
  <c r="H50" i="16"/>
  <c r="D50" i="16"/>
  <c r="C50" i="16"/>
  <c r="B50" i="16"/>
  <c r="A50" i="16"/>
  <c r="M49" i="16"/>
  <c r="A49" i="16"/>
  <c r="L48" i="16"/>
  <c r="K48" i="16"/>
  <c r="I48" i="16"/>
  <c r="H48" i="16"/>
  <c r="D48" i="16"/>
  <c r="C48" i="16"/>
  <c r="B48" i="16"/>
  <c r="A48" i="16"/>
  <c r="L47" i="16"/>
  <c r="K47" i="16"/>
  <c r="I47" i="16"/>
  <c r="H47" i="16"/>
  <c r="D47" i="16"/>
  <c r="C47" i="16"/>
  <c r="B47" i="16"/>
  <c r="A47" i="16"/>
  <c r="L46" i="16"/>
  <c r="K46" i="16"/>
  <c r="I46" i="16"/>
  <c r="H46" i="16"/>
  <c r="D46" i="16"/>
  <c r="C46" i="16"/>
  <c r="B46" i="16"/>
  <c r="A46" i="16"/>
  <c r="L45" i="16"/>
  <c r="K45" i="16"/>
  <c r="I45" i="16"/>
  <c r="H45" i="16"/>
  <c r="D45" i="16"/>
  <c r="C45" i="16"/>
  <c r="B45" i="16"/>
  <c r="A45" i="16"/>
  <c r="L44" i="16"/>
  <c r="K44" i="16"/>
  <c r="I44" i="16"/>
  <c r="H44" i="16"/>
  <c r="D44" i="16"/>
  <c r="C44" i="16"/>
  <c r="B44" i="16"/>
  <c r="A44" i="16"/>
  <c r="L43" i="16"/>
  <c r="K43" i="16"/>
  <c r="I43" i="16"/>
  <c r="H43" i="16"/>
  <c r="D43" i="16"/>
  <c r="C43" i="16"/>
  <c r="B43" i="16"/>
  <c r="A43" i="16"/>
  <c r="M42" i="16"/>
  <c r="A42" i="16"/>
  <c r="L41" i="16"/>
  <c r="K41" i="16"/>
  <c r="M41" i="16"/>
  <c r="N41" i="16" s="1"/>
  <c r="W41" i="1" s="1"/>
  <c r="I41" i="16"/>
  <c r="H41" i="16"/>
  <c r="D41" i="16"/>
  <c r="C41" i="16"/>
  <c r="B41" i="16"/>
  <c r="A41" i="16"/>
  <c r="L40" i="16"/>
  <c r="K40" i="16"/>
  <c r="M40" i="16"/>
  <c r="N40" i="16" s="1"/>
  <c r="W40" i="1" s="1"/>
  <c r="I40" i="16"/>
  <c r="H40" i="16"/>
  <c r="D40" i="16"/>
  <c r="C40" i="16"/>
  <c r="B40" i="16"/>
  <c r="A40" i="16"/>
  <c r="L39" i="16"/>
  <c r="K39" i="16"/>
  <c r="I39" i="16"/>
  <c r="H39" i="16"/>
  <c r="D39" i="16"/>
  <c r="C39" i="16"/>
  <c r="B39" i="16"/>
  <c r="A39" i="16"/>
  <c r="L38" i="16"/>
  <c r="K38" i="16"/>
  <c r="I38" i="16"/>
  <c r="H38" i="16"/>
  <c r="D38" i="16"/>
  <c r="C38" i="16"/>
  <c r="B38" i="16"/>
  <c r="A38" i="16"/>
  <c r="L37" i="16"/>
  <c r="K37" i="16"/>
  <c r="I37" i="16"/>
  <c r="H37" i="16"/>
  <c r="D37" i="16"/>
  <c r="B37" i="16"/>
  <c r="A37" i="16"/>
  <c r="L36" i="16"/>
  <c r="K36" i="16"/>
  <c r="I36" i="16"/>
  <c r="H36" i="16"/>
  <c r="D36" i="16"/>
  <c r="C36" i="16"/>
  <c r="B36" i="16"/>
  <c r="A36" i="16"/>
  <c r="M35" i="16"/>
  <c r="A35" i="16"/>
  <c r="L34" i="16"/>
  <c r="K34" i="16"/>
  <c r="I34" i="16"/>
  <c r="H34" i="16"/>
  <c r="D34" i="16"/>
  <c r="C34" i="16"/>
  <c r="B34" i="16"/>
  <c r="A34" i="16"/>
  <c r="L33" i="16"/>
  <c r="K33" i="16"/>
  <c r="I33" i="16"/>
  <c r="H33" i="16"/>
  <c r="D33" i="16"/>
  <c r="C33" i="16"/>
  <c r="B33" i="16"/>
  <c r="A33" i="16"/>
  <c r="L32" i="16"/>
  <c r="K32" i="16"/>
  <c r="I32" i="16"/>
  <c r="H32" i="16"/>
  <c r="D32" i="16"/>
  <c r="C32" i="16"/>
  <c r="B32" i="16"/>
  <c r="A32" i="16"/>
  <c r="L31" i="16"/>
  <c r="K31" i="16"/>
  <c r="I31" i="16"/>
  <c r="H31" i="16"/>
  <c r="D31" i="16"/>
  <c r="C31" i="16"/>
  <c r="B31" i="16"/>
  <c r="A31" i="16"/>
  <c r="L30" i="16"/>
  <c r="K30" i="16"/>
  <c r="I30" i="16"/>
  <c r="H30" i="16"/>
  <c r="D30" i="16"/>
  <c r="C30" i="16"/>
  <c r="B30" i="16"/>
  <c r="A30" i="16"/>
  <c r="L29" i="16"/>
  <c r="K29" i="16"/>
  <c r="I29" i="16"/>
  <c r="H29" i="16"/>
  <c r="D29" i="16"/>
  <c r="C29" i="16"/>
  <c r="B29" i="16"/>
  <c r="A29" i="16"/>
  <c r="M28" i="16"/>
  <c r="A28" i="16"/>
  <c r="L27" i="16"/>
  <c r="K27" i="16"/>
  <c r="I27" i="16"/>
  <c r="H27" i="16"/>
  <c r="D27" i="16"/>
  <c r="B27" i="16"/>
  <c r="A27" i="16"/>
  <c r="L26" i="16"/>
  <c r="K26" i="16"/>
  <c r="I26" i="16"/>
  <c r="H26" i="16"/>
  <c r="D26" i="16"/>
  <c r="C26" i="16"/>
  <c r="B26" i="16"/>
  <c r="A26" i="16"/>
  <c r="L25" i="16"/>
  <c r="K25" i="16"/>
  <c r="I25" i="16"/>
  <c r="H25" i="16"/>
  <c r="D25" i="16"/>
  <c r="C25" i="16"/>
  <c r="B25" i="16"/>
  <c r="A25" i="16"/>
  <c r="L24" i="16"/>
  <c r="K24" i="16"/>
  <c r="I24" i="16"/>
  <c r="H24" i="16"/>
  <c r="D24" i="16"/>
  <c r="C24" i="16"/>
  <c r="B24" i="16"/>
  <c r="A24" i="16"/>
  <c r="L23" i="16"/>
  <c r="K23" i="16"/>
  <c r="I23" i="16"/>
  <c r="H23" i="16"/>
  <c r="D23" i="16"/>
  <c r="C23" i="16"/>
  <c r="B23" i="16"/>
  <c r="A23" i="16"/>
  <c r="L22" i="16"/>
  <c r="K22" i="16"/>
  <c r="I22" i="16"/>
  <c r="H22" i="16"/>
  <c r="D22" i="16"/>
  <c r="C22" i="16"/>
  <c r="B22" i="16"/>
  <c r="A22" i="16"/>
  <c r="M21" i="16"/>
  <c r="A21" i="16"/>
  <c r="L20" i="16"/>
  <c r="K20" i="16"/>
  <c r="I20" i="16"/>
  <c r="H20" i="16"/>
  <c r="D20" i="16"/>
  <c r="B20" i="16"/>
  <c r="A20" i="16"/>
  <c r="L19" i="16"/>
  <c r="K19" i="16"/>
  <c r="I19" i="16"/>
  <c r="H19" i="16"/>
  <c r="D19" i="16"/>
  <c r="C19" i="16"/>
  <c r="B19" i="16"/>
  <c r="A19" i="16"/>
  <c r="L18" i="16"/>
  <c r="K18" i="16"/>
  <c r="I18" i="16"/>
  <c r="H18" i="16"/>
  <c r="D18" i="16"/>
  <c r="C18" i="16"/>
  <c r="B18" i="16"/>
  <c r="A18" i="16"/>
  <c r="L17" i="16"/>
  <c r="K17" i="16"/>
  <c r="I17" i="16"/>
  <c r="H17" i="16"/>
  <c r="D17" i="16"/>
  <c r="C17" i="16"/>
  <c r="B17" i="16"/>
  <c r="A17" i="16"/>
  <c r="L16" i="16"/>
  <c r="K16" i="16"/>
  <c r="I16" i="16"/>
  <c r="H16" i="16"/>
  <c r="D16" i="16"/>
  <c r="C16" i="16"/>
  <c r="B16" i="16"/>
  <c r="A16" i="16"/>
  <c r="L15" i="16"/>
  <c r="K15" i="16"/>
  <c r="I15" i="16"/>
  <c r="H15" i="16"/>
  <c r="D15" i="16"/>
  <c r="C15" i="16"/>
  <c r="B15" i="16"/>
  <c r="A15" i="16"/>
  <c r="M14" i="16"/>
  <c r="A14" i="16"/>
  <c r="L13" i="16"/>
  <c r="K13" i="16"/>
  <c r="I13" i="16"/>
  <c r="H13" i="16"/>
  <c r="D13" i="16"/>
  <c r="B13" i="16"/>
  <c r="A13" i="16"/>
  <c r="L12" i="16"/>
  <c r="M12" i="16" s="1"/>
  <c r="N12" i="16" s="1"/>
  <c r="W12" i="1" s="1"/>
  <c r="K12" i="16"/>
  <c r="I12" i="16"/>
  <c r="H12" i="16"/>
  <c r="D12" i="16"/>
  <c r="C12" i="16"/>
  <c r="B12" i="16"/>
  <c r="A12" i="16"/>
  <c r="L11" i="16"/>
  <c r="K11" i="16"/>
  <c r="I11" i="16"/>
  <c r="H11" i="16"/>
  <c r="D11" i="16"/>
  <c r="B11" i="16"/>
  <c r="A11" i="16"/>
  <c r="L10" i="16"/>
  <c r="K10" i="16"/>
  <c r="I10" i="16"/>
  <c r="H10" i="16"/>
  <c r="D10" i="16"/>
  <c r="C10" i="16"/>
  <c r="B10" i="16"/>
  <c r="A10" i="16"/>
  <c r="L9" i="16"/>
  <c r="K9" i="16"/>
  <c r="I9" i="16"/>
  <c r="H9" i="16"/>
  <c r="D9" i="16"/>
  <c r="B9" i="16"/>
  <c r="A9" i="16"/>
  <c r="L8" i="16"/>
  <c r="K8" i="16"/>
  <c r="I8" i="16"/>
  <c r="H8" i="16"/>
  <c r="D8" i="16"/>
  <c r="C8" i="16"/>
  <c r="B8" i="16"/>
  <c r="A8" i="16"/>
  <c r="A7" i="16"/>
  <c r="E113" i="17"/>
  <c r="A113" i="17"/>
  <c r="E112" i="17"/>
  <c r="A112" i="17"/>
  <c r="E111" i="17"/>
  <c r="A111" i="17"/>
  <c r="A110" i="17"/>
  <c r="E108" i="17"/>
  <c r="A108" i="17"/>
  <c r="E107" i="17"/>
  <c r="A107" i="17"/>
  <c r="E106" i="17"/>
  <c r="A106" i="17"/>
  <c r="A105" i="17"/>
  <c r="E103" i="17"/>
  <c r="A103" i="17"/>
  <c r="E102" i="17"/>
  <c r="A102" i="17"/>
  <c r="E101" i="17"/>
  <c r="A101" i="17"/>
  <c r="A100" i="17"/>
  <c r="E98" i="17"/>
  <c r="A98" i="17"/>
  <c r="E97" i="17"/>
  <c r="A97" i="17"/>
  <c r="E96" i="17"/>
  <c r="A96" i="17"/>
  <c r="A95" i="17"/>
  <c r="E93" i="17"/>
  <c r="A93" i="17"/>
  <c r="E92" i="17"/>
  <c r="A92" i="17"/>
  <c r="E91" i="17"/>
  <c r="A91" i="17"/>
  <c r="A90" i="17"/>
  <c r="E88" i="17"/>
  <c r="A88" i="17"/>
  <c r="E87" i="17"/>
  <c r="A87" i="17"/>
  <c r="E86" i="17"/>
  <c r="A86" i="17"/>
  <c r="A85" i="17"/>
  <c r="L83" i="17"/>
  <c r="K83" i="17"/>
  <c r="I83" i="17"/>
  <c r="B83" i="17"/>
  <c r="A83" i="17"/>
  <c r="M82" i="17"/>
  <c r="A82" i="17"/>
  <c r="L81" i="17"/>
  <c r="K81" i="17"/>
  <c r="I81" i="17"/>
  <c r="B81" i="17"/>
  <c r="A81" i="17"/>
  <c r="M80" i="17"/>
  <c r="A80" i="17"/>
  <c r="L79" i="17"/>
  <c r="K79" i="17"/>
  <c r="I79" i="17"/>
  <c r="B79" i="17"/>
  <c r="A79" i="17"/>
  <c r="L78" i="17"/>
  <c r="K78" i="17"/>
  <c r="I78" i="17"/>
  <c r="B78" i="17"/>
  <c r="A78" i="17"/>
  <c r="M77" i="17"/>
  <c r="A77" i="17"/>
  <c r="L76" i="17"/>
  <c r="K76" i="17"/>
  <c r="I76" i="17"/>
  <c r="B76" i="17"/>
  <c r="A76" i="17"/>
  <c r="L75" i="17"/>
  <c r="K75" i="17"/>
  <c r="I75" i="17"/>
  <c r="B75" i="17"/>
  <c r="A75" i="17"/>
  <c r="L74" i="17"/>
  <c r="K74" i="17"/>
  <c r="I74" i="17"/>
  <c r="B74" i="17"/>
  <c r="A74" i="17"/>
  <c r="L73" i="17"/>
  <c r="K73" i="17"/>
  <c r="I73" i="17"/>
  <c r="B73" i="17"/>
  <c r="A73" i="17"/>
  <c r="M72" i="17"/>
  <c r="A72" i="17"/>
  <c r="L71" i="17"/>
  <c r="K71" i="17"/>
  <c r="I71" i="17"/>
  <c r="H71" i="17"/>
  <c r="D71" i="17"/>
  <c r="B71" i="17"/>
  <c r="A71" i="17"/>
  <c r="L70" i="17"/>
  <c r="K70" i="17"/>
  <c r="I70" i="17"/>
  <c r="H70" i="17"/>
  <c r="D70" i="17"/>
  <c r="B70" i="17"/>
  <c r="A70" i="17"/>
  <c r="L69" i="17"/>
  <c r="M69" i="17" s="1"/>
  <c r="N69" i="17" s="1"/>
  <c r="X69" i="1" s="1"/>
  <c r="K69" i="17"/>
  <c r="I69" i="17"/>
  <c r="H69" i="17"/>
  <c r="D69" i="17"/>
  <c r="B69" i="17"/>
  <c r="A69" i="17"/>
  <c r="L68" i="17"/>
  <c r="K68" i="17"/>
  <c r="I68" i="17"/>
  <c r="H68" i="17"/>
  <c r="D68" i="17"/>
  <c r="B68" i="17"/>
  <c r="A68" i="17"/>
  <c r="L67" i="17"/>
  <c r="K67" i="17"/>
  <c r="I67" i="17"/>
  <c r="H67" i="17"/>
  <c r="D67" i="17"/>
  <c r="B67" i="17"/>
  <c r="A67" i="17"/>
  <c r="L66" i="17"/>
  <c r="K66" i="17"/>
  <c r="I66" i="17"/>
  <c r="H66" i="17"/>
  <c r="D66" i="17"/>
  <c r="B66" i="17"/>
  <c r="A66" i="17"/>
  <c r="L65" i="17"/>
  <c r="K65" i="17"/>
  <c r="I65" i="17"/>
  <c r="H65" i="17"/>
  <c r="D65" i="17"/>
  <c r="B65" i="17"/>
  <c r="A65" i="17"/>
  <c r="L64" i="17"/>
  <c r="K64" i="17"/>
  <c r="I64" i="17"/>
  <c r="H64" i="17"/>
  <c r="D64" i="17"/>
  <c r="B64" i="17"/>
  <c r="A64" i="17"/>
  <c r="M63" i="17"/>
  <c r="A63" i="17"/>
  <c r="L62" i="17"/>
  <c r="K62" i="17"/>
  <c r="I62" i="17"/>
  <c r="H62" i="17"/>
  <c r="D62" i="17"/>
  <c r="C62" i="17"/>
  <c r="B62" i="17"/>
  <c r="A62" i="17"/>
  <c r="L61" i="17"/>
  <c r="K61" i="17"/>
  <c r="I61" i="17"/>
  <c r="H61" i="17"/>
  <c r="D61" i="17"/>
  <c r="C61" i="17"/>
  <c r="B61" i="17"/>
  <c r="A61" i="17"/>
  <c r="L60" i="17"/>
  <c r="K60" i="17"/>
  <c r="I60" i="17"/>
  <c r="H60" i="17"/>
  <c r="D60" i="17"/>
  <c r="C60" i="17"/>
  <c r="B60" i="17"/>
  <c r="A60" i="17"/>
  <c r="L59" i="17"/>
  <c r="K59" i="17"/>
  <c r="I59" i="17"/>
  <c r="H59" i="17"/>
  <c r="D59" i="17"/>
  <c r="C59" i="17"/>
  <c r="B59" i="17"/>
  <c r="A59" i="17"/>
  <c r="L58" i="17"/>
  <c r="K58" i="17"/>
  <c r="I58" i="17"/>
  <c r="H58" i="17"/>
  <c r="D58" i="17"/>
  <c r="C58" i="17"/>
  <c r="B58" i="17"/>
  <c r="A58" i="17"/>
  <c r="L57" i="17"/>
  <c r="K57" i="17"/>
  <c r="I57" i="17"/>
  <c r="H57" i="17"/>
  <c r="D57" i="17"/>
  <c r="C57" i="17"/>
  <c r="B57" i="17"/>
  <c r="A57" i="17"/>
  <c r="M56" i="17"/>
  <c r="A56" i="17"/>
  <c r="L55" i="17"/>
  <c r="K55" i="17"/>
  <c r="I55" i="17"/>
  <c r="H55" i="17"/>
  <c r="D55" i="17"/>
  <c r="C55" i="17"/>
  <c r="B55" i="17"/>
  <c r="A55" i="17"/>
  <c r="L54" i="17"/>
  <c r="K54" i="17"/>
  <c r="I54" i="17"/>
  <c r="H54" i="17"/>
  <c r="D54" i="17"/>
  <c r="C54" i="17"/>
  <c r="B54" i="17"/>
  <c r="A54" i="17"/>
  <c r="L53" i="17"/>
  <c r="K53" i="17"/>
  <c r="I53" i="17"/>
  <c r="H53" i="17"/>
  <c r="D53" i="17"/>
  <c r="C53" i="17"/>
  <c r="B53" i="17"/>
  <c r="A53" i="17"/>
  <c r="L52" i="17"/>
  <c r="K52" i="17"/>
  <c r="I52" i="17"/>
  <c r="H52" i="17"/>
  <c r="D52" i="17"/>
  <c r="C52" i="17"/>
  <c r="B52" i="17"/>
  <c r="A52" i="17"/>
  <c r="L51" i="17"/>
  <c r="K51" i="17"/>
  <c r="I51" i="17"/>
  <c r="H51" i="17"/>
  <c r="D51" i="17"/>
  <c r="B51" i="17"/>
  <c r="A51" i="17"/>
  <c r="L50" i="17"/>
  <c r="K50" i="17"/>
  <c r="I50" i="17"/>
  <c r="H50" i="17"/>
  <c r="D50" i="17"/>
  <c r="C50" i="17"/>
  <c r="B50" i="17"/>
  <c r="A50" i="17"/>
  <c r="M49" i="17"/>
  <c r="A49" i="17"/>
  <c r="L48" i="17"/>
  <c r="K48" i="17"/>
  <c r="I48" i="17"/>
  <c r="H48" i="17"/>
  <c r="D48" i="17"/>
  <c r="C48" i="17"/>
  <c r="B48" i="17"/>
  <c r="A48" i="17"/>
  <c r="L47" i="17"/>
  <c r="M47" i="17"/>
  <c r="N47" i="17" s="1"/>
  <c r="X47" i="1" s="1"/>
  <c r="K47" i="17"/>
  <c r="I47" i="17"/>
  <c r="H47" i="17"/>
  <c r="D47" i="17"/>
  <c r="C47" i="17"/>
  <c r="B47" i="17"/>
  <c r="A47" i="17"/>
  <c r="L46" i="17"/>
  <c r="K46" i="17"/>
  <c r="I46" i="17"/>
  <c r="H46" i="17"/>
  <c r="D46" i="17"/>
  <c r="C46" i="17"/>
  <c r="B46" i="17"/>
  <c r="A46" i="17"/>
  <c r="L45" i="17"/>
  <c r="K45" i="17"/>
  <c r="I45" i="17"/>
  <c r="H45" i="17"/>
  <c r="D45" i="17"/>
  <c r="C45" i="17"/>
  <c r="B45" i="17"/>
  <c r="A45" i="17"/>
  <c r="L44" i="17"/>
  <c r="K44" i="17"/>
  <c r="I44" i="17"/>
  <c r="H44" i="17"/>
  <c r="D44" i="17"/>
  <c r="C44" i="17"/>
  <c r="B44" i="17"/>
  <c r="A44" i="17"/>
  <c r="L43" i="17"/>
  <c r="M43" i="17"/>
  <c r="N43" i="17" s="1"/>
  <c r="X43" i="1" s="1"/>
  <c r="K43" i="17"/>
  <c r="I43" i="17"/>
  <c r="H43" i="17"/>
  <c r="D43" i="17"/>
  <c r="C43" i="17"/>
  <c r="B43" i="17"/>
  <c r="A43" i="17"/>
  <c r="M42" i="17"/>
  <c r="A42" i="17"/>
  <c r="L41" i="17"/>
  <c r="K41" i="17"/>
  <c r="I41" i="17"/>
  <c r="H41" i="17"/>
  <c r="D41" i="17"/>
  <c r="C41" i="17"/>
  <c r="B41" i="17"/>
  <c r="A41" i="17"/>
  <c r="L40" i="17"/>
  <c r="K40" i="17"/>
  <c r="I40" i="17"/>
  <c r="H40" i="17"/>
  <c r="D40" i="17"/>
  <c r="C40" i="17"/>
  <c r="B40" i="17"/>
  <c r="A40" i="17"/>
  <c r="L39" i="17"/>
  <c r="K39" i="17"/>
  <c r="I39" i="17"/>
  <c r="H39" i="17"/>
  <c r="D39" i="17"/>
  <c r="C39" i="17"/>
  <c r="B39" i="17"/>
  <c r="A39" i="17"/>
  <c r="L38" i="17"/>
  <c r="K38" i="17"/>
  <c r="I38" i="17"/>
  <c r="H38" i="17"/>
  <c r="D38" i="17"/>
  <c r="C38" i="17"/>
  <c r="B38" i="17"/>
  <c r="A38" i="17"/>
  <c r="L37" i="17"/>
  <c r="K37" i="17"/>
  <c r="I37" i="17"/>
  <c r="H37" i="17"/>
  <c r="D37" i="17"/>
  <c r="B37" i="17"/>
  <c r="A37" i="17"/>
  <c r="L36" i="17"/>
  <c r="K36" i="17"/>
  <c r="I36" i="17"/>
  <c r="H36" i="17"/>
  <c r="D36" i="17"/>
  <c r="C36" i="17"/>
  <c r="B36" i="17"/>
  <c r="A36" i="17"/>
  <c r="M35" i="17"/>
  <c r="A35" i="17"/>
  <c r="L34" i="17"/>
  <c r="K34" i="17"/>
  <c r="I34" i="17"/>
  <c r="H34" i="17"/>
  <c r="D34" i="17"/>
  <c r="C34" i="17"/>
  <c r="B34" i="17"/>
  <c r="A34" i="17"/>
  <c r="L33" i="17"/>
  <c r="K33" i="17"/>
  <c r="I33" i="17"/>
  <c r="H33" i="17"/>
  <c r="D33" i="17"/>
  <c r="C33" i="17"/>
  <c r="B33" i="17"/>
  <c r="A33" i="17"/>
  <c r="L32" i="17"/>
  <c r="K32" i="17"/>
  <c r="I32" i="17"/>
  <c r="H32" i="17"/>
  <c r="D32" i="17"/>
  <c r="C32" i="17"/>
  <c r="B32" i="17"/>
  <c r="A32" i="17"/>
  <c r="L31" i="17"/>
  <c r="K31" i="17"/>
  <c r="I31" i="17"/>
  <c r="H31" i="17"/>
  <c r="D31" i="17"/>
  <c r="C31" i="17"/>
  <c r="B31" i="17"/>
  <c r="A31" i="17"/>
  <c r="L30" i="17"/>
  <c r="K30" i="17"/>
  <c r="I30" i="17"/>
  <c r="H30" i="17"/>
  <c r="D30" i="17"/>
  <c r="C30" i="17"/>
  <c r="B30" i="17"/>
  <c r="A30" i="17"/>
  <c r="L29" i="17"/>
  <c r="K29" i="17"/>
  <c r="I29" i="17"/>
  <c r="H29" i="17"/>
  <c r="D29" i="17"/>
  <c r="C29" i="17"/>
  <c r="B29" i="17"/>
  <c r="A29" i="17"/>
  <c r="M28" i="17"/>
  <c r="A28" i="17"/>
  <c r="L27" i="17"/>
  <c r="K27" i="17"/>
  <c r="I27" i="17"/>
  <c r="H27" i="17"/>
  <c r="D27" i="17"/>
  <c r="B27" i="17"/>
  <c r="A27" i="17"/>
  <c r="L26" i="17"/>
  <c r="K26" i="17"/>
  <c r="I26" i="17"/>
  <c r="H26" i="17"/>
  <c r="D26" i="17"/>
  <c r="C26" i="17"/>
  <c r="B26" i="17"/>
  <c r="A26" i="17"/>
  <c r="L25" i="17"/>
  <c r="K25" i="17"/>
  <c r="I25" i="17"/>
  <c r="H25" i="17"/>
  <c r="D25" i="17"/>
  <c r="C25" i="17"/>
  <c r="B25" i="17"/>
  <c r="A25" i="17"/>
  <c r="L24" i="17"/>
  <c r="K24" i="17"/>
  <c r="I24" i="17"/>
  <c r="H24" i="17"/>
  <c r="D24" i="17"/>
  <c r="C24" i="17"/>
  <c r="B24" i="17"/>
  <c r="A24" i="17"/>
  <c r="L23" i="17"/>
  <c r="K23" i="17"/>
  <c r="I23" i="17"/>
  <c r="H23" i="17"/>
  <c r="D23" i="17"/>
  <c r="C23" i="17"/>
  <c r="B23" i="17"/>
  <c r="A23" i="17"/>
  <c r="L22" i="17"/>
  <c r="K22" i="17"/>
  <c r="I22" i="17"/>
  <c r="H22" i="17"/>
  <c r="D22" i="17"/>
  <c r="C22" i="17"/>
  <c r="B22" i="17"/>
  <c r="A22" i="17"/>
  <c r="M21" i="17"/>
  <c r="A21" i="17"/>
  <c r="L20" i="17"/>
  <c r="K20" i="17"/>
  <c r="I20" i="17"/>
  <c r="H20" i="17"/>
  <c r="D20" i="17"/>
  <c r="B20" i="17"/>
  <c r="A20" i="17"/>
  <c r="L19" i="17"/>
  <c r="K19" i="17"/>
  <c r="I19" i="17"/>
  <c r="H19" i="17"/>
  <c r="D19" i="17"/>
  <c r="C19" i="17"/>
  <c r="B19" i="17"/>
  <c r="A19" i="17"/>
  <c r="L18" i="17"/>
  <c r="K18" i="17"/>
  <c r="I18" i="17"/>
  <c r="H18" i="17"/>
  <c r="D18" i="17"/>
  <c r="C18" i="17"/>
  <c r="B18" i="17"/>
  <c r="A18" i="17"/>
  <c r="L17" i="17"/>
  <c r="K17" i="17"/>
  <c r="I17" i="17"/>
  <c r="H17" i="17"/>
  <c r="D17" i="17"/>
  <c r="C17" i="17"/>
  <c r="B17" i="17"/>
  <c r="A17" i="17"/>
  <c r="L16" i="17"/>
  <c r="K16" i="17"/>
  <c r="I16" i="17"/>
  <c r="H16" i="17"/>
  <c r="D16" i="17"/>
  <c r="C16" i="17"/>
  <c r="B16" i="17"/>
  <c r="A16" i="17"/>
  <c r="L15" i="17"/>
  <c r="K15" i="17"/>
  <c r="I15" i="17"/>
  <c r="H15" i="17"/>
  <c r="D15" i="17"/>
  <c r="C15" i="17"/>
  <c r="B15" i="17"/>
  <c r="A15" i="17"/>
  <c r="M14" i="17"/>
  <c r="A14" i="17"/>
  <c r="L13" i="17"/>
  <c r="K13" i="17"/>
  <c r="I13" i="17"/>
  <c r="H13" i="17"/>
  <c r="D13" i="17"/>
  <c r="B13" i="17"/>
  <c r="A13" i="17"/>
  <c r="L12" i="17"/>
  <c r="K12" i="17"/>
  <c r="I12" i="17"/>
  <c r="H12" i="17"/>
  <c r="D12" i="17"/>
  <c r="C12" i="17"/>
  <c r="B12" i="17"/>
  <c r="A12" i="17"/>
  <c r="L11" i="17"/>
  <c r="K11" i="17"/>
  <c r="I11" i="17"/>
  <c r="H11" i="17"/>
  <c r="D11" i="17"/>
  <c r="B11" i="17"/>
  <c r="A11" i="17"/>
  <c r="L10" i="17"/>
  <c r="K10" i="17"/>
  <c r="I10" i="17"/>
  <c r="H10" i="17"/>
  <c r="D10" i="17"/>
  <c r="C10" i="17"/>
  <c r="B10" i="17"/>
  <c r="A10" i="17"/>
  <c r="L9" i="17"/>
  <c r="K9" i="17"/>
  <c r="I9" i="17"/>
  <c r="H9" i="17"/>
  <c r="D9" i="17"/>
  <c r="B9" i="17"/>
  <c r="A9" i="17"/>
  <c r="L8" i="17"/>
  <c r="K8" i="17"/>
  <c r="I8" i="17"/>
  <c r="H8" i="17"/>
  <c r="D8" i="17"/>
  <c r="C8" i="17"/>
  <c r="B8" i="17"/>
  <c r="A8" i="17"/>
  <c r="A7" i="17"/>
  <c r="E113" i="18"/>
  <c r="A113" i="18"/>
  <c r="E112" i="18"/>
  <c r="A112" i="18"/>
  <c r="E111" i="18"/>
  <c r="A111" i="18"/>
  <c r="A110" i="18"/>
  <c r="E108" i="18"/>
  <c r="A108" i="18"/>
  <c r="E107" i="18"/>
  <c r="A107" i="18"/>
  <c r="E106" i="18"/>
  <c r="A106" i="18"/>
  <c r="A105" i="18"/>
  <c r="E103" i="18"/>
  <c r="A103" i="18"/>
  <c r="E102" i="18"/>
  <c r="A102" i="18"/>
  <c r="E101" i="18"/>
  <c r="A101" i="18"/>
  <c r="A100" i="18"/>
  <c r="E98" i="18"/>
  <c r="A98" i="18"/>
  <c r="E97" i="18"/>
  <c r="A97" i="18"/>
  <c r="E96" i="18"/>
  <c r="A96" i="18"/>
  <c r="A95" i="18"/>
  <c r="E93" i="18"/>
  <c r="A93" i="18"/>
  <c r="E92" i="18"/>
  <c r="A92" i="18"/>
  <c r="E91" i="18"/>
  <c r="A91" i="18"/>
  <c r="A90" i="18"/>
  <c r="E88" i="18"/>
  <c r="A88" i="18"/>
  <c r="E87" i="18"/>
  <c r="A87" i="18"/>
  <c r="E86" i="18"/>
  <c r="A86" i="18"/>
  <c r="A85" i="18"/>
  <c r="L83" i="18"/>
  <c r="K83" i="18"/>
  <c r="I83" i="18"/>
  <c r="B83" i="18"/>
  <c r="A83" i="18"/>
  <c r="M82" i="18"/>
  <c r="A82" i="18"/>
  <c r="L81" i="18"/>
  <c r="K81" i="18"/>
  <c r="I81" i="18"/>
  <c r="B81" i="18"/>
  <c r="A81" i="18"/>
  <c r="M80" i="18"/>
  <c r="A80" i="18"/>
  <c r="L79" i="18"/>
  <c r="K79" i="18"/>
  <c r="I79" i="18"/>
  <c r="B79" i="18"/>
  <c r="A79" i="18"/>
  <c r="L78" i="18"/>
  <c r="K78" i="18"/>
  <c r="I78" i="18"/>
  <c r="B78" i="18"/>
  <c r="A78" i="18"/>
  <c r="M77" i="18"/>
  <c r="A77" i="18"/>
  <c r="L76" i="18"/>
  <c r="K76" i="18"/>
  <c r="I76" i="18"/>
  <c r="B76" i="18"/>
  <c r="A76" i="18"/>
  <c r="L75" i="18"/>
  <c r="K75" i="18"/>
  <c r="I75" i="18"/>
  <c r="B75" i="18"/>
  <c r="A75" i="18"/>
  <c r="L74" i="18"/>
  <c r="K74" i="18"/>
  <c r="I74" i="18"/>
  <c r="B74" i="18"/>
  <c r="A74" i="18"/>
  <c r="L73" i="18"/>
  <c r="K73" i="18"/>
  <c r="I73" i="18"/>
  <c r="B73" i="18"/>
  <c r="A73" i="18"/>
  <c r="M72" i="18"/>
  <c r="A72" i="18"/>
  <c r="L71" i="18"/>
  <c r="K71" i="18"/>
  <c r="M71" i="18" s="1"/>
  <c r="N71" i="18" s="1"/>
  <c r="Y71" i="1" s="1"/>
  <c r="I71" i="18"/>
  <c r="H71" i="18"/>
  <c r="D71" i="18"/>
  <c r="B71" i="18"/>
  <c r="A71" i="18"/>
  <c r="L70" i="18"/>
  <c r="K70" i="18"/>
  <c r="I70" i="18"/>
  <c r="H70" i="18"/>
  <c r="D70" i="18"/>
  <c r="B70" i="18"/>
  <c r="A70" i="18"/>
  <c r="L69" i="18"/>
  <c r="K69" i="18"/>
  <c r="I69" i="18"/>
  <c r="H69" i="18"/>
  <c r="D69" i="18"/>
  <c r="B69" i="18"/>
  <c r="A69" i="18"/>
  <c r="L68" i="18"/>
  <c r="K68" i="18"/>
  <c r="I68" i="18"/>
  <c r="H68" i="18"/>
  <c r="D68" i="18"/>
  <c r="B68" i="18"/>
  <c r="A68" i="18"/>
  <c r="L67" i="18"/>
  <c r="K67" i="18"/>
  <c r="M67" i="18" s="1"/>
  <c r="N67" i="18" s="1"/>
  <c r="Y67" i="1" s="1"/>
  <c r="I67" i="18"/>
  <c r="H67" i="18"/>
  <c r="D67" i="18"/>
  <c r="B67" i="18"/>
  <c r="A67" i="18"/>
  <c r="L66" i="18"/>
  <c r="K66" i="18"/>
  <c r="I66" i="18"/>
  <c r="H66" i="18"/>
  <c r="D66" i="18"/>
  <c r="B66" i="18"/>
  <c r="A66" i="18"/>
  <c r="L65" i="18"/>
  <c r="K65" i="18"/>
  <c r="I65" i="18"/>
  <c r="H65" i="18"/>
  <c r="D65" i="18"/>
  <c r="B65" i="18"/>
  <c r="A65" i="18"/>
  <c r="L64" i="18"/>
  <c r="K64" i="18"/>
  <c r="I64" i="18"/>
  <c r="H64" i="18"/>
  <c r="D64" i="18"/>
  <c r="B64" i="18"/>
  <c r="A64" i="18"/>
  <c r="M63" i="18"/>
  <c r="A63" i="18"/>
  <c r="L62" i="18"/>
  <c r="K62" i="18"/>
  <c r="I62" i="18"/>
  <c r="H62" i="18"/>
  <c r="D62" i="18"/>
  <c r="C62" i="18"/>
  <c r="B62" i="18"/>
  <c r="A62" i="18"/>
  <c r="L61" i="18"/>
  <c r="K61" i="18"/>
  <c r="I61" i="18"/>
  <c r="H61" i="18"/>
  <c r="D61" i="18"/>
  <c r="C61" i="18"/>
  <c r="B61" i="18"/>
  <c r="A61" i="18"/>
  <c r="L60" i="18"/>
  <c r="K60" i="18"/>
  <c r="I60" i="18"/>
  <c r="H60" i="18"/>
  <c r="D60" i="18"/>
  <c r="C60" i="18"/>
  <c r="B60" i="18"/>
  <c r="A60" i="18"/>
  <c r="L59" i="18"/>
  <c r="K59" i="18"/>
  <c r="I59" i="18"/>
  <c r="H59" i="18"/>
  <c r="D59" i="18"/>
  <c r="C59" i="18"/>
  <c r="B59" i="18"/>
  <c r="A59" i="18"/>
  <c r="L58" i="18"/>
  <c r="K58" i="18"/>
  <c r="I58" i="18"/>
  <c r="H58" i="18"/>
  <c r="D58" i="18"/>
  <c r="C58" i="18"/>
  <c r="B58" i="18"/>
  <c r="A58" i="18"/>
  <c r="L57" i="18"/>
  <c r="K57" i="18"/>
  <c r="I57" i="18"/>
  <c r="H57" i="18"/>
  <c r="D57" i="18"/>
  <c r="C57" i="18"/>
  <c r="B57" i="18"/>
  <c r="A57" i="18"/>
  <c r="M56" i="18"/>
  <c r="A56" i="18"/>
  <c r="L55" i="18"/>
  <c r="K55" i="18"/>
  <c r="I55" i="18"/>
  <c r="H55" i="18"/>
  <c r="D55" i="18"/>
  <c r="C55" i="18"/>
  <c r="B55" i="18"/>
  <c r="A55" i="18"/>
  <c r="L54" i="18"/>
  <c r="K54" i="18"/>
  <c r="I54" i="18"/>
  <c r="H54" i="18"/>
  <c r="D54" i="18"/>
  <c r="C54" i="18"/>
  <c r="B54" i="18"/>
  <c r="A54" i="18"/>
  <c r="L53" i="18"/>
  <c r="K53" i="18"/>
  <c r="I53" i="18"/>
  <c r="H53" i="18"/>
  <c r="D53" i="18"/>
  <c r="C53" i="18"/>
  <c r="B53" i="18"/>
  <c r="A53" i="18"/>
  <c r="L52" i="18"/>
  <c r="K52" i="18"/>
  <c r="I52" i="18"/>
  <c r="H52" i="18"/>
  <c r="D52" i="18"/>
  <c r="C52" i="18"/>
  <c r="B52" i="18"/>
  <c r="A52" i="18"/>
  <c r="L51" i="18"/>
  <c r="K51" i="18"/>
  <c r="I51" i="18"/>
  <c r="H51" i="18"/>
  <c r="D51" i="18"/>
  <c r="B51" i="18"/>
  <c r="A51" i="18"/>
  <c r="L50" i="18"/>
  <c r="K50" i="18"/>
  <c r="I50" i="18"/>
  <c r="H50" i="18"/>
  <c r="D50" i="18"/>
  <c r="C50" i="18"/>
  <c r="B50" i="18"/>
  <c r="A50" i="18"/>
  <c r="M49" i="18"/>
  <c r="A49" i="18"/>
  <c r="L48" i="18"/>
  <c r="K48" i="18"/>
  <c r="I48" i="18"/>
  <c r="H48" i="18"/>
  <c r="D48" i="18"/>
  <c r="C48" i="18"/>
  <c r="B48" i="18"/>
  <c r="A48" i="18"/>
  <c r="L47" i="18"/>
  <c r="K47" i="18"/>
  <c r="I47" i="18"/>
  <c r="H47" i="18"/>
  <c r="D47" i="18"/>
  <c r="C47" i="18"/>
  <c r="B47" i="18"/>
  <c r="A47" i="18"/>
  <c r="L46" i="18"/>
  <c r="K46" i="18"/>
  <c r="I46" i="18"/>
  <c r="H46" i="18"/>
  <c r="D46" i="18"/>
  <c r="C46" i="18"/>
  <c r="B46" i="18"/>
  <c r="A46" i="18"/>
  <c r="L45" i="18"/>
  <c r="K45" i="18"/>
  <c r="I45" i="18"/>
  <c r="H45" i="18"/>
  <c r="D45" i="18"/>
  <c r="C45" i="18"/>
  <c r="B45" i="18"/>
  <c r="A45" i="18"/>
  <c r="L44" i="18"/>
  <c r="K44" i="18"/>
  <c r="I44" i="18"/>
  <c r="H44" i="18"/>
  <c r="D44" i="18"/>
  <c r="C44" i="18"/>
  <c r="B44" i="18"/>
  <c r="A44" i="18"/>
  <c r="L43" i="18"/>
  <c r="K43" i="18"/>
  <c r="I43" i="18"/>
  <c r="H43" i="18"/>
  <c r="D43" i="18"/>
  <c r="C43" i="18"/>
  <c r="B43" i="18"/>
  <c r="A43" i="18"/>
  <c r="M42" i="18"/>
  <c r="A42" i="18"/>
  <c r="L41" i="18"/>
  <c r="K41" i="18"/>
  <c r="I41" i="18"/>
  <c r="H41" i="18"/>
  <c r="D41" i="18"/>
  <c r="C41" i="18"/>
  <c r="B41" i="18"/>
  <c r="A41" i="18"/>
  <c r="L40" i="18"/>
  <c r="K40" i="18"/>
  <c r="M40" i="18" s="1"/>
  <c r="N40" i="18" s="1"/>
  <c r="Y40" i="1" s="1"/>
  <c r="I40" i="18"/>
  <c r="H40" i="18"/>
  <c r="D40" i="18"/>
  <c r="C40" i="18"/>
  <c r="B40" i="18"/>
  <c r="A40" i="18"/>
  <c r="L39" i="18"/>
  <c r="K39" i="18"/>
  <c r="I39" i="18"/>
  <c r="H39" i="18"/>
  <c r="D39" i="18"/>
  <c r="C39" i="18"/>
  <c r="B39" i="18"/>
  <c r="A39" i="18"/>
  <c r="L38" i="18"/>
  <c r="K38" i="18"/>
  <c r="I38" i="18"/>
  <c r="H38" i="18"/>
  <c r="D38" i="18"/>
  <c r="C38" i="18"/>
  <c r="B38" i="18"/>
  <c r="A38" i="18"/>
  <c r="L37" i="18"/>
  <c r="K37" i="18"/>
  <c r="I37" i="18"/>
  <c r="H37" i="18"/>
  <c r="D37" i="18"/>
  <c r="B37" i="18"/>
  <c r="A37" i="18"/>
  <c r="L36" i="18"/>
  <c r="K36" i="18"/>
  <c r="I36" i="18"/>
  <c r="H36" i="18"/>
  <c r="D36" i="18"/>
  <c r="C36" i="18"/>
  <c r="B36" i="18"/>
  <c r="A36" i="18"/>
  <c r="M35" i="18"/>
  <c r="A35" i="18"/>
  <c r="L34" i="18"/>
  <c r="K34" i="18"/>
  <c r="I34" i="18"/>
  <c r="H34" i="18"/>
  <c r="D34" i="18"/>
  <c r="C34" i="18"/>
  <c r="B34" i="18"/>
  <c r="A34" i="18"/>
  <c r="L33" i="18"/>
  <c r="K33" i="18"/>
  <c r="M33" i="18"/>
  <c r="N33" i="18" s="1"/>
  <c r="Y33" i="1" s="1"/>
  <c r="I33" i="18"/>
  <c r="H33" i="18"/>
  <c r="D33" i="18"/>
  <c r="C33" i="18"/>
  <c r="B33" i="18"/>
  <c r="A33" i="18"/>
  <c r="L32" i="18"/>
  <c r="K32" i="18"/>
  <c r="I32" i="18"/>
  <c r="H32" i="18"/>
  <c r="D32" i="18"/>
  <c r="C32" i="18"/>
  <c r="B32" i="18"/>
  <c r="A32" i="18"/>
  <c r="L31" i="18"/>
  <c r="K31" i="18"/>
  <c r="I31" i="18"/>
  <c r="H31" i="18"/>
  <c r="D31" i="18"/>
  <c r="C31" i="18"/>
  <c r="B31" i="18"/>
  <c r="A31" i="18"/>
  <c r="L30" i="18"/>
  <c r="K30" i="18"/>
  <c r="I30" i="18"/>
  <c r="H30" i="18"/>
  <c r="D30" i="18"/>
  <c r="C30" i="18"/>
  <c r="B30" i="18"/>
  <c r="A30" i="18"/>
  <c r="L29" i="18"/>
  <c r="K29" i="18"/>
  <c r="M29" i="18" s="1"/>
  <c r="N29" i="18" s="1"/>
  <c r="Y29" i="1" s="1"/>
  <c r="I29" i="18"/>
  <c r="H29" i="18"/>
  <c r="D29" i="18"/>
  <c r="C29" i="18"/>
  <c r="B29" i="18"/>
  <c r="A29" i="18"/>
  <c r="M28" i="18"/>
  <c r="A28" i="18"/>
  <c r="L27" i="18"/>
  <c r="K27" i="18"/>
  <c r="I27" i="18"/>
  <c r="H27" i="18"/>
  <c r="D27" i="18"/>
  <c r="B27" i="18"/>
  <c r="A27" i="18"/>
  <c r="L26" i="18"/>
  <c r="K26" i="18"/>
  <c r="I26" i="18"/>
  <c r="H26" i="18"/>
  <c r="D26" i="18"/>
  <c r="C26" i="18"/>
  <c r="B26" i="18"/>
  <c r="A26" i="18"/>
  <c r="L25" i="18"/>
  <c r="K25" i="18"/>
  <c r="I25" i="18"/>
  <c r="H25" i="18"/>
  <c r="D25" i="18"/>
  <c r="C25" i="18"/>
  <c r="B25" i="18"/>
  <c r="A25" i="18"/>
  <c r="L24" i="18"/>
  <c r="K24" i="18"/>
  <c r="I24" i="18"/>
  <c r="H24" i="18"/>
  <c r="D24" i="18"/>
  <c r="C24" i="18"/>
  <c r="B24" i="18"/>
  <c r="A24" i="18"/>
  <c r="L23" i="18"/>
  <c r="K23" i="18"/>
  <c r="I23" i="18"/>
  <c r="H23" i="18"/>
  <c r="D23" i="18"/>
  <c r="C23" i="18"/>
  <c r="B23" i="18"/>
  <c r="A23" i="18"/>
  <c r="L22" i="18"/>
  <c r="K22" i="18"/>
  <c r="I22" i="18"/>
  <c r="H22" i="18"/>
  <c r="D22" i="18"/>
  <c r="C22" i="18"/>
  <c r="B22" i="18"/>
  <c r="A22" i="18"/>
  <c r="M21" i="18"/>
  <c r="A21" i="18"/>
  <c r="L20" i="18"/>
  <c r="K20" i="18"/>
  <c r="I20" i="18"/>
  <c r="H20" i="18"/>
  <c r="D20" i="18"/>
  <c r="B20" i="18"/>
  <c r="A20" i="18"/>
  <c r="L19" i="18"/>
  <c r="M19" i="18" s="1"/>
  <c r="N19" i="18" s="1"/>
  <c r="Y19" i="1" s="1"/>
  <c r="K19" i="18"/>
  <c r="I19" i="18"/>
  <c r="H19" i="18"/>
  <c r="D19" i="18"/>
  <c r="C19" i="18"/>
  <c r="B19" i="18"/>
  <c r="A19" i="18"/>
  <c r="L18" i="18"/>
  <c r="K18" i="18"/>
  <c r="I18" i="18"/>
  <c r="H18" i="18"/>
  <c r="D18" i="18"/>
  <c r="C18" i="18"/>
  <c r="B18" i="18"/>
  <c r="A18" i="18"/>
  <c r="L17" i="18"/>
  <c r="K17" i="18"/>
  <c r="I17" i="18"/>
  <c r="H17" i="18"/>
  <c r="D17" i="18"/>
  <c r="C17" i="18"/>
  <c r="B17" i="18"/>
  <c r="A17" i="18"/>
  <c r="L16" i="18"/>
  <c r="K16" i="18"/>
  <c r="I16" i="18"/>
  <c r="H16" i="18"/>
  <c r="D16" i="18"/>
  <c r="C16" i="18"/>
  <c r="B16" i="18"/>
  <c r="A16" i="18"/>
  <c r="L15" i="18"/>
  <c r="K15" i="18"/>
  <c r="I15" i="18"/>
  <c r="H15" i="18"/>
  <c r="D15" i="18"/>
  <c r="C15" i="18"/>
  <c r="B15" i="18"/>
  <c r="A15" i="18"/>
  <c r="M14" i="18"/>
  <c r="A14" i="18"/>
  <c r="L13" i="18"/>
  <c r="K13" i="18"/>
  <c r="I13" i="18"/>
  <c r="H13" i="18"/>
  <c r="D13" i="18"/>
  <c r="B13" i="18"/>
  <c r="A13" i="18"/>
  <c r="L12" i="18"/>
  <c r="K12" i="18"/>
  <c r="I12" i="18"/>
  <c r="H12" i="18"/>
  <c r="D12" i="18"/>
  <c r="C12" i="18"/>
  <c r="B12" i="18"/>
  <c r="A12" i="18"/>
  <c r="L11" i="18"/>
  <c r="K11" i="18"/>
  <c r="I11" i="18"/>
  <c r="H11" i="18"/>
  <c r="D11" i="18"/>
  <c r="B11" i="18"/>
  <c r="A11" i="18"/>
  <c r="L10" i="18"/>
  <c r="K10" i="18"/>
  <c r="I10" i="18"/>
  <c r="H10" i="18"/>
  <c r="D10" i="18"/>
  <c r="C10" i="18"/>
  <c r="B10" i="18"/>
  <c r="A10" i="18"/>
  <c r="L9" i="18"/>
  <c r="K9" i="18"/>
  <c r="I9" i="18"/>
  <c r="H9" i="18"/>
  <c r="D9" i="18"/>
  <c r="B9" i="18"/>
  <c r="A9" i="18"/>
  <c r="L8" i="18"/>
  <c r="K8" i="18"/>
  <c r="I8" i="18"/>
  <c r="H8" i="18"/>
  <c r="D8" i="18"/>
  <c r="C8" i="18"/>
  <c r="B8" i="18"/>
  <c r="A8" i="18"/>
  <c r="A7" i="18"/>
  <c r="E113" i="19"/>
  <c r="A113" i="19"/>
  <c r="E112" i="19"/>
  <c r="A112" i="19"/>
  <c r="E111" i="19"/>
  <c r="A111" i="19"/>
  <c r="A110" i="19"/>
  <c r="E108" i="19"/>
  <c r="A108" i="19"/>
  <c r="E107" i="19"/>
  <c r="A107" i="19"/>
  <c r="E106" i="19"/>
  <c r="A106" i="19"/>
  <c r="A105" i="19"/>
  <c r="E103" i="19"/>
  <c r="A103" i="19"/>
  <c r="E102" i="19"/>
  <c r="A102" i="19"/>
  <c r="E101" i="19"/>
  <c r="A101" i="19"/>
  <c r="A100" i="19"/>
  <c r="E98" i="19"/>
  <c r="A98" i="19"/>
  <c r="E97" i="19"/>
  <c r="A97" i="19"/>
  <c r="E96" i="19"/>
  <c r="A96" i="19"/>
  <c r="A95" i="19"/>
  <c r="E93" i="19"/>
  <c r="A93" i="19"/>
  <c r="E92" i="19"/>
  <c r="A92" i="19"/>
  <c r="E91" i="19"/>
  <c r="A91" i="19"/>
  <c r="A90" i="19"/>
  <c r="E88" i="19"/>
  <c r="A88" i="19"/>
  <c r="E87" i="19"/>
  <c r="A87" i="19"/>
  <c r="E86" i="19"/>
  <c r="A86" i="19"/>
  <c r="A85" i="19"/>
  <c r="L83" i="19"/>
  <c r="K83" i="19"/>
  <c r="I83" i="19"/>
  <c r="B83" i="19"/>
  <c r="A83" i="19"/>
  <c r="M82" i="19"/>
  <c r="A82" i="19"/>
  <c r="L81" i="19"/>
  <c r="K81" i="19"/>
  <c r="I81" i="19"/>
  <c r="B81" i="19"/>
  <c r="A81" i="19"/>
  <c r="M80" i="19"/>
  <c r="A80" i="19"/>
  <c r="L79" i="19"/>
  <c r="K79" i="19"/>
  <c r="I79" i="19"/>
  <c r="B79" i="19"/>
  <c r="A79" i="19"/>
  <c r="L78" i="19"/>
  <c r="K78" i="19"/>
  <c r="I78" i="19"/>
  <c r="B78" i="19"/>
  <c r="A78" i="19"/>
  <c r="M77" i="19"/>
  <c r="A77" i="19"/>
  <c r="L76" i="19"/>
  <c r="K76" i="19"/>
  <c r="I76" i="19"/>
  <c r="B76" i="19"/>
  <c r="A76" i="19"/>
  <c r="L75" i="19"/>
  <c r="K75" i="19"/>
  <c r="I75" i="19"/>
  <c r="B75" i="19"/>
  <c r="A75" i="19"/>
  <c r="L74" i="19"/>
  <c r="K74" i="19"/>
  <c r="I74" i="19"/>
  <c r="B74" i="19"/>
  <c r="A74" i="19"/>
  <c r="L73" i="19"/>
  <c r="K73" i="19"/>
  <c r="I73" i="19"/>
  <c r="B73" i="19"/>
  <c r="A73" i="19"/>
  <c r="M72" i="19"/>
  <c r="A72" i="19"/>
  <c r="L71" i="19"/>
  <c r="K71" i="19"/>
  <c r="I71" i="19"/>
  <c r="H71" i="19"/>
  <c r="D71" i="19"/>
  <c r="B71" i="19"/>
  <c r="A71" i="19"/>
  <c r="L70" i="19"/>
  <c r="K70" i="19"/>
  <c r="I70" i="19"/>
  <c r="H70" i="19"/>
  <c r="D70" i="19"/>
  <c r="B70" i="19"/>
  <c r="A70" i="19"/>
  <c r="L69" i="19"/>
  <c r="M69" i="19" s="1"/>
  <c r="N69" i="19" s="1"/>
  <c r="Z69" i="1" s="1"/>
  <c r="K69" i="19"/>
  <c r="I69" i="19"/>
  <c r="H69" i="19"/>
  <c r="D69" i="19"/>
  <c r="B69" i="19"/>
  <c r="A69" i="19"/>
  <c r="L68" i="19"/>
  <c r="K68" i="19"/>
  <c r="I68" i="19"/>
  <c r="H68" i="19"/>
  <c r="D68" i="19"/>
  <c r="B68" i="19"/>
  <c r="A68" i="19"/>
  <c r="L67" i="19"/>
  <c r="K67" i="19"/>
  <c r="M67" i="19"/>
  <c r="N67" i="19" s="1"/>
  <c r="I67" i="19"/>
  <c r="H67" i="19"/>
  <c r="D67" i="19"/>
  <c r="B67" i="19"/>
  <c r="A67" i="19"/>
  <c r="L66" i="19"/>
  <c r="M66" i="19" s="1"/>
  <c r="N66" i="19" s="1"/>
  <c r="Z66" i="1" s="1"/>
  <c r="K66" i="19"/>
  <c r="I66" i="19"/>
  <c r="H66" i="19"/>
  <c r="D66" i="19"/>
  <c r="B66" i="19"/>
  <c r="A66" i="19"/>
  <c r="L65" i="19"/>
  <c r="K65" i="19"/>
  <c r="I65" i="19"/>
  <c r="H65" i="19"/>
  <c r="D65" i="19"/>
  <c r="B65" i="19"/>
  <c r="A65" i="19"/>
  <c r="L64" i="19"/>
  <c r="K64" i="19"/>
  <c r="I64" i="19"/>
  <c r="H64" i="19"/>
  <c r="D64" i="19"/>
  <c r="B64" i="19"/>
  <c r="A64" i="19"/>
  <c r="M63" i="19"/>
  <c r="A63" i="19"/>
  <c r="L62" i="19"/>
  <c r="K62" i="19"/>
  <c r="I62" i="19"/>
  <c r="H62" i="19"/>
  <c r="D62" i="19"/>
  <c r="C62" i="19"/>
  <c r="B62" i="19"/>
  <c r="A62" i="19"/>
  <c r="L61" i="19"/>
  <c r="K61" i="19"/>
  <c r="I61" i="19"/>
  <c r="H61" i="19"/>
  <c r="D61" i="19"/>
  <c r="C61" i="19"/>
  <c r="B61" i="19"/>
  <c r="A61" i="19"/>
  <c r="L60" i="19"/>
  <c r="K60" i="19"/>
  <c r="I60" i="19"/>
  <c r="H60" i="19"/>
  <c r="D60" i="19"/>
  <c r="C60" i="19"/>
  <c r="B60" i="19"/>
  <c r="A60" i="19"/>
  <c r="L59" i="19"/>
  <c r="K59" i="19"/>
  <c r="I59" i="19"/>
  <c r="H59" i="19"/>
  <c r="D59" i="19"/>
  <c r="C59" i="19"/>
  <c r="B59" i="19"/>
  <c r="A59" i="19"/>
  <c r="L58" i="19"/>
  <c r="K58" i="19"/>
  <c r="I58" i="19"/>
  <c r="H58" i="19"/>
  <c r="D58" i="19"/>
  <c r="C58" i="19"/>
  <c r="B58" i="19"/>
  <c r="A58" i="19"/>
  <c r="L57" i="19"/>
  <c r="K57" i="19"/>
  <c r="I57" i="19"/>
  <c r="H57" i="19"/>
  <c r="D57" i="19"/>
  <c r="C57" i="19"/>
  <c r="B57" i="19"/>
  <c r="A57" i="19"/>
  <c r="M56" i="19"/>
  <c r="A56" i="19"/>
  <c r="L55" i="19"/>
  <c r="K55" i="19"/>
  <c r="I55" i="19"/>
  <c r="H55" i="19"/>
  <c r="D55" i="19"/>
  <c r="C55" i="19"/>
  <c r="B55" i="19"/>
  <c r="A55" i="19"/>
  <c r="L54" i="19"/>
  <c r="K54" i="19"/>
  <c r="I54" i="19"/>
  <c r="H54" i="19"/>
  <c r="D54" i="19"/>
  <c r="C54" i="19"/>
  <c r="B54" i="19"/>
  <c r="A54" i="19"/>
  <c r="L53" i="19"/>
  <c r="K53" i="19"/>
  <c r="I53" i="19"/>
  <c r="H53" i="19"/>
  <c r="D53" i="19"/>
  <c r="C53" i="19"/>
  <c r="B53" i="19"/>
  <c r="A53" i="19"/>
  <c r="L52" i="19"/>
  <c r="K52" i="19"/>
  <c r="I52" i="19"/>
  <c r="H52" i="19"/>
  <c r="D52" i="19"/>
  <c r="C52" i="19"/>
  <c r="B52" i="19"/>
  <c r="A52" i="19"/>
  <c r="L51" i="19"/>
  <c r="K51" i="19"/>
  <c r="I51" i="19"/>
  <c r="H51" i="19"/>
  <c r="D51" i="19"/>
  <c r="B51" i="19"/>
  <c r="A51" i="19"/>
  <c r="L50" i="19"/>
  <c r="K50" i="19"/>
  <c r="I50" i="19"/>
  <c r="H50" i="19"/>
  <c r="D50" i="19"/>
  <c r="C50" i="19"/>
  <c r="B50" i="19"/>
  <c r="A50" i="19"/>
  <c r="M49" i="19"/>
  <c r="A49" i="19"/>
  <c r="L48" i="19"/>
  <c r="M48" i="19" s="1"/>
  <c r="N48" i="19" s="1"/>
  <c r="Z48" i="1" s="1"/>
  <c r="K48" i="19"/>
  <c r="I48" i="19"/>
  <c r="H48" i="19"/>
  <c r="D48" i="19"/>
  <c r="C48" i="19"/>
  <c r="B48" i="19"/>
  <c r="A48" i="19"/>
  <c r="L47" i="19"/>
  <c r="K47" i="19"/>
  <c r="I47" i="19"/>
  <c r="H47" i="19"/>
  <c r="D47" i="19"/>
  <c r="C47" i="19"/>
  <c r="B47" i="19"/>
  <c r="A47" i="19"/>
  <c r="L46" i="19"/>
  <c r="K46" i="19"/>
  <c r="I46" i="19"/>
  <c r="H46" i="19"/>
  <c r="D46" i="19"/>
  <c r="C46" i="19"/>
  <c r="B46" i="19"/>
  <c r="A46" i="19"/>
  <c r="L45" i="19"/>
  <c r="K45" i="19"/>
  <c r="I45" i="19"/>
  <c r="H45" i="19"/>
  <c r="D45" i="19"/>
  <c r="C45" i="19"/>
  <c r="B45" i="19"/>
  <c r="A45" i="19"/>
  <c r="L44" i="19"/>
  <c r="K44" i="19"/>
  <c r="I44" i="19"/>
  <c r="H44" i="19"/>
  <c r="D44" i="19"/>
  <c r="C44" i="19"/>
  <c r="B44" i="19"/>
  <c r="A44" i="19"/>
  <c r="L43" i="19"/>
  <c r="K43" i="19"/>
  <c r="I43" i="19"/>
  <c r="H43" i="19"/>
  <c r="D43" i="19"/>
  <c r="C43" i="19"/>
  <c r="B43" i="19"/>
  <c r="A43" i="19"/>
  <c r="M42" i="19"/>
  <c r="A42" i="19"/>
  <c r="L41" i="19"/>
  <c r="K41" i="19"/>
  <c r="I41" i="19"/>
  <c r="H41" i="19"/>
  <c r="D41" i="19"/>
  <c r="C41" i="19"/>
  <c r="B41" i="19"/>
  <c r="A41" i="19"/>
  <c r="L40" i="19"/>
  <c r="K40" i="19"/>
  <c r="I40" i="19"/>
  <c r="H40" i="19"/>
  <c r="D40" i="19"/>
  <c r="C40" i="19"/>
  <c r="B40" i="19"/>
  <c r="A40" i="19"/>
  <c r="L39" i="19"/>
  <c r="K39" i="19"/>
  <c r="M39" i="19"/>
  <c r="N39" i="19" s="1"/>
  <c r="Z39" i="1" s="1"/>
  <c r="I39" i="19"/>
  <c r="H39" i="19"/>
  <c r="D39" i="19"/>
  <c r="C39" i="19"/>
  <c r="B39" i="19"/>
  <c r="A39" i="19"/>
  <c r="L38" i="19"/>
  <c r="K38" i="19"/>
  <c r="I38" i="19"/>
  <c r="H38" i="19"/>
  <c r="D38" i="19"/>
  <c r="C38" i="19"/>
  <c r="B38" i="19"/>
  <c r="A38" i="19"/>
  <c r="L37" i="19"/>
  <c r="M37" i="19" s="1"/>
  <c r="N37" i="19" s="1"/>
  <c r="Z37" i="1" s="1"/>
  <c r="K37" i="19"/>
  <c r="I37" i="19"/>
  <c r="H37" i="19"/>
  <c r="D37" i="19"/>
  <c r="B37" i="19"/>
  <c r="A37" i="19"/>
  <c r="L36" i="19"/>
  <c r="K36" i="19"/>
  <c r="I36" i="19"/>
  <c r="H36" i="19"/>
  <c r="D36" i="19"/>
  <c r="C36" i="19"/>
  <c r="B36" i="19"/>
  <c r="A36" i="19"/>
  <c r="M35" i="19"/>
  <c r="A35" i="19"/>
  <c r="L34" i="19"/>
  <c r="K34" i="19"/>
  <c r="I34" i="19"/>
  <c r="H34" i="19"/>
  <c r="D34" i="19"/>
  <c r="C34" i="19"/>
  <c r="B34" i="19"/>
  <c r="A34" i="19"/>
  <c r="L33" i="19"/>
  <c r="K33" i="19"/>
  <c r="I33" i="19"/>
  <c r="H33" i="19"/>
  <c r="D33" i="19"/>
  <c r="C33" i="19"/>
  <c r="B33" i="19"/>
  <c r="A33" i="19"/>
  <c r="L32" i="19"/>
  <c r="K32" i="19"/>
  <c r="I32" i="19"/>
  <c r="H32" i="19"/>
  <c r="D32" i="19"/>
  <c r="C32" i="19"/>
  <c r="B32" i="19"/>
  <c r="A32" i="19"/>
  <c r="L31" i="19"/>
  <c r="K31" i="19"/>
  <c r="I31" i="19"/>
  <c r="H31" i="19"/>
  <c r="D31" i="19"/>
  <c r="C31" i="19"/>
  <c r="B31" i="19"/>
  <c r="A31" i="19"/>
  <c r="L30" i="19"/>
  <c r="K30" i="19"/>
  <c r="I30" i="19"/>
  <c r="H30" i="19"/>
  <c r="D30" i="19"/>
  <c r="C30" i="19"/>
  <c r="B30" i="19"/>
  <c r="A30" i="19"/>
  <c r="L29" i="19"/>
  <c r="K29" i="19"/>
  <c r="I29" i="19"/>
  <c r="H29" i="19"/>
  <c r="D29" i="19"/>
  <c r="C29" i="19"/>
  <c r="B29" i="19"/>
  <c r="A29" i="19"/>
  <c r="M28" i="19"/>
  <c r="A28" i="19"/>
  <c r="L27" i="19"/>
  <c r="K27" i="19"/>
  <c r="I27" i="19"/>
  <c r="H27" i="19"/>
  <c r="D27" i="19"/>
  <c r="B27" i="19"/>
  <c r="A27" i="19"/>
  <c r="L26" i="19"/>
  <c r="K26" i="19"/>
  <c r="I26" i="19"/>
  <c r="H26" i="19"/>
  <c r="D26" i="19"/>
  <c r="C26" i="19"/>
  <c r="B26" i="19"/>
  <c r="A26" i="19"/>
  <c r="L25" i="19"/>
  <c r="K25" i="19"/>
  <c r="I25" i="19"/>
  <c r="H25" i="19"/>
  <c r="D25" i="19"/>
  <c r="C25" i="19"/>
  <c r="B25" i="19"/>
  <c r="A25" i="19"/>
  <c r="L24" i="19"/>
  <c r="K24" i="19"/>
  <c r="I24" i="19"/>
  <c r="H24" i="19"/>
  <c r="D24" i="19"/>
  <c r="C24" i="19"/>
  <c r="B24" i="19"/>
  <c r="A24" i="19"/>
  <c r="L23" i="19"/>
  <c r="K23" i="19"/>
  <c r="I23" i="19"/>
  <c r="H23" i="19"/>
  <c r="D23" i="19"/>
  <c r="C23" i="19"/>
  <c r="B23" i="19"/>
  <c r="A23" i="19"/>
  <c r="L22" i="19"/>
  <c r="K22" i="19"/>
  <c r="I22" i="19"/>
  <c r="H22" i="19"/>
  <c r="D22" i="19"/>
  <c r="C22" i="19"/>
  <c r="B22" i="19"/>
  <c r="A22" i="19"/>
  <c r="M21" i="19"/>
  <c r="A21" i="19"/>
  <c r="L20" i="19"/>
  <c r="K20" i="19"/>
  <c r="I20" i="19"/>
  <c r="H20" i="19"/>
  <c r="D20" i="19"/>
  <c r="B20" i="19"/>
  <c r="A20" i="19"/>
  <c r="L19" i="19"/>
  <c r="K19" i="19"/>
  <c r="I19" i="19"/>
  <c r="H19" i="19"/>
  <c r="D19" i="19"/>
  <c r="C19" i="19"/>
  <c r="B19" i="19"/>
  <c r="A19" i="19"/>
  <c r="L18" i="19"/>
  <c r="K18" i="19"/>
  <c r="I18" i="19"/>
  <c r="H18" i="19"/>
  <c r="D18" i="19"/>
  <c r="C18" i="19"/>
  <c r="B18" i="19"/>
  <c r="A18" i="19"/>
  <c r="L17" i="19"/>
  <c r="K17" i="19"/>
  <c r="I17" i="19"/>
  <c r="H17" i="19"/>
  <c r="D17" i="19"/>
  <c r="C17" i="19"/>
  <c r="B17" i="19"/>
  <c r="A17" i="19"/>
  <c r="L16" i="19"/>
  <c r="K16" i="19"/>
  <c r="I16" i="19"/>
  <c r="H16" i="19"/>
  <c r="D16" i="19"/>
  <c r="C16" i="19"/>
  <c r="B16" i="19"/>
  <c r="A16" i="19"/>
  <c r="L15" i="19"/>
  <c r="K15" i="19"/>
  <c r="I15" i="19"/>
  <c r="H15" i="19"/>
  <c r="D15" i="19"/>
  <c r="C15" i="19"/>
  <c r="B15" i="19"/>
  <c r="A15" i="19"/>
  <c r="M14" i="19"/>
  <c r="A14" i="19"/>
  <c r="L13" i="19"/>
  <c r="K13" i="19"/>
  <c r="I13" i="19"/>
  <c r="H13" i="19"/>
  <c r="D13" i="19"/>
  <c r="B13" i="19"/>
  <c r="A13" i="19"/>
  <c r="L12" i="19"/>
  <c r="K12" i="19"/>
  <c r="I12" i="19"/>
  <c r="H12" i="19"/>
  <c r="D12" i="19"/>
  <c r="C12" i="19"/>
  <c r="B12" i="19"/>
  <c r="A12" i="19"/>
  <c r="L11" i="19"/>
  <c r="K11" i="19"/>
  <c r="I11" i="19"/>
  <c r="H11" i="19"/>
  <c r="D11" i="19"/>
  <c r="B11" i="19"/>
  <c r="A11" i="19"/>
  <c r="L10" i="19"/>
  <c r="K10" i="19"/>
  <c r="I10" i="19"/>
  <c r="H10" i="19"/>
  <c r="D10" i="19"/>
  <c r="C10" i="19"/>
  <c r="B10" i="19"/>
  <c r="A10" i="19"/>
  <c r="L9" i="19"/>
  <c r="K9" i="19"/>
  <c r="I9" i="19"/>
  <c r="H9" i="19"/>
  <c r="D9" i="19"/>
  <c r="B9" i="19"/>
  <c r="A9" i="19"/>
  <c r="L8" i="19"/>
  <c r="K8" i="19"/>
  <c r="I8" i="19"/>
  <c r="H8" i="19"/>
  <c r="D8" i="19"/>
  <c r="C8" i="19"/>
  <c r="B8" i="19"/>
  <c r="A8" i="19"/>
  <c r="A7" i="19"/>
  <c r="E113" i="20"/>
  <c r="A113" i="20"/>
  <c r="E112" i="20"/>
  <c r="A112" i="20"/>
  <c r="E111" i="20"/>
  <c r="A111" i="20"/>
  <c r="A110" i="20"/>
  <c r="E108" i="20"/>
  <c r="A108" i="20"/>
  <c r="E107" i="20"/>
  <c r="A107" i="20"/>
  <c r="E106" i="20"/>
  <c r="A106" i="20"/>
  <c r="A105" i="20"/>
  <c r="E103" i="20"/>
  <c r="A103" i="20"/>
  <c r="E102" i="20"/>
  <c r="A102" i="20"/>
  <c r="E101" i="20"/>
  <c r="A101" i="20"/>
  <c r="A100" i="20"/>
  <c r="E98" i="20"/>
  <c r="A98" i="20"/>
  <c r="E97" i="20"/>
  <c r="A97" i="20"/>
  <c r="E96" i="20"/>
  <c r="A96" i="20"/>
  <c r="A95" i="20"/>
  <c r="E93" i="20"/>
  <c r="A93" i="20"/>
  <c r="E92" i="20"/>
  <c r="A92" i="20"/>
  <c r="E91" i="20"/>
  <c r="A91" i="20"/>
  <c r="A90" i="20"/>
  <c r="E88" i="20"/>
  <c r="A88" i="20"/>
  <c r="E87" i="20"/>
  <c r="A87" i="20"/>
  <c r="E86" i="20"/>
  <c r="A86" i="20"/>
  <c r="A85" i="20"/>
  <c r="L83" i="20"/>
  <c r="K83" i="20"/>
  <c r="I83" i="20"/>
  <c r="B83" i="20"/>
  <c r="A83" i="20"/>
  <c r="M82" i="20"/>
  <c r="A82" i="20"/>
  <c r="L81" i="20"/>
  <c r="K81" i="20"/>
  <c r="I81" i="20"/>
  <c r="B81" i="20"/>
  <c r="A81" i="20"/>
  <c r="M80" i="20"/>
  <c r="A80" i="20"/>
  <c r="L79" i="20"/>
  <c r="K79" i="20"/>
  <c r="I79" i="20"/>
  <c r="B79" i="20"/>
  <c r="A79" i="20"/>
  <c r="L78" i="20"/>
  <c r="K78" i="20"/>
  <c r="I78" i="20"/>
  <c r="B78" i="20"/>
  <c r="A78" i="20"/>
  <c r="M77" i="20"/>
  <c r="A77" i="20"/>
  <c r="L76" i="20"/>
  <c r="K76" i="20"/>
  <c r="I76" i="20"/>
  <c r="B76" i="20"/>
  <c r="A76" i="20"/>
  <c r="L75" i="20"/>
  <c r="K75" i="20"/>
  <c r="I75" i="20"/>
  <c r="B75" i="20"/>
  <c r="A75" i="20"/>
  <c r="L74" i="20"/>
  <c r="K74" i="20"/>
  <c r="I74" i="20"/>
  <c r="B74" i="20"/>
  <c r="A74" i="20"/>
  <c r="L73" i="20"/>
  <c r="M73" i="20" s="1"/>
  <c r="N73" i="20" s="1"/>
  <c r="AA73" i="1" s="1"/>
  <c r="K73" i="20"/>
  <c r="I73" i="20"/>
  <c r="B73" i="20"/>
  <c r="A73" i="20"/>
  <c r="M72" i="20"/>
  <c r="A72" i="20"/>
  <c r="L71" i="20"/>
  <c r="K71" i="20"/>
  <c r="I71" i="20"/>
  <c r="H71" i="20"/>
  <c r="D71" i="20"/>
  <c r="B71" i="20"/>
  <c r="A71" i="20"/>
  <c r="L70" i="20"/>
  <c r="K70" i="20"/>
  <c r="I70" i="20"/>
  <c r="H70" i="20"/>
  <c r="D70" i="20"/>
  <c r="B70" i="20"/>
  <c r="A70" i="20"/>
  <c r="L69" i="20"/>
  <c r="K69" i="20"/>
  <c r="I69" i="20"/>
  <c r="H69" i="20"/>
  <c r="D69" i="20"/>
  <c r="B69" i="20"/>
  <c r="A69" i="20"/>
  <c r="L68" i="20"/>
  <c r="K68" i="20"/>
  <c r="I68" i="20"/>
  <c r="H68" i="20"/>
  <c r="D68" i="20"/>
  <c r="B68" i="20"/>
  <c r="A68" i="20"/>
  <c r="L67" i="20"/>
  <c r="K67" i="20"/>
  <c r="I67" i="20"/>
  <c r="H67" i="20"/>
  <c r="D67" i="20"/>
  <c r="B67" i="20"/>
  <c r="A67" i="20"/>
  <c r="L66" i="20"/>
  <c r="K66" i="20"/>
  <c r="I66" i="20"/>
  <c r="H66" i="20"/>
  <c r="D66" i="20"/>
  <c r="B66" i="20"/>
  <c r="A66" i="20"/>
  <c r="L65" i="20"/>
  <c r="K65" i="20"/>
  <c r="I65" i="20"/>
  <c r="H65" i="20"/>
  <c r="D65" i="20"/>
  <c r="B65" i="20"/>
  <c r="A65" i="20"/>
  <c r="L64" i="20"/>
  <c r="K64" i="20"/>
  <c r="I64" i="20"/>
  <c r="H64" i="20"/>
  <c r="D64" i="20"/>
  <c r="B64" i="20"/>
  <c r="A64" i="20"/>
  <c r="M63" i="20"/>
  <c r="A63" i="20"/>
  <c r="L62" i="20"/>
  <c r="K62" i="20"/>
  <c r="I62" i="20"/>
  <c r="H62" i="20"/>
  <c r="D62" i="20"/>
  <c r="C62" i="20"/>
  <c r="B62" i="20"/>
  <c r="A62" i="20"/>
  <c r="L61" i="20"/>
  <c r="K61" i="20"/>
  <c r="I61" i="20"/>
  <c r="H61" i="20"/>
  <c r="D61" i="20"/>
  <c r="C61" i="20"/>
  <c r="B61" i="20"/>
  <c r="A61" i="20"/>
  <c r="L60" i="20"/>
  <c r="K60" i="20"/>
  <c r="I60" i="20"/>
  <c r="H60" i="20"/>
  <c r="D60" i="20"/>
  <c r="C60" i="20"/>
  <c r="B60" i="20"/>
  <c r="A60" i="20"/>
  <c r="L59" i="20"/>
  <c r="K59" i="20"/>
  <c r="I59" i="20"/>
  <c r="H59" i="20"/>
  <c r="D59" i="20"/>
  <c r="C59" i="20"/>
  <c r="B59" i="20"/>
  <c r="A59" i="20"/>
  <c r="L58" i="20"/>
  <c r="K58" i="20"/>
  <c r="I58" i="20"/>
  <c r="H58" i="20"/>
  <c r="D58" i="20"/>
  <c r="C58" i="20"/>
  <c r="B58" i="20"/>
  <c r="A58" i="20"/>
  <c r="L57" i="20"/>
  <c r="K57" i="20"/>
  <c r="I57" i="20"/>
  <c r="H57" i="20"/>
  <c r="D57" i="20"/>
  <c r="C57" i="20"/>
  <c r="B57" i="20"/>
  <c r="A57" i="20"/>
  <c r="M56" i="20"/>
  <c r="A56" i="20"/>
  <c r="L55" i="20"/>
  <c r="K55" i="20"/>
  <c r="I55" i="20"/>
  <c r="H55" i="20"/>
  <c r="D55" i="20"/>
  <c r="C55" i="20"/>
  <c r="B55" i="20"/>
  <c r="A55" i="20"/>
  <c r="L54" i="20"/>
  <c r="K54" i="20"/>
  <c r="I54" i="20"/>
  <c r="H54" i="20"/>
  <c r="D54" i="20"/>
  <c r="C54" i="20"/>
  <c r="B54" i="20"/>
  <c r="A54" i="20"/>
  <c r="L53" i="20"/>
  <c r="K53" i="20"/>
  <c r="I53" i="20"/>
  <c r="H53" i="20"/>
  <c r="D53" i="20"/>
  <c r="C53" i="20"/>
  <c r="B53" i="20"/>
  <c r="A53" i="20"/>
  <c r="L52" i="20"/>
  <c r="K52" i="20"/>
  <c r="I52" i="20"/>
  <c r="H52" i="20"/>
  <c r="D52" i="20"/>
  <c r="C52" i="20"/>
  <c r="B52" i="20"/>
  <c r="A52" i="20"/>
  <c r="L51" i="20"/>
  <c r="K51" i="20"/>
  <c r="I51" i="20"/>
  <c r="H51" i="20"/>
  <c r="D51" i="20"/>
  <c r="B51" i="20"/>
  <c r="A51" i="20"/>
  <c r="L50" i="20"/>
  <c r="K50" i="20"/>
  <c r="I50" i="20"/>
  <c r="H50" i="20"/>
  <c r="D50" i="20"/>
  <c r="C50" i="20"/>
  <c r="B50" i="20"/>
  <c r="A50" i="20"/>
  <c r="M49" i="20"/>
  <c r="A49" i="20"/>
  <c r="L48" i="20"/>
  <c r="K48" i="20"/>
  <c r="I48" i="20"/>
  <c r="H48" i="20"/>
  <c r="D48" i="20"/>
  <c r="C48" i="20"/>
  <c r="B48" i="20"/>
  <c r="A48" i="20"/>
  <c r="L47" i="20"/>
  <c r="K47" i="20"/>
  <c r="I47" i="20"/>
  <c r="H47" i="20"/>
  <c r="D47" i="20"/>
  <c r="C47" i="20"/>
  <c r="B47" i="20"/>
  <c r="A47" i="20"/>
  <c r="L46" i="20"/>
  <c r="K46" i="20"/>
  <c r="I46" i="20"/>
  <c r="H46" i="20"/>
  <c r="D46" i="20"/>
  <c r="C46" i="20"/>
  <c r="B46" i="20"/>
  <c r="A46" i="20"/>
  <c r="L45" i="20"/>
  <c r="M45" i="20" s="1"/>
  <c r="N45" i="20" s="1"/>
  <c r="AA45" i="1" s="1"/>
  <c r="K45" i="20"/>
  <c r="I45" i="20"/>
  <c r="H45" i="20"/>
  <c r="D45" i="20"/>
  <c r="C45" i="20"/>
  <c r="B45" i="20"/>
  <c r="A45" i="20"/>
  <c r="L44" i="20"/>
  <c r="K44" i="20"/>
  <c r="I44" i="20"/>
  <c r="H44" i="20"/>
  <c r="D44" i="20"/>
  <c r="C44" i="20"/>
  <c r="B44" i="20"/>
  <c r="A44" i="20"/>
  <c r="L43" i="20"/>
  <c r="K43" i="20"/>
  <c r="I43" i="20"/>
  <c r="H43" i="20"/>
  <c r="D43" i="20"/>
  <c r="C43" i="20"/>
  <c r="B43" i="20"/>
  <c r="A43" i="20"/>
  <c r="M42" i="20"/>
  <c r="A42" i="20"/>
  <c r="L41" i="20"/>
  <c r="K41" i="20"/>
  <c r="I41" i="20"/>
  <c r="H41" i="20"/>
  <c r="D41" i="20"/>
  <c r="C41" i="20"/>
  <c r="B41" i="20"/>
  <c r="A41" i="20"/>
  <c r="L40" i="20"/>
  <c r="K40" i="20"/>
  <c r="I40" i="20"/>
  <c r="H40" i="20"/>
  <c r="D40" i="20"/>
  <c r="C40" i="20"/>
  <c r="B40" i="20"/>
  <c r="A40" i="20"/>
  <c r="L39" i="20"/>
  <c r="K39" i="20"/>
  <c r="I39" i="20"/>
  <c r="H39" i="20"/>
  <c r="D39" i="20"/>
  <c r="C39" i="20"/>
  <c r="B39" i="20"/>
  <c r="A39" i="20"/>
  <c r="L38" i="20"/>
  <c r="M38" i="20" s="1"/>
  <c r="N38" i="20" s="1"/>
  <c r="AA38" i="1" s="1"/>
  <c r="K38" i="20"/>
  <c r="I38" i="20"/>
  <c r="H38" i="20"/>
  <c r="D38" i="20"/>
  <c r="C38" i="20"/>
  <c r="B38" i="20"/>
  <c r="A38" i="20"/>
  <c r="L37" i="20"/>
  <c r="K37" i="20"/>
  <c r="I37" i="20"/>
  <c r="H37" i="20"/>
  <c r="D37" i="20"/>
  <c r="B37" i="20"/>
  <c r="A37" i="20"/>
  <c r="L36" i="20"/>
  <c r="K36" i="20"/>
  <c r="I36" i="20"/>
  <c r="H36" i="20"/>
  <c r="D36" i="20"/>
  <c r="C36" i="20"/>
  <c r="B36" i="20"/>
  <c r="A36" i="20"/>
  <c r="M35" i="20"/>
  <c r="A35" i="20"/>
  <c r="L34" i="20"/>
  <c r="K34" i="20"/>
  <c r="I34" i="20"/>
  <c r="H34" i="20"/>
  <c r="D34" i="20"/>
  <c r="C34" i="20"/>
  <c r="B34" i="20"/>
  <c r="A34" i="20"/>
  <c r="L33" i="20"/>
  <c r="K33" i="20"/>
  <c r="I33" i="20"/>
  <c r="H33" i="20"/>
  <c r="D33" i="20"/>
  <c r="C33" i="20"/>
  <c r="B33" i="20"/>
  <c r="A33" i="20"/>
  <c r="L32" i="20"/>
  <c r="K32" i="20"/>
  <c r="I32" i="20"/>
  <c r="H32" i="20"/>
  <c r="D32" i="20"/>
  <c r="C32" i="20"/>
  <c r="B32" i="20"/>
  <c r="A32" i="20"/>
  <c r="L31" i="20"/>
  <c r="K31" i="20"/>
  <c r="I31" i="20"/>
  <c r="H31" i="20"/>
  <c r="D31" i="20"/>
  <c r="C31" i="20"/>
  <c r="B31" i="20"/>
  <c r="A31" i="20"/>
  <c r="L30" i="20"/>
  <c r="K30" i="20"/>
  <c r="I30" i="20"/>
  <c r="H30" i="20"/>
  <c r="D30" i="20"/>
  <c r="C30" i="20"/>
  <c r="B30" i="20"/>
  <c r="A30" i="20"/>
  <c r="L29" i="20"/>
  <c r="K29" i="20"/>
  <c r="I29" i="20"/>
  <c r="H29" i="20"/>
  <c r="D29" i="20"/>
  <c r="C29" i="20"/>
  <c r="B29" i="20"/>
  <c r="A29" i="20"/>
  <c r="M28" i="20"/>
  <c r="A28" i="20"/>
  <c r="L27" i="20"/>
  <c r="K27" i="20"/>
  <c r="I27" i="20"/>
  <c r="H27" i="20"/>
  <c r="D27" i="20"/>
  <c r="B27" i="20"/>
  <c r="A27" i="20"/>
  <c r="L26" i="20"/>
  <c r="K26" i="20"/>
  <c r="I26" i="20"/>
  <c r="H26" i="20"/>
  <c r="D26" i="20"/>
  <c r="C26" i="20"/>
  <c r="B26" i="20"/>
  <c r="A26" i="20"/>
  <c r="L25" i="20"/>
  <c r="K25" i="20"/>
  <c r="I25" i="20"/>
  <c r="H25" i="20"/>
  <c r="D25" i="20"/>
  <c r="C25" i="20"/>
  <c r="B25" i="20"/>
  <c r="A25" i="20"/>
  <c r="L24" i="20"/>
  <c r="K24" i="20"/>
  <c r="I24" i="20"/>
  <c r="H24" i="20"/>
  <c r="D24" i="20"/>
  <c r="C24" i="20"/>
  <c r="B24" i="20"/>
  <c r="A24" i="20"/>
  <c r="L23" i="20"/>
  <c r="K23" i="20"/>
  <c r="I23" i="20"/>
  <c r="H23" i="20"/>
  <c r="D23" i="20"/>
  <c r="C23" i="20"/>
  <c r="B23" i="20"/>
  <c r="A23" i="20"/>
  <c r="L22" i="20"/>
  <c r="K22" i="20"/>
  <c r="I22" i="20"/>
  <c r="H22" i="20"/>
  <c r="D22" i="20"/>
  <c r="C22" i="20"/>
  <c r="B22" i="20"/>
  <c r="A22" i="20"/>
  <c r="M21" i="20"/>
  <c r="A21" i="20"/>
  <c r="L20" i="20"/>
  <c r="K20" i="20"/>
  <c r="I20" i="20"/>
  <c r="H20" i="20"/>
  <c r="D20" i="20"/>
  <c r="B20" i="20"/>
  <c r="A20" i="20"/>
  <c r="L19" i="20"/>
  <c r="K19" i="20"/>
  <c r="I19" i="20"/>
  <c r="H19" i="20"/>
  <c r="D19" i="20"/>
  <c r="C19" i="20"/>
  <c r="B19" i="20"/>
  <c r="A19" i="20"/>
  <c r="L18" i="20"/>
  <c r="K18" i="20"/>
  <c r="I18" i="20"/>
  <c r="H18" i="20"/>
  <c r="D18" i="20"/>
  <c r="C18" i="20"/>
  <c r="B18" i="20"/>
  <c r="A18" i="20"/>
  <c r="L17" i="20"/>
  <c r="K17" i="20"/>
  <c r="I17" i="20"/>
  <c r="H17" i="20"/>
  <c r="D17" i="20"/>
  <c r="C17" i="20"/>
  <c r="B17" i="20"/>
  <c r="A17" i="20"/>
  <c r="L16" i="20"/>
  <c r="K16" i="20"/>
  <c r="I16" i="20"/>
  <c r="H16" i="20"/>
  <c r="D16" i="20"/>
  <c r="C16" i="20"/>
  <c r="B16" i="20"/>
  <c r="A16" i="20"/>
  <c r="L15" i="20"/>
  <c r="K15" i="20"/>
  <c r="I15" i="20"/>
  <c r="H15" i="20"/>
  <c r="D15" i="20"/>
  <c r="C15" i="20"/>
  <c r="B15" i="20"/>
  <c r="A15" i="20"/>
  <c r="M14" i="20"/>
  <c r="A14" i="20"/>
  <c r="L13" i="20"/>
  <c r="M13" i="20" s="1"/>
  <c r="N13" i="20" s="1"/>
  <c r="AA13" i="1" s="1"/>
  <c r="K13" i="20"/>
  <c r="I13" i="20"/>
  <c r="H13" i="20"/>
  <c r="D13" i="20"/>
  <c r="B13" i="20"/>
  <c r="A13" i="20"/>
  <c r="L12" i="20"/>
  <c r="K12" i="20"/>
  <c r="I12" i="20"/>
  <c r="H12" i="20"/>
  <c r="D12" i="20"/>
  <c r="C12" i="20"/>
  <c r="B12" i="20"/>
  <c r="A12" i="20"/>
  <c r="L11" i="20"/>
  <c r="K11" i="20"/>
  <c r="I11" i="20"/>
  <c r="H11" i="20"/>
  <c r="D11" i="20"/>
  <c r="B11" i="20"/>
  <c r="A11" i="20"/>
  <c r="L10" i="20"/>
  <c r="K10" i="20"/>
  <c r="I10" i="20"/>
  <c r="H10" i="20"/>
  <c r="D10" i="20"/>
  <c r="C10" i="20"/>
  <c r="B10" i="20"/>
  <c r="A10" i="20"/>
  <c r="L9" i="20"/>
  <c r="K9" i="20"/>
  <c r="I9" i="20"/>
  <c r="H9" i="20"/>
  <c r="D9" i="20"/>
  <c r="B9" i="20"/>
  <c r="A9" i="20"/>
  <c r="L8" i="20"/>
  <c r="K8" i="20"/>
  <c r="I8" i="20"/>
  <c r="H8" i="20"/>
  <c r="D8" i="20"/>
  <c r="C8" i="20"/>
  <c r="B8" i="20"/>
  <c r="A8" i="20"/>
  <c r="A7" i="20"/>
  <c r="E113" i="21"/>
  <c r="A113" i="21"/>
  <c r="E112" i="21"/>
  <c r="A112" i="21"/>
  <c r="E111" i="21"/>
  <c r="A111" i="21"/>
  <c r="A110" i="21"/>
  <c r="E108" i="21"/>
  <c r="A108" i="21"/>
  <c r="E107" i="21"/>
  <c r="A107" i="21"/>
  <c r="E106" i="21"/>
  <c r="A106" i="21"/>
  <c r="A105" i="21"/>
  <c r="E103" i="21"/>
  <c r="A103" i="21"/>
  <c r="E102" i="21"/>
  <c r="A102" i="21"/>
  <c r="E101" i="21"/>
  <c r="A101" i="21"/>
  <c r="A100" i="21"/>
  <c r="E98" i="21"/>
  <c r="A98" i="21"/>
  <c r="E97" i="21"/>
  <c r="A97" i="21"/>
  <c r="E96" i="21"/>
  <c r="A96" i="21"/>
  <c r="A95" i="21"/>
  <c r="E93" i="21"/>
  <c r="A93" i="21"/>
  <c r="E92" i="21"/>
  <c r="A92" i="21"/>
  <c r="E91" i="21"/>
  <c r="A91" i="21"/>
  <c r="A90" i="21"/>
  <c r="E88" i="21"/>
  <c r="A88" i="21"/>
  <c r="E87" i="21"/>
  <c r="A87" i="21"/>
  <c r="E86" i="21"/>
  <c r="A86" i="21"/>
  <c r="A85" i="21"/>
  <c r="L83" i="21"/>
  <c r="M83" i="21" s="1"/>
  <c r="N83" i="21" s="1"/>
  <c r="AB83" i="1" s="1"/>
  <c r="K83" i="21"/>
  <c r="I83" i="21"/>
  <c r="B83" i="21"/>
  <c r="A83" i="21"/>
  <c r="M82" i="21"/>
  <c r="A82" i="21"/>
  <c r="L81" i="21"/>
  <c r="K81" i="21"/>
  <c r="I81" i="21"/>
  <c r="B81" i="21"/>
  <c r="A81" i="21"/>
  <c r="M80" i="21"/>
  <c r="A80" i="21"/>
  <c r="L79" i="21"/>
  <c r="K79" i="21"/>
  <c r="I79" i="21"/>
  <c r="B79" i="21"/>
  <c r="A79" i="21"/>
  <c r="L78" i="21"/>
  <c r="K78" i="21"/>
  <c r="I78" i="21"/>
  <c r="B78" i="21"/>
  <c r="A78" i="21"/>
  <c r="M77" i="21"/>
  <c r="A77" i="21"/>
  <c r="L76" i="21"/>
  <c r="K76" i="21"/>
  <c r="I76" i="21"/>
  <c r="B76" i="21"/>
  <c r="A76" i="21"/>
  <c r="L75" i="21"/>
  <c r="M75" i="21" s="1"/>
  <c r="N75" i="21" s="1"/>
  <c r="AB75" i="1" s="1"/>
  <c r="K75" i="21"/>
  <c r="I75" i="21"/>
  <c r="B75" i="21"/>
  <c r="A75" i="21"/>
  <c r="L74" i="21"/>
  <c r="K74" i="21"/>
  <c r="I74" i="21"/>
  <c r="B74" i="21"/>
  <c r="A74" i="21"/>
  <c r="L73" i="21"/>
  <c r="K73" i="21"/>
  <c r="I73" i="21"/>
  <c r="B73" i="21"/>
  <c r="A73" i="21"/>
  <c r="M72" i="21"/>
  <c r="A72" i="21"/>
  <c r="L71" i="21"/>
  <c r="K71" i="21"/>
  <c r="I71" i="21"/>
  <c r="H71" i="21"/>
  <c r="D71" i="21"/>
  <c r="B71" i="21"/>
  <c r="A71" i="21"/>
  <c r="L70" i="21"/>
  <c r="K70" i="21"/>
  <c r="I70" i="21"/>
  <c r="H70" i="21"/>
  <c r="D70" i="21"/>
  <c r="B70" i="21"/>
  <c r="A70" i="21"/>
  <c r="L69" i="21"/>
  <c r="K69" i="21"/>
  <c r="I69" i="21"/>
  <c r="H69" i="21"/>
  <c r="D69" i="21"/>
  <c r="B69" i="21"/>
  <c r="A69" i="21"/>
  <c r="L68" i="21"/>
  <c r="M68" i="21" s="1"/>
  <c r="N68" i="21" s="1"/>
  <c r="AB68" i="1" s="1"/>
  <c r="K68" i="21"/>
  <c r="I68" i="21"/>
  <c r="H68" i="21"/>
  <c r="D68" i="21"/>
  <c r="B68" i="21"/>
  <c r="A68" i="21"/>
  <c r="L67" i="21"/>
  <c r="K67" i="21"/>
  <c r="M67" i="21" s="1"/>
  <c r="N67" i="21" s="1"/>
  <c r="AB67" i="1" s="1"/>
  <c r="I67" i="21"/>
  <c r="H67" i="21"/>
  <c r="D67" i="21"/>
  <c r="B67" i="21"/>
  <c r="A67" i="21"/>
  <c r="L66" i="21"/>
  <c r="K66" i="21"/>
  <c r="I66" i="21"/>
  <c r="H66" i="21"/>
  <c r="D66" i="21"/>
  <c r="B66" i="21"/>
  <c r="A66" i="21"/>
  <c r="L65" i="21"/>
  <c r="K65" i="21"/>
  <c r="I65" i="21"/>
  <c r="H65" i="21"/>
  <c r="D65" i="21"/>
  <c r="B65" i="21"/>
  <c r="A65" i="21"/>
  <c r="L64" i="21"/>
  <c r="K64" i="21"/>
  <c r="I64" i="21"/>
  <c r="H64" i="21"/>
  <c r="D64" i="21"/>
  <c r="B64" i="21"/>
  <c r="A64" i="21"/>
  <c r="M63" i="21"/>
  <c r="A63" i="21"/>
  <c r="L62" i="21"/>
  <c r="K62" i="21"/>
  <c r="I62" i="21"/>
  <c r="H62" i="21"/>
  <c r="D62" i="21"/>
  <c r="C62" i="21"/>
  <c r="B62" i="21"/>
  <c r="A62" i="21"/>
  <c r="L61" i="21"/>
  <c r="K61" i="21"/>
  <c r="I61" i="21"/>
  <c r="H61" i="21"/>
  <c r="D61" i="21"/>
  <c r="C61" i="21"/>
  <c r="B61" i="21"/>
  <c r="A61" i="21"/>
  <c r="L60" i="21"/>
  <c r="K60" i="21"/>
  <c r="I60" i="21"/>
  <c r="H60" i="21"/>
  <c r="D60" i="21"/>
  <c r="C60" i="21"/>
  <c r="B60" i="21"/>
  <c r="A60" i="21"/>
  <c r="L59" i="21"/>
  <c r="K59" i="21"/>
  <c r="I59" i="21"/>
  <c r="H59" i="21"/>
  <c r="D59" i="21"/>
  <c r="C59" i="21"/>
  <c r="B59" i="21"/>
  <c r="A59" i="21"/>
  <c r="L58" i="21"/>
  <c r="K58" i="21"/>
  <c r="I58" i="21"/>
  <c r="H58" i="21"/>
  <c r="D58" i="21"/>
  <c r="C58" i="21"/>
  <c r="B58" i="21"/>
  <c r="A58" i="21"/>
  <c r="L57" i="21"/>
  <c r="K57" i="21"/>
  <c r="I57" i="21"/>
  <c r="H57" i="21"/>
  <c r="D57" i="21"/>
  <c r="C57" i="21"/>
  <c r="B57" i="21"/>
  <c r="A57" i="21"/>
  <c r="M56" i="21"/>
  <c r="A56" i="21"/>
  <c r="L55" i="21"/>
  <c r="K55" i="21"/>
  <c r="I55" i="21"/>
  <c r="H55" i="21"/>
  <c r="D55" i="21"/>
  <c r="C55" i="21"/>
  <c r="B55" i="21"/>
  <c r="A55" i="21"/>
  <c r="L54" i="21"/>
  <c r="K54" i="21"/>
  <c r="I54" i="21"/>
  <c r="H54" i="21"/>
  <c r="D54" i="21"/>
  <c r="C54" i="21"/>
  <c r="B54" i="21"/>
  <c r="A54" i="21"/>
  <c r="L53" i="21"/>
  <c r="K53" i="21"/>
  <c r="I53" i="21"/>
  <c r="H53" i="21"/>
  <c r="D53" i="21"/>
  <c r="C53" i="21"/>
  <c r="B53" i="21"/>
  <c r="A53" i="21"/>
  <c r="L52" i="21"/>
  <c r="K52" i="21"/>
  <c r="I52" i="21"/>
  <c r="H52" i="21"/>
  <c r="D52" i="21"/>
  <c r="C52" i="21"/>
  <c r="B52" i="21"/>
  <c r="A52" i="21"/>
  <c r="L51" i="21"/>
  <c r="K51" i="21"/>
  <c r="I51" i="21"/>
  <c r="H51" i="21"/>
  <c r="D51" i="21"/>
  <c r="B51" i="21"/>
  <c r="A51" i="21"/>
  <c r="L50" i="21"/>
  <c r="K50" i="21"/>
  <c r="I50" i="21"/>
  <c r="H50" i="21"/>
  <c r="D50" i="21"/>
  <c r="C50" i="21"/>
  <c r="B50" i="21"/>
  <c r="A50" i="21"/>
  <c r="M49" i="21"/>
  <c r="A49" i="21"/>
  <c r="L48" i="21"/>
  <c r="K48" i="21"/>
  <c r="I48" i="21"/>
  <c r="H48" i="21"/>
  <c r="D48" i="21"/>
  <c r="C48" i="21"/>
  <c r="B48" i="21"/>
  <c r="A48" i="21"/>
  <c r="L47" i="21"/>
  <c r="K47" i="21"/>
  <c r="I47" i="21"/>
  <c r="H47" i="21"/>
  <c r="D47" i="21"/>
  <c r="C47" i="21"/>
  <c r="B47" i="21"/>
  <c r="A47" i="21"/>
  <c r="L46" i="21"/>
  <c r="K46" i="21"/>
  <c r="I46" i="21"/>
  <c r="H46" i="21"/>
  <c r="D46" i="21"/>
  <c r="C46" i="21"/>
  <c r="B46" i="21"/>
  <c r="A46" i="21"/>
  <c r="L45" i="21"/>
  <c r="M45" i="21" s="1"/>
  <c r="N45" i="21" s="1"/>
  <c r="AB45" i="1" s="1"/>
  <c r="K45" i="21"/>
  <c r="I45" i="21"/>
  <c r="H45" i="21"/>
  <c r="D45" i="21"/>
  <c r="C45" i="21"/>
  <c r="B45" i="21"/>
  <c r="A45" i="21"/>
  <c r="L44" i="21"/>
  <c r="K44" i="21"/>
  <c r="I44" i="21"/>
  <c r="H44" i="21"/>
  <c r="D44" i="21"/>
  <c r="C44" i="21"/>
  <c r="B44" i="21"/>
  <c r="A44" i="21"/>
  <c r="L43" i="21"/>
  <c r="K43" i="21"/>
  <c r="I43" i="21"/>
  <c r="H43" i="21"/>
  <c r="D43" i="21"/>
  <c r="C43" i="21"/>
  <c r="B43" i="21"/>
  <c r="A43" i="21"/>
  <c r="M42" i="21"/>
  <c r="A42" i="21"/>
  <c r="L41" i="21"/>
  <c r="K41" i="21"/>
  <c r="I41" i="21"/>
  <c r="H41" i="21"/>
  <c r="D41" i="21"/>
  <c r="C41" i="21"/>
  <c r="B41" i="21"/>
  <c r="A41" i="21"/>
  <c r="L40" i="21"/>
  <c r="K40" i="21"/>
  <c r="I40" i="21"/>
  <c r="H40" i="21"/>
  <c r="D40" i="21"/>
  <c r="C40" i="21"/>
  <c r="B40" i="21"/>
  <c r="A40" i="21"/>
  <c r="L39" i="21"/>
  <c r="K39" i="21"/>
  <c r="M39" i="21" s="1"/>
  <c r="N39" i="21" s="1"/>
  <c r="AB39" i="1" s="1"/>
  <c r="I39" i="21"/>
  <c r="H39" i="21"/>
  <c r="D39" i="21"/>
  <c r="C39" i="21"/>
  <c r="B39" i="21"/>
  <c r="A39" i="21"/>
  <c r="L38" i="21"/>
  <c r="K38" i="21"/>
  <c r="I38" i="21"/>
  <c r="H38" i="21"/>
  <c r="D38" i="21"/>
  <c r="C38" i="21"/>
  <c r="B38" i="21"/>
  <c r="A38" i="21"/>
  <c r="L37" i="21"/>
  <c r="K37" i="21"/>
  <c r="I37" i="21"/>
  <c r="H37" i="21"/>
  <c r="D37" i="21"/>
  <c r="B37" i="21"/>
  <c r="A37" i="21"/>
  <c r="L36" i="21"/>
  <c r="K36" i="21"/>
  <c r="I36" i="21"/>
  <c r="H36" i="21"/>
  <c r="D36" i="21"/>
  <c r="C36" i="21"/>
  <c r="B36" i="21"/>
  <c r="A36" i="21"/>
  <c r="M35" i="21"/>
  <c r="A35" i="21"/>
  <c r="L34" i="21"/>
  <c r="K34" i="21"/>
  <c r="I34" i="21"/>
  <c r="H34" i="21"/>
  <c r="D34" i="21"/>
  <c r="C34" i="21"/>
  <c r="B34" i="21"/>
  <c r="A34" i="21"/>
  <c r="L33" i="21"/>
  <c r="K33" i="21"/>
  <c r="I33" i="21"/>
  <c r="H33" i="21"/>
  <c r="D33" i="21"/>
  <c r="C33" i="21"/>
  <c r="B33" i="21"/>
  <c r="A33" i="21"/>
  <c r="L32" i="21"/>
  <c r="K32" i="21"/>
  <c r="I32" i="21"/>
  <c r="H32" i="21"/>
  <c r="D32" i="21"/>
  <c r="C32" i="21"/>
  <c r="B32" i="21"/>
  <c r="A32" i="21"/>
  <c r="L31" i="21"/>
  <c r="K31" i="21"/>
  <c r="I31" i="21"/>
  <c r="H31" i="21"/>
  <c r="D31" i="21"/>
  <c r="C31" i="21"/>
  <c r="B31" i="21"/>
  <c r="A31" i="21"/>
  <c r="L30" i="21"/>
  <c r="K30" i="21"/>
  <c r="I30" i="21"/>
  <c r="H30" i="21"/>
  <c r="D30" i="21"/>
  <c r="C30" i="21"/>
  <c r="B30" i="21"/>
  <c r="A30" i="21"/>
  <c r="L29" i="21"/>
  <c r="K29" i="21"/>
  <c r="I29" i="21"/>
  <c r="H29" i="21"/>
  <c r="D29" i="21"/>
  <c r="C29" i="21"/>
  <c r="B29" i="21"/>
  <c r="A29" i="21"/>
  <c r="M28" i="21"/>
  <c r="A28" i="21"/>
  <c r="L27" i="21"/>
  <c r="K27" i="21"/>
  <c r="I27" i="21"/>
  <c r="H27" i="21"/>
  <c r="D27" i="21"/>
  <c r="B27" i="21"/>
  <c r="A27" i="21"/>
  <c r="L26" i="21"/>
  <c r="K26" i="21"/>
  <c r="I26" i="21"/>
  <c r="H26" i="21"/>
  <c r="D26" i="21"/>
  <c r="C26" i="21"/>
  <c r="B26" i="21"/>
  <c r="A26" i="21"/>
  <c r="L25" i="21"/>
  <c r="K25" i="21"/>
  <c r="I25" i="21"/>
  <c r="H25" i="21"/>
  <c r="D25" i="21"/>
  <c r="C25" i="21"/>
  <c r="B25" i="21"/>
  <c r="A25" i="21"/>
  <c r="L24" i="21"/>
  <c r="K24" i="21"/>
  <c r="I24" i="21"/>
  <c r="H24" i="21"/>
  <c r="D24" i="21"/>
  <c r="C24" i="21"/>
  <c r="B24" i="21"/>
  <c r="A24" i="21"/>
  <c r="L23" i="21"/>
  <c r="K23" i="21"/>
  <c r="I23" i="21"/>
  <c r="H23" i="21"/>
  <c r="D23" i="21"/>
  <c r="C23" i="21"/>
  <c r="B23" i="21"/>
  <c r="A23" i="21"/>
  <c r="L22" i="21"/>
  <c r="K22" i="21"/>
  <c r="I22" i="21"/>
  <c r="H22" i="21"/>
  <c r="D22" i="21"/>
  <c r="C22" i="21"/>
  <c r="B22" i="21"/>
  <c r="A22" i="21"/>
  <c r="M21" i="21"/>
  <c r="A21" i="21"/>
  <c r="L20" i="21"/>
  <c r="K20" i="21"/>
  <c r="I20" i="21"/>
  <c r="H20" i="21"/>
  <c r="D20" i="21"/>
  <c r="B20" i="21"/>
  <c r="A20" i="21"/>
  <c r="L19" i="21"/>
  <c r="K19" i="21"/>
  <c r="I19" i="21"/>
  <c r="H19" i="21"/>
  <c r="D19" i="21"/>
  <c r="C19" i="21"/>
  <c r="B19" i="21"/>
  <c r="A19" i="21"/>
  <c r="L18" i="21"/>
  <c r="K18" i="21"/>
  <c r="I18" i="21"/>
  <c r="H18" i="21"/>
  <c r="D18" i="21"/>
  <c r="C18" i="21"/>
  <c r="B18" i="21"/>
  <c r="A18" i="21"/>
  <c r="L17" i="21"/>
  <c r="K17" i="21"/>
  <c r="I17" i="21"/>
  <c r="H17" i="21"/>
  <c r="D17" i="21"/>
  <c r="C17" i="21"/>
  <c r="B17" i="21"/>
  <c r="A17" i="21"/>
  <c r="L16" i="21"/>
  <c r="K16" i="21"/>
  <c r="I16" i="21"/>
  <c r="H16" i="21"/>
  <c r="D16" i="21"/>
  <c r="C16" i="21"/>
  <c r="B16" i="21"/>
  <c r="A16" i="21"/>
  <c r="L15" i="21"/>
  <c r="K15" i="21"/>
  <c r="M15" i="21" s="1"/>
  <c r="N15" i="21" s="1"/>
  <c r="AB15" i="1" s="1"/>
  <c r="I15" i="21"/>
  <c r="H15" i="21"/>
  <c r="D15" i="21"/>
  <c r="C15" i="21"/>
  <c r="B15" i="21"/>
  <c r="A15" i="21"/>
  <c r="M14" i="21"/>
  <c r="A14" i="21"/>
  <c r="L13" i="21"/>
  <c r="K13" i="21"/>
  <c r="I13" i="21"/>
  <c r="H13" i="21"/>
  <c r="D13" i="21"/>
  <c r="B13" i="21"/>
  <c r="A13" i="21"/>
  <c r="L12" i="21"/>
  <c r="K12" i="21"/>
  <c r="I12" i="21"/>
  <c r="H12" i="21"/>
  <c r="D12" i="21"/>
  <c r="C12" i="21"/>
  <c r="B12" i="21"/>
  <c r="A12" i="21"/>
  <c r="L11" i="21"/>
  <c r="K11" i="21"/>
  <c r="I11" i="21"/>
  <c r="H11" i="21"/>
  <c r="D11" i="21"/>
  <c r="B11" i="21"/>
  <c r="A11" i="21"/>
  <c r="L10" i="21"/>
  <c r="K10" i="21"/>
  <c r="I10" i="21"/>
  <c r="H10" i="21"/>
  <c r="D10" i="21"/>
  <c r="C10" i="21"/>
  <c r="B10" i="21"/>
  <c r="A10" i="21"/>
  <c r="L9" i="21"/>
  <c r="K9" i="21"/>
  <c r="I9" i="21"/>
  <c r="H9" i="21"/>
  <c r="D9" i="21"/>
  <c r="B9" i="21"/>
  <c r="A9" i="21"/>
  <c r="L8" i="21"/>
  <c r="K8" i="21"/>
  <c r="I8" i="21"/>
  <c r="H8" i="21"/>
  <c r="D8" i="21"/>
  <c r="C8" i="21"/>
  <c r="B8" i="21"/>
  <c r="A8" i="21"/>
  <c r="A7" i="21"/>
  <c r="E113" i="22"/>
  <c r="A113" i="22"/>
  <c r="E112" i="22"/>
  <c r="A112" i="22"/>
  <c r="E111" i="22"/>
  <c r="A111" i="22"/>
  <c r="A110" i="22"/>
  <c r="E108" i="22"/>
  <c r="A108" i="22"/>
  <c r="E107" i="22"/>
  <c r="A107" i="22"/>
  <c r="E106" i="22"/>
  <c r="A106" i="22"/>
  <c r="A105" i="22"/>
  <c r="E103" i="22"/>
  <c r="A103" i="22"/>
  <c r="E102" i="22"/>
  <c r="A102" i="22"/>
  <c r="E101" i="22"/>
  <c r="A101" i="22"/>
  <c r="A100" i="22"/>
  <c r="E98" i="22"/>
  <c r="A98" i="22"/>
  <c r="E97" i="22"/>
  <c r="A97" i="22"/>
  <c r="E96" i="22"/>
  <c r="A96" i="22"/>
  <c r="A95" i="22"/>
  <c r="E93" i="22"/>
  <c r="A93" i="22"/>
  <c r="E92" i="22"/>
  <c r="A92" i="22"/>
  <c r="E91" i="22"/>
  <c r="A91" i="22"/>
  <c r="A90" i="22"/>
  <c r="E88" i="22"/>
  <c r="A88" i="22"/>
  <c r="E87" i="22"/>
  <c r="A87" i="22"/>
  <c r="E86" i="22"/>
  <c r="A86" i="22"/>
  <c r="A85" i="22"/>
  <c r="L83" i="22"/>
  <c r="K83" i="22"/>
  <c r="I83" i="22"/>
  <c r="B83" i="22"/>
  <c r="A83" i="22"/>
  <c r="M82" i="22"/>
  <c r="A82" i="22"/>
  <c r="L81" i="22"/>
  <c r="K81" i="22"/>
  <c r="I81" i="22"/>
  <c r="B81" i="22"/>
  <c r="A81" i="22"/>
  <c r="M80" i="22"/>
  <c r="A80" i="22"/>
  <c r="L79" i="22"/>
  <c r="K79" i="22"/>
  <c r="I79" i="22"/>
  <c r="B79" i="22"/>
  <c r="A79" i="22"/>
  <c r="L78" i="22"/>
  <c r="K78" i="22"/>
  <c r="I78" i="22"/>
  <c r="B78" i="22"/>
  <c r="A78" i="22"/>
  <c r="M77" i="22"/>
  <c r="A77" i="22"/>
  <c r="L76" i="22"/>
  <c r="K76" i="22"/>
  <c r="I76" i="22"/>
  <c r="B76" i="22"/>
  <c r="A76" i="22"/>
  <c r="L75" i="22"/>
  <c r="K75" i="22"/>
  <c r="I75" i="22"/>
  <c r="B75" i="22"/>
  <c r="A75" i="22"/>
  <c r="L74" i="22"/>
  <c r="K74" i="22"/>
  <c r="I74" i="22"/>
  <c r="B74" i="22"/>
  <c r="A74" i="22"/>
  <c r="L73" i="22"/>
  <c r="K73" i="22"/>
  <c r="I73" i="22"/>
  <c r="B73" i="22"/>
  <c r="A73" i="22"/>
  <c r="M72" i="22"/>
  <c r="A72" i="22"/>
  <c r="L71" i="22"/>
  <c r="K71" i="22"/>
  <c r="I71" i="22"/>
  <c r="H71" i="22"/>
  <c r="D71" i="22"/>
  <c r="B71" i="22"/>
  <c r="A71" i="22"/>
  <c r="L70" i="22"/>
  <c r="K70" i="22"/>
  <c r="I70" i="22"/>
  <c r="H70" i="22"/>
  <c r="D70" i="22"/>
  <c r="B70" i="22"/>
  <c r="A70" i="22"/>
  <c r="L69" i="22"/>
  <c r="M69" i="22" s="1"/>
  <c r="N69" i="22" s="1"/>
  <c r="AC69" i="1" s="1"/>
  <c r="K69" i="22"/>
  <c r="I69" i="22"/>
  <c r="H69" i="22"/>
  <c r="D69" i="22"/>
  <c r="B69" i="22"/>
  <c r="A69" i="22"/>
  <c r="L68" i="22"/>
  <c r="K68" i="22"/>
  <c r="I68" i="22"/>
  <c r="H68" i="22"/>
  <c r="D68" i="22"/>
  <c r="B68" i="22"/>
  <c r="A68" i="22"/>
  <c r="L67" i="22"/>
  <c r="K67" i="22"/>
  <c r="I67" i="22"/>
  <c r="H67" i="22"/>
  <c r="D67" i="22"/>
  <c r="B67" i="22"/>
  <c r="A67" i="22"/>
  <c r="L66" i="22"/>
  <c r="K66" i="22"/>
  <c r="I66" i="22"/>
  <c r="H66" i="22"/>
  <c r="D66" i="22"/>
  <c r="B66" i="22"/>
  <c r="A66" i="22"/>
  <c r="L65" i="22"/>
  <c r="K65" i="22"/>
  <c r="I65" i="22"/>
  <c r="H65" i="22"/>
  <c r="D65" i="22"/>
  <c r="B65" i="22"/>
  <c r="A65" i="22"/>
  <c r="L64" i="22"/>
  <c r="K64" i="22"/>
  <c r="I64" i="22"/>
  <c r="H64" i="22"/>
  <c r="D64" i="22"/>
  <c r="B64" i="22"/>
  <c r="A64" i="22"/>
  <c r="M63" i="22"/>
  <c r="A63" i="22"/>
  <c r="L62" i="22"/>
  <c r="K62" i="22"/>
  <c r="I62" i="22"/>
  <c r="H62" i="22"/>
  <c r="D62" i="22"/>
  <c r="C62" i="22"/>
  <c r="B62" i="22"/>
  <c r="A62" i="22"/>
  <c r="L61" i="22"/>
  <c r="K61" i="22"/>
  <c r="M61" i="22" s="1"/>
  <c r="N61" i="22" s="1"/>
  <c r="AC61" i="1" s="1"/>
  <c r="I61" i="22"/>
  <c r="H61" i="22"/>
  <c r="D61" i="22"/>
  <c r="C61" i="22"/>
  <c r="B61" i="22"/>
  <c r="A61" i="22"/>
  <c r="L60" i="22"/>
  <c r="K60" i="22"/>
  <c r="M60" i="22" s="1"/>
  <c r="N60" i="22" s="1"/>
  <c r="AC60" i="1" s="1"/>
  <c r="I60" i="22"/>
  <c r="H60" i="22"/>
  <c r="D60" i="22"/>
  <c r="C60" i="22"/>
  <c r="B60" i="22"/>
  <c r="A60" i="22"/>
  <c r="L59" i="22"/>
  <c r="K59" i="22"/>
  <c r="I59" i="22"/>
  <c r="H59" i="22"/>
  <c r="D59" i="22"/>
  <c r="C59" i="22"/>
  <c r="B59" i="22"/>
  <c r="A59" i="22"/>
  <c r="L58" i="22"/>
  <c r="K58" i="22"/>
  <c r="I58" i="22"/>
  <c r="H58" i="22"/>
  <c r="D58" i="22"/>
  <c r="C58" i="22"/>
  <c r="B58" i="22"/>
  <c r="A58" i="22"/>
  <c r="L57" i="22"/>
  <c r="K57" i="22"/>
  <c r="I57" i="22"/>
  <c r="H57" i="22"/>
  <c r="D57" i="22"/>
  <c r="C57" i="22"/>
  <c r="B57" i="22"/>
  <c r="A57" i="22"/>
  <c r="M56" i="22"/>
  <c r="A56" i="22"/>
  <c r="L55" i="22"/>
  <c r="K55" i="22"/>
  <c r="I55" i="22"/>
  <c r="H55" i="22"/>
  <c r="D55" i="22"/>
  <c r="C55" i="22"/>
  <c r="B55" i="22"/>
  <c r="A55" i="22"/>
  <c r="L54" i="22"/>
  <c r="K54" i="22"/>
  <c r="I54" i="22"/>
  <c r="H54" i="22"/>
  <c r="D54" i="22"/>
  <c r="C54" i="22"/>
  <c r="B54" i="22"/>
  <c r="A54" i="22"/>
  <c r="L53" i="22"/>
  <c r="K53" i="22"/>
  <c r="I53" i="22"/>
  <c r="H53" i="22"/>
  <c r="D53" i="22"/>
  <c r="C53" i="22"/>
  <c r="B53" i="22"/>
  <c r="A53" i="22"/>
  <c r="L52" i="22"/>
  <c r="K52" i="22"/>
  <c r="I52" i="22"/>
  <c r="H52" i="22"/>
  <c r="D52" i="22"/>
  <c r="C52" i="22"/>
  <c r="B52" i="22"/>
  <c r="A52" i="22"/>
  <c r="L51" i="22"/>
  <c r="K51" i="22"/>
  <c r="I51" i="22"/>
  <c r="H51" i="22"/>
  <c r="D51" i="22"/>
  <c r="B51" i="22"/>
  <c r="A51" i="22"/>
  <c r="L50" i="22"/>
  <c r="K50" i="22"/>
  <c r="M50" i="22" s="1"/>
  <c r="N50" i="22" s="1"/>
  <c r="AC50" i="1" s="1"/>
  <c r="I50" i="22"/>
  <c r="H50" i="22"/>
  <c r="D50" i="22"/>
  <c r="C50" i="22"/>
  <c r="B50" i="22"/>
  <c r="A50" i="22"/>
  <c r="M49" i="22"/>
  <c r="A49" i="22"/>
  <c r="L48" i="22"/>
  <c r="K48" i="22"/>
  <c r="I48" i="22"/>
  <c r="H48" i="22"/>
  <c r="D48" i="22"/>
  <c r="C48" i="22"/>
  <c r="B48" i="22"/>
  <c r="A48" i="22"/>
  <c r="L47" i="22"/>
  <c r="K47" i="22"/>
  <c r="I47" i="22"/>
  <c r="H47" i="22"/>
  <c r="D47" i="22"/>
  <c r="C47" i="22"/>
  <c r="B47" i="22"/>
  <c r="A47" i="22"/>
  <c r="L46" i="22"/>
  <c r="K46" i="22"/>
  <c r="I46" i="22"/>
  <c r="H46" i="22"/>
  <c r="D46" i="22"/>
  <c r="C46" i="22"/>
  <c r="B46" i="22"/>
  <c r="A46" i="22"/>
  <c r="L45" i="22"/>
  <c r="K45" i="22"/>
  <c r="I45" i="22"/>
  <c r="H45" i="22"/>
  <c r="D45" i="22"/>
  <c r="C45" i="22"/>
  <c r="B45" i="22"/>
  <c r="A45" i="22"/>
  <c r="L44" i="22"/>
  <c r="K44" i="22"/>
  <c r="I44" i="22"/>
  <c r="H44" i="22"/>
  <c r="D44" i="22"/>
  <c r="C44" i="22"/>
  <c r="B44" i="22"/>
  <c r="A44" i="22"/>
  <c r="L43" i="22"/>
  <c r="K43" i="22"/>
  <c r="I43" i="22"/>
  <c r="H43" i="22"/>
  <c r="D43" i="22"/>
  <c r="C43" i="22"/>
  <c r="B43" i="22"/>
  <c r="A43" i="22"/>
  <c r="M42" i="22"/>
  <c r="A42" i="22"/>
  <c r="L41" i="22"/>
  <c r="K41" i="22"/>
  <c r="I41" i="22"/>
  <c r="H41" i="22"/>
  <c r="D41" i="22"/>
  <c r="C41" i="22"/>
  <c r="B41" i="22"/>
  <c r="A41" i="22"/>
  <c r="L40" i="22"/>
  <c r="K40" i="22"/>
  <c r="I40" i="22"/>
  <c r="H40" i="22"/>
  <c r="D40" i="22"/>
  <c r="C40" i="22"/>
  <c r="B40" i="22"/>
  <c r="A40" i="22"/>
  <c r="L39" i="22"/>
  <c r="K39" i="22"/>
  <c r="I39" i="22"/>
  <c r="H39" i="22"/>
  <c r="D39" i="22"/>
  <c r="C39" i="22"/>
  <c r="B39" i="22"/>
  <c r="A39" i="22"/>
  <c r="L38" i="22"/>
  <c r="K38" i="22"/>
  <c r="I38" i="22"/>
  <c r="H38" i="22"/>
  <c r="D38" i="22"/>
  <c r="C38" i="22"/>
  <c r="B38" i="22"/>
  <c r="A38" i="22"/>
  <c r="L37" i="22"/>
  <c r="K37" i="22"/>
  <c r="I37" i="22"/>
  <c r="H37" i="22"/>
  <c r="D37" i="22"/>
  <c r="B37" i="22"/>
  <c r="A37" i="22"/>
  <c r="L36" i="22"/>
  <c r="K36" i="22"/>
  <c r="I36" i="22"/>
  <c r="H36" i="22"/>
  <c r="D36" i="22"/>
  <c r="C36" i="22"/>
  <c r="B36" i="22"/>
  <c r="A36" i="22"/>
  <c r="M35" i="22"/>
  <c r="A35" i="22"/>
  <c r="L34" i="22"/>
  <c r="K34" i="22"/>
  <c r="I34" i="22"/>
  <c r="H34" i="22"/>
  <c r="D34" i="22"/>
  <c r="C34" i="22"/>
  <c r="B34" i="22"/>
  <c r="A34" i="22"/>
  <c r="L33" i="22"/>
  <c r="K33" i="22"/>
  <c r="I33" i="22"/>
  <c r="H33" i="22"/>
  <c r="D33" i="22"/>
  <c r="C33" i="22"/>
  <c r="B33" i="22"/>
  <c r="A33" i="22"/>
  <c r="L32" i="22"/>
  <c r="K32" i="22"/>
  <c r="I32" i="22"/>
  <c r="H32" i="22"/>
  <c r="D32" i="22"/>
  <c r="C32" i="22"/>
  <c r="B32" i="22"/>
  <c r="A32" i="22"/>
  <c r="L31" i="22"/>
  <c r="K31" i="22"/>
  <c r="I31" i="22"/>
  <c r="H31" i="22"/>
  <c r="D31" i="22"/>
  <c r="C31" i="22"/>
  <c r="B31" i="22"/>
  <c r="A31" i="22"/>
  <c r="L30" i="22"/>
  <c r="K30" i="22"/>
  <c r="I30" i="22"/>
  <c r="H30" i="22"/>
  <c r="D30" i="22"/>
  <c r="C30" i="22"/>
  <c r="B30" i="22"/>
  <c r="A30" i="22"/>
  <c r="L29" i="22"/>
  <c r="K29" i="22"/>
  <c r="I29" i="22"/>
  <c r="H29" i="22"/>
  <c r="D29" i="22"/>
  <c r="C29" i="22"/>
  <c r="B29" i="22"/>
  <c r="A29" i="22"/>
  <c r="M28" i="22"/>
  <c r="A28" i="22"/>
  <c r="L27" i="22"/>
  <c r="K27" i="22"/>
  <c r="I27" i="22"/>
  <c r="H27" i="22"/>
  <c r="D27" i="22"/>
  <c r="B27" i="22"/>
  <c r="A27" i="22"/>
  <c r="L26" i="22"/>
  <c r="K26" i="22"/>
  <c r="I26" i="22"/>
  <c r="H26" i="22"/>
  <c r="D26" i="22"/>
  <c r="C26" i="22"/>
  <c r="B26" i="22"/>
  <c r="A26" i="22"/>
  <c r="L25" i="22"/>
  <c r="K25" i="22"/>
  <c r="I25" i="22"/>
  <c r="H25" i="22"/>
  <c r="D25" i="22"/>
  <c r="C25" i="22"/>
  <c r="B25" i="22"/>
  <c r="A25" i="22"/>
  <c r="L24" i="22"/>
  <c r="K24" i="22"/>
  <c r="I24" i="22"/>
  <c r="H24" i="22"/>
  <c r="D24" i="22"/>
  <c r="C24" i="22"/>
  <c r="B24" i="22"/>
  <c r="A24" i="22"/>
  <c r="L23" i="22"/>
  <c r="K23" i="22"/>
  <c r="I23" i="22"/>
  <c r="H23" i="22"/>
  <c r="D23" i="22"/>
  <c r="C23" i="22"/>
  <c r="B23" i="22"/>
  <c r="A23" i="22"/>
  <c r="L22" i="22"/>
  <c r="K22" i="22"/>
  <c r="I22" i="22"/>
  <c r="H22" i="22"/>
  <c r="D22" i="22"/>
  <c r="C22" i="22"/>
  <c r="B22" i="22"/>
  <c r="A22" i="22"/>
  <c r="M21" i="22"/>
  <c r="A21" i="22"/>
  <c r="L20" i="22"/>
  <c r="K20" i="22"/>
  <c r="I20" i="22"/>
  <c r="H20" i="22"/>
  <c r="D20" i="22"/>
  <c r="B20" i="22"/>
  <c r="A20" i="22"/>
  <c r="L19" i="22"/>
  <c r="K19" i="22"/>
  <c r="I19" i="22"/>
  <c r="H19" i="22"/>
  <c r="D19" i="22"/>
  <c r="C19" i="22"/>
  <c r="B19" i="22"/>
  <c r="A19" i="22"/>
  <c r="L18" i="22"/>
  <c r="K18" i="22"/>
  <c r="I18" i="22"/>
  <c r="H18" i="22"/>
  <c r="D18" i="22"/>
  <c r="C18" i="22"/>
  <c r="B18" i="22"/>
  <c r="A18" i="22"/>
  <c r="L17" i="22"/>
  <c r="K17" i="22"/>
  <c r="I17" i="22"/>
  <c r="H17" i="22"/>
  <c r="D17" i="22"/>
  <c r="C17" i="22"/>
  <c r="B17" i="22"/>
  <c r="A17" i="22"/>
  <c r="L16" i="22"/>
  <c r="K16" i="22"/>
  <c r="I16" i="22"/>
  <c r="H16" i="22"/>
  <c r="D16" i="22"/>
  <c r="C16" i="22"/>
  <c r="B16" i="22"/>
  <c r="A16" i="22"/>
  <c r="L15" i="22"/>
  <c r="K15" i="22"/>
  <c r="I15" i="22"/>
  <c r="H15" i="22"/>
  <c r="D15" i="22"/>
  <c r="C15" i="22"/>
  <c r="B15" i="22"/>
  <c r="A15" i="22"/>
  <c r="M14" i="22"/>
  <c r="A14" i="22"/>
  <c r="L13" i="22"/>
  <c r="K13" i="22"/>
  <c r="I13" i="22"/>
  <c r="H13" i="22"/>
  <c r="D13" i="22"/>
  <c r="B13" i="22"/>
  <c r="A13" i="22"/>
  <c r="L12" i="22"/>
  <c r="K12" i="22"/>
  <c r="I12" i="22"/>
  <c r="H12" i="22"/>
  <c r="D12" i="22"/>
  <c r="C12" i="22"/>
  <c r="B12" i="22"/>
  <c r="A12" i="22"/>
  <c r="L11" i="22"/>
  <c r="K11" i="22"/>
  <c r="I11" i="22"/>
  <c r="H11" i="22"/>
  <c r="D11" i="22"/>
  <c r="B11" i="22"/>
  <c r="A11" i="22"/>
  <c r="L10" i="22"/>
  <c r="K10" i="22"/>
  <c r="I10" i="22"/>
  <c r="H10" i="22"/>
  <c r="D10" i="22"/>
  <c r="C10" i="22"/>
  <c r="B10" i="22"/>
  <c r="A10" i="22"/>
  <c r="L9" i="22"/>
  <c r="K9" i="22"/>
  <c r="I9" i="22"/>
  <c r="H9" i="22"/>
  <c r="D9" i="22"/>
  <c r="B9" i="22"/>
  <c r="A9" i="22"/>
  <c r="L8" i="22"/>
  <c r="K8" i="22"/>
  <c r="I8" i="22"/>
  <c r="H8" i="22"/>
  <c r="D8" i="22"/>
  <c r="C8" i="22"/>
  <c r="B8" i="22"/>
  <c r="A8" i="22"/>
  <c r="A7" i="22"/>
  <c r="E113" i="23"/>
  <c r="A113" i="23"/>
  <c r="E112" i="23"/>
  <c r="A112" i="23"/>
  <c r="E111" i="23"/>
  <c r="A111" i="23"/>
  <c r="A110" i="23"/>
  <c r="E108" i="23"/>
  <c r="A108" i="23"/>
  <c r="E107" i="23"/>
  <c r="A107" i="23"/>
  <c r="E106" i="23"/>
  <c r="A106" i="23"/>
  <c r="A105" i="23"/>
  <c r="E103" i="23"/>
  <c r="A103" i="23"/>
  <c r="E102" i="23"/>
  <c r="A102" i="23"/>
  <c r="E101" i="23"/>
  <c r="A101" i="23"/>
  <c r="A100" i="23"/>
  <c r="E98" i="23"/>
  <c r="A98" i="23"/>
  <c r="E97" i="23"/>
  <c r="A97" i="23"/>
  <c r="E96" i="23"/>
  <c r="A96" i="23"/>
  <c r="A95" i="23"/>
  <c r="E93" i="23"/>
  <c r="A93" i="23"/>
  <c r="E92" i="23"/>
  <c r="A92" i="23"/>
  <c r="E91" i="23"/>
  <c r="A91" i="23"/>
  <c r="A90" i="23"/>
  <c r="E88" i="23"/>
  <c r="A88" i="23"/>
  <c r="E87" i="23"/>
  <c r="A87" i="23"/>
  <c r="E86" i="23"/>
  <c r="A86" i="23"/>
  <c r="A85" i="23"/>
  <c r="L83" i="23"/>
  <c r="K83" i="23"/>
  <c r="I83" i="23"/>
  <c r="B83" i="23"/>
  <c r="A83" i="23"/>
  <c r="M82" i="23"/>
  <c r="A82" i="23"/>
  <c r="L81" i="23"/>
  <c r="K81" i="23"/>
  <c r="I81" i="23"/>
  <c r="B81" i="23"/>
  <c r="A81" i="23"/>
  <c r="M80" i="23"/>
  <c r="A80" i="23"/>
  <c r="L79" i="23"/>
  <c r="K79" i="23"/>
  <c r="I79" i="23"/>
  <c r="B79" i="23"/>
  <c r="A79" i="23"/>
  <c r="L78" i="23"/>
  <c r="K78" i="23"/>
  <c r="I78" i="23"/>
  <c r="B78" i="23"/>
  <c r="A78" i="23"/>
  <c r="M77" i="23"/>
  <c r="A77" i="23"/>
  <c r="L76" i="23"/>
  <c r="K76" i="23"/>
  <c r="I76" i="23"/>
  <c r="B76" i="23"/>
  <c r="A76" i="23"/>
  <c r="L75" i="23"/>
  <c r="M75" i="23" s="1"/>
  <c r="N75" i="23" s="1"/>
  <c r="AD75" i="1" s="1"/>
  <c r="K75" i="23"/>
  <c r="I75" i="23"/>
  <c r="B75" i="23"/>
  <c r="A75" i="23"/>
  <c r="L74" i="23"/>
  <c r="K74" i="23"/>
  <c r="I74" i="23"/>
  <c r="B74" i="23"/>
  <c r="A74" i="23"/>
  <c r="L73" i="23"/>
  <c r="K73" i="23"/>
  <c r="I73" i="23"/>
  <c r="B73" i="23"/>
  <c r="A73" i="23"/>
  <c r="M72" i="23"/>
  <c r="A72" i="23"/>
  <c r="L71" i="23"/>
  <c r="K71" i="23"/>
  <c r="I71" i="23"/>
  <c r="H71" i="23"/>
  <c r="D71" i="23"/>
  <c r="B71" i="23"/>
  <c r="A71" i="23"/>
  <c r="L70" i="23"/>
  <c r="K70" i="23"/>
  <c r="I70" i="23"/>
  <c r="H70" i="23"/>
  <c r="D70" i="23"/>
  <c r="B70" i="23"/>
  <c r="A70" i="23"/>
  <c r="L69" i="23"/>
  <c r="K69" i="23"/>
  <c r="I69" i="23"/>
  <c r="H69" i="23"/>
  <c r="D69" i="23"/>
  <c r="B69" i="23"/>
  <c r="A69" i="23"/>
  <c r="L68" i="23"/>
  <c r="M68" i="23" s="1"/>
  <c r="N68" i="23" s="1"/>
  <c r="AD68" i="1" s="1"/>
  <c r="K68" i="23"/>
  <c r="I68" i="23"/>
  <c r="H68" i="23"/>
  <c r="D68" i="23"/>
  <c r="B68" i="23"/>
  <c r="A68" i="23"/>
  <c r="L67" i="23"/>
  <c r="K67" i="23"/>
  <c r="M67" i="23" s="1"/>
  <c r="N67" i="23" s="1"/>
  <c r="AD67" i="1" s="1"/>
  <c r="I67" i="23"/>
  <c r="H67" i="23"/>
  <c r="D67" i="23"/>
  <c r="B67" i="23"/>
  <c r="A67" i="23"/>
  <c r="L66" i="23"/>
  <c r="K66" i="23"/>
  <c r="I66" i="23"/>
  <c r="H66" i="23"/>
  <c r="D66" i="23"/>
  <c r="B66" i="23"/>
  <c r="A66" i="23"/>
  <c r="L65" i="23"/>
  <c r="K65" i="23"/>
  <c r="I65" i="23"/>
  <c r="H65" i="23"/>
  <c r="D65" i="23"/>
  <c r="B65" i="23"/>
  <c r="A65" i="23"/>
  <c r="L64" i="23"/>
  <c r="K64" i="23"/>
  <c r="I64" i="23"/>
  <c r="H64" i="23"/>
  <c r="D64" i="23"/>
  <c r="B64" i="23"/>
  <c r="A64" i="23"/>
  <c r="M63" i="23"/>
  <c r="A63" i="23"/>
  <c r="L62" i="23"/>
  <c r="K62" i="23"/>
  <c r="I62" i="23"/>
  <c r="H62" i="23"/>
  <c r="D62" i="23"/>
  <c r="C62" i="23"/>
  <c r="B62" i="23"/>
  <c r="A62" i="23"/>
  <c r="L61" i="23"/>
  <c r="K61" i="23"/>
  <c r="I61" i="23"/>
  <c r="H61" i="23"/>
  <c r="D61" i="23"/>
  <c r="C61" i="23"/>
  <c r="B61" i="23"/>
  <c r="A61" i="23"/>
  <c r="L60" i="23"/>
  <c r="K60" i="23"/>
  <c r="I60" i="23"/>
  <c r="H60" i="23"/>
  <c r="D60" i="23"/>
  <c r="C60" i="23"/>
  <c r="B60" i="23"/>
  <c r="A60" i="23"/>
  <c r="L59" i="23"/>
  <c r="K59" i="23"/>
  <c r="I59" i="23"/>
  <c r="H59" i="23"/>
  <c r="D59" i="23"/>
  <c r="C59" i="23"/>
  <c r="B59" i="23"/>
  <c r="A59" i="23"/>
  <c r="L58" i="23"/>
  <c r="K58" i="23"/>
  <c r="I58" i="23"/>
  <c r="H58" i="23"/>
  <c r="D58" i="23"/>
  <c r="C58" i="23"/>
  <c r="B58" i="23"/>
  <c r="A58" i="23"/>
  <c r="L57" i="23"/>
  <c r="K57" i="23"/>
  <c r="I57" i="23"/>
  <c r="H57" i="23"/>
  <c r="D57" i="23"/>
  <c r="C57" i="23"/>
  <c r="B57" i="23"/>
  <c r="A57" i="23"/>
  <c r="M56" i="23"/>
  <c r="A56" i="23"/>
  <c r="L55" i="23"/>
  <c r="K55" i="23"/>
  <c r="I55" i="23"/>
  <c r="H55" i="23"/>
  <c r="D55" i="23"/>
  <c r="C55" i="23"/>
  <c r="B55" i="23"/>
  <c r="A55" i="23"/>
  <c r="L54" i="23"/>
  <c r="K54" i="23"/>
  <c r="I54" i="23"/>
  <c r="H54" i="23"/>
  <c r="D54" i="23"/>
  <c r="C54" i="23"/>
  <c r="B54" i="23"/>
  <c r="A54" i="23"/>
  <c r="L53" i="23"/>
  <c r="K53" i="23"/>
  <c r="I53" i="23"/>
  <c r="H53" i="23"/>
  <c r="D53" i="23"/>
  <c r="C53" i="23"/>
  <c r="B53" i="23"/>
  <c r="A53" i="23"/>
  <c r="L52" i="23"/>
  <c r="K52" i="23"/>
  <c r="I52" i="23"/>
  <c r="H52" i="23"/>
  <c r="D52" i="23"/>
  <c r="C52" i="23"/>
  <c r="B52" i="23"/>
  <c r="A52" i="23"/>
  <c r="L51" i="23"/>
  <c r="K51" i="23"/>
  <c r="I51" i="23"/>
  <c r="H51" i="23"/>
  <c r="D51" i="23"/>
  <c r="B51" i="23"/>
  <c r="A51" i="23"/>
  <c r="L50" i="23"/>
  <c r="K50" i="23"/>
  <c r="I50" i="23"/>
  <c r="H50" i="23"/>
  <c r="D50" i="23"/>
  <c r="C50" i="23"/>
  <c r="B50" i="23"/>
  <c r="A50" i="23"/>
  <c r="M49" i="23"/>
  <c r="A49" i="23"/>
  <c r="L48" i="23"/>
  <c r="K48" i="23"/>
  <c r="I48" i="23"/>
  <c r="H48" i="23"/>
  <c r="D48" i="23"/>
  <c r="C48" i="23"/>
  <c r="B48" i="23"/>
  <c r="A48" i="23"/>
  <c r="L47" i="23"/>
  <c r="K47" i="23"/>
  <c r="I47" i="23"/>
  <c r="H47" i="23"/>
  <c r="D47" i="23"/>
  <c r="C47" i="23"/>
  <c r="B47" i="23"/>
  <c r="A47" i="23"/>
  <c r="L46" i="23"/>
  <c r="K46" i="23"/>
  <c r="I46" i="23"/>
  <c r="H46" i="23"/>
  <c r="D46" i="23"/>
  <c r="C46" i="23"/>
  <c r="B46" i="23"/>
  <c r="A46" i="23"/>
  <c r="L45" i="23"/>
  <c r="K45" i="23"/>
  <c r="I45" i="23"/>
  <c r="H45" i="23"/>
  <c r="D45" i="23"/>
  <c r="C45" i="23"/>
  <c r="B45" i="23"/>
  <c r="A45" i="23"/>
  <c r="L44" i="23"/>
  <c r="K44" i="23"/>
  <c r="I44" i="23"/>
  <c r="H44" i="23"/>
  <c r="D44" i="23"/>
  <c r="C44" i="23"/>
  <c r="B44" i="23"/>
  <c r="A44" i="23"/>
  <c r="L43" i="23"/>
  <c r="K43" i="23"/>
  <c r="I43" i="23"/>
  <c r="H43" i="23"/>
  <c r="D43" i="23"/>
  <c r="C43" i="23"/>
  <c r="B43" i="23"/>
  <c r="A43" i="23"/>
  <c r="M42" i="23"/>
  <c r="A42" i="23"/>
  <c r="L41" i="23"/>
  <c r="K41" i="23"/>
  <c r="I41" i="23"/>
  <c r="H41" i="23"/>
  <c r="D41" i="23"/>
  <c r="C41" i="23"/>
  <c r="B41" i="23"/>
  <c r="A41" i="23"/>
  <c r="L40" i="23"/>
  <c r="K40" i="23"/>
  <c r="I40" i="23"/>
  <c r="H40" i="23"/>
  <c r="D40" i="23"/>
  <c r="C40" i="23"/>
  <c r="B40" i="23"/>
  <c r="A40" i="23"/>
  <c r="L39" i="23"/>
  <c r="K39" i="23"/>
  <c r="I39" i="23"/>
  <c r="H39" i="23"/>
  <c r="D39" i="23"/>
  <c r="C39" i="23"/>
  <c r="B39" i="23"/>
  <c r="A39" i="23"/>
  <c r="L38" i="23"/>
  <c r="K38" i="23"/>
  <c r="I38" i="23"/>
  <c r="H38" i="23"/>
  <c r="D38" i="23"/>
  <c r="C38" i="23"/>
  <c r="B38" i="23"/>
  <c r="A38" i="23"/>
  <c r="L37" i="23"/>
  <c r="K37" i="23"/>
  <c r="I37" i="23"/>
  <c r="H37" i="23"/>
  <c r="D37" i="23"/>
  <c r="B37" i="23"/>
  <c r="A37" i="23"/>
  <c r="L36" i="23"/>
  <c r="K36" i="23"/>
  <c r="I36" i="23"/>
  <c r="H36" i="23"/>
  <c r="D36" i="23"/>
  <c r="C36" i="23"/>
  <c r="B36" i="23"/>
  <c r="A36" i="23"/>
  <c r="M35" i="23"/>
  <c r="A35" i="23"/>
  <c r="L34" i="23"/>
  <c r="K34" i="23"/>
  <c r="I34" i="23"/>
  <c r="H34" i="23"/>
  <c r="D34" i="23"/>
  <c r="C34" i="23"/>
  <c r="B34" i="23"/>
  <c r="A34" i="23"/>
  <c r="L33" i="23"/>
  <c r="K33" i="23"/>
  <c r="I33" i="23"/>
  <c r="H33" i="23"/>
  <c r="D33" i="23"/>
  <c r="C33" i="23"/>
  <c r="B33" i="23"/>
  <c r="A33" i="23"/>
  <c r="L32" i="23"/>
  <c r="K32" i="23"/>
  <c r="I32" i="23"/>
  <c r="H32" i="23"/>
  <c r="D32" i="23"/>
  <c r="C32" i="23"/>
  <c r="B32" i="23"/>
  <c r="A32" i="23"/>
  <c r="L31" i="23"/>
  <c r="K31" i="23"/>
  <c r="I31" i="23"/>
  <c r="H31" i="23"/>
  <c r="D31" i="23"/>
  <c r="C31" i="23"/>
  <c r="B31" i="23"/>
  <c r="A31" i="23"/>
  <c r="L30" i="23"/>
  <c r="K30" i="23"/>
  <c r="I30" i="23"/>
  <c r="H30" i="23"/>
  <c r="D30" i="23"/>
  <c r="C30" i="23"/>
  <c r="B30" i="23"/>
  <c r="A30" i="23"/>
  <c r="L29" i="23"/>
  <c r="K29" i="23"/>
  <c r="I29" i="23"/>
  <c r="H29" i="23"/>
  <c r="D29" i="23"/>
  <c r="C29" i="23"/>
  <c r="B29" i="23"/>
  <c r="A29" i="23"/>
  <c r="M28" i="23"/>
  <c r="A28" i="23"/>
  <c r="L27" i="23"/>
  <c r="K27" i="23"/>
  <c r="I27" i="23"/>
  <c r="H27" i="23"/>
  <c r="D27" i="23"/>
  <c r="B27" i="23"/>
  <c r="A27" i="23"/>
  <c r="L26" i="23"/>
  <c r="K26" i="23"/>
  <c r="I26" i="23"/>
  <c r="H26" i="23"/>
  <c r="D26" i="23"/>
  <c r="C26" i="23"/>
  <c r="B26" i="23"/>
  <c r="A26" i="23"/>
  <c r="L25" i="23"/>
  <c r="K25" i="23"/>
  <c r="I25" i="23"/>
  <c r="H25" i="23"/>
  <c r="D25" i="23"/>
  <c r="C25" i="23"/>
  <c r="B25" i="23"/>
  <c r="A25" i="23"/>
  <c r="L24" i="23"/>
  <c r="K24" i="23"/>
  <c r="I24" i="23"/>
  <c r="H24" i="23"/>
  <c r="D24" i="23"/>
  <c r="C24" i="23"/>
  <c r="B24" i="23"/>
  <c r="A24" i="23"/>
  <c r="L23" i="23"/>
  <c r="K23" i="23"/>
  <c r="I23" i="23"/>
  <c r="H23" i="23"/>
  <c r="D23" i="23"/>
  <c r="C23" i="23"/>
  <c r="B23" i="23"/>
  <c r="A23" i="23"/>
  <c r="L22" i="23"/>
  <c r="K22" i="23"/>
  <c r="I22" i="23"/>
  <c r="H22" i="23"/>
  <c r="D22" i="23"/>
  <c r="C22" i="23"/>
  <c r="B22" i="23"/>
  <c r="A22" i="23"/>
  <c r="M21" i="23"/>
  <c r="A21" i="23"/>
  <c r="L20" i="23"/>
  <c r="K20" i="23"/>
  <c r="I20" i="23"/>
  <c r="H20" i="23"/>
  <c r="D20" i="23"/>
  <c r="B20" i="23"/>
  <c r="A20" i="23"/>
  <c r="L19" i="23"/>
  <c r="K19" i="23"/>
  <c r="I19" i="23"/>
  <c r="H19" i="23"/>
  <c r="D19" i="23"/>
  <c r="C19" i="23"/>
  <c r="B19" i="23"/>
  <c r="A19" i="23"/>
  <c r="L18" i="23"/>
  <c r="K18" i="23"/>
  <c r="I18" i="23"/>
  <c r="H18" i="23"/>
  <c r="D18" i="23"/>
  <c r="C18" i="23"/>
  <c r="B18" i="23"/>
  <c r="A18" i="23"/>
  <c r="L17" i="23"/>
  <c r="K17" i="23"/>
  <c r="I17" i="23"/>
  <c r="H17" i="23"/>
  <c r="D17" i="23"/>
  <c r="C17" i="23"/>
  <c r="B17" i="23"/>
  <c r="A17" i="23"/>
  <c r="L16" i="23"/>
  <c r="K16" i="23"/>
  <c r="I16" i="23"/>
  <c r="H16" i="23"/>
  <c r="D16" i="23"/>
  <c r="C16" i="23"/>
  <c r="B16" i="23"/>
  <c r="A16" i="23"/>
  <c r="L15" i="23"/>
  <c r="K15" i="23"/>
  <c r="M15" i="23" s="1"/>
  <c r="N15" i="23" s="1"/>
  <c r="AD15" i="1" s="1"/>
  <c r="I15" i="23"/>
  <c r="H15" i="23"/>
  <c r="D15" i="23"/>
  <c r="C15" i="23"/>
  <c r="B15" i="23"/>
  <c r="A15" i="23"/>
  <c r="M14" i="23"/>
  <c r="A14" i="23"/>
  <c r="L13" i="23"/>
  <c r="K13" i="23"/>
  <c r="M13" i="23"/>
  <c r="N13" i="23" s="1"/>
  <c r="AD13" i="1" s="1"/>
  <c r="I13" i="23"/>
  <c r="H13" i="23"/>
  <c r="D13" i="23"/>
  <c r="B13" i="23"/>
  <c r="A13" i="23"/>
  <c r="L12" i="23"/>
  <c r="K12" i="23"/>
  <c r="I12" i="23"/>
  <c r="H12" i="23"/>
  <c r="D12" i="23"/>
  <c r="C12" i="23"/>
  <c r="B12" i="23"/>
  <c r="A12" i="23"/>
  <c r="L11" i="23"/>
  <c r="K11" i="23"/>
  <c r="I11" i="23"/>
  <c r="H11" i="23"/>
  <c r="D11" i="23"/>
  <c r="B11" i="23"/>
  <c r="A11" i="23"/>
  <c r="L10" i="23"/>
  <c r="K10" i="23"/>
  <c r="I10" i="23"/>
  <c r="H10" i="23"/>
  <c r="D10" i="23"/>
  <c r="C10" i="23"/>
  <c r="B10" i="23"/>
  <c r="A10" i="23"/>
  <c r="L9" i="23"/>
  <c r="K9" i="23"/>
  <c r="I9" i="23"/>
  <c r="H9" i="23"/>
  <c r="D9" i="23"/>
  <c r="B9" i="23"/>
  <c r="A9" i="23"/>
  <c r="L8" i="23"/>
  <c r="K8" i="23"/>
  <c r="M8" i="23" s="1"/>
  <c r="N8" i="23" s="1"/>
  <c r="I8" i="23"/>
  <c r="H8" i="23"/>
  <c r="D8" i="23"/>
  <c r="C8" i="23"/>
  <c r="B8" i="23"/>
  <c r="A8" i="23"/>
  <c r="A7" i="23"/>
  <c r="E113" i="24"/>
  <c r="A113" i="24"/>
  <c r="E112" i="24"/>
  <c r="A112" i="24"/>
  <c r="E111" i="24"/>
  <c r="A111" i="24"/>
  <c r="A110" i="24"/>
  <c r="E108" i="24"/>
  <c r="A108" i="24"/>
  <c r="E107" i="24"/>
  <c r="A107" i="24"/>
  <c r="E106" i="24"/>
  <c r="A106" i="24"/>
  <c r="A105" i="24"/>
  <c r="E103" i="24"/>
  <c r="A103" i="24"/>
  <c r="E102" i="24"/>
  <c r="A102" i="24"/>
  <c r="E101" i="24"/>
  <c r="A101" i="24"/>
  <c r="A100" i="24"/>
  <c r="E98" i="24"/>
  <c r="A98" i="24"/>
  <c r="E97" i="24"/>
  <c r="A97" i="24"/>
  <c r="E96" i="24"/>
  <c r="A96" i="24"/>
  <c r="A95" i="24"/>
  <c r="E93" i="24"/>
  <c r="A93" i="24"/>
  <c r="E92" i="24"/>
  <c r="A92" i="24"/>
  <c r="E91" i="24"/>
  <c r="A91" i="24"/>
  <c r="A90" i="24"/>
  <c r="E88" i="24"/>
  <c r="A88" i="24"/>
  <c r="E87" i="24"/>
  <c r="A87" i="24"/>
  <c r="E86" i="24"/>
  <c r="A86" i="24"/>
  <c r="A85" i="24"/>
  <c r="L83" i="24"/>
  <c r="K83" i="24"/>
  <c r="I83" i="24"/>
  <c r="B83" i="24"/>
  <c r="A83" i="24"/>
  <c r="M82" i="24"/>
  <c r="A82" i="24"/>
  <c r="L81" i="24"/>
  <c r="K81" i="24"/>
  <c r="I81" i="24"/>
  <c r="B81" i="24"/>
  <c r="A81" i="24"/>
  <c r="M80" i="24"/>
  <c r="A80" i="24"/>
  <c r="L79" i="24"/>
  <c r="K79" i="24"/>
  <c r="I79" i="24"/>
  <c r="B79" i="24"/>
  <c r="A79" i="24"/>
  <c r="L78" i="24"/>
  <c r="K78" i="24"/>
  <c r="I78" i="24"/>
  <c r="B78" i="24"/>
  <c r="A78" i="24"/>
  <c r="M77" i="24"/>
  <c r="A77" i="24"/>
  <c r="L76" i="24"/>
  <c r="K76" i="24"/>
  <c r="I76" i="24"/>
  <c r="B76" i="24"/>
  <c r="A76" i="24"/>
  <c r="L75" i="24"/>
  <c r="K75" i="24"/>
  <c r="I75" i="24"/>
  <c r="B75" i="24"/>
  <c r="A75" i="24"/>
  <c r="L74" i="24"/>
  <c r="K74" i="24"/>
  <c r="I74" i="24"/>
  <c r="B74" i="24"/>
  <c r="A74" i="24"/>
  <c r="L73" i="24"/>
  <c r="K73" i="24"/>
  <c r="I73" i="24"/>
  <c r="B73" i="24"/>
  <c r="A73" i="24"/>
  <c r="M72" i="24"/>
  <c r="A72" i="24"/>
  <c r="L71" i="24"/>
  <c r="K71" i="24"/>
  <c r="M71" i="24" s="1"/>
  <c r="N71" i="24" s="1"/>
  <c r="AE71" i="1" s="1"/>
  <c r="I71" i="24"/>
  <c r="H71" i="24"/>
  <c r="D71" i="24"/>
  <c r="B71" i="24"/>
  <c r="A71" i="24"/>
  <c r="L70" i="24"/>
  <c r="K70" i="24"/>
  <c r="I70" i="24"/>
  <c r="H70" i="24"/>
  <c r="D70" i="24"/>
  <c r="B70" i="24"/>
  <c r="A70" i="24"/>
  <c r="L69" i="24"/>
  <c r="K69" i="24"/>
  <c r="I69" i="24"/>
  <c r="H69" i="24"/>
  <c r="D69" i="24"/>
  <c r="B69" i="24"/>
  <c r="A69" i="24"/>
  <c r="L68" i="24"/>
  <c r="K68" i="24"/>
  <c r="I68" i="24"/>
  <c r="H68" i="24"/>
  <c r="D68" i="24"/>
  <c r="B68" i="24"/>
  <c r="A68" i="24"/>
  <c r="L67" i="24"/>
  <c r="K67" i="24"/>
  <c r="I67" i="24"/>
  <c r="H67" i="24"/>
  <c r="D67" i="24"/>
  <c r="B67" i="24"/>
  <c r="A67" i="24"/>
  <c r="L66" i="24"/>
  <c r="K66" i="24"/>
  <c r="I66" i="24"/>
  <c r="H66" i="24"/>
  <c r="D66" i="24"/>
  <c r="B66" i="24"/>
  <c r="A66" i="24"/>
  <c r="L65" i="24"/>
  <c r="K65" i="24"/>
  <c r="I65" i="24"/>
  <c r="H65" i="24"/>
  <c r="D65" i="24"/>
  <c r="B65" i="24"/>
  <c r="A65" i="24"/>
  <c r="L64" i="24"/>
  <c r="K64" i="24"/>
  <c r="I64" i="24"/>
  <c r="H64" i="24"/>
  <c r="D64" i="24"/>
  <c r="B64" i="24"/>
  <c r="A64" i="24"/>
  <c r="M63" i="24"/>
  <c r="A63" i="24"/>
  <c r="L62" i="24"/>
  <c r="K62" i="24"/>
  <c r="I62" i="24"/>
  <c r="H62" i="24"/>
  <c r="D62" i="24"/>
  <c r="C62" i="24"/>
  <c r="B62" i="24"/>
  <c r="A62" i="24"/>
  <c r="L61" i="24"/>
  <c r="K61" i="24"/>
  <c r="I61" i="24"/>
  <c r="H61" i="24"/>
  <c r="D61" i="24"/>
  <c r="C61" i="24"/>
  <c r="B61" i="24"/>
  <c r="A61" i="24"/>
  <c r="L60" i="24"/>
  <c r="K60" i="24"/>
  <c r="I60" i="24"/>
  <c r="H60" i="24"/>
  <c r="D60" i="24"/>
  <c r="C60" i="24"/>
  <c r="B60" i="24"/>
  <c r="A60" i="24"/>
  <c r="L59" i="24"/>
  <c r="K59" i="24"/>
  <c r="I59" i="24"/>
  <c r="H59" i="24"/>
  <c r="D59" i="24"/>
  <c r="C59" i="24"/>
  <c r="B59" i="24"/>
  <c r="A59" i="24"/>
  <c r="L58" i="24"/>
  <c r="K58" i="24"/>
  <c r="I58" i="24"/>
  <c r="H58" i="24"/>
  <c r="D58" i="24"/>
  <c r="C58" i="24"/>
  <c r="B58" i="24"/>
  <c r="A58" i="24"/>
  <c r="L57" i="24"/>
  <c r="K57" i="24"/>
  <c r="I57" i="24"/>
  <c r="H57" i="24"/>
  <c r="D57" i="24"/>
  <c r="C57" i="24"/>
  <c r="B57" i="24"/>
  <c r="A57" i="24"/>
  <c r="M56" i="24"/>
  <c r="A56" i="24"/>
  <c r="L55" i="24"/>
  <c r="K55" i="24"/>
  <c r="I55" i="24"/>
  <c r="H55" i="24"/>
  <c r="D55" i="24"/>
  <c r="C55" i="24"/>
  <c r="B55" i="24"/>
  <c r="A55" i="24"/>
  <c r="L54" i="24"/>
  <c r="K54" i="24"/>
  <c r="I54" i="24"/>
  <c r="H54" i="24"/>
  <c r="D54" i="24"/>
  <c r="C54" i="24"/>
  <c r="B54" i="24"/>
  <c r="A54" i="24"/>
  <c r="L53" i="24"/>
  <c r="K53" i="24"/>
  <c r="I53" i="24"/>
  <c r="H53" i="24"/>
  <c r="D53" i="24"/>
  <c r="C53" i="24"/>
  <c r="B53" i="24"/>
  <c r="A53" i="24"/>
  <c r="L52" i="24"/>
  <c r="K52" i="24"/>
  <c r="I52" i="24"/>
  <c r="H52" i="24"/>
  <c r="D52" i="24"/>
  <c r="C52" i="24"/>
  <c r="B52" i="24"/>
  <c r="A52" i="24"/>
  <c r="L51" i="24"/>
  <c r="K51" i="24"/>
  <c r="I51" i="24"/>
  <c r="H51" i="24"/>
  <c r="D51" i="24"/>
  <c r="B51" i="24"/>
  <c r="A51" i="24"/>
  <c r="L50" i="24"/>
  <c r="K50" i="24"/>
  <c r="I50" i="24"/>
  <c r="H50" i="24"/>
  <c r="D50" i="24"/>
  <c r="C50" i="24"/>
  <c r="B50" i="24"/>
  <c r="A50" i="24"/>
  <c r="M49" i="24"/>
  <c r="A49" i="24"/>
  <c r="L48" i="24"/>
  <c r="K48" i="24"/>
  <c r="I48" i="24"/>
  <c r="H48" i="24"/>
  <c r="D48" i="24"/>
  <c r="C48" i="24"/>
  <c r="B48" i="24"/>
  <c r="A48" i="24"/>
  <c r="L47" i="24"/>
  <c r="K47" i="24"/>
  <c r="I47" i="24"/>
  <c r="H47" i="24"/>
  <c r="D47" i="24"/>
  <c r="C47" i="24"/>
  <c r="B47" i="24"/>
  <c r="A47" i="24"/>
  <c r="L46" i="24"/>
  <c r="K46" i="24"/>
  <c r="I46" i="24"/>
  <c r="H46" i="24"/>
  <c r="D46" i="24"/>
  <c r="C46" i="24"/>
  <c r="B46" i="24"/>
  <c r="A46" i="24"/>
  <c r="L45" i="24"/>
  <c r="K45" i="24"/>
  <c r="I45" i="24"/>
  <c r="H45" i="24"/>
  <c r="D45" i="24"/>
  <c r="C45" i="24"/>
  <c r="B45" i="24"/>
  <c r="A45" i="24"/>
  <c r="L44" i="24"/>
  <c r="K44" i="24"/>
  <c r="I44" i="24"/>
  <c r="H44" i="24"/>
  <c r="D44" i="24"/>
  <c r="C44" i="24"/>
  <c r="B44" i="24"/>
  <c r="A44" i="24"/>
  <c r="L43" i="24"/>
  <c r="K43" i="24"/>
  <c r="I43" i="24"/>
  <c r="H43" i="24"/>
  <c r="D43" i="24"/>
  <c r="C43" i="24"/>
  <c r="B43" i="24"/>
  <c r="A43" i="24"/>
  <c r="M42" i="24"/>
  <c r="A42" i="24"/>
  <c r="L41" i="24"/>
  <c r="K41" i="24"/>
  <c r="I41" i="24"/>
  <c r="H41" i="24"/>
  <c r="D41" i="24"/>
  <c r="C41" i="24"/>
  <c r="B41" i="24"/>
  <c r="A41" i="24"/>
  <c r="L40" i="24"/>
  <c r="K40" i="24"/>
  <c r="I40" i="24"/>
  <c r="H40" i="24"/>
  <c r="D40" i="24"/>
  <c r="C40" i="24"/>
  <c r="B40" i="24"/>
  <c r="A40" i="24"/>
  <c r="L39" i="24"/>
  <c r="K39" i="24"/>
  <c r="I39" i="24"/>
  <c r="H39" i="24"/>
  <c r="D39" i="24"/>
  <c r="C39" i="24"/>
  <c r="B39" i="24"/>
  <c r="A39" i="24"/>
  <c r="L38" i="24"/>
  <c r="K38" i="24"/>
  <c r="I38" i="24"/>
  <c r="H38" i="24"/>
  <c r="D38" i="24"/>
  <c r="C38" i="24"/>
  <c r="B38" i="24"/>
  <c r="A38" i="24"/>
  <c r="L37" i="24"/>
  <c r="K37" i="24"/>
  <c r="I37" i="24"/>
  <c r="H37" i="24"/>
  <c r="D37" i="24"/>
  <c r="B37" i="24"/>
  <c r="A37" i="24"/>
  <c r="L36" i="24"/>
  <c r="K36" i="24"/>
  <c r="I36" i="24"/>
  <c r="H36" i="24"/>
  <c r="D36" i="24"/>
  <c r="C36" i="24"/>
  <c r="B36" i="24"/>
  <c r="A36" i="24"/>
  <c r="M35" i="24"/>
  <c r="A35" i="24"/>
  <c r="L34" i="24"/>
  <c r="K34" i="24"/>
  <c r="M34" i="24" s="1"/>
  <c r="N34" i="24" s="1"/>
  <c r="AE34" i="1" s="1"/>
  <c r="I34" i="24"/>
  <c r="H34" i="24"/>
  <c r="D34" i="24"/>
  <c r="C34" i="24"/>
  <c r="B34" i="24"/>
  <c r="A34" i="24"/>
  <c r="L33" i="24"/>
  <c r="K33" i="24"/>
  <c r="M33" i="24" s="1"/>
  <c r="N33" i="24" s="1"/>
  <c r="AE33" i="1" s="1"/>
  <c r="I33" i="24"/>
  <c r="H33" i="24"/>
  <c r="D33" i="24"/>
  <c r="C33" i="24"/>
  <c r="B33" i="24"/>
  <c r="A33" i="24"/>
  <c r="L32" i="24"/>
  <c r="K32" i="24"/>
  <c r="I32" i="24"/>
  <c r="H32" i="24"/>
  <c r="D32" i="24"/>
  <c r="C32" i="24"/>
  <c r="B32" i="24"/>
  <c r="A32" i="24"/>
  <c r="L31" i="24"/>
  <c r="K31" i="24"/>
  <c r="I31" i="24"/>
  <c r="H31" i="24"/>
  <c r="D31" i="24"/>
  <c r="C31" i="24"/>
  <c r="B31" i="24"/>
  <c r="A31" i="24"/>
  <c r="L30" i="24"/>
  <c r="M30" i="24" s="1"/>
  <c r="N30" i="24" s="1"/>
  <c r="AE30" i="1" s="1"/>
  <c r="K30" i="24"/>
  <c r="I30" i="24"/>
  <c r="H30" i="24"/>
  <c r="D30" i="24"/>
  <c r="C30" i="24"/>
  <c r="B30" i="24"/>
  <c r="A30" i="24"/>
  <c r="L29" i="24"/>
  <c r="K29" i="24"/>
  <c r="M29" i="24" s="1"/>
  <c r="N29" i="24" s="1"/>
  <c r="AE29" i="1" s="1"/>
  <c r="I29" i="24"/>
  <c r="H29" i="24"/>
  <c r="D29" i="24"/>
  <c r="C29" i="24"/>
  <c r="B29" i="24"/>
  <c r="A29" i="24"/>
  <c r="M28" i="24"/>
  <c r="A28" i="24"/>
  <c r="L27" i="24"/>
  <c r="K27" i="24"/>
  <c r="I27" i="24"/>
  <c r="H27" i="24"/>
  <c r="D27" i="24"/>
  <c r="B27" i="24"/>
  <c r="A27" i="24"/>
  <c r="L26" i="24"/>
  <c r="K26" i="24"/>
  <c r="I26" i="24"/>
  <c r="H26" i="24"/>
  <c r="D26" i="24"/>
  <c r="C26" i="24"/>
  <c r="B26" i="24"/>
  <c r="A26" i="24"/>
  <c r="L25" i="24"/>
  <c r="K25" i="24"/>
  <c r="I25" i="24"/>
  <c r="H25" i="24"/>
  <c r="D25" i="24"/>
  <c r="C25" i="24"/>
  <c r="B25" i="24"/>
  <c r="A25" i="24"/>
  <c r="L24" i="24"/>
  <c r="K24" i="24"/>
  <c r="I24" i="24"/>
  <c r="H24" i="24"/>
  <c r="D24" i="24"/>
  <c r="C24" i="24"/>
  <c r="B24" i="24"/>
  <c r="A24" i="24"/>
  <c r="L23" i="24"/>
  <c r="K23" i="24"/>
  <c r="I23" i="24"/>
  <c r="H23" i="24"/>
  <c r="D23" i="24"/>
  <c r="C23" i="24"/>
  <c r="B23" i="24"/>
  <c r="A23" i="24"/>
  <c r="L22" i="24"/>
  <c r="K22" i="24"/>
  <c r="I22" i="24"/>
  <c r="H22" i="24"/>
  <c r="D22" i="24"/>
  <c r="C22" i="24"/>
  <c r="B22" i="24"/>
  <c r="A22" i="24"/>
  <c r="M21" i="24"/>
  <c r="A21" i="24"/>
  <c r="L20" i="24"/>
  <c r="K20" i="24"/>
  <c r="I20" i="24"/>
  <c r="H20" i="24"/>
  <c r="D20" i="24"/>
  <c r="B20" i="24"/>
  <c r="A20" i="24"/>
  <c r="L19" i="24"/>
  <c r="K19" i="24"/>
  <c r="I19" i="24"/>
  <c r="H19" i="24"/>
  <c r="D19" i="24"/>
  <c r="C19" i="24"/>
  <c r="B19" i="24"/>
  <c r="A19" i="24"/>
  <c r="L18" i="24"/>
  <c r="K18" i="24"/>
  <c r="I18" i="24"/>
  <c r="H18" i="24"/>
  <c r="D18" i="24"/>
  <c r="C18" i="24"/>
  <c r="B18" i="24"/>
  <c r="A18" i="24"/>
  <c r="L17" i="24"/>
  <c r="K17" i="24"/>
  <c r="I17" i="24"/>
  <c r="H17" i="24"/>
  <c r="D17" i="24"/>
  <c r="C17" i="24"/>
  <c r="B17" i="24"/>
  <c r="A17" i="24"/>
  <c r="L16" i="24"/>
  <c r="K16" i="24"/>
  <c r="I16" i="24"/>
  <c r="H16" i="24"/>
  <c r="D16" i="24"/>
  <c r="C16" i="24"/>
  <c r="B16" i="24"/>
  <c r="A16" i="24"/>
  <c r="L15" i="24"/>
  <c r="K15" i="24"/>
  <c r="I15" i="24"/>
  <c r="H15" i="24"/>
  <c r="D15" i="24"/>
  <c r="C15" i="24"/>
  <c r="B15" i="24"/>
  <c r="A15" i="24"/>
  <c r="M14" i="24"/>
  <c r="A14" i="24"/>
  <c r="L13" i="24"/>
  <c r="K13" i="24"/>
  <c r="I13" i="24"/>
  <c r="H13" i="24"/>
  <c r="D13" i="24"/>
  <c r="B13" i="24"/>
  <c r="A13" i="24"/>
  <c r="L12" i="24"/>
  <c r="K12" i="24"/>
  <c r="I12" i="24"/>
  <c r="H12" i="24"/>
  <c r="D12" i="24"/>
  <c r="C12" i="24"/>
  <c r="B12" i="24"/>
  <c r="A12" i="24"/>
  <c r="L11" i="24"/>
  <c r="K11" i="24"/>
  <c r="I11" i="24"/>
  <c r="H11" i="24"/>
  <c r="D11" i="24"/>
  <c r="B11" i="24"/>
  <c r="A11" i="24"/>
  <c r="L10" i="24"/>
  <c r="K10" i="24"/>
  <c r="I10" i="24"/>
  <c r="H10" i="24"/>
  <c r="D10" i="24"/>
  <c r="C10" i="24"/>
  <c r="B10" i="24"/>
  <c r="A10" i="24"/>
  <c r="L9" i="24"/>
  <c r="K9" i="24"/>
  <c r="I9" i="24"/>
  <c r="H9" i="24"/>
  <c r="D9" i="24"/>
  <c r="B9" i="24"/>
  <c r="A9" i="24"/>
  <c r="L8" i="24"/>
  <c r="K8" i="24"/>
  <c r="I8" i="24"/>
  <c r="H8" i="24"/>
  <c r="D8" i="24"/>
  <c r="C8" i="24"/>
  <c r="B8" i="24"/>
  <c r="A8" i="24"/>
  <c r="A7" i="24"/>
  <c r="E113" i="25"/>
  <c r="A113" i="25"/>
  <c r="E112" i="25"/>
  <c r="A112" i="25"/>
  <c r="E111" i="25"/>
  <c r="A111" i="25"/>
  <c r="A110" i="25"/>
  <c r="E108" i="25"/>
  <c r="A108" i="25"/>
  <c r="E107" i="25"/>
  <c r="A107" i="25"/>
  <c r="E106" i="25"/>
  <c r="A106" i="25"/>
  <c r="A105" i="25"/>
  <c r="E103" i="25"/>
  <c r="A103" i="25"/>
  <c r="E102" i="25"/>
  <c r="A102" i="25"/>
  <c r="E101" i="25"/>
  <c r="A101" i="25"/>
  <c r="A100" i="25"/>
  <c r="E98" i="25"/>
  <c r="A98" i="25"/>
  <c r="E97" i="25"/>
  <c r="A97" i="25"/>
  <c r="E96" i="25"/>
  <c r="A96" i="25"/>
  <c r="A95" i="25"/>
  <c r="E93" i="25"/>
  <c r="A93" i="25"/>
  <c r="E92" i="25"/>
  <c r="A92" i="25"/>
  <c r="E91" i="25"/>
  <c r="A91" i="25"/>
  <c r="A90" i="25"/>
  <c r="E88" i="25"/>
  <c r="A88" i="25"/>
  <c r="E87" i="25"/>
  <c r="A87" i="25"/>
  <c r="E86" i="25"/>
  <c r="A86" i="25"/>
  <c r="A85" i="25"/>
  <c r="L83" i="25"/>
  <c r="K83" i="25"/>
  <c r="I83" i="25"/>
  <c r="B83" i="25"/>
  <c r="A83" i="25"/>
  <c r="M82" i="25"/>
  <c r="A82" i="25"/>
  <c r="L81" i="25"/>
  <c r="K81" i="25"/>
  <c r="I81" i="25"/>
  <c r="B81" i="25"/>
  <c r="A81" i="25"/>
  <c r="M80" i="25"/>
  <c r="A80" i="25"/>
  <c r="L79" i="25"/>
  <c r="K79" i="25"/>
  <c r="I79" i="25"/>
  <c r="B79" i="25"/>
  <c r="A79" i="25"/>
  <c r="L78" i="25"/>
  <c r="K78" i="25"/>
  <c r="I78" i="25"/>
  <c r="B78" i="25"/>
  <c r="A78" i="25"/>
  <c r="M77" i="25"/>
  <c r="A77" i="25"/>
  <c r="L76" i="25"/>
  <c r="K76" i="25"/>
  <c r="I76" i="25"/>
  <c r="B76" i="25"/>
  <c r="A76" i="25"/>
  <c r="L75" i="25"/>
  <c r="K75" i="25"/>
  <c r="I75" i="25"/>
  <c r="B75" i="25"/>
  <c r="A75" i="25"/>
  <c r="L74" i="25"/>
  <c r="K74" i="25"/>
  <c r="I74" i="25"/>
  <c r="B74" i="25"/>
  <c r="A74" i="25"/>
  <c r="L73" i="25"/>
  <c r="K73" i="25"/>
  <c r="I73" i="25"/>
  <c r="B73" i="25"/>
  <c r="A73" i="25"/>
  <c r="M72" i="25"/>
  <c r="A72" i="25"/>
  <c r="L71" i="25"/>
  <c r="K71" i="25"/>
  <c r="I71" i="25"/>
  <c r="H71" i="25"/>
  <c r="D71" i="25"/>
  <c r="B71" i="25"/>
  <c r="A71" i="25"/>
  <c r="L70" i="25"/>
  <c r="K70" i="25"/>
  <c r="I70" i="25"/>
  <c r="H70" i="25"/>
  <c r="D70" i="25"/>
  <c r="B70" i="25"/>
  <c r="A70" i="25"/>
  <c r="L69" i="25"/>
  <c r="M69" i="25" s="1"/>
  <c r="N69" i="25" s="1"/>
  <c r="AF69" i="1" s="1"/>
  <c r="K69" i="25"/>
  <c r="I69" i="25"/>
  <c r="H69" i="25"/>
  <c r="D69" i="25"/>
  <c r="B69" i="25"/>
  <c r="A69" i="25"/>
  <c r="L68" i="25"/>
  <c r="K68" i="25"/>
  <c r="I68" i="25"/>
  <c r="H68" i="25"/>
  <c r="D68" i="25"/>
  <c r="B68" i="25"/>
  <c r="A68" i="25"/>
  <c r="L67" i="25"/>
  <c r="K67" i="25"/>
  <c r="M67" i="25" s="1"/>
  <c r="N67" i="25" s="1"/>
  <c r="AF67" i="1" s="1"/>
  <c r="I67" i="25"/>
  <c r="H67" i="25"/>
  <c r="D67" i="25"/>
  <c r="B67" i="25"/>
  <c r="A67" i="25"/>
  <c r="L66" i="25"/>
  <c r="M66" i="25" s="1"/>
  <c r="N66" i="25" s="1"/>
  <c r="AF66" i="1" s="1"/>
  <c r="K66" i="25"/>
  <c r="I66" i="25"/>
  <c r="H66" i="25"/>
  <c r="D66" i="25"/>
  <c r="B66" i="25"/>
  <c r="A66" i="25"/>
  <c r="L65" i="25"/>
  <c r="K65" i="25"/>
  <c r="I65" i="25"/>
  <c r="H65" i="25"/>
  <c r="D65" i="25"/>
  <c r="B65" i="25"/>
  <c r="A65" i="25"/>
  <c r="L64" i="25"/>
  <c r="K64" i="25"/>
  <c r="I64" i="25"/>
  <c r="H64" i="25"/>
  <c r="D64" i="25"/>
  <c r="B64" i="25"/>
  <c r="A64" i="25"/>
  <c r="M63" i="25"/>
  <c r="A63" i="25"/>
  <c r="L62" i="25"/>
  <c r="K62" i="25"/>
  <c r="I62" i="25"/>
  <c r="H62" i="25"/>
  <c r="D62" i="25"/>
  <c r="C62" i="25"/>
  <c r="B62" i="25"/>
  <c r="A62" i="25"/>
  <c r="L61" i="25"/>
  <c r="K61" i="25"/>
  <c r="I61" i="25"/>
  <c r="H61" i="25"/>
  <c r="D61" i="25"/>
  <c r="C61" i="25"/>
  <c r="B61" i="25"/>
  <c r="A61" i="25"/>
  <c r="L60" i="25"/>
  <c r="K60" i="25"/>
  <c r="I60" i="25"/>
  <c r="H60" i="25"/>
  <c r="D60" i="25"/>
  <c r="C60" i="25"/>
  <c r="B60" i="25"/>
  <c r="A60" i="25"/>
  <c r="L59" i="25"/>
  <c r="K59" i="25"/>
  <c r="I59" i="25"/>
  <c r="H59" i="25"/>
  <c r="D59" i="25"/>
  <c r="C59" i="25"/>
  <c r="B59" i="25"/>
  <c r="A59" i="25"/>
  <c r="L58" i="25"/>
  <c r="K58" i="25"/>
  <c r="I58" i="25"/>
  <c r="H58" i="25"/>
  <c r="D58" i="25"/>
  <c r="C58" i="25"/>
  <c r="B58" i="25"/>
  <c r="A58" i="25"/>
  <c r="L57" i="25"/>
  <c r="K57" i="25"/>
  <c r="I57" i="25"/>
  <c r="H57" i="25"/>
  <c r="D57" i="25"/>
  <c r="C57" i="25"/>
  <c r="B57" i="25"/>
  <c r="A57" i="25"/>
  <c r="M56" i="25"/>
  <c r="A56" i="25"/>
  <c r="L55" i="25"/>
  <c r="M55" i="25" s="1"/>
  <c r="N55" i="25" s="1"/>
  <c r="AF55" i="1" s="1"/>
  <c r="K55" i="25"/>
  <c r="I55" i="25"/>
  <c r="H55" i="25"/>
  <c r="D55" i="25"/>
  <c r="C55" i="25"/>
  <c r="B55" i="25"/>
  <c r="A55" i="25"/>
  <c r="L54" i="25"/>
  <c r="K54" i="25"/>
  <c r="I54" i="25"/>
  <c r="H54" i="25"/>
  <c r="D54" i="25"/>
  <c r="C54" i="25"/>
  <c r="B54" i="25"/>
  <c r="A54" i="25"/>
  <c r="L53" i="25"/>
  <c r="K53" i="25"/>
  <c r="I53" i="25"/>
  <c r="H53" i="25"/>
  <c r="D53" i="25"/>
  <c r="C53" i="25"/>
  <c r="B53" i="25"/>
  <c r="A53" i="25"/>
  <c r="L52" i="25"/>
  <c r="K52" i="25"/>
  <c r="M52" i="25" s="1"/>
  <c r="N52" i="25" s="1"/>
  <c r="AF52" i="1" s="1"/>
  <c r="I52" i="25"/>
  <c r="H52" i="25"/>
  <c r="D52" i="25"/>
  <c r="C52" i="25"/>
  <c r="B52" i="25"/>
  <c r="A52" i="25"/>
  <c r="L51" i="25"/>
  <c r="M51" i="25" s="1"/>
  <c r="N51" i="25" s="1"/>
  <c r="AF51" i="1" s="1"/>
  <c r="K51" i="25"/>
  <c r="I51" i="25"/>
  <c r="H51" i="25"/>
  <c r="D51" i="25"/>
  <c r="B51" i="25"/>
  <c r="A51" i="25"/>
  <c r="L50" i="25"/>
  <c r="K50" i="25"/>
  <c r="I50" i="25"/>
  <c r="H50" i="25"/>
  <c r="D50" i="25"/>
  <c r="C50" i="25"/>
  <c r="B50" i="25"/>
  <c r="A50" i="25"/>
  <c r="M49" i="25"/>
  <c r="A49" i="25"/>
  <c r="L48" i="25"/>
  <c r="K48" i="25"/>
  <c r="I48" i="25"/>
  <c r="H48" i="25"/>
  <c r="D48" i="25"/>
  <c r="C48" i="25"/>
  <c r="B48" i="25"/>
  <c r="A48" i="25"/>
  <c r="L47" i="25"/>
  <c r="K47" i="25"/>
  <c r="I47" i="25"/>
  <c r="H47" i="25"/>
  <c r="D47" i="25"/>
  <c r="C47" i="25"/>
  <c r="B47" i="25"/>
  <c r="A47" i="25"/>
  <c r="L46" i="25"/>
  <c r="K46" i="25"/>
  <c r="I46" i="25"/>
  <c r="H46" i="25"/>
  <c r="D46" i="25"/>
  <c r="C46" i="25"/>
  <c r="B46" i="25"/>
  <c r="A46" i="25"/>
  <c r="L45" i="25"/>
  <c r="M45" i="25" s="1"/>
  <c r="N45" i="25" s="1"/>
  <c r="AF45" i="1" s="1"/>
  <c r="K45" i="25"/>
  <c r="I45" i="25"/>
  <c r="H45" i="25"/>
  <c r="D45" i="25"/>
  <c r="C45" i="25"/>
  <c r="B45" i="25"/>
  <c r="A45" i="25"/>
  <c r="L44" i="25"/>
  <c r="K44" i="25"/>
  <c r="I44" i="25"/>
  <c r="H44" i="25"/>
  <c r="D44" i="25"/>
  <c r="C44" i="25"/>
  <c r="B44" i="25"/>
  <c r="A44" i="25"/>
  <c r="L43" i="25"/>
  <c r="K43" i="25"/>
  <c r="I43" i="25"/>
  <c r="H43" i="25"/>
  <c r="D43" i="25"/>
  <c r="C43" i="25"/>
  <c r="B43" i="25"/>
  <c r="A43" i="25"/>
  <c r="M42" i="25"/>
  <c r="A42" i="25"/>
  <c r="L41" i="25"/>
  <c r="M41" i="25" s="1"/>
  <c r="N41" i="25" s="1"/>
  <c r="AF41" i="1" s="1"/>
  <c r="K41" i="25"/>
  <c r="I41" i="25"/>
  <c r="H41" i="25"/>
  <c r="D41" i="25"/>
  <c r="C41" i="25"/>
  <c r="B41" i="25"/>
  <c r="A41" i="25"/>
  <c r="L40" i="25"/>
  <c r="K40" i="25"/>
  <c r="I40" i="25"/>
  <c r="H40" i="25"/>
  <c r="D40" i="25"/>
  <c r="C40" i="25"/>
  <c r="B40" i="25"/>
  <c r="A40" i="25"/>
  <c r="L39" i="25"/>
  <c r="K39" i="25"/>
  <c r="I39" i="25"/>
  <c r="H39" i="25"/>
  <c r="D39" i="25"/>
  <c r="C39" i="25"/>
  <c r="B39" i="25"/>
  <c r="A39" i="25"/>
  <c r="L38" i="25"/>
  <c r="M38" i="25" s="1"/>
  <c r="N38" i="25" s="1"/>
  <c r="AF38" i="1" s="1"/>
  <c r="K38" i="25"/>
  <c r="I38" i="25"/>
  <c r="H38" i="25"/>
  <c r="D38" i="25"/>
  <c r="C38" i="25"/>
  <c r="B38" i="25"/>
  <c r="A38" i="25"/>
  <c r="L37" i="25"/>
  <c r="K37" i="25"/>
  <c r="I37" i="25"/>
  <c r="H37" i="25"/>
  <c r="D37" i="25"/>
  <c r="B37" i="25"/>
  <c r="A37" i="25"/>
  <c r="L36" i="25"/>
  <c r="K36" i="25"/>
  <c r="I36" i="25"/>
  <c r="H36" i="25"/>
  <c r="D36" i="25"/>
  <c r="C36" i="25"/>
  <c r="B36" i="25"/>
  <c r="A36" i="25"/>
  <c r="M35" i="25"/>
  <c r="A35" i="25"/>
  <c r="L34" i="25"/>
  <c r="K34" i="25"/>
  <c r="I34" i="25"/>
  <c r="H34" i="25"/>
  <c r="D34" i="25"/>
  <c r="C34" i="25"/>
  <c r="B34" i="25"/>
  <c r="A34" i="25"/>
  <c r="L33" i="25"/>
  <c r="M33" i="25" s="1"/>
  <c r="N33" i="25" s="1"/>
  <c r="AF33" i="1" s="1"/>
  <c r="K33" i="25"/>
  <c r="I33" i="25"/>
  <c r="H33" i="25"/>
  <c r="D33" i="25"/>
  <c r="C33" i="25"/>
  <c r="B33" i="25"/>
  <c r="A33" i="25"/>
  <c r="L32" i="25"/>
  <c r="K32" i="25"/>
  <c r="I32" i="25"/>
  <c r="H32" i="25"/>
  <c r="D32" i="25"/>
  <c r="C32" i="25"/>
  <c r="B32" i="25"/>
  <c r="A32" i="25"/>
  <c r="L31" i="25"/>
  <c r="K31" i="25"/>
  <c r="I31" i="25"/>
  <c r="H31" i="25"/>
  <c r="D31" i="25"/>
  <c r="C31" i="25"/>
  <c r="B31" i="25"/>
  <c r="A31" i="25"/>
  <c r="L30" i="25"/>
  <c r="K30" i="25"/>
  <c r="I30" i="25"/>
  <c r="H30" i="25"/>
  <c r="D30" i="25"/>
  <c r="C30" i="25"/>
  <c r="B30" i="25"/>
  <c r="A30" i="25"/>
  <c r="L29" i="25"/>
  <c r="K29" i="25"/>
  <c r="I29" i="25"/>
  <c r="H29" i="25"/>
  <c r="D29" i="25"/>
  <c r="C29" i="25"/>
  <c r="B29" i="25"/>
  <c r="A29" i="25"/>
  <c r="M28" i="25"/>
  <c r="A28" i="25"/>
  <c r="L27" i="25"/>
  <c r="K27" i="25"/>
  <c r="I27" i="25"/>
  <c r="H27" i="25"/>
  <c r="D27" i="25"/>
  <c r="B27" i="25"/>
  <c r="A27" i="25"/>
  <c r="L26" i="25"/>
  <c r="M26" i="25" s="1"/>
  <c r="N26" i="25" s="1"/>
  <c r="AF26" i="1" s="1"/>
  <c r="K26" i="25"/>
  <c r="I26" i="25"/>
  <c r="H26" i="25"/>
  <c r="D26" i="25"/>
  <c r="C26" i="25"/>
  <c r="B26" i="25"/>
  <c r="A26" i="25"/>
  <c r="L25" i="25"/>
  <c r="K25" i="25"/>
  <c r="I25" i="25"/>
  <c r="H25" i="25"/>
  <c r="D25" i="25"/>
  <c r="C25" i="25"/>
  <c r="B25" i="25"/>
  <c r="A25" i="25"/>
  <c r="L24" i="25"/>
  <c r="K24" i="25"/>
  <c r="I24" i="25"/>
  <c r="H24" i="25"/>
  <c r="D24" i="25"/>
  <c r="C24" i="25"/>
  <c r="B24" i="25"/>
  <c r="A24" i="25"/>
  <c r="L23" i="25"/>
  <c r="K23" i="25"/>
  <c r="I23" i="25"/>
  <c r="H23" i="25"/>
  <c r="D23" i="25"/>
  <c r="C23" i="25"/>
  <c r="B23" i="25"/>
  <c r="A23" i="25"/>
  <c r="L22" i="25"/>
  <c r="K22" i="25"/>
  <c r="I22" i="25"/>
  <c r="H22" i="25"/>
  <c r="D22" i="25"/>
  <c r="C22" i="25"/>
  <c r="B22" i="25"/>
  <c r="A22" i="25"/>
  <c r="M21" i="25"/>
  <c r="A21" i="25"/>
  <c r="L20" i="25"/>
  <c r="K20" i="25"/>
  <c r="I20" i="25"/>
  <c r="H20" i="25"/>
  <c r="D20" i="25"/>
  <c r="B20" i="25"/>
  <c r="A20" i="25"/>
  <c r="L19" i="25"/>
  <c r="M19" i="25" s="1"/>
  <c r="N19" i="25" s="1"/>
  <c r="AF19" i="1" s="1"/>
  <c r="K19" i="25"/>
  <c r="I19" i="25"/>
  <c r="H19" i="25"/>
  <c r="D19" i="25"/>
  <c r="C19" i="25"/>
  <c r="B19" i="25"/>
  <c r="A19" i="25"/>
  <c r="L18" i="25"/>
  <c r="K18" i="25"/>
  <c r="I18" i="25"/>
  <c r="H18" i="25"/>
  <c r="D18" i="25"/>
  <c r="C18" i="25"/>
  <c r="B18" i="25"/>
  <c r="A18" i="25"/>
  <c r="L17" i="25"/>
  <c r="K17" i="25"/>
  <c r="I17" i="25"/>
  <c r="H17" i="25"/>
  <c r="D17" i="25"/>
  <c r="C17" i="25"/>
  <c r="B17" i="25"/>
  <c r="A17" i="25"/>
  <c r="L16" i="25"/>
  <c r="K16" i="25"/>
  <c r="I16" i="25"/>
  <c r="H16" i="25"/>
  <c r="D16" i="25"/>
  <c r="C16" i="25"/>
  <c r="B16" i="25"/>
  <c r="A16" i="25"/>
  <c r="L15" i="25"/>
  <c r="K15" i="25"/>
  <c r="I15" i="25"/>
  <c r="H15" i="25"/>
  <c r="D15" i="25"/>
  <c r="C15" i="25"/>
  <c r="B15" i="25"/>
  <c r="A15" i="25"/>
  <c r="M14" i="25"/>
  <c r="A14" i="25"/>
  <c r="L13" i="25"/>
  <c r="K13" i="25"/>
  <c r="I13" i="25"/>
  <c r="H13" i="25"/>
  <c r="D13" i="25"/>
  <c r="B13" i="25"/>
  <c r="A13" i="25"/>
  <c r="L12" i="25"/>
  <c r="K12" i="25"/>
  <c r="I12" i="25"/>
  <c r="H12" i="25"/>
  <c r="D12" i="25"/>
  <c r="C12" i="25"/>
  <c r="B12" i="25"/>
  <c r="A12" i="25"/>
  <c r="L11" i="25"/>
  <c r="K11" i="25"/>
  <c r="I11" i="25"/>
  <c r="H11" i="25"/>
  <c r="D11" i="25"/>
  <c r="B11" i="25"/>
  <c r="A11" i="25"/>
  <c r="L10" i="25"/>
  <c r="K10" i="25"/>
  <c r="I10" i="25"/>
  <c r="H10" i="25"/>
  <c r="D10" i="25"/>
  <c r="C10" i="25"/>
  <c r="B10" i="25"/>
  <c r="A10" i="25"/>
  <c r="L9" i="25"/>
  <c r="K9" i="25"/>
  <c r="I9" i="25"/>
  <c r="H9" i="25"/>
  <c r="D9" i="25"/>
  <c r="B9" i="25"/>
  <c r="A9" i="25"/>
  <c r="L8" i="25"/>
  <c r="K8" i="25"/>
  <c r="M8" i="25" s="1"/>
  <c r="N8" i="25" s="1"/>
  <c r="I8" i="25"/>
  <c r="H8" i="25"/>
  <c r="D8" i="25"/>
  <c r="C8" i="25"/>
  <c r="B8" i="25"/>
  <c r="A8" i="25"/>
  <c r="A7" i="25"/>
  <c r="E113" i="26"/>
  <c r="A113" i="26"/>
  <c r="E112" i="26"/>
  <c r="A112" i="26"/>
  <c r="E111" i="26"/>
  <c r="A111" i="26"/>
  <c r="A110" i="26"/>
  <c r="E108" i="26"/>
  <c r="A108" i="26"/>
  <c r="E107" i="26"/>
  <c r="A107" i="26"/>
  <c r="E106" i="26"/>
  <c r="A106" i="26"/>
  <c r="A105" i="26"/>
  <c r="E103" i="26"/>
  <c r="A103" i="26"/>
  <c r="E102" i="26"/>
  <c r="A102" i="26"/>
  <c r="E101" i="26"/>
  <c r="A101" i="26"/>
  <c r="A100" i="26"/>
  <c r="E98" i="26"/>
  <c r="A98" i="26"/>
  <c r="E97" i="26"/>
  <c r="A97" i="26"/>
  <c r="E96" i="26"/>
  <c r="A96" i="26"/>
  <c r="A95" i="26"/>
  <c r="E93" i="26"/>
  <c r="A93" i="26"/>
  <c r="E92" i="26"/>
  <c r="A92" i="26"/>
  <c r="E91" i="26"/>
  <c r="A91" i="26"/>
  <c r="A90" i="26"/>
  <c r="E88" i="26"/>
  <c r="A88" i="26"/>
  <c r="E87" i="26"/>
  <c r="A87" i="26"/>
  <c r="E86" i="26"/>
  <c r="A86" i="26"/>
  <c r="A85" i="26"/>
  <c r="L83" i="26"/>
  <c r="K83" i="26"/>
  <c r="I83" i="26"/>
  <c r="B83" i="26"/>
  <c r="A83" i="26"/>
  <c r="M82" i="26"/>
  <c r="A82" i="26"/>
  <c r="L81" i="26"/>
  <c r="K81" i="26"/>
  <c r="I81" i="26"/>
  <c r="B81" i="26"/>
  <c r="A81" i="26"/>
  <c r="M80" i="26"/>
  <c r="A80" i="26"/>
  <c r="L79" i="26"/>
  <c r="K79" i="26"/>
  <c r="I79" i="26"/>
  <c r="B79" i="26"/>
  <c r="A79" i="26"/>
  <c r="L78" i="26"/>
  <c r="K78" i="26"/>
  <c r="M78" i="26" s="1"/>
  <c r="N78" i="26" s="1"/>
  <c r="AG78" i="1" s="1"/>
  <c r="I78" i="26"/>
  <c r="B78" i="26"/>
  <c r="A78" i="26"/>
  <c r="M77" i="26"/>
  <c r="A77" i="26"/>
  <c r="L76" i="26"/>
  <c r="K76" i="26"/>
  <c r="I76" i="26"/>
  <c r="B76" i="26"/>
  <c r="A76" i="26"/>
  <c r="L75" i="26"/>
  <c r="M75" i="26" s="1"/>
  <c r="N75" i="26" s="1"/>
  <c r="AG75" i="1" s="1"/>
  <c r="K75" i="26"/>
  <c r="I75" i="26"/>
  <c r="B75" i="26"/>
  <c r="A75" i="26"/>
  <c r="L74" i="26"/>
  <c r="K74" i="26"/>
  <c r="I74" i="26"/>
  <c r="B74" i="26"/>
  <c r="A74" i="26"/>
  <c r="L73" i="26"/>
  <c r="K73" i="26"/>
  <c r="I73" i="26"/>
  <c r="B73" i="26"/>
  <c r="A73" i="26"/>
  <c r="M72" i="26"/>
  <c r="A72" i="26"/>
  <c r="L71" i="26"/>
  <c r="K71" i="26"/>
  <c r="I71" i="26"/>
  <c r="H71" i="26"/>
  <c r="D71" i="26"/>
  <c r="B71" i="26"/>
  <c r="A71" i="26"/>
  <c r="L70" i="26"/>
  <c r="K70" i="26"/>
  <c r="I70" i="26"/>
  <c r="H70" i="26"/>
  <c r="D70" i="26"/>
  <c r="B70" i="26"/>
  <c r="A70" i="26"/>
  <c r="L69" i="26"/>
  <c r="K69" i="26"/>
  <c r="M69" i="26" s="1"/>
  <c r="N69" i="26" s="1"/>
  <c r="AG69" i="1" s="1"/>
  <c r="I69" i="26"/>
  <c r="H69" i="26"/>
  <c r="D69" i="26"/>
  <c r="B69" i="26"/>
  <c r="A69" i="26"/>
  <c r="L68" i="26"/>
  <c r="K68" i="26"/>
  <c r="I68" i="26"/>
  <c r="H68" i="26"/>
  <c r="D68" i="26"/>
  <c r="B68" i="26"/>
  <c r="A68" i="26"/>
  <c r="L67" i="26"/>
  <c r="K67" i="26"/>
  <c r="I67" i="26"/>
  <c r="H67" i="26"/>
  <c r="D67" i="26"/>
  <c r="B67" i="26"/>
  <c r="A67" i="26"/>
  <c r="L66" i="26"/>
  <c r="K66" i="26"/>
  <c r="I66" i="26"/>
  <c r="H66" i="26"/>
  <c r="D66" i="26"/>
  <c r="B66" i="26"/>
  <c r="A66" i="26"/>
  <c r="L65" i="26"/>
  <c r="K65" i="26"/>
  <c r="I65" i="26"/>
  <c r="H65" i="26"/>
  <c r="D65" i="26"/>
  <c r="B65" i="26"/>
  <c r="A65" i="26"/>
  <c r="L64" i="26"/>
  <c r="K64" i="26"/>
  <c r="I64" i="26"/>
  <c r="H64" i="26"/>
  <c r="D64" i="26"/>
  <c r="B64" i="26"/>
  <c r="A64" i="26"/>
  <c r="M63" i="26"/>
  <c r="A63" i="26"/>
  <c r="L62" i="26"/>
  <c r="K62" i="26"/>
  <c r="I62" i="26"/>
  <c r="H62" i="26"/>
  <c r="D62" i="26"/>
  <c r="C62" i="26"/>
  <c r="B62" i="26"/>
  <c r="A62" i="26"/>
  <c r="L61" i="26"/>
  <c r="K61" i="26"/>
  <c r="I61" i="26"/>
  <c r="H61" i="26"/>
  <c r="D61" i="26"/>
  <c r="C61" i="26"/>
  <c r="B61" i="26"/>
  <c r="A61" i="26"/>
  <c r="L60" i="26"/>
  <c r="K60" i="26"/>
  <c r="I60" i="26"/>
  <c r="H60" i="26"/>
  <c r="D60" i="26"/>
  <c r="C60" i="26"/>
  <c r="B60" i="26"/>
  <c r="A60" i="26"/>
  <c r="L59" i="26"/>
  <c r="K59" i="26"/>
  <c r="I59" i="26"/>
  <c r="H59" i="26"/>
  <c r="D59" i="26"/>
  <c r="C59" i="26"/>
  <c r="B59" i="26"/>
  <c r="A59" i="26"/>
  <c r="L58" i="26"/>
  <c r="K58" i="26"/>
  <c r="I58" i="26"/>
  <c r="H58" i="26"/>
  <c r="D58" i="26"/>
  <c r="C58" i="26"/>
  <c r="B58" i="26"/>
  <c r="A58" i="26"/>
  <c r="L57" i="26"/>
  <c r="K57" i="26"/>
  <c r="I57" i="26"/>
  <c r="H57" i="26"/>
  <c r="D57" i="26"/>
  <c r="C57" i="26"/>
  <c r="B57" i="26"/>
  <c r="A57" i="26"/>
  <c r="M56" i="26"/>
  <c r="A56" i="26"/>
  <c r="L55" i="26"/>
  <c r="K55" i="26"/>
  <c r="I55" i="26"/>
  <c r="H55" i="26"/>
  <c r="D55" i="26"/>
  <c r="C55" i="26"/>
  <c r="B55" i="26"/>
  <c r="A55" i="26"/>
  <c r="L54" i="26"/>
  <c r="K54" i="26"/>
  <c r="I54" i="26"/>
  <c r="H54" i="26"/>
  <c r="D54" i="26"/>
  <c r="C54" i="26"/>
  <c r="B54" i="26"/>
  <c r="A54" i="26"/>
  <c r="L53" i="26"/>
  <c r="K53" i="26"/>
  <c r="I53" i="26"/>
  <c r="H53" i="26"/>
  <c r="D53" i="26"/>
  <c r="C53" i="26"/>
  <c r="B53" i="26"/>
  <c r="A53" i="26"/>
  <c r="L52" i="26"/>
  <c r="K52" i="26"/>
  <c r="I52" i="26"/>
  <c r="H52" i="26"/>
  <c r="D52" i="26"/>
  <c r="C52" i="26"/>
  <c r="B52" i="26"/>
  <c r="A52" i="26"/>
  <c r="L51" i="26"/>
  <c r="K51" i="26"/>
  <c r="I51" i="26"/>
  <c r="H51" i="26"/>
  <c r="D51" i="26"/>
  <c r="B51" i="26"/>
  <c r="A51" i="26"/>
  <c r="L50" i="26"/>
  <c r="K50" i="26"/>
  <c r="I50" i="26"/>
  <c r="H50" i="26"/>
  <c r="D50" i="26"/>
  <c r="C50" i="26"/>
  <c r="B50" i="26"/>
  <c r="A50" i="26"/>
  <c r="M49" i="26"/>
  <c r="A49" i="26"/>
  <c r="L48" i="26"/>
  <c r="K48" i="26"/>
  <c r="I48" i="26"/>
  <c r="H48" i="26"/>
  <c r="D48" i="26"/>
  <c r="C48" i="26"/>
  <c r="B48" i="26"/>
  <c r="A48" i="26"/>
  <c r="L47" i="26"/>
  <c r="K47" i="26"/>
  <c r="I47" i="26"/>
  <c r="H47" i="26"/>
  <c r="D47" i="26"/>
  <c r="C47" i="26"/>
  <c r="B47" i="26"/>
  <c r="A47" i="26"/>
  <c r="L46" i="26"/>
  <c r="K46" i="26"/>
  <c r="I46" i="26"/>
  <c r="H46" i="26"/>
  <c r="D46" i="26"/>
  <c r="C46" i="26"/>
  <c r="B46" i="26"/>
  <c r="A46" i="26"/>
  <c r="L45" i="26"/>
  <c r="K45" i="26"/>
  <c r="I45" i="26"/>
  <c r="H45" i="26"/>
  <c r="D45" i="26"/>
  <c r="C45" i="26"/>
  <c r="B45" i="26"/>
  <c r="A45" i="26"/>
  <c r="L44" i="26"/>
  <c r="K44" i="26"/>
  <c r="I44" i="26"/>
  <c r="H44" i="26"/>
  <c r="D44" i="26"/>
  <c r="C44" i="26"/>
  <c r="B44" i="26"/>
  <c r="A44" i="26"/>
  <c r="L43" i="26"/>
  <c r="K43" i="26"/>
  <c r="I43" i="26"/>
  <c r="H43" i="26"/>
  <c r="D43" i="26"/>
  <c r="C43" i="26"/>
  <c r="B43" i="26"/>
  <c r="A43" i="26"/>
  <c r="M42" i="26"/>
  <c r="A42" i="26"/>
  <c r="L41" i="26"/>
  <c r="K41" i="26"/>
  <c r="I41" i="26"/>
  <c r="H41" i="26"/>
  <c r="D41" i="26"/>
  <c r="C41" i="26"/>
  <c r="B41" i="26"/>
  <c r="A41" i="26"/>
  <c r="L40" i="26"/>
  <c r="K40" i="26"/>
  <c r="I40" i="26"/>
  <c r="H40" i="26"/>
  <c r="D40" i="26"/>
  <c r="C40" i="26"/>
  <c r="B40" i="26"/>
  <c r="A40" i="26"/>
  <c r="L39" i="26"/>
  <c r="K39" i="26"/>
  <c r="I39" i="26"/>
  <c r="H39" i="26"/>
  <c r="D39" i="26"/>
  <c r="C39" i="26"/>
  <c r="B39" i="26"/>
  <c r="A39" i="26"/>
  <c r="L38" i="26"/>
  <c r="K38" i="26"/>
  <c r="I38" i="26"/>
  <c r="H38" i="26"/>
  <c r="D38" i="26"/>
  <c r="C38" i="26"/>
  <c r="B38" i="26"/>
  <c r="A38" i="26"/>
  <c r="L37" i="26"/>
  <c r="M37" i="26" s="1"/>
  <c r="N37" i="26" s="1"/>
  <c r="AG37" i="1" s="1"/>
  <c r="K37" i="26"/>
  <c r="I37" i="26"/>
  <c r="H37" i="26"/>
  <c r="D37" i="26"/>
  <c r="B37" i="26"/>
  <c r="A37" i="26"/>
  <c r="L36" i="26"/>
  <c r="K36" i="26"/>
  <c r="I36" i="26"/>
  <c r="H36" i="26"/>
  <c r="D36" i="26"/>
  <c r="C36" i="26"/>
  <c r="B36" i="26"/>
  <c r="A36" i="26"/>
  <c r="M35" i="26"/>
  <c r="A35" i="26"/>
  <c r="L34" i="26"/>
  <c r="K34" i="26"/>
  <c r="M34" i="26" s="1"/>
  <c r="N34" i="26" s="1"/>
  <c r="AG34" i="1" s="1"/>
  <c r="I34" i="26"/>
  <c r="H34" i="26"/>
  <c r="D34" i="26"/>
  <c r="C34" i="26"/>
  <c r="B34" i="26"/>
  <c r="A34" i="26"/>
  <c r="L33" i="26"/>
  <c r="K33" i="26"/>
  <c r="I33" i="26"/>
  <c r="H33" i="26"/>
  <c r="D33" i="26"/>
  <c r="C33" i="26"/>
  <c r="B33" i="26"/>
  <c r="A33" i="26"/>
  <c r="L32" i="26"/>
  <c r="K32" i="26"/>
  <c r="I32" i="26"/>
  <c r="H32" i="26"/>
  <c r="D32" i="26"/>
  <c r="C32" i="26"/>
  <c r="B32" i="26"/>
  <c r="A32" i="26"/>
  <c r="L31" i="26"/>
  <c r="K31" i="26"/>
  <c r="I31" i="26"/>
  <c r="H31" i="26"/>
  <c r="D31" i="26"/>
  <c r="C31" i="26"/>
  <c r="B31" i="26"/>
  <c r="A31" i="26"/>
  <c r="L30" i="26"/>
  <c r="M30" i="26" s="1"/>
  <c r="N30" i="26" s="1"/>
  <c r="AG30" i="1" s="1"/>
  <c r="K30" i="26"/>
  <c r="I30" i="26"/>
  <c r="H30" i="26"/>
  <c r="D30" i="26"/>
  <c r="C30" i="26"/>
  <c r="B30" i="26"/>
  <c r="A30" i="26"/>
  <c r="L29" i="26"/>
  <c r="K29" i="26"/>
  <c r="I29" i="26"/>
  <c r="H29" i="26"/>
  <c r="D29" i="26"/>
  <c r="C29" i="26"/>
  <c r="B29" i="26"/>
  <c r="A29" i="26"/>
  <c r="M28" i="26"/>
  <c r="A28" i="26"/>
  <c r="L27" i="26"/>
  <c r="K27" i="26"/>
  <c r="I27" i="26"/>
  <c r="H27" i="26"/>
  <c r="D27" i="26"/>
  <c r="B27" i="26"/>
  <c r="A27" i="26"/>
  <c r="L26" i="26"/>
  <c r="K26" i="26"/>
  <c r="I26" i="26"/>
  <c r="H26" i="26"/>
  <c r="D26" i="26"/>
  <c r="C26" i="26"/>
  <c r="B26" i="26"/>
  <c r="A26" i="26"/>
  <c r="L25" i="26"/>
  <c r="M25" i="26"/>
  <c r="N25" i="26" s="1"/>
  <c r="AG25" i="1" s="1"/>
  <c r="K25" i="26"/>
  <c r="I25" i="26"/>
  <c r="H25" i="26"/>
  <c r="D25" i="26"/>
  <c r="C25" i="26"/>
  <c r="B25" i="26"/>
  <c r="A25" i="26"/>
  <c r="L24" i="26"/>
  <c r="K24" i="26"/>
  <c r="I24" i="26"/>
  <c r="H24" i="26"/>
  <c r="D24" i="26"/>
  <c r="C24" i="26"/>
  <c r="B24" i="26"/>
  <c r="A24" i="26"/>
  <c r="L23" i="26"/>
  <c r="K23" i="26"/>
  <c r="I23" i="26"/>
  <c r="H23" i="26"/>
  <c r="D23" i="26"/>
  <c r="C23" i="26"/>
  <c r="B23" i="26"/>
  <c r="A23" i="26"/>
  <c r="L22" i="26"/>
  <c r="K22" i="26"/>
  <c r="I22" i="26"/>
  <c r="H22" i="26"/>
  <c r="D22" i="26"/>
  <c r="C22" i="26"/>
  <c r="B22" i="26"/>
  <c r="A22" i="26"/>
  <c r="M21" i="26"/>
  <c r="A21" i="26"/>
  <c r="L20" i="26"/>
  <c r="K20" i="26"/>
  <c r="I20" i="26"/>
  <c r="H20" i="26"/>
  <c r="D20" i="26"/>
  <c r="B20" i="26"/>
  <c r="A20" i="26"/>
  <c r="L19" i="26"/>
  <c r="K19" i="26"/>
  <c r="I19" i="26"/>
  <c r="H19" i="26"/>
  <c r="D19" i="26"/>
  <c r="C19" i="26"/>
  <c r="B19" i="26"/>
  <c r="A19" i="26"/>
  <c r="L18" i="26"/>
  <c r="K18" i="26"/>
  <c r="I18" i="26"/>
  <c r="H18" i="26"/>
  <c r="D18" i="26"/>
  <c r="C18" i="26"/>
  <c r="B18" i="26"/>
  <c r="A18" i="26"/>
  <c r="L17" i="26"/>
  <c r="K17" i="26"/>
  <c r="I17" i="26"/>
  <c r="H17" i="26"/>
  <c r="D17" i="26"/>
  <c r="C17" i="26"/>
  <c r="B17" i="26"/>
  <c r="A17" i="26"/>
  <c r="L16" i="26"/>
  <c r="K16" i="26"/>
  <c r="I16" i="26"/>
  <c r="H16" i="26"/>
  <c r="D16" i="26"/>
  <c r="C16" i="26"/>
  <c r="B16" i="26"/>
  <c r="A16" i="26"/>
  <c r="L15" i="26"/>
  <c r="K15" i="26"/>
  <c r="I15" i="26"/>
  <c r="H15" i="26"/>
  <c r="D15" i="26"/>
  <c r="C15" i="26"/>
  <c r="B15" i="26"/>
  <c r="A15" i="26"/>
  <c r="M14" i="26"/>
  <c r="A14" i="26"/>
  <c r="L13" i="26"/>
  <c r="K13" i="26"/>
  <c r="I13" i="26"/>
  <c r="H13" i="26"/>
  <c r="D13" i="26"/>
  <c r="B13" i="26"/>
  <c r="A13" i="26"/>
  <c r="L12" i="26"/>
  <c r="K12" i="26"/>
  <c r="I12" i="26"/>
  <c r="H12" i="26"/>
  <c r="D12" i="26"/>
  <c r="C12" i="26"/>
  <c r="B12" i="26"/>
  <c r="A12" i="26"/>
  <c r="L11" i="26"/>
  <c r="K11" i="26"/>
  <c r="I11" i="26"/>
  <c r="H11" i="26"/>
  <c r="D11" i="26"/>
  <c r="B11" i="26"/>
  <c r="A11" i="26"/>
  <c r="L10" i="26"/>
  <c r="K10" i="26"/>
  <c r="I10" i="26"/>
  <c r="H10" i="26"/>
  <c r="D10" i="26"/>
  <c r="C10" i="26"/>
  <c r="B10" i="26"/>
  <c r="A10" i="26"/>
  <c r="L9" i="26"/>
  <c r="K9" i="26"/>
  <c r="I9" i="26"/>
  <c r="H9" i="26"/>
  <c r="D9" i="26"/>
  <c r="B9" i="26"/>
  <c r="A9" i="26"/>
  <c r="L8" i="26"/>
  <c r="K8" i="26"/>
  <c r="I8" i="26"/>
  <c r="H8" i="26"/>
  <c r="D8" i="26"/>
  <c r="C8" i="26"/>
  <c r="B8" i="26"/>
  <c r="A8" i="26"/>
  <c r="A7" i="26"/>
  <c r="E113" i="27"/>
  <c r="A113" i="27"/>
  <c r="E112" i="27"/>
  <c r="A112" i="27"/>
  <c r="E111" i="27"/>
  <c r="A111" i="27"/>
  <c r="A110" i="27"/>
  <c r="E108" i="27"/>
  <c r="A108" i="27"/>
  <c r="E107" i="27"/>
  <c r="A107" i="27"/>
  <c r="E106" i="27"/>
  <c r="A106" i="27"/>
  <c r="A105" i="27"/>
  <c r="E103" i="27"/>
  <c r="A103" i="27"/>
  <c r="E102" i="27"/>
  <c r="A102" i="27"/>
  <c r="E101" i="27"/>
  <c r="A101" i="27"/>
  <c r="A100" i="27"/>
  <c r="E98" i="27"/>
  <c r="A98" i="27"/>
  <c r="E97" i="27"/>
  <c r="A97" i="27"/>
  <c r="E96" i="27"/>
  <c r="A96" i="27"/>
  <c r="A95" i="27"/>
  <c r="E93" i="27"/>
  <c r="A93" i="27"/>
  <c r="E92" i="27"/>
  <c r="A92" i="27"/>
  <c r="E91" i="27"/>
  <c r="A91" i="27"/>
  <c r="A90" i="27"/>
  <c r="E88" i="27"/>
  <c r="A88" i="27"/>
  <c r="E87" i="27"/>
  <c r="A87" i="27"/>
  <c r="E86" i="27"/>
  <c r="A86" i="27"/>
  <c r="A85" i="27"/>
  <c r="L83" i="27"/>
  <c r="K83" i="27"/>
  <c r="I83" i="27"/>
  <c r="B83" i="27"/>
  <c r="A83" i="27"/>
  <c r="M82" i="27"/>
  <c r="A82" i="27"/>
  <c r="L81" i="27"/>
  <c r="K81" i="27"/>
  <c r="M81" i="27"/>
  <c r="N81" i="27" s="1"/>
  <c r="AH81" i="1" s="1"/>
  <c r="I81" i="27"/>
  <c r="B81" i="27"/>
  <c r="A81" i="27"/>
  <c r="M80" i="27"/>
  <c r="A80" i="27"/>
  <c r="L79" i="27"/>
  <c r="K79" i="27"/>
  <c r="I79" i="27"/>
  <c r="B79" i="27"/>
  <c r="A79" i="27"/>
  <c r="L78" i="27"/>
  <c r="K78" i="27"/>
  <c r="I78" i="27"/>
  <c r="B78" i="27"/>
  <c r="A78" i="27"/>
  <c r="M77" i="27"/>
  <c r="A77" i="27"/>
  <c r="L76" i="27"/>
  <c r="K76" i="27"/>
  <c r="I76" i="27"/>
  <c r="B76" i="27"/>
  <c r="A76" i="27"/>
  <c r="L75" i="27"/>
  <c r="M75" i="27" s="1"/>
  <c r="N75" i="27" s="1"/>
  <c r="AH75" i="1" s="1"/>
  <c r="K75" i="27"/>
  <c r="I75" i="27"/>
  <c r="B75" i="27"/>
  <c r="A75" i="27"/>
  <c r="L74" i="27"/>
  <c r="K74" i="27"/>
  <c r="I74" i="27"/>
  <c r="B74" i="27"/>
  <c r="A74" i="27"/>
  <c r="L73" i="27"/>
  <c r="K73" i="27"/>
  <c r="I73" i="27"/>
  <c r="B73" i="27"/>
  <c r="A73" i="27"/>
  <c r="M72" i="27"/>
  <c r="A72" i="27"/>
  <c r="L71" i="27"/>
  <c r="K71" i="27"/>
  <c r="I71" i="27"/>
  <c r="H71" i="27"/>
  <c r="D71" i="27"/>
  <c r="B71" i="27"/>
  <c r="A71" i="27"/>
  <c r="L70" i="27"/>
  <c r="M70" i="27" s="1"/>
  <c r="N70" i="27" s="1"/>
  <c r="AH70" i="1" s="1"/>
  <c r="K70" i="27"/>
  <c r="I70" i="27"/>
  <c r="H70" i="27"/>
  <c r="D70" i="27"/>
  <c r="B70" i="27"/>
  <c r="A70" i="27"/>
  <c r="L69" i="27"/>
  <c r="K69" i="27"/>
  <c r="I69" i="27"/>
  <c r="H69" i="27"/>
  <c r="D69" i="27"/>
  <c r="B69" i="27"/>
  <c r="A69" i="27"/>
  <c r="L68" i="27"/>
  <c r="K68" i="27"/>
  <c r="I68" i="27"/>
  <c r="H68" i="27"/>
  <c r="D68" i="27"/>
  <c r="B68" i="27"/>
  <c r="A68" i="27"/>
  <c r="L67" i="27"/>
  <c r="K67" i="27"/>
  <c r="I67" i="27"/>
  <c r="H67" i="27"/>
  <c r="D67" i="27"/>
  <c r="B67" i="27"/>
  <c r="A67" i="27"/>
  <c r="L66" i="27"/>
  <c r="K66" i="27"/>
  <c r="I66" i="27"/>
  <c r="H66" i="27"/>
  <c r="D66" i="27"/>
  <c r="B66" i="27"/>
  <c r="A66" i="27"/>
  <c r="L65" i="27"/>
  <c r="K65" i="27"/>
  <c r="I65" i="27"/>
  <c r="H65" i="27"/>
  <c r="D65" i="27"/>
  <c r="B65" i="27"/>
  <c r="A65" i="27"/>
  <c r="L64" i="27"/>
  <c r="K64" i="27"/>
  <c r="I64" i="27"/>
  <c r="H64" i="27"/>
  <c r="D64" i="27"/>
  <c r="B64" i="27"/>
  <c r="A64" i="27"/>
  <c r="M63" i="27"/>
  <c r="A63" i="27"/>
  <c r="L62" i="27"/>
  <c r="K62" i="27"/>
  <c r="I62" i="27"/>
  <c r="H62" i="27"/>
  <c r="D62" i="27"/>
  <c r="C62" i="27"/>
  <c r="B62" i="27"/>
  <c r="A62" i="27"/>
  <c r="L61" i="27"/>
  <c r="K61" i="27"/>
  <c r="I61" i="27"/>
  <c r="H61" i="27"/>
  <c r="D61" i="27"/>
  <c r="C61" i="27"/>
  <c r="B61" i="27"/>
  <c r="A61" i="27"/>
  <c r="L60" i="27"/>
  <c r="K60" i="27"/>
  <c r="I60" i="27"/>
  <c r="H60" i="27"/>
  <c r="D60" i="27"/>
  <c r="C60" i="27"/>
  <c r="B60" i="27"/>
  <c r="A60" i="27"/>
  <c r="L59" i="27"/>
  <c r="K59" i="27"/>
  <c r="I59" i="27"/>
  <c r="H59" i="27"/>
  <c r="D59" i="27"/>
  <c r="C59" i="27"/>
  <c r="B59" i="27"/>
  <c r="A59" i="27"/>
  <c r="L58" i="27"/>
  <c r="K58" i="27"/>
  <c r="I58" i="27"/>
  <c r="H58" i="27"/>
  <c r="D58" i="27"/>
  <c r="C58" i="27"/>
  <c r="B58" i="27"/>
  <c r="A58" i="27"/>
  <c r="L57" i="27"/>
  <c r="K57" i="27"/>
  <c r="I57" i="27"/>
  <c r="H57" i="27"/>
  <c r="D57" i="27"/>
  <c r="C57" i="27"/>
  <c r="B57" i="27"/>
  <c r="A57" i="27"/>
  <c r="M56" i="27"/>
  <c r="A56" i="27"/>
  <c r="L55" i="27"/>
  <c r="K55" i="27"/>
  <c r="I55" i="27"/>
  <c r="H55" i="27"/>
  <c r="D55" i="27"/>
  <c r="C55" i="27"/>
  <c r="B55" i="27"/>
  <c r="A55" i="27"/>
  <c r="L54" i="27"/>
  <c r="K54" i="27"/>
  <c r="I54" i="27"/>
  <c r="H54" i="27"/>
  <c r="D54" i="27"/>
  <c r="C54" i="27"/>
  <c r="B54" i="27"/>
  <c r="A54" i="27"/>
  <c r="L53" i="27"/>
  <c r="K53" i="27"/>
  <c r="I53" i="27"/>
  <c r="H53" i="27"/>
  <c r="D53" i="27"/>
  <c r="C53" i="27"/>
  <c r="B53" i="27"/>
  <c r="A53" i="27"/>
  <c r="L52" i="27"/>
  <c r="K52" i="27"/>
  <c r="I52" i="27"/>
  <c r="H52" i="27"/>
  <c r="D52" i="27"/>
  <c r="C52" i="27"/>
  <c r="B52" i="27"/>
  <c r="A52" i="27"/>
  <c r="L51" i="27"/>
  <c r="K51" i="27"/>
  <c r="I51" i="27"/>
  <c r="H51" i="27"/>
  <c r="D51" i="27"/>
  <c r="B51" i="27"/>
  <c r="A51" i="27"/>
  <c r="L50" i="27"/>
  <c r="K50" i="27"/>
  <c r="I50" i="27"/>
  <c r="H50" i="27"/>
  <c r="D50" i="27"/>
  <c r="C50" i="27"/>
  <c r="B50" i="27"/>
  <c r="A50" i="27"/>
  <c r="M49" i="27"/>
  <c r="A49" i="27"/>
  <c r="L48" i="27"/>
  <c r="K48" i="27"/>
  <c r="I48" i="27"/>
  <c r="H48" i="27"/>
  <c r="D48" i="27"/>
  <c r="C48" i="27"/>
  <c r="B48" i="27"/>
  <c r="A48" i="27"/>
  <c r="L47" i="27"/>
  <c r="K47" i="27"/>
  <c r="I47" i="27"/>
  <c r="H47" i="27"/>
  <c r="D47" i="27"/>
  <c r="C47" i="27"/>
  <c r="B47" i="27"/>
  <c r="A47" i="27"/>
  <c r="L46" i="27"/>
  <c r="K46" i="27"/>
  <c r="I46" i="27"/>
  <c r="H46" i="27"/>
  <c r="D46" i="27"/>
  <c r="C46" i="27"/>
  <c r="B46" i="27"/>
  <c r="A46" i="27"/>
  <c r="L45" i="27"/>
  <c r="K45" i="27"/>
  <c r="I45" i="27"/>
  <c r="H45" i="27"/>
  <c r="D45" i="27"/>
  <c r="C45" i="27"/>
  <c r="B45" i="27"/>
  <c r="A45" i="27"/>
  <c r="L44" i="27"/>
  <c r="K44" i="27"/>
  <c r="I44" i="27"/>
  <c r="H44" i="27"/>
  <c r="D44" i="27"/>
  <c r="C44" i="27"/>
  <c r="B44" i="27"/>
  <c r="A44" i="27"/>
  <c r="L43" i="27"/>
  <c r="K43" i="27"/>
  <c r="I43" i="27"/>
  <c r="H43" i="27"/>
  <c r="D43" i="27"/>
  <c r="C43" i="27"/>
  <c r="B43" i="27"/>
  <c r="A43" i="27"/>
  <c r="M42" i="27"/>
  <c r="A42" i="27"/>
  <c r="L41" i="27"/>
  <c r="K41" i="27"/>
  <c r="I41" i="27"/>
  <c r="H41" i="27"/>
  <c r="D41" i="27"/>
  <c r="C41" i="27"/>
  <c r="B41" i="27"/>
  <c r="A41" i="27"/>
  <c r="L40" i="27"/>
  <c r="K40" i="27"/>
  <c r="I40" i="27"/>
  <c r="H40" i="27"/>
  <c r="D40" i="27"/>
  <c r="C40" i="27"/>
  <c r="B40" i="27"/>
  <c r="A40" i="27"/>
  <c r="L39" i="27"/>
  <c r="K39" i="27"/>
  <c r="M39" i="27" s="1"/>
  <c r="N39" i="27" s="1"/>
  <c r="AH39" i="1" s="1"/>
  <c r="I39" i="27"/>
  <c r="H39" i="27"/>
  <c r="D39" i="27"/>
  <c r="C39" i="27"/>
  <c r="B39" i="27"/>
  <c r="A39" i="27"/>
  <c r="L38" i="27"/>
  <c r="K38" i="27"/>
  <c r="I38" i="27"/>
  <c r="H38" i="27"/>
  <c r="D38" i="27"/>
  <c r="C38" i="27"/>
  <c r="B38" i="27"/>
  <c r="A38" i="27"/>
  <c r="L37" i="27"/>
  <c r="M37" i="27" s="1"/>
  <c r="N37" i="27" s="1"/>
  <c r="AH37" i="1" s="1"/>
  <c r="K37" i="27"/>
  <c r="I37" i="27"/>
  <c r="H37" i="27"/>
  <c r="D37" i="27"/>
  <c r="B37" i="27"/>
  <c r="A37" i="27"/>
  <c r="L36" i="27"/>
  <c r="K36" i="27"/>
  <c r="I36" i="27"/>
  <c r="H36" i="27"/>
  <c r="D36" i="27"/>
  <c r="C36" i="27"/>
  <c r="B36" i="27"/>
  <c r="A36" i="27"/>
  <c r="M35" i="27"/>
  <c r="A35" i="27"/>
  <c r="L34" i="27"/>
  <c r="K34" i="27"/>
  <c r="I34" i="27"/>
  <c r="H34" i="27"/>
  <c r="D34" i="27"/>
  <c r="C34" i="27"/>
  <c r="B34" i="27"/>
  <c r="A34" i="27"/>
  <c r="L33" i="27"/>
  <c r="K33" i="27"/>
  <c r="I33" i="27"/>
  <c r="H33" i="27"/>
  <c r="D33" i="27"/>
  <c r="C33" i="27"/>
  <c r="B33" i="27"/>
  <c r="A33" i="27"/>
  <c r="L32" i="27"/>
  <c r="K32" i="27"/>
  <c r="I32" i="27"/>
  <c r="H32" i="27"/>
  <c r="D32" i="27"/>
  <c r="C32" i="27"/>
  <c r="B32" i="27"/>
  <c r="A32" i="27"/>
  <c r="L31" i="27"/>
  <c r="K31" i="27"/>
  <c r="M31" i="27" s="1"/>
  <c r="N31" i="27" s="1"/>
  <c r="AH31" i="1" s="1"/>
  <c r="I31" i="27"/>
  <c r="H31" i="27"/>
  <c r="D31" i="27"/>
  <c r="C31" i="27"/>
  <c r="B31" i="27"/>
  <c r="A31" i="27"/>
  <c r="L30" i="27"/>
  <c r="K30" i="27"/>
  <c r="I30" i="27"/>
  <c r="H30" i="27"/>
  <c r="D30" i="27"/>
  <c r="C30" i="27"/>
  <c r="B30" i="27"/>
  <c r="A30" i="27"/>
  <c r="L29" i="27"/>
  <c r="K29" i="27"/>
  <c r="I29" i="27"/>
  <c r="H29" i="27"/>
  <c r="D29" i="27"/>
  <c r="C29" i="27"/>
  <c r="B29" i="27"/>
  <c r="A29" i="27"/>
  <c r="M28" i="27"/>
  <c r="A28" i="27"/>
  <c r="L27" i="27"/>
  <c r="K27" i="27"/>
  <c r="I27" i="27"/>
  <c r="H27" i="27"/>
  <c r="D27" i="27"/>
  <c r="B27" i="27"/>
  <c r="A27" i="27"/>
  <c r="L26" i="27"/>
  <c r="K26" i="27"/>
  <c r="I26" i="27"/>
  <c r="H26" i="27"/>
  <c r="D26" i="27"/>
  <c r="C26" i="27"/>
  <c r="B26" i="27"/>
  <c r="A26" i="27"/>
  <c r="L25" i="27"/>
  <c r="K25" i="27"/>
  <c r="I25" i="27"/>
  <c r="H25" i="27"/>
  <c r="D25" i="27"/>
  <c r="C25" i="27"/>
  <c r="B25" i="27"/>
  <c r="A25" i="27"/>
  <c r="L24" i="27"/>
  <c r="K24" i="27"/>
  <c r="I24" i="27"/>
  <c r="H24" i="27"/>
  <c r="D24" i="27"/>
  <c r="C24" i="27"/>
  <c r="B24" i="27"/>
  <c r="A24" i="27"/>
  <c r="L23" i="27"/>
  <c r="K23" i="27"/>
  <c r="I23" i="27"/>
  <c r="H23" i="27"/>
  <c r="D23" i="27"/>
  <c r="C23" i="27"/>
  <c r="B23" i="27"/>
  <c r="A23" i="27"/>
  <c r="L22" i="27"/>
  <c r="K22" i="27"/>
  <c r="I22" i="27"/>
  <c r="H22" i="27"/>
  <c r="D22" i="27"/>
  <c r="C22" i="27"/>
  <c r="B22" i="27"/>
  <c r="A22" i="27"/>
  <c r="M21" i="27"/>
  <c r="A21" i="27"/>
  <c r="L20" i="27"/>
  <c r="K20" i="27"/>
  <c r="I20" i="27"/>
  <c r="H20" i="27"/>
  <c r="D20" i="27"/>
  <c r="B20" i="27"/>
  <c r="A20" i="27"/>
  <c r="L19" i="27"/>
  <c r="K19" i="27"/>
  <c r="I19" i="27"/>
  <c r="H19" i="27"/>
  <c r="D19" i="27"/>
  <c r="C19" i="27"/>
  <c r="B19" i="27"/>
  <c r="A19" i="27"/>
  <c r="L18" i="27"/>
  <c r="K18" i="27"/>
  <c r="I18" i="27"/>
  <c r="H18" i="27"/>
  <c r="D18" i="27"/>
  <c r="C18" i="27"/>
  <c r="B18" i="27"/>
  <c r="A18" i="27"/>
  <c r="L17" i="27"/>
  <c r="K17" i="27"/>
  <c r="I17" i="27"/>
  <c r="H17" i="27"/>
  <c r="D17" i="27"/>
  <c r="C17" i="27"/>
  <c r="B17" i="27"/>
  <c r="A17" i="27"/>
  <c r="L16" i="27"/>
  <c r="K16" i="27"/>
  <c r="I16" i="27"/>
  <c r="H16" i="27"/>
  <c r="D16" i="27"/>
  <c r="C16" i="27"/>
  <c r="B16" i="27"/>
  <c r="A16" i="27"/>
  <c r="L15" i="27"/>
  <c r="K15" i="27"/>
  <c r="I15" i="27"/>
  <c r="H15" i="27"/>
  <c r="D15" i="27"/>
  <c r="C15" i="27"/>
  <c r="B15" i="27"/>
  <c r="A15" i="27"/>
  <c r="M14" i="27"/>
  <c r="A14" i="27"/>
  <c r="L13" i="27"/>
  <c r="K13" i="27"/>
  <c r="I13" i="27"/>
  <c r="H13" i="27"/>
  <c r="D13" i="27"/>
  <c r="B13" i="27"/>
  <c r="A13" i="27"/>
  <c r="L12" i="27"/>
  <c r="K12" i="27"/>
  <c r="I12" i="27"/>
  <c r="H12" i="27"/>
  <c r="D12" i="27"/>
  <c r="C12" i="27"/>
  <c r="B12" i="27"/>
  <c r="A12" i="27"/>
  <c r="L11" i="27"/>
  <c r="K11" i="27"/>
  <c r="I11" i="27"/>
  <c r="H11" i="27"/>
  <c r="D11" i="27"/>
  <c r="B11" i="27"/>
  <c r="A11" i="27"/>
  <c r="L10" i="27"/>
  <c r="K10" i="27"/>
  <c r="I10" i="27"/>
  <c r="H10" i="27"/>
  <c r="D10" i="27"/>
  <c r="C10" i="27"/>
  <c r="B10" i="27"/>
  <c r="A10" i="27"/>
  <c r="L9" i="27"/>
  <c r="K9" i="27"/>
  <c r="I9" i="27"/>
  <c r="H9" i="27"/>
  <c r="D9" i="27"/>
  <c r="B9" i="27"/>
  <c r="A9" i="27"/>
  <c r="L8" i="27"/>
  <c r="K8" i="27"/>
  <c r="I8" i="27"/>
  <c r="H8" i="27"/>
  <c r="D8" i="27"/>
  <c r="C8" i="27"/>
  <c r="B8" i="27"/>
  <c r="A8" i="27"/>
  <c r="A7" i="27"/>
  <c r="E113" i="28"/>
  <c r="A113" i="28"/>
  <c r="E112" i="28"/>
  <c r="A112" i="28"/>
  <c r="E111" i="28"/>
  <c r="A111" i="28"/>
  <c r="A110" i="28"/>
  <c r="E108" i="28"/>
  <c r="A108" i="28"/>
  <c r="E107" i="28"/>
  <c r="A107" i="28"/>
  <c r="E106" i="28"/>
  <c r="A106" i="28"/>
  <c r="A105" i="28"/>
  <c r="E103" i="28"/>
  <c r="A103" i="28"/>
  <c r="E102" i="28"/>
  <c r="A102" i="28"/>
  <c r="E101" i="28"/>
  <c r="A101" i="28"/>
  <c r="A100" i="28"/>
  <c r="E98" i="28"/>
  <c r="A98" i="28"/>
  <c r="E97" i="28"/>
  <c r="A97" i="28"/>
  <c r="E96" i="28"/>
  <c r="A96" i="28"/>
  <c r="A95" i="28"/>
  <c r="E93" i="28"/>
  <c r="A93" i="28"/>
  <c r="E92" i="28"/>
  <c r="A92" i="28"/>
  <c r="E91" i="28"/>
  <c r="A91" i="28"/>
  <c r="A90" i="28"/>
  <c r="E88" i="28"/>
  <c r="A88" i="28"/>
  <c r="E87" i="28"/>
  <c r="A87" i="28"/>
  <c r="E86" i="28"/>
  <c r="A86" i="28"/>
  <c r="A85" i="28"/>
  <c r="L83" i="28"/>
  <c r="K83" i="28"/>
  <c r="I83" i="28"/>
  <c r="B83" i="28"/>
  <c r="A83" i="28"/>
  <c r="M82" i="28"/>
  <c r="A82" i="28"/>
  <c r="L81" i="28"/>
  <c r="K81" i="28"/>
  <c r="I81" i="28"/>
  <c r="B81" i="28"/>
  <c r="A81" i="28"/>
  <c r="M80" i="28"/>
  <c r="A80" i="28"/>
  <c r="L79" i="28"/>
  <c r="K79" i="28"/>
  <c r="I79" i="28"/>
  <c r="B79" i="28"/>
  <c r="A79" i="28"/>
  <c r="L78" i="28"/>
  <c r="K78" i="28"/>
  <c r="I78" i="28"/>
  <c r="B78" i="28"/>
  <c r="A78" i="28"/>
  <c r="M77" i="28"/>
  <c r="A77" i="28"/>
  <c r="L76" i="28"/>
  <c r="K76" i="28"/>
  <c r="I76" i="28"/>
  <c r="B76" i="28"/>
  <c r="A76" i="28"/>
  <c r="L75" i="28"/>
  <c r="K75" i="28"/>
  <c r="I75" i="28"/>
  <c r="B75" i="28"/>
  <c r="A75" i="28"/>
  <c r="L74" i="28"/>
  <c r="K74" i="28"/>
  <c r="I74" i="28"/>
  <c r="B74" i="28"/>
  <c r="A74" i="28"/>
  <c r="L73" i="28"/>
  <c r="K73" i="28"/>
  <c r="I73" i="28"/>
  <c r="B73" i="28"/>
  <c r="A73" i="28"/>
  <c r="M72" i="28"/>
  <c r="A72" i="28"/>
  <c r="L71" i="28"/>
  <c r="K71" i="28"/>
  <c r="I71" i="28"/>
  <c r="H71" i="28"/>
  <c r="D71" i="28"/>
  <c r="B71" i="28"/>
  <c r="A71" i="28"/>
  <c r="L70" i="28"/>
  <c r="K70" i="28"/>
  <c r="I70" i="28"/>
  <c r="H70" i="28"/>
  <c r="D70" i="28"/>
  <c r="B70" i="28"/>
  <c r="A70" i="28"/>
  <c r="L69" i="28"/>
  <c r="K69" i="28"/>
  <c r="I69" i="28"/>
  <c r="H69" i="28"/>
  <c r="D69" i="28"/>
  <c r="B69" i="28"/>
  <c r="A69" i="28"/>
  <c r="L68" i="28"/>
  <c r="K68" i="28"/>
  <c r="I68" i="28"/>
  <c r="H68" i="28"/>
  <c r="D68" i="28"/>
  <c r="B68" i="28"/>
  <c r="A68" i="28"/>
  <c r="L67" i="28"/>
  <c r="K67" i="28"/>
  <c r="I67" i="28"/>
  <c r="H67" i="28"/>
  <c r="D67" i="28"/>
  <c r="B67" i="28"/>
  <c r="A67" i="28"/>
  <c r="L66" i="28"/>
  <c r="K66" i="28"/>
  <c r="I66" i="28"/>
  <c r="H66" i="28"/>
  <c r="D66" i="28"/>
  <c r="B66" i="28"/>
  <c r="A66" i="28"/>
  <c r="L65" i="28"/>
  <c r="K65" i="28"/>
  <c r="I65" i="28"/>
  <c r="H65" i="28"/>
  <c r="D65" i="28"/>
  <c r="B65" i="28"/>
  <c r="A65" i="28"/>
  <c r="L64" i="28"/>
  <c r="K64" i="28"/>
  <c r="I64" i="28"/>
  <c r="H64" i="28"/>
  <c r="D64" i="28"/>
  <c r="B64" i="28"/>
  <c r="A64" i="28"/>
  <c r="M63" i="28"/>
  <c r="A63" i="28"/>
  <c r="L62" i="28"/>
  <c r="K62" i="28"/>
  <c r="I62" i="28"/>
  <c r="H62" i="28"/>
  <c r="D62" i="28"/>
  <c r="C62" i="28"/>
  <c r="B62" i="28"/>
  <c r="A62" i="28"/>
  <c r="L61" i="28"/>
  <c r="K61" i="28"/>
  <c r="I61" i="28"/>
  <c r="H61" i="28"/>
  <c r="D61" i="28"/>
  <c r="C61" i="28"/>
  <c r="B61" i="28"/>
  <c r="A61" i="28"/>
  <c r="L60" i="28"/>
  <c r="K60" i="28"/>
  <c r="I60" i="28"/>
  <c r="H60" i="28"/>
  <c r="D60" i="28"/>
  <c r="C60" i="28"/>
  <c r="B60" i="28"/>
  <c r="A60" i="28"/>
  <c r="L59" i="28"/>
  <c r="K59" i="28"/>
  <c r="I59" i="28"/>
  <c r="H59" i="28"/>
  <c r="D59" i="28"/>
  <c r="C59" i="28"/>
  <c r="B59" i="28"/>
  <c r="A59" i="28"/>
  <c r="L58" i="28"/>
  <c r="K58" i="28"/>
  <c r="I58" i="28"/>
  <c r="H58" i="28"/>
  <c r="D58" i="28"/>
  <c r="C58" i="28"/>
  <c r="B58" i="28"/>
  <c r="A58" i="28"/>
  <c r="L57" i="28"/>
  <c r="K57" i="28"/>
  <c r="I57" i="28"/>
  <c r="H57" i="28"/>
  <c r="D57" i="28"/>
  <c r="C57" i="28"/>
  <c r="B57" i="28"/>
  <c r="A57" i="28"/>
  <c r="M56" i="28"/>
  <c r="A56" i="28"/>
  <c r="L55" i="28"/>
  <c r="K55" i="28"/>
  <c r="I55" i="28"/>
  <c r="H55" i="28"/>
  <c r="D55" i="28"/>
  <c r="C55" i="28"/>
  <c r="B55" i="28"/>
  <c r="A55" i="28"/>
  <c r="L54" i="28"/>
  <c r="K54" i="28"/>
  <c r="I54" i="28"/>
  <c r="H54" i="28"/>
  <c r="D54" i="28"/>
  <c r="C54" i="28"/>
  <c r="B54" i="28"/>
  <c r="A54" i="28"/>
  <c r="L53" i="28"/>
  <c r="K53" i="28"/>
  <c r="I53" i="28"/>
  <c r="H53" i="28"/>
  <c r="D53" i="28"/>
  <c r="C53" i="28"/>
  <c r="B53" i="28"/>
  <c r="A53" i="28"/>
  <c r="L52" i="28"/>
  <c r="K52" i="28"/>
  <c r="I52" i="28"/>
  <c r="H52" i="28"/>
  <c r="D52" i="28"/>
  <c r="C52" i="28"/>
  <c r="B52" i="28"/>
  <c r="A52" i="28"/>
  <c r="L51" i="28"/>
  <c r="K51" i="28"/>
  <c r="I51" i="28"/>
  <c r="H51" i="28"/>
  <c r="D51" i="28"/>
  <c r="B51" i="28"/>
  <c r="A51" i="28"/>
  <c r="L50" i="28"/>
  <c r="K50" i="28"/>
  <c r="I50" i="28"/>
  <c r="H50" i="28"/>
  <c r="D50" i="28"/>
  <c r="C50" i="28"/>
  <c r="B50" i="28"/>
  <c r="A50" i="28"/>
  <c r="M49" i="28"/>
  <c r="A49" i="28"/>
  <c r="L48" i="28"/>
  <c r="K48" i="28"/>
  <c r="I48" i="28"/>
  <c r="H48" i="28"/>
  <c r="D48" i="28"/>
  <c r="C48" i="28"/>
  <c r="B48" i="28"/>
  <c r="A48" i="28"/>
  <c r="L47" i="28"/>
  <c r="K47" i="28"/>
  <c r="I47" i="28"/>
  <c r="H47" i="28"/>
  <c r="D47" i="28"/>
  <c r="C47" i="28"/>
  <c r="B47" i="28"/>
  <c r="A47" i="28"/>
  <c r="L46" i="28"/>
  <c r="K46" i="28"/>
  <c r="I46" i="28"/>
  <c r="H46" i="28"/>
  <c r="D46" i="28"/>
  <c r="C46" i="28"/>
  <c r="B46" i="28"/>
  <c r="A46" i="28"/>
  <c r="L45" i="28"/>
  <c r="K45" i="28"/>
  <c r="I45" i="28"/>
  <c r="H45" i="28"/>
  <c r="D45" i="28"/>
  <c r="C45" i="28"/>
  <c r="B45" i="28"/>
  <c r="A45" i="28"/>
  <c r="L44" i="28"/>
  <c r="K44" i="28"/>
  <c r="I44" i="28"/>
  <c r="H44" i="28"/>
  <c r="D44" i="28"/>
  <c r="C44" i="28"/>
  <c r="B44" i="28"/>
  <c r="A44" i="28"/>
  <c r="L43" i="28"/>
  <c r="K43" i="28"/>
  <c r="I43" i="28"/>
  <c r="H43" i="28"/>
  <c r="D43" i="28"/>
  <c r="C43" i="28"/>
  <c r="B43" i="28"/>
  <c r="A43" i="28"/>
  <c r="M42" i="28"/>
  <c r="A42" i="28"/>
  <c r="L41" i="28"/>
  <c r="K41" i="28"/>
  <c r="I41" i="28"/>
  <c r="H41" i="28"/>
  <c r="D41" i="28"/>
  <c r="C41" i="28"/>
  <c r="B41" i="28"/>
  <c r="A41" i="28"/>
  <c r="L40" i="28"/>
  <c r="K40" i="28"/>
  <c r="I40" i="28"/>
  <c r="H40" i="28"/>
  <c r="D40" i="28"/>
  <c r="C40" i="28"/>
  <c r="B40" i="28"/>
  <c r="A40" i="28"/>
  <c r="L39" i="28"/>
  <c r="K39" i="28"/>
  <c r="I39" i="28"/>
  <c r="H39" i="28"/>
  <c r="D39" i="28"/>
  <c r="C39" i="28"/>
  <c r="B39" i="28"/>
  <c r="A39" i="28"/>
  <c r="L38" i="28"/>
  <c r="K38" i="28"/>
  <c r="I38" i="28"/>
  <c r="H38" i="28"/>
  <c r="D38" i="28"/>
  <c r="C38" i="28"/>
  <c r="B38" i="28"/>
  <c r="A38" i="28"/>
  <c r="L37" i="28"/>
  <c r="M37" i="28" s="1"/>
  <c r="N37" i="28" s="1"/>
  <c r="AI37" i="1" s="1"/>
  <c r="K37" i="28"/>
  <c r="I37" i="28"/>
  <c r="H37" i="28"/>
  <c r="D37" i="28"/>
  <c r="B37" i="28"/>
  <c r="A37" i="28"/>
  <c r="L36" i="28"/>
  <c r="K36" i="28"/>
  <c r="I36" i="28"/>
  <c r="H36" i="28"/>
  <c r="D36" i="28"/>
  <c r="C36" i="28"/>
  <c r="B36" i="28"/>
  <c r="A36" i="28"/>
  <c r="M35" i="28"/>
  <c r="A35" i="28"/>
  <c r="L34" i="28"/>
  <c r="K34" i="28"/>
  <c r="I34" i="28"/>
  <c r="H34" i="28"/>
  <c r="D34" i="28"/>
  <c r="C34" i="28"/>
  <c r="B34" i="28"/>
  <c r="A34" i="28"/>
  <c r="L33" i="28"/>
  <c r="K33" i="28"/>
  <c r="I33" i="28"/>
  <c r="H33" i="28"/>
  <c r="D33" i="28"/>
  <c r="C33" i="28"/>
  <c r="B33" i="28"/>
  <c r="A33" i="28"/>
  <c r="L32" i="28"/>
  <c r="K32" i="28"/>
  <c r="I32" i="28"/>
  <c r="H32" i="28"/>
  <c r="D32" i="28"/>
  <c r="C32" i="28"/>
  <c r="B32" i="28"/>
  <c r="A32" i="28"/>
  <c r="L31" i="28"/>
  <c r="K31" i="28"/>
  <c r="I31" i="28"/>
  <c r="H31" i="28"/>
  <c r="D31" i="28"/>
  <c r="C31" i="28"/>
  <c r="B31" i="28"/>
  <c r="A31" i="28"/>
  <c r="L30" i="28"/>
  <c r="M30" i="28" s="1"/>
  <c r="N30" i="28" s="1"/>
  <c r="AI30" i="1" s="1"/>
  <c r="K30" i="28"/>
  <c r="I30" i="28"/>
  <c r="H30" i="28"/>
  <c r="D30" i="28"/>
  <c r="C30" i="28"/>
  <c r="B30" i="28"/>
  <c r="A30" i="28"/>
  <c r="L29" i="28"/>
  <c r="K29" i="28"/>
  <c r="I29" i="28"/>
  <c r="H29" i="28"/>
  <c r="D29" i="28"/>
  <c r="C29" i="28"/>
  <c r="B29" i="28"/>
  <c r="A29" i="28"/>
  <c r="M28" i="28"/>
  <c r="A28" i="28"/>
  <c r="L27" i="28"/>
  <c r="K27" i="28"/>
  <c r="I27" i="28"/>
  <c r="H27" i="28"/>
  <c r="D27" i="28"/>
  <c r="B27" i="28"/>
  <c r="A27" i="28"/>
  <c r="L26" i="28"/>
  <c r="K26" i="28"/>
  <c r="I26" i="28"/>
  <c r="H26" i="28"/>
  <c r="D26" i="28"/>
  <c r="C26" i="28"/>
  <c r="B26" i="28"/>
  <c r="A26" i="28"/>
  <c r="L25" i="28"/>
  <c r="K25" i="28"/>
  <c r="I25" i="28"/>
  <c r="H25" i="28"/>
  <c r="D25" i="28"/>
  <c r="C25" i="28"/>
  <c r="B25" i="28"/>
  <c r="A25" i="28"/>
  <c r="L24" i="28"/>
  <c r="K24" i="28"/>
  <c r="I24" i="28"/>
  <c r="H24" i="28"/>
  <c r="D24" i="28"/>
  <c r="C24" i="28"/>
  <c r="B24" i="28"/>
  <c r="A24" i="28"/>
  <c r="L23" i="28"/>
  <c r="K23" i="28"/>
  <c r="I23" i="28"/>
  <c r="H23" i="28"/>
  <c r="D23" i="28"/>
  <c r="C23" i="28"/>
  <c r="B23" i="28"/>
  <c r="A23" i="28"/>
  <c r="L22" i="28"/>
  <c r="M22" i="28"/>
  <c r="N22" i="28" s="1"/>
  <c r="AI22" i="1" s="1"/>
  <c r="K22" i="28"/>
  <c r="I22" i="28"/>
  <c r="H22" i="28"/>
  <c r="D22" i="28"/>
  <c r="C22" i="28"/>
  <c r="B22" i="28"/>
  <c r="A22" i="28"/>
  <c r="M21" i="28"/>
  <c r="A21" i="28"/>
  <c r="L20" i="28"/>
  <c r="K20" i="28"/>
  <c r="I20" i="28"/>
  <c r="H20" i="28"/>
  <c r="D20" i="28"/>
  <c r="B20" i="28"/>
  <c r="A20" i="28"/>
  <c r="L19" i="28"/>
  <c r="K19" i="28"/>
  <c r="I19" i="28"/>
  <c r="H19" i="28"/>
  <c r="D19" i="28"/>
  <c r="C19" i="28"/>
  <c r="B19" i="28"/>
  <c r="A19" i="28"/>
  <c r="L18" i="28"/>
  <c r="K18" i="28"/>
  <c r="I18" i="28"/>
  <c r="H18" i="28"/>
  <c r="D18" i="28"/>
  <c r="C18" i="28"/>
  <c r="B18" i="28"/>
  <c r="A18" i="28"/>
  <c r="L17" i="28"/>
  <c r="K17" i="28"/>
  <c r="I17" i="28"/>
  <c r="H17" i="28"/>
  <c r="D17" i="28"/>
  <c r="C17" i="28"/>
  <c r="B17" i="28"/>
  <c r="A17" i="28"/>
  <c r="L16" i="28"/>
  <c r="K16" i="28"/>
  <c r="I16" i="28"/>
  <c r="H16" i="28"/>
  <c r="D16" i="28"/>
  <c r="C16" i="28"/>
  <c r="B16" i="28"/>
  <c r="A16" i="28"/>
  <c r="L15" i="28"/>
  <c r="K15" i="28"/>
  <c r="I15" i="28"/>
  <c r="H15" i="28"/>
  <c r="D15" i="28"/>
  <c r="C15" i="28"/>
  <c r="B15" i="28"/>
  <c r="A15" i="28"/>
  <c r="M14" i="28"/>
  <c r="A14" i="28"/>
  <c r="L13" i="28"/>
  <c r="K13" i="28"/>
  <c r="I13" i="28"/>
  <c r="H13" i="28"/>
  <c r="D13" i="28"/>
  <c r="B13" i="28"/>
  <c r="A13" i="28"/>
  <c r="L12" i="28"/>
  <c r="K12" i="28"/>
  <c r="I12" i="28"/>
  <c r="H12" i="28"/>
  <c r="D12" i="28"/>
  <c r="C12" i="28"/>
  <c r="B12" i="28"/>
  <c r="A12" i="28"/>
  <c r="L11" i="28"/>
  <c r="K11" i="28"/>
  <c r="I11" i="28"/>
  <c r="H11" i="28"/>
  <c r="D11" i="28"/>
  <c r="B11" i="28"/>
  <c r="A11" i="28"/>
  <c r="L10" i="28"/>
  <c r="M10" i="28" s="1"/>
  <c r="N10" i="28" s="1"/>
  <c r="AI10" i="1" s="1"/>
  <c r="K10" i="28"/>
  <c r="I10" i="28"/>
  <c r="H10" i="28"/>
  <c r="D10" i="28"/>
  <c r="C10" i="28"/>
  <c r="B10" i="28"/>
  <c r="A10" i="28"/>
  <c r="L9" i="28"/>
  <c r="K9" i="28"/>
  <c r="I9" i="28"/>
  <c r="H9" i="28"/>
  <c r="D9" i="28"/>
  <c r="B9" i="28"/>
  <c r="A9" i="28"/>
  <c r="L8" i="28"/>
  <c r="K8" i="28"/>
  <c r="I8" i="28"/>
  <c r="H8" i="28"/>
  <c r="D8" i="28"/>
  <c r="C8" i="28"/>
  <c r="B8" i="28"/>
  <c r="A8" i="28"/>
  <c r="A7" i="28"/>
  <c r="E113" i="29"/>
  <c r="A113" i="29"/>
  <c r="E112" i="29"/>
  <c r="A112" i="29"/>
  <c r="E111" i="29"/>
  <c r="A111" i="29"/>
  <c r="A110" i="29"/>
  <c r="E108" i="29"/>
  <c r="A108" i="29"/>
  <c r="E107" i="29"/>
  <c r="A107" i="29"/>
  <c r="E106" i="29"/>
  <c r="A106" i="29"/>
  <c r="A105" i="29"/>
  <c r="E103" i="29"/>
  <c r="A103" i="29"/>
  <c r="E102" i="29"/>
  <c r="A102" i="29"/>
  <c r="E101" i="29"/>
  <c r="A101" i="29"/>
  <c r="A100" i="29"/>
  <c r="E98" i="29"/>
  <c r="A98" i="29"/>
  <c r="E97" i="29"/>
  <c r="A97" i="29"/>
  <c r="E96" i="29"/>
  <c r="A96" i="29"/>
  <c r="A95" i="29"/>
  <c r="E93" i="29"/>
  <c r="A93" i="29"/>
  <c r="E92" i="29"/>
  <c r="A92" i="29"/>
  <c r="E91" i="29"/>
  <c r="A91" i="29"/>
  <c r="A90" i="29"/>
  <c r="E88" i="29"/>
  <c r="A88" i="29"/>
  <c r="E87" i="29"/>
  <c r="A87" i="29"/>
  <c r="E86" i="29"/>
  <c r="A86" i="29"/>
  <c r="A85" i="29"/>
  <c r="L83" i="29"/>
  <c r="K83" i="29"/>
  <c r="I83" i="29"/>
  <c r="B83" i="29"/>
  <c r="A83" i="29"/>
  <c r="M82" i="29"/>
  <c r="A82" i="29"/>
  <c r="L81" i="29"/>
  <c r="K81" i="29"/>
  <c r="I81" i="29"/>
  <c r="B81" i="29"/>
  <c r="A81" i="29"/>
  <c r="M80" i="29"/>
  <c r="A80" i="29"/>
  <c r="L79" i="29"/>
  <c r="K79" i="29"/>
  <c r="I79" i="29"/>
  <c r="B79" i="29"/>
  <c r="A79" i="29"/>
  <c r="L78" i="29"/>
  <c r="K78" i="29"/>
  <c r="I78" i="29"/>
  <c r="B78" i="29"/>
  <c r="A78" i="29"/>
  <c r="M77" i="29"/>
  <c r="A77" i="29"/>
  <c r="L76" i="29"/>
  <c r="K76" i="29"/>
  <c r="I76" i="29"/>
  <c r="B76" i="29"/>
  <c r="A76" i="29"/>
  <c r="L75" i="29"/>
  <c r="M75" i="29" s="1"/>
  <c r="N75" i="29" s="1"/>
  <c r="AJ75" i="1" s="1"/>
  <c r="K75" i="29"/>
  <c r="I75" i="29"/>
  <c r="B75" i="29"/>
  <c r="A75" i="29"/>
  <c r="L74" i="29"/>
  <c r="K74" i="29"/>
  <c r="I74" i="29"/>
  <c r="B74" i="29"/>
  <c r="A74" i="29"/>
  <c r="L73" i="29"/>
  <c r="K73" i="29"/>
  <c r="I73" i="29"/>
  <c r="B73" i="29"/>
  <c r="A73" i="29"/>
  <c r="M72" i="29"/>
  <c r="A72" i="29"/>
  <c r="L71" i="29"/>
  <c r="K71" i="29"/>
  <c r="I71" i="29"/>
  <c r="H71" i="29"/>
  <c r="D71" i="29"/>
  <c r="B71" i="29"/>
  <c r="A71" i="29"/>
  <c r="L70" i="29"/>
  <c r="K70" i="29"/>
  <c r="I70" i="29"/>
  <c r="H70" i="29"/>
  <c r="D70" i="29"/>
  <c r="B70" i="29"/>
  <c r="A70" i="29"/>
  <c r="L69" i="29"/>
  <c r="K69" i="29"/>
  <c r="I69" i="29"/>
  <c r="H69" i="29"/>
  <c r="D69" i="29"/>
  <c r="B69" i="29"/>
  <c r="A69" i="29"/>
  <c r="L68" i="29"/>
  <c r="K68" i="29"/>
  <c r="I68" i="29"/>
  <c r="H68" i="29"/>
  <c r="D68" i="29"/>
  <c r="B68" i="29"/>
  <c r="A68" i="29"/>
  <c r="L67" i="29"/>
  <c r="M67" i="29" s="1"/>
  <c r="N67" i="29" s="1"/>
  <c r="AJ67" i="1" s="1"/>
  <c r="K67" i="29"/>
  <c r="I67" i="29"/>
  <c r="H67" i="29"/>
  <c r="D67" i="29"/>
  <c r="B67" i="29"/>
  <c r="A67" i="29"/>
  <c r="L66" i="29"/>
  <c r="K66" i="29"/>
  <c r="I66" i="29"/>
  <c r="H66" i="29"/>
  <c r="D66" i="29"/>
  <c r="B66" i="29"/>
  <c r="A66" i="29"/>
  <c r="L65" i="29"/>
  <c r="K65" i="29"/>
  <c r="I65" i="29"/>
  <c r="H65" i="29"/>
  <c r="D65" i="29"/>
  <c r="B65" i="29"/>
  <c r="A65" i="29"/>
  <c r="L64" i="29"/>
  <c r="K64" i="29"/>
  <c r="I64" i="29"/>
  <c r="H64" i="29"/>
  <c r="D64" i="29"/>
  <c r="B64" i="29"/>
  <c r="A64" i="29"/>
  <c r="M63" i="29"/>
  <c r="A63" i="29"/>
  <c r="L62" i="29"/>
  <c r="K62" i="29"/>
  <c r="I62" i="29"/>
  <c r="H62" i="29"/>
  <c r="D62" i="29"/>
  <c r="C62" i="29"/>
  <c r="B62" i="29"/>
  <c r="A62" i="29"/>
  <c r="L61" i="29"/>
  <c r="K61" i="29"/>
  <c r="I61" i="29"/>
  <c r="H61" i="29"/>
  <c r="D61" i="29"/>
  <c r="C61" i="29"/>
  <c r="B61" i="29"/>
  <c r="A61" i="29"/>
  <c r="L60" i="29"/>
  <c r="K60" i="29"/>
  <c r="I60" i="29"/>
  <c r="H60" i="29"/>
  <c r="D60" i="29"/>
  <c r="C60" i="29"/>
  <c r="B60" i="29"/>
  <c r="A60" i="29"/>
  <c r="L59" i="29"/>
  <c r="K59" i="29"/>
  <c r="I59" i="29"/>
  <c r="H59" i="29"/>
  <c r="D59" i="29"/>
  <c r="C59" i="29"/>
  <c r="B59" i="29"/>
  <c r="A59" i="29"/>
  <c r="L58" i="29"/>
  <c r="K58" i="29"/>
  <c r="I58" i="29"/>
  <c r="H58" i="29"/>
  <c r="D58" i="29"/>
  <c r="C58" i="29"/>
  <c r="B58" i="29"/>
  <c r="A58" i="29"/>
  <c r="L57" i="29"/>
  <c r="K57" i="29"/>
  <c r="I57" i="29"/>
  <c r="H57" i="29"/>
  <c r="D57" i="29"/>
  <c r="C57" i="29"/>
  <c r="B57" i="29"/>
  <c r="A57" i="29"/>
  <c r="M56" i="29"/>
  <c r="A56" i="29"/>
  <c r="L55" i="29"/>
  <c r="K55" i="29"/>
  <c r="I55" i="29"/>
  <c r="H55" i="29"/>
  <c r="D55" i="29"/>
  <c r="C55" i="29"/>
  <c r="B55" i="29"/>
  <c r="A55" i="29"/>
  <c r="L54" i="29"/>
  <c r="K54" i="29"/>
  <c r="I54" i="29"/>
  <c r="H54" i="29"/>
  <c r="D54" i="29"/>
  <c r="C54" i="29"/>
  <c r="B54" i="29"/>
  <c r="A54" i="29"/>
  <c r="L53" i="29"/>
  <c r="K53" i="29"/>
  <c r="I53" i="29"/>
  <c r="H53" i="29"/>
  <c r="D53" i="29"/>
  <c r="C53" i="29"/>
  <c r="B53" i="29"/>
  <c r="A53" i="29"/>
  <c r="L52" i="29"/>
  <c r="K52" i="29"/>
  <c r="I52" i="29"/>
  <c r="H52" i="29"/>
  <c r="D52" i="29"/>
  <c r="C52" i="29"/>
  <c r="B52" i="29"/>
  <c r="A52" i="29"/>
  <c r="L51" i="29"/>
  <c r="K51" i="29"/>
  <c r="I51" i="29"/>
  <c r="H51" i="29"/>
  <c r="D51" i="29"/>
  <c r="B51" i="29"/>
  <c r="A51" i="29"/>
  <c r="L50" i="29"/>
  <c r="K50" i="29"/>
  <c r="I50" i="29"/>
  <c r="H50" i="29"/>
  <c r="D50" i="29"/>
  <c r="C50" i="29"/>
  <c r="B50" i="29"/>
  <c r="A50" i="29"/>
  <c r="M49" i="29"/>
  <c r="A49" i="29"/>
  <c r="L48" i="29"/>
  <c r="K48" i="29"/>
  <c r="I48" i="29"/>
  <c r="H48" i="29"/>
  <c r="D48" i="29"/>
  <c r="C48" i="29"/>
  <c r="B48" i="29"/>
  <c r="A48" i="29"/>
  <c r="L47" i="29"/>
  <c r="K47" i="29"/>
  <c r="I47" i="29"/>
  <c r="H47" i="29"/>
  <c r="D47" i="29"/>
  <c r="C47" i="29"/>
  <c r="B47" i="29"/>
  <c r="A47" i="29"/>
  <c r="L46" i="29"/>
  <c r="K46" i="29"/>
  <c r="I46" i="29"/>
  <c r="H46" i="29"/>
  <c r="D46" i="29"/>
  <c r="C46" i="29"/>
  <c r="B46" i="29"/>
  <c r="A46" i="29"/>
  <c r="L45" i="29"/>
  <c r="K45" i="29"/>
  <c r="I45" i="29"/>
  <c r="H45" i="29"/>
  <c r="D45" i="29"/>
  <c r="C45" i="29"/>
  <c r="B45" i="29"/>
  <c r="A45" i="29"/>
  <c r="L44" i="29"/>
  <c r="K44" i="29"/>
  <c r="I44" i="29"/>
  <c r="H44" i="29"/>
  <c r="D44" i="29"/>
  <c r="C44" i="29"/>
  <c r="B44" i="29"/>
  <c r="A44" i="29"/>
  <c r="L43" i="29"/>
  <c r="M43" i="29" s="1"/>
  <c r="N43" i="29" s="1"/>
  <c r="AJ43" i="1" s="1"/>
  <c r="K43" i="29"/>
  <c r="I43" i="29"/>
  <c r="H43" i="29"/>
  <c r="D43" i="29"/>
  <c r="C43" i="29"/>
  <c r="B43" i="29"/>
  <c r="A43" i="29"/>
  <c r="M42" i="29"/>
  <c r="A42" i="29"/>
  <c r="L41" i="29"/>
  <c r="K41" i="29"/>
  <c r="I41" i="29"/>
  <c r="H41" i="29"/>
  <c r="D41" i="29"/>
  <c r="C41" i="29"/>
  <c r="B41" i="29"/>
  <c r="A41" i="29"/>
  <c r="L40" i="29"/>
  <c r="K40" i="29"/>
  <c r="I40" i="29"/>
  <c r="H40" i="29"/>
  <c r="D40" i="29"/>
  <c r="C40" i="29"/>
  <c r="B40" i="29"/>
  <c r="A40" i="29"/>
  <c r="L39" i="29"/>
  <c r="K39" i="29"/>
  <c r="I39" i="29"/>
  <c r="H39" i="29"/>
  <c r="D39" i="29"/>
  <c r="C39" i="29"/>
  <c r="B39" i="29"/>
  <c r="A39" i="29"/>
  <c r="L38" i="29"/>
  <c r="M38" i="29" s="1"/>
  <c r="N38" i="29" s="1"/>
  <c r="AJ38" i="1" s="1"/>
  <c r="K38" i="29"/>
  <c r="I38" i="29"/>
  <c r="H38" i="29"/>
  <c r="D38" i="29"/>
  <c r="C38" i="29"/>
  <c r="B38" i="29"/>
  <c r="A38" i="29"/>
  <c r="L37" i="29"/>
  <c r="K37" i="29"/>
  <c r="I37" i="29"/>
  <c r="H37" i="29"/>
  <c r="D37" i="29"/>
  <c r="B37" i="29"/>
  <c r="A37" i="29"/>
  <c r="L36" i="29"/>
  <c r="K36" i="29"/>
  <c r="I36" i="29"/>
  <c r="H36" i="29"/>
  <c r="D36" i="29"/>
  <c r="C36" i="29"/>
  <c r="B36" i="29"/>
  <c r="A36" i="29"/>
  <c r="M35" i="29"/>
  <c r="A35" i="29"/>
  <c r="L34" i="29"/>
  <c r="K34" i="29"/>
  <c r="I34" i="29"/>
  <c r="H34" i="29"/>
  <c r="D34" i="29"/>
  <c r="C34" i="29"/>
  <c r="B34" i="29"/>
  <c r="A34" i="29"/>
  <c r="L33" i="29"/>
  <c r="M33" i="29" s="1"/>
  <c r="N33" i="29" s="1"/>
  <c r="AJ33" i="1" s="1"/>
  <c r="K33" i="29"/>
  <c r="I33" i="29"/>
  <c r="H33" i="29"/>
  <c r="D33" i="29"/>
  <c r="C33" i="29"/>
  <c r="B33" i="29"/>
  <c r="A33" i="29"/>
  <c r="L32" i="29"/>
  <c r="K32" i="29"/>
  <c r="I32" i="29"/>
  <c r="H32" i="29"/>
  <c r="D32" i="29"/>
  <c r="C32" i="29"/>
  <c r="B32" i="29"/>
  <c r="A32" i="29"/>
  <c r="L31" i="29"/>
  <c r="K31" i="29"/>
  <c r="I31" i="29"/>
  <c r="H31" i="29"/>
  <c r="D31" i="29"/>
  <c r="C31" i="29"/>
  <c r="B31" i="29"/>
  <c r="A31" i="29"/>
  <c r="L30" i="29"/>
  <c r="K30" i="29"/>
  <c r="I30" i="29"/>
  <c r="H30" i="29"/>
  <c r="D30" i="29"/>
  <c r="C30" i="29"/>
  <c r="B30" i="29"/>
  <c r="A30" i="29"/>
  <c r="L29" i="29"/>
  <c r="K29" i="29"/>
  <c r="I29" i="29"/>
  <c r="H29" i="29"/>
  <c r="D29" i="29"/>
  <c r="C29" i="29"/>
  <c r="B29" i="29"/>
  <c r="A29" i="29"/>
  <c r="M28" i="29"/>
  <c r="A28" i="29"/>
  <c r="L27" i="29"/>
  <c r="M27" i="29" s="1"/>
  <c r="N27" i="29" s="1"/>
  <c r="AJ27" i="1" s="1"/>
  <c r="K27" i="29"/>
  <c r="I27" i="29"/>
  <c r="H27" i="29"/>
  <c r="D27" i="29"/>
  <c r="B27" i="29"/>
  <c r="A27" i="29"/>
  <c r="L26" i="29"/>
  <c r="K26" i="29"/>
  <c r="I26" i="29"/>
  <c r="H26" i="29"/>
  <c r="D26" i="29"/>
  <c r="C26" i="29"/>
  <c r="B26" i="29"/>
  <c r="A26" i="29"/>
  <c r="L25" i="29"/>
  <c r="K25" i="29"/>
  <c r="I25" i="29"/>
  <c r="H25" i="29"/>
  <c r="D25" i="29"/>
  <c r="C25" i="29"/>
  <c r="B25" i="29"/>
  <c r="A25" i="29"/>
  <c r="L24" i="29"/>
  <c r="K24" i="29"/>
  <c r="I24" i="29"/>
  <c r="H24" i="29"/>
  <c r="D24" i="29"/>
  <c r="C24" i="29"/>
  <c r="B24" i="29"/>
  <c r="A24" i="29"/>
  <c r="L23" i="29"/>
  <c r="K23" i="29"/>
  <c r="I23" i="29"/>
  <c r="H23" i="29"/>
  <c r="D23" i="29"/>
  <c r="C23" i="29"/>
  <c r="B23" i="29"/>
  <c r="A23" i="29"/>
  <c r="L22" i="29"/>
  <c r="K22" i="29"/>
  <c r="I22" i="29"/>
  <c r="H22" i="29"/>
  <c r="D22" i="29"/>
  <c r="C22" i="29"/>
  <c r="B22" i="29"/>
  <c r="A22" i="29"/>
  <c r="M21" i="29"/>
  <c r="A21" i="29"/>
  <c r="L20" i="29"/>
  <c r="K20" i="29"/>
  <c r="I20" i="29"/>
  <c r="H20" i="29"/>
  <c r="D20" i="29"/>
  <c r="B20" i="29"/>
  <c r="A20" i="29"/>
  <c r="L19" i="29"/>
  <c r="M19" i="29" s="1"/>
  <c r="N19" i="29" s="1"/>
  <c r="AJ19" i="1" s="1"/>
  <c r="K19" i="29"/>
  <c r="I19" i="29"/>
  <c r="H19" i="29"/>
  <c r="D19" i="29"/>
  <c r="C19" i="29"/>
  <c r="B19" i="29"/>
  <c r="A19" i="29"/>
  <c r="L18" i="29"/>
  <c r="K18" i="29"/>
  <c r="I18" i="29"/>
  <c r="H18" i="29"/>
  <c r="D18" i="29"/>
  <c r="C18" i="29"/>
  <c r="B18" i="29"/>
  <c r="A18" i="29"/>
  <c r="L17" i="29"/>
  <c r="K17" i="29"/>
  <c r="I17" i="29"/>
  <c r="H17" i="29"/>
  <c r="D17" i="29"/>
  <c r="C17" i="29"/>
  <c r="B17" i="29"/>
  <c r="A17" i="29"/>
  <c r="L16" i="29"/>
  <c r="K16" i="29"/>
  <c r="I16" i="29"/>
  <c r="H16" i="29"/>
  <c r="D16" i="29"/>
  <c r="C16" i="29"/>
  <c r="B16" i="29"/>
  <c r="A16" i="29"/>
  <c r="L15" i="29"/>
  <c r="K15" i="29"/>
  <c r="I15" i="29"/>
  <c r="H15" i="29"/>
  <c r="D15" i="29"/>
  <c r="C15" i="29"/>
  <c r="B15" i="29"/>
  <c r="A15" i="29"/>
  <c r="M14" i="29"/>
  <c r="A14" i="29"/>
  <c r="L13" i="29"/>
  <c r="K13" i="29"/>
  <c r="I13" i="29"/>
  <c r="H13" i="29"/>
  <c r="D13" i="29"/>
  <c r="B13" i="29"/>
  <c r="A13" i="29"/>
  <c r="L12" i="29"/>
  <c r="K12" i="29"/>
  <c r="I12" i="29"/>
  <c r="H12" i="29"/>
  <c r="D12" i="29"/>
  <c r="C12" i="29"/>
  <c r="B12" i="29"/>
  <c r="A12" i="29"/>
  <c r="L11" i="29"/>
  <c r="K11" i="29"/>
  <c r="I11" i="29"/>
  <c r="H11" i="29"/>
  <c r="D11" i="29"/>
  <c r="B11" i="29"/>
  <c r="A11" i="29"/>
  <c r="L10" i="29"/>
  <c r="K10" i="29"/>
  <c r="I10" i="29"/>
  <c r="H10" i="29"/>
  <c r="D10" i="29"/>
  <c r="C10" i="29"/>
  <c r="B10" i="29"/>
  <c r="A10" i="29"/>
  <c r="L9" i="29"/>
  <c r="K9" i="29"/>
  <c r="I9" i="29"/>
  <c r="H9" i="29"/>
  <c r="D9" i="29"/>
  <c r="B9" i="29"/>
  <c r="A9" i="29"/>
  <c r="L8" i="29"/>
  <c r="K8" i="29"/>
  <c r="I8" i="29"/>
  <c r="H8" i="29"/>
  <c r="D8" i="29"/>
  <c r="C8" i="29"/>
  <c r="B8" i="29"/>
  <c r="A8" i="29"/>
  <c r="A7" i="29"/>
  <c r="E113" i="30"/>
  <c r="A113" i="30"/>
  <c r="E112" i="30"/>
  <c r="A112" i="30"/>
  <c r="E111" i="30"/>
  <c r="A111" i="30"/>
  <c r="A110" i="30"/>
  <c r="E108" i="30"/>
  <c r="A108" i="30"/>
  <c r="E107" i="30"/>
  <c r="A107" i="30"/>
  <c r="E106" i="30"/>
  <c r="A106" i="30"/>
  <c r="A105" i="30"/>
  <c r="E103" i="30"/>
  <c r="A103" i="30"/>
  <c r="E102" i="30"/>
  <c r="A102" i="30"/>
  <c r="E101" i="30"/>
  <c r="A101" i="30"/>
  <c r="A100" i="30"/>
  <c r="E98" i="30"/>
  <c r="A98" i="30"/>
  <c r="E97" i="30"/>
  <c r="A97" i="30"/>
  <c r="E96" i="30"/>
  <c r="A96" i="30"/>
  <c r="A95" i="30"/>
  <c r="E93" i="30"/>
  <c r="A93" i="30"/>
  <c r="E92" i="30"/>
  <c r="A92" i="30"/>
  <c r="E91" i="30"/>
  <c r="A91" i="30"/>
  <c r="A90" i="30"/>
  <c r="E88" i="30"/>
  <c r="A88" i="30"/>
  <c r="E87" i="30"/>
  <c r="A87" i="30"/>
  <c r="E86" i="30"/>
  <c r="A86" i="30"/>
  <c r="A85" i="30"/>
  <c r="L83" i="30"/>
  <c r="K83" i="30"/>
  <c r="I83" i="30"/>
  <c r="B83" i="30"/>
  <c r="A83" i="30"/>
  <c r="M82" i="30"/>
  <c r="A82" i="30"/>
  <c r="L81" i="30"/>
  <c r="K81" i="30"/>
  <c r="I81" i="30"/>
  <c r="B81" i="30"/>
  <c r="A81" i="30"/>
  <c r="M80" i="30"/>
  <c r="A80" i="30"/>
  <c r="L79" i="30"/>
  <c r="K79" i="30"/>
  <c r="I79" i="30"/>
  <c r="B79" i="30"/>
  <c r="A79" i="30"/>
  <c r="L78" i="30"/>
  <c r="K78" i="30"/>
  <c r="I78" i="30"/>
  <c r="B78" i="30"/>
  <c r="A78" i="30"/>
  <c r="M77" i="30"/>
  <c r="A77" i="30"/>
  <c r="L76" i="30"/>
  <c r="K76" i="30"/>
  <c r="I76" i="30"/>
  <c r="B76" i="30"/>
  <c r="A76" i="30"/>
  <c r="L75" i="30"/>
  <c r="K75" i="30"/>
  <c r="I75" i="30"/>
  <c r="B75" i="30"/>
  <c r="A75" i="30"/>
  <c r="L74" i="30"/>
  <c r="K74" i="30"/>
  <c r="I74" i="30"/>
  <c r="B74" i="30"/>
  <c r="A74" i="30"/>
  <c r="L73" i="30"/>
  <c r="K73" i="30"/>
  <c r="I73" i="30"/>
  <c r="B73" i="30"/>
  <c r="A73" i="30"/>
  <c r="M72" i="30"/>
  <c r="A72" i="30"/>
  <c r="L71" i="30"/>
  <c r="K71" i="30"/>
  <c r="I71" i="30"/>
  <c r="H71" i="30"/>
  <c r="D71" i="30"/>
  <c r="B71" i="30"/>
  <c r="A71" i="30"/>
  <c r="L70" i="30"/>
  <c r="K70" i="30"/>
  <c r="I70" i="30"/>
  <c r="H70" i="30"/>
  <c r="D70" i="30"/>
  <c r="B70" i="30"/>
  <c r="A70" i="30"/>
  <c r="L69" i="30"/>
  <c r="M69" i="30" s="1"/>
  <c r="N69" i="30" s="1"/>
  <c r="AK69" i="1" s="1"/>
  <c r="K69" i="30"/>
  <c r="I69" i="30"/>
  <c r="H69" i="30"/>
  <c r="D69" i="30"/>
  <c r="B69" i="30"/>
  <c r="A69" i="30"/>
  <c r="L68" i="30"/>
  <c r="K68" i="30"/>
  <c r="I68" i="30"/>
  <c r="H68" i="30"/>
  <c r="D68" i="30"/>
  <c r="B68" i="30"/>
  <c r="A68" i="30"/>
  <c r="L67" i="30"/>
  <c r="K67" i="30"/>
  <c r="I67" i="30"/>
  <c r="H67" i="30"/>
  <c r="D67" i="30"/>
  <c r="B67" i="30"/>
  <c r="A67" i="30"/>
  <c r="L66" i="30"/>
  <c r="M66" i="30" s="1"/>
  <c r="N66" i="30" s="1"/>
  <c r="AK66" i="1" s="1"/>
  <c r="K66" i="30"/>
  <c r="I66" i="30"/>
  <c r="H66" i="30"/>
  <c r="D66" i="30"/>
  <c r="B66" i="30"/>
  <c r="A66" i="30"/>
  <c r="L65" i="30"/>
  <c r="M65" i="30" s="1"/>
  <c r="N65" i="30" s="1"/>
  <c r="AK65" i="1" s="1"/>
  <c r="K65" i="30"/>
  <c r="I65" i="30"/>
  <c r="H65" i="30"/>
  <c r="D65" i="30"/>
  <c r="B65" i="30"/>
  <c r="A65" i="30"/>
  <c r="L64" i="30"/>
  <c r="K64" i="30"/>
  <c r="I64" i="30"/>
  <c r="H64" i="30"/>
  <c r="D64" i="30"/>
  <c r="B64" i="30"/>
  <c r="A64" i="30"/>
  <c r="M63" i="30"/>
  <c r="A63" i="30"/>
  <c r="L62" i="30"/>
  <c r="K62" i="30"/>
  <c r="I62" i="30"/>
  <c r="H62" i="30"/>
  <c r="D62" i="30"/>
  <c r="C62" i="30"/>
  <c r="B62" i="30"/>
  <c r="A62" i="30"/>
  <c r="L61" i="30"/>
  <c r="K61" i="30"/>
  <c r="I61" i="30"/>
  <c r="H61" i="30"/>
  <c r="D61" i="30"/>
  <c r="C61" i="30"/>
  <c r="B61" i="30"/>
  <c r="A61" i="30"/>
  <c r="L60" i="30"/>
  <c r="K60" i="30"/>
  <c r="I60" i="30"/>
  <c r="H60" i="30"/>
  <c r="D60" i="30"/>
  <c r="C60" i="30"/>
  <c r="B60" i="30"/>
  <c r="A60" i="30"/>
  <c r="L59" i="30"/>
  <c r="K59" i="30"/>
  <c r="I59" i="30"/>
  <c r="H59" i="30"/>
  <c r="D59" i="30"/>
  <c r="C59" i="30"/>
  <c r="B59" i="30"/>
  <c r="A59" i="30"/>
  <c r="L58" i="30"/>
  <c r="K58" i="30"/>
  <c r="I58" i="30"/>
  <c r="H58" i="30"/>
  <c r="D58" i="30"/>
  <c r="C58" i="30"/>
  <c r="B58" i="30"/>
  <c r="A58" i="30"/>
  <c r="L57" i="30"/>
  <c r="K57" i="30"/>
  <c r="M57" i="30" s="1"/>
  <c r="N57" i="30" s="1"/>
  <c r="AK57" i="1" s="1"/>
  <c r="I57" i="30"/>
  <c r="H57" i="30"/>
  <c r="D57" i="30"/>
  <c r="C57" i="30"/>
  <c r="B57" i="30"/>
  <c r="A57" i="30"/>
  <c r="M56" i="30"/>
  <c r="A56" i="30"/>
  <c r="L55" i="30"/>
  <c r="K55" i="30"/>
  <c r="I55" i="30"/>
  <c r="H55" i="30"/>
  <c r="D55" i="30"/>
  <c r="C55" i="30"/>
  <c r="B55" i="30"/>
  <c r="A55" i="30"/>
  <c r="L54" i="30"/>
  <c r="K54" i="30"/>
  <c r="I54" i="30"/>
  <c r="H54" i="30"/>
  <c r="D54" i="30"/>
  <c r="C54" i="30"/>
  <c r="B54" i="30"/>
  <c r="A54" i="30"/>
  <c r="L53" i="30"/>
  <c r="K53" i="30"/>
  <c r="I53" i="30"/>
  <c r="H53" i="30"/>
  <c r="D53" i="30"/>
  <c r="C53" i="30"/>
  <c r="B53" i="30"/>
  <c r="A53" i="30"/>
  <c r="L52" i="30"/>
  <c r="K52" i="30"/>
  <c r="I52" i="30"/>
  <c r="H52" i="30"/>
  <c r="D52" i="30"/>
  <c r="C52" i="30"/>
  <c r="B52" i="30"/>
  <c r="A52" i="30"/>
  <c r="L51" i="30"/>
  <c r="K51" i="30"/>
  <c r="I51" i="30"/>
  <c r="H51" i="30"/>
  <c r="D51" i="30"/>
  <c r="B51" i="30"/>
  <c r="A51" i="30"/>
  <c r="L50" i="30"/>
  <c r="K50" i="30"/>
  <c r="I50" i="30"/>
  <c r="H50" i="30"/>
  <c r="D50" i="30"/>
  <c r="C50" i="30"/>
  <c r="B50" i="30"/>
  <c r="A50" i="30"/>
  <c r="M49" i="30"/>
  <c r="A49" i="30"/>
  <c r="L48" i="30"/>
  <c r="M48" i="30" s="1"/>
  <c r="N48" i="30" s="1"/>
  <c r="AK48" i="1" s="1"/>
  <c r="K48" i="30"/>
  <c r="I48" i="30"/>
  <c r="H48" i="30"/>
  <c r="D48" i="30"/>
  <c r="C48" i="30"/>
  <c r="B48" i="30"/>
  <c r="A48" i="30"/>
  <c r="L47" i="30"/>
  <c r="K47" i="30"/>
  <c r="I47" i="30"/>
  <c r="H47" i="30"/>
  <c r="D47" i="30"/>
  <c r="C47" i="30"/>
  <c r="B47" i="30"/>
  <c r="A47" i="30"/>
  <c r="L46" i="30"/>
  <c r="K46" i="30"/>
  <c r="I46" i="30"/>
  <c r="H46" i="30"/>
  <c r="D46" i="30"/>
  <c r="C46" i="30"/>
  <c r="B46" i="30"/>
  <c r="A46" i="30"/>
  <c r="L45" i="30"/>
  <c r="K45" i="30"/>
  <c r="I45" i="30"/>
  <c r="H45" i="30"/>
  <c r="D45" i="30"/>
  <c r="C45" i="30"/>
  <c r="B45" i="30"/>
  <c r="A45" i="30"/>
  <c r="L44" i="30"/>
  <c r="K44" i="30"/>
  <c r="I44" i="30"/>
  <c r="H44" i="30"/>
  <c r="D44" i="30"/>
  <c r="C44" i="30"/>
  <c r="B44" i="30"/>
  <c r="A44" i="30"/>
  <c r="L43" i="30"/>
  <c r="K43" i="30"/>
  <c r="I43" i="30"/>
  <c r="H43" i="30"/>
  <c r="D43" i="30"/>
  <c r="C43" i="30"/>
  <c r="B43" i="30"/>
  <c r="A43" i="30"/>
  <c r="M42" i="30"/>
  <c r="A42" i="30"/>
  <c r="L41" i="30"/>
  <c r="K41" i="30"/>
  <c r="M41" i="30" s="1"/>
  <c r="N41" i="30" s="1"/>
  <c r="AK41" i="1" s="1"/>
  <c r="I41" i="30"/>
  <c r="H41" i="30"/>
  <c r="D41" i="30"/>
  <c r="C41" i="30"/>
  <c r="B41" i="30"/>
  <c r="A41" i="30"/>
  <c r="L40" i="30"/>
  <c r="K40" i="30"/>
  <c r="M40" i="30" s="1"/>
  <c r="N40" i="30" s="1"/>
  <c r="AK40" i="1" s="1"/>
  <c r="I40" i="30"/>
  <c r="H40" i="30"/>
  <c r="D40" i="30"/>
  <c r="C40" i="30"/>
  <c r="B40" i="30"/>
  <c r="A40" i="30"/>
  <c r="L39" i="30"/>
  <c r="K39" i="30"/>
  <c r="I39" i="30"/>
  <c r="H39" i="30"/>
  <c r="D39" i="30"/>
  <c r="C39" i="30"/>
  <c r="B39" i="30"/>
  <c r="A39" i="30"/>
  <c r="L38" i="30"/>
  <c r="K38" i="30"/>
  <c r="I38" i="30"/>
  <c r="H38" i="30"/>
  <c r="D38" i="30"/>
  <c r="C38" i="30"/>
  <c r="B38" i="30"/>
  <c r="A38" i="30"/>
  <c r="L37" i="30"/>
  <c r="K37" i="30"/>
  <c r="I37" i="30"/>
  <c r="H37" i="30"/>
  <c r="D37" i="30"/>
  <c r="B37" i="30"/>
  <c r="A37" i="30"/>
  <c r="L36" i="30"/>
  <c r="K36" i="30"/>
  <c r="I36" i="30"/>
  <c r="H36" i="30"/>
  <c r="D36" i="30"/>
  <c r="C36" i="30"/>
  <c r="B36" i="30"/>
  <c r="A36" i="30"/>
  <c r="M35" i="30"/>
  <c r="A35" i="30"/>
  <c r="L34" i="30"/>
  <c r="K34" i="30"/>
  <c r="I34" i="30"/>
  <c r="H34" i="30"/>
  <c r="D34" i="30"/>
  <c r="C34" i="30"/>
  <c r="B34" i="30"/>
  <c r="A34" i="30"/>
  <c r="L33" i="30"/>
  <c r="K33" i="30"/>
  <c r="I33" i="30"/>
  <c r="H33" i="30"/>
  <c r="D33" i="30"/>
  <c r="C33" i="30"/>
  <c r="B33" i="30"/>
  <c r="A33" i="30"/>
  <c r="L32" i="30"/>
  <c r="K32" i="30"/>
  <c r="I32" i="30"/>
  <c r="H32" i="30"/>
  <c r="D32" i="30"/>
  <c r="C32" i="30"/>
  <c r="B32" i="30"/>
  <c r="A32" i="30"/>
  <c r="L31" i="30"/>
  <c r="K31" i="30"/>
  <c r="I31" i="30"/>
  <c r="H31" i="30"/>
  <c r="D31" i="30"/>
  <c r="C31" i="30"/>
  <c r="B31" i="30"/>
  <c r="A31" i="30"/>
  <c r="L30" i="30"/>
  <c r="K30" i="30"/>
  <c r="I30" i="30"/>
  <c r="H30" i="30"/>
  <c r="D30" i="30"/>
  <c r="C30" i="30"/>
  <c r="B30" i="30"/>
  <c r="A30" i="30"/>
  <c r="L29" i="30"/>
  <c r="K29" i="30"/>
  <c r="I29" i="30"/>
  <c r="H29" i="30"/>
  <c r="D29" i="30"/>
  <c r="C29" i="30"/>
  <c r="B29" i="30"/>
  <c r="A29" i="30"/>
  <c r="M28" i="30"/>
  <c r="A28" i="30"/>
  <c r="L27" i="30"/>
  <c r="K27" i="30"/>
  <c r="I27" i="30"/>
  <c r="H27" i="30"/>
  <c r="D27" i="30"/>
  <c r="B27" i="30"/>
  <c r="A27" i="30"/>
  <c r="L26" i="30"/>
  <c r="K26" i="30"/>
  <c r="I26" i="30"/>
  <c r="H26" i="30"/>
  <c r="D26" i="30"/>
  <c r="C26" i="30"/>
  <c r="B26" i="30"/>
  <c r="A26" i="30"/>
  <c r="L25" i="30"/>
  <c r="K25" i="30"/>
  <c r="I25" i="30"/>
  <c r="H25" i="30"/>
  <c r="D25" i="30"/>
  <c r="C25" i="30"/>
  <c r="B25" i="30"/>
  <c r="A25" i="30"/>
  <c r="L24" i="30"/>
  <c r="K24" i="30"/>
  <c r="I24" i="30"/>
  <c r="H24" i="30"/>
  <c r="D24" i="30"/>
  <c r="C24" i="30"/>
  <c r="B24" i="30"/>
  <c r="A24" i="30"/>
  <c r="L23" i="30"/>
  <c r="K23" i="30"/>
  <c r="I23" i="30"/>
  <c r="H23" i="30"/>
  <c r="D23" i="30"/>
  <c r="C23" i="30"/>
  <c r="B23" i="30"/>
  <c r="A23" i="30"/>
  <c r="L22" i="30"/>
  <c r="K22" i="30"/>
  <c r="I22" i="30"/>
  <c r="H22" i="30"/>
  <c r="D22" i="30"/>
  <c r="C22" i="30"/>
  <c r="B22" i="30"/>
  <c r="A22" i="30"/>
  <c r="M21" i="30"/>
  <c r="A21" i="30"/>
  <c r="L20" i="30"/>
  <c r="K20" i="30"/>
  <c r="I20" i="30"/>
  <c r="H20" i="30"/>
  <c r="D20" i="30"/>
  <c r="B20" i="30"/>
  <c r="A20" i="30"/>
  <c r="L19" i="30"/>
  <c r="K19" i="30"/>
  <c r="I19" i="30"/>
  <c r="H19" i="30"/>
  <c r="D19" i="30"/>
  <c r="C19" i="30"/>
  <c r="B19" i="30"/>
  <c r="A19" i="30"/>
  <c r="L18" i="30"/>
  <c r="K18" i="30"/>
  <c r="I18" i="30"/>
  <c r="H18" i="30"/>
  <c r="D18" i="30"/>
  <c r="C18" i="30"/>
  <c r="B18" i="30"/>
  <c r="A18" i="30"/>
  <c r="L17" i="30"/>
  <c r="K17" i="30"/>
  <c r="I17" i="30"/>
  <c r="H17" i="30"/>
  <c r="D17" i="30"/>
  <c r="C17" i="30"/>
  <c r="B17" i="30"/>
  <c r="A17" i="30"/>
  <c r="L16" i="30"/>
  <c r="K16" i="30"/>
  <c r="I16" i="30"/>
  <c r="H16" i="30"/>
  <c r="D16" i="30"/>
  <c r="C16" i="30"/>
  <c r="B16" i="30"/>
  <c r="A16" i="30"/>
  <c r="L15" i="30"/>
  <c r="K15" i="30"/>
  <c r="M15" i="30" s="1"/>
  <c r="N15" i="30" s="1"/>
  <c r="AK15" i="1" s="1"/>
  <c r="I15" i="30"/>
  <c r="H15" i="30"/>
  <c r="D15" i="30"/>
  <c r="C15" i="30"/>
  <c r="B15" i="30"/>
  <c r="A15" i="30"/>
  <c r="M14" i="30"/>
  <c r="A14" i="30"/>
  <c r="L13" i="30"/>
  <c r="K13" i="30"/>
  <c r="I13" i="30"/>
  <c r="H13" i="30"/>
  <c r="D13" i="30"/>
  <c r="B13" i="30"/>
  <c r="A13" i="30"/>
  <c r="L12" i="30"/>
  <c r="K12" i="30"/>
  <c r="I12" i="30"/>
  <c r="H12" i="30"/>
  <c r="D12" i="30"/>
  <c r="C12" i="30"/>
  <c r="B12" i="30"/>
  <c r="A12" i="30"/>
  <c r="L11" i="30"/>
  <c r="K11" i="30"/>
  <c r="I11" i="30"/>
  <c r="H11" i="30"/>
  <c r="D11" i="30"/>
  <c r="B11" i="30"/>
  <c r="A11" i="30"/>
  <c r="L10" i="30"/>
  <c r="K10" i="30"/>
  <c r="I10" i="30"/>
  <c r="H10" i="30"/>
  <c r="D10" i="30"/>
  <c r="C10" i="30"/>
  <c r="B10" i="30"/>
  <c r="A10" i="30"/>
  <c r="L9" i="30"/>
  <c r="K9" i="30"/>
  <c r="I9" i="30"/>
  <c r="H9" i="30"/>
  <c r="D9" i="30"/>
  <c r="B9" i="30"/>
  <c r="A9" i="30"/>
  <c r="L8" i="30"/>
  <c r="K8" i="30"/>
  <c r="I8" i="30"/>
  <c r="H8" i="30"/>
  <c r="D8" i="30"/>
  <c r="C8" i="30"/>
  <c r="B8" i="30"/>
  <c r="A8" i="30"/>
  <c r="A7" i="30"/>
  <c r="E113" i="31"/>
  <c r="A113" i="31"/>
  <c r="E112" i="31"/>
  <c r="A112" i="31"/>
  <c r="E111" i="31"/>
  <c r="A111" i="31"/>
  <c r="A110" i="31"/>
  <c r="E108" i="31"/>
  <c r="A108" i="31"/>
  <c r="E107" i="31"/>
  <c r="A107" i="31"/>
  <c r="E106" i="31"/>
  <c r="A106" i="31"/>
  <c r="A105" i="31"/>
  <c r="E103" i="31"/>
  <c r="A103" i="31"/>
  <c r="E102" i="31"/>
  <c r="A102" i="31"/>
  <c r="E101" i="31"/>
  <c r="A101" i="31"/>
  <c r="A100" i="31"/>
  <c r="E98" i="31"/>
  <c r="A98" i="31"/>
  <c r="E97" i="31"/>
  <c r="A97" i="31"/>
  <c r="E96" i="31"/>
  <c r="A96" i="31"/>
  <c r="A95" i="31"/>
  <c r="E93" i="31"/>
  <c r="A93" i="31"/>
  <c r="E92" i="31"/>
  <c r="A92" i="31"/>
  <c r="E91" i="31"/>
  <c r="A91" i="31"/>
  <c r="A90" i="31"/>
  <c r="E88" i="31"/>
  <c r="A88" i="31"/>
  <c r="E87" i="31"/>
  <c r="A87" i="31"/>
  <c r="E86" i="31"/>
  <c r="A86" i="31"/>
  <c r="A85" i="31"/>
  <c r="L83" i="31"/>
  <c r="K83" i="31"/>
  <c r="I83" i="31"/>
  <c r="B83" i="31"/>
  <c r="A83" i="31"/>
  <c r="M82" i="31"/>
  <c r="A82" i="31"/>
  <c r="L81" i="31"/>
  <c r="K81" i="31"/>
  <c r="I81" i="31"/>
  <c r="B81" i="31"/>
  <c r="A81" i="31"/>
  <c r="M80" i="31"/>
  <c r="A80" i="31"/>
  <c r="L79" i="31"/>
  <c r="K79" i="31"/>
  <c r="I79" i="31"/>
  <c r="B79" i="31"/>
  <c r="A79" i="31"/>
  <c r="L78" i="31"/>
  <c r="K78" i="31"/>
  <c r="I78" i="31"/>
  <c r="B78" i="31"/>
  <c r="A78" i="31"/>
  <c r="M77" i="31"/>
  <c r="A77" i="31"/>
  <c r="L76" i="31"/>
  <c r="K76" i="31"/>
  <c r="I76" i="31"/>
  <c r="B76" i="31"/>
  <c r="A76" i="31"/>
  <c r="L75" i="31"/>
  <c r="M75" i="31" s="1"/>
  <c r="N75" i="31" s="1"/>
  <c r="AL75" i="1" s="1"/>
  <c r="K75" i="31"/>
  <c r="I75" i="31"/>
  <c r="B75" i="31"/>
  <c r="A75" i="31"/>
  <c r="L74" i="31"/>
  <c r="K74" i="31"/>
  <c r="I74" i="31"/>
  <c r="B74" i="31"/>
  <c r="A74" i="31"/>
  <c r="L73" i="31"/>
  <c r="K73" i="31"/>
  <c r="I73" i="31"/>
  <c r="B73" i="31"/>
  <c r="A73" i="31"/>
  <c r="M72" i="31"/>
  <c r="A72" i="31"/>
  <c r="L71" i="31"/>
  <c r="K71" i="31"/>
  <c r="M71" i="31"/>
  <c r="N71" i="31" s="1"/>
  <c r="AL71" i="1" s="1"/>
  <c r="I71" i="31"/>
  <c r="H71" i="31"/>
  <c r="D71" i="31"/>
  <c r="B71" i="31"/>
  <c r="A71" i="31"/>
  <c r="L70" i="31"/>
  <c r="K70" i="31"/>
  <c r="I70" i="31"/>
  <c r="H70" i="31"/>
  <c r="D70" i="31"/>
  <c r="B70" i="31"/>
  <c r="A70" i="31"/>
  <c r="L69" i="31"/>
  <c r="K69" i="31"/>
  <c r="I69" i="31"/>
  <c r="H69" i="31"/>
  <c r="D69" i="31"/>
  <c r="B69" i="31"/>
  <c r="A69" i="31"/>
  <c r="L68" i="31"/>
  <c r="K68" i="31"/>
  <c r="I68" i="31"/>
  <c r="H68" i="31"/>
  <c r="D68" i="31"/>
  <c r="B68" i="31"/>
  <c r="A68" i="31"/>
  <c r="L67" i="31"/>
  <c r="K67" i="31"/>
  <c r="I67" i="31"/>
  <c r="H67" i="31"/>
  <c r="D67" i="31"/>
  <c r="B67" i="31"/>
  <c r="A67" i="31"/>
  <c r="L66" i="31"/>
  <c r="K66" i="31"/>
  <c r="I66" i="31"/>
  <c r="H66" i="31"/>
  <c r="D66" i="31"/>
  <c r="B66" i="31"/>
  <c r="A66" i="31"/>
  <c r="L65" i="31"/>
  <c r="K65" i="31"/>
  <c r="I65" i="31"/>
  <c r="H65" i="31"/>
  <c r="D65" i="31"/>
  <c r="B65" i="31"/>
  <c r="A65" i="31"/>
  <c r="L64" i="31"/>
  <c r="K64" i="31"/>
  <c r="I64" i="31"/>
  <c r="H64" i="31"/>
  <c r="D64" i="31"/>
  <c r="B64" i="31"/>
  <c r="A64" i="31"/>
  <c r="M63" i="31"/>
  <c r="A63" i="31"/>
  <c r="L62" i="31"/>
  <c r="K62" i="31"/>
  <c r="I62" i="31"/>
  <c r="H62" i="31"/>
  <c r="D62" i="31"/>
  <c r="C62" i="31"/>
  <c r="B62" i="31"/>
  <c r="A62" i="31"/>
  <c r="L61" i="31"/>
  <c r="K61" i="31"/>
  <c r="I61" i="31"/>
  <c r="H61" i="31"/>
  <c r="D61" i="31"/>
  <c r="C61" i="31"/>
  <c r="B61" i="31"/>
  <c r="A61" i="31"/>
  <c r="L60" i="31"/>
  <c r="K60" i="31"/>
  <c r="I60" i="31"/>
  <c r="H60" i="31"/>
  <c r="D60" i="31"/>
  <c r="C60" i="31"/>
  <c r="B60" i="31"/>
  <c r="A60" i="31"/>
  <c r="L59" i="31"/>
  <c r="K59" i="31"/>
  <c r="I59" i="31"/>
  <c r="H59" i="31"/>
  <c r="D59" i="31"/>
  <c r="C59" i="31"/>
  <c r="B59" i="31"/>
  <c r="A59" i="31"/>
  <c r="L58" i="31"/>
  <c r="K58" i="31"/>
  <c r="I58" i="31"/>
  <c r="H58" i="31"/>
  <c r="D58" i="31"/>
  <c r="C58" i="31"/>
  <c r="B58" i="31"/>
  <c r="A58" i="31"/>
  <c r="L57" i="31"/>
  <c r="K57" i="31"/>
  <c r="I57" i="31"/>
  <c r="H57" i="31"/>
  <c r="D57" i="31"/>
  <c r="C57" i="31"/>
  <c r="B57" i="31"/>
  <c r="A57" i="31"/>
  <c r="M56" i="31"/>
  <c r="A56" i="31"/>
  <c r="L55" i="31"/>
  <c r="K55" i="31"/>
  <c r="I55" i="31"/>
  <c r="H55" i="31"/>
  <c r="D55" i="31"/>
  <c r="C55" i="31"/>
  <c r="B55" i="31"/>
  <c r="A55" i="31"/>
  <c r="L54" i="31"/>
  <c r="K54" i="31"/>
  <c r="I54" i="31"/>
  <c r="H54" i="31"/>
  <c r="D54" i="31"/>
  <c r="C54" i="31"/>
  <c r="B54" i="31"/>
  <c r="A54" i="31"/>
  <c r="L53" i="31"/>
  <c r="K53" i="31"/>
  <c r="I53" i="31"/>
  <c r="H53" i="31"/>
  <c r="D53" i="31"/>
  <c r="C53" i="31"/>
  <c r="B53" i="31"/>
  <c r="A53" i="31"/>
  <c r="L52" i="31"/>
  <c r="K52" i="31"/>
  <c r="I52" i="31"/>
  <c r="H52" i="31"/>
  <c r="D52" i="31"/>
  <c r="C52" i="31"/>
  <c r="B52" i="31"/>
  <c r="A52" i="31"/>
  <c r="L51" i="31"/>
  <c r="K51" i="31"/>
  <c r="I51" i="31"/>
  <c r="H51" i="31"/>
  <c r="D51" i="31"/>
  <c r="B51" i="31"/>
  <c r="A51" i="31"/>
  <c r="L50" i="31"/>
  <c r="K50" i="31"/>
  <c r="I50" i="31"/>
  <c r="H50" i="31"/>
  <c r="D50" i="31"/>
  <c r="C50" i="31"/>
  <c r="B50" i="31"/>
  <c r="A50" i="31"/>
  <c r="M49" i="31"/>
  <c r="A49" i="31"/>
  <c r="L48" i="31"/>
  <c r="K48" i="31"/>
  <c r="I48" i="31"/>
  <c r="H48" i="31"/>
  <c r="D48" i="31"/>
  <c r="C48" i="31"/>
  <c r="B48" i="31"/>
  <c r="A48" i="31"/>
  <c r="L47" i="31"/>
  <c r="K47" i="31"/>
  <c r="I47" i="31"/>
  <c r="H47" i="31"/>
  <c r="D47" i="31"/>
  <c r="C47" i="31"/>
  <c r="B47" i="31"/>
  <c r="A47" i="31"/>
  <c r="L46" i="31"/>
  <c r="K46" i="31"/>
  <c r="I46" i="31"/>
  <c r="H46" i="31"/>
  <c r="D46" i="31"/>
  <c r="C46" i="31"/>
  <c r="B46" i="31"/>
  <c r="A46" i="31"/>
  <c r="L45" i="31"/>
  <c r="K45" i="31"/>
  <c r="I45" i="31"/>
  <c r="H45" i="31"/>
  <c r="D45" i="31"/>
  <c r="C45" i="31"/>
  <c r="B45" i="31"/>
  <c r="A45" i="31"/>
  <c r="L44" i="31"/>
  <c r="K44" i="31"/>
  <c r="I44" i="31"/>
  <c r="H44" i="31"/>
  <c r="D44" i="31"/>
  <c r="C44" i="31"/>
  <c r="B44" i="31"/>
  <c r="A44" i="31"/>
  <c r="L43" i="31"/>
  <c r="K43" i="31"/>
  <c r="I43" i="31"/>
  <c r="H43" i="31"/>
  <c r="D43" i="31"/>
  <c r="C43" i="31"/>
  <c r="B43" i="31"/>
  <c r="A43" i="31"/>
  <c r="M42" i="31"/>
  <c r="A42" i="31"/>
  <c r="L41" i="31"/>
  <c r="K41" i="31"/>
  <c r="I41" i="31"/>
  <c r="H41" i="31"/>
  <c r="D41" i="31"/>
  <c r="C41" i="31"/>
  <c r="B41" i="31"/>
  <c r="A41" i="31"/>
  <c r="L40" i="31"/>
  <c r="K40" i="31"/>
  <c r="I40" i="31"/>
  <c r="H40" i="31"/>
  <c r="D40" i="31"/>
  <c r="C40" i="31"/>
  <c r="B40" i="31"/>
  <c r="A40" i="31"/>
  <c r="L39" i="31"/>
  <c r="K39" i="31"/>
  <c r="I39" i="31"/>
  <c r="H39" i="31"/>
  <c r="D39" i="31"/>
  <c r="C39" i="31"/>
  <c r="B39" i="31"/>
  <c r="A39" i="31"/>
  <c r="L38" i="31"/>
  <c r="K38" i="31"/>
  <c r="I38" i="31"/>
  <c r="H38" i="31"/>
  <c r="D38" i="31"/>
  <c r="C38" i="31"/>
  <c r="B38" i="31"/>
  <c r="A38" i="31"/>
  <c r="L37" i="31"/>
  <c r="K37" i="31"/>
  <c r="I37" i="31"/>
  <c r="H37" i="31"/>
  <c r="D37" i="31"/>
  <c r="B37" i="31"/>
  <c r="A37" i="31"/>
  <c r="L36" i="31"/>
  <c r="K36" i="31"/>
  <c r="I36" i="31"/>
  <c r="H36" i="31"/>
  <c r="D36" i="31"/>
  <c r="C36" i="31"/>
  <c r="B36" i="31"/>
  <c r="A36" i="31"/>
  <c r="M35" i="31"/>
  <c r="A35" i="31"/>
  <c r="L34" i="31"/>
  <c r="K34" i="31"/>
  <c r="I34" i="31"/>
  <c r="H34" i="31"/>
  <c r="D34" i="31"/>
  <c r="C34" i="31"/>
  <c r="B34" i="31"/>
  <c r="A34" i="31"/>
  <c r="L33" i="31"/>
  <c r="K33" i="31"/>
  <c r="I33" i="31"/>
  <c r="H33" i="31"/>
  <c r="D33" i="31"/>
  <c r="C33" i="31"/>
  <c r="B33" i="31"/>
  <c r="A33" i="31"/>
  <c r="L32" i="31"/>
  <c r="K32" i="31"/>
  <c r="I32" i="31"/>
  <c r="H32" i="31"/>
  <c r="D32" i="31"/>
  <c r="C32" i="31"/>
  <c r="B32" i="31"/>
  <c r="A32" i="31"/>
  <c r="L31" i="31"/>
  <c r="K31" i="31"/>
  <c r="I31" i="31"/>
  <c r="H31" i="31"/>
  <c r="D31" i="31"/>
  <c r="C31" i="31"/>
  <c r="B31" i="31"/>
  <c r="A31" i="31"/>
  <c r="L30" i="31"/>
  <c r="K30" i="31"/>
  <c r="M30" i="31" s="1"/>
  <c r="N30" i="31" s="1"/>
  <c r="AL30" i="1" s="1"/>
  <c r="I30" i="31"/>
  <c r="H30" i="31"/>
  <c r="D30" i="31"/>
  <c r="C30" i="31"/>
  <c r="B30" i="31"/>
  <c r="A30" i="31"/>
  <c r="L29" i="31"/>
  <c r="K29" i="31"/>
  <c r="I29" i="31"/>
  <c r="H29" i="31"/>
  <c r="D29" i="31"/>
  <c r="C29" i="31"/>
  <c r="B29" i="31"/>
  <c r="A29" i="31"/>
  <c r="M28" i="31"/>
  <c r="A28" i="31"/>
  <c r="L27" i="31"/>
  <c r="K27" i="31"/>
  <c r="I27" i="31"/>
  <c r="H27" i="31"/>
  <c r="D27" i="31"/>
  <c r="B27" i="31"/>
  <c r="A27" i="31"/>
  <c r="L26" i="31"/>
  <c r="K26" i="31"/>
  <c r="I26" i="31"/>
  <c r="H26" i="31"/>
  <c r="D26" i="31"/>
  <c r="C26" i="31"/>
  <c r="B26" i="31"/>
  <c r="A26" i="31"/>
  <c r="L25" i="31"/>
  <c r="K25" i="31"/>
  <c r="I25" i="31"/>
  <c r="H25" i="31"/>
  <c r="D25" i="31"/>
  <c r="C25" i="31"/>
  <c r="B25" i="31"/>
  <c r="A25" i="31"/>
  <c r="L24" i="31"/>
  <c r="K24" i="31"/>
  <c r="I24" i="31"/>
  <c r="H24" i="31"/>
  <c r="D24" i="31"/>
  <c r="C24" i="31"/>
  <c r="B24" i="31"/>
  <c r="A24" i="31"/>
  <c r="L23" i="31"/>
  <c r="K23" i="31"/>
  <c r="I23" i="31"/>
  <c r="H23" i="31"/>
  <c r="D23" i="31"/>
  <c r="C23" i="31"/>
  <c r="B23" i="31"/>
  <c r="A23" i="31"/>
  <c r="L22" i="31"/>
  <c r="K22" i="31"/>
  <c r="I22" i="31"/>
  <c r="H22" i="31"/>
  <c r="D22" i="31"/>
  <c r="C22" i="31"/>
  <c r="B22" i="31"/>
  <c r="A22" i="31"/>
  <c r="M21" i="31"/>
  <c r="A21" i="31"/>
  <c r="L20" i="31"/>
  <c r="K20" i="31"/>
  <c r="I20" i="31"/>
  <c r="H20" i="31"/>
  <c r="D20" i="31"/>
  <c r="B20" i="31"/>
  <c r="A20" i="31"/>
  <c r="L19" i="31"/>
  <c r="K19" i="31"/>
  <c r="I19" i="31"/>
  <c r="H19" i="31"/>
  <c r="D19" i="31"/>
  <c r="C19" i="31"/>
  <c r="B19" i="31"/>
  <c r="A19" i="31"/>
  <c r="L18" i="31"/>
  <c r="K18" i="31"/>
  <c r="I18" i="31"/>
  <c r="H18" i="31"/>
  <c r="D18" i="31"/>
  <c r="C18" i="31"/>
  <c r="B18" i="31"/>
  <c r="A18" i="31"/>
  <c r="L17" i="31"/>
  <c r="K17" i="31"/>
  <c r="I17" i="31"/>
  <c r="H17" i="31"/>
  <c r="D17" i="31"/>
  <c r="C17" i="31"/>
  <c r="B17" i="31"/>
  <c r="A17" i="31"/>
  <c r="L16" i="31"/>
  <c r="K16" i="31"/>
  <c r="I16" i="31"/>
  <c r="H16" i="31"/>
  <c r="D16" i="31"/>
  <c r="C16" i="31"/>
  <c r="B16" i="31"/>
  <c r="A16" i="31"/>
  <c r="L15" i="31"/>
  <c r="K15" i="31"/>
  <c r="I15" i="31"/>
  <c r="H15" i="31"/>
  <c r="D15" i="31"/>
  <c r="C15" i="31"/>
  <c r="B15" i="31"/>
  <c r="A15" i="31"/>
  <c r="M14" i="31"/>
  <c r="A14" i="31"/>
  <c r="L13" i="31"/>
  <c r="K13" i="31"/>
  <c r="I13" i="31"/>
  <c r="H13" i="31"/>
  <c r="D13" i="31"/>
  <c r="B13" i="31"/>
  <c r="A13" i="31"/>
  <c r="L12" i="31"/>
  <c r="K12" i="31"/>
  <c r="I12" i="31"/>
  <c r="H12" i="31"/>
  <c r="D12" i="31"/>
  <c r="C12" i="31"/>
  <c r="B12" i="31"/>
  <c r="A12" i="31"/>
  <c r="L11" i="31"/>
  <c r="K11" i="31"/>
  <c r="I11" i="31"/>
  <c r="H11" i="31"/>
  <c r="D11" i="31"/>
  <c r="B11" i="31"/>
  <c r="A11" i="31"/>
  <c r="L10" i="31"/>
  <c r="K10" i="31"/>
  <c r="I10" i="31"/>
  <c r="H10" i="31"/>
  <c r="D10" i="31"/>
  <c r="C10" i="31"/>
  <c r="B10" i="31"/>
  <c r="A10" i="31"/>
  <c r="L9" i="31"/>
  <c r="K9" i="31"/>
  <c r="I9" i="31"/>
  <c r="H9" i="31"/>
  <c r="D9" i="31"/>
  <c r="B9" i="31"/>
  <c r="A9" i="31"/>
  <c r="L8" i="31"/>
  <c r="K8" i="31"/>
  <c r="I8" i="31"/>
  <c r="H8" i="31"/>
  <c r="D8" i="31"/>
  <c r="C8" i="31"/>
  <c r="B8" i="31"/>
  <c r="A8" i="31"/>
  <c r="A7" i="31"/>
  <c r="E113" i="32"/>
  <c r="A113" i="32"/>
  <c r="E112" i="32"/>
  <c r="A112" i="32"/>
  <c r="E111" i="32"/>
  <c r="A111" i="32"/>
  <c r="A110" i="32"/>
  <c r="E108" i="32"/>
  <c r="A108" i="32"/>
  <c r="E107" i="32"/>
  <c r="A107" i="32"/>
  <c r="E106" i="32"/>
  <c r="A106" i="32"/>
  <c r="A105" i="32"/>
  <c r="E103" i="32"/>
  <c r="A103" i="32"/>
  <c r="E102" i="32"/>
  <c r="A102" i="32"/>
  <c r="E101" i="32"/>
  <c r="A101" i="32"/>
  <c r="A100" i="32"/>
  <c r="E98" i="32"/>
  <c r="A98" i="32"/>
  <c r="E97" i="32"/>
  <c r="A97" i="32"/>
  <c r="E96" i="32"/>
  <c r="A96" i="32"/>
  <c r="A95" i="32"/>
  <c r="E93" i="32"/>
  <c r="A93" i="32"/>
  <c r="E92" i="32"/>
  <c r="A92" i="32"/>
  <c r="E91" i="32"/>
  <c r="A91" i="32"/>
  <c r="A90" i="32"/>
  <c r="E88" i="32"/>
  <c r="A88" i="32"/>
  <c r="E87" i="32"/>
  <c r="A87" i="32"/>
  <c r="E86" i="32"/>
  <c r="A86" i="32"/>
  <c r="A85" i="32"/>
  <c r="L83" i="32"/>
  <c r="K83" i="32"/>
  <c r="I83" i="32"/>
  <c r="B83" i="32"/>
  <c r="A83" i="32"/>
  <c r="M82" i="32"/>
  <c r="A82" i="32"/>
  <c r="L81" i="32"/>
  <c r="K81" i="32"/>
  <c r="I81" i="32"/>
  <c r="B81" i="32"/>
  <c r="A81" i="32"/>
  <c r="M80" i="32"/>
  <c r="A80" i="32"/>
  <c r="L79" i="32"/>
  <c r="K79" i="32"/>
  <c r="I79" i="32"/>
  <c r="B79" i="32"/>
  <c r="A79" i="32"/>
  <c r="L78" i="32"/>
  <c r="K78" i="32"/>
  <c r="I78" i="32"/>
  <c r="B78" i="32"/>
  <c r="A78" i="32"/>
  <c r="M77" i="32"/>
  <c r="A77" i="32"/>
  <c r="L76" i="32"/>
  <c r="K76" i="32"/>
  <c r="I76" i="32"/>
  <c r="B76" i="32"/>
  <c r="A76" i="32"/>
  <c r="L75" i="32"/>
  <c r="M75" i="32" s="1"/>
  <c r="N75" i="32" s="1"/>
  <c r="AM75" i="1" s="1"/>
  <c r="K75" i="32"/>
  <c r="I75" i="32"/>
  <c r="B75" i="32"/>
  <c r="A75" i="32"/>
  <c r="L74" i="32"/>
  <c r="K74" i="32"/>
  <c r="I74" i="32"/>
  <c r="B74" i="32"/>
  <c r="A74" i="32"/>
  <c r="L73" i="32"/>
  <c r="K73" i="32"/>
  <c r="I73" i="32"/>
  <c r="B73" i="32"/>
  <c r="A73" i="32"/>
  <c r="M72" i="32"/>
  <c r="A72" i="32"/>
  <c r="L71" i="32"/>
  <c r="K71" i="32"/>
  <c r="M71" i="32" s="1"/>
  <c r="N71" i="32" s="1"/>
  <c r="AM71" i="1" s="1"/>
  <c r="I71" i="32"/>
  <c r="H71" i="32"/>
  <c r="D71" i="32"/>
  <c r="B71" i="32"/>
  <c r="A71" i="32"/>
  <c r="L70" i="32"/>
  <c r="K70" i="32"/>
  <c r="I70" i="32"/>
  <c r="H70" i="32"/>
  <c r="D70" i="32"/>
  <c r="B70" i="32"/>
  <c r="A70" i="32"/>
  <c r="L69" i="32"/>
  <c r="K69" i="32"/>
  <c r="I69" i="32"/>
  <c r="H69" i="32"/>
  <c r="D69" i="32"/>
  <c r="B69" i="32"/>
  <c r="A69" i="32"/>
  <c r="L68" i="32"/>
  <c r="K68" i="32"/>
  <c r="I68" i="32"/>
  <c r="H68" i="32"/>
  <c r="D68" i="32"/>
  <c r="B68" i="32"/>
  <c r="A68" i="32"/>
  <c r="L67" i="32"/>
  <c r="K67" i="32"/>
  <c r="I67" i="32"/>
  <c r="H67" i="32"/>
  <c r="D67" i="32"/>
  <c r="B67" i="32"/>
  <c r="A67" i="32"/>
  <c r="L66" i="32"/>
  <c r="K66" i="32"/>
  <c r="I66" i="32"/>
  <c r="H66" i="32"/>
  <c r="D66" i="32"/>
  <c r="B66" i="32"/>
  <c r="A66" i="32"/>
  <c r="L65" i="32"/>
  <c r="K65" i="32"/>
  <c r="M65" i="32" s="1"/>
  <c r="N65" i="32" s="1"/>
  <c r="AM65" i="1" s="1"/>
  <c r="I65" i="32"/>
  <c r="H65" i="32"/>
  <c r="D65" i="32"/>
  <c r="B65" i="32"/>
  <c r="A65" i="32"/>
  <c r="L64" i="32"/>
  <c r="K64" i="32"/>
  <c r="I64" i="32"/>
  <c r="H64" i="32"/>
  <c r="D64" i="32"/>
  <c r="B64" i="32"/>
  <c r="A64" i="32"/>
  <c r="M63" i="32"/>
  <c r="A63" i="32"/>
  <c r="L62" i="32"/>
  <c r="K62" i="32"/>
  <c r="I62" i="32"/>
  <c r="H62" i="32"/>
  <c r="D62" i="32"/>
  <c r="C62" i="32"/>
  <c r="B62" i="32"/>
  <c r="A62" i="32"/>
  <c r="L61" i="32"/>
  <c r="K61" i="32"/>
  <c r="I61" i="32"/>
  <c r="H61" i="32"/>
  <c r="D61" i="32"/>
  <c r="C61" i="32"/>
  <c r="B61" i="32"/>
  <c r="A61" i="32"/>
  <c r="L60" i="32"/>
  <c r="K60" i="32"/>
  <c r="I60" i="32"/>
  <c r="H60" i="32"/>
  <c r="D60" i="32"/>
  <c r="C60" i="32"/>
  <c r="B60" i="32"/>
  <c r="A60" i="32"/>
  <c r="L59" i="32"/>
  <c r="K59" i="32"/>
  <c r="I59" i="32"/>
  <c r="H59" i="32"/>
  <c r="D59" i="32"/>
  <c r="C59" i="32"/>
  <c r="B59" i="32"/>
  <c r="A59" i="32"/>
  <c r="L58" i="32"/>
  <c r="K58" i="32"/>
  <c r="I58" i="32"/>
  <c r="H58" i="32"/>
  <c r="D58" i="32"/>
  <c r="C58" i="32"/>
  <c r="B58" i="32"/>
  <c r="A58" i="32"/>
  <c r="L57" i="32"/>
  <c r="K57" i="32"/>
  <c r="I57" i="32"/>
  <c r="H57" i="32"/>
  <c r="D57" i="32"/>
  <c r="C57" i="32"/>
  <c r="B57" i="32"/>
  <c r="A57" i="32"/>
  <c r="M56" i="32"/>
  <c r="A56" i="32"/>
  <c r="L55" i="32"/>
  <c r="K55" i="32"/>
  <c r="I55" i="32"/>
  <c r="H55" i="32"/>
  <c r="D55" i="32"/>
  <c r="C55" i="32"/>
  <c r="B55" i="32"/>
  <c r="A55" i="32"/>
  <c r="L54" i="32"/>
  <c r="K54" i="32"/>
  <c r="I54" i="32"/>
  <c r="H54" i="32"/>
  <c r="D54" i="32"/>
  <c r="C54" i="32"/>
  <c r="B54" i="32"/>
  <c r="A54" i="32"/>
  <c r="L53" i="32"/>
  <c r="K53" i="32"/>
  <c r="I53" i="32"/>
  <c r="H53" i="32"/>
  <c r="D53" i="32"/>
  <c r="C53" i="32"/>
  <c r="B53" i="32"/>
  <c r="A53" i="32"/>
  <c r="L52" i="32"/>
  <c r="K52" i="32"/>
  <c r="I52" i="32"/>
  <c r="H52" i="32"/>
  <c r="D52" i="32"/>
  <c r="C52" i="32"/>
  <c r="B52" i="32"/>
  <c r="A52" i="32"/>
  <c r="L51" i="32"/>
  <c r="K51" i="32"/>
  <c r="I51" i="32"/>
  <c r="H51" i="32"/>
  <c r="D51" i="32"/>
  <c r="B51" i="32"/>
  <c r="A51" i="32"/>
  <c r="L50" i="32"/>
  <c r="K50" i="32"/>
  <c r="I50" i="32"/>
  <c r="H50" i="32"/>
  <c r="D50" i="32"/>
  <c r="C50" i="32"/>
  <c r="B50" i="32"/>
  <c r="A50" i="32"/>
  <c r="M49" i="32"/>
  <c r="A49" i="32"/>
  <c r="L48" i="32"/>
  <c r="K48" i="32"/>
  <c r="I48" i="32"/>
  <c r="H48" i="32"/>
  <c r="D48" i="32"/>
  <c r="C48" i="32"/>
  <c r="B48" i="32"/>
  <c r="A48" i="32"/>
  <c r="L47" i="32"/>
  <c r="K47" i="32"/>
  <c r="I47" i="32"/>
  <c r="H47" i="32"/>
  <c r="D47" i="32"/>
  <c r="C47" i="32"/>
  <c r="B47" i="32"/>
  <c r="A47" i="32"/>
  <c r="L46" i="32"/>
  <c r="K46" i="32"/>
  <c r="I46" i="32"/>
  <c r="H46" i="32"/>
  <c r="D46" i="32"/>
  <c r="C46" i="32"/>
  <c r="B46" i="32"/>
  <c r="A46" i="32"/>
  <c r="L45" i="32"/>
  <c r="K45" i="32"/>
  <c r="I45" i="32"/>
  <c r="H45" i="32"/>
  <c r="D45" i="32"/>
  <c r="C45" i="32"/>
  <c r="B45" i="32"/>
  <c r="A45" i="32"/>
  <c r="L44" i="32"/>
  <c r="K44" i="32"/>
  <c r="I44" i="32"/>
  <c r="H44" i="32"/>
  <c r="D44" i="32"/>
  <c r="C44" i="32"/>
  <c r="B44" i="32"/>
  <c r="A44" i="32"/>
  <c r="L43" i="32"/>
  <c r="K43" i="32"/>
  <c r="I43" i="32"/>
  <c r="H43" i="32"/>
  <c r="D43" i="32"/>
  <c r="C43" i="32"/>
  <c r="B43" i="32"/>
  <c r="A43" i="32"/>
  <c r="M42" i="32"/>
  <c r="A42" i="32"/>
  <c r="L41" i="32"/>
  <c r="K41" i="32"/>
  <c r="I41" i="32"/>
  <c r="H41" i="32"/>
  <c r="D41" i="32"/>
  <c r="C41" i="32"/>
  <c r="B41" i="32"/>
  <c r="A41" i="32"/>
  <c r="L40" i="32"/>
  <c r="K40" i="32"/>
  <c r="I40" i="32"/>
  <c r="H40" i="32"/>
  <c r="D40" i="32"/>
  <c r="C40" i="32"/>
  <c r="B40" i="32"/>
  <c r="A40" i="32"/>
  <c r="L39" i="32"/>
  <c r="K39" i="32"/>
  <c r="I39" i="32"/>
  <c r="H39" i="32"/>
  <c r="D39" i="32"/>
  <c r="C39" i="32"/>
  <c r="B39" i="32"/>
  <c r="A39" i="32"/>
  <c r="L38" i="32"/>
  <c r="K38" i="32"/>
  <c r="M38" i="32"/>
  <c r="N38" i="32" s="1"/>
  <c r="AM38" i="1" s="1"/>
  <c r="I38" i="32"/>
  <c r="H38" i="32"/>
  <c r="D38" i="32"/>
  <c r="C38" i="32"/>
  <c r="B38" i="32"/>
  <c r="A38" i="32"/>
  <c r="L37" i="32"/>
  <c r="M37" i="32" s="1"/>
  <c r="N37" i="32" s="1"/>
  <c r="AM37" i="1" s="1"/>
  <c r="K37" i="32"/>
  <c r="I37" i="32"/>
  <c r="H37" i="32"/>
  <c r="D37" i="32"/>
  <c r="B37" i="32"/>
  <c r="A37" i="32"/>
  <c r="L36" i="32"/>
  <c r="K36" i="32"/>
  <c r="I36" i="32"/>
  <c r="H36" i="32"/>
  <c r="D36" i="32"/>
  <c r="C36" i="32"/>
  <c r="B36" i="32"/>
  <c r="A36" i="32"/>
  <c r="M35" i="32"/>
  <c r="A35" i="32"/>
  <c r="L34" i="32"/>
  <c r="K34" i="32"/>
  <c r="I34" i="32"/>
  <c r="H34" i="32"/>
  <c r="D34" i="32"/>
  <c r="C34" i="32"/>
  <c r="B34" i="32"/>
  <c r="A34" i="32"/>
  <c r="L33" i="32"/>
  <c r="K33" i="32"/>
  <c r="I33" i="32"/>
  <c r="H33" i="32"/>
  <c r="D33" i="32"/>
  <c r="C33" i="32"/>
  <c r="B33" i="32"/>
  <c r="A33" i="32"/>
  <c r="L32" i="32"/>
  <c r="K32" i="32"/>
  <c r="I32" i="32"/>
  <c r="H32" i="32"/>
  <c r="D32" i="32"/>
  <c r="C32" i="32"/>
  <c r="B32" i="32"/>
  <c r="A32" i="32"/>
  <c r="L31" i="32"/>
  <c r="K31" i="32"/>
  <c r="I31" i="32"/>
  <c r="H31" i="32"/>
  <c r="D31" i="32"/>
  <c r="C31" i="32"/>
  <c r="B31" i="32"/>
  <c r="A31" i="32"/>
  <c r="L30" i="32"/>
  <c r="K30" i="32"/>
  <c r="I30" i="32"/>
  <c r="H30" i="32"/>
  <c r="D30" i="32"/>
  <c r="C30" i="32"/>
  <c r="B30" i="32"/>
  <c r="A30" i="32"/>
  <c r="L29" i="32"/>
  <c r="K29" i="32"/>
  <c r="I29" i="32"/>
  <c r="H29" i="32"/>
  <c r="D29" i="32"/>
  <c r="C29" i="32"/>
  <c r="B29" i="32"/>
  <c r="A29" i="32"/>
  <c r="M28" i="32"/>
  <c r="A28" i="32"/>
  <c r="L27" i="32"/>
  <c r="K27" i="32"/>
  <c r="I27" i="32"/>
  <c r="H27" i="32"/>
  <c r="D27" i="32"/>
  <c r="B27" i="32"/>
  <c r="A27" i="32"/>
  <c r="L26" i="32"/>
  <c r="K26" i="32"/>
  <c r="I26" i="32"/>
  <c r="H26" i="32"/>
  <c r="D26" i="32"/>
  <c r="C26" i="32"/>
  <c r="B26" i="32"/>
  <c r="A26" i="32"/>
  <c r="L25" i="32"/>
  <c r="K25" i="32"/>
  <c r="I25" i="32"/>
  <c r="H25" i="32"/>
  <c r="D25" i="32"/>
  <c r="C25" i="32"/>
  <c r="B25" i="32"/>
  <c r="A25" i="32"/>
  <c r="L24" i="32"/>
  <c r="K24" i="32"/>
  <c r="I24" i="32"/>
  <c r="H24" i="32"/>
  <c r="D24" i="32"/>
  <c r="C24" i="32"/>
  <c r="B24" i="32"/>
  <c r="A24" i="32"/>
  <c r="L23" i="32"/>
  <c r="K23" i="32"/>
  <c r="I23" i="32"/>
  <c r="H23" i="32"/>
  <c r="D23" i="32"/>
  <c r="C23" i="32"/>
  <c r="B23" i="32"/>
  <c r="A23" i="32"/>
  <c r="L22" i="32"/>
  <c r="M22" i="32" s="1"/>
  <c r="N22" i="32" s="1"/>
  <c r="AM22" i="1" s="1"/>
  <c r="K22" i="32"/>
  <c r="I22" i="32"/>
  <c r="H22" i="32"/>
  <c r="D22" i="32"/>
  <c r="C22" i="32"/>
  <c r="B22" i="32"/>
  <c r="A22" i="32"/>
  <c r="M21" i="32"/>
  <c r="A21" i="32"/>
  <c r="L20" i="32"/>
  <c r="K20" i="32"/>
  <c r="I20" i="32"/>
  <c r="H20" i="32"/>
  <c r="D20" i="32"/>
  <c r="B20" i="32"/>
  <c r="A20" i="32"/>
  <c r="L19" i="32"/>
  <c r="K19" i="32"/>
  <c r="I19" i="32"/>
  <c r="H19" i="32"/>
  <c r="D19" i="32"/>
  <c r="C19" i="32"/>
  <c r="B19" i="32"/>
  <c r="A19" i="32"/>
  <c r="L18" i="32"/>
  <c r="K18" i="32"/>
  <c r="I18" i="32"/>
  <c r="H18" i="32"/>
  <c r="D18" i="32"/>
  <c r="C18" i="32"/>
  <c r="B18" i="32"/>
  <c r="A18" i="32"/>
  <c r="L17" i="32"/>
  <c r="K17" i="32"/>
  <c r="I17" i="32"/>
  <c r="H17" i="32"/>
  <c r="D17" i="32"/>
  <c r="C17" i="32"/>
  <c r="B17" i="32"/>
  <c r="A17" i="32"/>
  <c r="L16" i="32"/>
  <c r="K16" i="32"/>
  <c r="I16" i="32"/>
  <c r="H16" i="32"/>
  <c r="D16" i="32"/>
  <c r="C16" i="32"/>
  <c r="B16" i="32"/>
  <c r="A16" i="32"/>
  <c r="L15" i="32"/>
  <c r="K15" i="32"/>
  <c r="M15" i="32" s="1"/>
  <c r="N15" i="32" s="1"/>
  <c r="AM15" i="1" s="1"/>
  <c r="I15" i="32"/>
  <c r="H15" i="32"/>
  <c r="D15" i="32"/>
  <c r="C15" i="32"/>
  <c r="B15" i="32"/>
  <c r="A15" i="32"/>
  <c r="M14" i="32"/>
  <c r="A14" i="32"/>
  <c r="L13" i="32"/>
  <c r="K13" i="32"/>
  <c r="I13" i="32"/>
  <c r="H13" i="32"/>
  <c r="D13" i="32"/>
  <c r="B13" i="32"/>
  <c r="A13" i="32"/>
  <c r="L12" i="32"/>
  <c r="K12" i="32"/>
  <c r="I12" i="32"/>
  <c r="H12" i="32"/>
  <c r="D12" i="32"/>
  <c r="C12" i="32"/>
  <c r="B12" i="32"/>
  <c r="A12" i="32"/>
  <c r="L11" i="32"/>
  <c r="K11" i="32"/>
  <c r="I11" i="32"/>
  <c r="H11" i="32"/>
  <c r="D11" i="32"/>
  <c r="B11" i="32"/>
  <c r="A11" i="32"/>
  <c r="L10" i="32"/>
  <c r="K10" i="32"/>
  <c r="I10" i="32"/>
  <c r="H10" i="32"/>
  <c r="D10" i="32"/>
  <c r="C10" i="32"/>
  <c r="B10" i="32"/>
  <c r="A10" i="32"/>
  <c r="L9" i="32"/>
  <c r="K9" i="32"/>
  <c r="I9" i="32"/>
  <c r="H9" i="32"/>
  <c r="D9" i="32"/>
  <c r="B9" i="32"/>
  <c r="A9" i="32"/>
  <c r="L8" i="32"/>
  <c r="K8" i="32"/>
  <c r="I8" i="32"/>
  <c r="H8" i="32"/>
  <c r="D8" i="32"/>
  <c r="C8" i="32"/>
  <c r="B8" i="32"/>
  <c r="A8" i="32"/>
  <c r="A7" i="32"/>
  <c r="E113" i="33"/>
  <c r="A113" i="33"/>
  <c r="E112" i="33"/>
  <c r="A112" i="33"/>
  <c r="E111" i="33"/>
  <c r="A111" i="33"/>
  <c r="A110" i="33"/>
  <c r="E108" i="33"/>
  <c r="A108" i="33"/>
  <c r="E107" i="33"/>
  <c r="A107" i="33"/>
  <c r="E106" i="33"/>
  <c r="A106" i="33"/>
  <c r="A105" i="33"/>
  <c r="E103" i="33"/>
  <c r="A103" i="33"/>
  <c r="E102" i="33"/>
  <c r="A102" i="33"/>
  <c r="E101" i="33"/>
  <c r="A101" i="33"/>
  <c r="A100" i="33"/>
  <c r="E98" i="33"/>
  <c r="A98" i="33"/>
  <c r="E97" i="33"/>
  <c r="A97" i="33"/>
  <c r="E96" i="33"/>
  <c r="A96" i="33"/>
  <c r="A95" i="33"/>
  <c r="E93" i="33"/>
  <c r="A93" i="33"/>
  <c r="E92" i="33"/>
  <c r="A92" i="33"/>
  <c r="E91" i="33"/>
  <c r="A91" i="33"/>
  <c r="A90" i="33"/>
  <c r="E88" i="33"/>
  <c r="A88" i="33"/>
  <c r="E87" i="33"/>
  <c r="A87" i="33"/>
  <c r="E86" i="33"/>
  <c r="A86" i="33"/>
  <c r="A85" i="33"/>
  <c r="L83" i="33"/>
  <c r="K83" i="33"/>
  <c r="I83" i="33"/>
  <c r="B83" i="33"/>
  <c r="A83" i="33"/>
  <c r="M82" i="33"/>
  <c r="A82" i="33"/>
  <c r="L81" i="33"/>
  <c r="K81" i="33"/>
  <c r="I81" i="33"/>
  <c r="B81" i="33"/>
  <c r="A81" i="33"/>
  <c r="M80" i="33"/>
  <c r="A80" i="33"/>
  <c r="L79" i="33"/>
  <c r="K79" i="33"/>
  <c r="I79" i="33"/>
  <c r="B79" i="33"/>
  <c r="A79" i="33"/>
  <c r="L78" i="33"/>
  <c r="K78" i="33"/>
  <c r="I78" i="33"/>
  <c r="B78" i="33"/>
  <c r="A78" i="33"/>
  <c r="M77" i="33"/>
  <c r="A77" i="33"/>
  <c r="L76" i="33"/>
  <c r="K76" i="33"/>
  <c r="I76" i="33"/>
  <c r="B76" i="33"/>
  <c r="A76" i="33"/>
  <c r="L75" i="33"/>
  <c r="K75" i="33"/>
  <c r="I75" i="33"/>
  <c r="B75" i="33"/>
  <c r="A75" i="33"/>
  <c r="L74" i="33"/>
  <c r="K74" i="33"/>
  <c r="M74" i="33" s="1"/>
  <c r="N74" i="33" s="1"/>
  <c r="AN74" i="1" s="1"/>
  <c r="I74" i="33"/>
  <c r="B74" i="33"/>
  <c r="A74" i="33"/>
  <c r="L73" i="33"/>
  <c r="K73" i="33"/>
  <c r="I73" i="33"/>
  <c r="B73" i="33"/>
  <c r="A73" i="33"/>
  <c r="M72" i="33"/>
  <c r="A72" i="33"/>
  <c r="L71" i="33"/>
  <c r="K71" i="33"/>
  <c r="I71" i="33"/>
  <c r="H71" i="33"/>
  <c r="D71" i="33"/>
  <c r="B71" i="33"/>
  <c r="A71" i="33"/>
  <c r="L70" i="33"/>
  <c r="K70" i="33"/>
  <c r="I70" i="33"/>
  <c r="H70" i="33"/>
  <c r="D70" i="33"/>
  <c r="B70" i="33"/>
  <c r="A70" i="33"/>
  <c r="L69" i="33"/>
  <c r="K69" i="33"/>
  <c r="I69" i="33"/>
  <c r="H69" i="33"/>
  <c r="D69" i="33"/>
  <c r="B69" i="33"/>
  <c r="A69" i="33"/>
  <c r="L68" i="33"/>
  <c r="K68" i="33"/>
  <c r="I68" i="33"/>
  <c r="H68" i="33"/>
  <c r="D68" i="33"/>
  <c r="B68" i="33"/>
  <c r="A68" i="33"/>
  <c r="L67" i="33"/>
  <c r="K67" i="33"/>
  <c r="M67" i="33" s="1"/>
  <c r="N67" i="33" s="1"/>
  <c r="AN67" i="1" s="1"/>
  <c r="I67" i="33"/>
  <c r="H67" i="33"/>
  <c r="D67" i="33"/>
  <c r="B67" i="33"/>
  <c r="A67" i="33"/>
  <c r="L66" i="33"/>
  <c r="K66" i="33"/>
  <c r="M66" i="33"/>
  <c r="N66" i="33" s="1"/>
  <c r="AN66" i="1" s="1"/>
  <c r="I66" i="33"/>
  <c r="H66" i="33"/>
  <c r="D66" i="33"/>
  <c r="B66" i="33"/>
  <c r="A66" i="33"/>
  <c r="L65" i="33"/>
  <c r="K65" i="33"/>
  <c r="I65" i="33"/>
  <c r="H65" i="33"/>
  <c r="D65" i="33"/>
  <c r="B65" i="33"/>
  <c r="A65" i="33"/>
  <c r="L64" i="33"/>
  <c r="K64" i="33"/>
  <c r="I64" i="33"/>
  <c r="H64" i="33"/>
  <c r="D64" i="33"/>
  <c r="B64" i="33"/>
  <c r="A64" i="33"/>
  <c r="M63" i="33"/>
  <c r="A63" i="33"/>
  <c r="L62" i="33"/>
  <c r="K62" i="33"/>
  <c r="I62" i="33"/>
  <c r="H62" i="33"/>
  <c r="D62" i="33"/>
  <c r="C62" i="33"/>
  <c r="B62" i="33"/>
  <c r="A62" i="33"/>
  <c r="L61" i="33"/>
  <c r="K61" i="33"/>
  <c r="I61" i="33"/>
  <c r="H61" i="33"/>
  <c r="D61" i="33"/>
  <c r="C61" i="33"/>
  <c r="B61" i="33"/>
  <c r="A61" i="33"/>
  <c r="L60" i="33"/>
  <c r="K60" i="33"/>
  <c r="I60" i="33"/>
  <c r="H60" i="33"/>
  <c r="D60" i="33"/>
  <c r="C60" i="33"/>
  <c r="B60" i="33"/>
  <c r="A60" i="33"/>
  <c r="L59" i="33"/>
  <c r="K59" i="33"/>
  <c r="I59" i="33"/>
  <c r="H59" i="33"/>
  <c r="D59" i="33"/>
  <c r="C59" i="33"/>
  <c r="B59" i="33"/>
  <c r="A59" i="33"/>
  <c r="L58" i="33"/>
  <c r="K58" i="33"/>
  <c r="I58" i="33"/>
  <c r="H58" i="33"/>
  <c r="D58" i="33"/>
  <c r="C58" i="33"/>
  <c r="B58" i="33"/>
  <c r="A58" i="33"/>
  <c r="L57" i="33"/>
  <c r="K57" i="33"/>
  <c r="M57" i="33" s="1"/>
  <c r="N57" i="33" s="1"/>
  <c r="AN57" i="1" s="1"/>
  <c r="I57" i="33"/>
  <c r="H57" i="33"/>
  <c r="D57" i="33"/>
  <c r="C57" i="33"/>
  <c r="B57" i="33"/>
  <c r="A57" i="33"/>
  <c r="M56" i="33"/>
  <c r="A56" i="33"/>
  <c r="L55" i="33"/>
  <c r="K55" i="33"/>
  <c r="I55" i="33"/>
  <c r="H55" i="33"/>
  <c r="D55" i="33"/>
  <c r="C55" i="33"/>
  <c r="B55" i="33"/>
  <c r="A55" i="33"/>
  <c r="L54" i="33"/>
  <c r="K54" i="33"/>
  <c r="I54" i="33"/>
  <c r="H54" i="33"/>
  <c r="D54" i="33"/>
  <c r="C54" i="33"/>
  <c r="B54" i="33"/>
  <c r="A54" i="33"/>
  <c r="L53" i="33"/>
  <c r="K53" i="33"/>
  <c r="I53" i="33"/>
  <c r="H53" i="33"/>
  <c r="D53" i="33"/>
  <c r="C53" i="33"/>
  <c r="B53" i="33"/>
  <c r="A53" i="33"/>
  <c r="L52" i="33"/>
  <c r="K52" i="33"/>
  <c r="I52" i="33"/>
  <c r="H52" i="33"/>
  <c r="D52" i="33"/>
  <c r="C52" i="33"/>
  <c r="B52" i="33"/>
  <c r="A52" i="33"/>
  <c r="L51" i="33"/>
  <c r="K51" i="33"/>
  <c r="I51" i="33"/>
  <c r="H51" i="33"/>
  <c r="D51" i="33"/>
  <c r="B51" i="33"/>
  <c r="A51" i="33"/>
  <c r="L50" i="33"/>
  <c r="K50" i="33"/>
  <c r="I50" i="33"/>
  <c r="H50" i="33"/>
  <c r="D50" i="33"/>
  <c r="C50" i="33"/>
  <c r="B50" i="33"/>
  <c r="A50" i="33"/>
  <c r="M49" i="33"/>
  <c r="A49" i="33"/>
  <c r="L48" i="33"/>
  <c r="K48" i="33"/>
  <c r="I48" i="33"/>
  <c r="H48" i="33"/>
  <c r="D48" i="33"/>
  <c r="C48" i="33"/>
  <c r="B48" i="33"/>
  <c r="A48" i="33"/>
  <c r="L47" i="33"/>
  <c r="K47" i="33"/>
  <c r="I47" i="33"/>
  <c r="H47" i="33"/>
  <c r="D47" i="33"/>
  <c r="C47" i="33"/>
  <c r="B47" i="33"/>
  <c r="A47" i="33"/>
  <c r="L46" i="33"/>
  <c r="K46" i="33"/>
  <c r="I46" i="33"/>
  <c r="H46" i="33"/>
  <c r="D46" i="33"/>
  <c r="C46" i="33"/>
  <c r="B46" i="33"/>
  <c r="A46" i="33"/>
  <c r="L45" i="33"/>
  <c r="K45" i="33"/>
  <c r="I45" i="33"/>
  <c r="H45" i="33"/>
  <c r="D45" i="33"/>
  <c r="C45" i="33"/>
  <c r="B45" i="33"/>
  <c r="A45" i="33"/>
  <c r="L44" i="33"/>
  <c r="K44" i="33"/>
  <c r="I44" i="33"/>
  <c r="H44" i="33"/>
  <c r="D44" i="33"/>
  <c r="C44" i="33"/>
  <c r="B44" i="33"/>
  <c r="A44" i="33"/>
  <c r="L43" i="33"/>
  <c r="K43" i="33"/>
  <c r="I43" i="33"/>
  <c r="H43" i="33"/>
  <c r="D43" i="33"/>
  <c r="C43" i="33"/>
  <c r="B43" i="33"/>
  <c r="A43" i="33"/>
  <c r="M42" i="33"/>
  <c r="A42" i="33"/>
  <c r="L41" i="33"/>
  <c r="K41" i="33"/>
  <c r="I41" i="33"/>
  <c r="H41" i="33"/>
  <c r="D41" i="33"/>
  <c r="C41" i="33"/>
  <c r="B41" i="33"/>
  <c r="A41" i="33"/>
  <c r="L40" i="33"/>
  <c r="K40" i="33"/>
  <c r="I40" i="33"/>
  <c r="H40" i="33"/>
  <c r="D40" i="33"/>
  <c r="C40" i="33"/>
  <c r="B40" i="33"/>
  <c r="A40" i="33"/>
  <c r="L39" i="33"/>
  <c r="K39" i="33"/>
  <c r="I39" i="33"/>
  <c r="H39" i="33"/>
  <c r="D39" i="33"/>
  <c r="C39" i="33"/>
  <c r="B39" i="33"/>
  <c r="A39" i="33"/>
  <c r="L38" i="33"/>
  <c r="K38" i="33"/>
  <c r="I38" i="33"/>
  <c r="H38" i="33"/>
  <c r="D38" i="33"/>
  <c r="C38" i="33"/>
  <c r="B38" i="33"/>
  <c r="A38" i="33"/>
  <c r="L37" i="33"/>
  <c r="K37" i="33"/>
  <c r="I37" i="33"/>
  <c r="H37" i="33"/>
  <c r="D37" i="33"/>
  <c r="B37" i="33"/>
  <c r="A37" i="33"/>
  <c r="L36" i="33"/>
  <c r="K36" i="33"/>
  <c r="I36" i="33"/>
  <c r="H36" i="33"/>
  <c r="D36" i="33"/>
  <c r="C36" i="33"/>
  <c r="B36" i="33"/>
  <c r="A36" i="33"/>
  <c r="M35" i="33"/>
  <c r="A35" i="33"/>
  <c r="L34" i="33"/>
  <c r="K34" i="33"/>
  <c r="I34" i="33"/>
  <c r="H34" i="33"/>
  <c r="D34" i="33"/>
  <c r="C34" i="33"/>
  <c r="B34" i="33"/>
  <c r="A34" i="33"/>
  <c r="L33" i="33"/>
  <c r="K33" i="33"/>
  <c r="I33" i="33"/>
  <c r="H33" i="33"/>
  <c r="D33" i="33"/>
  <c r="C33" i="33"/>
  <c r="B33" i="33"/>
  <c r="A33" i="33"/>
  <c r="L32" i="33"/>
  <c r="K32" i="33"/>
  <c r="I32" i="33"/>
  <c r="H32" i="33"/>
  <c r="D32" i="33"/>
  <c r="C32" i="33"/>
  <c r="B32" i="33"/>
  <c r="A32" i="33"/>
  <c r="L31" i="33"/>
  <c r="K31" i="33"/>
  <c r="I31" i="33"/>
  <c r="H31" i="33"/>
  <c r="D31" i="33"/>
  <c r="C31" i="33"/>
  <c r="B31" i="33"/>
  <c r="A31" i="33"/>
  <c r="L30" i="33"/>
  <c r="K30" i="33"/>
  <c r="I30" i="33"/>
  <c r="H30" i="33"/>
  <c r="D30" i="33"/>
  <c r="C30" i="33"/>
  <c r="B30" i="33"/>
  <c r="A30" i="33"/>
  <c r="L29" i="33"/>
  <c r="K29" i="33"/>
  <c r="I29" i="33"/>
  <c r="H29" i="33"/>
  <c r="D29" i="33"/>
  <c r="C29" i="33"/>
  <c r="B29" i="33"/>
  <c r="A29" i="33"/>
  <c r="M28" i="33"/>
  <c r="A28" i="33"/>
  <c r="L27" i="33"/>
  <c r="K27" i="33"/>
  <c r="I27" i="33"/>
  <c r="H27" i="33"/>
  <c r="D27" i="33"/>
  <c r="B27" i="33"/>
  <c r="A27" i="33"/>
  <c r="L26" i="33"/>
  <c r="K26" i="33"/>
  <c r="I26" i="33"/>
  <c r="H26" i="33"/>
  <c r="D26" i="33"/>
  <c r="C26" i="33"/>
  <c r="B26" i="33"/>
  <c r="A26" i="33"/>
  <c r="L25" i="33"/>
  <c r="K25" i="33"/>
  <c r="I25" i="33"/>
  <c r="H25" i="33"/>
  <c r="D25" i="33"/>
  <c r="C25" i="33"/>
  <c r="B25" i="33"/>
  <c r="A25" i="33"/>
  <c r="L24" i="33"/>
  <c r="K24" i="33"/>
  <c r="I24" i="33"/>
  <c r="H24" i="33"/>
  <c r="D24" i="33"/>
  <c r="C24" i="33"/>
  <c r="B24" i="33"/>
  <c r="A24" i="33"/>
  <c r="L23" i="33"/>
  <c r="K23" i="33"/>
  <c r="I23" i="33"/>
  <c r="H23" i="33"/>
  <c r="D23" i="33"/>
  <c r="C23" i="33"/>
  <c r="B23" i="33"/>
  <c r="A23" i="33"/>
  <c r="L22" i="33"/>
  <c r="M22" i="33" s="1"/>
  <c r="N22" i="33" s="1"/>
  <c r="AN22" i="1" s="1"/>
  <c r="K22" i="33"/>
  <c r="I22" i="33"/>
  <c r="H22" i="33"/>
  <c r="D22" i="33"/>
  <c r="C22" i="33"/>
  <c r="B22" i="33"/>
  <c r="A22" i="33"/>
  <c r="M21" i="33"/>
  <c r="A21" i="33"/>
  <c r="L20" i="33"/>
  <c r="K20" i="33"/>
  <c r="I20" i="33"/>
  <c r="H20" i="33"/>
  <c r="D20" i="33"/>
  <c r="B20" i="33"/>
  <c r="A20" i="33"/>
  <c r="L19" i="33"/>
  <c r="K19" i="33"/>
  <c r="I19" i="33"/>
  <c r="H19" i="33"/>
  <c r="D19" i="33"/>
  <c r="C19" i="33"/>
  <c r="B19" i="33"/>
  <c r="A19" i="33"/>
  <c r="L18" i="33"/>
  <c r="K18" i="33"/>
  <c r="I18" i="33"/>
  <c r="H18" i="33"/>
  <c r="D18" i="33"/>
  <c r="C18" i="33"/>
  <c r="B18" i="33"/>
  <c r="A18" i="33"/>
  <c r="L17" i="33"/>
  <c r="K17" i="33"/>
  <c r="I17" i="33"/>
  <c r="H17" i="33"/>
  <c r="D17" i="33"/>
  <c r="C17" i="33"/>
  <c r="B17" i="33"/>
  <c r="A17" i="33"/>
  <c r="L16" i="33"/>
  <c r="K16" i="33"/>
  <c r="I16" i="33"/>
  <c r="H16" i="33"/>
  <c r="D16" i="33"/>
  <c r="C16" i="33"/>
  <c r="B16" i="33"/>
  <c r="A16" i="33"/>
  <c r="L15" i="33"/>
  <c r="K15" i="33"/>
  <c r="I15" i="33"/>
  <c r="H15" i="33"/>
  <c r="D15" i="33"/>
  <c r="C15" i="33"/>
  <c r="B15" i="33"/>
  <c r="A15" i="33"/>
  <c r="M14" i="33"/>
  <c r="A14" i="33"/>
  <c r="L13" i="33"/>
  <c r="K13" i="33"/>
  <c r="I13" i="33"/>
  <c r="H13" i="33"/>
  <c r="D13" i="33"/>
  <c r="B13" i="33"/>
  <c r="A13" i="33"/>
  <c r="L12" i="33"/>
  <c r="K12" i="33"/>
  <c r="I12" i="33"/>
  <c r="H12" i="33"/>
  <c r="D12" i="33"/>
  <c r="C12" i="33"/>
  <c r="B12" i="33"/>
  <c r="A12" i="33"/>
  <c r="L11" i="33"/>
  <c r="K11" i="33"/>
  <c r="I11" i="33"/>
  <c r="H11" i="33"/>
  <c r="D11" i="33"/>
  <c r="B11" i="33"/>
  <c r="A11" i="33"/>
  <c r="L10" i="33"/>
  <c r="M10" i="33" s="1"/>
  <c r="N10" i="33" s="1"/>
  <c r="AN10" i="1" s="1"/>
  <c r="K10" i="33"/>
  <c r="I10" i="33"/>
  <c r="H10" i="33"/>
  <c r="D10" i="33"/>
  <c r="C10" i="33"/>
  <c r="B10" i="33"/>
  <c r="A10" i="33"/>
  <c r="L9" i="33"/>
  <c r="K9" i="33"/>
  <c r="I9" i="33"/>
  <c r="H9" i="33"/>
  <c r="D9" i="33"/>
  <c r="B9" i="33"/>
  <c r="A9" i="33"/>
  <c r="L8" i="33"/>
  <c r="K8" i="33"/>
  <c r="I8" i="33"/>
  <c r="H8" i="33"/>
  <c r="D8" i="33"/>
  <c r="C8" i="33"/>
  <c r="B8" i="33"/>
  <c r="A8" i="33"/>
  <c r="A7" i="33"/>
  <c r="E113" i="34"/>
  <c r="A113" i="34"/>
  <c r="E112" i="34"/>
  <c r="A112" i="34"/>
  <c r="E111" i="34"/>
  <c r="A111" i="34"/>
  <c r="A110" i="34"/>
  <c r="E108" i="34"/>
  <c r="A108" i="34"/>
  <c r="E107" i="34"/>
  <c r="A107" i="34"/>
  <c r="E106" i="34"/>
  <c r="A106" i="34"/>
  <c r="A105" i="34"/>
  <c r="E103" i="34"/>
  <c r="A103" i="34"/>
  <c r="E102" i="34"/>
  <c r="A102" i="34"/>
  <c r="E101" i="34"/>
  <c r="A101" i="34"/>
  <c r="A100" i="34"/>
  <c r="E98" i="34"/>
  <c r="A98" i="34"/>
  <c r="E97" i="34"/>
  <c r="A97" i="34"/>
  <c r="E96" i="34"/>
  <c r="A96" i="34"/>
  <c r="A95" i="34"/>
  <c r="E93" i="34"/>
  <c r="A93" i="34"/>
  <c r="E92" i="34"/>
  <c r="A92" i="34"/>
  <c r="E91" i="34"/>
  <c r="A91" i="34"/>
  <c r="A90" i="34"/>
  <c r="E88" i="34"/>
  <c r="A88" i="34"/>
  <c r="E87" i="34"/>
  <c r="A87" i="34"/>
  <c r="E86" i="34"/>
  <c r="A86" i="34"/>
  <c r="A85" i="34"/>
  <c r="L83" i="34"/>
  <c r="K83" i="34"/>
  <c r="I83" i="34"/>
  <c r="B83" i="34"/>
  <c r="A83" i="34"/>
  <c r="M82" i="34"/>
  <c r="A82" i="34"/>
  <c r="L81" i="34"/>
  <c r="K81" i="34"/>
  <c r="I81" i="34"/>
  <c r="B81" i="34"/>
  <c r="A81" i="34"/>
  <c r="M80" i="34"/>
  <c r="A80" i="34"/>
  <c r="L79" i="34"/>
  <c r="K79" i="34"/>
  <c r="I79" i="34"/>
  <c r="B79" i="34"/>
  <c r="A79" i="34"/>
  <c r="L78" i="34"/>
  <c r="K78" i="34"/>
  <c r="I78" i="34"/>
  <c r="B78" i="34"/>
  <c r="A78" i="34"/>
  <c r="M77" i="34"/>
  <c r="A77" i="34"/>
  <c r="L76" i="34"/>
  <c r="K76" i="34"/>
  <c r="I76" i="34"/>
  <c r="B76" i="34"/>
  <c r="A76" i="34"/>
  <c r="L75" i="34"/>
  <c r="M75" i="34" s="1"/>
  <c r="N75" i="34" s="1"/>
  <c r="AO75" i="1" s="1"/>
  <c r="K75" i="34"/>
  <c r="I75" i="34"/>
  <c r="B75" i="34"/>
  <c r="A75" i="34"/>
  <c r="L74" i="34"/>
  <c r="K74" i="34"/>
  <c r="I74" i="34"/>
  <c r="B74" i="34"/>
  <c r="A74" i="34"/>
  <c r="L73" i="34"/>
  <c r="K73" i="34"/>
  <c r="I73" i="34"/>
  <c r="B73" i="34"/>
  <c r="A73" i="34"/>
  <c r="M72" i="34"/>
  <c r="A72" i="34"/>
  <c r="L71" i="34"/>
  <c r="K71" i="34"/>
  <c r="I71" i="34"/>
  <c r="H71" i="34"/>
  <c r="D71" i="34"/>
  <c r="B71" i="34"/>
  <c r="A71" i="34"/>
  <c r="L70" i="34"/>
  <c r="K70" i="34"/>
  <c r="I70" i="34"/>
  <c r="H70" i="34"/>
  <c r="D70" i="34"/>
  <c r="B70" i="34"/>
  <c r="A70" i="34"/>
  <c r="L69" i="34"/>
  <c r="K69" i="34"/>
  <c r="M69" i="34" s="1"/>
  <c r="N69" i="34" s="1"/>
  <c r="AO69" i="1" s="1"/>
  <c r="I69" i="34"/>
  <c r="H69" i="34"/>
  <c r="D69" i="34"/>
  <c r="B69" i="34"/>
  <c r="A69" i="34"/>
  <c r="L68" i="34"/>
  <c r="K68" i="34"/>
  <c r="I68" i="34"/>
  <c r="H68" i="34"/>
  <c r="D68" i="34"/>
  <c r="B68" i="34"/>
  <c r="A68" i="34"/>
  <c r="L67" i="34"/>
  <c r="K67" i="34"/>
  <c r="I67" i="34"/>
  <c r="H67" i="34"/>
  <c r="D67" i="34"/>
  <c r="B67" i="34"/>
  <c r="A67" i="34"/>
  <c r="L66" i="34"/>
  <c r="K66" i="34"/>
  <c r="I66" i="34"/>
  <c r="H66" i="34"/>
  <c r="D66" i="34"/>
  <c r="B66" i="34"/>
  <c r="A66" i="34"/>
  <c r="L65" i="34"/>
  <c r="K65" i="34"/>
  <c r="I65" i="34"/>
  <c r="H65" i="34"/>
  <c r="D65" i="34"/>
  <c r="B65" i="34"/>
  <c r="A65" i="34"/>
  <c r="L64" i="34"/>
  <c r="K64" i="34"/>
  <c r="I64" i="34"/>
  <c r="H64" i="34"/>
  <c r="D64" i="34"/>
  <c r="B64" i="34"/>
  <c r="A64" i="34"/>
  <c r="M63" i="34"/>
  <c r="A63" i="34"/>
  <c r="L62" i="34"/>
  <c r="K62" i="34"/>
  <c r="I62" i="34"/>
  <c r="H62" i="34"/>
  <c r="D62" i="34"/>
  <c r="C62" i="34"/>
  <c r="B62" i="34"/>
  <c r="A62" i="34"/>
  <c r="L61" i="34"/>
  <c r="K61" i="34"/>
  <c r="I61" i="34"/>
  <c r="H61" i="34"/>
  <c r="D61" i="34"/>
  <c r="C61" i="34"/>
  <c r="B61" i="34"/>
  <c r="A61" i="34"/>
  <c r="L60" i="34"/>
  <c r="K60" i="34"/>
  <c r="I60" i="34"/>
  <c r="H60" i="34"/>
  <c r="D60" i="34"/>
  <c r="C60" i="34"/>
  <c r="B60" i="34"/>
  <c r="A60" i="34"/>
  <c r="L59" i="34"/>
  <c r="K59" i="34"/>
  <c r="I59" i="34"/>
  <c r="H59" i="34"/>
  <c r="D59" i="34"/>
  <c r="C59" i="34"/>
  <c r="B59" i="34"/>
  <c r="A59" i="34"/>
  <c r="L58" i="34"/>
  <c r="K58" i="34"/>
  <c r="I58" i="34"/>
  <c r="H58" i="34"/>
  <c r="D58" i="34"/>
  <c r="C58" i="34"/>
  <c r="B58" i="34"/>
  <c r="A58" i="34"/>
  <c r="L57" i="34"/>
  <c r="K57" i="34"/>
  <c r="I57" i="34"/>
  <c r="H57" i="34"/>
  <c r="D57" i="34"/>
  <c r="C57" i="34"/>
  <c r="B57" i="34"/>
  <c r="A57" i="34"/>
  <c r="M56" i="34"/>
  <c r="A56" i="34"/>
  <c r="L55" i="34"/>
  <c r="K55" i="34"/>
  <c r="I55" i="34"/>
  <c r="H55" i="34"/>
  <c r="D55" i="34"/>
  <c r="C55" i="34"/>
  <c r="B55" i="34"/>
  <c r="A55" i="34"/>
  <c r="L54" i="34"/>
  <c r="K54" i="34"/>
  <c r="I54" i="34"/>
  <c r="H54" i="34"/>
  <c r="D54" i="34"/>
  <c r="C54" i="34"/>
  <c r="B54" i="34"/>
  <c r="A54" i="34"/>
  <c r="L53" i="34"/>
  <c r="K53" i="34"/>
  <c r="I53" i="34"/>
  <c r="H53" i="34"/>
  <c r="D53" i="34"/>
  <c r="C53" i="34"/>
  <c r="B53" i="34"/>
  <c r="A53" i="34"/>
  <c r="L52" i="34"/>
  <c r="K52" i="34"/>
  <c r="I52" i="34"/>
  <c r="H52" i="34"/>
  <c r="D52" i="34"/>
  <c r="C52" i="34"/>
  <c r="B52" i="34"/>
  <c r="A52" i="34"/>
  <c r="L51" i="34"/>
  <c r="K51" i="34"/>
  <c r="I51" i="34"/>
  <c r="H51" i="34"/>
  <c r="D51" i="34"/>
  <c r="B51" i="34"/>
  <c r="A51" i="34"/>
  <c r="L50" i="34"/>
  <c r="K50" i="34"/>
  <c r="I50" i="34"/>
  <c r="H50" i="34"/>
  <c r="D50" i="34"/>
  <c r="C50" i="34"/>
  <c r="B50" i="34"/>
  <c r="A50" i="34"/>
  <c r="M49" i="34"/>
  <c r="A49" i="34"/>
  <c r="L48" i="34"/>
  <c r="K48" i="34"/>
  <c r="I48" i="34"/>
  <c r="H48" i="34"/>
  <c r="D48" i="34"/>
  <c r="C48" i="34"/>
  <c r="B48" i="34"/>
  <c r="A48" i="34"/>
  <c r="L47" i="34"/>
  <c r="K47" i="34"/>
  <c r="I47" i="34"/>
  <c r="H47" i="34"/>
  <c r="D47" i="34"/>
  <c r="C47" i="34"/>
  <c r="B47" i="34"/>
  <c r="A47" i="34"/>
  <c r="L46" i="34"/>
  <c r="K46" i="34"/>
  <c r="I46" i="34"/>
  <c r="H46" i="34"/>
  <c r="D46" i="34"/>
  <c r="C46" i="34"/>
  <c r="B46" i="34"/>
  <c r="A46" i="34"/>
  <c r="L45" i="34"/>
  <c r="K45" i="34"/>
  <c r="I45" i="34"/>
  <c r="H45" i="34"/>
  <c r="D45" i="34"/>
  <c r="C45" i="34"/>
  <c r="B45" i="34"/>
  <c r="A45" i="34"/>
  <c r="L44" i="34"/>
  <c r="K44" i="34"/>
  <c r="I44" i="34"/>
  <c r="H44" i="34"/>
  <c r="D44" i="34"/>
  <c r="C44" i="34"/>
  <c r="B44" i="34"/>
  <c r="A44" i="34"/>
  <c r="L43" i="34"/>
  <c r="K43" i="34"/>
  <c r="I43" i="34"/>
  <c r="H43" i="34"/>
  <c r="D43" i="34"/>
  <c r="C43" i="34"/>
  <c r="B43" i="34"/>
  <c r="A43" i="34"/>
  <c r="M42" i="34"/>
  <c r="A42" i="34"/>
  <c r="L41" i="34"/>
  <c r="K41" i="34"/>
  <c r="I41" i="34"/>
  <c r="H41" i="34"/>
  <c r="D41" i="34"/>
  <c r="C41" i="34"/>
  <c r="B41" i="34"/>
  <c r="A41" i="34"/>
  <c r="L40" i="34"/>
  <c r="K40" i="34"/>
  <c r="I40" i="34"/>
  <c r="H40" i="34"/>
  <c r="D40" i="34"/>
  <c r="C40" i="34"/>
  <c r="B40" i="34"/>
  <c r="A40" i="34"/>
  <c r="L39" i="34"/>
  <c r="K39" i="34"/>
  <c r="I39" i="34"/>
  <c r="H39" i="34"/>
  <c r="D39" i="34"/>
  <c r="C39" i="34"/>
  <c r="B39" i="34"/>
  <c r="A39" i="34"/>
  <c r="L38" i="34"/>
  <c r="K38" i="34"/>
  <c r="I38" i="34"/>
  <c r="H38" i="34"/>
  <c r="D38" i="34"/>
  <c r="C38" i="34"/>
  <c r="B38" i="34"/>
  <c r="A38" i="34"/>
  <c r="L37" i="34"/>
  <c r="K37" i="34"/>
  <c r="I37" i="34"/>
  <c r="H37" i="34"/>
  <c r="D37" i="34"/>
  <c r="B37" i="34"/>
  <c r="A37" i="34"/>
  <c r="L36" i="34"/>
  <c r="K36" i="34"/>
  <c r="M36" i="34" s="1"/>
  <c r="N36" i="34" s="1"/>
  <c r="AO36" i="1" s="1"/>
  <c r="I36" i="34"/>
  <c r="H36" i="34"/>
  <c r="D36" i="34"/>
  <c r="C36" i="34"/>
  <c r="B36" i="34"/>
  <c r="A36" i="34"/>
  <c r="M35" i="34"/>
  <c r="A35" i="34"/>
  <c r="L34" i="34"/>
  <c r="K34" i="34"/>
  <c r="I34" i="34"/>
  <c r="H34" i="34"/>
  <c r="D34" i="34"/>
  <c r="C34" i="34"/>
  <c r="B34" i="34"/>
  <c r="A34" i="34"/>
  <c r="L33" i="34"/>
  <c r="K33" i="34"/>
  <c r="I33" i="34"/>
  <c r="H33" i="34"/>
  <c r="D33" i="34"/>
  <c r="C33" i="34"/>
  <c r="B33" i="34"/>
  <c r="A33" i="34"/>
  <c r="L32" i="34"/>
  <c r="K32" i="34"/>
  <c r="I32" i="34"/>
  <c r="H32" i="34"/>
  <c r="D32" i="34"/>
  <c r="C32" i="34"/>
  <c r="B32" i="34"/>
  <c r="A32" i="34"/>
  <c r="L31" i="34"/>
  <c r="K31" i="34"/>
  <c r="I31" i="34"/>
  <c r="H31" i="34"/>
  <c r="D31" i="34"/>
  <c r="C31" i="34"/>
  <c r="B31" i="34"/>
  <c r="A31" i="34"/>
  <c r="L30" i="34"/>
  <c r="K30" i="34"/>
  <c r="I30" i="34"/>
  <c r="H30" i="34"/>
  <c r="D30" i="34"/>
  <c r="C30" i="34"/>
  <c r="B30" i="34"/>
  <c r="A30" i="34"/>
  <c r="L29" i="34"/>
  <c r="K29" i="34"/>
  <c r="I29" i="34"/>
  <c r="H29" i="34"/>
  <c r="D29" i="34"/>
  <c r="C29" i="34"/>
  <c r="B29" i="34"/>
  <c r="A29" i="34"/>
  <c r="M28" i="34"/>
  <c r="A28" i="34"/>
  <c r="L27" i="34"/>
  <c r="K27" i="34"/>
  <c r="I27" i="34"/>
  <c r="H27" i="34"/>
  <c r="D27" i="34"/>
  <c r="B27" i="34"/>
  <c r="A27" i="34"/>
  <c r="L26" i="34"/>
  <c r="M26" i="34"/>
  <c r="N26" i="34" s="1"/>
  <c r="AO26" i="1" s="1"/>
  <c r="K26" i="34"/>
  <c r="I26" i="34"/>
  <c r="H26" i="34"/>
  <c r="D26" i="34"/>
  <c r="C26" i="34"/>
  <c r="B26" i="34"/>
  <c r="A26" i="34"/>
  <c r="L25" i="34"/>
  <c r="K25" i="34"/>
  <c r="I25" i="34"/>
  <c r="H25" i="34"/>
  <c r="D25" i="34"/>
  <c r="C25" i="34"/>
  <c r="B25" i="34"/>
  <c r="A25" i="34"/>
  <c r="L24" i="34"/>
  <c r="K24" i="34"/>
  <c r="I24" i="34"/>
  <c r="H24" i="34"/>
  <c r="D24" i="34"/>
  <c r="C24" i="34"/>
  <c r="B24" i="34"/>
  <c r="A24" i="34"/>
  <c r="L23" i="34"/>
  <c r="K23" i="34"/>
  <c r="I23" i="34"/>
  <c r="H23" i="34"/>
  <c r="D23" i="34"/>
  <c r="C23" i="34"/>
  <c r="B23" i="34"/>
  <c r="A23" i="34"/>
  <c r="L22" i="34"/>
  <c r="K22" i="34"/>
  <c r="I22" i="34"/>
  <c r="H22" i="34"/>
  <c r="D22" i="34"/>
  <c r="C22" i="34"/>
  <c r="B22" i="34"/>
  <c r="A22" i="34"/>
  <c r="M21" i="34"/>
  <c r="A21" i="34"/>
  <c r="L20" i="34"/>
  <c r="M20" i="34" s="1"/>
  <c r="N20" i="34" s="1"/>
  <c r="AO20" i="1" s="1"/>
  <c r="K20" i="34"/>
  <c r="I20" i="34"/>
  <c r="H20" i="34"/>
  <c r="D20" i="34"/>
  <c r="B20" i="34"/>
  <c r="A20" i="34"/>
  <c r="L19" i="34"/>
  <c r="K19" i="34"/>
  <c r="I19" i="34"/>
  <c r="H19" i="34"/>
  <c r="D19" i="34"/>
  <c r="C19" i="34"/>
  <c r="B19" i="34"/>
  <c r="A19" i="34"/>
  <c r="L18" i="34"/>
  <c r="K18" i="34"/>
  <c r="I18" i="34"/>
  <c r="H18" i="34"/>
  <c r="D18" i="34"/>
  <c r="C18" i="34"/>
  <c r="B18" i="34"/>
  <c r="A18" i="34"/>
  <c r="L17" i="34"/>
  <c r="K17" i="34"/>
  <c r="I17" i="34"/>
  <c r="H17" i="34"/>
  <c r="D17" i="34"/>
  <c r="C17" i="34"/>
  <c r="B17" i="34"/>
  <c r="A17" i="34"/>
  <c r="L16" i="34"/>
  <c r="K16" i="34"/>
  <c r="I16" i="34"/>
  <c r="H16" i="34"/>
  <c r="D16" i="34"/>
  <c r="C16" i="34"/>
  <c r="B16" i="34"/>
  <c r="A16" i="34"/>
  <c r="L15" i="34"/>
  <c r="K15" i="34"/>
  <c r="I15" i="34"/>
  <c r="H15" i="34"/>
  <c r="D15" i="34"/>
  <c r="C15" i="34"/>
  <c r="B15" i="34"/>
  <c r="A15" i="34"/>
  <c r="M14" i="34"/>
  <c r="A14" i="34"/>
  <c r="L13" i="34"/>
  <c r="K13" i="34"/>
  <c r="I13" i="34"/>
  <c r="H13" i="34"/>
  <c r="D13" i="34"/>
  <c r="B13" i="34"/>
  <c r="A13" i="34"/>
  <c r="L12" i="34"/>
  <c r="K12" i="34"/>
  <c r="I12" i="34"/>
  <c r="H12" i="34"/>
  <c r="D12" i="34"/>
  <c r="C12" i="34"/>
  <c r="B12" i="34"/>
  <c r="A12" i="34"/>
  <c r="L11" i="34"/>
  <c r="K11" i="34"/>
  <c r="I11" i="34"/>
  <c r="H11" i="34"/>
  <c r="D11" i="34"/>
  <c r="B11" i="34"/>
  <c r="A11" i="34"/>
  <c r="L10" i="34"/>
  <c r="M10" i="34" s="1"/>
  <c r="N10" i="34" s="1"/>
  <c r="AO10" i="1" s="1"/>
  <c r="K10" i="34"/>
  <c r="I10" i="34"/>
  <c r="H10" i="34"/>
  <c r="D10" i="34"/>
  <c r="C10" i="34"/>
  <c r="B10" i="34"/>
  <c r="A10" i="34"/>
  <c r="L9" i="34"/>
  <c r="K9" i="34"/>
  <c r="I9" i="34"/>
  <c r="H9" i="34"/>
  <c r="D9" i="34"/>
  <c r="B9" i="34"/>
  <c r="A9" i="34"/>
  <c r="L8" i="34"/>
  <c r="K8" i="34"/>
  <c r="I8" i="34"/>
  <c r="H8" i="34"/>
  <c r="D8" i="34"/>
  <c r="C8" i="34"/>
  <c r="B8" i="34"/>
  <c r="A8" i="34"/>
  <c r="A7" i="34"/>
  <c r="E113" i="35"/>
  <c r="A113" i="35"/>
  <c r="E112" i="35"/>
  <c r="A112" i="35"/>
  <c r="E111" i="35"/>
  <c r="A111" i="35"/>
  <c r="A110" i="35"/>
  <c r="E108" i="35"/>
  <c r="A108" i="35"/>
  <c r="E107" i="35"/>
  <c r="A107" i="35"/>
  <c r="E106" i="35"/>
  <c r="A106" i="35"/>
  <c r="A105" i="35"/>
  <c r="E103" i="35"/>
  <c r="A103" i="35"/>
  <c r="E102" i="35"/>
  <c r="A102" i="35"/>
  <c r="E101" i="35"/>
  <c r="A101" i="35"/>
  <c r="A100" i="35"/>
  <c r="E98" i="35"/>
  <c r="A98" i="35"/>
  <c r="E97" i="35"/>
  <c r="A97" i="35"/>
  <c r="E96" i="35"/>
  <c r="A96" i="35"/>
  <c r="A95" i="35"/>
  <c r="E93" i="35"/>
  <c r="A93" i="35"/>
  <c r="E92" i="35"/>
  <c r="A92" i="35"/>
  <c r="E91" i="35"/>
  <c r="A91" i="35"/>
  <c r="A90" i="35"/>
  <c r="E88" i="35"/>
  <c r="A88" i="35"/>
  <c r="E87" i="35"/>
  <c r="A87" i="35"/>
  <c r="E86" i="35"/>
  <c r="A86" i="35"/>
  <c r="A85" i="35"/>
  <c r="L83" i="35"/>
  <c r="K83" i="35"/>
  <c r="I83" i="35"/>
  <c r="B83" i="35"/>
  <c r="A83" i="35"/>
  <c r="M82" i="35"/>
  <c r="A82" i="35"/>
  <c r="L81" i="35"/>
  <c r="K81" i="35"/>
  <c r="I81" i="35"/>
  <c r="B81" i="35"/>
  <c r="A81" i="35"/>
  <c r="M80" i="35"/>
  <c r="A80" i="35"/>
  <c r="L79" i="35"/>
  <c r="K79" i="35"/>
  <c r="I79" i="35"/>
  <c r="B79" i="35"/>
  <c r="A79" i="35"/>
  <c r="L78" i="35"/>
  <c r="K78" i="35"/>
  <c r="I78" i="35"/>
  <c r="B78" i="35"/>
  <c r="A78" i="35"/>
  <c r="M77" i="35"/>
  <c r="A77" i="35"/>
  <c r="L76" i="35"/>
  <c r="K76" i="35"/>
  <c r="I76" i="35"/>
  <c r="B76" i="35"/>
  <c r="A76" i="35"/>
  <c r="L75" i="35"/>
  <c r="K75" i="35"/>
  <c r="I75" i="35"/>
  <c r="B75" i="35"/>
  <c r="A75" i="35"/>
  <c r="L74" i="35"/>
  <c r="K74" i="35"/>
  <c r="I74" i="35"/>
  <c r="B74" i="35"/>
  <c r="A74" i="35"/>
  <c r="L73" i="35"/>
  <c r="K73" i="35"/>
  <c r="I73" i="35"/>
  <c r="B73" i="35"/>
  <c r="A73" i="35"/>
  <c r="M72" i="35"/>
  <c r="A72" i="35"/>
  <c r="L71" i="35"/>
  <c r="K71" i="35"/>
  <c r="I71" i="35"/>
  <c r="H71" i="35"/>
  <c r="D71" i="35"/>
  <c r="B71" i="35"/>
  <c r="A71" i="35"/>
  <c r="L70" i="35"/>
  <c r="K70" i="35"/>
  <c r="I70" i="35"/>
  <c r="H70" i="35"/>
  <c r="D70" i="35"/>
  <c r="B70" i="35"/>
  <c r="A70" i="35"/>
  <c r="L69" i="35"/>
  <c r="K69" i="35"/>
  <c r="I69" i="35"/>
  <c r="H69" i="35"/>
  <c r="D69" i="35"/>
  <c r="B69" i="35"/>
  <c r="A69" i="35"/>
  <c r="L68" i="35"/>
  <c r="K68" i="35"/>
  <c r="I68" i="35"/>
  <c r="H68" i="35"/>
  <c r="D68" i="35"/>
  <c r="B68" i="35"/>
  <c r="A68" i="35"/>
  <c r="L67" i="35"/>
  <c r="K67" i="35"/>
  <c r="I67" i="35"/>
  <c r="H67" i="35"/>
  <c r="D67" i="35"/>
  <c r="B67" i="35"/>
  <c r="A67" i="35"/>
  <c r="L66" i="35"/>
  <c r="K66" i="35"/>
  <c r="I66" i="35"/>
  <c r="H66" i="35"/>
  <c r="D66" i="35"/>
  <c r="B66" i="35"/>
  <c r="A66" i="35"/>
  <c r="L65" i="35"/>
  <c r="K65" i="35"/>
  <c r="I65" i="35"/>
  <c r="H65" i="35"/>
  <c r="D65" i="35"/>
  <c r="B65" i="35"/>
  <c r="A65" i="35"/>
  <c r="L64" i="35"/>
  <c r="K64" i="35"/>
  <c r="I64" i="35"/>
  <c r="H64" i="35"/>
  <c r="D64" i="35"/>
  <c r="B64" i="35"/>
  <c r="A64" i="35"/>
  <c r="M63" i="35"/>
  <c r="A63" i="35"/>
  <c r="L62" i="35"/>
  <c r="K62" i="35"/>
  <c r="I62" i="35"/>
  <c r="H62" i="35"/>
  <c r="D62" i="35"/>
  <c r="C62" i="35"/>
  <c r="B62" i="35"/>
  <c r="A62" i="35"/>
  <c r="L61" i="35"/>
  <c r="K61" i="35"/>
  <c r="I61" i="35"/>
  <c r="H61" i="35"/>
  <c r="D61" i="35"/>
  <c r="C61" i="35"/>
  <c r="B61" i="35"/>
  <c r="A61" i="35"/>
  <c r="L60" i="35"/>
  <c r="K60" i="35"/>
  <c r="M60" i="35" s="1"/>
  <c r="N60" i="35" s="1"/>
  <c r="AP60" i="1" s="1"/>
  <c r="I60" i="35"/>
  <c r="H60" i="35"/>
  <c r="D60" i="35"/>
  <c r="C60" i="35"/>
  <c r="B60" i="35"/>
  <c r="A60" i="35"/>
  <c r="L59" i="35"/>
  <c r="K59" i="35"/>
  <c r="I59" i="35"/>
  <c r="H59" i="35"/>
  <c r="D59" i="35"/>
  <c r="C59" i="35"/>
  <c r="B59" i="35"/>
  <c r="A59" i="35"/>
  <c r="L58" i="35"/>
  <c r="K58" i="35"/>
  <c r="I58" i="35"/>
  <c r="H58" i="35"/>
  <c r="D58" i="35"/>
  <c r="C58" i="35"/>
  <c r="B58" i="35"/>
  <c r="A58" i="35"/>
  <c r="L57" i="35"/>
  <c r="K57" i="35"/>
  <c r="I57" i="35"/>
  <c r="H57" i="35"/>
  <c r="D57" i="35"/>
  <c r="C57" i="35"/>
  <c r="B57" i="35"/>
  <c r="A57" i="35"/>
  <c r="M56" i="35"/>
  <c r="A56" i="35"/>
  <c r="L55" i="35"/>
  <c r="K55" i="35"/>
  <c r="I55" i="35"/>
  <c r="H55" i="35"/>
  <c r="D55" i="35"/>
  <c r="C55" i="35"/>
  <c r="B55" i="35"/>
  <c r="A55" i="35"/>
  <c r="L54" i="35"/>
  <c r="K54" i="35"/>
  <c r="I54" i="35"/>
  <c r="H54" i="35"/>
  <c r="D54" i="35"/>
  <c r="C54" i="35"/>
  <c r="B54" i="35"/>
  <c r="A54" i="35"/>
  <c r="L53" i="35"/>
  <c r="K53" i="35"/>
  <c r="I53" i="35"/>
  <c r="H53" i="35"/>
  <c r="D53" i="35"/>
  <c r="C53" i="35"/>
  <c r="B53" i="35"/>
  <c r="A53" i="35"/>
  <c r="L52" i="35"/>
  <c r="K52" i="35"/>
  <c r="M52" i="35" s="1"/>
  <c r="N52" i="35" s="1"/>
  <c r="AP52" i="1" s="1"/>
  <c r="I52" i="35"/>
  <c r="H52" i="35"/>
  <c r="D52" i="35"/>
  <c r="C52" i="35"/>
  <c r="B52" i="35"/>
  <c r="A52" i="35"/>
  <c r="L51" i="35"/>
  <c r="K51" i="35"/>
  <c r="I51" i="35"/>
  <c r="H51" i="35"/>
  <c r="D51" i="35"/>
  <c r="B51" i="35"/>
  <c r="A51" i="35"/>
  <c r="L50" i="35"/>
  <c r="K50" i="35"/>
  <c r="I50" i="35"/>
  <c r="H50" i="35"/>
  <c r="D50" i="35"/>
  <c r="C50" i="35"/>
  <c r="B50" i="35"/>
  <c r="A50" i="35"/>
  <c r="M49" i="35"/>
  <c r="A49" i="35"/>
  <c r="L48" i="35"/>
  <c r="K48" i="35"/>
  <c r="I48" i="35"/>
  <c r="H48" i="35"/>
  <c r="D48" i="35"/>
  <c r="C48" i="35"/>
  <c r="B48" i="35"/>
  <c r="A48" i="35"/>
  <c r="L47" i="35"/>
  <c r="K47" i="35"/>
  <c r="I47" i="35"/>
  <c r="H47" i="35"/>
  <c r="D47" i="35"/>
  <c r="C47" i="35"/>
  <c r="B47" i="35"/>
  <c r="A47" i="35"/>
  <c r="L46" i="35"/>
  <c r="K46" i="35"/>
  <c r="I46" i="35"/>
  <c r="H46" i="35"/>
  <c r="D46" i="35"/>
  <c r="C46" i="35"/>
  <c r="B46" i="35"/>
  <c r="A46" i="35"/>
  <c r="L45" i="35"/>
  <c r="K45" i="35"/>
  <c r="I45" i="35"/>
  <c r="H45" i="35"/>
  <c r="D45" i="35"/>
  <c r="C45" i="35"/>
  <c r="B45" i="35"/>
  <c r="A45" i="35"/>
  <c r="L44" i="35"/>
  <c r="K44" i="35"/>
  <c r="I44" i="35"/>
  <c r="H44" i="35"/>
  <c r="D44" i="35"/>
  <c r="C44" i="35"/>
  <c r="B44" i="35"/>
  <c r="A44" i="35"/>
  <c r="L43" i="35"/>
  <c r="K43" i="35"/>
  <c r="I43" i="35"/>
  <c r="H43" i="35"/>
  <c r="D43" i="35"/>
  <c r="C43" i="35"/>
  <c r="B43" i="35"/>
  <c r="A43" i="35"/>
  <c r="M42" i="35"/>
  <c r="A42" i="35"/>
  <c r="L41" i="35"/>
  <c r="M41" i="35" s="1"/>
  <c r="N41" i="35" s="1"/>
  <c r="AP41" i="1" s="1"/>
  <c r="K41" i="35"/>
  <c r="I41" i="35"/>
  <c r="H41" i="35"/>
  <c r="D41" i="35"/>
  <c r="C41" i="35"/>
  <c r="B41" i="35"/>
  <c r="A41" i="35"/>
  <c r="L40" i="35"/>
  <c r="K40" i="35"/>
  <c r="I40" i="35"/>
  <c r="H40" i="35"/>
  <c r="D40" i="35"/>
  <c r="C40" i="35"/>
  <c r="B40" i="35"/>
  <c r="A40" i="35"/>
  <c r="L39" i="35"/>
  <c r="K39" i="35"/>
  <c r="I39" i="35"/>
  <c r="H39" i="35"/>
  <c r="D39" i="35"/>
  <c r="C39" i="35"/>
  <c r="B39" i="35"/>
  <c r="A39" i="35"/>
  <c r="L38" i="35"/>
  <c r="K38" i="35"/>
  <c r="I38" i="35"/>
  <c r="H38" i="35"/>
  <c r="D38" i="35"/>
  <c r="C38" i="35"/>
  <c r="B38" i="35"/>
  <c r="A38" i="35"/>
  <c r="L37" i="35"/>
  <c r="K37" i="35"/>
  <c r="I37" i="35"/>
  <c r="H37" i="35"/>
  <c r="D37" i="35"/>
  <c r="B37" i="35"/>
  <c r="A37" i="35"/>
  <c r="L36" i="35"/>
  <c r="K36" i="35"/>
  <c r="I36" i="35"/>
  <c r="H36" i="35"/>
  <c r="D36" i="35"/>
  <c r="C36" i="35"/>
  <c r="B36" i="35"/>
  <c r="A36" i="35"/>
  <c r="M35" i="35"/>
  <c r="A35" i="35"/>
  <c r="L34" i="35"/>
  <c r="K34" i="35"/>
  <c r="I34" i="35"/>
  <c r="H34" i="35"/>
  <c r="D34" i="35"/>
  <c r="C34" i="35"/>
  <c r="B34" i="35"/>
  <c r="A34" i="35"/>
  <c r="L33" i="35"/>
  <c r="K33" i="35"/>
  <c r="I33" i="35"/>
  <c r="H33" i="35"/>
  <c r="D33" i="35"/>
  <c r="C33" i="35"/>
  <c r="B33" i="35"/>
  <c r="A33" i="35"/>
  <c r="L32" i="35"/>
  <c r="K32" i="35"/>
  <c r="I32" i="35"/>
  <c r="H32" i="35"/>
  <c r="D32" i="35"/>
  <c r="C32" i="35"/>
  <c r="B32" i="35"/>
  <c r="A32" i="35"/>
  <c r="L31" i="35"/>
  <c r="K31" i="35"/>
  <c r="I31" i="35"/>
  <c r="H31" i="35"/>
  <c r="D31" i="35"/>
  <c r="C31" i="35"/>
  <c r="B31" i="35"/>
  <c r="A31" i="35"/>
  <c r="L30" i="35"/>
  <c r="K30" i="35"/>
  <c r="I30" i="35"/>
  <c r="H30" i="35"/>
  <c r="D30" i="35"/>
  <c r="C30" i="35"/>
  <c r="B30" i="35"/>
  <c r="A30" i="35"/>
  <c r="L29" i="35"/>
  <c r="K29" i="35"/>
  <c r="I29" i="35"/>
  <c r="H29" i="35"/>
  <c r="D29" i="35"/>
  <c r="C29" i="35"/>
  <c r="B29" i="35"/>
  <c r="A29" i="35"/>
  <c r="M28" i="35"/>
  <c r="A28" i="35"/>
  <c r="L27" i="35"/>
  <c r="K27" i="35"/>
  <c r="I27" i="35"/>
  <c r="H27" i="35"/>
  <c r="D27" i="35"/>
  <c r="B27" i="35"/>
  <c r="A27" i="35"/>
  <c r="L26" i="35"/>
  <c r="K26" i="35"/>
  <c r="I26" i="35"/>
  <c r="H26" i="35"/>
  <c r="D26" i="35"/>
  <c r="C26" i="35"/>
  <c r="B26" i="35"/>
  <c r="A26" i="35"/>
  <c r="L25" i="35"/>
  <c r="K25" i="35"/>
  <c r="I25" i="35"/>
  <c r="H25" i="35"/>
  <c r="D25" i="35"/>
  <c r="C25" i="35"/>
  <c r="B25" i="35"/>
  <c r="A25" i="35"/>
  <c r="L24" i="35"/>
  <c r="K24" i="35"/>
  <c r="I24" i="35"/>
  <c r="H24" i="35"/>
  <c r="D24" i="35"/>
  <c r="C24" i="35"/>
  <c r="B24" i="35"/>
  <c r="A24" i="35"/>
  <c r="L23" i="35"/>
  <c r="K23" i="35"/>
  <c r="I23" i="35"/>
  <c r="H23" i="35"/>
  <c r="D23" i="35"/>
  <c r="C23" i="35"/>
  <c r="B23" i="35"/>
  <c r="A23" i="35"/>
  <c r="L22" i="35"/>
  <c r="M22" i="35" s="1"/>
  <c r="N22" i="35" s="1"/>
  <c r="AP22" i="1" s="1"/>
  <c r="K22" i="35"/>
  <c r="I22" i="35"/>
  <c r="H22" i="35"/>
  <c r="D22" i="35"/>
  <c r="C22" i="35"/>
  <c r="B22" i="35"/>
  <c r="A22" i="35"/>
  <c r="M21" i="35"/>
  <c r="A21" i="35"/>
  <c r="L20" i="35"/>
  <c r="K20" i="35"/>
  <c r="I20" i="35"/>
  <c r="H20" i="35"/>
  <c r="D20" i="35"/>
  <c r="B20" i="35"/>
  <c r="A20" i="35"/>
  <c r="L19" i="35"/>
  <c r="K19" i="35"/>
  <c r="I19" i="35"/>
  <c r="H19" i="35"/>
  <c r="D19" i="35"/>
  <c r="C19" i="35"/>
  <c r="B19" i="35"/>
  <c r="A19" i="35"/>
  <c r="L18" i="35"/>
  <c r="K18" i="35"/>
  <c r="I18" i="35"/>
  <c r="H18" i="35"/>
  <c r="D18" i="35"/>
  <c r="C18" i="35"/>
  <c r="B18" i="35"/>
  <c r="A18" i="35"/>
  <c r="L17" i="35"/>
  <c r="K17" i="35"/>
  <c r="I17" i="35"/>
  <c r="H17" i="35"/>
  <c r="D17" i="35"/>
  <c r="C17" i="35"/>
  <c r="B17" i="35"/>
  <c r="A17" i="35"/>
  <c r="L16" i="35"/>
  <c r="K16" i="35"/>
  <c r="I16" i="35"/>
  <c r="H16" i="35"/>
  <c r="D16" i="35"/>
  <c r="C16" i="35"/>
  <c r="B16" i="35"/>
  <c r="A16" i="35"/>
  <c r="L15" i="35"/>
  <c r="K15" i="35"/>
  <c r="I15" i="35"/>
  <c r="H15" i="35"/>
  <c r="D15" i="35"/>
  <c r="C15" i="35"/>
  <c r="B15" i="35"/>
  <c r="A15" i="35"/>
  <c r="M14" i="35"/>
  <c r="A14" i="35"/>
  <c r="L13" i="35"/>
  <c r="K13" i="35"/>
  <c r="I13" i="35"/>
  <c r="H13" i="35"/>
  <c r="D13" i="35"/>
  <c r="B13" i="35"/>
  <c r="A13" i="35"/>
  <c r="L12" i="35"/>
  <c r="K12" i="35"/>
  <c r="I12" i="35"/>
  <c r="H12" i="35"/>
  <c r="D12" i="35"/>
  <c r="C12" i="35"/>
  <c r="B12" i="35"/>
  <c r="A12" i="35"/>
  <c r="L11" i="35"/>
  <c r="K11" i="35"/>
  <c r="I11" i="35"/>
  <c r="H11" i="35"/>
  <c r="D11" i="35"/>
  <c r="B11" i="35"/>
  <c r="A11" i="35"/>
  <c r="L10" i="35"/>
  <c r="M10" i="35" s="1"/>
  <c r="N10" i="35" s="1"/>
  <c r="AP10" i="1" s="1"/>
  <c r="K10" i="35"/>
  <c r="I10" i="35"/>
  <c r="H10" i="35"/>
  <c r="D10" i="35"/>
  <c r="C10" i="35"/>
  <c r="B10" i="35"/>
  <c r="A10" i="35"/>
  <c r="L9" i="35"/>
  <c r="K9" i="35"/>
  <c r="I9" i="35"/>
  <c r="H9" i="35"/>
  <c r="D9" i="35"/>
  <c r="B9" i="35"/>
  <c r="A9" i="35"/>
  <c r="L8" i="35"/>
  <c r="K8" i="35"/>
  <c r="I8" i="35"/>
  <c r="H8" i="35"/>
  <c r="D8" i="35"/>
  <c r="C8" i="35"/>
  <c r="B8" i="35"/>
  <c r="A8" i="35"/>
  <c r="A7" i="35"/>
  <c r="E113" i="36"/>
  <c r="A113" i="36"/>
  <c r="E112" i="36"/>
  <c r="A112" i="36"/>
  <c r="E111" i="36"/>
  <c r="A111" i="36"/>
  <c r="A110" i="36"/>
  <c r="E108" i="36"/>
  <c r="A108" i="36"/>
  <c r="E107" i="36"/>
  <c r="A107" i="36"/>
  <c r="E106" i="36"/>
  <c r="A106" i="36"/>
  <c r="A105" i="36"/>
  <c r="E103" i="36"/>
  <c r="A103" i="36"/>
  <c r="E102" i="36"/>
  <c r="A102" i="36"/>
  <c r="E101" i="36"/>
  <c r="A101" i="36"/>
  <c r="A100" i="36"/>
  <c r="E98" i="36"/>
  <c r="A98" i="36"/>
  <c r="E97" i="36"/>
  <c r="A97" i="36"/>
  <c r="E96" i="36"/>
  <c r="A96" i="36"/>
  <c r="A95" i="36"/>
  <c r="E93" i="36"/>
  <c r="A93" i="36"/>
  <c r="E92" i="36"/>
  <c r="A92" i="36"/>
  <c r="E91" i="36"/>
  <c r="A91" i="36"/>
  <c r="A90" i="36"/>
  <c r="E88" i="36"/>
  <c r="A88" i="36"/>
  <c r="E87" i="36"/>
  <c r="A87" i="36"/>
  <c r="E86" i="36"/>
  <c r="A86" i="36"/>
  <c r="A85" i="36"/>
  <c r="L83" i="36"/>
  <c r="K83" i="36"/>
  <c r="I83" i="36"/>
  <c r="B83" i="36"/>
  <c r="A83" i="36"/>
  <c r="M82" i="36"/>
  <c r="A82" i="36"/>
  <c r="L81" i="36"/>
  <c r="K81" i="36"/>
  <c r="I81" i="36"/>
  <c r="B81" i="36"/>
  <c r="A81" i="36"/>
  <c r="M80" i="36"/>
  <c r="A80" i="36"/>
  <c r="L79" i="36"/>
  <c r="K79" i="36"/>
  <c r="I79" i="36"/>
  <c r="B79" i="36"/>
  <c r="A79" i="36"/>
  <c r="L78" i="36"/>
  <c r="K78" i="36"/>
  <c r="I78" i="36"/>
  <c r="B78" i="36"/>
  <c r="A78" i="36"/>
  <c r="M77" i="36"/>
  <c r="A77" i="36"/>
  <c r="L76" i="36"/>
  <c r="K76" i="36"/>
  <c r="I76" i="36"/>
  <c r="B76" i="36"/>
  <c r="A76" i="36"/>
  <c r="L75" i="36"/>
  <c r="M75" i="36" s="1"/>
  <c r="N75" i="36" s="1"/>
  <c r="AQ75" i="1" s="1"/>
  <c r="K75" i="36"/>
  <c r="I75" i="36"/>
  <c r="B75" i="36"/>
  <c r="A75" i="36"/>
  <c r="L74" i="36"/>
  <c r="K74" i="36"/>
  <c r="M74" i="36" s="1"/>
  <c r="N74" i="36" s="1"/>
  <c r="AQ74" i="1" s="1"/>
  <c r="I74" i="36"/>
  <c r="B74" i="36"/>
  <c r="A74" i="36"/>
  <c r="L73" i="36"/>
  <c r="K73" i="36"/>
  <c r="I73" i="36"/>
  <c r="B73" i="36"/>
  <c r="A73" i="36"/>
  <c r="M72" i="36"/>
  <c r="A72" i="36"/>
  <c r="L71" i="36"/>
  <c r="K71" i="36"/>
  <c r="I71" i="36"/>
  <c r="H71" i="36"/>
  <c r="D71" i="36"/>
  <c r="B71" i="36"/>
  <c r="A71" i="36"/>
  <c r="L70" i="36"/>
  <c r="K70" i="36"/>
  <c r="I70" i="36"/>
  <c r="H70" i="36"/>
  <c r="D70" i="36"/>
  <c r="B70" i="36"/>
  <c r="A70" i="36"/>
  <c r="L69" i="36"/>
  <c r="K69" i="36"/>
  <c r="I69" i="36"/>
  <c r="H69" i="36"/>
  <c r="D69" i="36"/>
  <c r="B69" i="36"/>
  <c r="A69" i="36"/>
  <c r="L68" i="36"/>
  <c r="K68" i="36"/>
  <c r="M68" i="36"/>
  <c r="N68" i="36" s="1"/>
  <c r="AQ68" i="1" s="1"/>
  <c r="I68" i="36"/>
  <c r="H68" i="36"/>
  <c r="D68" i="36"/>
  <c r="B68" i="36"/>
  <c r="A68" i="36"/>
  <c r="L67" i="36"/>
  <c r="K67" i="36"/>
  <c r="I67" i="36"/>
  <c r="H67" i="36"/>
  <c r="D67" i="36"/>
  <c r="B67" i="36"/>
  <c r="A67" i="36"/>
  <c r="L66" i="36"/>
  <c r="K66" i="36"/>
  <c r="I66" i="36"/>
  <c r="H66" i="36"/>
  <c r="D66" i="36"/>
  <c r="B66" i="36"/>
  <c r="A66" i="36"/>
  <c r="L65" i="36"/>
  <c r="K65" i="36"/>
  <c r="I65" i="36"/>
  <c r="H65" i="36"/>
  <c r="D65" i="36"/>
  <c r="B65" i="36"/>
  <c r="A65" i="36"/>
  <c r="L64" i="36"/>
  <c r="K64" i="36"/>
  <c r="I64" i="36"/>
  <c r="H64" i="36"/>
  <c r="D64" i="36"/>
  <c r="B64" i="36"/>
  <c r="A64" i="36"/>
  <c r="M63" i="36"/>
  <c r="A63" i="36"/>
  <c r="L62" i="36"/>
  <c r="K62" i="36"/>
  <c r="I62" i="36"/>
  <c r="H62" i="36"/>
  <c r="D62" i="36"/>
  <c r="C62" i="36"/>
  <c r="B62" i="36"/>
  <c r="A62" i="36"/>
  <c r="L61" i="36"/>
  <c r="K61" i="36"/>
  <c r="I61" i="36"/>
  <c r="H61" i="36"/>
  <c r="D61" i="36"/>
  <c r="C61" i="36"/>
  <c r="B61" i="36"/>
  <c r="A61" i="36"/>
  <c r="L60" i="36"/>
  <c r="K60" i="36"/>
  <c r="M60" i="36" s="1"/>
  <c r="N60" i="36" s="1"/>
  <c r="AQ60" i="1" s="1"/>
  <c r="I60" i="36"/>
  <c r="H60" i="36"/>
  <c r="D60" i="36"/>
  <c r="C60" i="36"/>
  <c r="B60" i="36"/>
  <c r="A60" i="36"/>
  <c r="L59" i="36"/>
  <c r="K59" i="36"/>
  <c r="I59" i="36"/>
  <c r="H59" i="36"/>
  <c r="D59" i="36"/>
  <c r="C59" i="36"/>
  <c r="B59" i="36"/>
  <c r="A59" i="36"/>
  <c r="L58" i="36"/>
  <c r="K58" i="36"/>
  <c r="I58" i="36"/>
  <c r="H58" i="36"/>
  <c r="D58" i="36"/>
  <c r="C58" i="36"/>
  <c r="B58" i="36"/>
  <c r="A58" i="36"/>
  <c r="L57" i="36"/>
  <c r="K57" i="36"/>
  <c r="M57" i="36" s="1"/>
  <c r="N57" i="36" s="1"/>
  <c r="AQ57" i="1" s="1"/>
  <c r="I57" i="36"/>
  <c r="H57" i="36"/>
  <c r="D57" i="36"/>
  <c r="C57" i="36"/>
  <c r="B57" i="36"/>
  <c r="A57" i="36"/>
  <c r="M56" i="36"/>
  <c r="A56" i="36"/>
  <c r="L55" i="36"/>
  <c r="K55" i="36"/>
  <c r="I55" i="36"/>
  <c r="H55" i="36"/>
  <c r="D55" i="36"/>
  <c r="C55" i="36"/>
  <c r="B55" i="36"/>
  <c r="A55" i="36"/>
  <c r="L54" i="36"/>
  <c r="K54" i="36"/>
  <c r="I54" i="36"/>
  <c r="H54" i="36"/>
  <c r="D54" i="36"/>
  <c r="C54" i="36"/>
  <c r="B54" i="36"/>
  <c r="A54" i="36"/>
  <c r="L53" i="36"/>
  <c r="K53" i="36"/>
  <c r="I53" i="36"/>
  <c r="H53" i="36"/>
  <c r="D53" i="36"/>
  <c r="C53" i="36"/>
  <c r="B53" i="36"/>
  <c r="A53" i="36"/>
  <c r="L52" i="36"/>
  <c r="K52" i="36"/>
  <c r="I52" i="36"/>
  <c r="H52" i="36"/>
  <c r="D52" i="36"/>
  <c r="C52" i="36"/>
  <c r="B52" i="36"/>
  <c r="A52" i="36"/>
  <c r="L51" i="36"/>
  <c r="K51" i="36"/>
  <c r="I51" i="36"/>
  <c r="H51" i="36"/>
  <c r="D51" i="36"/>
  <c r="B51" i="36"/>
  <c r="A51" i="36"/>
  <c r="L50" i="36"/>
  <c r="K50" i="36"/>
  <c r="I50" i="36"/>
  <c r="H50" i="36"/>
  <c r="D50" i="36"/>
  <c r="C50" i="36"/>
  <c r="B50" i="36"/>
  <c r="A50" i="36"/>
  <c r="M49" i="36"/>
  <c r="A49" i="36"/>
  <c r="L48" i="36"/>
  <c r="K48" i="36"/>
  <c r="M48" i="36"/>
  <c r="N48" i="36" s="1"/>
  <c r="AQ48" i="1" s="1"/>
  <c r="I48" i="36"/>
  <c r="H48" i="36"/>
  <c r="D48" i="36"/>
  <c r="C48" i="36"/>
  <c r="B48" i="36"/>
  <c r="A48" i="36"/>
  <c r="L47" i="36"/>
  <c r="K47" i="36"/>
  <c r="M47" i="36" s="1"/>
  <c r="N47" i="36" s="1"/>
  <c r="AQ47" i="1" s="1"/>
  <c r="I47" i="36"/>
  <c r="H47" i="36"/>
  <c r="D47" i="36"/>
  <c r="C47" i="36"/>
  <c r="B47" i="36"/>
  <c r="A47" i="36"/>
  <c r="L46" i="36"/>
  <c r="K46" i="36"/>
  <c r="M46" i="36"/>
  <c r="N46" i="36" s="1"/>
  <c r="AQ46" i="1" s="1"/>
  <c r="I46" i="36"/>
  <c r="H46" i="36"/>
  <c r="D46" i="36"/>
  <c r="C46" i="36"/>
  <c r="B46" i="36"/>
  <c r="A46" i="36"/>
  <c r="L45" i="36"/>
  <c r="K45" i="36"/>
  <c r="I45" i="36"/>
  <c r="H45" i="36"/>
  <c r="D45" i="36"/>
  <c r="C45" i="36"/>
  <c r="B45" i="36"/>
  <c r="A45" i="36"/>
  <c r="L44" i="36"/>
  <c r="M44" i="36" s="1"/>
  <c r="N44" i="36" s="1"/>
  <c r="AQ44" i="1" s="1"/>
  <c r="K44" i="36"/>
  <c r="I44" i="36"/>
  <c r="H44" i="36"/>
  <c r="D44" i="36"/>
  <c r="C44" i="36"/>
  <c r="B44" i="36"/>
  <c r="A44" i="36"/>
  <c r="L43" i="36"/>
  <c r="K43" i="36"/>
  <c r="I43" i="36"/>
  <c r="H43" i="36"/>
  <c r="D43" i="36"/>
  <c r="C43" i="36"/>
  <c r="B43" i="36"/>
  <c r="A43" i="36"/>
  <c r="M42" i="36"/>
  <c r="A42" i="36"/>
  <c r="L41" i="36"/>
  <c r="M41" i="36" s="1"/>
  <c r="N41" i="36" s="1"/>
  <c r="AQ41" i="1" s="1"/>
  <c r="K41" i="36"/>
  <c r="I41" i="36"/>
  <c r="H41" i="36"/>
  <c r="D41" i="36"/>
  <c r="C41" i="36"/>
  <c r="B41" i="36"/>
  <c r="A41" i="36"/>
  <c r="L40" i="36"/>
  <c r="K40" i="36"/>
  <c r="I40" i="36"/>
  <c r="H40" i="36"/>
  <c r="D40" i="36"/>
  <c r="C40" i="36"/>
  <c r="B40" i="36"/>
  <c r="A40" i="36"/>
  <c r="L39" i="36"/>
  <c r="K39" i="36"/>
  <c r="I39" i="36"/>
  <c r="H39" i="36"/>
  <c r="D39" i="36"/>
  <c r="C39" i="36"/>
  <c r="B39" i="36"/>
  <c r="A39" i="36"/>
  <c r="L38" i="36"/>
  <c r="K38" i="36"/>
  <c r="I38" i="36"/>
  <c r="H38" i="36"/>
  <c r="D38" i="36"/>
  <c r="C38" i="36"/>
  <c r="B38" i="36"/>
  <c r="A38" i="36"/>
  <c r="L37" i="36"/>
  <c r="K37" i="36"/>
  <c r="I37" i="36"/>
  <c r="H37" i="36"/>
  <c r="D37" i="36"/>
  <c r="B37" i="36"/>
  <c r="A37" i="36"/>
  <c r="L36" i="36"/>
  <c r="K36" i="36"/>
  <c r="M36" i="36" s="1"/>
  <c r="N36" i="36" s="1"/>
  <c r="AQ36" i="1" s="1"/>
  <c r="I36" i="36"/>
  <c r="H36" i="36"/>
  <c r="D36" i="36"/>
  <c r="C36" i="36"/>
  <c r="B36" i="36"/>
  <c r="A36" i="36"/>
  <c r="M35" i="36"/>
  <c r="A35" i="36"/>
  <c r="L34" i="36"/>
  <c r="K34" i="36"/>
  <c r="M34" i="36" s="1"/>
  <c r="N34" i="36" s="1"/>
  <c r="AQ34" i="1" s="1"/>
  <c r="I34" i="36"/>
  <c r="H34" i="36"/>
  <c r="D34" i="36"/>
  <c r="C34" i="36"/>
  <c r="B34" i="36"/>
  <c r="A34" i="36"/>
  <c r="L33" i="36"/>
  <c r="K33" i="36"/>
  <c r="I33" i="36"/>
  <c r="H33" i="36"/>
  <c r="D33" i="36"/>
  <c r="C33" i="36"/>
  <c r="B33" i="36"/>
  <c r="A33" i="36"/>
  <c r="L32" i="36"/>
  <c r="K32" i="36"/>
  <c r="I32" i="36"/>
  <c r="H32" i="36"/>
  <c r="D32" i="36"/>
  <c r="C32" i="36"/>
  <c r="B32" i="36"/>
  <c r="A32" i="36"/>
  <c r="L31" i="36"/>
  <c r="K31" i="36"/>
  <c r="I31" i="36"/>
  <c r="H31" i="36"/>
  <c r="D31" i="36"/>
  <c r="C31" i="36"/>
  <c r="B31" i="36"/>
  <c r="A31" i="36"/>
  <c r="L30" i="36"/>
  <c r="K30" i="36"/>
  <c r="I30" i="36"/>
  <c r="H30" i="36"/>
  <c r="D30" i="36"/>
  <c r="C30" i="36"/>
  <c r="B30" i="36"/>
  <c r="A30" i="36"/>
  <c r="L29" i="36"/>
  <c r="K29" i="36"/>
  <c r="I29" i="36"/>
  <c r="H29" i="36"/>
  <c r="D29" i="36"/>
  <c r="C29" i="36"/>
  <c r="B29" i="36"/>
  <c r="A29" i="36"/>
  <c r="M28" i="36"/>
  <c r="A28" i="36"/>
  <c r="L27" i="36"/>
  <c r="K27" i="36"/>
  <c r="I27" i="36"/>
  <c r="H27" i="36"/>
  <c r="D27" i="36"/>
  <c r="B27" i="36"/>
  <c r="A27" i="36"/>
  <c r="L26" i="36"/>
  <c r="K26" i="36"/>
  <c r="I26" i="36"/>
  <c r="H26" i="36"/>
  <c r="D26" i="36"/>
  <c r="C26" i="36"/>
  <c r="B26" i="36"/>
  <c r="A26" i="36"/>
  <c r="L25" i="36"/>
  <c r="K25" i="36"/>
  <c r="I25" i="36"/>
  <c r="H25" i="36"/>
  <c r="D25" i="36"/>
  <c r="C25" i="36"/>
  <c r="B25" i="36"/>
  <c r="A25" i="36"/>
  <c r="L24" i="36"/>
  <c r="K24" i="36"/>
  <c r="I24" i="36"/>
  <c r="H24" i="36"/>
  <c r="D24" i="36"/>
  <c r="C24" i="36"/>
  <c r="B24" i="36"/>
  <c r="A24" i="36"/>
  <c r="L23" i="36"/>
  <c r="K23" i="36"/>
  <c r="I23" i="36"/>
  <c r="H23" i="36"/>
  <c r="D23" i="36"/>
  <c r="C23" i="36"/>
  <c r="B23" i="36"/>
  <c r="A23" i="36"/>
  <c r="L22" i="36"/>
  <c r="K22" i="36"/>
  <c r="I22" i="36"/>
  <c r="H22" i="36"/>
  <c r="D22" i="36"/>
  <c r="C22" i="36"/>
  <c r="B22" i="36"/>
  <c r="A22" i="36"/>
  <c r="M21" i="36"/>
  <c r="A21" i="36"/>
  <c r="L20" i="36"/>
  <c r="K20" i="36"/>
  <c r="I20" i="36"/>
  <c r="H20" i="36"/>
  <c r="D20" i="36"/>
  <c r="B20" i="36"/>
  <c r="A20" i="36"/>
  <c r="L19" i="36"/>
  <c r="K19" i="36"/>
  <c r="I19" i="36"/>
  <c r="H19" i="36"/>
  <c r="D19" i="36"/>
  <c r="C19" i="36"/>
  <c r="B19" i="36"/>
  <c r="A19" i="36"/>
  <c r="L18" i="36"/>
  <c r="K18" i="36"/>
  <c r="I18" i="36"/>
  <c r="H18" i="36"/>
  <c r="D18" i="36"/>
  <c r="C18" i="36"/>
  <c r="B18" i="36"/>
  <c r="A18" i="36"/>
  <c r="L17" i="36"/>
  <c r="K17" i="36"/>
  <c r="I17" i="36"/>
  <c r="H17" i="36"/>
  <c r="D17" i="36"/>
  <c r="C17" i="36"/>
  <c r="B17" i="36"/>
  <c r="A17" i="36"/>
  <c r="L16" i="36"/>
  <c r="K16" i="36"/>
  <c r="I16" i="36"/>
  <c r="H16" i="36"/>
  <c r="D16" i="36"/>
  <c r="C16" i="36"/>
  <c r="B16" i="36"/>
  <c r="A16" i="36"/>
  <c r="L15" i="36"/>
  <c r="K15" i="36"/>
  <c r="I15" i="36"/>
  <c r="H15" i="36"/>
  <c r="D15" i="36"/>
  <c r="C15" i="36"/>
  <c r="B15" i="36"/>
  <c r="A15" i="36"/>
  <c r="M14" i="36"/>
  <c r="A14" i="36"/>
  <c r="L13" i="36"/>
  <c r="K13" i="36"/>
  <c r="I13" i="36"/>
  <c r="H13" i="36"/>
  <c r="D13" i="36"/>
  <c r="B13" i="36"/>
  <c r="A13" i="36"/>
  <c r="L12" i="36"/>
  <c r="K12" i="36"/>
  <c r="I12" i="36"/>
  <c r="H12" i="36"/>
  <c r="D12" i="36"/>
  <c r="C12" i="36"/>
  <c r="B12" i="36"/>
  <c r="A12" i="36"/>
  <c r="L11" i="36"/>
  <c r="K11" i="36"/>
  <c r="I11" i="36"/>
  <c r="H11" i="36"/>
  <c r="D11" i="36"/>
  <c r="B11" i="36"/>
  <c r="A11" i="36"/>
  <c r="L10" i="36"/>
  <c r="K10" i="36"/>
  <c r="I10" i="36"/>
  <c r="H10" i="36"/>
  <c r="D10" i="36"/>
  <c r="C10" i="36"/>
  <c r="B10" i="36"/>
  <c r="A10" i="36"/>
  <c r="L9" i="36"/>
  <c r="K9" i="36"/>
  <c r="I9" i="36"/>
  <c r="H9" i="36"/>
  <c r="D9" i="36"/>
  <c r="B9" i="36"/>
  <c r="A9" i="36"/>
  <c r="L8" i="36"/>
  <c r="K8" i="36"/>
  <c r="I8" i="36"/>
  <c r="H8" i="36"/>
  <c r="D8" i="36"/>
  <c r="C8" i="36"/>
  <c r="B8" i="36"/>
  <c r="A8" i="36"/>
  <c r="A7" i="36"/>
  <c r="E113" i="37"/>
  <c r="A113" i="37"/>
  <c r="E112" i="37"/>
  <c r="A112" i="37"/>
  <c r="E111" i="37"/>
  <c r="A111" i="37"/>
  <c r="A110" i="37"/>
  <c r="E108" i="37"/>
  <c r="A108" i="37"/>
  <c r="E107" i="37"/>
  <c r="A107" i="37"/>
  <c r="E106" i="37"/>
  <c r="A106" i="37"/>
  <c r="A105" i="37"/>
  <c r="E103" i="37"/>
  <c r="A103" i="37"/>
  <c r="E102" i="37"/>
  <c r="A102" i="37"/>
  <c r="E101" i="37"/>
  <c r="A101" i="37"/>
  <c r="A100" i="37"/>
  <c r="E98" i="37"/>
  <c r="A98" i="37"/>
  <c r="E97" i="37"/>
  <c r="A97" i="37"/>
  <c r="E96" i="37"/>
  <c r="A96" i="37"/>
  <c r="A95" i="37"/>
  <c r="E93" i="37"/>
  <c r="A93" i="37"/>
  <c r="E92" i="37"/>
  <c r="A92" i="37"/>
  <c r="E91" i="37"/>
  <c r="A91" i="37"/>
  <c r="A90" i="37"/>
  <c r="E88" i="37"/>
  <c r="A88" i="37"/>
  <c r="E87" i="37"/>
  <c r="A87" i="37"/>
  <c r="E86" i="37"/>
  <c r="A86" i="37"/>
  <c r="A85" i="37"/>
  <c r="L83" i="37"/>
  <c r="K83" i="37"/>
  <c r="I83" i="37"/>
  <c r="B83" i="37"/>
  <c r="A83" i="37"/>
  <c r="M82" i="37"/>
  <c r="A82" i="37"/>
  <c r="L81" i="37"/>
  <c r="K81" i="37"/>
  <c r="I81" i="37"/>
  <c r="B81" i="37"/>
  <c r="A81" i="37"/>
  <c r="M80" i="37"/>
  <c r="A80" i="37"/>
  <c r="L79" i="37"/>
  <c r="K79" i="37"/>
  <c r="I79" i="37"/>
  <c r="B79" i="37"/>
  <c r="A79" i="37"/>
  <c r="L78" i="37"/>
  <c r="K78" i="37"/>
  <c r="I78" i="37"/>
  <c r="B78" i="37"/>
  <c r="A78" i="37"/>
  <c r="M77" i="37"/>
  <c r="A77" i="37"/>
  <c r="L76" i="37"/>
  <c r="K76" i="37"/>
  <c r="I76" i="37"/>
  <c r="B76" i="37"/>
  <c r="A76" i="37"/>
  <c r="L75" i="37"/>
  <c r="M75" i="37" s="1"/>
  <c r="N75" i="37" s="1"/>
  <c r="AR75" i="1" s="1"/>
  <c r="K75" i="37"/>
  <c r="I75" i="37"/>
  <c r="B75" i="37"/>
  <c r="A75" i="37"/>
  <c r="L74" i="37"/>
  <c r="K74" i="37"/>
  <c r="I74" i="37"/>
  <c r="B74" i="37"/>
  <c r="A74" i="37"/>
  <c r="L73" i="37"/>
  <c r="K73" i="37"/>
  <c r="I73" i="37"/>
  <c r="B73" i="37"/>
  <c r="A73" i="37"/>
  <c r="M72" i="37"/>
  <c r="A72" i="37"/>
  <c r="L71" i="37"/>
  <c r="K71" i="37"/>
  <c r="I71" i="37"/>
  <c r="H71" i="37"/>
  <c r="D71" i="37"/>
  <c r="B71" i="37"/>
  <c r="A71" i="37"/>
  <c r="L70" i="37"/>
  <c r="K70" i="37"/>
  <c r="I70" i="37"/>
  <c r="H70" i="37"/>
  <c r="D70" i="37"/>
  <c r="B70" i="37"/>
  <c r="A70" i="37"/>
  <c r="L69" i="37"/>
  <c r="M69" i="37" s="1"/>
  <c r="N69" i="37" s="1"/>
  <c r="AR69" i="1" s="1"/>
  <c r="K69" i="37"/>
  <c r="I69" i="37"/>
  <c r="H69" i="37"/>
  <c r="D69" i="37"/>
  <c r="B69" i="37"/>
  <c r="A69" i="37"/>
  <c r="L68" i="37"/>
  <c r="K68" i="37"/>
  <c r="I68" i="37"/>
  <c r="H68" i="37"/>
  <c r="D68" i="37"/>
  <c r="B68" i="37"/>
  <c r="A68" i="37"/>
  <c r="L67" i="37"/>
  <c r="K67" i="37"/>
  <c r="M67" i="37" s="1"/>
  <c r="N67" i="37" s="1"/>
  <c r="AR67" i="1" s="1"/>
  <c r="I67" i="37"/>
  <c r="H67" i="37"/>
  <c r="D67" i="37"/>
  <c r="B67" i="37"/>
  <c r="A67" i="37"/>
  <c r="L66" i="37"/>
  <c r="K66" i="37"/>
  <c r="I66" i="37"/>
  <c r="H66" i="37"/>
  <c r="D66" i="37"/>
  <c r="B66" i="37"/>
  <c r="A66" i="37"/>
  <c r="L65" i="37"/>
  <c r="M65" i="37" s="1"/>
  <c r="N65" i="37" s="1"/>
  <c r="AR65" i="1" s="1"/>
  <c r="K65" i="37"/>
  <c r="I65" i="37"/>
  <c r="H65" i="37"/>
  <c r="D65" i="37"/>
  <c r="B65" i="37"/>
  <c r="A65" i="37"/>
  <c r="L64" i="37"/>
  <c r="K64" i="37"/>
  <c r="I64" i="37"/>
  <c r="H64" i="37"/>
  <c r="D64" i="37"/>
  <c r="B64" i="37"/>
  <c r="A64" i="37"/>
  <c r="M63" i="37"/>
  <c r="A63" i="37"/>
  <c r="L62" i="37"/>
  <c r="K62" i="37"/>
  <c r="I62" i="37"/>
  <c r="H62" i="37"/>
  <c r="D62" i="37"/>
  <c r="C62" i="37"/>
  <c r="B62" i="37"/>
  <c r="A62" i="37"/>
  <c r="L61" i="37"/>
  <c r="K61" i="37"/>
  <c r="I61" i="37"/>
  <c r="H61" i="37"/>
  <c r="D61" i="37"/>
  <c r="C61" i="37"/>
  <c r="B61" i="37"/>
  <c r="A61" i="37"/>
  <c r="L60" i="37"/>
  <c r="K60" i="37"/>
  <c r="I60" i="37"/>
  <c r="H60" i="37"/>
  <c r="D60" i="37"/>
  <c r="C60" i="37"/>
  <c r="B60" i="37"/>
  <c r="A60" i="37"/>
  <c r="L59" i="37"/>
  <c r="K59" i="37"/>
  <c r="I59" i="37"/>
  <c r="H59" i="37"/>
  <c r="D59" i="37"/>
  <c r="C59" i="37"/>
  <c r="B59" i="37"/>
  <c r="A59" i="37"/>
  <c r="L58" i="37"/>
  <c r="K58" i="37"/>
  <c r="I58" i="37"/>
  <c r="H58" i="37"/>
  <c r="D58" i="37"/>
  <c r="C58" i="37"/>
  <c r="B58" i="37"/>
  <c r="A58" i="37"/>
  <c r="L57" i="37"/>
  <c r="K57" i="37"/>
  <c r="I57" i="37"/>
  <c r="H57" i="37"/>
  <c r="D57" i="37"/>
  <c r="C57" i="37"/>
  <c r="B57" i="37"/>
  <c r="A57" i="37"/>
  <c r="M56" i="37"/>
  <c r="A56" i="37"/>
  <c r="L55" i="37"/>
  <c r="K55" i="37"/>
  <c r="I55" i="37"/>
  <c r="H55" i="37"/>
  <c r="D55" i="37"/>
  <c r="C55" i="37"/>
  <c r="B55" i="37"/>
  <c r="A55" i="37"/>
  <c r="L54" i="37"/>
  <c r="K54" i="37"/>
  <c r="I54" i="37"/>
  <c r="H54" i="37"/>
  <c r="D54" i="37"/>
  <c r="C54" i="37"/>
  <c r="B54" i="37"/>
  <c r="A54" i="37"/>
  <c r="L53" i="37"/>
  <c r="K53" i="37"/>
  <c r="I53" i="37"/>
  <c r="H53" i="37"/>
  <c r="D53" i="37"/>
  <c r="C53" i="37"/>
  <c r="B53" i="37"/>
  <c r="A53" i="37"/>
  <c r="L52" i="37"/>
  <c r="K52" i="37"/>
  <c r="I52" i="37"/>
  <c r="H52" i="37"/>
  <c r="D52" i="37"/>
  <c r="C52" i="37"/>
  <c r="B52" i="37"/>
  <c r="A52" i="37"/>
  <c r="L51" i="37"/>
  <c r="K51" i="37"/>
  <c r="I51" i="37"/>
  <c r="H51" i="37"/>
  <c r="D51" i="37"/>
  <c r="B51" i="37"/>
  <c r="A51" i="37"/>
  <c r="L50" i="37"/>
  <c r="K50" i="37"/>
  <c r="I50" i="37"/>
  <c r="H50" i="37"/>
  <c r="D50" i="37"/>
  <c r="C50" i="37"/>
  <c r="B50" i="37"/>
  <c r="A50" i="37"/>
  <c r="M49" i="37"/>
  <c r="A49" i="37"/>
  <c r="L48" i="37"/>
  <c r="K48" i="37"/>
  <c r="I48" i="37"/>
  <c r="H48" i="37"/>
  <c r="D48" i="37"/>
  <c r="C48" i="37"/>
  <c r="B48" i="37"/>
  <c r="A48" i="37"/>
  <c r="L47" i="37"/>
  <c r="K47" i="37"/>
  <c r="I47" i="37"/>
  <c r="H47" i="37"/>
  <c r="D47" i="37"/>
  <c r="C47" i="37"/>
  <c r="B47" i="37"/>
  <c r="A47" i="37"/>
  <c r="L46" i="37"/>
  <c r="K46" i="37"/>
  <c r="I46" i="37"/>
  <c r="H46" i="37"/>
  <c r="D46" i="37"/>
  <c r="C46" i="37"/>
  <c r="B46" i="37"/>
  <c r="A46" i="37"/>
  <c r="L45" i="37"/>
  <c r="K45" i="37"/>
  <c r="I45" i="37"/>
  <c r="H45" i="37"/>
  <c r="D45" i="37"/>
  <c r="C45" i="37"/>
  <c r="B45" i="37"/>
  <c r="A45" i="37"/>
  <c r="L44" i="37"/>
  <c r="K44" i="37"/>
  <c r="I44" i="37"/>
  <c r="H44" i="37"/>
  <c r="D44" i="37"/>
  <c r="C44" i="37"/>
  <c r="B44" i="37"/>
  <c r="A44" i="37"/>
  <c r="L43" i="37"/>
  <c r="K43" i="37"/>
  <c r="I43" i="37"/>
  <c r="H43" i="37"/>
  <c r="D43" i="37"/>
  <c r="C43" i="37"/>
  <c r="B43" i="37"/>
  <c r="A43" i="37"/>
  <c r="M42" i="37"/>
  <c r="A42" i="37"/>
  <c r="L41" i="37"/>
  <c r="M41" i="37" s="1"/>
  <c r="N41" i="37" s="1"/>
  <c r="AR41" i="1" s="1"/>
  <c r="K41" i="37"/>
  <c r="I41" i="37"/>
  <c r="H41" i="37"/>
  <c r="D41" i="37"/>
  <c r="C41" i="37"/>
  <c r="B41" i="37"/>
  <c r="A41" i="37"/>
  <c r="L40" i="37"/>
  <c r="K40" i="37"/>
  <c r="I40" i="37"/>
  <c r="H40" i="37"/>
  <c r="D40" i="37"/>
  <c r="C40" i="37"/>
  <c r="B40" i="37"/>
  <c r="A40" i="37"/>
  <c r="L39" i="37"/>
  <c r="K39" i="37"/>
  <c r="I39" i="37"/>
  <c r="H39" i="37"/>
  <c r="D39" i="37"/>
  <c r="C39" i="37"/>
  <c r="B39" i="37"/>
  <c r="A39" i="37"/>
  <c r="L38" i="37"/>
  <c r="K38" i="37"/>
  <c r="I38" i="37"/>
  <c r="H38" i="37"/>
  <c r="D38" i="37"/>
  <c r="C38" i="37"/>
  <c r="B38" i="37"/>
  <c r="A38" i="37"/>
  <c r="L37" i="37"/>
  <c r="K37" i="37"/>
  <c r="I37" i="37"/>
  <c r="H37" i="37"/>
  <c r="D37" i="37"/>
  <c r="B37" i="37"/>
  <c r="A37" i="37"/>
  <c r="L36" i="37"/>
  <c r="K36" i="37"/>
  <c r="I36" i="37"/>
  <c r="H36" i="37"/>
  <c r="D36" i="37"/>
  <c r="C36" i="37"/>
  <c r="B36" i="37"/>
  <c r="A36" i="37"/>
  <c r="M35" i="37"/>
  <c r="A35" i="37"/>
  <c r="L34" i="37"/>
  <c r="K34" i="37"/>
  <c r="I34" i="37"/>
  <c r="H34" i="37"/>
  <c r="D34" i="37"/>
  <c r="C34" i="37"/>
  <c r="B34" i="37"/>
  <c r="A34" i="37"/>
  <c r="L33" i="37"/>
  <c r="K33" i="37"/>
  <c r="I33" i="37"/>
  <c r="H33" i="37"/>
  <c r="D33" i="37"/>
  <c r="C33" i="37"/>
  <c r="B33" i="37"/>
  <c r="A33" i="37"/>
  <c r="L32" i="37"/>
  <c r="K32" i="37"/>
  <c r="I32" i="37"/>
  <c r="H32" i="37"/>
  <c r="D32" i="37"/>
  <c r="C32" i="37"/>
  <c r="B32" i="37"/>
  <c r="A32" i="37"/>
  <c r="L31" i="37"/>
  <c r="K31" i="37"/>
  <c r="I31" i="37"/>
  <c r="H31" i="37"/>
  <c r="D31" i="37"/>
  <c r="C31" i="37"/>
  <c r="B31" i="37"/>
  <c r="A31" i="37"/>
  <c r="L30" i="37"/>
  <c r="K30" i="37"/>
  <c r="I30" i="37"/>
  <c r="H30" i="37"/>
  <c r="D30" i="37"/>
  <c r="C30" i="37"/>
  <c r="B30" i="37"/>
  <c r="A30" i="37"/>
  <c r="L29" i="37"/>
  <c r="K29" i="37"/>
  <c r="I29" i="37"/>
  <c r="H29" i="37"/>
  <c r="D29" i="37"/>
  <c r="C29" i="37"/>
  <c r="B29" i="37"/>
  <c r="A29" i="37"/>
  <c r="M28" i="37"/>
  <c r="A28" i="37"/>
  <c r="L27" i="37"/>
  <c r="K27" i="37"/>
  <c r="I27" i="37"/>
  <c r="H27" i="37"/>
  <c r="D27" i="37"/>
  <c r="B27" i="37"/>
  <c r="A27" i="37"/>
  <c r="L26" i="37"/>
  <c r="K26" i="37"/>
  <c r="I26" i="37"/>
  <c r="H26" i="37"/>
  <c r="D26" i="37"/>
  <c r="C26" i="37"/>
  <c r="B26" i="37"/>
  <c r="A26" i="37"/>
  <c r="L25" i="37"/>
  <c r="K25" i="37"/>
  <c r="I25" i="37"/>
  <c r="H25" i="37"/>
  <c r="D25" i="37"/>
  <c r="C25" i="37"/>
  <c r="B25" i="37"/>
  <c r="A25" i="37"/>
  <c r="L24" i="37"/>
  <c r="K24" i="37"/>
  <c r="I24" i="37"/>
  <c r="H24" i="37"/>
  <c r="D24" i="37"/>
  <c r="C24" i="37"/>
  <c r="B24" i="37"/>
  <c r="A24" i="37"/>
  <c r="L23" i="37"/>
  <c r="K23" i="37"/>
  <c r="I23" i="37"/>
  <c r="H23" i="37"/>
  <c r="D23" i="37"/>
  <c r="C23" i="37"/>
  <c r="B23" i="37"/>
  <c r="A23" i="37"/>
  <c r="L22" i="37"/>
  <c r="K22" i="37"/>
  <c r="I22" i="37"/>
  <c r="H22" i="37"/>
  <c r="D22" i="37"/>
  <c r="C22" i="37"/>
  <c r="B22" i="37"/>
  <c r="A22" i="37"/>
  <c r="M21" i="37"/>
  <c r="A21" i="37"/>
  <c r="L20" i="37"/>
  <c r="K20" i="37"/>
  <c r="I20" i="37"/>
  <c r="H20" i="37"/>
  <c r="D20" i="37"/>
  <c r="B20" i="37"/>
  <c r="A20" i="37"/>
  <c r="L19" i="37"/>
  <c r="K19" i="37"/>
  <c r="I19" i="37"/>
  <c r="H19" i="37"/>
  <c r="D19" i="37"/>
  <c r="C19" i="37"/>
  <c r="B19" i="37"/>
  <c r="A19" i="37"/>
  <c r="L18" i="37"/>
  <c r="K18" i="37"/>
  <c r="I18" i="37"/>
  <c r="H18" i="37"/>
  <c r="D18" i="37"/>
  <c r="C18" i="37"/>
  <c r="B18" i="37"/>
  <c r="A18" i="37"/>
  <c r="L17" i="37"/>
  <c r="K17" i="37"/>
  <c r="I17" i="37"/>
  <c r="H17" i="37"/>
  <c r="D17" i="37"/>
  <c r="C17" i="37"/>
  <c r="B17" i="37"/>
  <c r="A17" i="37"/>
  <c r="L16" i="37"/>
  <c r="K16" i="37"/>
  <c r="I16" i="37"/>
  <c r="H16" i="37"/>
  <c r="D16" i="37"/>
  <c r="C16" i="37"/>
  <c r="B16" i="37"/>
  <c r="A16" i="37"/>
  <c r="L15" i="37"/>
  <c r="K15" i="37"/>
  <c r="I15" i="37"/>
  <c r="H15" i="37"/>
  <c r="D15" i="37"/>
  <c r="C15" i="37"/>
  <c r="B15" i="37"/>
  <c r="A15" i="37"/>
  <c r="M14" i="37"/>
  <c r="A14" i="37"/>
  <c r="L13" i="37"/>
  <c r="K13" i="37"/>
  <c r="I13" i="37"/>
  <c r="H13" i="37"/>
  <c r="D13" i="37"/>
  <c r="B13" i="37"/>
  <c r="A13" i="37"/>
  <c r="L12" i="37"/>
  <c r="K12" i="37"/>
  <c r="I12" i="37"/>
  <c r="H12" i="37"/>
  <c r="D12" i="37"/>
  <c r="C12" i="37"/>
  <c r="B12" i="37"/>
  <c r="A12" i="37"/>
  <c r="L11" i="37"/>
  <c r="K11" i="37"/>
  <c r="I11" i="37"/>
  <c r="H11" i="37"/>
  <c r="D11" i="37"/>
  <c r="B11" i="37"/>
  <c r="A11" i="37"/>
  <c r="L10" i="37"/>
  <c r="M10" i="37" s="1"/>
  <c r="N10" i="37" s="1"/>
  <c r="AR10" i="1" s="1"/>
  <c r="K10" i="37"/>
  <c r="I10" i="37"/>
  <c r="H10" i="37"/>
  <c r="D10" i="37"/>
  <c r="C10" i="37"/>
  <c r="B10" i="37"/>
  <c r="A10" i="37"/>
  <c r="L9" i="37"/>
  <c r="K9" i="37"/>
  <c r="I9" i="37"/>
  <c r="H9" i="37"/>
  <c r="D9" i="37"/>
  <c r="B9" i="37"/>
  <c r="A9" i="37"/>
  <c r="L8" i="37"/>
  <c r="K8" i="37"/>
  <c r="M8" i="37" s="1"/>
  <c r="N8" i="37" s="1"/>
  <c r="I8" i="37"/>
  <c r="H8" i="37"/>
  <c r="D8" i="37"/>
  <c r="C8" i="37"/>
  <c r="B8" i="37"/>
  <c r="A8" i="37"/>
  <c r="A7" i="37"/>
  <c r="E113" i="38"/>
  <c r="A113" i="38"/>
  <c r="E112" i="38"/>
  <c r="A112" i="38"/>
  <c r="E111" i="38"/>
  <c r="A111" i="38"/>
  <c r="A110" i="38"/>
  <c r="E108" i="38"/>
  <c r="A108" i="38"/>
  <c r="E107" i="38"/>
  <c r="A107" i="38"/>
  <c r="E106" i="38"/>
  <c r="A106" i="38"/>
  <c r="A105" i="38"/>
  <c r="E103" i="38"/>
  <c r="A103" i="38"/>
  <c r="E102" i="38"/>
  <c r="A102" i="38"/>
  <c r="E101" i="38"/>
  <c r="A101" i="38"/>
  <c r="A100" i="38"/>
  <c r="E98" i="38"/>
  <c r="A98" i="38"/>
  <c r="E97" i="38"/>
  <c r="A97" i="38"/>
  <c r="E96" i="38"/>
  <c r="A96" i="38"/>
  <c r="A95" i="38"/>
  <c r="E93" i="38"/>
  <c r="A93" i="38"/>
  <c r="E92" i="38"/>
  <c r="A92" i="38"/>
  <c r="E91" i="38"/>
  <c r="A91" i="38"/>
  <c r="A90" i="38"/>
  <c r="E88" i="38"/>
  <c r="A88" i="38"/>
  <c r="E87" i="38"/>
  <c r="A87" i="38"/>
  <c r="E86" i="38"/>
  <c r="A86" i="38"/>
  <c r="A85" i="38"/>
  <c r="L83" i="38"/>
  <c r="K83" i="38"/>
  <c r="I83" i="38"/>
  <c r="B83" i="38"/>
  <c r="A83" i="38"/>
  <c r="M82" i="38"/>
  <c r="A82" i="38"/>
  <c r="L81" i="38"/>
  <c r="K81" i="38"/>
  <c r="I81" i="38"/>
  <c r="B81" i="38"/>
  <c r="A81" i="38"/>
  <c r="M80" i="38"/>
  <c r="A80" i="38"/>
  <c r="L79" i="38"/>
  <c r="K79" i="38"/>
  <c r="I79" i="38"/>
  <c r="B79" i="38"/>
  <c r="A79" i="38"/>
  <c r="L78" i="38"/>
  <c r="K78" i="38"/>
  <c r="I78" i="38"/>
  <c r="B78" i="38"/>
  <c r="A78" i="38"/>
  <c r="M77" i="38"/>
  <c r="A77" i="38"/>
  <c r="L76" i="38"/>
  <c r="K76" i="38"/>
  <c r="I76" i="38"/>
  <c r="B76" i="38"/>
  <c r="A76" i="38"/>
  <c r="L75" i="38"/>
  <c r="K75" i="38"/>
  <c r="I75" i="38"/>
  <c r="B75" i="38"/>
  <c r="A75" i="38"/>
  <c r="L74" i="38"/>
  <c r="K74" i="38"/>
  <c r="I74" i="38"/>
  <c r="B74" i="38"/>
  <c r="A74" i="38"/>
  <c r="L73" i="38"/>
  <c r="K73" i="38"/>
  <c r="I73" i="38"/>
  <c r="B73" i="38"/>
  <c r="A73" i="38"/>
  <c r="M72" i="38"/>
  <c r="A72" i="38"/>
  <c r="L71" i="38"/>
  <c r="K71" i="38"/>
  <c r="I71" i="38"/>
  <c r="H71" i="38"/>
  <c r="D71" i="38"/>
  <c r="B71" i="38"/>
  <c r="A71" i="38"/>
  <c r="L70" i="38"/>
  <c r="K70" i="38"/>
  <c r="I70" i="38"/>
  <c r="H70" i="38"/>
  <c r="D70" i="38"/>
  <c r="B70" i="38"/>
  <c r="A70" i="38"/>
  <c r="L69" i="38"/>
  <c r="K69" i="38"/>
  <c r="I69" i="38"/>
  <c r="H69" i="38"/>
  <c r="D69" i="38"/>
  <c r="B69" i="38"/>
  <c r="A69" i="38"/>
  <c r="L68" i="38"/>
  <c r="K68" i="38"/>
  <c r="I68" i="38"/>
  <c r="H68" i="38"/>
  <c r="D68" i="38"/>
  <c r="B68" i="38"/>
  <c r="A68" i="38"/>
  <c r="L67" i="38"/>
  <c r="M67" i="38" s="1"/>
  <c r="N67" i="38" s="1"/>
  <c r="AS67" i="1" s="1"/>
  <c r="K67" i="38"/>
  <c r="I67" i="38"/>
  <c r="H67" i="38"/>
  <c r="D67" i="38"/>
  <c r="B67" i="38"/>
  <c r="A67" i="38"/>
  <c r="L66" i="38"/>
  <c r="K66" i="38"/>
  <c r="I66" i="38"/>
  <c r="H66" i="38"/>
  <c r="D66" i="38"/>
  <c r="B66" i="38"/>
  <c r="A66" i="38"/>
  <c r="L65" i="38"/>
  <c r="M65" i="38" s="1"/>
  <c r="N65" i="38" s="1"/>
  <c r="AS65" i="1" s="1"/>
  <c r="K65" i="38"/>
  <c r="I65" i="38"/>
  <c r="H65" i="38"/>
  <c r="D65" i="38"/>
  <c r="B65" i="38"/>
  <c r="A65" i="38"/>
  <c r="L64" i="38"/>
  <c r="K64" i="38"/>
  <c r="I64" i="38"/>
  <c r="H64" i="38"/>
  <c r="D64" i="38"/>
  <c r="B64" i="38"/>
  <c r="A64" i="38"/>
  <c r="M63" i="38"/>
  <c r="A63" i="38"/>
  <c r="L62" i="38"/>
  <c r="K62" i="38"/>
  <c r="I62" i="38"/>
  <c r="H62" i="38"/>
  <c r="D62" i="38"/>
  <c r="C62" i="38"/>
  <c r="B62" i="38"/>
  <c r="A62" i="38"/>
  <c r="L61" i="38"/>
  <c r="K61" i="38"/>
  <c r="I61" i="38"/>
  <c r="H61" i="38"/>
  <c r="D61" i="38"/>
  <c r="C61" i="38"/>
  <c r="B61" i="38"/>
  <c r="A61" i="38"/>
  <c r="L60" i="38"/>
  <c r="K60" i="38"/>
  <c r="I60" i="38"/>
  <c r="H60" i="38"/>
  <c r="D60" i="38"/>
  <c r="C60" i="38"/>
  <c r="B60" i="38"/>
  <c r="A60" i="38"/>
  <c r="L59" i="38"/>
  <c r="K59" i="38"/>
  <c r="I59" i="38"/>
  <c r="H59" i="38"/>
  <c r="D59" i="38"/>
  <c r="C59" i="38"/>
  <c r="B59" i="38"/>
  <c r="A59" i="38"/>
  <c r="L58" i="38"/>
  <c r="K58" i="38"/>
  <c r="I58" i="38"/>
  <c r="H58" i="38"/>
  <c r="D58" i="38"/>
  <c r="C58" i="38"/>
  <c r="B58" i="38"/>
  <c r="A58" i="38"/>
  <c r="L57" i="38"/>
  <c r="K57" i="38"/>
  <c r="I57" i="38"/>
  <c r="H57" i="38"/>
  <c r="D57" i="38"/>
  <c r="C57" i="38"/>
  <c r="B57" i="38"/>
  <c r="A57" i="38"/>
  <c r="M56" i="38"/>
  <c r="A56" i="38"/>
  <c r="L55" i="38"/>
  <c r="K55" i="38"/>
  <c r="I55" i="38"/>
  <c r="H55" i="38"/>
  <c r="D55" i="38"/>
  <c r="C55" i="38"/>
  <c r="B55" i="38"/>
  <c r="A55" i="38"/>
  <c r="L54" i="38"/>
  <c r="K54" i="38"/>
  <c r="I54" i="38"/>
  <c r="H54" i="38"/>
  <c r="D54" i="38"/>
  <c r="C54" i="38"/>
  <c r="B54" i="38"/>
  <c r="A54" i="38"/>
  <c r="L53" i="38"/>
  <c r="K53" i="38"/>
  <c r="I53" i="38"/>
  <c r="H53" i="38"/>
  <c r="D53" i="38"/>
  <c r="C53" i="38"/>
  <c r="B53" i="38"/>
  <c r="A53" i="38"/>
  <c r="L52" i="38"/>
  <c r="K52" i="38"/>
  <c r="I52" i="38"/>
  <c r="H52" i="38"/>
  <c r="D52" i="38"/>
  <c r="C52" i="38"/>
  <c r="B52" i="38"/>
  <c r="A52" i="38"/>
  <c r="L51" i="38"/>
  <c r="K51" i="38"/>
  <c r="I51" i="38"/>
  <c r="H51" i="38"/>
  <c r="D51" i="38"/>
  <c r="B51" i="38"/>
  <c r="A51" i="38"/>
  <c r="L50" i="38"/>
  <c r="K50" i="38"/>
  <c r="I50" i="38"/>
  <c r="H50" i="38"/>
  <c r="D50" i="38"/>
  <c r="C50" i="38"/>
  <c r="B50" i="38"/>
  <c r="A50" i="38"/>
  <c r="M49" i="38"/>
  <c r="A49" i="38"/>
  <c r="L48" i="38"/>
  <c r="K48" i="38"/>
  <c r="I48" i="38"/>
  <c r="H48" i="38"/>
  <c r="D48" i="38"/>
  <c r="C48" i="38"/>
  <c r="B48" i="38"/>
  <c r="A48" i="38"/>
  <c r="L47" i="38"/>
  <c r="K47" i="38"/>
  <c r="I47" i="38"/>
  <c r="H47" i="38"/>
  <c r="D47" i="38"/>
  <c r="C47" i="38"/>
  <c r="B47" i="38"/>
  <c r="A47" i="38"/>
  <c r="L46" i="38"/>
  <c r="K46" i="38"/>
  <c r="I46" i="38"/>
  <c r="H46" i="38"/>
  <c r="D46" i="38"/>
  <c r="C46" i="38"/>
  <c r="B46" i="38"/>
  <c r="A46" i="38"/>
  <c r="L45" i="38"/>
  <c r="K45" i="38"/>
  <c r="I45" i="38"/>
  <c r="H45" i="38"/>
  <c r="D45" i="38"/>
  <c r="C45" i="38"/>
  <c r="B45" i="38"/>
  <c r="A45" i="38"/>
  <c r="L44" i="38"/>
  <c r="K44" i="38"/>
  <c r="I44" i="38"/>
  <c r="H44" i="38"/>
  <c r="D44" i="38"/>
  <c r="C44" i="38"/>
  <c r="B44" i="38"/>
  <c r="A44" i="38"/>
  <c r="L43" i="38"/>
  <c r="K43" i="38"/>
  <c r="I43" i="38"/>
  <c r="H43" i="38"/>
  <c r="D43" i="38"/>
  <c r="C43" i="38"/>
  <c r="B43" i="38"/>
  <c r="A43" i="38"/>
  <c r="M42" i="38"/>
  <c r="A42" i="38"/>
  <c r="L41" i="38"/>
  <c r="M41" i="38" s="1"/>
  <c r="N41" i="38" s="1"/>
  <c r="AS41" i="1" s="1"/>
  <c r="K41" i="38"/>
  <c r="I41" i="38"/>
  <c r="H41" i="38"/>
  <c r="D41" i="38"/>
  <c r="C41" i="38"/>
  <c r="B41" i="38"/>
  <c r="A41" i="38"/>
  <c r="L40" i="38"/>
  <c r="K40" i="38"/>
  <c r="I40" i="38"/>
  <c r="H40" i="38"/>
  <c r="D40" i="38"/>
  <c r="C40" i="38"/>
  <c r="B40" i="38"/>
  <c r="A40" i="38"/>
  <c r="L39" i="38"/>
  <c r="K39" i="38"/>
  <c r="I39" i="38"/>
  <c r="H39" i="38"/>
  <c r="D39" i="38"/>
  <c r="C39" i="38"/>
  <c r="B39" i="38"/>
  <c r="A39" i="38"/>
  <c r="L38" i="38"/>
  <c r="K38" i="38"/>
  <c r="I38" i="38"/>
  <c r="H38" i="38"/>
  <c r="D38" i="38"/>
  <c r="C38" i="38"/>
  <c r="B38" i="38"/>
  <c r="A38" i="38"/>
  <c r="L37" i="38"/>
  <c r="K37" i="38"/>
  <c r="I37" i="38"/>
  <c r="H37" i="38"/>
  <c r="D37" i="38"/>
  <c r="B37" i="38"/>
  <c r="A37" i="38"/>
  <c r="L36" i="38"/>
  <c r="K36" i="38"/>
  <c r="M36" i="38" s="1"/>
  <c r="N36" i="38" s="1"/>
  <c r="AS36" i="1" s="1"/>
  <c r="I36" i="38"/>
  <c r="H36" i="38"/>
  <c r="D36" i="38"/>
  <c r="C36" i="38"/>
  <c r="B36" i="38"/>
  <c r="A36" i="38"/>
  <c r="M35" i="38"/>
  <c r="A35" i="38"/>
  <c r="L34" i="38"/>
  <c r="K34" i="38"/>
  <c r="M34" i="38" s="1"/>
  <c r="N34" i="38" s="1"/>
  <c r="AS34" i="1" s="1"/>
  <c r="I34" i="38"/>
  <c r="H34" i="38"/>
  <c r="D34" i="38"/>
  <c r="C34" i="38"/>
  <c r="B34" i="38"/>
  <c r="A34" i="38"/>
  <c r="L33" i="38"/>
  <c r="K33" i="38"/>
  <c r="I33" i="38"/>
  <c r="H33" i="38"/>
  <c r="D33" i="38"/>
  <c r="C33" i="38"/>
  <c r="B33" i="38"/>
  <c r="A33" i="38"/>
  <c r="L32" i="38"/>
  <c r="K32" i="38"/>
  <c r="I32" i="38"/>
  <c r="H32" i="38"/>
  <c r="D32" i="38"/>
  <c r="C32" i="38"/>
  <c r="B32" i="38"/>
  <c r="A32" i="38"/>
  <c r="L31" i="38"/>
  <c r="K31" i="38"/>
  <c r="I31" i="38"/>
  <c r="H31" i="38"/>
  <c r="D31" i="38"/>
  <c r="C31" i="38"/>
  <c r="B31" i="38"/>
  <c r="A31" i="38"/>
  <c r="L30" i="38"/>
  <c r="K30" i="38"/>
  <c r="I30" i="38"/>
  <c r="H30" i="38"/>
  <c r="D30" i="38"/>
  <c r="C30" i="38"/>
  <c r="B30" i="38"/>
  <c r="A30" i="38"/>
  <c r="L29" i="38"/>
  <c r="K29" i="38"/>
  <c r="I29" i="38"/>
  <c r="H29" i="38"/>
  <c r="D29" i="38"/>
  <c r="C29" i="38"/>
  <c r="B29" i="38"/>
  <c r="A29" i="38"/>
  <c r="M28" i="38"/>
  <c r="A28" i="38"/>
  <c r="L27" i="38"/>
  <c r="K27" i="38"/>
  <c r="I27" i="38"/>
  <c r="H27" i="38"/>
  <c r="D27" i="38"/>
  <c r="B27" i="38"/>
  <c r="A27" i="38"/>
  <c r="L26" i="38"/>
  <c r="K26" i="38"/>
  <c r="I26" i="38"/>
  <c r="H26" i="38"/>
  <c r="D26" i="38"/>
  <c r="C26" i="38"/>
  <c r="B26" i="38"/>
  <c r="A26" i="38"/>
  <c r="L25" i="38"/>
  <c r="K25" i="38"/>
  <c r="I25" i="38"/>
  <c r="H25" i="38"/>
  <c r="D25" i="38"/>
  <c r="C25" i="38"/>
  <c r="B25" i="38"/>
  <c r="A25" i="38"/>
  <c r="L24" i="38"/>
  <c r="K24" i="38"/>
  <c r="I24" i="38"/>
  <c r="H24" i="38"/>
  <c r="D24" i="38"/>
  <c r="C24" i="38"/>
  <c r="B24" i="38"/>
  <c r="A24" i="38"/>
  <c r="L23" i="38"/>
  <c r="K23" i="38"/>
  <c r="I23" i="38"/>
  <c r="H23" i="38"/>
  <c r="D23" i="38"/>
  <c r="C23" i="38"/>
  <c r="B23" i="38"/>
  <c r="A23" i="38"/>
  <c r="L22" i="38"/>
  <c r="K22" i="38"/>
  <c r="I22" i="38"/>
  <c r="H22" i="38"/>
  <c r="D22" i="38"/>
  <c r="C22" i="38"/>
  <c r="B22" i="38"/>
  <c r="A22" i="38"/>
  <c r="M21" i="38"/>
  <c r="A21" i="38"/>
  <c r="L20" i="38"/>
  <c r="K20" i="38"/>
  <c r="I20" i="38"/>
  <c r="H20" i="38"/>
  <c r="D20" i="38"/>
  <c r="B20" i="38"/>
  <c r="A20" i="38"/>
  <c r="L19" i="38"/>
  <c r="K19" i="38"/>
  <c r="I19" i="38"/>
  <c r="H19" i="38"/>
  <c r="D19" i="38"/>
  <c r="C19" i="38"/>
  <c r="B19" i="38"/>
  <c r="A19" i="38"/>
  <c r="L18" i="38"/>
  <c r="K18" i="38"/>
  <c r="I18" i="38"/>
  <c r="H18" i="38"/>
  <c r="D18" i="38"/>
  <c r="C18" i="38"/>
  <c r="B18" i="38"/>
  <c r="A18" i="38"/>
  <c r="L17" i="38"/>
  <c r="K17" i="38"/>
  <c r="I17" i="38"/>
  <c r="H17" i="38"/>
  <c r="D17" i="38"/>
  <c r="C17" i="38"/>
  <c r="B17" i="38"/>
  <c r="A17" i="38"/>
  <c r="L16" i="38"/>
  <c r="K16" i="38"/>
  <c r="I16" i="38"/>
  <c r="H16" i="38"/>
  <c r="D16" i="38"/>
  <c r="C16" i="38"/>
  <c r="B16" i="38"/>
  <c r="A16" i="38"/>
  <c r="L15" i="38"/>
  <c r="K15" i="38"/>
  <c r="I15" i="38"/>
  <c r="H15" i="38"/>
  <c r="D15" i="38"/>
  <c r="C15" i="38"/>
  <c r="B15" i="38"/>
  <c r="A15" i="38"/>
  <c r="M14" i="38"/>
  <c r="A14" i="38"/>
  <c r="L13" i="38"/>
  <c r="K13" i="38"/>
  <c r="I13" i="38"/>
  <c r="H13" i="38"/>
  <c r="D13" i="38"/>
  <c r="B13" i="38"/>
  <c r="A13" i="38"/>
  <c r="L12" i="38"/>
  <c r="K12" i="38"/>
  <c r="I12" i="38"/>
  <c r="H12" i="38"/>
  <c r="D12" i="38"/>
  <c r="C12" i="38"/>
  <c r="B12" i="38"/>
  <c r="A12" i="38"/>
  <c r="L11" i="38"/>
  <c r="K11" i="38"/>
  <c r="I11" i="38"/>
  <c r="H11" i="38"/>
  <c r="D11" i="38"/>
  <c r="B11" i="38"/>
  <c r="A11" i="38"/>
  <c r="L10" i="38"/>
  <c r="K10" i="38"/>
  <c r="I10" i="38"/>
  <c r="H10" i="38"/>
  <c r="D10" i="38"/>
  <c r="C10" i="38"/>
  <c r="B10" i="38"/>
  <c r="A10" i="38"/>
  <c r="L9" i="38"/>
  <c r="K9" i="38"/>
  <c r="I9" i="38"/>
  <c r="H9" i="38"/>
  <c r="D9" i="38"/>
  <c r="B9" i="38"/>
  <c r="A9" i="38"/>
  <c r="L8" i="38"/>
  <c r="K8" i="38"/>
  <c r="I8" i="38"/>
  <c r="H8" i="38"/>
  <c r="D8" i="38"/>
  <c r="C8" i="38"/>
  <c r="B8" i="38"/>
  <c r="A8" i="38"/>
  <c r="A7" i="38"/>
  <c r="E113" i="39"/>
  <c r="A113" i="39"/>
  <c r="E112" i="39"/>
  <c r="A112" i="39"/>
  <c r="E111" i="39"/>
  <c r="A111" i="39"/>
  <c r="A110" i="39"/>
  <c r="E108" i="39"/>
  <c r="A108" i="39"/>
  <c r="E107" i="39"/>
  <c r="A107" i="39"/>
  <c r="E106" i="39"/>
  <c r="A106" i="39"/>
  <c r="A105" i="39"/>
  <c r="E103" i="39"/>
  <c r="A103" i="39"/>
  <c r="E102" i="39"/>
  <c r="A102" i="39"/>
  <c r="E101" i="39"/>
  <c r="A101" i="39"/>
  <c r="A100" i="39"/>
  <c r="E98" i="39"/>
  <c r="A98" i="39"/>
  <c r="E97" i="39"/>
  <c r="A97" i="39"/>
  <c r="E96" i="39"/>
  <c r="A96" i="39"/>
  <c r="A95" i="39"/>
  <c r="E93" i="39"/>
  <c r="A93" i="39"/>
  <c r="E92" i="39"/>
  <c r="A92" i="39"/>
  <c r="E91" i="39"/>
  <c r="A91" i="39"/>
  <c r="A90" i="39"/>
  <c r="E88" i="39"/>
  <c r="A88" i="39"/>
  <c r="E87" i="39"/>
  <c r="A87" i="39"/>
  <c r="E86" i="39"/>
  <c r="A86" i="39"/>
  <c r="A85" i="39"/>
  <c r="L83" i="39"/>
  <c r="K83" i="39"/>
  <c r="I83" i="39"/>
  <c r="B83" i="39"/>
  <c r="A83" i="39"/>
  <c r="M82" i="39"/>
  <c r="A82" i="39"/>
  <c r="L81" i="39"/>
  <c r="K81" i="39"/>
  <c r="I81" i="39"/>
  <c r="B81" i="39"/>
  <c r="A81" i="39"/>
  <c r="M80" i="39"/>
  <c r="A80" i="39"/>
  <c r="L79" i="39"/>
  <c r="K79" i="39"/>
  <c r="I79" i="39"/>
  <c r="B79" i="39"/>
  <c r="A79" i="39"/>
  <c r="L78" i="39"/>
  <c r="K78" i="39"/>
  <c r="I78" i="39"/>
  <c r="B78" i="39"/>
  <c r="A78" i="39"/>
  <c r="M77" i="39"/>
  <c r="A77" i="39"/>
  <c r="L76" i="39"/>
  <c r="K76" i="39"/>
  <c r="I76" i="39"/>
  <c r="B76" i="39"/>
  <c r="A76" i="39"/>
  <c r="L75" i="39"/>
  <c r="M75" i="39" s="1"/>
  <c r="N75" i="39" s="1"/>
  <c r="AT75" i="1" s="1"/>
  <c r="K75" i="39"/>
  <c r="I75" i="39"/>
  <c r="B75" i="39"/>
  <c r="A75" i="39"/>
  <c r="L74" i="39"/>
  <c r="K74" i="39"/>
  <c r="I74" i="39"/>
  <c r="B74" i="39"/>
  <c r="A74" i="39"/>
  <c r="L73" i="39"/>
  <c r="K73" i="39"/>
  <c r="I73" i="39"/>
  <c r="B73" i="39"/>
  <c r="A73" i="39"/>
  <c r="M72" i="39"/>
  <c r="A72" i="39"/>
  <c r="L71" i="39"/>
  <c r="K71" i="39"/>
  <c r="I71" i="39"/>
  <c r="H71" i="39"/>
  <c r="D71" i="39"/>
  <c r="B71" i="39"/>
  <c r="A71" i="39"/>
  <c r="L70" i="39"/>
  <c r="K70" i="39"/>
  <c r="I70" i="39"/>
  <c r="H70" i="39"/>
  <c r="D70" i="39"/>
  <c r="B70" i="39"/>
  <c r="A70" i="39"/>
  <c r="L69" i="39"/>
  <c r="K69" i="39"/>
  <c r="I69" i="39"/>
  <c r="H69" i="39"/>
  <c r="D69" i="39"/>
  <c r="B69" i="39"/>
  <c r="A69" i="39"/>
  <c r="L68" i="39"/>
  <c r="M68" i="39" s="1"/>
  <c r="N68" i="39" s="1"/>
  <c r="AT68" i="1" s="1"/>
  <c r="K68" i="39"/>
  <c r="I68" i="39"/>
  <c r="H68" i="39"/>
  <c r="D68" i="39"/>
  <c r="B68" i="39"/>
  <c r="A68" i="39"/>
  <c r="L67" i="39"/>
  <c r="K67" i="39"/>
  <c r="M67" i="39" s="1"/>
  <c r="N67" i="39" s="1"/>
  <c r="AT67" i="1" s="1"/>
  <c r="I67" i="39"/>
  <c r="H67" i="39"/>
  <c r="D67" i="39"/>
  <c r="B67" i="39"/>
  <c r="A67" i="39"/>
  <c r="L66" i="39"/>
  <c r="K66" i="39"/>
  <c r="I66" i="39"/>
  <c r="H66" i="39"/>
  <c r="D66" i="39"/>
  <c r="B66" i="39"/>
  <c r="A66" i="39"/>
  <c r="L65" i="39"/>
  <c r="M65" i="39" s="1"/>
  <c r="N65" i="39" s="1"/>
  <c r="AT65" i="1" s="1"/>
  <c r="K65" i="39"/>
  <c r="I65" i="39"/>
  <c r="H65" i="39"/>
  <c r="D65" i="39"/>
  <c r="B65" i="39"/>
  <c r="A65" i="39"/>
  <c r="L64" i="39"/>
  <c r="K64" i="39"/>
  <c r="I64" i="39"/>
  <c r="H64" i="39"/>
  <c r="D64" i="39"/>
  <c r="B64" i="39"/>
  <c r="A64" i="39"/>
  <c r="M63" i="39"/>
  <c r="A63" i="39"/>
  <c r="L62" i="39"/>
  <c r="K62" i="39"/>
  <c r="I62" i="39"/>
  <c r="H62" i="39"/>
  <c r="D62" i="39"/>
  <c r="C62" i="39"/>
  <c r="B62" i="39"/>
  <c r="A62" i="39"/>
  <c r="L61" i="39"/>
  <c r="K61" i="39"/>
  <c r="I61" i="39"/>
  <c r="H61" i="39"/>
  <c r="D61" i="39"/>
  <c r="C61" i="39"/>
  <c r="B61" i="39"/>
  <c r="A61" i="39"/>
  <c r="L60" i="39"/>
  <c r="K60" i="39"/>
  <c r="I60" i="39"/>
  <c r="H60" i="39"/>
  <c r="D60" i="39"/>
  <c r="C60" i="39"/>
  <c r="B60" i="39"/>
  <c r="A60" i="39"/>
  <c r="L59" i="39"/>
  <c r="K59" i="39"/>
  <c r="I59" i="39"/>
  <c r="H59" i="39"/>
  <c r="D59" i="39"/>
  <c r="C59" i="39"/>
  <c r="B59" i="39"/>
  <c r="A59" i="39"/>
  <c r="L58" i="39"/>
  <c r="K58" i="39"/>
  <c r="I58" i="39"/>
  <c r="H58" i="39"/>
  <c r="D58" i="39"/>
  <c r="C58" i="39"/>
  <c r="B58" i="39"/>
  <c r="A58" i="39"/>
  <c r="L57" i="39"/>
  <c r="K57" i="39"/>
  <c r="I57" i="39"/>
  <c r="H57" i="39"/>
  <c r="D57" i="39"/>
  <c r="C57" i="39"/>
  <c r="B57" i="39"/>
  <c r="A57" i="39"/>
  <c r="M56" i="39"/>
  <c r="A56" i="39"/>
  <c r="L55" i="39"/>
  <c r="K55" i="39"/>
  <c r="I55" i="39"/>
  <c r="H55" i="39"/>
  <c r="D55" i="39"/>
  <c r="C55" i="39"/>
  <c r="B55" i="39"/>
  <c r="A55" i="39"/>
  <c r="L54" i="39"/>
  <c r="K54" i="39"/>
  <c r="I54" i="39"/>
  <c r="H54" i="39"/>
  <c r="D54" i="39"/>
  <c r="C54" i="39"/>
  <c r="B54" i="39"/>
  <c r="A54" i="39"/>
  <c r="L53" i="39"/>
  <c r="K53" i="39"/>
  <c r="I53" i="39"/>
  <c r="H53" i="39"/>
  <c r="D53" i="39"/>
  <c r="C53" i="39"/>
  <c r="B53" i="39"/>
  <c r="A53" i="39"/>
  <c r="L52" i="39"/>
  <c r="K52" i="39"/>
  <c r="I52" i="39"/>
  <c r="H52" i="39"/>
  <c r="D52" i="39"/>
  <c r="C52" i="39"/>
  <c r="B52" i="39"/>
  <c r="A52" i="39"/>
  <c r="L51" i="39"/>
  <c r="K51" i="39"/>
  <c r="I51" i="39"/>
  <c r="H51" i="39"/>
  <c r="D51" i="39"/>
  <c r="B51" i="39"/>
  <c r="A51" i="39"/>
  <c r="L50" i="39"/>
  <c r="K50" i="39"/>
  <c r="I50" i="39"/>
  <c r="H50" i="39"/>
  <c r="D50" i="39"/>
  <c r="C50" i="39"/>
  <c r="B50" i="39"/>
  <c r="A50" i="39"/>
  <c r="M49" i="39"/>
  <c r="A49" i="39"/>
  <c r="L48" i="39"/>
  <c r="K48" i="39"/>
  <c r="I48" i="39"/>
  <c r="H48" i="39"/>
  <c r="D48" i="39"/>
  <c r="C48" i="39"/>
  <c r="B48" i="39"/>
  <c r="A48" i="39"/>
  <c r="L47" i="39"/>
  <c r="K47" i="39"/>
  <c r="I47" i="39"/>
  <c r="H47" i="39"/>
  <c r="D47" i="39"/>
  <c r="C47" i="39"/>
  <c r="B47" i="39"/>
  <c r="A47" i="39"/>
  <c r="L46" i="39"/>
  <c r="K46" i="39"/>
  <c r="I46" i="39"/>
  <c r="H46" i="39"/>
  <c r="D46" i="39"/>
  <c r="C46" i="39"/>
  <c r="B46" i="39"/>
  <c r="A46" i="39"/>
  <c r="L45" i="39"/>
  <c r="K45" i="39"/>
  <c r="I45" i="39"/>
  <c r="H45" i="39"/>
  <c r="D45" i="39"/>
  <c r="C45" i="39"/>
  <c r="B45" i="39"/>
  <c r="A45" i="39"/>
  <c r="L44" i="39"/>
  <c r="K44" i="39"/>
  <c r="I44" i="39"/>
  <c r="H44" i="39"/>
  <c r="D44" i="39"/>
  <c r="C44" i="39"/>
  <c r="B44" i="39"/>
  <c r="A44" i="39"/>
  <c r="L43" i="39"/>
  <c r="K43" i="39"/>
  <c r="I43" i="39"/>
  <c r="H43" i="39"/>
  <c r="D43" i="39"/>
  <c r="C43" i="39"/>
  <c r="B43" i="39"/>
  <c r="A43" i="39"/>
  <c r="M42" i="39"/>
  <c r="A42" i="39"/>
  <c r="L41" i="39"/>
  <c r="M41" i="39" s="1"/>
  <c r="N41" i="39" s="1"/>
  <c r="AT41" i="1" s="1"/>
  <c r="K41" i="39"/>
  <c r="I41" i="39"/>
  <c r="H41" i="39"/>
  <c r="D41" i="39"/>
  <c r="C41" i="39"/>
  <c r="B41" i="39"/>
  <c r="A41" i="39"/>
  <c r="L40" i="39"/>
  <c r="K40" i="39"/>
  <c r="I40" i="39"/>
  <c r="H40" i="39"/>
  <c r="D40" i="39"/>
  <c r="C40" i="39"/>
  <c r="B40" i="39"/>
  <c r="A40" i="39"/>
  <c r="L39" i="39"/>
  <c r="K39" i="39"/>
  <c r="I39" i="39"/>
  <c r="H39" i="39"/>
  <c r="D39" i="39"/>
  <c r="C39" i="39"/>
  <c r="B39" i="39"/>
  <c r="A39" i="39"/>
  <c r="L38" i="39"/>
  <c r="M38" i="39" s="1"/>
  <c r="N38" i="39" s="1"/>
  <c r="AT38" i="1" s="1"/>
  <c r="K38" i="39"/>
  <c r="I38" i="39"/>
  <c r="H38" i="39"/>
  <c r="D38" i="39"/>
  <c r="C38" i="39"/>
  <c r="B38" i="39"/>
  <c r="A38" i="39"/>
  <c r="L37" i="39"/>
  <c r="K37" i="39"/>
  <c r="I37" i="39"/>
  <c r="H37" i="39"/>
  <c r="D37" i="39"/>
  <c r="B37" i="39"/>
  <c r="A37" i="39"/>
  <c r="L36" i="39"/>
  <c r="K36" i="39"/>
  <c r="I36" i="39"/>
  <c r="H36" i="39"/>
  <c r="D36" i="39"/>
  <c r="C36" i="39"/>
  <c r="B36" i="39"/>
  <c r="A36" i="39"/>
  <c r="M35" i="39"/>
  <c r="A35" i="39"/>
  <c r="L34" i="39"/>
  <c r="K34" i="39"/>
  <c r="I34" i="39"/>
  <c r="H34" i="39"/>
  <c r="D34" i="39"/>
  <c r="C34" i="39"/>
  <c r="B34" i="39"/>
  <c r="A34" i="39"/>
  <c r="L33" i="39"/>
  <c r="K33" i="39"/>
  <c r="I33" i="39"/>
  <c r="H33" i="39"/>
  <c r="D33" i="39"/>
  <c r="C33" i="39"/>
  <c r="B33" i="39"/>
  <c r="A33" i="39"/>
  <c r="L32" i="39"/>
  <c r="K32" i="39"/>
  <c r="I32" i="39"/>
  <c r="H32" i="39"/>
  <c r="D32" i="39"/>
  <c r="C32" i="39"/>
  <c r="B32" i="39"/>
  <c r="A32" i="39"/>
  <c r="L31" i="39"/>
  <c r="K31" i="39"/>
  <c r="I31" i="39"/>
  <c r="H31" i="39"/>
  <c r="D31" i="39"/>
  <c r="C31" i="39"/>
  <c r="B31" i="39"/>
  <c r="A31" i="39"/>
  <c r="L30" i="39"/>
  <c r="K30" i="39"/>
  <c r="I30" i="39"/>
  <c r="H30" i="39"/>
  <c r="D30" i="39"/>
  <c r="C30" i="39"/>
  <c r="B30" i="39"/>
  <c r="A30" i="39"/>
  <c r="L29" i="39"/>
  <c r="M29" i="39" s="1"/>
  <c r="N29" i="39" s="1"/>
  <c r="AT29" i="1" s="1"/>
  <c r="K29" i="39"/>
  <c r="I29" i="39"/>
  <c r="H29" i="39"/>
  <c r="D29" i="39"/>
  <c r="C29" i="39"/>
  <c r="B29" i="39"/>
  <c r="A29" i="39"/>
  <c r="M28" i="39"/>
  <c r="A28" i="39"/>
  <c r="L27" i="39"/>
  <c r="K27" i="39"/>
  <c r="I27" i="39"/>
  <c r="H27" i="39"/>
  <c r="D27" i="39"/>
  <c r="B27" i="39"/>
  <c r="A27" i="39"/>
  <c r="L26" i="39"/>
  <c r="K26" i="39"/>
  <c r="I26" i="39"/>
  <c r="H26" i="39"/>
  <c r="D26" i="39"/>
  <c r="C26" i="39"/>
  <c r="B26" i="39"/>
  <c r="A26" i="39"/>
  <c r="L25" i="39"/>
  <c r="K25" i="39"/>
  <c r="I25" i="39"/>
  <c r="H25" i="39"/>
  <c r="D25" i="39"/>
  <c r="C25" i="39"/>
  <c r="B25" i="39"/>
  <c r="A25" i="39"/>
  <c r="L24" i="39"/>
  <c r="K24" i="39"/>
  <c r="I24" i="39"/>
  <c r="H24" i="39"/>
  <c r="D24" i="39"/>
  <c r="C24" i="39"/>
  <c r="B24" i="39"/>
  <c r="A24" i="39"/>
  <c r="L23" i="39"/>
  <c r="K23" i="39"/>
  <c r="I23" i="39"/>
  <c r="H23" i="39"/>
  <c r="D23" i="39"/>
  <c r="C23" i="39"/>
  <c r="B23" i="39"/>
  <c r="A23" i="39"/>
  <c r="L22" i="39"/>
  <c r="K22" i="39"/>
  <c r="I22" i="39"/>
  <c r="H22" i="39"/>
  <c r="D22" i="39"/>
  <c r="C22" i="39"/>
  <c r="B22" i="39"/>
  <c r="A22" i="39"/>
  <c r="M21" i="39"/>
  <c r="A21" i="39"/>
  <c r="L20" i="39"/>
  <c r="K20" i="39"/>
  <c r="I20" i="39"/>
  <c r="H20" i="39"/>
  <c r="D20" i="39"/>
  <c r="B20" i="39"/>
  <c r="A20" i="39"/>
  <c r="L19" i="39"/>
  <c r="K19" i="39"/>
  <c r="I19" i="39"/>
  <c r="H19" i="39"/>
  <c r="D19" i="39"/>
  <c r="C19" i="39"/>
  <c r="B19" i="39"/>
  <c r="A19" i="39"/>
  <c r="L18" i="39"/>
  <c r="K18" i="39"/>
  <c r="I18" i="39"/>
  <c r="H18" i="39"/>
  <c r="D18" i="39"/>
  <c r="C18" i="39"/>
  <c r="B18" i="39"/>
  <c r="A18" i="39"/>
  <c r="L17" i="39"/>
  <c r="K17" i="39"/>
  <c r="I17" i="39"/>
  <c r="H17" i="39"/>
  <c r="D17" i="39"/>
  <c r="C17" i="39"/>
  <c r="B17" i="39"/>
  <c r="A17" i="39"/>
  <c r="L16" i="39"/>
  <c r="K16" i="39"/>
  <c r="I16" i="39"/>
  <c r="H16" i="39"/>
  <c r="D16" i="39"/>
  <c r="C16" i="39"/>
  <c r="B16" i="39"/>
  <c r="A16" i="39"/>
  <c r="L15" i="39"/>
  <c r="K15" i="39"/>
  <c r="I15" i="39"/>
  <c r="H15" i="39"/>
  <c r="D15" i="39"/>
  <c r="C15" i="39"/>
  <c r="B15" i="39"/>
  <c r="A15" i="39"/>
  <c r="M14" i="39"/>
  <c r="A14" i="39"/>
  <c r="L13" i="39"/>
  <c r="K13" i="39"/>
  <c r="I13" i="39"/>
  <c r="H13" i="39"/>
  <c r="D13" i="39"/>
  <c r="B13" i="39"/>
  <c r="A13" i="39"/>
  <c r="L12" i="39"/>
  <c r="K12" i="39"/>
  <c r="I12" i="39"/>
  <c r="H12" i="39"/>
  <c r="D12" i="39"/>
  <c r="C12" i="39"/>
  <c r="B12" i="39"/>
  <c r="A12" i="39"/>
  <c r="L11" i="39"/>
  <c r="K11" i="39"/>
  <c r="I11" i="39"/>
  <c r="H11" i="39"/>
  <c r="D11" i="39"/>
  <c r="B11" i="39"/>
  <c r="A11" i="39"/>
  <c r="L10" i="39"/>
  <c r="K10" i="39"/>
  <c r="I10" i="39"/>
  <c r="H10" i="39"/>
  <c r="D10" i="39"/>
  <c r="C10" i="39"/>
  <c r="B10" i="39"/>
  <c r="A10" i="39"/>
  <c r="L9" i="39"/>
  <c r="K9" i="39"/>
  <c r="I9" i="39"/>
  <c r="H9" i="39"/>
  <c r="D9" i="39"/>
  <c r="B9" i="39"/>
  <c r="A9" i="39"/>
  <c r="L8" i="39"/>
  <c r="K8" i="39"/>
  <c r="I8" i="39"/>
  <c r="H8" i="39"/>
  <c r="D8" i="39"/>
  <c r="C8" i="39"/>
  <c r="B8" i="39"/>
  <c r="A8" i="39"/>
  <c r="A7" i="39"/>
  <c r="E113" i="61"/>
  <c r="A113" i="61"/>
  <c r="E112" i="61"/>
  <c r="A112" i="61"/>
  <c r="E111" i="61"/>
  <c r="A111" i="61"/>
  <c r="A110" i="61"/>
  <c r="E108" i="61"/>
  <c r="A108" i="61"/>
  <c r="E107" i="61"/>
  <c r="A107" i="61"/>
  <c r="E106" i="61"/>
  <c r="A106" i="61"/>
  <c r="A105" i="61"/>
  <c r="E103" i="61"/>
  <c r="A103" i="61"/>
  <c r="E102" i="61"/>
  <c r="A102" i="61"/>
  <c r="E101" i="61"/>
  <c r="A101" i="61"/>
  <c r="A100" i="61"/>
  <c r="E98" i="61"/>
  <c r="A98" i="61"/>
  <c r="E97" i="61"/>
  <c r="A97" i="61"/>
  <c r="E96" i="61"/>
  <c r="A96" i="61"/>
  <c r="A95" i="61"/>
  <c r="E93" i="61"/>
  <c r="A93" i="61"/>
  <c r="E92" i="61"/>
  <c r="A92" i="61"/>
  <c r="E91" i="61"/>
  <c r="A91" i="61"/>
  <c r="A90" i="61"/>
  <c r="E88" i="61"/>
  <c r="A88" i="61"/>
  <c r="E87" i="61"/>
  <c r="A87" i="61"/>
  <c r="E86" i="61"/>
  <c r="A86" i="61"/>
  <c r="A85" i="61"/>
  <c r="L83" i="61"/>
  <c r="K83" i="61"/>
  <c r="I83" i="61"/>
  <c r="B83" i="61"/>
  <c r="A83" i="61"/>
  <c r="M82" i="61"/>
  <c r="A82" i="61"/>
  <c r="L81" i="61"/>
  <c r="K81" i="61"/>
  <c r="I81" i="61"/>
  <c r="B81" i="61"/>
  <c r="A81" i="61"/>
  <c r="M80" i="61"/>
  <c r="A80" i="61"/>
  <c r="L79" i="61"/>
  <c r="K79" i="61"/>
  <c r="I79" i="61"/>
  <c r="B79" i="61"/>
  <c r="A79" i="61"/>
  <c r="L78" i="61"/>
  <c r="K78" i="61"/>
  <c r="I78" i="61"/>
  <c r="B78" i="61"/>
  <c r="A78" i="61"/>
  <c r="M77" i="61"/>
  <c r="A77" i="61"/>
  <c r="L76" i="61"/>
  <c r="K76" i="61"/>
  <c r="I76" i="61"/>
  <c r="B76" i="61"/>
  <c r="A76" i="61"/>
  <c r="L75" i="61"/>
  <c r="K75" i="61"/>
  <c r="I75" i="61"/>
  <c r="B75" i="61"/>
  <c r="A75" i="61"/>
  <c r="L74" i="61"/>
  <c r="K74" i="61"/>
  <c r="I74" i="61"/>
  <c r="B74" i="61"/>
  <c r="A74" i="61"/>
  <c r="L73" i="61"/>
  <c r="K73" i="61"/>
  <c r="I73" i="61"/>
  <c r="B73" i="61"/>
  <c r="A73" i="61"/>
  <c r="M72" i="61"/>
  <c r="A72" i="61"/>
  <c r="L71" i="61"/>
  <c r="K71" i="61"/>
  <c r="I71" i="61"/>
  <c r="H71" i="61"/>
  <c r="D71" i="61"/>
  <c r="B71" i="61"/>
  <c r="A71" i="61"/>
  <c r="L70" i="61"/>
  <c r="K70" i="61"/>
  <c r="I70" i="61"/>
  <c r="H70" i="61"/>
  <c r="D70" i="61"/>
  <c r="B70" i="61"/>
  <c r="A70" i="61"/>
  <c r="L69" i="61"/>
  <c r="K69" i="61"/>
  <c r="I69" i="61"/>
  <c r="H69" i="61"/>
  <c r="D69" i="61"/>
  <c r="B69" i="61"/>
  <c r="A69" i="61"/>
  <c r="L68" i="61"/>
  <c r="K68" i="61"/>
  <c r="I68" i="61"/>
  <c r="H68" i="61"/>
  <c r="D68" i="61"/>
  <c r="B68" i="61"/>
  <c r="A68" i="61"/>
  <c r="L67" i="61"/>
  <c r="M67" i="61" s="1"/>
  <c r="N67" i="61" s="1"/>
  <c r="AV67" i="1" s="1"/>
  <c r="K67" i="61"/>
  <c r="I67" i="61"/>
  <c r="H67" i="61"/>
  <c r="D67" i="61"/>
  <c r="B67" i="61"/>
  <c r="A67" i="61"/>
  <c r="L66" i="61"/>
  <c r="K66" i="61"/>
  <c r="I66" i="61"/>
  <c r="H66" i="61"/>
  <c r="D66" i="61"/>
  <c r="B66" i="61"/>
  <c r="A66" i="61"/>
  <c r="L65" i="61"/>
  <c r="K65" i="61"/>
  <c r="I65" i="61"/>
  <c r="H65" i="61"/>
  <c r="D65" i="61"/>
  <c r="B65" i="61"/>
  <c r="A65" i="61"/>
  <c r="L64" i="61"/>
  <c r="K64" i="61"/>
  <c r="I64" i="61"/>
  <c r="H64" i="61"/>
  <c r="D64" i="61"/>
  <c r="B64" i="61"/>
  <c r="A64" i="61"/>
  <c r="M63" i="61"/>
  <c r="A63" i="61"/>
  <c r="L62" i="61"/>
  <c r="K62" i="61"/>
  <c r="I62" i="61"/>
  <c r="H62" i="61"/>
  <c r="D62" i="61"/>
  <c r="C62" i="61"/>
  <c r="B62" i="61"/>
  <c r="A62" i="61"/>
  <c r="L61" i="61"/>
  <c r="K61" i="61"/>
  <c r="I61" i="61"/>
  <c r="H61" i="61"/>
  <c r="D61" i="61"/>
  <c r="C61" i="61"/>
  <c r="B61" i="61"/>
  <c r="A61" i="61"/>
  <c r="L60" i="61"/>
  <c r="K60" i="61"/>
  <c r="I60" i="61"/>
  <c r="H60" i="61"/>
  <c r="D60" i="61"/>
  <c r="C60" i="61"/>
  <c r="B60" i="61"/>
  <c r="A60" i="61"/>
  <c r="L59" i="61"/>
  <c r="K59" i="61"/>
  <c r="I59" i="61"/>
  <c r="H59" i="61"/>
  <c r="D59" i="61"/>
  <c r="C59" i="61"/>
  <c r="B59" i="61"/>
  <c r="A59" i="61"/>
  <c r="L58" i="61"/>
  <c r="K58" i="61"/>
  <c r="I58" i="61"/>
  <c r="H58" i="61"/>
  <c r="D58" i="61"/>
  <c r="C58" i="61"/>
  <c r="B58" i="61"/>
  <c r="A58" i="61"/>
  <c r="L57" i="61"/>
  <c r="K57" i="61"/>
  <c r="I57" i="61"/>
  <c r="H57" i="61"/>
  <c r="D57" i="61"/>
  <c r="C57" i="61"/>
  <c r="B57" i="61"/>
  <c r="A57" i="61"/>
  <c r="M56" i="61"/>
  <c r="A56" i="61"/>
  <c r="L55" i="61"/>
  <c r="K55" i="61"/>
  <c r="I55" i="61"/>
  <c r="H55" i="61"/>
  <c r="D55" i="61"/>
  <c r="C55" i="61"/>
  <c r="B55" i="61"/>
  <c r="A55" i="61"/>
  <c r="L54" i="61"/>
  <c r="K54" i="61"/>
  <c r="I54" i="61"/>
  <c r="H54" i="61"/>
  <c r="D54" i="61"/>
  <c r="C54" i="61"/>
  <c r="B54" i="61"/>
  <c r="A54" i="61"/>
  <c r="L53" i="61"/>
  <c r="K53" i="61"/>
  <c r="I53" i="61"/>
  <c r="H53" i="61"/>
  <c r="D53" i="61"/>
  <c r="C53" i="61"/>
  <c r="B53" i="61"/>
  <c r="A53" i="61"/>
  <c r="L52" i="61"/>
  <c r="K52" i="61"/>
  <c r="I52" i="61"/>
  <c r="H52" i="61"/>
  <c r="D52" i="61"/>
  <c r="C52" i="61"/>
  <c r="B52" i="61"/>
  <c r="A52" i="61"/>
  <c r="L51" i="61"/>
  <c r="K51" i="61"/>
  <c r="I51" i="61"/>
  <c r="H51" i="61"/>
  <c r="D51" i="61"/>
  <c r="B51" i="61"/>
  <c r="A51" i="61"/>
  <c r="L50" i="61"/>
  <c r="K50" i="61"/>
  <c r="I50" i="61"/>
  <c r="H50" i="61"/>
  <c r="D50" i="61"/>
  <c r="C50" i="61"/>
  <c r="B50" i="61"/>
  <c r="A50" i="61"/>
  <c r="M49" i="61"/>
  <c r="A49" i="61"/>
  <c r="L48" i="61"/>
  <c r="K48" i="61"/>
  <c r="I48" i="61"/>
  <c r="H48" i="61"/>
  <c r="D48" i="61"/>
  <c r="C48" i="61"/>
  <c r="B48" i="61"/>
  <c r="A48" i="61"/>
  <c r="L47" i="61"/>
  <c r="K47" i="61"/>
  <c r="I47" i="61"/>
  <c r="H47" i="61"/>
  <c r="D47" i="61"/>
  <c r="C47" i="61"/>
  <c r="B47" i="61"/>
  <c r="A47" i="61"/>
  <c r="L46" i="61"/>
  <c r="K46" i="61"/>
  <c r="I46" i="61"/>
  <c r="H46" i="61"/>
  <c r="D46" i="61"/>
  <c r="C46" i="61"/>
  <c r="B46" i="61"/>
  <c r="A46" i="61"/>
  <c r="L45" i="61"/>
  <c r="K45" i="61"/>
  <c r="I45" i="61"/>
  <c r="H45" i="61"/>
  <c r="D45" i="61"/>
  <c r="C45" i="61"/>
  <c r="B45" i="61"/>
  <c r="A45" i="61"/>
  <c r="L44" i="61"/>
  <c r="K44" i="61"/>
  <c r="I44" i="61"/>
  <c r="H44" i="61"/>
  <c r="D44" i="61"/>
  <c r="C44" i="61"/>
  <c r="B44" i="61"/>
  <c r="A44" i="61"/>
  <c r="L43" i="61"/>
  <c r="K43" i="61"/>
  <c r="I43" i="61"/>
  <c r="H43" i="61"/>
  <c r="D43" i="61"/>
  <c r="C43" i="61"/>
  <c r="B43" i="61"/>
  <c r="A43" i="61"/>
  <c r="M42" i="61"/>
  <c r="A42" i="61"/>
  <c r="L41" i="61"/>
  <c r="K41" i="61"/>
  <c r="I41" i="61"/>
  <c r="H41" i="61"/>
  <c r="D41" i="61"/>
  <c r="C41" i="61"/>
  <c r="B41" i="61"/>
  <c r="A41" i="61"/>
  <c r="L40" i="61"/>
  <c r="K40" i="61"/>
  <c r="I40" i="61"/>
  <c r="H40" i="61"/>
  <c r="D40" i="61"/>
  <c r="C40" i="61"/>
  <c r="B40" i="61"/>
  <c r="A40" i="61"/>
  <c r="L39" i="61"/>
  <c r="K39" i="61"/>
  <c r="I39" i="61"/>
  <c r="H39" i="61"/>
  <c r="D39" i="61"/>
  <c r="C39" i="61"/>
  <c r="B39" i="61"/>
  <c r="A39" i="61"/>
  <c r="L38" i="61"/>
  <c r="K38" i="61"/>
  <c r="I38" i="61"/>
  <c r="H38" i="61"/>
  <c r="D38" i="61"/>
  <c r="C38" i="61"/>
  <c r="B38" i="61"/>
  <c r="A38" i="61"/>
  <c r="L37" i="61"/>
  <c r="K37" i="61"/>
  <c r="I37" i="61"/>
  <c r="H37" i="61"/>
  <c r="D37" i="61"/>
  <c r="B37" i="61"/>
  <c r="A37" i="61"/>
  <c r="L36" i="61"/>
  <c r="K36" i="61"/>
  <c r="M36" i="61" s="1"/>
  <c r="N36" i="61" s="1"/>
  <c r="AV36" i="1" s="1"/>
  <c r="I36" i="61"/>
  <c r="H36" i="61"/>
  <c r="D36" i="61"/>
  <c r="C36" i="61"/>
  <c r="B36" i="61"/>
  <c r="A36" i="61"/>
  <c r="M35" i="61"/>
  <c r="A35" i="61"/>
  <c r="L34" i="61"/>
  <c r="K34" i="61"/>
  <c r="M34" i="61" s="1"/>
  <c r="N34" i="61" s="1"/>
  <c r="AV34" i="1" s="1"/>
  <c r="I34" i="61"/>
  <c r="H34" i="61"/>
  <c r="D34" i="61"/>
  <c r="C34" i="61"/>
  <c r="B34" i="61"/>
  <c r="A34" i="61"/>
  <c r="L33" i="61"/>
  <c r="K33" i="61"/>
  <c r="I33" i="61"/>
  <c r="H33" i="61"/>
  <c r="D33" i="61"/>
  <c r="C33" i="61"/>
  <c r="B33" i="61"/>
  <c r="A33" i="61"/>
  <c r="L32" i="61"/>
  <c r="K32" i="61"/>
  <c r="I32" i="61"/>
  <c r="H32" i="61"/>
  <c r="D32" i="61"/>
  <c r="C32" i="61"/>
  <c r="B32" i="61"/>
  <c r="A32" i="61"/>
  <c r="L31" i="61"/>
  <c r="K31" i="61"/>
  <c r="I31" i="61"/>
  <c r="H31" i="61"/>
  <c r="D31" i="61"/>
  <c r="C31" i="61"/>
  <c r="B31" i="61"/>
  <c r="A31" i="61"/>
  <c r="L30" i="61"/>
  <c r="K30" i="61"/>
  <c r="I30" i="61"/>
  <c r="H30" i="61"/>
  <c r="D30" i="61"/>
  <c r="C30" i="61"/>
  <c r="B30" i="61"/>
  <c r="A30" i="61"/>
  <c r="L29" i="61"/>
  <c r="K29" i="61"/>
  <c r="I29" i="61"/>
  <c r="H29" i="61"/>
  <c r="D29" i="61"/>
  <c r="C29" i="61"/>
  <c r="B29" i="61"/>
  <c r="A29" i="61"/>
  <c r="M28" i="61"/>
  <c r="A28" i="61"/>
  <c r="L27" i="61"/>
  <c r="K27" i="61"/>
  <c r="I27" i="61"/>
  <c r="H27" i="61"/>
  <c r="D27" i="61"/>
  <c r="B27" i="61"/>
  <c r="A27" i="61"/>
  <c r="L26" i="61"/>
  <c r="K26" i="61"/>
  <c r="I26" i="61"/>
  <c r="H26" i="61"/>
  <c r="D26" i="61"/>
  <c r="C26" i="61"/>
  <c r="B26" i="61"/>
  <c r="A26" i="61"/>
  <c r="L25" i="61"/>
  <c r="K25" i="61"/>
  <c r="I25" i="61"/>
  <c r="H25" i="61"/>
  <c r="D25" i="61"/>
  <c r="C25" i="61"/>
  <c r="B25" i="61"/>
  <c r="A25" i="61"/>
  <c r="L24" i="61"/>
  <c r="K24" i="61"/>
  <c r="I24" i="61"/>
  <c r="H24" i="61"/>
  <c r="D24" i="61"/>
  <c r="C24" i="61"/>
  <c r="B24" i="61"/>
  <c r="A24" i="61"/>
  <c r="L23" i="61"/>
  <c r="K23" i="61"/>
  <c r="I23" i="61"/>
  <c r="H23" i="61"/>
  <c r="D23" i="61"/>
  <c r="C23" i="61"/>
  <c r="B23" i="61"/>
  <c r="A23" i="61"/>
  <c r="L22" i="61"/>
  <c r="K22" i="61"/>
  <c r="I22" i="61"/>
  <c r="H22" i="61"/>
  <c r="D22" i="61"/>
  <c r="C22" i="61"/>
  <c r="B22" i="61"/>
  <c r="A22" i="61"/>
  <c r="M21" i="61"/>
  <c r="A21" i="61"/>
  <c r="L20" i="61"/>
  <c r="K20" i="61"/>
  <c r="I20" i="61"/>
  <c r="H20" i="61"/>
  <c r="D20" i="61"/>
  <c r="B20" i="61"/>
  <c r="A20" i="61"/>
  <c r="L19" i="61"/>
  <c r="K19" i="61"/>
  <c r="I19" i="61"/>
  <c r="H19" i="61"/>
  <c r="D19" i="61"/>
  <c r="C19" i="61"/>
  <c r="B19" i="61"/>
  <c r="A19" i="61"/>
  <c r="L18" i="61"/>
  <c r="K18" i="61"/>
  <c r="I18" i="61"/>
  <c r="H18" i="61"/>
  <c r="D18" i="61"/>
  <c r="C18" i="61"/>
  <c r="B18" i="61"/>
  <c r="A18" i="61"/>
  <c r="L17" i="61"/>
  <c r="K17" i="61"/>
  <c r="I17" i="61"/>
  <c r="H17" i="61"/>
  <c r="D17" i="61"/>
  <c r="C17" i="61"/>
  <c r="B17" i="61"/>
  <c r="A17" i="61"/>
  <c r="L16" i="61"/>
  <c r="K16" i="61"/>
  <c r="I16" i="61"/>
  <c r="H16" i="61"/>
  <c r="D16" i="61"/>
  <c r="C16" i="61"/>
  <c r="B16" i="61"/>
  <c r="A16" i="61"/>
  <c r="L15" i="61"/>
  <c r="K15" i="61"/>
  <c r="I15" i="61"/>
  <c r="H15" i="61"/>
  <c r="D15" i="61"/>
  <c r="C15" i="61"/>
  <c r="B15" i="61"/>
  <c r="A15" i="61"/>
  <c r="M14" i="61"/>
  <c r="A14" i="61"/>
  <c r="L13" i="61"/>
  <c r="K13" i="61"/>
  <c r="I13" i="61"/>
  <c r="H13" i="61"/>
  <c r="D13" i="61"/>
  <c r="B13" i="61"/>
  <c r="A13" i="61"/>
  <c r="L12" i="61"/>
  <c r="K12" i="61"/>
  <c r="I12" i="61"/>
  <c r="H12" i="61"/>
  <c r="D12" i="61"/>
  <c r="C12" i="61"/>
  <c r="B12" i="61"/>
  <c r="A12" i="61"/>
  <c r="L11" i="61"/>
  <c r="K11" i="61"/>
  <c r="I11" i="61"/>
  <c r="H11" i="61"/>
  <c r="D11" i="61"/>
  <c r="B11" i="61"/>
  <c r="A11" i="61"/>
  <c r="L10" i="61"/>
  <c r="K10" i="61"/>
  <c r="I10" i="61"/>
  <c r="H10" i="61"/>
  <c r="D10" i="61"/>
  <c r="C10" i="61"/>
  <c r="B10" i="61"/>
  <c r="A10" i="61"/>
  <c r="L9" i="61"/>
  <c r="K9" i="61"/>
  <c r="I9" i="61"/>
  <c r="H9" i="61"/>
  <c r="D9" i="61"/>
  <c r="B9" i="61"/>
  <c r="A9" i="61"/>
  <c r="L8" i="61"/>
  <c r="K8" i="61"/>
  <c r="I8" i="61"/>
  <c r="H8" i="61"/>
  <c r="D8" i="61"/>
  <c r="C8" i="61"/>
  <c r="B8" i="61"/>
  <c r="A8" i="61"/>
  <c r="A7" i="61"/>
  <c r="E113" i="40"/>
  <c r="A113" i="40"/>
  <c r="E112" i="40"/>
  <c r="A112" i="40"/>
  <c r="E111" i="40"/>
  <c r="A111" i="40"/>
  <c r="A110" i="40"/>
  <c r="E108" i="40"/>
  <c r="A108" i="40"/>
  <c r="E107" i="40"/>
  <c r="A107" i="40"/>
  <c r="E106" i="40"/>
  <c r="A106" i="40"/>
  <c r="A105" i="40"/>
  <c r="E103" i="40"/>
  <c r="A103" i="40"/>
  <c r="E102" i="40"/>
  <c r="A102" i="40"/>
  <c r="E101" i="40"/>
  <c r="A101" i="40"/>
  <c r="A100" i="40"/>
  <c r="E98" i="40"/>
  <c r="A98" i="40"/>
  <c r="E97" i="40"/>
  <c r="A97" i="40"/>
  <c r="E96" i="40"/>
  <c r="A96" i="40"/>
  <c r="A95" i="40"/>
  <c r="E93" i="40"/>
  <c r="A93" i="40"/>
  <c r="E92" i="40"/>
  <c r="A92" i="40"/>
  <c r="E91" i="40"/>
  <c r="A91" i="40"/>
  <c r="A90" i="40"/>
  <c r="E88" i="40"/>
  <c r="A88" i="40"/>
  <c r="E87" i="40"/>
  <c r="A87" i="40"/>
  <c r="E86" i="40"/>
  <c r="A86" i="40"/>
  <c r="A85" i="40"/>
  <c r="L83" i="40"/>
  <c r="K83" i="40"/>
  <c r="M83" i="40" s="1"/>
  <c r="N83" i="40" s="1"/>
  <c r="AU83" i="1" s="1"/>
  <c r="I83" i="40"/>
  <c r="B83" i="40"/>
  <c r="A83" i="40"/>
  <c r="M82" i="40"/>
  <c r="A82" i="40"/>
  <c r="L81" i="40"/>
  <c r="K81" i="40"/>
  <c r="I81" i="40"/>
  <c r="B81" i="40"/>
  <c r="A81" i="40"/>
  <c r="M80" i="40"/>
  <c r="A80" i="40"/>
  <c r="L79" i="40"/>
  <c r="K79" i="40"/>
  <c r="I79" i="40"/>
  <c r="B79" i="40"/>
  <c r="A79" i="40"/>
  <c r="L78" i="40"/>
  <c r="K78" i="40"/>
  <c r="I78" i="40"/>
  <c r="B78" i="40"/>
  <c r="A78" i="40"/>
  <c r="M77" i="40"/>
  <c r="A77" i="40"/>
  <c r="L76" i="40"/>
  <c r="K76" i="40"/>
  <c r="I76" i="40"/>
  <c r="B76" i="40"/>
  <c r="A76" i="40"/>
  <c r="L75" i="40"/>
  <c r="K75" i="40"/>
  <c r="I75" i="40"/>
  <c r="B75" i="40"/>
  <c r="A75" i="40"/>
  <c r="L74" i="40"/>
  <c r="K74" i="40"/>
  <c r="I74" i="40"/>
  <c r="B74" i="40"/>
  <c r="A74" i="40"/>
  <c r="L73" i="40"/>
  <c r="K73" i="40"/>
  <c r="I73" i="40"/>
  <c r="B73" i="40"/>
  <c r="A73" i="40"/>
  <c r="M72" i="40"/>
  <c r="A72" i="40"/>
  <c r="L71" i="40"/>
  <c r="K71" i="40"/>
  <c r="I71" i="40"/>
  <c r="H71" i="40"/>
  <c r="D71" i="40"/>
  <c r="B71" i="40"/>
  <c r="A71" i="40"/>
  <c r="L70" i="40"/>
  <c r="K70" i="40"/>
  <c r="I70" i="40"/>
  <c r="H70" i="40"/>
  <c r="D70" i="40"/>
  <c r="B70" i="40"/>
  <c r="A70" i="40"/>
  <c r="L69" i="40"/>
  <c r="K69" i="40"/>
  <c r="I69" i="40"/>
  <c r="H69" i="40"/>
  <c r="D69" i="40"/>
  <c r="B69" i="40"/>
  <c r="A69" i="40"/>
  <c r="L68" i="40"/>
  <c r="K68" i="40"/>
  <c r="I68" i="40"/>
  <c r="H68" i="40"/>
  <c r="D68" i="40"/>
  <c r="B68" i="40"/>
  <c r="A68" i="40"/>
  <c r="L67" i="40"/>
  <c r="K67" i="40"/>
  <c r="I67" i="40"/>
  <c r="H67" i="40"/>
  <c r="D67" i="40"/>
  <c r="B67" i="40"/>
  <c r="A67" i="40"/>
  <c r="L66" i="40"/>
  <c r="K66" i="40"/>
  <c r="I66" i="40"/>
  <c r="H66" i="40"/>
  <c r="D66" i="40"/>
  <c r="B66" i="40"/>
  <c r="A66" i="40"/>
  <c r="L65" i="40"/>
  <c r="M65" i="40" s="1"/>
  <c r="N65" i="40" s="1"/>
  <c r="AU65" i="1" s="1"/>
  <c r="K65" i="40"/>
  <c r="I65" i="40"/>
  <c r="H65" i="40"/>
  <c r="D65" i="40"/>
  <c r="B65" i="40"/>
  <c r="A65" i="40"/>
  <c r="L64" i="40"/>
  <c r="K64" i="40"/>
  <c r="I64" i="40"/>
  <c r="H64" i="40"/>
  <c r="D64" i="40"/>
  <c r="B64" i="40"/>
  <c r="A64" i="40"/>
  <c r="M63" i="40"/>
  <c r="A63" i="40"/>
  <c r="L62" i="40"/>
  <c r="K62" i="40"/>
  <c r="I62" i="40"/>
  <c r="H62" i="40"/>
  <c r="D62" i="40"/>
  <c r="C62" i="40"/>
  <c r="B62" i="40"/>
  <c r="A62" i="40"/>
  <c r="L61" i="40"/>
  <c r="K61" i="40"/>
  <c r="I61" i="40"/>
  <c r="H61" i="40"/>
  <c r="D61" i="40"/>
  <c r="C61" i="40"/>
  <c r="B61" i="40"/>
  <c r="A61" i="40"/>
  <c r="L60" i="40"/>
  <c r="K60" i="40"/>
  <c r="I60" i="40"/>
  <c r="H60" i="40"/>
  <c r="D60" i="40"/>
  <c r="C60" i="40"/>
  <c r="B60" i="40"/>
  <c r="A60" i="40"/>
  <c r="L59" i="40"/>
  <c r="K59" i="40"/>
  <c r="I59" i="40"/>
  <c r="H59" i="40"/>
  <c r="D59" i="40"/>
  <c r="C59" i="40"/>
  <c r="B59" i="40"/>
  <c r="A59" i="40"/>
  <c r="L58" i="40"/>
  <c r="K58" i="40"/>
  <c r="I58" i="40"/>
  <c r="H58" i="40"/>
  <c r="D58" i="40"/>
  <c r="C58" i="40"/>
  <c r="B58" i="40"/>
  <c r="A58" i="40"/>
  <c r="L57" i="40"/>
  <c r="K57" i="40"/>
  <c r="I57" i="40"/>
  <c r="H57" i="40"/>
  <c r="D57" i="40"/>
  <c r="C57" i="40"/>
  <c r="B57" i="40"/>
  <c r="A57" i="40"/>
  <c r="M56" i="40"/>
  <c r="A56" i="40"/>
  <c r="L55" i="40"/>
  <c r="K55" i="40"/>
  <c r="M55" i="40"/>
  <c r="N55" i="40" s="1"/>
  <c r="AU55" i="1" s="1"/>
  <c r="I55" i="40"/>
  <c r="H55" i="40"/>
  <c r="D55" i="40"/>
  <c r="C55" i="40"/>
  <c r="B55" i="40"/>
  <c r="A55" i="40"/>
  <c r="L54" i="40"/>
  <c r="K54" i="40"/>
  <c r="I54" i="40"/>
  <c r="H54" i="40"/>
  <c r="D54" i="40"/>
  <c r="C54" i="40"/>
  <c r="B54" i="40"/>
  <c r="A54" i="40"/>
  <c r="L53" i="40"/>
  <c r="K53" i="40"/>
  <c r="M53" i="40"/>
  <c r="N53" i="40" s="1"/>
  <c r="AU53" i="1" s="1"/>
  <c r="I53" i="40"/>
  <c r="H53" i="40"/>
  <c r="D53" i="40"/>
  <c r="C53" i="40"/>
  <c r="B53" i="40"/>
  <c r="A53" i="40"/>
  <c r="L52" i="40"/>
  <c r="K52" i="40"/>
  <c r="M52" i="40"/>
  <c r="N52" i="40"/>
  <c r="AU52" i="1" s="1"/>
  <c r="I52" i="40"/>
  <c r="H52" i="40"/>
  <c r="D52" i="40"/>
  <c r="C52" i="40"/>
  <c r="B52" i="40"/>
  <c r="A52" i="40"/>
  <c r="L51" i="40"/>
  <c r="K51" i="40"/>
  <c r="M51" i="40" s="1"/>
  <c r="N51" i="40" s="1"/>
  <c r="AU51" i="1" s="1"/>
  <c r="I51" i="40"/>
  <c r="H51" i="40"/>
  <c r="D51" i="40"/>
  <c r="B51" i="40"/>
  <c r="A51" i="40"/>
  <c r="L50" i="40"/>
  <c r="K50" i="40"/>
  <c r="I50" i="40"/>
  <c r="H50" i="40"/>
  <c r="D50" i="40"/>
  <c r="C50" i="40"/>
  <c r="B50" i="40"/>
  <c r="A50" i="40"/>
  <c r="M49" i="40"/>
  <c r="A49" i="40"/>
  <c r="L48" i="40"/>
  <c r="K48" i="40"/>
  <c r="I48" i="40"/>
  <c r="H48" i="40"/>
  <c r="D48" i="40"/>
  <c r="C48" i="40"/>
  <c r="B48" i="40"/>
  <c r="A48" i="40"/>
  <c r="L47" i="40"/>
  <c r="K47" i="40"/>
  <c r="I47" i="40"/>
  <c r="H47" i="40"/>
  <c r="D47" i="40"/>
  <c r="C47" i="40"/>
  <c r="B47" i="40"/>
  <c r="A47" i="40"/>
  <c r="L46" i="40"/>
  <c r="K46" i="40"/>
  <c r="I46" i="40"/>
  <c r="H46" i="40"/>
  <c r="D46" i="40"/>
  <c r="C46" i="40"/>
  <c r="B46" i="40"/>
  <c r="A46" i="40"/>
  <c r="L45" i="40"/>
  <c r="K45" i="40"/>
  <c r="I45" i="40"/>
  <c r="H45" i="40"/>
  <c r="D45" i="40"/>
  <c r="C45" i="40"/>
  <c r="B45" i="40"/>
  <c r="A45" i="40"/>
  <c r="L44" i="40"/>
  <c r="K44" i="40"/>
  <c r="I44" i="40"/>
  <c r="H44" i="40"/>
  <c r="D44" i="40"/>
  <c r="C44" i="40"/>
  <c r="B44" i="40"/>
  <c r="A44" i="40"/>
  <c r="L43" i="40"/>
  <c r="K43" i="40"/>
  <c r="I43" i="40"/>
  <c r="H43" i="40"/>
  <c r="D43" i="40"/>
  <c r="C43" i="40"/>
  <c r="B43" i="40"/>
  <c r="A43" i="40"/>
  <c r="M42" i="40"/>
  <c r="A42" i="40"/>
  <c r="L41" i="40"/>
  <c r="K41" i="40"/>
  <c r="I41" i="40"/>
  <c r="H41" i="40"/>
  <c r="D41" i="40"/>
  <c r="C41" i="40"/>
  <c r="B41" i="40"/>
  <c r="A41" i="40"/>
  <c r="L40" i="40"/>
  <c r="K40" i="40"/>
  <c r="I40" i="40"/>
  <c r="H40" i="40"/>
  <c r="D40" i="40"/>
  <c r="C40" i="40"/>
  <c r="B40" i="40"/>
  <c r="A40" i="40"/>
  <c r="L39" i="40"/>
  <c r="K39" i="40"/>
  <c r="I39" i="40"/>
  <c r="H39" i="40"/>
  <c r="D39" i="40"/>
  <c r="C39" i="40"/>
  <c r="B39" i="40"/>
  <c r="A39" i="40"/>
  <c r="L38" i="40"/>
  <c r="K38" i="40"/>
  <c r="I38" i="40"/>
  <c r="H38" i="40"/>
  <c r="D38" i="40"/>
  <c r="C38" i="40"/>
  <c r="B38" i="40"/>
  <c r="A38" i="40"/>
  <c r="L37" i="40"/>
  <c r="K37" i="40"/>
  <c r="I37" i="40"/>
  <c r="H37" i="40"/>
  <c r="D37" i="40"/>
  <c r="B37" i="40"/>
  <c r="A37" i="40"/>
  <c r="L36" i="40"/>
  <c r="K36" i="40"/>
  <c r="I36" i="40"/>
  <c r="H36" i="40"/>
  <c r="D36" i="40"/>
  <c r="C36" i="40"/>
  <c r="B36" i="40"/>
  <c r="A36" i="40"/>
  <c r="M35" i="40"/>
  <c r="A35" i="40"/>
  <c r="L34" i="40"/>
  <c r="K34" i="40"/>
  <c r="I34" i="40"/>
  <c r="H34" i="40"/>
  <c r="D34" i="40"/>
  <c r="C34" i="40"/>
  <c r="B34" i="40"/>
  <c r="A34" i="40"/>
  <c r="L33" i="40"/>
  <c r="K33" i="40"/>
  <c r="I33" i="40"/>
  <c r="H33" i="40"/>
  <c r="D33" i="40"/>
  <c r="C33" i="40"/>
  <c r="B33" i="40"/>
  <c r="A33" i="40"/>
  <c r="L32" i="40"/>
  <c r="K32" i="40"/>
  <c r="I32" i="40"/>
  <c r="H32" i="40"/>
  <c r="D32" i="40"/>
  <c r="C32" i="40"/>
  <c r="B32" i="40"/>
  <c r="A32" i="40"/>
  <c r="L31" i="40"/>
  <c r="K31" i="40"/>
  <c r="I31" i="40"/>
  <c r="H31" i="40"/>
  <c r="D31" i="40"/>
  <c r="C31" i="40"/>
  <c r="B31" i="40"/>
  <c r="A31" i="40"/>
  <c r="L30" i="40"/>
  <c r="K30" i="40"/>
  <c r="I30" i="40"/>
  <c r="H30" i="40"/>
  <c r="D30" i="40"/>
  <c r="C30" i="40"/>
  <c r="B30" i="40"/>
  <c r="A30" i="40"/>
  <c r="L29" i="40"/>
  <c r="K29" i="40"/>
  <c r="I29" i="40"/>
  <c r="H29" i="40"/>
  <c r="D29" i="40"/>
  <c r="C29" i="40"/>
  <c r="B29" i="40"/>
  <c r="A29" i="40"/>
  <c r="M28" i="40"/>
  <c r="A28" i="40"/>
  <c r="L27" i="40"/>
  <c r="K27" i="40"/>
  <c r="I27" i="40"/>
  <c r="H27" i="40"/>
  <c r="D27" i="40"/>
  <c r="B27" i="40"/>
  <c r="A27" i="40"/>
  <c r="L26" i="40"/>
  <c r="K26" i="40"/>
  <c r="I26" i="40"/>
  <c r="H26" i="40"/>
  <c r="D26" i="40"/>
  <c r="C26" i="40"/>
  <c r="B26" i="40"/>
  <c r="A26" i="40"/>
  <c r="L25" i="40"/>
  <c r="K25" i="40"/>
  <c r="I25" i="40"/>
  <c r="H25" i="40"/>
  <c r="D25" i="40"/>
  <c r="C25" i="40"/>
  <c r="B25" i="40"/>
  <c r="A25" i="40"/>
  <c r="L24" i="40"/>
  <c r="K24" i="40"/>
  <c r="I24" i="40"/>
  <c r="H24" i="40"/>
  <c r="D24" i="40"/>
  <c r="C24" i="40"/>
  <c r="B24" i="40"/>
  <c r="A24" i="40"/>
  <c r="L23" i="40"/>
  <c r="K23" i="40"/>
  <c r="I23" i="40"/>
  <c r="H23" i="40"/>
  <c r="D23" i="40"/>
  <c r="C23" i="40"/>
  <c r="B23" i="40"/>
  <c r="A23" i="40"/>
  <c r="L22" i="40"/>
  <c r="K22" i="40"/>
  <c r="I22" i="40"/>
  <c r="H22" i="40"/>
  <c r="D22" i="40"/>
  <c r="C22" i="40"/>
  <c r="B22" i="40"/>
  <c r="A22" i="40"/>
  <c r="M21" i="40"/>
  <c r="A21" i="40"/>
  <c r="L20" i="40"/>
  <c r="K20" i="40"/>
  <c r="I20" i="40"/>
  <c r="H20" i="40"/>
  <c r="D20" i="40"/>
  <c r="B20" i="40"/>
  <c r="A20" i="40"/>
  <c r="L19" i="40"/>
  <c r="K19" i="40"/>
  <c r="I19" i="40"/>
  <c r="H19" i="40"/>
  <c r="D19" i="40"/>
  <c r="C19" i="40"/>
  <c r="B19" i="40"/>
  <c r="A19" i="40"/>
  <c r="L18" i="40"/>
  <c r="K18" i="40"/>
  <c r="I18" i="40"/>
  <c r="H18" i="40"/>
  <c r="D18" i="40"/>
  <c r="C18" i="40"/>
  <c r="B18" i="40"/>
  <c r="A18" i="40"/>
  <c r="L17" i="40"/>
  <c r="K17" i="40"/>
  <c r="I17" i="40"/>
  <c r="H17" i="40"/>
  <c r="D17" i="40"/>
  <c r="C17" i="40"/>
  <c r="B17" i="40"/>
  <c r="A17" i="40"/>
  <c r="L16" i="40"/>
  <c r="K16" i="40"/>
  <c r="I16" i="40"/>
  <c r="H16" i="40"/>
  <c r="D16" i="40"/>
  <c r="C16" i="40"/>
  <c r="B16" i="40"/>
  <c r="A16" i="40"/>
  <c r="L15" i="40"/>
  <c r="K15" i="40"/>
  <c r="M15" i="40" s="1"/>
  <c r="N15" i="40" s="1"/>
  <c r="AU15" i="1" s="1"/>
  <c r="I15" i="40"/>
  <c r="H15" i="40"/>
  <c r="D15" i="40"/>
  <c r="C15" i="40"/>
  <c r="B15" i="40"/>
  <c r="A15" i="40"/>
  <c r="M14" i="40"/>
  <c r="A14" i="40"/>
  <c r="L13" i="40"/>
  <c r="K13" i="40"/>
  <c r="I13" i="40"/>
  <c r="H13" i="40"/>
  <c r="D13" i="40"/>
  <c r="B13" i="40"/>
  <c r="A13" i="40"/>
  <c r="L12" i="40"/>
  <c r="K12" i="40"/>
  <c r="M12" i="40" s="1"/>
  <c r="N12" i="40" s="1"/>
  <c r="AU12" i="1" s="1"/>
  <c r="I12" i="40"/>
  <c r="H12" i="40"/>
  <c r="D12" i="40"/>
  <c r="C12" i="40"/>
  <c r="B12" i="40"/>
  <c r="A12" i="40"/>
  <c r="L11" i="40"/>
  <c r="K11" i="40"/>
  <c r="I11" i="40"/>
  <c r="H11" i="40"/>
  <c r="D11" i="40"/>
  <c r="B11" i="40"/>
  <c r="A11" i="40"/>
  <c r="L10" i="40"/>
  <c r="K10" i="40"/>
  <c r="I10" i="40"/>
  <c r="H10" i="40"/>
  <c r="D10" i="40"/>
  <c r="C10" i="40"/>
  <c r="B10" i="40"/>
  <c r="A10" i="40"/>
  <c r="L9" i="40"/>
  <c r="K9" i="40"/>
  <c r="I9" i="40"/>
  <c r="H9" i="40"/>
  <c r="D9" i="40"/>
  <c r="B9" i="40"/>
  <c r="A9" i="40"/>
  <c r="L8" i="40"/>
  <c r="K8" i="40"/>
  <c r="I8" i="40"/>
  <c r="H8" i="40"/>
  <c r="D8" i="40"/>
  <c r="C8" i="40"/>
  <c r="B8" i="40"/>
  <c r="A8" i="40"/>
  <c r="A7" i="40"/>
  <c r="E113" i="41"/>
  <c r="A113" i="41"/>
  <c r="E112" i="41"/>
  <c r="A112" i="41"/>
  <c r="E111" i="41"/>
  <c r="A111" i="41"/>
  <c r="A110" i="41"/>
  <c r="E108" i="41"/>
  <c r="A108" i="41"/>
  <c r="E107" i="41"/>
  <c r="A107" i="41"/>
  <c r="E106" i="41"/>
  <c r="A106" i="41"/>
  <c r="A105" i="41"/>
  <c r="E103" i="41"/>
  <c r="A103" i="41"/>
  <c r="E102" i="41"/>
  <c r="A102" i="41"/>
  <c r="E101" i="41"/>
  <c r="A101" i="41"/>
  <c r="A100" i="41"/>
  <c r="E98" i="41"/>
  <c r="A98" i="41"/>
  <c r="E97" i="41"/>
  <c r="A97" i="41"/>
  <c r="E96" i="41"/>
  <c r="A96" i="41"/>
  <c r="A95" i="41"/>
  <c r="E93" i="41"/>
  <c r="A93" i="41"/>
  <c r="E92" i="41"/>
  <c r="A92" i="41"/>
  <c r="E91" i="41"/>
  <c r="A91" i="41"/>
  <c r="A90" i="41"/>
  <c r="E88" i="41"/>
  <c r="A88" i="41"/>
  <c r="E87" i="41"/>
  <c r="A87" i="41"/>
  <c r="E86" i="41"/>
  <c r="A86" i="41"/>
  <c r="A85" i="41"/>
  <c r="L83" i="41"/>
  <c r="K83" i="41"/>
  <c r="I83" i="41"/>
  <c r="B83" i="41"/>
  <c r="A83" i="41"/>
  <c r="M82" i="41"/>
  <c r="A82" i="41"/>
  <c r="L81" i="41"/>
  <c r="K81" i="41"/>
  <c r="I81" i="41"/>
  <c r="B81" i="41"/>
  <c r="A81" i="41"/>
  <c r="M80" i="41"/>
  <c r="A80" i="41"/>
  <c r="L79" i="41"/>
  <c r="K79" i="41"/>
  <c r="I79" i="41"/>
  <c r="B79" i="41"/>
  <c r="A79" i="41"/>
  <c r="L78" i="41"/>
  <c r="K78" i="41"/>
  <c r="I78" i="41"/>
  <c r="B78" i="41"/>
  <c r="A78" i="41"/>
  <c r="M77" i="41"/>
  <c r="A77" i="41"/>
  <c r="L76" i="41"/>
  <c r="K76" i="41"/>
  <c r="I76" i="41"/>
  <c r="B76" i="41"/>
  <c r="A76" i="41"/>
  <c r="L75" i="41"/>
  <c r="K75" i="41"/>
  <c r="I75" i="41"/>
  <c r="B75" i="41"/>
  <c r="A75" i="41"/>
  <c r="L74" i="41"/>
  <c r="K74" i="41"/>
  <c r="I74" i="41"/>
  <c r="B74" i="41"/>
  <c r="A74" i="41"/>
  <c r="L73" i="41"/>
  <c r="K73" i="41"/>
  <c r="I73" i="41"/>
  <c r="B73" i="41"/>
  <c r="A73" i="41"/>
  <c r="M72" i="41"/>
  <c r="A72" i="41"/>
  <c r="L71" i="41"/>
  <c r="K71" i="41"/>
  <c r="I71" i="41"/>
  <c r="H71" i="41"/>
  <c r="D71" i="41"/>
  <c r="B71" i="41"/>
  <c r="A71" i="41"/>
  <c r="L70" i="41"/>
  <c r="K70" i="41"/>
  <c r="I70" i="41"/>
  <c r="H70" i="41"/>
  <c r="D70" i="41"/>
  <c r="B70" i="41"/>
  <c r="A70" i="41"/>
  <c r="L69" i="41"/>
  <c r="K69" i="41"/>
  <c r="I69" i="41"/>
  <c r="H69" i="41"/>
  <c r="D69" i="41"/>
  <c r="B69" i="41"/>
  <c r="A69" i="41"/>
  <c r="L68" i="41"/>
  <c r="K68" i="41"/>
  <c r="I68" i="41"/>
  <c r="H68" i="41"/>
  <c r="D68" i="41"/>
  <c r="B68" i="41"/>
  <c r="A68" i="41"/>
  <c r="L67" i="41"/>
  <c r="K67" i="41"/>
  <c r="I67" i="41"/>
  <c r="H67" i="41"/>
  <c r="D67" i="41"/>
  <c r="B67" i="41"/>
  <c r="A67" i="41"/>
  <c r="L66" i="41"/>
  <c r="K66" i="41"/>
  <c r="I66" i="41"/>
  <c r="H66" i="41"/>
  <c r="D66" i="41"/>
  <c r="B66" i="41"/>
  <c r="A66" i="41"/>
  <c r="L65" i="41"/>
  <c r="K65" i="41"/>
  <c r="I65" i="41"/>
  <c r="H65" i="41"/>
  <c r="D65" i="41"/>
  <c r="B65" i="41"/>
  <c r="A65" i="41"/>
  <c r="L64" i="41"/>
  <c r="K64" i="41"/>
  <c r="I64" i="41"/>
  <c r="H64" i="41"/>
  <c r="D64" i="41"/>
  <c r="B64" i="41"/>
  <c r="A64" i="41"/>
  <c r="M63" i="41"/>
  <c r="A63" i="41"/>
  <c r="L62" i="41"/>
  <c r="M62" i="41"/>
  <c r="N62" i="41" s="1"/>
  <c r="AW62" i="1" s="1"/>
  <c r="K62" i="41"/>
  <c r="I62" i="41"/>
  <c r="H62" i="41"/>
  <c r="D62" i="41"/>
  <c r="C62" i="41"/>
  <c r="B62" i="41"/>
  <c r="A62" i="41"/>
  <c r="L61" i="41"/>
  <c r="K61" i="41"/>
  <c r="I61" i="41"/>
  <c r="H61" i="41"/>
  <c r="D61" i="41"/>
  <c r="C61" i="41"/>
  <c r="B61" i="41"/>
  <c r="A61" i="41"/>
  <c r="L60" i="41"/>
  <c r="K60" i="41"/>
  <c r="I60" i="41"/>
  <c r="H60" i="41"/>
  <c r="D60" i="41"/>
  <c r="C60" i="41"/>
  <c r="B60" i="41"/>
  <c r="A60" i="41"/>
  <c r="L59" i="41"/>
  <c r="K59" i="41"/>
  <c r="I59" i="41"/>
  <c r="H59" i="41"/>
  <c r="D59" i="41"/>
  <c r="C59" i="41"/>
  <c r="B59" i="41"/>
  <c r="A59" i="41"/>
  <c r="L58" i="41"/>
  <c r="K58" i="41"/>
  <c r="I58" i="41"/>
  <c r="H58" i="41"/>
  <c r="D58" i="41"/>
  <c r="C58" i="41"/>
  <c r="B58" i="41"/>
  <c r="A58" i="41"/>
  <c r="L57" i="41"/>
  <c r="K57" i="41"/>
  <c r="I57" i="41"/>
  <c r="H57" i="41"/>
  <c r="D57" i="41"/>
  <c r="C57" i="41"/>
  <c r="B57" i="41"/>
  <c r="A57" i="41"/>
  <c r="M56" i="41"/>
  <c r="A56" i="41"/>
  <c r="L55" i="41"/>
  <c r="K55" i="41"/>
  <c r="I55" i="41"/>
  <c r="H55" i="41"/>
  <c r="D55" i="41"/>
  <c r="C55" i="41"/>
  <c r="B55" i="41"/>
  <c r="A55" i="41"/>
  <c r="L54" i="41"/>
  <c r="K54" i="41"/>
  <c r="I54" i="41"/>
  <c r="H54" i="41"/>
  <c r="D54" i="41"/>
  <c r="C54" i="41"/>
  <c r="B54" i="41"/>
  <c r="A54" i="41"/>
  <c r="L53" i="41"/>
  <c r="K53" i="41"/>
  <c r="I53" i="41"/>
  <c r="H53" i="41"/>
  <c r="D53" i="41"/>
  <c r="C53" i="41"/>
  <c r="B53" i="41"/>
  <c r="A53" i="41"/>
  <c r="L52" i="41"/>
  <c r="K52" i="41"/>
  <c r="M52" i="41" s="1"/>
  <c r="N52" i="41" s="1"/>
  <c r="AW52" i="1" s="1"/>
  <c r="I52" i="41"/>
  <c r="H52" i="41"/>
  <c r="D52" i="41"/>
  <c r="C52" i="41"/>
  <c r="B52" i="41"/>
  <c r="A52" i="41"/>
  <c r="L51" i="41"/>
  <c r="K51" i="41"/>
  <c r="I51" i="41"/>
  <c r="H51" i="41"/>
  <c r="D51" i="41"/>
  <c r="B51" i="41"/>
  <c r="A51" i="41"/>
  <c r="L50" i="41"/>
  <c r="K50" i="41"/>
  <c r="I50" i="41"/>
  <c r="H50" i="41"/>
  <c r="D50" i="41"/>
  <c r="C50" i="41"/>
  <c r="B50" i="41"/>
  <c r="A50" i="41"/>
  <c r="M49" i="41"/>
  <c r="A49" i="41"/>
  <c r="L48" i="41"/>
  <c r="K48" i="41"/>
  <c r="I48" i="41"/>
  <c r="H48" i="41"/>
  <c r="D48" i="41"/>
  <c r="C48" i="41"/>
  <c r="B48" i="41"/>
  <c r="A48" i="41"/>
  <c r="L47" i="41"/>
  <c r="K47" i="41"/>
  <c r="I47" i="41"/>
  <c r="H47" i="41"/>
  <c r="D47" i="41"/>
  <c r="C47" i="41"/>
  <c r="B47" i="41"/>
  <c r="A47" i="41"/>
  <c r="L46" i="41"/>
  <c r="K46" i="41"/>
  <c r="I46" i="41"/>
  <c r="H46" i="41"/>
  <c r="D46" i="41"/>
  <c r="C46" i="41"/>
  <c r="B46" i="41"/>
  <c r="A46" i="41"/>
  <c r="L45" i="41"/>
  <c r="K45" i="41"/>
  <c r="I45" i="41"/>
  <c r="H45" i="41"/>
  <c r="D45" i="41"/>
  <c r="C45" i="41"/>
  <c r="B45" i="41"/>
  <c r="A45" i="41"/>
  <c r="L44" i="41"/>
  <c r="K44" i="41"/>
  <c r="I44" i="41"/>
  <c r="H44" i="41"/>
  <c r="D44" i="41"/>
  <c r="C44" i="41"/>
  <c r="B44" i="41"/>
  <c r="A44" i="41"/>
  <c r="L43" i="41"/>
  <c r="K43" i="41"/>
  <c r="I43" i="41"/>
  <c r="H43" i="41"/>
  <c r="D43" i="41"/>
  <c r="C43" i="41"/>
  <c r="B43" i="41"/>
  <c r="A43" i="41"/>
  <c r="M42" i="41"/>
  <c r="A42" i="41"/>
  <c r="L41" i="41"/>
  <c r="K41" i="41"/>
  <c r="I41" i="41"/>
  <c r="H41" i="41"/>
  <c r="D41" i="41"/>
  <c r="C41" i="41"/>
  <c r="B41" i="41"/>
  <c r="A41" i="41"/>
  <c r="L40" i="41"/>
  <c r="K40" i="41"/>
  <c r="M40" i="41" s="1"/>
  <c r="N40" i="41" s="1"/>
  <c r="AW40" i="1" s="1"/>
  <c r="I40" i="41"/>
  <c r="H40" i="41"/>
  <c r="D40" i="41"/>
  <c r="C40" i="41"/>
  <c r="B40" i="41"/>
  <c r="A40" i="41"/>
  <c r="L39" i="41"/>
  <c r="K39" i="41"/>
  <c r="I39" i="41"/>
  <c r="H39" i="41"/>
  <c r="D39" i="41"/>
  <c r="C39" i="41"/>
  <c r="B39" i="41"/>
  <c r="A39" i="41"/>
  <c r="L38" i="41"/>
  <c r="K38" i="41"/>
  <c r="I38" i="41"/>
  <c r="H38" i="41"/>
  <c r="D38" i="41"/>
  <c r="C38" i="41"/>
  <c r="B38" i="41"/>
  <c r="A38" i="41"/>
  <c r="L37" i="41"/>
  <c r="K37" i="41"/>
  <c r="I37" i="41"/>
  <c r="H37" i="41"/>
  <c r="D37" i="41"/>
  <c r="B37" i="41"/>
  <c r="A37" i="41"/>
  <c r="L36" i="41"/>
  <c r="K36" i="41"/>
  <c r="M36" i="41" s="1"/>
  <c r="N36" i="41" s="1"/>
  <c r="AW36" i="1" s="1"/>
  <c r="I36" i="41"/>
  <c r="H36" i="41"/>
  <c r="D36" i="41"/>
  <c r="C36" i="41"/>
  <c r="B36" i="41"/>
  <c r="A36" i="41"/>
  <c r="M35" i="41"/>
  <c r="A35" i="41"/>
  <c r="L34" i="41"/>
  <c r="K34" i="41"/>
  <c r="I34" i="41"/>
  <c r="H34" i="41"/>
  <c r="D34" i="41"/>
  <c r="C34" i="41"/>
  <c r="B34" i="41"/>
  <c r="A34" i="41"/>
  <c r="L33" i="41"/>
  <c r="K33" i="41"/>
  <c r="I33" i="41"/>
  <c r="H33" i="41"/>
  <c r="D33" i="41"/>
  <c r="C33" i="41"/>
  <c r="B33" i="41"/>
  <c r="A33" i="41"/>
  <c r="L32" i="41"/>
  <c r="K32" i="41"/>
  <c r="I32" i="41"/>
  <c r="H32" i="41"/>
  <c r="D32" i="41"/>
  <c r="C32" i="41"/>
  <c r="B32" i="41"/>
  <c r="A32" i="41"/>
  <c r="L31" i="41"/>
  <c r="K31" i="41"/>
  <c r="I31" i="41"/>
  <c r="H31" i="41"/>
  <c r="D31" i="41"/>
  <c r="C31" i="41"/>
  <c r="B31" i="41"/>
  <c r="A31" i="41"/>
  <c r="L30" i="41"/>
  <c r="K30" i="41"/>
  <c r="I30" i="41"/>
  <c r="H30" i="41"/>
  <c r="D30" i="41"/>
  <c r="C30" i="41"/>
  <c r="B30" i="41"/>
  <c r="A30" i="41"/>
  <c r="L29" i="41"/>
  <c r="K29" i="41"/>
  <c r="I29" i="41"/>
  <c r="H29" i="41"/>
  <c r="D29" i="41"/>
  <c r="C29" i="41"/>
  <c r="B29" i="41"/>
  <c r="A29" i="41"/>
  <c r="M28" i="41"/>
  <c r="A28" i="41"/>
  <c r="L27" i="41"/>
  <c r="K27" i="41"/>
  <c r="I27" i="41"/>
  <c r="H27" i="41"/>
  <c r="D27" i="41"/>
  <c r="B27" i="41"/>
  <c r="A27" i="41"/>
  <c r="L26" i="41"/>
  <c r="K26" i="41"/>
  <c r="I26" i="41"/>
  <c r="H26" i="41"/>
  <c r="D26" i="41"/>
  <c r="C26" i="41"/>
  <c r="B26" i="41"/>
  <c r="A26" i="41"/>
  <c r="L25" i="41"/>
  <c r="K25" i="41"/>
  <c r="I25" i="41"/>
  <c r="H25" i="41"/>
  <c r="D25" i="41"/>
  <c r="C25" i="41"/>
  <c r="B25" i="41"/>
  <c r="A25" i="41"/>
  <c r="L24" i="41"/>
  <c r="K24" i="41"/>
  <c r="I24" i="41"/>
  <c r="H24" i="41"/>
  <c r="D24" i="41"/>
  <c r="C24" i="41"/>
  <c r="B24" i="41"/>
  <c r="A24" i="41"/>
  <c r="L23" i="41"/>
  <c r="K23" i="41"/>
  <c r="I23" i="41"/>
  <c r="H23" i="41"/>
  <c r="D23" i="41"/>
  <c r="C23" i="41"/>
  <c r="B23" i="41"/>
  <c r="A23" i="41"/>
  <c r="L22" i="41"/>
  <c r="K22" i="41"/>
  <c r="I22" i="41"/>
  <c r="H22" i="41"/>
  <c r="D22" i="41"/>
  <c r="C22" i="41"/>
  <c r="B22" i="41"/>
  <c r="A22" i="41"/>
  <c r="M21" i="41"/>
  <c r="A21" i="41"/>
  <c r="L20" i="41"/>
  <c r="K20" i="41"/>
  <c r="I20" i="41"/>
  <c r="H20" i="41"/>
  <c r="D20" i="41"/>
  <c r="B20" i="41"/>
  <c r="A20" i="41"/>
  <c r="L19" i="41"/>
  <c r="K19" i="41"/>
  <c r="I19" i="41"/>
  <c r="H19" i="41"/>
  <c r="D19" i="41"/>
  <c r="C19" i="41"/>
  <c r="B19" i="41"/>
  <c r="A19" i="41"/>
  <c r="L18" i="41"/>
  <c r="K18" i="41"/>
  <c r="I18" i="41"/>
  <c r="H18" i="41"/>
  <c r="D18" i="41"/>
  <c r="C18" i="41"/>
  <c r="B18" i="41"/>
  <c r="A18" i="41"/>
  <c r="L17" i="41"/>
  <c r="K17" i="41"/>
  <c r="I17" i="41"/>
  <c r="H17" i="41"/>
  <c r="D17" i="41"/>
  <c r="C17" i="41"/>
  <c r="B17" i="41"/>
  <c r="A17" i="41"/>
  <c r="L16" i="41"/>
  <c r="K16" i="41"/>
  <c r="I16" i="41"/>
  <c r="H16" i="41"/>
  <c r="D16" i="41"/>
  <c r="C16" i="41"/>
  <c r="B16" i="41"/>
  <c r="A16" i="41"/>
  <c r="L15" i="41"/>
  <c r="K15" i="41"/>
  <c r="I15" i="41"/>
  <c r="H15" i="41"/>
  <c r="D15" i="41"/>
  <c r="C15" i="41"/>
  <c r="B15" i="41"/>
  <c r="A15" i="41"/>
  <c r="M14" i="41"/>
  <c r="A14" i="41"/>
  <c r="L13" i="41"/>
  <c r="K13" i="41"/>
  <c r="I13" i="41"/>
  <c r="H13" i="41"/>
  <c r="D13" i="41"/>
  <c r="B13" i="41"/>
  <c r="A13" i="41"/>
  <c r="L12" i="41"/>
  <c r="K12" i="41"/>
  <c r="I12" i="41"/>
  <c r="H12" i="41"/>
  <c r="D12" i="41"/>
  <c r="C12" i="41"/>
  <c r="B12" i="41"/>
  <c r="A12" i="41"/>
  <c r="L11" i="41"/>
  <c r="K11" i="41"/>
  <c r="I11" i="41"/>
  <c r="H11" i="41"/>
  <c r="D11" i="41"/>
  <c r="B11" i="41"/>
  <c r="A11" i="41"/>
  <c r="L10" i="41"/>
  <c r="K10" i="41"/>
  <c r="I10" i="41"/>
  <c r="H10" i="41"/>
  <c r="D10" i="41"/>
  <c r="C10" i="41"/>
  <c r="B10" i="41"/>
  <c r="A10" i="41"/>
  <c r="L9" i="41"/>
  <c r="K9" i="41"/>
  <c r="I9" i="41"/>
  <c r="H9" i="41"/>
  <c r="D9" i="41"/>
  <c r="B9" i="41"/>
  <c r="A9" i="41"/>
  <c r="L8" i="41"/>
  <c r="K8" i="41"/>
  <c r="I8" i="41"/>
  <c r="H8" i="41"/>
  <c r="D8" i="41"/>
  <c r="C8" i="41"/>
  <c r="B8" i="41"/>
  <c r="A8" i="41"/>
  <c r="A7" i="41"/>
  <c r="E113" i="42"/>
  <c r="A113" i="42"/>
  <c r="E112" i="42"/>
  <c r="A112" i="42"/>
  <c r="E111" i="42"/>
  <c r="A111" i="42"/>
  <c r="A110" i="42"/>
  <c r="E108" i="42"/>
  <c r="A108" i="42"/>
  <c r="E107" i="42"/>
  <c r="A107" i="42"/>
  <c r="E106" i="42"/>
  <c r="A106" i="42"/>
  <c r="A105" i="42"/>
  <c r="E103" i="42"/>
  <c r="A103" i="42"/>
  <c r="E102" i="42"/>
  <c r="A102" i="42"/>
  <c r="E101" i="42"/>
  <c r="A101" i="42"/>
  <c r="A100" i="42"/>
  <c r="E98" i="42"/>
  <c r="A98" i="42"/>
  <c r="E97" i="42"/>
  <c r="A97" i="42"/>
  <c r="E96" i="42"/>
  <c r="A96" i="42"/>
  <c r="A95" i="42"/>
  <c r="E93" i="42"/>
  <c r="A93" i="42"/>
  <c r="E92" i="42"/>
  <c r="A92" i="42"/>
  <c r="E91" i="42"/>
  <c r="A91" i="42"/>
  <c r="A90" i="42"/>
  <c r="E88" i="42"/>
  <c r="A88" i="42"/>
  <c r="E87" i="42"/>
  <c r="A87" i="42"/>
  <c r="E86" i="42"/>
  <c r="A86" i="42"/>
  <c r="A85" i="42"/>
  <c r="L83" i="42"/>
  <c r="K83" i="42"/>
  <c r="I83" i="42"/>
  <c r="B83" i="42"/>
  <c r="A83" i="42"/>
  <c r="M82" i="42"/>
  <c r="A82" i="42"/>
  <c r="L81" i="42"/>
  <c r="K81" i="42"/>
  <c r="I81" i="42"/>
  <c r="B81" i="42"/>
  <c r="A81" i="42"/>
  <c r="M80" i="42"/>
  <c r="A80" i="42"/>
  <c r="L79" i="42"/>
  <c r="K79" i="42"/>
  <c r="I79" i="42"/>
  <c r="B79" i="42"/>
  <c r="A79" i="42"/>
  <c r="L78" i="42"/>
  <c r="K78" i="42"/>
  <c r="I78" i="42"/>
  <c r="B78" i="42"/>
  <c r="A78" i="42"/>
  <c r="M77" i="42"/>
  <c r="A77" i="42"/>
  <c r="L76" i="42"/>
  <c r="K76" i="42"/>
  <c r="I76" i="42"/>
  <c r="B76" i="42"/>
  <c r="A76" i="42"/>
  <c r="L75" i="42"/>
  <c r="K75" i="42"/>
  <c r="I75" i="42"/>
  <c r="B75" i="42"/>
  <c r="A75" i="42"/>
  <c r="L74" i="42"/>
  <c r="K74" i="42"/>
  <c r="I74" i="42"/>
  <c r="B74" i="42"/>
  <c r="A74" i="42"/>
  <c r="L73" i="42"/>
  <c r="K73" i="42"/>
  <c r="I73" i="42"/>
  <c r="B73" i="42"/>
  <c r="A73" i="42"/>
  <c r="M72" i="42"/>
  <c r="A72" i="42"/>
  <c r="L71" i="42"/>
  <c r="K71" i="42"/>
  <c r="I71" i="42"/>
  <c r="H71" i="42"/>
  <c r="D71" i="42"/>
  <c r="B71" i="42"/>
  <c r="A71" i="42"/>
  <c r="L70" i="42"/>
  <c r="K70" i="42"/>
  <c r="I70" i="42"/>
  <c r="H70" i="42"/>
  <c r="D70" i="42"/>
  <c r="B70" i="42"/>
  <c r="A70" i="42"/>
  <c r="L69" i="42"/>
  <c r="K69" i="42"/>
  <c r="I69" i="42"/>
  <c r="H69" i="42"/>
  <c r="D69" i="42"/>
  <c r="B69" i="42"/>
  <c r="A69" i="42"/>
  <c r="L68" i="42"/>
  <c r="K68" i="42"/>
  <c r="I68" i="42"/>
  <c r="H68" i="42"/>
  <c r="D68" i="42"/>
  <c r="B68" i="42"/>
  <c r="A68" i="42"/>
  <c r="L67" i="42"/>
  <c r="K67" i="42"/>
  <c r="M67" i="42" s="1"/>
  <c r="N67" i="42" s="1"/>
  <c r="AX67" i="1" s="1"/>
  <c r="I67" i="42"/>
  <c r="H67" i="42"/>
  <c r="D67" i="42"/>
  <c r="B67" i="42"/>
  <c r="A67" i="42"/>
  <c r="L66" i="42"/>
  <c r="K66" i="42"/>
  <c r="I66" i="42"/>
  <c r="H66" i="42"/>
  <c r="D66" i="42"/>
  <c r="B66" i="42"/>
  <c r="A66" i="42"/>
  <c r="L65" i="42"/>
  <c r="K65" i="42"/>
  <c r="I65" i="42"/>
  <c r="H65" i="42"/>
  <c r="D65" i="42"/>
  <c r="B65" i="42"/>
  <c r="A65" i="42"/>
  <c r="L64" i="42"/>
  <c r="K64" i="42"/>
  <c r="I64" i="42"/>
  <c r="H64" i="42"/>
  <c r="D64" i="42"/>
  <c r="B64" i="42"/>
  <c r="A64" i="42"/>
  <c r="M63" i="42"/>
  <c r="A63" i="42"/>
  <c r="L62" i="42"/>
  <c r="K62" i="42"/>
  <c r="I62" i="42"/>
  <c r="H62" i="42"/>
  <c r="D62" i="42"/>
  <c r="C62" i="42"/>
  <c r="B62" i="42"/>
  <c r="A62" i="42"/>
  <c r="L61" i="42"/>
  <c r="K61" i="42"/>
  <c r="I61" i="42"/>
  <c r="H61" i="42"/>
  <c r="D61" i="42"/>
  <c r="C61" i="42"/>
  <c r="B61" i="42"/>
  <c r="A61" i="42"/>
  <c r="L60" i="42"/>
  <c r="K60" i="42"/>
  <c r="I60" i="42"/>
  <c r="H60" i="42"/>
  <c r="D60" i="42"/>
  <c r="C60" i="42"/>
  <c r="B60" i="42"/>
  <c r="A60" i="42"/>
  <c r="L59" i="42"/>
  <c r="K59" i="42"/>
  <c r="M59" i="42" s="1"/>
  <c r="N59" i="42" s="1"/>
  <c r="AX59" i="1" s="1"/>
  <c r="I59" i="42"/>
  <c r="H59" i="42"/>
  <c r="D59" i="42"/>
  <c r="C59" i="42"/>
  <c r="B59" i="42"/>
  <c r="A59" i="42"/>
  <c r="L58" i="42"/>
  <c r="K58" i="42"/>
  <c r="I58" i="42"/>
  <c r="H58" i="42"/>
  <c r="D58" i="42"/>
  <c r="C58" i="42"/>
  <c r="B58" i="42"/>
  <c r="A58" i="42"/>
  <c r="L57" i="42"/>
  <c r="K57" i="42"/>
  <c r="I57" i="42"/>
  <c r="H57" i="42"/>
  <c r="D57" i="42"/>
  <c r="C57" i="42"/>
  <c r="B57" i="42"/>
  <c r="A57" i="42"/>
  <c r="M56" i="42"/>
  <c r="A56" i="42"/>
  <c r="L55" i="42"/>
  <c r="K55" i="42"/>
  <c r="I55" i="42"/>
  <c r="H55" i="42"/>
  <c r="D55" i="42"/>
  <c r="C55" i="42"/>
  <c r="B55" i="42"/>
  <c r="A55" i="42"/>
  <c r="L54" i="42"/>
  <c r="K54" i="42"/>
  <c r="I54" i="42"/>
  <c r="H54" i="42"/>
  <c r="D54" i="42"/>
  <c r="C54" i="42"/>
  <c r="B54" i="42"/>
  <c r="A54" i="42"/>
  <c r="L53" i="42"/>
  <c r="K53" i="42"/>
  <c r="I53" i="42"/>
  <c r="H53" i="42"/>
  <c r="D53" i="42"/>
  <c r="C53" i="42"/>
  <c r="B53" i="42"/>
  <c r="A53" i="42"/>
  <c r="L52" i="42"/>
  <c r="K52" i="42"/>
  <c r="I52" i="42"/>
  <c r="H52" i="42"/>
  <c r="D52" i="42"/>
  <c r="C52" i="42"/>
  <c r="B52" i="42"/>
  <c r="A52" i="42"/>
  <c r="L51" i="42"/>
  <c r="K51" i="42"/>
  <c r="I51" i="42"/>
  <c r="H51" i="42"/>
  <c r="D51" i="42"/>
  <c r="B51" i="42"/>
  <c r="A51" i="42"/>
  <c r="L50" i="42"/>
  <c r="K50" i="42"/>
  <c r="I50" i="42"/>
  <c r="H50" i="42"/>
  <c r="D50" i="42"/>
  <c r="C50" i="42"/>
  <c r="B50" i="42"/>
  <c r="A50" i="42"/>
  <c r="M49" i="42"/>
  <c r="A49" i="42"/>
  <c r="L48" i="42"/>
  <c r="K48" i="42"/>
  <c r="I48" i="42"/>
  <c r="H48" i="42"/>
  <c r="D48" i="42"/>
  <c r="C48" i="42"/>
  <c r="B48" i="42"/>
  <c r="A48" i="42"/>
  <c r="L47" i="42"/>
  <c r="K47" i="42"/>
  <c r="I47" i="42"/>
  <c r="H47" i="42"/>
  <c r="D47" i="42"/>
  <c r="C47" i="42"/>
  <c r="B47" i="42"/>
  <c r="A47" i="42"/>
  <c r="L46" i="42"/>
  <c r="K46" i="42"/>
  <c r="I46" i="42"/>
  <c r="H46" i="42"/>
  <c r="D46" i="42"/>
  <c r="C46" i="42"/>
  <c r="B46" i="42"/>
  <c r="A46" i="42"/>
  <c r="L45" i="42"/>
  <c r="M45" i="42" s="1"/>
  <c r="N45" i="42" s="1"/>
  <c r="AX45" i="1" s="1"/>
  <c r="K45" i="42"/>
  <c r="I45" i="42"/>
  <c r="H45" i="42"/>
  <c r="D45" i="42"/>
  <c r="C45" i="42"/>
  <c r="B45" i="42"/>
  <c r="A45" i="42"/>
  <c r="L44" i="42"/>
  <c r="K44" i="42"/>
  <c r="I44" i="42"/>
  <c r="H44" i="42"/>
  <c r="D44" i="42"/>
  <c r="C44" i="42"/>
  <c r="B44" i="42"/>
  <c r="A44" i="42"/>
  <c r="L43" i="42"/>
  <c r="K43" i="42"/>
  <c r="I43" i="42"/>
  <c r="H43" i="42"/>
  <c r="D43" i="42"/>
  <c r="C43" i="42"/>
  <c r="B43" i="42"/>
  <c r="A43" i="42"/>
  <c r="M42" i="42"/>
  <c r="A42" i="42"/>
  <c r="L41" i="42"/>
  <c r="K41" i="42"/>
  <c r="I41" i="42"/>
  <c r="H41" i="42"/>
  <c r="D41" i="42"/>
  <c r="C41" i="42"/>
  <c r="B41" i="42"/>
  <c r="A41" i="42"/>
  <c r="L40" i="42"/>
  <c r="K40" i="42"/>
  <c r="M40" i="42" s="1"/>
  <c r="N40" i="42" s="1"/>
  <c r="AX40" i="1" s="1"/>
  <c r="I40" i="42"/>
  <c r="H40" i="42"/>
  <c r="D40" i="42"/>
  <c r="C40" i="42"/>
  <c r="B40" i="42"/>
  <c r="A40" i="42"/>
  <c r="L39" i="42"/>
  <c r="K39" i="42"/>
  <c r="I39" i="42"/>
  <c r="H39" i="42"/>
  <c r="D39" i="42"/>
  <c r="C39" i="42"/>
  <c r="B39" i="42"/>
  <c r="A39" i="42"/>
  <c r="L38" i="42"/>
  <c r="K38" i="42"/>
  <c r="I38" i="42"/>
  <c r="H38" i="42"/>
  <c r="D38" i="42"/>
  <c r="C38" i="42"/>
  <c r="B38" i="42"/>
  <c r="A38" i="42"/>
  <c r="L37" i="42"/>
  <c r="M37" i="42" s="1"/>
  <c r="N37" i="42" s="1"/>
  <c r="AX37" i="1" s="1"/>
  <c r="K37" i="42"/>
  <c r="I37" i="42"/>
  <c r="H37" i="42"/>
  <c r="D37" i="42"/>
  <c r="B37" i="42"/>
  <c r="A37" i="42"/>
  <c r="L36" i="42"/>
  <c r="K36" i="42"/>
  <c r="I36" i="42"/>
  <c r="H36" i="42"/>
  <c r="D36" i="42"/>
  <c r="C36" i="42"/>
  <c r="B36" i="42"/>
  <c r="A36" i="42"/>
  <c r="M35" i="42"/>
  <c r="A35" i="42"/>
  <c r="L34" i="42"/>
  <c r="K34" i="42"/>
  <c r="I34" i="42"/>
  <c r="H34" i="42"/>
  <c r="D34" i="42"/>
  <c r="C34" i="42"/>
  <c r="B34" i="42"/>
  <c r="A34" i="42"/>
  <c r="L33" i="42"/>
  <c r="K33" i="42"/>
  <c r="I33" i="42"/>
  <c r="H33" i="42"/>
  <c r="D33" i="42"/>
  <c r="C33" i="42"/>
  <c r="B33" i="42"/>
  <c r="A33" i="42"/>
  <c r="L32" i="42"/>
  <c r="K32" i="42"/>
  <c r="I32" i="42"/>
  <c r="H32" i="42"/>
  <c r="D32" i="42"/>
  <c r="C32" i="42"/>
  <c r="B32" i="42"/>
  <c r="A32" i="42"/>
  <c r="L31" i="42"/>
  <c r="K31" i="42"/>
  <c r="I31" i="42"/>
  <c r="H31" i="42"/>
  <c r="D31" i="42"/>
  <c r="C31" i="42"/>
  <c r="B31" i="42"/>
  <c r="A31" i="42"/>
  <c r="L30" i="42"/>
  <c r="K30" i="42"/>
  <c r="I30" i="42"/>
  <c r="H30" i="42"/>
  <c r="D30" i="42"/>
  <c r="C30" i="42"/>
  <c r="B30" i="42"/>
  <c r="A30" i="42"/>
  <c r="L29" i="42"/>
  <c r="M29" i="42" s="1"/>
  <c r="N29" i="42" s="1"/>
  <c r="AX29" i="1" s="1"/>
  <c r="K29" i="42"/>
  <c r="I29" i="42"/>
  <c r="H29" i="42"/>
  <c r="D29" i="42"/>
  <c r="C29" i="42"/>
  <c r="B29" i="42"/>
  <c r="A29" i="42"/>
  <c r="M28" i="42"/>
  <c r="A28" i="42"/>
  <c r="L27" i="42"/>
  <c r="K27" i="42"/>
  <c r="I27" i="42"/>
  <c r="H27" i="42"/>
  <c r="D27" i="42"/>
  <c r="B27" i="42"/>
  <c r="A27" i="42"/>
  <c r="L26" i="42"/>
  <c r="K26" i="42"/>
  <c r="I26" i="42"/>
  <c r="H26" i="42"/>
  <c r="D26" i="42"/>
  <c r="C26" i="42"/>
  <c r="B26" i="42"/>
  <c r="A26" i="42"/>
  <c r="L25" i="42"/>
  <c r="K25" i="42"/>
  <c r="I25" i="42"/>
  <c r="H25" i="42"/>
  <c r="D25" i="42"/>
  <c r="C25" i="42"/>
  <c r="B25" i="42"/>
  <c r="A25" i="42"/>
  <c r="L24" i="42"/>
  <c r="K24" i="42"/>
  <c r="I24" i="42"/>
  <c r="H24" i="42"/>
  <c r="D24" i="42"/>
  <c r="C24" i="42"/>
  <c r="B24" i="42"/>
  <c r="A24" i="42"/>
  <c r="L23" i="42"/>
  <c r="K23" i="42"/>
  <c r="I23" i="42"/>
  <c r="H23" i="42"/>
  <c r="D23" i="42"/>
  <c r="C23" i="42"/>
  <c r="B23" i="42"/>
  <c r="A23" i="42"/>
  <c r="L22" i="42"/>
  <c r="K22" i="42"/>
  <c r="I22" i="42"/>
  <c r="H22" i="42"/>
  <c r="D22" i="42"/>
  <c r="C22" i="42"/>
  <c r="B22" i="42"/>
  <c r="A22" i="42"/>
  <c r="M21" i="42"/>
  <c r="A21" i="42"/>
  <c r="L20" i="42"/>
  <c r="K20" i="42"/>
  <c r="I20" i="42"/>
  <c r="H20" i="42"/>
  <c r="D20" i="42"/>
  <c r="B20" i="42"/>
  <c r="A20" i="42"/>
  <c r="L19" i="42"/>
  <c r="K19" i="42"/>
  <c r="I19" i="42"/>
  <c r="H19" i="42"/>
  <c r="D19" i="42"/>
  <c r="C19" i="42"/>
  <c r="B19" i="42"/>
  <c r="A19" i="42"/>
  <c r="L18" i="42"/>
  <c r="K18" i="42"/>
  <c r="I18" i="42"/>
  <c r="H18" i="42"/>
  <c r="D18" i="42"/>
  <c r="C18" i="42"/>
  <c r="B18" i="42"/>
  <c r="A18" i="42"/>
  <c r="L17" i="42"/>
  <c r="K17" i="42"/>
  <c r="I17" i="42"/>
  <c r="H17" i="42"/>
  <c r="D17" i="42"/>
  <c r="C17" i="42"/>
  <c r="B17" i="42"/>
  <c r="A17" i="42"/>
  <c r="L16" i="42"/>
  <c r="K16" i="42"/>
  <c r="I16" i="42"/>
  <c r="H16" i="42"/>
  <c r="D16" i="42"/>
  <c r="C16" i="42"/>
  <c r="B16" i="42"/>
  <c r="A16" i="42"/>
  <c r="L15" i="42"/>
  <c r="K15" i="42"/>
  <c r="I15" i="42"/>
  <c r="H15" i="42"/>
  <c r="D15" i="42"/>
  <c r="C15" i="42"/>
  <c r="B15" i="42"/>
  <c r="A15" i="42"/>
  <c r="M14" i="42"/>
  <c r="A14" i="42"/>
  <c r="L13" i="42"/>
  <c r="K13" i="42"/>
  <c r="I13" i="42"/>
  <c r="H13" i="42"/>
  <c r="D13" i="42"/>
  <c r="B13" i="42"/>
  <c r="A13" i="42"/>
  <c r="L12" i="42"/>
  <c r="K12" i="42"/>
  <c r="I12" i="42"/>
  <c r="H12" i="42"/>
  <c r="D12" i="42"/>
  <c r="C12" i="42"/>
  <c r="B12" i="42"/>
  <c r="A12" i="42"/>
  <c r="L11" i="42"/>
  <c r="K11" i="42"/>
  <c r="I11" i="42"/>
  <c r="H11" i="42"/>
  <c r="D11" i="42"/>
  <c r="B11" i="42"/>
  <c r="A11" i="42"/>
  <c r="L10" i="42"/>
  <c r="M10" i="42" s="1"/>
  <c r="N10" i="42" s="1"/>
  <c r="AX10" i="1" s="1"/>
  <c r="K10" i="42"/>
  <c r="I10" i="42"/>
  <c r="H10" i="42"/>
  <c r="D10" i="42"/>
  <c r="C10" i="42"/>
  <c r="B10" i="42"/>
  <c r="A10" i="42"/>
  <c r="L9" i="42"/>
  <c r="K9" i="42"/>
  <c r="I9" i="42"/>
  <c r="H9" i="42"/>
  <c r="D9" i="42"/>
  <c r="B9" i="42"/>
  <c r="A9" i="42"/>
  <c r="L8" i="42"/>
  <c r="K8" i="42"/>
  <c r="I8" i="42"/>
  <c r="H8" i="42"/>
  <c r="D8" i="42"/>
  <c r="C8" i="42"/>
  <c r="B8" i="42"/>
  <c r="A8" i="42"/>
  <c r="A7" i="42"/>
  <c r="E113" i="43"/>
  <c r="A113" i="43"/>
  <c r="E112" i="43"/>
  <c r="A112" i="43"/>
  <c r="E111" i="43"/>
  <c r="A111" i="43"/>
  <c r="A110" i="43"/>
  <c r="E108" i="43"/>
  <c r="A108" i="43"/>
  <c r="E107" i="43"/>
  <c r="A107" i="43"/>
  <c r="E106" i="43"/>
  <c r="A106" i="43"/>
  <c r="A105" i="43"/>
  <c r="E103" i="43"/>
  <c r="A103" i="43"/>
  <c r="E102" i="43"/>
  <c r="A102" i="43"/>
  <c r="E101" i="43"/>
  <c r="A101" i="43"/>
  <c r="A100" i="43"/>
  <c r="E98" i="43"/>
  <c r="A98" i="43"/>
  <c r="E97" i="43"/>
  <c r="A97" i="43"/>
  <c r="E96" i="43"/>
  <c r="A96" i="43"/>
  <c r="A95" i="43"/>
  <c r="E93" i="43"/>
  <c r="A93" i="43"/>
  <c r="E92" i="43"/>
  <c r="A92" i="43"/>
  <c r="E91" i="43"/>
  <c r="A91" i="43"/>
  <c r="A90" i="43"/>
  <c r="E88" i="43"/>
  <c r="A88" i="43"/>
  <c r="E87" i="43"/>
  <c r="A87" i="43"/>
  <c r="E86" i="43"/>
  <c r="A86" i="43"/>
  <c r="A85" i="43"/>
  <c r="L83" i="43"/>
  <c r="M83" i="43" s="1"/>
  <c r="N83" i="43" s="1"/>
  <c r="AY83" i="1" s="1"/>
  <c r="K83" i="43"/>
  <c r="I83" i="43"/>
  <c r="B83" i="43"/>
  <c r="A83" i="43"/>
  <c r="M82" i="43"/>
  <c r="A82" i="43"/>
  <c r="L81" i="43"/>
  <c r="K81" i="43"/>
  <c r="I81" i="43"/>
  <c r="B81" i="43"/>
  <c r="A81" i="43"/>
  <c r="M80" i="43"/>
  <c r="A80" i="43"/>
  <c r="L79" i="43"/>
  <c r="K79" i="43"/>
  <c r="I79" i="43"/>
  <c r="B79" i="43"/>
  <c r="A79" i="43"/>
  <c r="L78" i="43"/>
  <c r="K78" i="43"/>
  <c r="I78" i="43"/>
  <c r="B78" i="43"/>
  <c r="A78" i="43"/>
  <c r="M77" i="43"/>
  <c r="A77" i="43"/>
  <c r="L76" i="43"/>
  <c r="K76" i="43"/>
  <c r="I76" i="43"/>
  <c r="B76" i="43"/>
  <c r="A76" i="43"/>
  <c r="L75" i="43"/>
  <c r="K75" i="43"/>
  <c r="I75" i="43"/>
  <c r="B75" i="43"/>
  <c r="A75" i="43"/>
  <c r="L74" i="43"/>
  <c r="K74" i="43"/>
  <c r="I74" i="43"/>
  <c r="B74" i="43"/>
  <c r="A74" i="43"/>
  <c r="L73" i="43"/>
  <c r="K73" i="43"/>
  <c r="I73" i="43"/>
  <c r="B73" i="43"/>
  <c r="A73" i="43"/>
  <c r="M72" i="43"/>
  <c r="A72" i="43"/>
  <c r="L71" i="43"/>
  <c r="K71" i="43"/>
  <c r="I71" i="43"/>
  <c r="H71" i="43"/>
  <c r="D71" i="43"/>
  <c r="B71" i="43"/>
  <c r="A71" i="43"/>
  <c r="L70" i="43"/>
  <c r="K70" i="43"/>
  <c r="I70" i="43"/>
  <c r="H70" i="43"/>
  <c r="D70" i="43"/>
  <c r="B70" i="43"/>
  <c r="A70" i="43"/>
  <c r="L69" i="43"/>
  <c r="M69" i="43" s="1"/>
  <c r="N69" i="43" s="1"/>
  <c r="AY69" i="1" s="1"/>
  <c r="K69" i="43"/>
  <c r="I69" i="43"/>
  <c r="H69" i="43"/>
  <c r="D69" i="43"/>
  <c r="B69" i="43"/>
  <c r="A69" i="43"/>
  <c r="L68" i="43"/>
  <c r="K68" i="43"/>
  <c r="I68" i="43"/>
  <c r="H68" i="43"/>
  <c r="D68" i="43"/>
  <c r="B68" i="43"/>
  <c r="A68" i="43"/>
  <c r="L67" i="43"/>
  <c r="K67" i="43"/>
  <c r="I67" i="43"/>
  <c r="H67" i="43"/>
  <c r="D67" i="43"/>
  <c r="B67" i="43"/>
  <c r="A67" i="43"/>
  <c r="L66" i="43"/>
  <c r="M66" i="43" s="1"/>
  <c r="N66" i="43" s="1"/>
  <c r="AY66" i="1" s="1"/>
  <c r="K66" i="43"/>
  <c r="I66" i="43"/>
  <c r="H66" i="43"/>
  <c r="D66" i="43"/>
  <c r="B66" i="43"/>
  <c r="A66" i="43"/>
  <c r="L65" i="43"/>
  <c r="K65" i="43"/>
  <c r="I65" i="43"/>
  <c r="H65" i="43"/>
  <c r="D65" i="43"/>
  <c r="B65" i="43"/>
  <c r="A65" i="43"/>
  <c r="L64" i="43"/>
  <c r="K64" i="43"/>
  <c r="M64" i="43" s="1"/>
  <c r="N64" i="43" s="1"/>
  <c r="AY64" i="1" s="1"/>
  <c r="I64" i="43"/>
  <c r="H64" i="43"/>
  <c r="D64" i="43"/>
  <c r="B64" i="43"/>
  <c r="A64" i="43"/>
  <c r="M63" i="43"/>
  <c r="A63" i="43"/>
  <c r="L62" i="43"/>
  <c r="K62" i="43"/>
  <c r="I62" i="43"/>
  <c r="H62" i="43"/>
  <c r="D62" i="43"/>
  <c r="C62" i="43"/>
  <c r="B62" i="43"/>
  <c r="A62" i="43"/>
  <c r="L61" i="43"/>
  <c r="K61" i="43"/>
  <c r="I61" i="43"/>
  <c r="H61" i="43"/>
  <c r="D61" i="43"/>
  <c r="C61" i="43"/>
  <c r="B61" i="43"/>
  <c r="A61" i="43"/>
  <c r="L60" i="43"/>
  <c r="K60" i="43"/>
  <c r="I60" i="43"/>
  <c r="H60" i="43"/>
  <c r="D60" i="43"/>
  <c r="C60" i="43"/>
  <c r="B60" i="43"/>
  <c r="A60" i="43"/>
  <c r="L59" i="43"/>
  <c r="K59" i="43"/>
  <c r="I59" i="43"/>
  <c r="H59" i="43"/>
  <c r="D59" i="43"/>
  <c r="C59" i="43"/>
  <c r="B59" i="43"/>
  <c r="A59" i="43"/>
  <c r="L58" i="43"/>
  <c r="K58" i="43"/>
  <c r="I58" i="43"/>
  <c r="H58" i="43"/>
  <c r="D58" i="43"/>
  <c r="C58" i="43"/>
  <c r="B58" i="43"/>
  <c r="A58" i="43"/>
  <c r="L57" i="43"/>
  <c r="K57" i="43"/>
  <c r="I57" i="43"/>
  <c r="H57" i="43"/>
  <c r="D57" i="43"/>
  <c r="C57" i="43"/>
  <c r="B57" i="43"/>
  <c r="A57" i="43"/>
  <c r="M56" i="43"/>
  <c r="A56" i="43"/>
  <c r="L55" i="43"/>
  <c r="K55" i="43"/>
  <c r="I55" i="43"/>
  <c r="H55" i="43"/>
  <c r="D55" i="43"/>
  <c r="C55" i="43"/>
  <c r="B55" i="43"/>
  <c r="A55" i="43"/>
  <c r="L54" i="43"/>
  <c r="K54" i="43"/>
  <c r="I54" i="43"/>
  <c r="H54" i="43"/>
  <c r="D54" i="43"/>
  <c r="C54" i="43"/>
  <c r="B54" i="43"/>
  <c r="A54" i="43"/>
  <c r="L53" i="43"/>
  <c r="K53" i="43"/>
  <c r="I53" i="43"/>
  <c r="H53" i="43"/>
  <c r="D53" i="43"/>
  <c r="C53" i="43"/>
  <c r="B53" i="43"/>
  <c r="A53" i="43"/>
  <c r="L52" i="43"/>
  <c r="K52" i="43"/>
  <c r="I52" i="43"/>
  <c r="H52" i="43"/>
  <c r="D52" i="43"/>
  <c r="C52" i="43"/>
  <c r="B52" i="43"/>
  <c r="A52" i="43"/>
  <c r="L51" i="43"/>
  <c r="K51" i="43"/>
  <c r="I51" i="43"/>
  <c r="H51" i="43"/>
  <c r="D51" i="43"/>
  <c r="B51" i="43"/>
  <c r="A51" i="43"/>
  <c r="L50" i="43"/>
  <c r="K50" i="43"/>
  <c r="I50" i="43"/>
  <c r="H50" i="43"/>
  <c r="D50" i="43"/>
  <c r="C50" i="43"/>
  <c r="B50" i="43"/>
  <c r="A50" i="43"/>
  <c r="M49" i="43"/>
  <c r="A49" i="43"/>
  <c r="L48" i="43"/>
  <c r="K48" i="43"/>
  <c r="I48" i="43"/>
  <c r="H48" i="43"/>
  <c r="D48" i="43"/>
  <c r="C48" i="43"/>
  <c r="B48" i="43"/>
  <c r="A48" i="43"/>
  <c r="L47" i="43"/>
  <c r="K47" i="43"/>
  <c r="I47" i="43"/>
  <c r="H47" i="43"/>
  <c r="D47" i="43"/>
  <c r="C47" i="43"/>
  <c r="B47" i="43"/>
  <c r="A47" i="43"/>
  <c r="L46" i="43"/>
  <c r="K46" i="43"/>
  <c r="I46" i="43"/>
  <c r="H46" i="43"/>
  <c r="D46" i="43"/>
  <c r="C46" i="43"/>
  <c r="B46" i="43"/>
  <c r="A46" i="43"/>
  <c r="L45" i="43"/>
  <c r="M45" i="43" s="1"/>
  <c r="N45" i="43" s="1"/>
  <c r="AY45" i="1" s="1"/>
  <c r="K45" i="43"/>
  <c r="I45" i="43"/>
  <c r="H45" i="43"/>
  <c r="D45" i="43"/>
  <c r="C45" i="43"/>
  <c r="B45" i="43"/>
  <c r="A45" i="43"/>
  <c r="L44" i="43"/>
  <c r="K44" i="43"/>
  <c r="I44" i="43"/>
  <c r="H44" i="43"/>
  <c r="D44" i="43"/>
  <c r="C44" i="43"/>
  <c r="B44" i="43"/>
  <c r="A44" i="43"/>
  <c r="L43" i="43"/>
  <c r="K43" i="43"/>
  <c r="I43" i="43"/>
  <c r="H43" i="43"/>
  <c r="D43" i="43"/>
  <c r="C43" i="43"/>
  <c r="B43" i="43"/>
  <c r="A43" i="43"/>
  <c r="M42" i="43"/>
  <c r="A42" i="43"/>
  <c r="L41" i="43"/>
  <c r="K41" i="43"/>
  <c r="I41" i="43"/>
  <c r="H41" i="43"/>
  <c r="D41" i="43"/>
  <c r="C41" i="43"/>
  <c r="B41" i="43"/>
  <c r="A41" i="43"/>
  <c r="L40" i="43"/>
  <c r="K40" i="43"/>
  <c r="I40" i="43"/>
  <c r="H40" i="43"/>
  <c r="D40" i="43"/>
  <c r="C40" i="43"/>
  <c r="B40" i="43"/>
  <c r="A40" i="43"/>
  <c r="L39" i="43"/>
  <c r="K39" i="43"/>
  <c r="I39" i="43"/>
  <c r="H39" i="43"/>
  <c r="D39" i="43"/>
  <c r="C39" i="43"/>
  <c r="B39" i="43"/>
  <c r="A39" i="43"/>
  <c r="L38" i="43"/>
  <c r="K38" i="43"/>
  <c r="I38" i="43"/>
  <c r="H38" i="43"/>
  <c r="D38" i="43"/>
  <c r="C38" i="43"/>
  <c r="B38" i="43"/>
  <c r="A38" i="43"/>
  <c r="L37" i="43"/>
  <c r="M37" i="43" s="1"/>
  <c r="N37" i="43" s="1"/>
  <c r="AY37" i="1" s="1"/>
  <c r="K37" i="43"/>
  <c r="I37" i="43"/>
  <c r="H37" i="43"/>
  <c r="D37" i="43"/>
  <c r="B37" i="43"/>
  <c r="A37" i="43"/>
  <c r="L36" i="43"/>
  <c r="K36" i="43"/>
  <c r="I36" i="43"/>
  <c r="H36" i="43"/>
  <c r="D36" i="43"/>
  <c r="C36" i="43"/>
  <c r="B36" i="43"/>
  <c r="A36" i="43"/>
  <c r="M35" i="43"/>
  <c r="A35" i="43"/>
  <c r="L34" i="43"/>
  <c r="K34" i="43"/>
  <c r="I34" i="43"/>
  <c r="H34" i="43"/>
  <c r="D34" i="43"/>
  <c r="C34" i="43"/>
  <c r="B34" i="43"/>
  <c r="A34" i="43"/>
  <c r="L33" i="43"/>
  <c r="K33" i="43"/>
  <c r="I33" i="43"/>
  <c r="H33" i="43"/>
  <c r="D33" i="43"/>
  <c r="C33" i="43"/>
  <c r="B33" i="43"/>
  <c r="A33" i="43"/>
  <c r="L32" i="43"/>
  <c r="K32" i="43"/>
  <c r="I32" i="43"/>
  <c r="H32" i="43"/>
  <c r="D32" i="43"/>
  <c r="C32" i="43"/>
  <c r="B32" i="43"/>
  <c r="A32" i="43"/>
  <c r="L31" i="43"/>
  <c r="K31" i="43"/>
  <c r="I31" i="43"/>
  <c r="H31" i="43"/>
  <c r="D31" i="43"/>
  <c r="C31" i="43"/>
  <c r="B31" i="43"/>
  <c r="A31" i="43"/>
  <c r="L30" i="43"/>
  <c r="K30" i="43"/>
  <c r="I30" i="43"/>
  <c r="H30" i="43"/>
  <c r="D30" i="43"/>
  <c r="C30" i="43"/>
  <c r="B30" i="43"/>
  <c r="A30" i="43"/>
  <c r="L29" i="43"/>
  <c r="K29" i="43"/>
  <c r="I29" i="43"/>
  <c r="H29" i="43"/>
  <c r="D29" i="43"/>
  <c r="C29" i="43"/>
  <c r="B29" i="43"/>
  <c r="A29" i="43"/>
  <c r="M28" i="43"/>
  <c r="A28" i="43"/>
  <c r="L27" i="43"/>
  <c r="K27" i="43"/>
  <c r="I27" i="43"/>
  <c r="H27" i="43"/>
  <c r="D27" i="43"/>
  <c r="B27" i="43"/>
  <c r="A27" i="43"/>
  <c r="L26" i="43"/>
  <c r="K26" i="43"/>
  <c r="I26" i="43"/>
  <c r="H26" i="43"/>
  <c r="D26" i="43"/>
  <c r="C26" i="43"/>
  <c r="B26" i="43"/>
  <c r="A26" i="43"/>
  <c r="L25" i="43"/>
  <c r="K25" i="43"/>
  <c r="I25" i="43"/>
  <c r="H25" i="43"/>
  <c r="D25" i="43"/>
  <c r="C25" i="43"/>
  <c r="B25" i="43"/>
  <c r="A25" i="43"/>
  <c r="L24" i="43"/>
  <c r="K24" i="43"/>
  <c r="I24" i="43"/>
  <c r="H24" i="43"/>
  <c r="D24" i="43"/>
  <c r="C24" i="43"/>
  <c r="B24" i="43"/>
  <c r="A24" i="43"/>
  <c r="L23" i="43"/>
  <c r="K23" i="43"/>
  <c r="I23" i="43"/>
  <c r="H23" i="43"/>
  <c r="D23" i="43"/>
  <c r="C23" i="43"/>
  <c r="B23" i="43"/>
  <c r="A23" i="43"/>
  <c r="L22" i="43"/>
  <c r="K22" i="43"/>
  <c r="I22" i="43"/>
  <c r="H22" i="43"/>
  <c r="D22" i="43"/>
  <c r="C22" i="43"/>
  <c r="B22" i="43"/>
  <c r="A22" i="43"/>
  <c r="M21" i="43"/>
  <c r="A21" i="43"/>
  <c r="L20" i="43"/>
  <c r="K20" i="43"/>
  <c r="M20" i="43"/>
  <c r="N20" i="43" s="1"/>
  <c r="AY20" i="1" s="1"/>
  <c r="I20" i="43"/>
  <c r="H20" i="43"/>
  <c r="D20" i="43"/>
  <c r="B20" i="43"/>
  <c r="A20" i="43"/>
  <c r="L19" i="43"/>
  <c r="K19" i="43"/>
  <c r="I19" i="43"/>
  <c r="H19" i="43"/>
  <c r="D19" i="43"/>
  <c r="C19" i="43"/>
  <c r="B19" i="43"/>
  <c r="A19" i="43"/>
  <c r="L18" i="43"/>
  <c r="K18" i="43"/>
  <c r="I18" i="43"/>
  <c r="H18" i="43"/>
  <c r="D18" i="43"/>
  <c r="C18" i="43"/>
  <c r="B18" i="43"/>
  <c r="A18" i="43"/>
  <c r="L17" i="43"/>
  <c r="K17" i="43"/>
  <c r="I17" i="43"/>
  <c r="H17" i="43"/>
  <c r="D17" i="43"/>
  <c r="C17" i="43"/>
  <c r="B17" i="43"/>
  <c r="A17" i="43"/>
  <c r="L16" i="43"/>
  <c r="K16" i="43"/>
  <c r="I16" i="43"/>
  <c r="H16" i="43"/>
  <c r="D16" i="43"/>
  <c r="C16" i="43"/>
  <c r="B16" i="43"/>
  <c r="A16" i="43"/>
  <c r="L15" i="43"/>
  <c r="K15" i="43"/>
  <c r="I15" i="43"/>
  <c r="H15" i="43"/>
  <c r="D15" i="43"/>
  <c r="C15" i="43"/>
  <c r="B15" i="43"/>
  <c r="A15" i="43"/>
  <c r="M14" i="43"/>
  <c r="A14" i="43"/>
  <c r="L13" i="43"/>
  <c r="K13" i="43"/>
  <c r="I13" i="43"/>
  <c r="H13" i="43"/>
  <c r="D13" i="43"/>
  <c r="B13" i="43"/>
  <c r="A13" i="43"/>
  <c r="L12" i="43"/>
  <c r="K12" i="43"/>
  <c r="I12" i="43"/>
  <c r="H12" i="43"/>
  <c r="D12" i="43"/>
  <c r="C12" i="43"/>
  <c r="B12" i="43"/>
  <c r="A12" i="43"/>
  <c r="L11" i="43"/>
  <c r="K11" i="43"/>
  <c r="I11" i="43"/>
  <c r="H11" i="43"/>
  <c r="D11" i="43"/>
  <c r="B11" i="43"/>
  <c r="A11" i="43"/>
  <c r="L10" i="43"/>
  <c r="M10" i="43" s="1"/>
  <c r="N10" i="43" s="1"/>
  <c r="AY10" i="1" s="1"/>
  <c r="K10" i="43"/>
  <c r="I10" i="43"/>
  <c r="H10" i="43"/>
  <c r="D10" i="43"/>
  <c r="C10" i="43"/>
  <c r="B10" i="43"/>
  <c r="A10" i="43"/>
  <c r="L9" i="43"/>
  <c r="K9" i="43"/>
  <c r="I9" i="43"/>
  <c r="H9" i="43"/>
  <c r="D9" i="43"/>
  <c r="B9" i="43"/>
  <c r="A9" i="43"/>
  <c r="L8" i="43"/>
  <c r="K8" i="43"/>
  <c r="I8" i="43"/>
  <c r="H8" i="43"/>
  <c r="D8" i="43"/>
  <c r="C8" i="43"/>
  <c r="B8" i="43"/>
  <c r="A8" i="43"/>
  <c r="A7" i="43"/>
  <c r="E113" i="44"/>
  <c r="A113" i="44"/>
  <c r="E112" i="44"/>
  <c r="A112" i="44"/>
  <c r="E111" i="44"/>
  <c r="A111" i="44"/>
  <c r="A110" i="44"/>
  <c r="E108" i="44"/>
  <c r="A108" i="44"/>
  <c r="E107" i="44"/>
  <c r="A107" i="44"/>
  <c r="E106" i="44"/>
  <c r="A106" i="44"/>
  <c r="A105" i="44"/>
  <c r="E103" i="44"/>
  <c r="A103" i="44"/>
  <c r="E102" i="44"/>
  <c r="A102" i="44"/>
  <c r="E101" i="44"/>
  <c r="A101" i="44"/>
  <c r="A100" i="44"/>
  <c r="E98" i="44"/>
  <c r="A98" i="44"/>
  <c r="E97" i="44"/>
  <c r="A97" i="44"/>
  <c r="E96" i="44"/>
  <c r="A96" i="44"/>
  <c r="A95" i="44"/>
  <c r="E93" i="44"/>
  <c r="A93" i="44"/>
  <c r="E92" i="44"/>
  <c r="A92" i="44"/>
  <c r="E91" i="44"/>
  <c r="A91" i="44"/>
  <c r="A90" i="44"/>
  <c r="E88" i="44"/>
  <c r="A88" i="44"/>
  <c r="E87" i="44"/>
  <c r="A87" i="44"/>
  <c r="E86" i="44"/>
  <c r="A86" i="44"/>
  <c r="A85" i="44"/>
  <c r="L83" i="44"/>
  <c r="K83" i="44"/>
  <c r="I83" i="44"/>
  <c r="B83" i="44"/>
  <c r="A83" i="44"/>
  <c r="M82" i="44"/>
  <c r="A82" i="44"/>
  <c r="L81" i="44"/>
  <c r="K81" i="44"/>
  <c r="I81" i="44"/>
  <c r="B81" i="44"/>
  <c r="A81" i="44"/>
  <c r="M80" i="44"/>
  <c r="A80" i="44"/>
  <c r="L79" i="44"/>
  <c r="K79" i="44"/>
  <c r="I79" i="44"/>
  <c r="B79" i="44"/>
  <c r="A79" i="44"/>
  <c r="L78" i="44"/>
  <c r="K78" i="44"/>
  <c r="I78" i="44"/>
  <c r="B78" i="44"/>
  <c r="A78" i="44"/>
  <c r="M77" i="44"/>
  <c r="A77" i="44"/>
  <c r="L76" i="44"/>
  <c r="K76" i="44"/>
  <c r="I76" i="44"/>
  <c r="B76" i="44"/>
  <c r="A76" i="44"/>
  <c r="L75" i="44"/>
  <c r="K75" i="44"/>
  <c r="I75" i="44"/>
  <c r="B75" i="44"/>
  <c r="A75" i="44"/>
  <c r="L74" i="44"/>
  <c r="K74" i="44"/>
  <c r="I74" i="44"/>
  <c r="B74" i="44"/>
  <c r="A74" i="44"/>
  <c r="L73" i="44"/>
  <c r="K73" i="44"/>
  <c r="I73" i="44"/>
  <c r="B73" i="44"/>
  <c r="A73" i="44"/>
  <c r="M72" i="44"/>
  <c r="A72" i="44"/>
  <c r="L71" i="44"/>
  <c r="K71" i="44"/>
  <c r="I71" i="44"/>
  <c r="H71" i="44"/>
  <c r="D71" i="44"/>
  <c r="B71" i="44"/>
  <c r="A71" i="44"/>
  <c r="L70" i="44"/>
  <c r="K70" i="44"/>
  <c r="I70" i="44"/>
  <c r="H70" i="44"/>
  <c r="D70" i="44"/>
  <c r="B70" i="44"/>
  <c r="A70" i="44"/>
  <c r="L69" i="44"/>
  <c r="K69" i="44"/>
  <c r="M69" i="44" s="1"/>
  <c r="N69" i="44" s="1"/>
  <c r="AZ69" i="1" s="1"/>
  <c r="I69" i="44"/>
  <c r="H69" i="44"/>
  <c r="D69" i="44"/>
  <c r="B69" i="44"/>
  <c r="A69" i="44"/>
  <c r="L68" i="44"/>
  <c r="K68" i="44"/>
  <c r="I68" i="44"/>
  <c r="H68" i="44"/>
  <c r="D68" i="44"/>
  <c r="B68" i="44"/>
  <c r="A68" i="44"/>
  <c r="L67" i="44"/>
  <c r="K67" i="44"/>
  <c r="I67" i="44"/>
  <c r="H67" i="44"/>
  <c r="D67" i="44"/>
  <c r="B67" i="44"/>
  <c r="A67" i="44"/>
  <c r="L66" i="44"/>
  <c r="K66" i="44"/>
  <c r="I66" i="44"/>
  <c r="H66" i="44"/>
  <c r="D66" i="44"/>
  <c r="B66" i="44"/>
  <c r="A66" i="44"/>
  <c r="L65" i="44"/>
  <c r="K65" i="44"/>
  <c r="I65" i="44"/>
  <c r="H65" i="44"/>
  <c r="D65" i="44"/>
  <c r="B65" i="44"/>
  <c r="A65" i="44"/>
  <c r="L64" i="44"/>
  <c r="K64" i="44"/>
  <c r="I64" i="44"/>
  <c r="H64" i="44"/>
  <c r="D64" i="44"/>
  <c r="B64" i="44"/>
  <c r="A64" i="44"/>
  <c r="M63" i="44"/>
  <c r="A63" i="44"/>
  <c r="L62" i="44"/>
  <c r="K62" i="44"/>
  <c r="I62" i="44"/>
  <c r="H62" i="44"/>
  <c r="D62" i="44"/>
  <c r="C62" i="44"/>
  <c r="B62" i="44"/>
  <c r="A62" i="44"/>
  <c r="L61" i="44"/>
  <c r="K61" i="44"/>
  <c r="I61" i="44"/>
  <c r="H61" i="44"/>
  <c r="D61" i="44"/>
  <c r="C61" i="44"/>
  <c r="B61" i="44"/>
  <c r="A61" i="44"/>
  <c r="L60" i="44"/>
  <c r="K60" i="44"/>
  <c r="I60" i="44"/>
  <c r="H60" i="44"/>
  <c r="D60" i="44"/>
  <c r="C60" i="44"/>
  <c r="B60" i="44"/>
  <c r="A60" i="44"/>
  <c r="L59" i="44"/>
  <c r="K59" i="44"/>
  <c r="I59" i="44"/>
  <c r="H59" i="44"/>
  <c r="D59" i="44"/>
  <c r="C59" i="44"/>
  <c r="B59" i="44"/>
  <c r="A59" i="44"/>
  <c r="L58" i="44"/>
  <c r="K58" i="44"/>
  <c r="I58" i="44"/>
  <c r="H58" i="44"/>
  <c r="D58" i="44"/>
  <c r="C58" i="44"/>
  <c r="B58" i="44"/>
  <c r="A58" i="44"/>
  <c r="L57" i="44"/>
  <c r="K57" i="44"/>
  <c r="I57" i="44"/>
  <c r="H57" i="44"/>
  <c r="D57" i="44"/>
  <c r="C57" i="44"/>
  <c r="B57" i="44"/>
  <c r="A57" i="44"/>
  <c r="M56" i="44"/>
  <c r="A56" i="44"/>
  <c r="L55" i="44"/>
  <c r="K55" i="44"/>
  <c r="I55" i="44"/>
  <c r="H55" i="44"/>
  <c r="D55" i="44"/>
  <c r="C55" i="44"/>
  <c r="B55" i="44"/>
  <c r="A55" i="44"/>
  <c r="L54" i="44"/>
  <c r="K54" i="44"/>
  <c r="I54" i="44"/>
  <c r="H54" i="44"/>
  <c r="D54" i="44"/>
  <c r="C54" i="44"/>
  <c r="B54" i="44"/>
  <c r="A54" i="44"/>
  <c r="L53" i="44"/>
  <c r="K53" i="44"/>
  <c r="I53" i="44"/>
  <c r="H53" i="44"/>
  <c r="D53" i="44"/>
  <c r="C53" i="44"/>
  <c r="B53" i="44"/>
  <c r="A53" i="44"/>
  <c r="L52" i="44"/>
  <c r="K52" i="44"/>
  <c r="I52" i="44"/>
  <c r="H52" i="44"/>
  <c r="D52" i="44"/>
  <c r="C52" i="44"/>
  <c r="B52" i="44"/>
  <c r="A52" i="44"/>
  <c r="L51" i="44"/>
  <c r="K51" i="44"/>
  <c r="M51" i="44" s="1"/>
  <c r="N51" i="44" s="1"/>
  <c r="AZ51" i="1" s="1"/>
  <c r="I51" i="44"/>
  <c r="H51" i="44"/>
  <c r="D51" i="44"/>
  <c r="B51" i="44"/>
  <c r="A51" i="44"/>
  <c r="L50" i="44"/>
  <c r="K50" i="44"/>
  <c r="I50" i="44"/>
  <c r="H50" i="44"/>
  <c r="D50" i="44"/>
  <c r="C50" i="44"/>
  <c r="B50" i="44"/>
  <c r="A50" i="44"/>
  <c r="M49" i="44"/>
  <c r="A49" i="44"/>
  <c r="L48" i="44"/>
  <c r="K48" i="44"/>
  <c r="I48" i="44"/>
  <c r="H48" i="44"/>
  <c r="D48" i="44"/>
  <c r="C48" i="44"/>
  <c r="B48" i="44"/>
  <c r="A48" i="44"/>
  <c r="L47" i="44"/>
  <c r="K47" i="44"/>
  <c r="I47" i="44"/>
  <c r="H47" i="44"/>
  <c r="D47" i="44"/>
  <c r="C47" i="44"/>
  <c r="B47" i="44"/>
  <c r="A47" i="44"/>
  <c r="L46" i="44"/>
  <c r="K46" i="44"/>
  <c r="I46" i="44"/>
  <c r="H46" i="44"/>
  <c r="D46" i="44"/>
  <c r="C46" i="44"/>
  <c r="B46" i="44"/>
  <c r="A46" i="44"/>
  <c r="L45" i="44"/>
  <c r="M45" i="44" s="1"/>
  <c r="N45" i="44" s="1"/>
  <c r="AZ45" i="1" s="1"/>
  <c r="K45" i="44"/>
  <c r="I45" i="44"/>
  <c r="H45" i="44"/>
  <c r="D45" i="44"/>
  <c r="C45" i="44"/>
  <c r="B45" i="44"/>
  <c r="A45" i="44"/>
  <c r="L44" i="44"/>
  <c r="K44" i="44"/>
  <c r="I44" i="44"/>
  <c r="H44" i="44"/>
  <c r="D44" i="44"/>
  <c r="C44" i="44"/>
  <c r="B44" i="44"/>
  <c r="A44" i="44"/>
  <c r="L43" i="44"/>
  <c r="M43" i="44" s="1"/>
  <c r="N43" i="44" s="1"/>
  <c r="AZ43" i="1" s="1"/>
  <c r="K43" i="44"/>
  <c r="I43" i="44"/>
  <c r="H43" i="44"/>
  <c r="D43" i="44"/>
  <c r="C43" i="44"/>
  <c r="B43" i="44"/>
  <c r="A43" i="44"/>
  <c r="M42" i="44"/>
  <c r="A42" i="44"/>
  <c r="L41" i="44"/>
  <c r="M41" i="44" s="1"/>
  <c r="N41" i="44" s="1"/>
  <c r="AZ41" i="1" s="1"/>
  <c r="K41" i="44"/>
  <c r="I41" i="44"/>
  <c r="H41" i="44"/>
  <c r="D41" i="44"/>
  <c r="C41" i="44"/>
  <c r="B41" i="44"/>
  <c r="A41" i="44"/>
  <c r="L40" i="44"/>
  <c r="K40" i="44"/>
  <c r="I40" i="44"/>
  <c r="H40" i="44"/>
  <c r="D40" i="44"/>
  <c r="C40" i="44"/>
  <c r="B40" i="44"/>
  <c r="A40" i="44"/>
  <c r="L39" i="44"/>
  <c r="K39" i="44"/>
  <c r="I39" i="44"/>
  <c r="H39" i="44"/>
  <c r="D39" i="44"/>
  <c r="C39" i="44"/>
  <c r="B39" i="44"/>
  <c r="A39" i="44"/>
  <c r="L38" i="44"/>
  <c r="K38" i="44"/>
  <c r="I38" i="44"/>
  <c r="H38" i="44"/>
  <c r="D38" i="44"/>
  <c r="C38" i="44"/>
  <c r="B38" i="44"/>
  <c r="A38" i="44"/>
  <c r="L37" i="44"/>
  <c r="K37" i="44"/>
  <c r="I37" i="44"/>
  <c r="H37" i="44"/>
  <c r="D37" i="44"/>
  <c r="B37" i="44"/>
  <c r="A37" i="44"/>
  <c r="L36" i="44"/>
  <c r="M36" i="44"/>
  <c r="N36" i="44" s="1"/>
  <c r="AZ36" i="1" s="1"/>
  <c r="K36" i="44"/>
  <c r="I36" i="44"/>
  <c r="H36" i="44"/>
  <c r="D36" i="44"/>
  <c r="C36" i="44"/>
  <c r="B36" i="44"/>
  <c r="A36" i="44"/>
  <c r="M35" i="44"/>
  <c r="A35" i="44"/>
  <c r="L34" i="44"/>
  <c r="K34" i="44"/>
  <c r="I34" i="44"/>
  <c r="H34" i="44"/>
  <c r="D34" i="44"/>
  <c r="C34" i="44"/>
  <c r="B34" i="44"/>
  <c r="A34" i="44"/>
  <c r="L33" i="44"/>
  <c r="K33" i="44"/>
  <c r="I33" i="44"/>
  <c r="H33" i="44"/>
  <c r="D33" i="44"/>
  <c r="C33" i="44"/>
  <c r="B33" i="44"/>
  <c r="A33" i="44"/>
  <c r="L32" i="44"/>
  <c r="K32" i="44"/>
  <c r="I32" i="44"/>
  <c r="H32" i="44"/>
  <c r="D32" i="44"/>
  <c r="C32" i="44"/>
  <c r="B32" i="44"/>
  <c r="A32" i="44"/>
  <c r="L31" i="44"/>
  <c r="K31" i="44"/>
  <c r="I31" i="44"/>
  <c r="H31" i="44"/>
  <c r="D31" i="44"/>
  <c r="C31" i="44"/>
  <c r="B31" i="44"/>
  <c r="A31" i="44"/>
  <c r="L30" i="44"/>
  <c r="K30" i="44"/>
  <c r="I30" i="44"/>
  <c r="H30" i="44"/>
  <c r="D30" i="44"/>
  <c r="C30" i="44"/>
  <c r="B30" i="44"/>
  <c r="A30" i="44"/>
  <c r="L29" i="44"/>
  <c r="K29" i="44"/>
  <c r="I29" i="44"/>
  <c r="H29" i="44"/>
  <c r="D29" i="44"/>
  <c r="C29" i="44"/>
  <c r="B29" i="44"/>
  <c r="A29" i="44"/>
  <c r="M28" i="44"/>
  <c r="A28" i="44"/>
  <c r="L27" i="44"/>
  <c r="K27" i="44"/>
  <c r="I27" i="44"/>
  <c r="H27" i="44"/>
  <c r="D27" i="44"/>
  <c r="B27" i="44"/>
  <c r="A27" i="44"/>
  <c r="L26" i="44"/>
  <c r="K26" i="44"/>
  <c r="I26" i="44"/>
  <c r="H26" i="44"/>
  <c r="D26" i="44"/>
  <c r="C26" i="44"/>
  <c r="B26" i="44"/>
  <c r="A26" i="44"/>
  <c r="L25" i="44"/>
  <c r="K25" i="44"/>
  <c r="I25" i="44"/>
  <c r="H25" i="44"/>
  <c r="D25" i="44"/>
  <c r="C25" i="44"/>
  <c r="B25" i="44"/>
  <c r="A25" i="44"/>
  <c r="L24" i="44"/>
  <c r="K24" i="44"/>
  <c r="I24" i="44"/>
  <c r="H24" i="44"/>
  <c r="D24" i="44"/>
  <c r="C24" i="44"/>
  <c r="B24" i="44"/>
  <c r="A24" i="44"/>
  <c r="L23" i="44"/>
  <c r="K23" i="44"/>
  <c r="I23" i="44"/>
  <c r="H23" i="44"/>
  <c r="D23" i="44"/>
  <c r="C23" i="44"/>
  <c r="B23" i="44"/>
  <c r="A23" i="44"/>
  <c r="L22" i="44"/>
  <c r="K22" i="44"/>
  <c r="I22" i="44"/>
  <c r="H22" i="44"/>
  <c r="D22" i="44"/>
  <c r="C22" i="44"/>
  <c r="B22" i="44"/>
  <c r="A22" i="44"/>
  <c r="M21" i="44"/>
  <c r="A21" i="44"/>
  <c r="L20" i="44"/>
  <c r="K20" i="44"/>
  <c r="M20" i="44" s="1"/>
  <c r="N20" i="44" s="1"/>
  <c r="AZ20" i="1" s="1"/>
  <c r="I20" i="44"/>
  <c r="H20" i="44"/>
  <c r="D20" i="44"/>
  <c r="B20" i="44"/>
  <c r="A20" i="44"/>
  <c r="L19" i="44"/>
  <c r="K19" i="44"/>
  <c r="I19" i="44"/>
  <c r="H19" i="44"/>
  <c r="D19" i="44"/>
  <c r="C19" i="44"/>
  <c r="B19" i="44"/>
  <c r="A19" i="44"/>
  <c r="L18" i="44"/>
  <c r="K18" i="44"/>
  <c r="I18" i="44"/>
  <c r="H18" i="44"/>
  <c r="D18" i="44"/>
  <c r="C18" i="44"/>
  <c r="B18" i="44"/>
  <c r="A18" i="44"/>
  <c r="L17" i="44"/>
  <c r="K17" i="44"/>
  <c r="I17" i="44"/>
  <c r="H17" i="44"/>
  <c r="D17" i="44"/>
  <c r="C17" i="44"/>
  <c r="B17" i="44"/>
  <c r="A17" i="44"/>
  <c r="L16" i="44"/>
  <c r="K16" i="44"/>
  <c r="I16" i="44"/>
  <c r="H16" i="44"/>
  <c r="D16" i="44"/>
  <c r="C16" i="44"/>
  <c r="B16" i="44"/>
  <c r="A16" i="44"/>
  <c r="L15" i="44"/>
  <c r="K15" i="44"/>
  <c r="I15" i="44"/>
  <c r="H15" i="44"/>
  <c r="D15" i="44"/>
  <c r="C15" i="44"/>
  <c r="B15" i="44"/>
  <c r="A15" i="44"/>
  <c r="M14" i="44"/>
  <c r="A14" i="44"/>
  <c r="L13" i="44"/>
  <c r="K13" i="44"/>
  <c r="I13" i="44"/>
  <c r="H13" i="44"/>
  <c r="D13" i="44"/>
  <c r="B13" i="44"/>
  <c r="A13" i="44"/>
  <c r="L12" i="44"/>
  <c r="K12" i="44"/>
  <c r="I12" i="44"/>
  <c r="H12" i="44"/>
  <c r="D12" i="44"/>
  <c r="C12" i="44"/>
  <c r="B12" i="44"/>
  <c r="A12" i="44"/>
  <c r="L11" i="44"/>
  <c r="K11" i="44"/>
  <c r="M11" i="44" s="1"/>
  <c r="N11" i="44" s="1"/>
  <c r="AZ11" i="1" s="1"/>
  <c r="I11" i="44"/>
  <c r="H11" i="44"/>
  <c r="D11" i="44"/>
  <c r="B11" i="44"/>
  <c r="A11" i="44"/>
  <c r="L10" i="44"/>
  <c r="K10" i="44"/>
  <c r="I10" i="44"/>
  <c r="H10" i="44"/>
  <c r="D10" i="44"/>
  <c r="C10" i="44"/>
  <c r="B10" i="44"/>
  <c r="A10" i="44"/>
  <c r="L9" i="44"/>
  <c r="K9" i="44"/>
  <c r="I9" i="44"/>
  <c r="H9" i="44"/>
  <c r="D9" i="44"/>
  <c r="B9" i="44"/>
  <c r="A9" i="44"/>
  <c r="L8" i="44"/>
  <c r="K8" i="44"/>
  <c r="M8" i="44" s="1"/>
  <c r="N8" i="44" s="1"/>
  <c r="I8" i="44"/>
  <c r="H8" i="44"/>
  <c r="D8" i="44"/>
  <c r="C8" i="44"/>
  <c r="B8" i="44"/>
  <c r="A8" i="44"/>
  <c r="A7" i="44"/>
  <c r="E113" i="45"/>
  <c r="A113" i="45"/>
  <c r="E112" i="45"/>
  <c r="A112" i="45"/>
  <c r="E111" i="45"/>
  <c r="A111" i="45"/>
  <c r="A110" i="45"/>
  <c r="E108" i="45"/>
  <c r="A108" i="45"/>
  <c r="E107" i="45"/>
  <c r="A107" i="45"/>
  <c r="E106" i="45"/>
  <c r="A106" i="45"/>
  <c r="A105" i="45"/>
  <c r="E103" i="45"/>
  <c r="A103" i="45"/>
  <c r="E102" i="45"/>
  <c r="A102" i="45"/>
  <c r="E101" i="45"/>
  <c r="A101" i="45"/>
  <c r="A100" i="45"/>
  <c r="E98" i="45"/>
  <c r="A98" i="45"/>
  <c r="E97" i="45"/>
  <c r="A97" i="45"/>
  <c r="E96" i="45"/>
  <c r="A96" i="45"/>
  <c r="A95" i="45"/>
  <c r="E93" i="45"/>
  <c r="A93" i="45"/>
  <c r="E92" i="45"/>
  <c r="A92" i="45"/>
  <c r="E91" i="45"/>
  <c r="A91" i="45"/>
  <c r="A90" i="45"/>
  <c r="E88" i="45"/>
  <c r="A88" i="45"/>
  <c r="E87" i="45"/>
  <c r="A87" i="45"/>
  <c r="E86" i="45"/>
  <c r="A86" i="45"/>
  <c r="A85" i="45"/>
  <c r="L83" i="45"/>
  <c r="M83" i="45" s="1"/>
  <c r="N83" i="45" s="1"/>
  <c r="BA83" i="1" s="1"/>
  <c r="K83" i="45"/>
  <c r="I83" i="45"/>
  <c r="B83" i="45"/>
  <c r="A83" i="45"/>
  <c r="M82" i="45"/>
  <c r="A82" i="45"/>
  <c r="L81" i="45"/>
  <c r="K81" i="45"/>
  <c r="I81" i="45"/>
  <c r="B81" i="45"/>
  <c r="A81" i="45"/>
  <c r="M80" i="45"/>
  <c r="A80" i="45"/>
  <c r="L79" i="45"/>
  <c r="K79" i="45"/>
  <c r="I79" i="45"/>
  <c r="B79" i="45"/>
  <c r="A79" i="45"/>
  <c r="L78" i="45"/>
  <c r="K78" i="45"/>
  <c r="I78" i="45"/>
  <c r="B78" i="45"/>
  <c r="A78" i="45"/>
  <c r="M77" i="45"/>
  <c r="A77" i="45"/>
  <c r="L76" i="45"/>
  <c r="K76" i="45"/>
  <c r="I76" i="45"/>
  <c r="B76" i="45"/>
  <c r="A76" i="45"/>
  <c r="L75" i="45"/>
  <c r="M75" i="45" s="1"/>
  <c r="N75" i="45" s="1"/>
  <c r="BA75" i="1" s="1"/>
  <c r="K75" i="45"/>
  <c r="I75" i="45"/>
  <c r="B75" i="45"/>
  <c r="A75" i="45"/>
  <c r="L74" i="45"/>
  <c r="K74" i="45"/>
  <c r="I74" i="45"/>
  <c r="B74" i="45"/>
  <c r="A74" i="45"/>
  <c r="L73" i="45"/>
  <c r="K73" i="45"/>
  <c r="I73" i="45"/>
  <c r="B73" i="45"/>
  <c r="A73" i="45"/>
  <c r="M72" i="45"/>
  <c r="A72" i="45"/>
  <c r="L71" i="45"/>
  <c r="K71" i="45"/>
  <c r="I71" i="45"/>
  <c r="H71" i="45"/>
  <c r="D71" i="45"/>
  <c r="B71" i="45"/>
  <c r="A71" i="45"/>
  <c r="L70" i="45"/>
  <c r="K70" i="45"/>
  <c r="I70" i="45"/>
  <c r="H70" i="45"/>
  <c r="D70" i="45"/>
  <c r="B70" i="45"/>
  <c r="A70" i="45"/>
  <c r="L69" i="45"/>
  <c r="K69" i="45"/>
  <c r="I69" i="45"/>
  <c r="H69" i="45"/>
  <c r="D69" i="45"/>
  <c r="B69" i="45"/>
  <c r="A69" i="45"/>
  <c r="L68" i="45"/>
  <c r="K68" i="45"/>
  <c r="I68" i="45"/>
  <c r="H68" i="45"/>
  <c r="D68" i="45"/>
  <c r="B68" i="45"/>
  <c r="A68" i="45"/>
  <c r="L67" i="45"/>
  <c r="K67" i="45"/>
  <c r="I67" i="45"/>
  <c r="H67" i="45"/>
  <c r="D67" i="45"/>
  <c r="B67" i="45"/>
  <c r="A67" i="45"/>
  <c r="L66" i="45"/>
  <c r="K66" i="45"/>
  <c r="M66" i="45"/>
  <c r="N66" i="45" s="1"/>
  <c r="BA66" i="1" s="1"/>
  <c r="I66" i="45"/>
  <c r="H66" i="45"/>
  <c r="D66" i="45"/>
  <c r="B66" i="45"/>
  <c r="A66" i="45"/>
  <c r="L65" i="45"/>
  <c r="M65" i="45" s="1"/>
  <c r="N65" i="45" s="1"/>
  <c r="BA65" i="1" s="1"/>
  <c r="K65" i="45"/>
  <c r="I65" i="45"/>
  <c r="H65" i="45"/>
  <c r="D65" i="45"/>
  <c r="B65" i="45"/>
  <c r="A65" i="45"/>
  <c r="L64" i="45"/>
  <c r="K64" i="45"/>
  <c r="M64" i="45" s="1"/>
  <c r="N64" i="45" s="1"/>
  <c r="BA64" i="1" s="1"/>
  <c r="I64" i="45"/>
  <c r="H64" i="45"/>
  <c r="D64" i="45"/>
  <c r="B64" i="45"/>
  <c r="A64" i="45"/>
  <c r="M63" i="45"/>
  <c r="A63" i="45"/>
  <c r="L62" i="45"/>
  <c r="K62" i="45"/>
  <c r="I62" i="45"/>
  <c r="H62" i="45"/>
  <c r="D62" i="45"/>
  <c r="C62" i="45"/>
  <c r="B62" i="45"/>
  <c r="A62" i="45"/>
  <c r="L61" i="45"/>
  <c r="K61" i="45"/>
  <c r="I61" i="45"/>
  <c r="H61" i="45"/>
  <c r="D61" i="45"/>
  <c r="C61" i="45"/>
  <c r="B61" i="45"/>
  <c r="A61" i="45"/>
  <c r="L60" i="45"/>
  <c r="K60" i="45"/>
  <c r="I60" i="45"/>
  <c r="H60" i="45"/>
  <c r="D60" i="45"/>
  <c r="C60" i="45"/>
  <c r="B60" i="45"/>
  <c r="A60" i="45"/>
  <c r="L59" i="45"/>
  <c r="K59" i="45"/>
  <c r="I59" i="45"/>
  <c r="H59" i="45"/>
  <c r="D59" i="45"/>
  <c r="C59" i="45"/>
  <c r="B59" i="45"/>
  <c r="A59" i="45"/>
  <c r="L58" i="45"/>
  <c r="K58" i="45"/>
  <c r="I58" i="45"/>
  <c r="H58" i="45"/>
  <c r="D58" i="45"/>
  <c r="C58" i="45"/>
  <c r="B58" i="45"/>
  <c r="A58" i="45"/>
  <c r="L57" i="45"/>
  <c r="K57" i="45"/>
  <c r="I57" i="45"/>
  <c r="H57" i="45"/>
  <c r="D57" i="45"/>
  <c r="C57" i="45"/>
  <c r="B57" i="45"/>
  <c r="A57" i="45"/>
  <c r="M56" i="45"/>
  <c r="A56" i="45"/>
  <c r="L55" i="45"/>
  <c r="K55" i="45"/>
  <c r="I55" i="45"/>
  <c r="H55" i="45"/>
  <c r="D55" i="45"/>
  <c r="C55" i="45"/>
  <c r="B55" i="45"/>
  <c r="A55" i="45"/>
  <c r="L54" i="45"/>
  <c r="K54" i="45"/>
  <c r="I54" i="45"/>
  <c r="H54" i="45"/>
  <c r="D54" i="45"/>
  <c r="C54" i="45"/>
  <c r="B54" i="45"/>
  <c r="A54" i="45"/>
  <c r="L53" i="45"/>
  <c r="K53" i="45"/>
  <c r="I53" i="45"/>
  <c r="H53" i="45"/>
  <c r="D53" i="45"/>
  <c r="C53" i="45"/>
  <c r="B53" i="45"/>
  <c r="A53" i="45"/>
  <c r="L52" i="45"/>
  <c r="K52" i="45"/>
  <c r="I52" i="45"/>
  <c r="H52" i="45"/>
  <c r="D52" i="45"/>
  <c r="C52" i="45"/>
  <c r="B52" i="45"/>
  <c r="A52" i="45"/>
  <c r="L51" i="45"/>
  <c r="K51" i="45"/>
  <c r="I51" i="45"/>
  <c r="H51" i="45"/>
  <c r="D51" i="45"/>
  <c r="B51" i="45"/>
  <c r="A51" i="45"/>
  <c r="L50" i="45"/>
  <c r="K50" i="45"/>
  <c r="I50" i="45"/>
  <c r="H50" i="45"/>
  <c r="D50" i="45"/>
  <c r="C50" i="45"/>
  <c r="B50" i="45"/>
  <c r="A50" i="45"/>
  <c r="M49" i="45"/>
  <c r="A49" i="45"/>
  <c r="L48" i="45"/>
  <c r="K48" i="45"/>
  <c r="I48" i="45"/>
  <c r="H48" i="45"/>
  <c r="D48" i="45"/>
  <c r="C48" i="45"/>
  <c r="B48" i="45"/>
  <c r="A48" i="45"/>
  <c r="L47" i="45"/>
  <c r="K47" i="45"/>
  <c r="I47" i="45"/>
  <c r="H47" i="45"/>
  <c r="D47" i="45"/>
  <c r="C47" i="45"/>
  <c r="B47" i="45"/>
  <c r="A47" i="45"/>
  <c r="L46" i="45"/>
  <c r="K46" i="45"/>
  <c r="I46" i="45"/>
  <c r="H46" i="45"/>
  <c r="D46" i="45"/>
  <c r="C46" i="45"/>
  <c r="B46" i="45"/>
  <c r="A46" i="45"/>
  <c r="L45" i="45"/>
  <c r="K45" i="45"/>
  <c r="I45" i="45"/>
  <c r="H45" i="45"/>
  <c r="D45" i="45"/>
  <c r="C45" i="45"/>
  <c r="B45" i="45"/>
  <c r="A45" i="45"/>
  <c r="L44" i="45"/>
  <c r="K44" i="45"/>
  <c r="I44" i="45"/>
  <c r="H44" i="45"/>
  <c r="D44" i="45"/>
  <c r="C44" i="45"/>
  <c r="B44" i="45"/>
  <c r="A44" i="45"/>
  <c r="L43" i="45"/>
  <c r="K43" i="45"/>
  <c r="I43" i="45"/>
  <c r="H43" i="45"/>
  <c r="D43" i="45"/>
  <c r="C43" i="45"/>
  <c r="B43" i="45"/>
  <c r="A43" i="45"/>
  <c r="M42" i="45"/>
  <c r="A42" i="45"/>
  <c r="L41" i="45"/>
  <c r="K41" i="45"/>
  <c r="I41" i="45"/>
  <c r="H41" i="45"/>
  <c r="D41" i="45"/>
  <c r="C41" i="45"/>
  <c r="B41" i="45"/>
  <c r="A41" i="45"/>
  <c r="L40" i="45"/>
  <c r="K40" i="45"/>
  <c r="I40" i="45"/>
  <c r="H40" i="45"/>
  <c r="D40" i="45"/>
  <c r="C40" i="45"/>
  <c r="B40" i="45"/>
  <c r="A40" i="45"/>
  <c r="L39" i="45"/>
  <c r="K39" i="45"/>
  <c r="I39" i="45"/>
  <c r="H39" i="45"/>
  <c r="D39" i="45"/>
  <c r="C39" i="45"/>
  <c r="B39" i="45"/>
  <c r="A39" i="45"/>
  <c r="L38" i="45"/>
  <c r="K38" i="45"/>
  <c r="I38" i="45"/>
  <c r="H38" i="45"/>
  <c r="D38" i="45"/>
  <c r="C38" i="45"/>
  <c r="B38" i="45"/>
  <c r="A38" i="45"/>
  <c r="L37" i="45"/>
  <c r="K37" i="45"/>
  <c r="I37" i="45"/>
  <c r="H37" i="45"/>
  <c r="D37" i="45"/>
  <c r="B37" i="45"/>
  <c r="A37" i="45"/>
  <c r="L36" i="45"/>
  <c r="K36" i="45"/>
  <c r="I36" i="45"/>
  <c r="H36" i="45"/>
  <c r="D36" i="45"/>
  <c r="C36" i="45"/>
  <c r="B36" i="45"/>
  <c r="A36" i="45"/>
  <c r="M35" i="45"/>
  <c r="A35" i="45"/>
  <c r="L34" i="45"/>
  <c r="K34" i="45"/>
  <c r="I34" i="45"/>
  <c r="H34" i="45"/>
  <c r="D34" i="45"/>
  <c r="C34" i="45"/>
  <c r="B34" i="45"/>
  <c r="A34" i="45"/>
  <c r="L33" i="45"/>
  <c r="K33" i="45"/>
  <c r="I33" i="45"/>
  <c r="H33" i="45"/>
  <c r="D33" i="45"/>
  <c r="C33" i="45"/>
  <c r="B33" i="45"/>
  <c r="A33" i="45"/>
  <c r="L32" i="45"/>
  <c r="K32" i="45"/>
  <c r="I32" i="45"/>
  <c r="H32" i="45"/>
  <c r="D32" i="45"/>
  <c r="C32" i="45"/>
  <c r="B32" i="45"/>
  <c r="A32" i="45"/>
  <c r="L31" i="45"/>
  <c r="K31" i="45"/>
  <c r="I31" i="45"/>
  <c r="H31" i="45"/>
  <c r="D31" i="45"/>
  <c r="C31" i="45"/>
  <c r="B31" i="45"/>
  <c r="A31" i="45"/>
  <c r="L30" i="45"/>
  <c r="K30" i="45"/>
  <c r="I30" i="45"/>
  <c r="H30" i="45"/>
  <c r="D30" i="45"/>
  <c r="C30" i="45"/>
  <c r="B30" i="45"/>
  <c r="A30" i="45"/>
  <c r="L29" i="45"/>
  <c r="K29" i="45"/>
  <c r="I29" i="45"/>
  <c r="H29" i="45"/>
  <c r="D29" i="45"/>
  <c r="C29" i="45"/>
  <c r="B29" i="45"/>
  <c r="A29" i="45"/>
  <c r="M28" i="45"/>
  <c r="A28" i="45"/>
  <c r="L27" i="45"/>
  <c r="K27" i="45"/>
  <c r="I27" i="45"/>
  <c r="H27" i="45"/>
  <c r="D27" i="45"/>
  <c r="B27" i="45"/>
  <c r="A27" i="45"/>
  <c r="L26" i="45"/>
  <c r="K26" i="45"/>
  <c r="I26" i="45"/>
  <c r="H26" i="45"/>
  <c r="D26" i="45"/>
  <c r="C26" i="45"/>
  <c r="B26" i="45"/>
  <c r="A26" i="45"/>
  <c r="L25" i="45"/>
  <c r="K25" i="45"/>
  <c r="I25" i="45"/>
  <c r="H25" i="45"/>
  <c r="D25" i="45"/>
  <c r="C25" i="45"/>
  <c r="B25" i="45"/>
  <c r="A25" i="45"/>
  <c r="L24" i="45"/>
  <c r="K24" i="45"/>
  <c r="I24" i="45"/>
  <c r="H24" i="45"/>
  <c r="D24" i="45"/>
  <c r="C24" i="45"/>
  <c r="B24" i="45"/>
  <c r="A24" i="45"/>
  <c r="L23" i="45"/>
  <c r="K23" i="45"/>
  <c r="M23" i="45" s="1"/>
  <c r="N23" i="45" s="1"/>
  <c r="BA23" i="1" s="1"/>
  <c r="I23" i="45"/>
  <c r="H23" i="45"/>
  <c r="D23" i="45"/>
  <c r="C23" i="45"/>
  <c r="B23" i="45"/>
  <c r="A23" i="45"/>
  <c r="L22" i="45"/>
  <c r="K22" i="45"/>
  <c r="I22" i="45"/>
  <c r="H22" i="45"/>
  <c r="D22" i="45"/>
  <c r="C22" i="45"/>
  <c r="B22" i="45"/>
  <c r="A22" i="45"/>
  <c r="M21" i="45"/>
  <c r="A21" i="45"/>
  <c r="L20" i="45"/>
  <c r="K20" i="45"/>
  <c r="M20" i="45" s="1"/>
  <c r="N20" i="45" s="1"/>
  <c r="BA20" i="1" s="1"/>
  <c r="I20" i="45"/>
  <c r="H20" i="45"/>
  <c r="D20" i="45"/>
  <c r="B20" i="45"/>
  <c r="A20" i="45"/>
  <c r="L19" i="45"/>
  <c r="K19" i="45"/>
  <c r="I19" i="45"/>
  <c r="H19" i="45"/>
  <c r="D19" i="45"/>
  <c r="C19" i="45"/>
  <c r="B19" i="45"/>
  <c r="A19" i="45"/>
  <c r="L18" i="45"/>
  <c r="K18" i="45"/>
  <c r="I18" i="45"/>
  <c r="H18" i="45"/>
  <c r="D18" i="45"/>
  <c r="C18" i="45"/>
  <c r="B18" i="45"/>
  <c r="A18" i="45"/>
  <c r="L17" i="45"/>
  <c r="K17" i="45"/>
  <c r="I17" i="45"/>
  <c r="H17" i="45"/>
  <c r="D17" i="45"/>
  <c r="C17" i="45"/>
  <c r="B17" i="45"/>
  <c r="A17" i="45"/>
  <c r="L16" i="45"/>
  <c r="K16" i="45"/>
  <c r="I16" i="45"/>
  <c r="H16" i="45"/>
  <c r="D16" i="45"/>
  <c r="C16" i="45"/>
  <c r="B16" i="45"/>
  <c r="A16" i="45"/>
  <c r="L15" i="45"/>
  <c r="K15" i="45"/>
  <c r="I15" i="45"/>
  <c r="H15" i="45"/>
  <c r="D15" i="45"/>
  <c r="C15" i="45"/>
  <c r="B15" i="45"/>
  <c r="A15" i="45"/>
  <c r="M14" i="45"/>
  <c r="A14" i="45"/>
  <c r="L13" i="45"/>
  <c r="K13" i="45"/>
  <c r="I13" i="45"/>
  <c r="H13" i="45"/>
  <c r="D13" i="45"/>
  <c r="B13" i="45"/>
  <c r="A13" i="45"/>
  <c r="L12" i="45"/>
  <c r="K12" i="45"/>
  <c r="I12" i="45"/>
  <c r="H12" i="45"/>
  <c r="D12" i="45"/>
  <c r="C12" i="45"/>
  <c r="B12" i="45"/>
  <c r="A12" i="45"/>
  <c r="L11" i="45"/>
  <c r="M11" i="45" s="1"/>
  <c r="N11" i="45" s="1"/>
  <c r="BA11" i="1" s="1"/>
  <c r="K11" i="45"/>
  <c r="I11" i="45"/>
  <c r="H11" i="45"/>
  <c r="D11" i="45"/>
  <c r="B11" i="45"/>
  <c r="A11" i="45"/>
  <c r="L10" i="45"/>
  <c r="K10" i="45"/>
  <c r="I10" i="45"/>
  <c r="H10" i="45"/>
  <c r="D10" i="45"/>
  <c r="C10" i="45"/>
  <c r="B10" i="45"/>
  <c r="A10" i="45"/>
  <c r="L9" i="45"/>
  <c r="K9" i="45"/>
  <c r="I9" i="45"/>
  <c r="H9" i="45"/>
  <c r="D9" i="45"/>
  <c r="B9" i="45"/>
  <c r="A9" i="45"/>
  <c r="L8" i="45"/>
  <c r="K8" i="45"/>
  <c r="I8" i="45"/>
  <c r="H8" i="45"/>
  <c r="D8" i="45"/>
  <c r="C8" i="45"/>
  <c r="B8" i="45"/>
  <c r="A8" i="45"/>
  <c r="A7" i="45"/>
  <c r="E113" i="46"/>
  <c r="A113" i="46"/>
  <c r="E112" i="46"/>
  <c r="A112" i="46"/>
  <c r="E111" i="46"/>
  <c r="A111" i="46"/>
  <c r="A110" i="46"/>
  <c r="E108" i="46"/>
  <c r="A108" i="46"/>
  <c r="E107" i="46"/>
  <c r="A107" i="46"/>
  <c r="E106" i="46"/>
  <c r="A106" i="46"/>
  <c r="A105" i="46"/>
  <c r="E103" i="46"/>
  <c r="A103" i="46"/>
  <c r="E102" i="46"/>
  <c r="A102" i="46"/>
  <c r="E101" i="46"/>
  <c r="A101" i="46"/>
  <c r="A100" i="46"/>
  <c r="E98" i="46"/>
  <c r="A98" i="46"/>
  <c r="E97" i="46"/>
  <c r="A97" i="46"/>
  <c r="E96" i="46"/>
  <c r="A96" i="46"/>
  <c r="A95" i="46"/>
  <c r="E93" i="46"/>
  <c r="A93" i="46"/>
  <c r="E92" i="46"/>
  <c r="A92" i="46"/>
  <c r="E91" i="46"/>
  <c r="A91" i="46"/>
  <c r="A90" i="46"/>
  <c r="E88" i="46"/>
  <c r="A88" i="46"/>
  <c r="E87" i="46"/>
  <c r="A87" i="46"/>
  <c r="E86" i="46"/>
  <c r="A86" i="46"/>
  <c r="A85" i="46"/>
  <c r="L83" i="46"/>
  <c r="K83" i="46"/>
  <c r="I83" i="46"/>
  <c r="B83" i="46"/>
  <c r="A83" i="46"/>
  <c r="M82" i="46"/>
  <c r="A82" i="46"/>
  <c r="L81" i="46"/>
  <c r="K81" i="46"/>
  <c r="I81" i="46"/>
  <c r="B81" i="46"/>
  <c r="A81" i="46"/>
  <c r="M80" i="46"/>
  <c r="A80" i="46"/>
  <c r="L79" i="46"/>
  <c r="K79" i="46"/>
  <c r="I79" i="46"/>
  <c r="B79" i="46"/>
  <c r="A79" i="46"/>
  <c r="L78" i="46"/>
  <c r="K78" i="46"/>
  <c r="I78" i="46"/>
  <c r="B78" i="46"/>
  <c r="A78" i="46"/>
  <c r="M77" i="46"/>
  <c r="A77" i="46"/>
  <c r="L76" i="46"/>
  <c r="K76" i="46"/>
  <c r="I76" i="46"/>
  <c r="B76" i="46"/>
  <c r="A76" i="46"/>
  <c r="L75" i="46"/>
  <c r="M75" i="46" s="1"/>
  <c r="N75" i="46" s="1"/>
  <c r="BB75" i="1" s="1"/>
  <c r="K75" i="46"/>
  <c r="I75" i="46"/>
  <c r="B75" i="46"/>
  <c r="A75" i="46"/>
  <c r="L74" i="46"/>
  <c r="K74" i="46"/>
  <c r="I74" i="46"/>
  <c r="B74" i="46"/>
  <c r="A74" i="46"/>
  <c r="L73" i="46"/>
  <c r="K73" i="46"/>
  <c r="I73" i="46"/>
  <c r="B73" i="46"/>
  <c r="A73" i="46"/>
  <c r="M72" i="46"/>
  <c r="A72" i="46"/>
  <c r="L71" i="46"/>
  <c r="K71" i="46"/>
  <c r="I71" i="46"/>
  <c r="H71" i="46"/>
  <c r="D71" i="46"/>
  <c r="B71" i="46"/>
  <c r="A71" i="46"/>
  <c r="L70" i="46"/>
  <c r="K70" i="46"/>
  <c r="I70" i="46"/>
  <c r="H70" i="46"/>
  <c r="D70" i="46"/>
  <c r="B70" i="46"/>
  <c r="A70" i="46"/>
  <c r="L69" i="46"/>
  <c r="M69" i="46" s="1"/>
  <c r="N69" i="46" s="1"/>
  <c r="BB69" i="1" s="1"/>
  <c r="K69" i="46"/>
  <c r="I69" i="46"/>
  <c r="H69" i="46"/>
  <c r="D69" i="46"/>
  <c r="B69" i="46"/>
  <c r="A69" i="46"/>
  <c r="L68" i="46"/>
  <c r="M68" i="46" s="1"/>
  <c r="N68" i="46" s="1"/>
  <c r="BB68" i="1" s="1"/>
  <c r="K68" i="46"/>
  <c r="I68" i="46"/>
  <c r="H68" i="46"/>
  <c r="D68" i="46"/>
  <c r="B68" i="46"/>
  <c r="A68" i="46"/>
  <c r="L67" i="46"/>
  <c r="K67" i="46"/>
  <c r="I67" i="46"/>
  <c r="H67" i="46"/>
  <c r="D67" i="46"/>
  <c r="B67" i="46"/>
  <c r="A67" i="46"/>
  <c r="L66" i="46"/>
  <c r="K66" i="46"/>
  <c r="I66" i="46"/>
  <c r="H66" i="46"/>
  <c r="D66" i="46"/>
  <c r="B66" i="46"/>
  <c r="A66" i="46"/>
  <c r="L65" i="46"/>
  <c r="M65" i="46"/>
  <c r="N65" i="46" s="1"/>
  <c r="BB65" i="1" s="1"/>
  <c r="K65" i="46"/>
  <c r="I65" i="46"/>
  <c r="H65" i="46"/>
  <c r="D65" i="46"/>
  <c r="B65" i="46"/>
  <c r="A65" i="46"/>
  <c r="L64" i="46"/>
  <c r="K64" i="46"/>
  <c r="I64" i="46"/>
  <c r="H64" i="46"/>
  <c r="D64" i="46"/>
  <c r="B64" i="46"/>
  <c r="A64" i="46"/>
  <c r="M63" i="46"/>
  <c r="A63" i="46"/>
  <c r="L62" i="46"/>
  <c r="K62" i="46"/>
  <c r="I62" i="46"/>
  <c r="H62" i="46"/>
  <c r="D62" i="46"/>
  <c r="C62" i="46"/>
  <c r="B62" i="46"/>
  <c r="A62" i="46"/>
  <c r="L61" i="46"/>
  <c r="K61" i="46"/>
  <c r="I61" i="46"/>
  <c r="H61" i="46"/>
  <c r="D61" i="46"/>
  <c r="C61" i="46"/>
  <c r="B61" i="46"/>
  <c r="A61" i="46"/>
  <c r="L60" i="46"/>
  <c r="K60" i="46"/>
  <c r="I60" i="46"/>
  <c r="H60" i="46"/>
  <c r="D60" i="46"/>
  <c r="C60" i="46"/>
  <c r="B60" i="46"/>
  <c r="A60" i="46"/>
  <c r="L59" i="46"/>
  <c r="K59" i="46"/>
  <c r="I59" i="46"/>
  <c r="H59" i="46"/>
  <c r="D59" i="46"/>
  <c r="C59" i="46"/>
  <c r="B59" i="46"/>
  <c r="A59" i="46"/>
  <c r="L58" i="46"/>
  <c r="K58" i="46"/>
  <c r="I58" i="46"/>
  <c r="H58" i="46"/>
  <c r="D58" i="46"/>
  <c r="C58" i="46"/>
  <c r="B58" i="46"/>
  <c r="A58" i="46"/>
  <c r="L57" i="46"/>
  <c r="K57" i="46"/>
  <c r="I57" i="46"/>
  <c r="H57" i="46"/>
  <c r="D57" i="46"/>
  <c r="C57" i="46"/>
  <c r="B57" i="46"/>
  <c r="A57" i="46"/>
  <c r="M56" i="46"/>
  <c r="A56" i="46"/>
  <c r="L55" i="46"/>
  <c r="K55" i="46"/>
  <c r="I55" i="46"/>
  <c r="H55" i="46"/>
  <c r="D55" i="46"/>
  <c r="C55" i="46"/>
  <c r="B55" i="46"/>
  <c r="A55" i="46"/>
  <c r="L54" i="46"/>
  <c r="K54" i="46"/>
  <c r="I54" i="46"/>
  <c r="H54" i="46"/>
  <c r="D54" i="46"/>
  <c r="C54" i="46"/>
  <c r="B54" i="46"/>
  <c r="A54" i="46"/>
  <c r="L53" i="46"/>
  <c r="K53" i="46"/>
  <c r="I53" i="46"/>
  <c r="H53" i="46"/>
  <c r="D53" i="46"/>
  <c r="C53" i="46"/>
  <c r="B53" i="46"/>
  <c r="A53" i="46"/>
  <c r="L52" i="46"/>
  <c r="K52" i="46"/>
  <c r="I52" i="46"/>
  <c r="H52" i="46"/>
  <c r="D52" i="46"/>
  <c r="C52" i="46"/>
  <c r="B52" i="46"/>
  <c r="A52" i="46"/>
  <c r="L51" i="46"/>
  <c r="K51" i="46"/>
  <c r="I51" i="46"/>
  <c r="H51" i="46"/>
  <c r="D51" i="46"/>
  <c r="B51" i="46"/>
  <c r="A51" i="46"/>
  <c r="L50" i="46"/>
  <c r="K50" i="46"/>
  <c r="I50" i="46"/>
  <c r="H50" i="46"/>
  <c r="D50" i="46"/>
  <c r="C50" i="46"/>
  <c r="B50" i="46"/>
  <c r="A50" i="46"/>
  <c r="M49" i="46"/>
  <c r="A49" i="46"/>
  <c r="L48" i="46"/>
  <c r="K48" i="46"/>
  <c r="I48" i="46"/>
  <c r="H48" i="46"/>
  <c r="D48" i="46"/>
  <c r="C48" i="46"/>
  <c r="B48" i="46"/>
  <c r="A48" i="46"/>
  <c r="L47" i="46"/>
  <c r="K47" i="46"/>
  <c r="I47" i="46"/>
  <c r="H47" i="46"/>
  <c r="D47" i="46"/>
  <c r="C47" i="46"/>
  <c r="B47" i="46"/>
  <c r="A47" i="46"/>
  <c r="L46" i="46"/>
  <c r="K46" i="46"/>
  <c r="I46" i="46"/>
  <c r="H46" i="46"/>
  <c r="D46" i="46"/>
  <c r="C46" i="46"/>
  <c r="B46" i="46"/>
  <c r="A46" i="46"/>
  <c r="L45" i="46"/>
  <c r="K45" i="46"/>
  <c r="I45" i="46"/>
  <c r="H45" i="46"/>
  <c r="D45" i="46"/>
  <c r="C45" i="46"/>
  <c r="B45" i="46"/>
  <c r="A45" i="46"/>
  <c r="L44" i="46"/>
  <c r="K44" i="46"/>
  <c r="I44" i="46"/>
  <c r="H44" i="46"/>
  <c r="D44" i="46"/>
  <c r="C44" i="46"/>
  <c r="B44" i="46"/>
  <c r="A44" i="46"/>
  <c r="L43" i="46"/>
  <c r="K43" i="46"/>
  <c r="I43" i="46"/>
  <c r="H43" i="46"/>
  <c r="D43" i="46"/>
  <c r="C43" i="46"/>
  <c r="B43" i="46"/>
  <c r="A43" i="46"/>
  <c r="M42" i="46"/>
  <c r="A42" i="46"/>
  <c r="L41" i="46"/>
  <c r="K41" i="46"/>
  <c r="I41" i="46"/>
  <c r="H41" i="46"/>
  <c r="D41" i="46"/>
  <c r="C41" i="46"/>
  <c r="B41" i="46"/>
  <c r="A41" i="46"/>
  <c r="L40" i="46"/>
  <c r="K40" i="46"/>
  <c r="M40" i="46" s="1"/>
  <c r="N40" i="46" s="1"/>
  <c r="BB40" i="1" s="1"/>
  <c r="I40" i="46"/>
  <c r="H40" i="46"/>
  <c r="D40" i="46"/>
  <c r="C40" i="46"/>
  <c r="B40" i="46"/>
  <c r="A40" i="46"/>
  <c r="L39" i="46"/>
  <c r="K39" i="46"/>
  <c r="I39" i="46"/>
  <c r="H39" i="46"/>
  <c r="D39" i="46"/>
  <c r="C39" i="46"/>
  <c r="B39" i="46"/>
  <c r="A39" i="46"/>
  <c r="L38" i="46"/>
  <c r="K38" i="46"/>
  <c r="I38" i="46"/>
  <c r="H38" i="46"/>
  <c r="D38" i="46"/>
  <c r="C38" i="46"/>
  <c r="B38" i="46"/>
  <c r="A38" i="46"/>
  <c r="L37" i="46"/>
  <c r="K37" i="46"/>
  <c r="I37" i="46"/>
  <c r="H37" i="46"/>
  <c r="D37" i="46"/>
  <c r="B37" i="46"/>
  <c r="A37" i="46"/>
  <c r="L36" i="46"/>
  <c r="K36" i="46"/>
  <c r="I36" i="46"/>
  <c r="H36" i="46"/>
  <c r="D36" i="46"/>
  <c r="C36" i="46"/>
  <c r="B36" i="46"/>
  <c r="A36" i="46"/>
  <c r="M35" i="46"/>
  <c r="A35" i="46"/>
  <c r="L34" i="46"/>
  <c r="K34" i="46"/>
  <c r="M34" i="46" s="1"/>
  <c r="N34" i="46" s="1"/>
  <c r="BB34" i="1" s="1"/>
  <c r="I34" i="46"/>
  <c r="H34" i="46"/>
  <c r="D34" i="46"/>
  <c r="C34" i="46"/>
  <c r="B34" i="46"/>
  <c r="A34" i="46"/>
  <c r="L33" i="46"/>
  <c r="K33" i="46"/>
  <c r="I33" i="46"/>
  <c r="H33" i="46"/>
  <c r="D33" i="46"/>
  <c r="C33" i="46"/>
  <c r="B33" i="46"/>
  <c r="A33" i="46"/>
  <c r="L32" i="46"/>
  <c r="K32" i="46"/>
  <c r="I32" i="46"/>
  <c r="H32" i="46"/>
  <c r="D32" i="46"/>
  <c r="C32" i="46"/>
  <c r="B32" i="46"/>
  <c r="A32" i="46"/>
  <c r="L31" i="46"/>
  <c r="K31" i="46"/>
  <c r="I31" i="46"/>
  <c r="H31" i="46"/>
  <c r="D31" i="46"/>
  <c r="C31" i="46"/>
  <c r="B31" i="46"/>
  <c r="A31" i="46"/>
  <c r="L30" i="46"/>
  <c r="K30" i="46"/>
  <c r="M30" i="46" s="1"/>
  <c r="N30" i="46" s="1"/>
  <c r="BB30" i="1" s="1"/>
  <c r="I30" i="46"/>
  <c r="H30" i="46"/>
  <c r="D30" i="46"/>
  <c r="C30" i="46"/>
  <c r="B30" i="46"/>
  <c r="A30" i="46"/>
  <c r="L29" i="46"/>
  <c r="M29" i="46" s="1"/>
  <c r="N29" i="46" s="1"/>
  <c r="BB29" i="1" s="1"/>
  <c r="K29" i="46"/>
  <c r="I29" i="46"/>
  <c r="H29" i="46"/>
  <c r="D29" i="46"/>
  <c r="C29" i="46"/>
  <c r="B29" i="46"/>
  <c r="A29" i="46"/>
  <c r="M28" i="46"/>
  <c r="A28" i="46"/>
  <c r="L27" i="46"/>
  <c r="K27" i="46"/>
  <c r="I27" i="46"/>
  <c r="H27" i="46"/>
  <c r="D27" i="46"/>
  <c r="B27" i="46"/>
  <c r="A27" i="46"/>
  <c r="L26" i="46"/>
  <c r="K26" i="46"/>
  <c r="I26" i="46"/>
  <c r="H26" i="46"/>
  <c r="D26" i="46"/>
  <c r="C26" i="46"/>
  <c r="B26" i="46"/>
  <c r="A26" i="46"/>
  <c r="L25" i="46"/>
  <c r="K25" i="46"/>
  <c r="I25" i="46"/>
  <c r="H25" i="46"/>
  <c r="D25" i="46"/>
  <c r="C25" i="46"/>
  <c r="B25" i="46"/>
  <c r="A25" i="46"/>
  <c r="L24" i="46"/>
  <c r="K24" i="46"/>
  <c r="I24" i="46"/>
  <c r="H24" i="46"/>
  <c r="D24" i="46"/>
  <c r="C24" i="46"/>
  <c r="B24" i="46"/>
  <c r="A24" i="46"/>
  <c r="L23" i="46"/>
  <c r="K23" i="46"/>
  <c r="I23" i="46"/>
  <c r="H23" i="46"/>
  <c r="D23" i="46"/>
  <c r="C23" i="46"/>
  <c r="B23" i="46"/>
  <c r="A23" i="46"/>
  <c r="L22" i="46"/>
  <c r="K22" i="46"/>
  <c r="I22" i="46"/>
  <c r="H22" i="46"/>
  <c r="D22" i="46"/>
  <c r="C22" i="46"/>
  <c r="B22" i="46"/>
  <c r="A22" i="46"/>
  <c r="M21" i="46"/>
  <c r="A21" i="46"/>
  <c r="L20" i="46"/>
  <c r="K20" i="46"/>
  <c r="M20" i="46" s="1"/>
  <c r="N20" i="46" s="1"/>
  <c r="BB20" i="1" s="1"/>
  <c r="I20" i="46"/>
  <c r="H20" i="46"/>
  <c r="D20" i="46"/>
  <c r="B20" i="46"/>
  <c r="A20" i="46"/>
  <c r="L19" i="46"/>
  <c r="K19" i="46"/>
  <c r="I19" i="46"/>
  <c r="H19" i="46"/>
  <c r="D19" i="46"/>
  <c r="C19" i="46"/>
  <c r="B19" i="46"/>
  <c r="A19" i="46"/>
  <c r="L18" i="46"/>
  <c r="K18" i="46"/>
  <c r="I18" i="46"/>
  <c r="H18" i="46"/>
  <c r="D18" i="46"/>
  <c r="C18" i="46"/>
  <c r="B18" i="46"/>
  <c r="A18" i="46"/>
  <c r="L17" i="46"/>
  <c r="K17" i="46"/>
  <c r="I17" i="46"/>
  <c r="H17" i="46"/>
  <c r="D17" i="46"/>
  <c r="C17" i="46"/>
  <c r="B17" i="46"/>
  <c r="A17" i="46"/>
  <c r="L16" i="46"/>
  <c r="K16" i="46"/>
  <c r="I16" i="46"/>
  <c r="H16" i="46"/>
  <c r="D16" i="46"/>
  <c r="C16" i="46"/>
  <c r="B16" i="46"/>
  <c r="A16" i="46"/>
  <c r="L15" i="46"/>
  <c r="K15" i="46"/>
  <c r="M15" i="46" s="1"/>
  <c r="N15" i="46" s="1"/>
  <c r="BB15" i="1" s="1"/>
  <c r="I15" i="46"/>
  <c r="H15" i="46"/>
  <c r="D15" i="46"/>
  <c r="C15" i="46"/>
  <c r="B15" i="46"/>
  <c r="A15" i="46"/>
  <c r="M14" i="46"/>
  <c r="A14" i="46"/>
  <c r="L13" i="46"/>
  <c r="K13" i="46"/>
  <c r="I13" i="46"/>
  <c r="H13" i="46"/>
  <c r="D13" i="46"/>
  <c r="B13" i="46"/>
  <c r="A13" i="46"/>
  <c r="L12" i="46"/>
  <c r="K12" i="46"/>
  <c r="I12" i="46"/>
  <c r="H12" i="46"/>
  <c r="D12" i="46"/>
  <c r="C12" i="46"/>
  <c r="B12" i="46"/>
  <c r="A12" i="46"/>
  <c r="L11" i="46"/>
  <c r="K11" i="46"/>
  <c r="I11" i="46"/>
  <c r="H11" i="46"/>
  <c r="D11" i="46"/>
  <c r="B11" i="46"/>
  <c r="A11" i="46"/>
  <c r="L10" i="46"/>
  <c r="K10" i="46"/>
  <c r="I10" i="46"/>
  <c r="H10" i="46"/>
  <c r="D10" i="46"/>
  <c r="C10" i="46"/>
  <c r="B10" i="46"/>
  <c r="A10" i="46"/>
  <c r="L9" i="46"/>
  <c r="K9" i="46"/>
  <c r="I9" i="46"/>
  <c r="H9" i="46"/>
  <c r="D9" i="46"/>
  <c r="B9" i="46"/>
  <c r="A9" i="46"/>
  <c r="L8" i="46"/>
  <c r="K8" i="46"/>
  <c r="I8" i="46"/>
  <c r="H8" i="46"/>
  <c r="D8" i="46"/>
  <c r="C8" i="46"/>
  <c r="B8" i="46"/>
  <c r="A8" i="46"/>
  <c r="A7" i="46"/>
  <c r="E113" i="47"/>
  <c r="A113" i="47"/>
  <c r="E112" i="47"/>
  <c r="A112" i="47"/>
  <c r="E111" i="47"/>
  <c r="A111" i="47"/>
  <c r="A110" i="47"/>
  <c r="E108" i="47"/>
  <c r="A108" i="47"/>
  <c r="E107" i="47"/>
  <c r="A107" i="47"/>
  <c r="E106" i="47"/>
  <c r="A106" i="47"/>
  <c r="A105" i="47"/>
  <c r="E103" i="47"/>
  <c r="A103" i="47"/>
  <c r="E102" i="47"/>
  <c r="A102" i="47"/>
  <c r="E101" i="47"/>
  <c r="A101" i="47"/>
  <c r="A100" i="47"/>
  <c r="E98" i="47"/>
  <c r="A98" i="47"/>
  <c r="E97" i="47"/>
  <c r="A97" i="47"/>
  <c r="E96" i="47"/>
  <c r="A96" i="47"/>
  <c r="A95" i="47"/>
  <c r="E93" i="47"/>
  <c r="A93" i="47"/>
  <c r="E92" i="47"/>
  <c r="A92" i="47"/>
  <c r="E91" i="47"/>
  <c r="A91" i="47"/>
  <c r="A90" i="47"/>
  <c r="E88" i="47"/>
  <c r="A88" i="47"/>
  <c r="E87" i="47"/>
  <c r="A87" i="47"/>
  <c r="E86" i="47"/>
  <c r="A86" i="47"/>
  <c r="A85" i="47"/>
  <c r="L83" i="47"/>
  <c r="K83" i="47"/>
  <c r="I83" i="47"/>
  <c r="B83" i="47"/>
  <c r="A83" i="47"/>
  <c r="M82" i="47"/>
  <c r="A82" i="47"/>
  <c r="L81" i="47"/>
  <c r="K81" i="47"/>
  <c r="I81" i="47"/>
  <c r="B81" i="47"/>
  <c r="A81" i="47"/>
  <c r="M80" i="47"/>
  <c r="A80" i="47"/>
  <c r="L79" i="47"/>
  <c r="M79" i="47"/>
  <c r="N79" i="47" s="1"/>
  <c r="BC79" i="1" s="1"/>
  <c r="K79" i="47"/>
  <c r="I79" i="47"/>
  <c r="B79" i="47"/>
  <c r="A79" i="47"/>
  <c r="L78" i="47"/>
  <c r="K78" i="47"/>
  <c r="I78" i="47"/>
  <c r="B78" i="47"/>
  <c r="A78" i="47"/>
  <c r="M77" i="47"/>
  <c r="A77" i="47"/>
  <c r="L76" i="47"/>
  <c r="K76" i="47"/>
  <c r="I76" i="47"/>
  <c r="B76" i="47"/>
  <c r="A76" i="47"/>
  <c r="L75" i="47"/>
  <c r="K75" i="47"/>
  <c r="I75" i="47"/>
  <c r="B75" i="47"/>
  <c r="A75" i="47"/>
  <c r="L74" i="47"/>
  <c r="K74" i="47"/>
  <c r="I74" i="47"/>
  <c r="B74" i="47"/>
  <c r="A74" i="47"/>
  <c r="L73" i="47"/>
  <c r="K73" i="47"/>
  <c r="I73" i="47"/>
  <c r="B73" i="47"/>
  <c r="A73" i="47"/>
  <c r="M72" i="47"/>
  <c r="A72" i="47"/>
  <c r="L71" i="47"/>
  <c r="K71" i="47"/>
  <c r="I71" i="47"/>
  <c r="H71" i="47"/>
  <c r="D71" i="47"/>
  <c r="B71" i="47"/>
  <c r="A71" i="47"/>
  <c r="L70" i="47"/>
  <c r="K70" i="47"/>
  <c r="I70" i="47"/>
  <c r="H70" i="47"/>
  <c r="D70" i="47"/>
  <c r="B70" i="47"/>
  <c r="A70" i="47"/>
  <c r="L69" i="47"/>
  <c r="M69" i="47"/>
  <c r="N69" i="47" s="1"/>
  <c r="BC69" i="1" s="1"/>
  <c r="K69" i="47"/>
  <c r="I69" i="47"/>
  <c r="H69" i="47"/>
  <c r="D69" i="47"/>
  <c r="B69" i="47"/>
  <c r="A69" i="47"/>
  <c r="L68" i="47"/>
  <c r="M68" i="47" s="1"/>
  <c r="N68" i="47" s="1"/>
  <c r="BC68" i="1" s="1"/>
  <c r="K68" i="47"/>
  <c r="I68" i="47"/>
  <c r="H68" i="47"/>
  <c r="D68" i="47"/>
  <c r="B68" i="47"/>
  <c r="A68" i="47"/>
  <c r="L67" i="47"/>
  <c r="K67" i="47"/>
  <c r="M67" i="47" s="1"/>
  <c r="N67" i="47" s="1"/>
  <c r="BC67" i="1" s="1"/>
  <c r="I67" i="47"/>
  <c r="H67" i="47"/>
  <c r="D67" i="47"/>
  <c r="B67" i="47"/>
  <c r="A67" i="47"/>
  <c r="L66" i="47"/>
  <c r="K66" i="47"/>
  <c r="I66" i="47"/>
  <c r="H66" i="47"/>
  <c r="D66" i="47"/>
  <c r="B66" i="47"/>
  <c r="A66" i="47"/>
  <c r="L65" i="47"/>
  <c r="M65" i="47" s="1"/>
  <c r="N65" i="47" s="1"/>
  <c r="BC65" i="1" s="1"/>
  <c r="K65" i="47"/>
  <c r="I65" i="47"/>
  <c r="H65" i="47"/>
  <c r="D65" i="47"/>
  <c r="B65" i="47"/>
  <c r="A65" i="47"/>
  <c r="L64" i="47"/>
  <c r="K64" i="47"/>
  <c r="I64" i="47"/>
  <c r="H64" i="47"/>
  <c r="D64" i="47"/>
  <c r="B64" i="47"/>
  <c r="A64" i="47"/>
  <c r="M63" i="47"/>
  <c r="A63" i="47"/>
  <c r="L62" i="47"/>
  <c r="K62" i="47"/>
  <c r="I62" i="47"/>
  <c r="H62" i="47"/>
  <c r="D62" i="47"/>
  <c r="C62" i="47"/>
  <c r="B62" i="47"/>
  <c r="A62" i="47"/>
  <c r="L61" i="47"/>
  <c r="K61" i="47"/>
  <c r="I61" i="47"/>
  <c r="H61" i="47"/>
  <c r="D61" i="47"/>
  <c r="C61" i="47"/>
  <c r="B61" i="47"/>
  <c r="A61" i="47"/>
  <c r="L60" i="47"/>
  <c r="K60" i="47"/>
  <c r="I60" i="47"/>
  <c r="H60" i="47"/>
  <c r="D60" i="47"/>
  <c r="C60" i="47"/>
  <c r="B60" i="47"/>
  <c r="A60" i="47"/>
  <c r="L59" i="47"/>
  <c r="K59" i="47"/>
  <c r="I59" i="47"/>
  <c r="H59" i="47"/>
  <c r="D59" i="47"/>
  <c r="C59" i="47"/>
  <c r="B59" i="47"/>
  <c r="A59" i="47"/>
  <c r="L58" i="47"/>
  <c r="K58" i="47"/>
  <c r="I58" i="47"/>
  <c r="H58" i="47"/>
  <c r="D58" i="47"/>
  <c r="C58" i="47"/>
  <c r="B58" i="47"/>
  <c r="A58" i="47"/>
  <c r="L57" i="47"/>
  <c r="K57" i="47"/>
  <c r="I57" i="47"/>
  <c r="H57" i="47"/>
  <c r="D57" i="47"/>
  <c r="C57" i="47"/>
  <c r="B57" i="47"/>
  <c r="A57" i="47"/>
  <c r="M56" i="47"/>
  <c r="A56" i="47"/>
  <c r="L55" i="47"/>
  <c r="K55" i="47"/>
  <c r="I55" i="47"/>
  <c r="H55" i="47"/>
  <c r="D55" i="47"/>
  <c r="C55" i="47"/>
  <c r="B55" i="47"/>
  <c r="A55" i="47"/>
  <c r="L54" i="47"/>
  <c r="K54" i="47"/>
  <c r="I54" i="47"/>
  <c r="H54" i="47"/>
  <c r="D54" i="47"/>
  <c r="C54" i="47"/>
  <c r="B54" i="47"/>
  <c r="A54" i="47"/>
  <c r="L53" i="47"/>
  <c r="K53" i="47"/>
  <c r="I53" i="47"/>
  <c r="H53" i="47"/>
  <c r="D53" i="47"/>
  <c r="C53" i="47"/>
  <c r="B53" i="47"/>
  <c r="A53" i="47"/>
  <c r="L52" i="47"/>
  <c r="K52" i="47"/>
  <c r="I52" i="47"/>
  <c r="H52" i="47"/>
  <c r="D52" i="47"/>
  <c r="C52" i="47"/>
  <c r="B52" i="47"/>
  <c r="A52" i="47"/>
  <c r="L51" i="47"/>
  <c r="K51" i="47"/>
  <c r="I51" i="47"/>
  <c r="H51" i="47"/>
  <c r="D51" i="47"/>
  <c r="B51" i="47"/>
  <c r="A51" i="47"/>
  <c r="L50" i="47"/>
  <c r="K50" i="47"/>
  <c r="I50" i="47"/>
  <c r="H50" i="47"/>
  <c r="D50" i="47"/>
  <c r="C50" i="47"/>
  <c r="B50" i="47"/>
  <c r="A50" i="47"/>
  <c r="M49" i="47"/>
  <c r="A49" i="47"/>
  <c r="L48" i="47"/>
  <c r="K48" i="47"/>
  <c r="I48" i="47"/>
  <c r="H48" i="47"/>
  <c r="D48" i="47"/>
  <c r="C48" i="47"/>
  <c r="B48" i="47"/>
  <c r="A48" i="47"/>
  <c r="L47" i="47"/>
  <c r="K47" i="47"/>
  <c r="I47" i="47"/>
  <c r="H47" i="47"/>
  <c r="D47" i="47"/>
  <c r="C47" i="47"/>
  <c r="B47" i="47"/>
  <c r="A47" i="47"/>
  <c r="L46" i="47"/>
  <c r="K46" i="47"/>
  <c r="I46" i="47"/>
  <c r="H46" i="47"/>
  <c r="D46" i="47"/>
  <c r="C46" i="47"/>
  <c r="B46" i="47"/>
  <c r="A46" i="47"/>
  <c r="L45" i="47"/>
  <c r="K45" i="47"/>
  <c r="I45" i="47"/>
  <c r="H45" i="47"/>
  <c r="D45" i="47"/>
  <c r="C45" i="47"/>
  <c r="B45" i="47"/>
  <c r="A45" i="47"/>
  <c r="L44" i="47"/>
  <c r="K44" i="47"/>
  <c r="I44" i="47"/>
  <c r="H44" i="47"/>
  <c r="D44" i="47"/>
  <c r="C44" i="47"/>
  <c r="B44" i="47"/>
  <c r="A44" i="47"/>
  <c r="L43" i="47"/>
  <c r="K43" i="47"/>
  <c r="I43" i="47"/>
  <c r="H43" i="47"/>
  <c r="D43" i="47"/>
  <c r="C43" i="47"/>
  <c r="B43" i="47"/>
  <c r="A43" i="47"/>
  <c r="M42" i="47"/>
  <c r="A42" i="47"/>
  <c r="L41" i="47"/>
  <c r="K41" i="47"/>
  <c r="I41" i="47"/>
  <c r="H41" i="47"/>
  <c r="D41" i="47"/>
  <c r="C41" i="47"/>
  <c r="B41" i="47"/>
  <c r="A41" i="47"/>
  <c r="L40" i="47"/>
  <c r="K40" i="47"/>
  <c r="M40" i="47" s="1"/>
  <c r="N40" i="47" s="1"/>
  <c r="BC40" i="1" s="1"/>
  <c r="I40" i="47"/>
  <c r="H40" i="47"/>
  <c r="D40" i="47"/>
  <c r="C40" i="47"/>
  <c r="B40" i="47"/>
  <c r="A40" i="47"/>
  <c r="L39" i="47"/>
  <c r="K39" i="47"/>
  <c r="I39" i="47"/>
  <c r="H39" i="47"/>
  <c r="D39" i="47"/>
  <c r="C39" i="47"/>
  <c r="B39" i="47"/>
  <c r="A39" i="47"/>
  <c r="L38" i="47"/>
  <c r="K38" i="47"/>
  <c r="I38" i="47"/>
  <c r="H38" i="47"/>
  <c r="D38" i="47"/>
  <c r="C38" i="47"/>
  <c r="B38" i="47"/>
  <c r="A38" i="47"/>
  <c r="L37" i="47"/>
  <c r="K37" i="47"/>
  <c r="I37" i="47"/>
  <c r="H37" i="47"/>
  <c r="D37" i="47"/>
  <c r="B37" i="47"/>
  <c r="A37" i="47"/>
  <c r="L36" i="47"/>
  <c r="K36" i="47"/>
  <c r="I36" i="47"/>
  <c r="H36" i="47"/>
  <c r="D36" i="47"/>
  <c r="C36" i="47"/>
  <c r="B36" i="47"/>
  <c r="A36" i="47"/>
  <c r="M35" i="47"/>
  <c r="A35" i="47"/>
  <c r="L34" i="47"/>
  <c r="K34" i="47"/>
  <c r="I34" i="47"/>
  <c r="H34" i="47"/>
  <c r="D34" i="47"/>
  <c r="C34" i="47"/>
  <c r="B34" i="47"/>
  <c r="A34" i="47"/>
  <c r="L33" i="47"/>
  <c r="K33" i="47"/>
  <c r="I33" i="47"/>
  <c r="H33" i="47"/>
  <c r="D33" i="47"/>
  <c r="C33" i="47"/>
  <c r="B33" i="47"/>
  <c r="A33" i="47"/>
  <c r="L32" i="47"/>
  <c r="K32" i="47"/>
  <c r="I32" i="47"/>
  <c r="H32" i="47"/>
  <c r="D32" i="47"/>
  <c r="C32" i="47"/>
  <c r="B32" i="47"/>
  <c r="A32" i="47"/>
  <c r="L31" i="47"/>
  <c r="K31" i="47"/>
  <c r="I31" i="47"/>
  <c r="H31" i="47"/>
  <c r="D31" i="47"/>
  <c r="C31" i="47"/>
  <c r="B31" i="47"/>
  <c r="A31" i="47"/>
  <c r="L30" i="47"/>
  <c r="K30" i="47"/>
  <c r="I30" i="47"/>
  <c r="H30" i="47"/>
  <c r="D30" i="47"/>
  <c r="C30" i="47"/>
  <c r="B30" i="47"/>
  <c r="A30" i="47"/>
  <c r="L29" i="47"/>
  <c r="M29" i="47" s="1"/>
  <c r="N29" i="47" s="1"/>
  <c r="BC29" i="1" s="1"/>
  <c r="K29" i="47"/>
  <c r="I29" i="47"/>
  <c r="H29" i="47"/>
  <c r="D29" i="47"/>
  <c r="C29" i="47"/>
  <c r="B29" i="47"/>
  <c r="A29" i="47"/>
  <c r="M28" i="47"/>
  <c r="A28" i="47"/>
  <c r="L27" i="47"/>
  <c r="K27" i="47"/>
  <c r="I27" i="47"/>
  <c r="H27" i="47"/>
  <c r="D27" i="47"/>
  <c r="B27" i="47"/>
  <c r="A27" i="47"/>
  <c r="L26" i="47"/>
  <c r="K26" i="47"/>
  <c r="I26" i="47"/>
  <c r="H26" i="47"/>
  <c r="D26" i="47"/>
  <c r="C26" i="47"/>
  <c r="B26" i="47"/>
  <c r="A26" i="47"/>
  <c r="L25" i="47"/>
  <c r="K25" i="47"/>
  <c r="I25" i="47"/>
  <c r="H25" i="47"/>
  <c r="D25" i="47"/>
  <c r="C25" i="47"/>
  <c r="B25" i="47"/>
  <c r="A25" i="47"/>
  <c r="L24" i="47"/>
  <c r="K24" i="47"/>
  <c r="I24" i="47"/>
  <c r="H24" i="47"/>
  <c r="D24" i="47"/>
  <c r="C24" i="47"/>
  <c r="B24" i="47"/>
  <c r="A24" i="47"/>
  <c r="L23" i="47"/>
  <c r="K23" i="47"/>
  <c r="I23" i="47"/>
  <c r="H23" i="47"/>
  <c r="D23" i="47"/>
  <c r="C23" i="47"/>
  <c r="B23" i="47"/>
  <c r="A23" i="47"/>
  <c r="L22" i="47"/>
  <c r="K22" i="47"/>
  <c r="I22" i="47"/>
  <c r="H22" i="47"/>
  <c r="D22" i="47"/>
  <c r="C22" i="47"/>
  <c r="B22" i="47"/>
  <c r="A22" i="47"/>
  <c r="M21" i="47"/>
  <c r="A21" i="47"/>
  <c r="L20" i="47"/>
  <c r="K20" i="47"/>
  <c r="M20" i="47" s="1"/>
  <c r="N20" i="47" s="1"/>
  <c r="BC20" i="1" s="1"/>
  <c r="I20" i="47"/>
  <c r="H20" i="47"/>
  <c r="D20" i="47"/>
  <c r="B20" i="47"/>
  <c r="A20" i="47"/>
  <c r="L19" i="47"/>
  <c r="K19" i="47"/>
  <c r="I19" i="47"/>
  <c r="H19" i="47"/>
  <c r="D19" i="47"/>
  <c r="C19" i="47"/>
  <c r="B19" i="47"/>
  <c r="A19" i="47"/>
  <c r="L18" i="47"/>
  <c r="K18" i="47"/>
  <c r="I18" i="47"/>
  <c r="H18" i="47"/>
  <c r="D18" i="47"/>
  <c r="C18" i="47"/>
  <c r="B18" i="47"/>
  <c r="A18" i="47"/>
  <c r="L17" i="47"/>
  <c r="K17" i="47"/>
  <c r="I17" i="47"/>
  <c r="H17" i="47"/>
  <c r="D17" i="47"/>
  <c r="C17" i="47"/>
  <c r="B17" i="47"/>
  <c r="A17" i="47"/>
  <c r="L16" i="47"/>
  <c r="K16" i="47"/>
  <c r="I16" i="47"/>
  <c r="H16" i="47"/>
  <c r="D16" i="47"/>
  <c r="C16" i="47"/>
  <c r="B16" i="47"/>
  <c r="A16" i="47"/>
  <c r="L15" i="47"/>
  <c r="K15" i="47"/>
  <c r="M15" i="47" s="1"/>
  <c r="N15" i="47" s="1"/>
  <c r="BC15" i="1" s="1"/>
  <c r="I15" i="47"/>
  <c r="H15" i="47"/>
  <c r="D15" i="47"/>
  <c r="C15" i="47"/>
  <c r="B15" i="47"/>
  <c r="A15" i="47"/>
  <c r="M14" i="47"/>
  <c r="A14" i="47"/>
  <c r="L13" i="47"/>
  <c r="K13" i="47"/>
  <c r="I13" i="47"/>
  <c r="H13" i="47"/>
  <c r="D13" i="47"/>
  <c r="B13" i="47"/>
  <c r="A13" i="47"/>
  <c r="L12" i="47"/>
  <c r="K12" i="47"/>
  <c r="I12" i="47"/>
  <c r="H12" i="47"/>
  <c r="D12" i="47"/>
  <c r="C12" i="47"/>
  <c r="B12" i="47"/>
  <c r="A12" i="47"/>
  <c r="L11" i="47"/>
  <c r="K11" i="47"/>
  <c r="I11" i="47"/>
  <c r="H11" i="47"/>
  <c r="D11" i="47"/>
  <c r="B11" i="47"/>
  <c r="A11" i="47"/>
  <c r="L10" i="47"/>
  <c r="K10" i="47"/>
  <c r="I10" i="47"/>
  <c r="H10" i="47"/>
  <c r="D10" i="47"/>
  <c r="C10" i="47"/>
  <c r="B10" i="47"/>
  <c r="A10" i="47"/>
  <c r="L9" i="47"/>
  <c r="K9" i="47"/>
  <c r="I9" i="47"/>
  <c r="H9" i="47"/>
  <c r="D9" i="47"/>
  <c r="B9" i="47"/>
  <c r="A9" i="47"/>
  <c r="L8" i="47"/>
  <c r="K8" i="47"/>
  <c r="I8" i="47"/>
  <c r="H8" i="47"/>
  <c r="D8" i="47"/>
  <c r="C8" i="47"/>
  <c r="B8" i="47"/>
  <c r="A8" i="47"/>
  <c r="A7" i="47"/>
  <c r="E113" i="48"/>
  <c r="A113" i="48"/>
  <c r="E112" i="48"/>
  <c r="A112" i="48"/>
  <c r="E111" i="48"/>
  <c r="A111" i="48"/>
  <c r="A110" i="48"/>
  <c r="E108" i="48"/>
  <c r="A108" i="48"/>
  <c r="E107" i="48"/>
  <c r="A107" i="48"/>
  <c r="E106" i="48"/>
  <c r="A106" i="48"/>
  <c r="A105" i="48"/>
  <c r="E103" i="48"/>
  <c r="A103" i="48"/>
  <c r="E102" i="48"/>
  <c r="A102" i="48"/>
  <c r="E101" i="48"/>
  <c r="A101" i="48"/>
  <c r="A100" i="48"/>
  <c r="E98" i="48"/>
  <c r="A98" i="48"/>
  <c r="E97" i="48"/>
  <c r="A97" i="48"/>
  <c r="E96" i="48"/>
  <c r="A96" i="48"/>
  <c r="A95" i="48"/>
  <c r="E93" i="48"/>
  <c r="A93" i="48"/>
  <c r="E92" i="48"/>
  <c r="A92" i="48"/>
  <c r="E91" i="48"/>
  <c r="A91" i="48"/>
  <c r="A90" i="48"/>
  <c r="E88" i="48"/>
  <c r="A88" i="48"/>
  <c r="E87" i="48"/>
  <c r="A87" i="48"/>
  <c r="E86" i="48"/>
  <c r="A86" i="48"/>
  <c r="A85" i="48"/>
  <c r="L83" i="48"/>
  <c r="K83" i="48"/>
  <c r="I83" i="48"/>
  <c r="B83" i="48"/>
  <c r="A83" i="48"/>
  <c r="M82" i="48"/>
  <c r="A82" i="48"/>
  <c r="L81" i="48"/>
  <c r="K81" i="48"/>
  <c r="I81" i="48"/>
  <c r="B81" i="48"/>
  <c r="A81" i="48"/>
  <c r="M80" i="48"/>
  <c r="A80" i="48"/>
  <c r="L79" i="48"/>
  <c r="K79" i="48"/>
  <c r="I79" i="48"/>
  <c r="B79" i="48"/>
  <c r="A79" i="48"/>
  <c r="L78" i="48"/>
  <c r="K78" i="48"/>
  <c r="I78" i="48"/>
  <c r="B78" i="48"/>
  <c r="A78" i="48"/>
  <c r="M77" i="48"/>
  <c r="A77" i="48"/>
  <c r="L76" i="48"/>
  <c r="K76" i="48"/>
  <c r="I76" i="48"/>
  <c r="B76" i="48"/>
  <c r="A76" i="48"/>
  <c r="L75" i="48"/>
  <c r="K75" i="48"/>
  <c r="I75" i="48"/>
  <c r="B75" i="48"/>
  <c r="A75" i="48"/>
  <c r="L74" i="48"/>
  <c r="K74" i="48"/>
  <c r="I74" i="48"/>
  <c r="B74" i="48"/>
  <c r="A74" i="48"/>
  <c r="L73" i="48"/>
  <c r="K73" i="48"/>
  <c r="I73" i="48"/>
  <c r="B73" i="48"/>
  <c r="A73" i="48"/>
  <c r="M72" i="48"/>
  <c r="A72" i="48"/>
  <c r="L71" i="48"/>
  <c r="K71" i="48"/>
  <c r="I71" i="48"/>
  <c r="H71" i="48"/>
  <c r="D71" i="48"/>
  <c r="B71" i="48"/>
  <c r="A71" i="48"/>
  <c r="L70" i="48"/>
  <c r="K70" i="48"/>
  <c r="I70" i="48"/>
  <c r="H70" i="48"/>
  <c r="D70" i="48"/>
  <c r="B70" i="48"/>
  <c r="A70" i="48"/>
  <c r="L69" i="48"/>
  <c r="K69" i="48"/>
  <c r="I69" i="48"/>
  <c r="H69" i="48"/>
  <c r="D69" i="48"/>
  <c r="B69" i="48"/>
  <c r="A69" i="48"/>
  <c r="L68" i="48"/>
  <c r="K68" i="48"/>
  <c r="I68" i="48"/>
  <c r="H68" i="48"/>
  <c r="D68" i="48"/>
  <c r="B68" i="48"/>
  <c r="A68" i="48"/>
  <c r="L67" i="48"/>
  <c r="K67" i="48"/>
  <c r="I67" i="48"/>
  <c r="H67" i="48"/>
  <c r="D67" i="48"/>
  <c r="B67" i="48"/>
  <c r="A67" i="48"/>
  <c r="L66" i="48"/>
  <c r="K66" i="48"/>
  <c r="I66" i="48"/>
  <c r="H66" i="48"/>
  <c r="D66" i="48"/>
  <c r="B66" i="48"/>
  <c r="A66" i="48"/>
  <c r="L65" i="48"/>
  <c r="M65" i="48" s="1"/>
  <c r="N65" i="48" s="1"/>
  <c r="BD65" i="1" s="1"/>
  <c r="K65" i="48"/>
  <c r="I65" i="48"/>
  <c r="H65" i="48"/>
  <c r="D65" i="48"/>
  <c r="B65" i="48"/>
  <c r="A65" i="48"/>
  <c r="L64" i="48"/>
  <c r="K64" i="48"/>
  <c r="I64" i="48"/>
  <c r="H64" i="48"/>
  <c r="D64" i="48"/>
  <c r="B64" i="48"/>
  <c r="A64" i="48"/>
  <c r="M63" i="48"/>
  <c r="A63" i="48"/>
  <c r="L62" i="48"/>
  <c r="K62" i="48"/>
  <c r="I62" i="48"/>
  <c r="H62" i="48"/>
  <c r="D62" i="48"/>
  <c r="C62" i="48"/>
  <c r="B62" i="48"/>
  <c r="A62" i="48"/>
  <c r="L61" i="48"/>
  <c r="K61" i="48"/>
  <c r="I61" i="48"/>
  <c r="H61" i="48"/>
  <c r="D61" i="48"/>
  <c r="C61" i="48"/>
  <c r="B61" i="48"/>
  <c r="A61" i="48"/>
  <c r="L60" i="48"/>
  <c r="K60" i="48"/>
  <c r="I60" i="48"/>
  <c r="H60" i="48"/>
  <c r="D60" i="48"/>
  <c r="C60" i="48"/>
  <c r="B60" i="48"/>
  <c r="A60" i="48"/>
  <c r="L59" i="48"/>
  <c r="K59" i="48"/>
  <c r="I59" i="48"/>
  <c r="H59" i="48"/>
  <c r="D59" i="48"/>
  <c r="C59" i="48"/>
  <c r="B59" i="48"/>
  <c r="A59" i="48"/>
  <c r="L58" i="48"/>
  <c r="K58" i="48"/>
  <c r="I58" i="48"/>
  <c r="H58" i="48"/>
  <c r="D58" i="48"/>
  <c r="C58" i="48"/>
  <c r="B58" i="48"/>
  <c r="A58" i="48"/>
  <c r="L57" i="48"/>
  <c r="K57" i="48"/>
  <c r="I57" i="48"/>
  <c r="H57" i="48"/>
  <c r="D57" i="48"/>
  <c r="C57" i="48"/>
  <c r="B57" i="48"/>
  <c r="A57" i="48"/>
  <c r="M56" i="48"/>
  <c r="A56" i="48"/>
  <c r="L55" i="48"/>
  <c r="K55" i="48"/>
  <c r="I55" i="48"/>
  <c r="H55" i="48"/>
  <c r="D55" i="48"/>
  <c r="C55" i="48"/>
  <c r="B55" i="48"/>
  <c r="A55" i="48"/>
  <c r="L54" i="48"/>
  <c r="K54" i="48"/>
  <c r="M54" i="48" s="1"/>
  <c r="N54" i="48" s="1"/>
  <c r="BD54" i="1" s="1"/>
  <c r="I54" i="48"/>
  <c r="H54" i="48"/>
  <c r="D54" i="48"/>
  <c r="C54" i="48"/>
  <c r="B54" i="48"/>
  <c r="A54" i="48"/>
  <c r="L53" i="48"/>
  <c r="K53" i="48"/>
  <c r="I53" i="48"/>
  <c r="H53" i="48"/>
  <c r="D53" i="48"/>
  <c r="C53" i="48"/>
  <c r="B53" i="48"/>
  <c r="A53" i="48"/>
  <c r="L52" i="48"/>
  <c r="K52" i="48"/>
  <c r="I52" i="48"/>
  <c r="H52" i="48"/>
  <c r="D52" i="48"/>
  <c r="C52" i="48"/>
  <c r="B52" i="48"/>
  <c r="A52" i="48"/>
  <c r="L51" i="48"/>
  <c r="K51" i="48"/>
  <c r="I51" i="48"/>
  <c r="H51" i="48"/>
  <c r="D51" i="48"/>
  <c r="B51" i="48"/>
  <c r="A51" i="48"/>
  <c r="L50" i="48"/>
  <c r="K50" i="48"/>
  <c r="I50" i="48"/>
  <c r="H50" i="48"/>
  <c r="D50" i="48"/>
  <c r="C50" i="48"/>
  <c r="B50" i="48"/>
  <c r="A50" i="48"/>
  <c r="M49" i="48"/>
  <c r="A49" i="48"/>
  <c r="L48" i="48"/>
  <c r="K48" i="48"/>
  <c r="I48" i="48"/>
  <c r="H48" i="48"/>
  <c r="D48" i="48"/>
  <c r="C48" i="48"/>
  <c r="B48" i="48"/>
  <c r="A48" i="48"/>
  <c r="L47" i="48"/>
  <c r="K47" i="48"/>
  <c r="I47" i="48"/>
  <c r="H47" i="48"/>
  <c r="D47" i="48"/>
  <c r="C47" i="48"/>
  <c r="B47" i="48"/>
  <c r="A47" i="48"/>
  <c r="L46" i="48"/>
  <c r="K46" i="48"/>
  <c r="I46" i="48"/>
  <c r="H46" i="48"/>
  <c r="D46" i="48"/>
  <c r="C46" i="48"/>
  <c r="B46" i="48"/>
  <c r="A46" i="48"/>
  <c r="L45" i="48"/>
  <c r="K45" i="48"/>
  <c r="I45" i="48"/>
  <c r="H45" i="48"/>
  <c r="D45" i="48"/>
  <c r="C45" i="48"/>
  <c r="B45" i="48"/>
  <c r="A45" i="48"/>
  <c r="L44" i="48"/>
  <c r="K44" i="48"/>
  <c r="I44" i="48"/>
  <c r="H44" i="48"/>
  <c r="D44" i="48"/>
  <c r="C44" i="48"/>
  <c r="B44" i="48"/>
  <c r="A44" i="48"/>
  <c r="L43" i="48"/>
  <c r="K43" i="48"/>
  <c r="I43" i="48"/>
  <c r="H43" i="48"/>
  <c r="D43" i="48"/>
  <c r="C43" i="48"/>
  <c r="B43" i="48"/>
  <c r="A43" i="48"/>
  <c r="M42" i="48"/>
  <c r="A42" i="48"/>
  <c r="L41" i="48"/>
  <c r="K41" i="48"/>
  <c r="I41" i="48"/>
  <c r="H41" i="48"/>
  <c r="D41" i="48"/>
  <c r="C41" i="48"/>
  <c r="B41" i="48"/>
  <c r="A41" i="48"/>
  <c r="L40" i="48"/>
  <c r="K40" i="48"/>
  <c r="M40" i="48" s="1"/>
  <c r="N40" i="48" s="1"/>
  <c r="BD40" i="1" s="1"/>
  <c r="I40" i="48"/>
  <c r="H40" i="48"/>
  <c r="D40" i="48"/>
  <c r="C40" i="48"/>
  <c r="B40" i="48"/>
  <c r="A40" i="48"/>
  <c r="L39" i="48"/>
  <c r="K39" i="48"/>
  <c r="I39" i="48"/>
  <c r="H39" i="48"/>
  <c r="D39" i="48"/>
  <c r="C39" i="48"/>
  <c r="B39" i="48"/>
  <c r="A39" i="48"/>
  <c r="L38" i="48"/>
  <c r="K38" i="48"/>
  <c r="I38" i="48"/>
  <c r="H38" i="48"/>
  <c r="D38" i="48"/>
  <c r="C38" i="48"/>
  <c r="B38" i="48"/>
  <c r="A38" i="48"/>
  <c r="L37" i="48"/>
  <c r="K37" i="48"/>
  <c r="I37" i="48"/>
  <c r="H37" i="48"/>
  <c r="D37" i="48"/>
  <c r="B37" i="48"/>
  <c r="A37" i="48"/>
  <c r="L36" i="48"/>
  <c r="K36" i="48"/>
  <c r="I36" i="48"/>
  <c r="H36" i="48"/>
  <c r="D36" i="48"/>
  <c r="C36" i="48"/>
  <c r="B36" i="48"/>
  <c r="A36" i="48"/>
  <c r="M35" i="48"/>
  <c r="A35" i="48"/>
  <c r="L34" i="48"/>
  <c r="K34" i="48"/>
  <c r="I34" i="48"/>
  <c r="H34" i="48"/>
  <c r="D34" i="48"/>
  <c r="C34" i="48"/>
  <c r="B34" i="48"/>
  <c r="A34" i="48"/>
  <c r="L33" i="48"/>
  <c r="K33" i="48"/>
  <c r="I33" i="48"/>
  <c r="H33" i="48"/>
  <c r="D33" i="48"/>
  <c r="C33" i="48"/>
  <c r="B33" i="48"/>
  <c r="A33" i="48"/>
  <c r="L32" i="48"/>
  <c r="K32" i="48"/>
  <c r="I32" i="48"/>
  <c r="H32" i="48"/>
  <c r="D32" i="48"/>
  <c r="C32" i="48"/>
  <c r="B32" i="48"/>
  <c r="A32" i="48"/>
  <c r="L31" i="48"/>
  <c r="K31" i="48"/>
  <c r="I31" i="48"/>
  <c r="H31" i="48"/>
  <c r="D31" i="48"/>
  <c r="C31" i="48"/>
  <c r="B31" i="48"/>
  <c r="A31" i="48"/>
  <c r="L30" i="48"/>
  <c r="K30" i="48"/>
  <c r="I30" i="48"/>
  <c r="H30" i="48"/>
  <c r="D30" i="48"/>
  <c r="C30" i="48"/>
  <c r="B30" i="48"/>
  <c r="A30" i="48"/>
  <c r="L29" i="48"/>
  <c r="K29" i="48"/>
  <c r="I29" i="48"/>
  <c r="H29" i="48"/>
  <c r="D29" i="48"/>
  <c r="C29" i="48"/>
  <c r="B29" i="48"/>
  <c r="A29" i="48"/>
  <c r="M28" i="48"/>
  <c r="A28" i="48"/>
  <c r="L27" i="48"/>
  <c r="K27" i="48"/>
  <c r="I27" i="48"/>
  <c r="H27" i="48"/>
  <c r="D27" i="48"/>
  <c r="B27" i="48"/>
  <c r="A27" i="48"/>
  <c r="L26" i="48"/>
  <c r="K26" i="48"/>
  <c r="I26" i="48"/>
  <c r="H26" i="48"/>
  <c r="D26" i="48"/>
  <c r="C26" i="48"/>
  <c r="B26" i="48"/>
  <c r="A26" i="48"/>
  <c r="L25" i="48"/>
  <c r="K25" i="48"/>
  <c r="I25" i="48"/>
  <c r="H25" i="48"/>
  <c r="D25" i="48"/>
  <c r="C25" i="48"/>
  <c r="B25" i="48"/>
  <c r="A25" i="48"/>
  <c r="L24" i="48"/>
  <c r="K24" i="48"/>
  <c r="I24" i="48"/>
  <c r="H24" i="48"/>
  <c r="D24" i="48"/>
  <c r="C24" i="48"/>
  <c r="B24" i="48"/>
  <c r="A24" i="48"/>
  <c r="L23" i="48"/>
  <c r="K23" i="48"/>
  <c r="I23" i="48"/>
  <c r="H23" i="48"/>
  <c r="D23" i="48"/>
  <c r="C23" i="48"/>
  <c r="B23" i="48"/>
  <c r="A23" i="48"/>
  <c r="L22" i="48"/>
  <c r="K22" i="48"/>
  <c r="I22" i="48"/>
  <c r="H22" i="48"/>
  <c r="D22" i="48"/>
  <c r="C22" i="48"/>
  <c r="B22" i="48"/>
  <c r="A22" i="48"/>
  <c r="M21" i="48"/>
  <c r="A21" i="48"/>
  <c r="L20" i="48"/>
  <c r="K20" i="48"/>
  <c r="I20" i="48"/>
  <c r="H20" i="48"/>
  <c r="D20" i="48"/>
  <c r="B20" i="48"/>
  <c r="A20" i="48"/>
  <c r="L19" i="48"/>
  <c r="K19" i="48"/>
  <c r="I19" i="48"/>
  <c r="H19" i="48"/>
  <c r="D19" i="48"/>
  <c r="C19" i="48"/>
  <c r="B19" i="48"/>
  <c r="A19" i="48"/>
  <c r="L18" i="48"/>
  <c r="K18" i="48"/>
  <c r="I18" i="48"/>
  <c r="H18" i="48"/>
  <c r="D18" i="48"/>
  <c r="C18" i="48"/>
  <c r="B18" i="48"/>
  <c r="A18" i="48"/>
  <c r="L17" i="48"/>
  <c r="K17" i="48"/>
  <c r="I17" i="48"/>
  <c r="H17" i="48"/>
  <c r="D17" i="48"/>
  <c r="C17" i="48"/>
  <c r="B17" i="48"/>
  <c r="A17" i="48"/>
  <c r="L16" i="48"/>
  <c r="K16" i="48"/>
  <c r="I16" i="48"/>
  <c r="H16" i="48"/>
  <c r="D16" i="48"/>
  <c r="C16" i="48"/>
  <c r="B16" i="48"/>
  <c r="A16" i="48"/>
  <c r="L15" i="48"/>
  <c r="K15" i="48"/>
  <c r="M15" i="48" s="1"/>
  <c r="N15" i="48" s="1"/>
  <c r="BD15" i="1" s="1"/>
  <c r="I15" i="48"/>
  <c r="H15" i="48"/>
  <c r="D15" i="48"/>
  <c r="C15" i="48"/>
  <c r="B15" i="48"/>
  <c r="A15" i="48"/>
  <c r="M14" i="48"/>
  <c r="A14" i="48"/>
  <c r="L13" i="48"/>
  <c r="K13" i="48"/>
  <c r="I13" i="48"/>
  <c r="H13" i="48"/>
  <c r="D13" i="48"/>
  <c r="B13" i="48"/>
  <c r="A13" i="48"/>
  <c r="L12" i="48"/>
  <c r="K12" i="48"/>
  <c r="I12" i="48"/>
  <c r="H12" i="48"/>
  <c r="D12" i="48"/>
  <c r="C12" i="48"/>
  <c r="B12" i="48"/>
  <c r="A12" i="48"/>
  <c r="L11" i="48"/>
  <c r="K11" i="48"/>
  <c r="I11" i="48"/>
  <c r="H11" i="48"/>
  <c r="D11" i="48"/>
  <c r="B11" i="48"/>
  <c r="A11" i="48"/>
  <c r="L10" i="48"/>
  <c r="K10" i="48"/>
  <c r="I10" i="48"/>
  <c r="H10" i="48"/>
  <c r="D10" i="48"/>
  <c r="C10" i="48"/>
  <c r="B10" i="48"/>
  <c r="A10" i="48"/>
  <c r="L9" i="48"/>
  <c r="K9" i="48"/>
  <c r="I9" i="48"/>
  <c r="H9" i="48"/>
  <c r="D9" i="48"/>
  <c r="B9" i="48"/>
  <c r="A9" i="48"/>
  <c r="L8" i="48"/>
  <c r="K8" i="48"/>
  <c r="I8" i="48"/>
  <c r="H8" i="48"/>
  <c r="D8" i="48"/>
  <c r="C8" i="48"/>
  <c r="B8" i="48"/>
  <c r="A8" i="48"/>
  <c r="A7" i="48"/>
  <c r="E113" i="49"/>
  <c r="A113" i="49"/>
  <c r="E112" i="49"/>
  <c r="A112" i="49"/>
  <c r="E111" i="49"/>
  <c r="A111" i="49"/>
  <c r="A110" i="49"/>
  <c r="E108" i="49"/>
  <c r="A108" i="49"/>
  <c r="E107" i="49"/>
  <c r="A107" i="49"/>
  <c r="E106" i="49"/>
  <c r="A106" i="49"/>
  <c r="A105" i="49"/>
  <c r="E103" i="49"/>
  <c r="A103" i="49"/>
  <c r="E102" i="49"/>
  <c r="A102" i="49"/>
  <c r="E101" i="49"/>
  <c r="A101" i="49"/>
  <c r="A100" i="49"/>
  <c r="E98" i="49"/>
  <c r="A98" i="49"/>
  <c r="E97" i="49"/>
  <c r="A97" i="49"/>
  <c r="E96" i="49"/>
  <c r="A96" i="49"/>
  <c r="A95" i="49"/>
  <c r="E93" i="49"/>
  <c r="A93" i="49"/>
  <c r="E92" i="49"/>
  <c r="A92" i="49"/>
  <c r="E91" i="49"/>
  <c r="A91" i="49"/>
  <c r="A90" i="49"/>
  <c r="E88" i="49"/>
  <c r="A88" i="49"/>
  <c r="E87" i="49"/>
  <c r="A87" i="49"/>
  <c r="E86" i="49"/>
  <c r="A86" i="49"/>
  <c r="A85" i="49"/>
  <c r="L83" i="49"/>
  <c r="K83" i="49"/>
  <c r="I83" i="49"/>
  <c r="B83" i="49"/>
  <c r="A83" i="49"/>
  <c r="M82" i="49"/>
  <c r="A82" i="49"/>
  <c r="L81" i="49"/>
  <c r="K81" i="49"/>
  <c r="I81" i="49"/>
  <c r="B81" i="49"/>
  <c r="A81" i="49"/>
  <c r="M80" i="49"/>
  <c r="A80" i="49"/>
  <c r="L79" i="49"/>
  <c r="K79" i="49"/>
  <c r="I79" i="49"/>
  <c r="B79" i="49"/>
  <c r="A79" i="49"/>
  <c r="L78" i="49"/>
  <c r="K78" i="49"/>
  <c r="I78" i="49"/>
  <c r="B78" i="49"/>
  <c r="A78" i="49"/>
  <c r="M77" i="49"/>
  <c r="A77" i="49"/>
  <c r="L76" i="49"/>
  <c r="K76" i="49"/>
  <c r="I76" i="49"/>
  <c r="B76" i="49"/>
  <c r="A76" i="49"/>
  <c r="L75" i="49"/>
  <c r="M75" i="49" s="1"/>
  <c r="N75" i="49" s="1"/>
  <c r="BE75" i="1" s="1"/>
  <c r="K75" i="49"/>
  <c r="I75" i="49"/>
  <c r="B75" i="49"/>
  <c r="A75" i="49"/>
  <c r="L74" i="49"/>
  <c r="K74" i="49"/>
  <c r="I74" i="49"/>
  <c r="B74" i="49"/>
  <c r="A74" i="49"/>
  <c r="L73" i="49"/>
  <c r="M73" i="49"/>
  <c r="N73" i="49" s="1"/>
  <c r="BE73" i="1" s="1"/>
  <c r="K73" i="49"/>
  <c r="I73" i="49"/>
  <c r="B73" i="49"/>
  <c r="A73" i="49"/>
  <c r="M72" i="49"/>
  <c r="A72" i="49"/>
  <c r="L71" i="49"/>
  <c r="K71" i="49"/>
  <c r="I71" i="49"/>
  <c r="H71" i="49"/>
  <c r="D71" i="49"/>
  <c r="B71" i="49"/>
  <c r="A71" i="49"/>
  <c r="L70" i="49"/>
  <c r="K70" i="49"/>
  <c r="I70" i="49"/>
  <c r="H70" i="49"/>
  <c r="D70" i="49"/>
  <c r="B70" i="49"/>
  <c r="A70" i="49"/>
  <c r="L69" i="49"/>
  <c r="K69" i="49"/>
  <c r="I69" i="49"/>
  <c r="H69" i="49"/>
  <c r="D69" i="49"/>
  <c r="B69" i="49"/>
  <c r="A69" i="49"/>
  <c r="L68" i="49"/>
  <c r="K68" i="49"/>
  <c r="I68" i="49"/>
  <c r="H68" i="49"/>
  <c r="D68" i="49"/>
  <c r="B68" i="49"/>
  <c r="A68" i="49"/>
  <c r="L67" i="49"/>
  <c r="K67" i="49"/>
  <c r="I67" i="49"/>
  <c r="H67" i="49"/>
  <c r="D67" i="49"/>
  <c r="B67" i="49"/>
  <c r="A67" i="49"/>
  <c r="L66" i="49"/>
  <c r="K66" i="49"/>
  <c r="I66" i="49"/>
  <c r="H66" i="49"/>
  <c r="D66" i="49"/>
  <c r="B66" i="49"/>
  <c r="A66" i="49"/>
  <c r="L65" i="49"/>
  <c r="K65" i="49"/>
  <c r="I65" i="49"/>
  <c r="H65" i="49"/>
  <c r="D65" i="49"/>
  <c r="B65" i="49"/>
  <c r="A65" i="49"/>
  <c r="L64" i="49"/>
  <c r="K64" i="49"/>
  <c r="M64" i="49" s="1"/>
  <c r="N64" i="49" s="1"/>
  <c r="BE64" i="1" s="1"/>
  <c r="I64" i="49"/>
  <c r="H64" i="49"/>
  <c r="D64" i="49"/>
  <c r="B64" i="49"/>
  <c r="A64" i="49"/>
  <c r="M63" i="49"/>
  <c r="A63" i="49"/>
  <c r="L62" i="49"/>
  <c r="K62" i="49"/>
  <c r="I62" i="49"/>
  <c r="H62" i="49"/>
  <c r="D62" i="49"/>
  <c r="C62" i="49"/>
  <c r="B62" i="49"/>
  <c r="A62" i="49"/>
  <c r="L61" i="49"/>
  <c r="K61" i="49"/>
  <c r="I61" i="49"/>
  <c r="H61" i="49"/>
  <c r="D61" i="49"/>
  <c r="C61" i="49"/>
  <c r="B61" i="49"/>
  <c r="A61" i="49"/>
  <c r="L60" i="49"/>
  <c r="K60" i="49"/>
  <c r="I60" i="49"/>
  <c r="H60" i="49"/>
  <c r="D60" i="49"/>
  <c r="C60" i="49"/>
  <c r="B60" i="49"/>
  <c r="A60" i="49"/>
  <c r="L59" i="49"/>
  <c r="K59" i="49"/>
  <c r="I59" i="49"/>
  <c r="H59" i="49"/>
  <c r="D59" i="49"/>
  <c r="C59" i="49"/>
  <c r="B59" i="49"/>
  <c r="A59" i="49"/>
  <c r="L58" i="49"/>
  <c r="K58" i="49"/>
  <c r="I58" i="49"/>
  <c r="H58" i="49"/>
  <c r="D58" i="49"/>
  <c r="C58" i="49"/>
  <c r="B58" i="49"/>
  <c r="A58" i="49"/>
  <c r="L57" i="49"/>
  <c r="K57" i="49"/>
  <c r="I57" i="49"/>
  <c r="H57" i="49"/>
  <c r="D57" i="49"/>
  <c r="C57" i="49"/>
  <c r="B57" i="49"/>
  <c r="A57" i="49"/>
  <c r="M56" i="49"/>
  <c r="A56" i="49"/>
  <c r="L55" i="49"/>
  <c r="K55" i="49"/>
  <c r="I55" i="49"/>
  <c r="H55" i="49"/>
  <c r="D55" i="49"/>
  <c r="C55" i="49"/>
  <c r="B55" i="49"/>
  <c r="A55" i="49"/>
  <c r="L54" i="49"/>
  <c r="K54" i="49"/>
  <c r="I54" i="49"/>
  <c r="H54" i="49"/>
  <c r="D54" i="49"/>
  <c r="C54" i="49"/>
  <c r="B54" i="49"/>
  <c r="A54" i="49"/>
  <c r="L53" i="49"/>
  <c r="K53" i="49"/>
  <c r="I53" i="49"/>
  <c r="H53" i="49"/>
  <c r="D53" i="49"/>
  <c r="C53" i="49"/>
  <c r="B53" i="49"/>
  <c r="A53" i="49"/>
  <c r="L52" i="49"/>
  <c r="K52" i="49"/>
  <c r="I52" i="49"/>
  <c r="H52" i="49"/>
  <c r="D52" i="49"/>
  <c r="C52" i="49"/>
  <c r="B52" i="49"/>
  <c r="A52" i="49"/>
  <c r="L51" i="49"/>
  <c r="K51" i="49"/>
  <c r="I51" i="49"/>
  <c r="H51" i="49"/>
  <c r="D51" i="49"/>
  <c r="B51" i="49"/>
  <c r="A51" i="49"/>
  <c r="L50" i="49"/>
  <c r="K50" i="49"/>
  <c r="I50" i="49"/>
  <c r="H50" i="49"/>
  <c r="D50" i="49"/>
  <c r="C50" i="49"/>
  <c r="B50" i="49"/>
  <c r="A50" i="49"/>
  <c r="M49" i="49"/>
  <c r="A49" i="49"/>
  <c r="L48" i="49"/>
  <c r="K48" i="49"/>
  <c r="I48" i="49"/>
  <c r="H48" i="49"/>
  <c r="D48" i="49"/>
  <c r="C48" i="49"/>
  <c r="B48" i="49"/>
  <c r="A48" i="49"/>
  <c r="L47" i="49"/>
  <c r="K47" i="49"/>
  <c r="I47" i="49"/>
  <c r="H47" i="49"/>
  <c r="D47" i="49"/>
  <c r="C47" i="49"/>
  <c r="B47" i="49"/>
  <c r="A47" i="49"/>
  <c r="L46" i="49"/>
  <c r="K46" i="49"/>
  <c r="I46" i="49"/>
  <c r="H46" i="49"/>
  <c r="D46" i="49"/>
  <c r="C46" i="49"/>
  <c r="B46" i="49"/>
  <c r="A46" i="49"/>
  <c r="L45" i="49"/>
  <c r="K45" i="49"/>
  <c r="I45" i="49"/>
  <c r="H45" i="49"/>
  <c r="D45" i="49"/>
  <c r="C45" i="49"/>
  <c r="B45" i="49"/>
  <c r="A45" i="49"/>
  <c r="L44" i="49"/>
  <c r="K44" i="49"/>
  <c r="I44" i="49"/>
  <c r="H44" i="49"/>
  <c r="D44" i="49"/>
  <c r="C44" i="49"/>
  <c r="B44" i="49"/>
  <c r="A44" i="49"/>
  <c r="L43" i="49"/>
  <c r="K43" i="49"/>
  <c r="I43" i="49"/>
  <c r="H43" i="49"/>
  <c r="D43" i="49"/>
  <c r="C43" i="49"/>
  <c r="B43" i="49"/>
  <c r="A43" i="49"/>
  <c r="M42" i="49"/>
  <c r="A42" i="49"/>
  <c r="L41" i="49"/>
  <c r="K41" i="49"/>
  <c r="I41" i="49"/>
  <c r="H41" i="49"/>
  <c r="D41" i="49"/>
  <c r="C41" i="49"/>
  <c r="B41" i="49"/>
  <c r="A41" i="49"/>
  <c r="L40" i="49"/>
  <c r="K40" i="49"/>
  <c r="I40" i="49"/>
  <c r="H40" i="49"/>
  <c r="D40" i="49"/>
  <c r="C40" i="49"/>
  <c r="B40" i="49"/>
  <c r="A40" i="49"/>
  <c r="L39" i="49"/>
  <c r="K39" i="49"/>
  <c r="I39" i="49"/>
  <c r="H39" i="49"/>
  <c r="D39" i="49"/>
  <c r="C39" i="49"/>
  <c r="B39" i="49"/>
  <c r="A39" i="49"/>
  <c r="L38" i="49"/>
  <c r="K38" i="49"/>
  <c r="I38" i="49"/>
  <c r="H38" i="49"/>
  <c r="D38" i="49"/>
  <c r="C38" i="49"/>
  <c r="B38" i="49"/>
  <c r="A38" i="49"/>
  <c r="L37" i="49"/>
  <c r="K37" i="49"/>
  <c r="I37" i="49"/>
  <c r="H37" i="49"/>
  <c r="D37" i="49"/>
  <c r="B37" i="49"/>
  <c r="A37" i="49"/>
  <c r="L36" i="49"/>
  <c r="K36" i="49"/>
  <c r="I36" i="49"/>
  <c r="H36" i="49"/>
  <c r="D36" i="49"/>
  <c r="C36" i="49"/>
  <c r="B36" i="49"/>
  <c r="A36" i="49"/>
  <c r="M35" i="49"/>
  <c r="A35" i="49"/>
  <c r="L34" i="49"/>
  <c r="K34" i="49"/>
  <c r="I34" i="49"/>
  <c r="H34" i="49"/>
  <c r="D34" i="49"/>
  <c r="C34" i="49"/>
  <c r="B34" i="49"/>
  <c r="A34" i="49"/>
  <c r="L33" i="49"/>
  <c r="K33" i="49"/>
  <c r="I33" i="49"/>
  <c r="H33" i="49"/>
  <c r="D33" i="49"/>
  <c r="C33" i="49"/>
  <c r="B33" i="49"/>
  <c r="A33" i="49"/>
  <c r="L32" i="49"/>
  <c r="K32" i="49"/>
  <c r="I32" i="49"/>
  <c r="H32" i="49"/>
  <c r="D32" i="49"/>
  <c r="C32" i="49"/>
  <c r="B32" i="49"/>
  <c r="A32" i="49"/>
  <c r="L31" i="49"/>
  <c r="M31" i="49" s="1"/>
  <c r="N31" i="49" s="1"/>
  <c r="BE31" i="1" s="1"/>
  <c r="K31" i="49"/>
  <c r="I31" i="49"/>
  <c r="H31" i="49"/>
  <c r="D31" i="49"/>
  <c r="C31" i="49"/>
  <c r="B31" i="49"/>
  <c r="A31" i="49"/>
  <c r="L30" i="49"/>
  <c r="K30" i="49"/>
  <c r="I30" i="49"/>
  <c r="H30" i="49"/>
  <c r="D30" i="49"/>
  <c r="C30" i="49"/>
  <c r="B30" i="49"/>
  <c r="A30" i="49"/>
  <c r="L29" i="49"/>
  <c r="K29" i="49"/>
  <c r="I29" i="49"/>
  <c r="H29" i="49"/>
  <c r="D29" i="49"/>
  <c r="C29" i="49"/>
  <c r="B29" i="49"/>
  <c r="A29" i="49"/>
  <c r="M28" i="49"/>
  <c r="A28" i="49"/>
  <c r="L27" i="49"/>
  <c r="K27" i="49"/>
  <c r="I27" i="49"/>
  <c r="H27" i="49"/>
  <c r="D27" i="49"/>
  <c r="B27" i="49"/>
  <c r="A27" i="49"/>
  <c r="L26" i="49"/>
  <c r="K26" i="49"/>
  <c r="I26" i="49"/>
  <c r="H26" i="49"/>
  <c r="D26" i="49"/>
  <c r="C26" i="49"/>
  <c r="B26" i="49"/>
  <c r="A26" i="49"/>
  <c r="L25" i="49"/>
  <c r="K25" i="49"/>
  <c r="I25" i="49"/>
  <c r="H25" i="49"/>
  <c r="D25" i="49"/>
  <c r="C25" i="49"/>
  <c r="B25" i="49"/>
  <c r="A25" i="49"/>
  <c r="L24" i="49"/>
  <c r="K24" i="49"/>
  <c r="I24" i="49"/>
  <c r="H24" i="49"/>
  <c r="D24" i="49"/>
  <c r="C24" i="49"/>
  <c r="B24" i="49"/>
  <c r="A24" i="49"/>
  <c r="L23" i="49"/>
  <c r="K23" i="49"/>
  <c r="I23" i="49"/>
  <c r="H23" i="49"/>
  <c r="D23" i="49"/>
  <c r="C23" i="49"/>
  <c r="B23" i="49"/>
  <c r="A23" i="49"/>
  <c r="L22" i="49"/>
  <c r="M22" i="49" s="1"/>
  <c r="N22" i="49" s="1"/>
  <c r="BE22" i="1" s="1"/>
  <c r="K22" i="49"/>
  <c r="I22" i="49"/>
  <c r="H22" i="49"/>
  <c r="D22" i="49"/>
  <c r="C22" i="49"/>
  <c r="B22" i="49"/>
  <c r="A22" i="49"/>
  <c r="M21" i="49"/>
  <c r="A21" i="49"/>
  <c r="L20" i="49"/>
  <c r="M20" i="49" s="1"/>
  <c r="N20" i="49" s="1"/>
  <c r="BE20" i="1" s="1"/>
  <c r="K20" i="49"/>
  <c r="I20" i="49"/>
  <c r="H20" i="49"/>
  <c r="D20" i="49"/>
  <c r="B20" i="49"/>
  <c r="A20" i="49"/>
  <c r="L19" i="49"/>
  <c r="K19" i="49"/>
  <c r="I19" i="49"/>
  <c r="H19" i="49"/>
  <c r="D19" i="49"/>
  <c r="C19" i="49"/>
  <c r="B19" i="49"/>
  <c r="A19" i="49"/>
  <c r="L18" i="49"/>
  <c r="K18" i="49"/>
  <c r="I18" i="49"/>
  <c r="H18" i="49"/>
  <c r="D18" i="49"/>
  <c r="C18" i="49"/>
  <c r="B18" i="49"/>
  <c r="A18" i="49"/>
  <c r="L17" i="49"/>
  <c r="K17" i="49"/>
  <c r="I17" i="49"/>
  <c r="H17" i="49"/>
  <c r="D17" i="49"/>
  <c r="C17" i="49"/>
  <c r="B17" i="49"/>
  <c r="A17" i="49"/>
  <c r="L16" i="49"/>
  <c r="K16" i="49"/>
  <c r="I16" i="49"/>
  <c r="H16" i="49"/>
  <c r="D16" i="49"/>
  <c r="C16" i="49"/>
  <c r="B16" i="49"/>
  <c r="A16" i="49"/>
  <c r="L15" i="49"/>
  <c r="K15" i="49"/>
  <c r="I15" i="49"/>
  <c r="H15" i="49"/>
  <c r="D15" i="49"/>
  <c r="C15" i="49"/>
  <c r="B15" i="49"/>
  <c r="A15" i="49"/>
  <c r="M14" i="49"/>
  <c r="A14" i="49"/>
  <c r="L13" i="49"/>
  <c r="K13" i="49"/>
  <c r="I13" i="49"/>
  <c r="H13" i="49"/>
  <c r="D13" i="49"/>
  <c r="B13" i="49"/>
  <c r="A13" i="49"/>
  <c r="L12" i="49"/>
  <c r="K12" i="49"/>
  <c r="I12" i="49"/>
  <c r="H12" i="49"/>
  <c r="D12" i="49"/>
  <c r="C12" i="49"/>
  <c r="B12" i="49"/>
  <c r="A12" i="49"/>
  <c r="L11" i="49"/>
  <c r="K11" i="49"/>
  <c r="M11" i="49" s="1"/>
  <c r="N11" i="49" s="1"/>
  <c r="BE11" i="1" s="1"/>
  <c r="I11" i="49"/>
  <c r="H11" i="49"/>
  <c r="D11" i="49"/>
  <c r="B11" i="49"/>
  <c r="A11" i="49"/>
  <c r="L10" i="49"/>
  <c r="K10" i="49"/>
  <c r="I10" i="49"/>
  <c r="H10" i="49"/>
  <c r="D10" i="49"/>
  <c r="C10" i="49"/>
  <c r="B10" i="49"/>
  <c r="A10" i="49"/>
  <c r="L9" i="49"/>
  <c r="K9" i="49"/>
  <c r="I9" i="49"/>
  <c r="H9" i="49"/>
  <c r="D9" i="49"/>
  <c r="B9" i="49"/>
  <c r="A9" i="49"/>
  <c r="L8" i="49"/>
  <c r="K8" i="49"/>
  <c r="M8" i="49" s="1"/>
  <c r="N8" i="49" s="1"/>
  <c r="I8" i="49"/>
  <c r="H8" i="49"/>
  <c r="D8" i="49"/>
  <c r="C8" i="49"/>
  <c r="B8" i="49"/>
  <c r="A8" i="49"/>
  <c r="A7" i="49"/>
  <c r="E113" i="50"/>
  <c r="A113" i="50"/>
  <c r="E112" i="50"/>
  <c r="A112" i="50"/>
  <c r="E111" i="50"/>
  <c r="A111" i="50"/>
  <c r="A110" i="50"/>
  <c r="E108" i="50"/>
  <c r="A108" i="50"/>
  <c r="E107" i="50"/>
  <c r="A107" i="50"/>
  <c r="E106" i="50"/>
  <c r="A106" i="50"/>
  <c r="A105" i="50"/>
  <c r="E103" i="50"/>
  <c r="A103" i="50"/>
  <c r="E102" i="50"/>
  <c r="A102" i="50"/>
  <c r="E101" i="50"/>
  <c r="A101" i="50"/>
  <c r="A100" i="50"/>
  <c r="E98" i="50"/>
  <c r="A98" i="50"/>
  <c r="E97" i="50"/>
  <c r="A97" i="50"/>
  <c r="E96" i="50"/>
  <c r="A96" i="50"/>
  <c r="A95" i="50"/>
  <c r="E93" i="50"/>
  <c r="A93" i="50"/>
  <c r="E92" i="50"/>
  <c r="A92" i="50"/>
  <c r="E91" i="50"/>
  <c r="A91" i="50"/>
  <c r="A90" i="50"/>
  <c r="E88" i="50"/>
  <c r="A88" i="50"/>
  <c r="E87" i="50"/>
  <c r="A87" i="50"/>
  <c r="E86" i="50"/>
  <c r="A86" i="50"/>
  <c r="A85" i="50"/>
  <c r="L83" i="50"/>
  <c r="K83" i="50"/>
  <c r="I83" i="50"/>
  <c r="B83" i="50"/>
  <c r="A83" i="50"/>
  <c r="M82" i="50"/>
  <c r="A82" i="50"/>
  <c r="L81" i="50"/>
  <c r="K81" i="50"/>
  <c r="I81" i="50"/>
  <c r="B81" i="50"/>
  <c r="A81" i="50"/>
  <c r="M80" i="50"/>
  <c r="A80" i="50"/>
  <c r="L79" i="50"/>
  <c r="K79" i="50"/>
  <c r="I79" i="50"/>
  <c r="B79" i="50"/>
  <c r="A79" i="50"/>
  <c r="L78" i="50"/>
  <c r="K78" i="50"/>
  <c r="I78" i="50"/>
  <c r="B78" i="50"/>
  <c r="A78" i="50"/>
  <c r="M77" i="50"/>
  <c r="A77" i="50"/>
  <c r="L76" i="50"/>
  <c r="K76" i="50"/>
  <c r="I76" i="50"/>
  <c r="B76" i="50"/>
  <c r="A76" i="50"/>
  <c r="L75" i="50"/>
  <c r="K75" i="50"/>
  <c r="I75" i="50"/>
  <c r="B75" i="50"/>
  <c r="A75" i="50"/>
  <c r="L74" i="50"/>
  <c r="K74" i="50"/>
  <c r="I74" i="50"/>
  <c r="B74" i="50"/>
  <c r="A74" i="50"/>
  <c r="L73" i="50"/>
  <c r="K73" i="50"/>
  <c r="I73" i="50"/>
  <c r="B73" i="50"/>
  <c r="A73" i="50"/>
  <c r="M72" i="50"/>
  <c r="A72" i="50"/>
  <c r="L71" i="50"/>
  <c r="K71" i="50"/>
  <c r="I71" i="50"/>
  <c r="H71" i="50"/>
  <c r="D71" i="50"/>
  <c r="B71" i="50"/>
  <c r="A71" i="50"/>
  <c r="L70" i="50"/>
  <c r="K70" i="50"/>
  <c r="I70" i="50"/>
  <c r="H70" i="50"/>
  <c r="D70" i="50"/>
  <c r="B70" i="50"/>
  <c r="A70" i="50"/>
  <c r="L69" i="50"/>
  <c r="K69" i="50"/>
  <c r="I69" i="50"/>
  <c r="H69" i="50"/>
  <c r="D69" i="50"/>
  <c r="B69" i="50"/>
  <c r="A69" i="50"/>
  <c r="L68" i="50"/>
  <c r="M68" i="50" s="1"/>
  <c r="N68" i="50" s="1"/>
  <c r="BF68" i="1" s="1"/>
  <c r="K68" i="50"/>
  <c r="I68" i="50"/>
  <c r="H68" i="50"/>
  <c r="D68" i="50"/>
  <c r="B68" i="50"/>
  <c r="A68" i="50"/>
  <c r="L67" i="50"/>
  <c r="K67" i="50"/>
  <c r="M67" i="50" s="1"/>
  <c r="N67" i="50" s="1"/>
  <c r="BF67" i="1" s="1"/>
  <c r="I67" i="50"/>
  <c r="H67" i="50"/>
  <c r="D67" i="50"/>
  <c r="B67" i="50"/>
  <c r="A67" i="50"/>
  <c r="L66" i="50"/>
  <c r="K66" i="50"/>
  <c r="I66" i="50"/>
  <c r="H66" i="50"/>
  <c r="D66" i="50"/>
  <c r="B66" i="50"/>
  <c r="A66" i="50"/>
  <c r="L65" i="50"/>
  <c r="M65" i="50" s="1"/>
  <c r="N65" i="50" s="1"/>
  <c r="BF65" i="1" s="1"/>
  <c r="K65" i="50"/>
  <c r="I65" i="50"/>
  <c r="H65" i="50"/>
  <c r="D65" i="50"/>
  <c r="B65" i="50"/>
  <c r="A65" i="50"/>
  <c r="L64" i="50"/>
  <c r="K64" i="50"/>
  <c r="M64" i="50" s="1"/>
  <c r="N64" i="50" s="1"/>
  <c r="BF64" i="1" s="1"/>
  <c r="I64" i="50"/>
  <c r="H64" i="50"/>
  <c r="D64" i="50"/>
  <c r="B64" i="50"/>
  <c r="A64" i="50"/>
  <c r="M63" i="50"/>
  <c r="A63" i="50"/>
  <c r="L62" i="50"/>
  <c r="K62" i="50"/>
  <c r="I62" i="50"/>
  <c r="H62" i="50"/>
  <c r="D62" i="50"/>
  <c r="C62" i="50"/>
  <c r="B62" i="50"/>
  <c r="A62" i="50"/>
  <c r="L61" i="50"/>
  <c r="K61" i="50"/>
  <c r="M61" i="50" s="1"/>
  <c r="N61" i="50" s="1"/>
  <c r="BF61" i="1" s="1"/>
  <c r="I61" i="50"/>
  <c r="H61" i="50"/>
  <c r="D61" i="50"/>
  <c r="C61" i="50"/>
  <c r="B61" i="50"/>
  <c r="A61" i="50"/>
  <c r="L60" i="50"/>
  <c r="K60" i="50"/>
  <c r="I60" i="50"/>
  <c r="H60" i="50"/>
  <c r="D60" i="50"/>
  <c r="C60" i="50"/>
  <c r="B60" i="50"/>
  <c r="A60" i="50"/>
  <c r="L59" i="50"/>
  <c r="K59" i="50"/>
  <c r="I59" i="50"/>
  <c r="H59" i="50"/>
  <c r="D59" i="50"/>
  <c r="C59" i="50"/>
  <c r="B59" i="50"/>
  <c r="A59" i="50"/>
  <c r="L58" i="50"/>
  <c r="K58" i="50"/>
  <c r="I58" i="50"/>
  <c r="H58" i="50"/>
  <c r="D58" i="50"/>
  <c r="C58" i="50"/>
  <c r="B58" i="50"/>
  <c r="A58" i="50"/>
  <c r="L57" i="50"/>
  <c r="K57" i="50"/>
  <c r="I57" i="50"/>
  <c r="H57" i="50"/>
  <c r="D57" i="50"/>
  <c r="C57" i="50"/>
  <c r="B57" i="50"/>
  <c r="A57" i="50"/>
  <c r="M56" i="50"/>
  <c r="A56" i="50"/>
  <c r="L55" i="50"/>
  <c r="K55" i="50"/>
  <c r="I55" i="50"/>
  <c r="H55" i="50"/>
  <c r="D55" i="50"/>
  <c r="C55" i="50"/>
  <c r="B55" i="50"/>
  <c r="A55" i="50"/>
  <c r="L54" i="50"/>
  <c r="K54" i="50"/>
  <c r="I54" i="50"/>
  <c r="H54" i="50"/>
  <c r="D54" i="50"/>
  <c r="C54" i="50"/>
  <c r="B54" i="50"/>
  <c r="A54" i="50"/>
  <c r="L53" i="50"/>
  <c r="K53" i="50"/>
  <c r="I53" i="50"/>
  <c r="H53" i="50"/>
  <c r="D53" i="50"/>
  <c r="C53" i="50"/>
  <c r="B53" i="50"/>
  <c r="A53" i="50"/>
  <c r="L52" i="50"/>
  <c r="K52" i="50"/>
  <c r="I52" i="50"/>
  <c r="H52" i="50"/>
  <c r="D52" i="50"/>
  <c r="C52" i="50"/>
  <c r="B52" i="50"/>
  <c r="A52" i="50"/>
  <c r="L51" i="50"/>
  <c r="K51" i="50"/>
  <c r="I51" i="50"/>
  <c r="H51" i="50"/>
  <c r="D51" i="50"/>
  <c r="B51" i="50"/>
  <c r="A51" i="50"/>
  <c r="L50" i="50"/>
  <c r="M50" i="50" s="1"/>
  <c r="N50" i="50" s="1"/>
  <c r="BF50" i="1" s="1"/>
  <c r="K50" i="50"/>
  <c r="I50" i="50"/>
  <c r="H50" i="50"/>
  <c r="D50" i="50"/>
  <c r="C50" i="50"/>
  <c r="B50" i="50"/>
  <c r="A50" i="50"/>
  <c r="M49" i="50"/>
  <c r="A49" i="50"/>
  <c r="L48" i="50"/>
  <c r="K48" i="50"/>
  <c r="I48" i="50"/>
  <c r="H48" i="50"/>
  <c r="D48" i="50"/>
  <c r="C48" i="50"/>
  <c r="B48" i="50"/>
  <c r="A48" i="50"/>
  <c r="L47" i="50"/>
  <c r="K47" i="50"/>
  <c r="I47" i="50"/>
  <c r="H47" i="50"/>
  <c r="D47" i="50"/>
  <c r="C47" i="50"/>
  <c r="B47" i="50"/>
  <c r="A47" i="50"/>
  <c r="L46" i="50"/>
  <c r="K46" i="50"/>
  <c r="I46" i="50"/>
  <c r="H46" i="50"/>
  <c r="D46" i="50"/>
  <c r="C46" i="50"/>
  <c r="B46" i="50"/>
  <c r="A46" i="50"/>
  <c r="L45" i="50"/>
  <c r="K45" i="50"/>
  <c r="I45" i="50"/>
  <c r="H45" i="50"/>
  <c r="D45" i="50"/>
  <c r="C45" i="50"/>
  <c r="B45" i="50"/>
  <c r="A45" i="50"/>
  <c r="L44" i="50"/>
  <c r="K44" i="50"/>
  <c r="I44" i="50"/>
  <c r="H44" i="50"/>
  <c r="D44" i="50"/>
  <c r="C44" i="50"/>
  <c r="B44" i="50"/>
  <c r="A44" i="50"/>
  <c r="L43" i="50"/>
  <c r="K43" i="50"/>
  <c r="I43" i="50"/>
  <c r="H43" i="50"/>
  <c r="D43" i="50"/>
  <c r="C43" i="50"/>
  <c r="B43" i="50"/>
  <c r="A43" i="50"/>
  <c r="M42" i="50"/>
  <c r="A42" i="50"/>
  <c r="L41" i="50"/>
  <c r="K41" i="50"/>
  <c r="I41" i="50"/>
  <c r="H41" i="50"/>
  <c r="D41" i="50"/>
  <c r="C41" i="50"/>
  <c r="B41" i="50"/>
  <c r="A41" i="50"/>
  <c r="L40" i="50"/>
  <c r="K40" i="50"/>
  <c r="M40" i="50" s="1"/>
  <c r="N40" i="50" s="1"/>
  <c r="BF40" i="1" s="1"/>
  <c r="I40" i="50"/>
  <c r="H40" i="50"/>
  <c r="D40" i="50"/>
  <c r="C40" i="50"/>
  <c r="B40" i="50"/>
  <c r="A40" i="50"/>
  <c r="L39" i="50"/>
  <c r="K39" i="50"/>
  <c r="I39" i="50"/>
  <c r="H39" i="50"/>
  <c r="D39" i="50"/>
  <c r="C39" i="50"/>
  <c r="B39" i="50"/>
  <c r="A39" i="50"/>
  <c r="L38" i="50"/>
  <c r="K38" i="50"/>
  <c r="I38" i="50"/>
  <c r="H38" i="50"/>
  <c r="D38" i="50"/>
  <c r="C38" i="50"/>
  <c r="B38" i="50"/>
  <c r="A38" i="50"/>
  <c r="L37" i="50"/>
  <c r="K37" i="50"/>
  <c r="I37" i="50"/>
  <c r="H37" i="50"/>
  <c r="D37" i="50"/>
  <c r="B37" i="50"/>
  <c r="A37" i="50"/>
  <c r="L36" i="50"/>
  <c r="K36" i="50"/>
  <c r="I36" i="50"/>
  <c r="H36" i="50"/>
  <c r="D36" i="50"/>
  <c r="C36" i="50"/>
  <c r="B36" i="50"/>
  <c r="A36" i="50"/>
  <c r="M35" i="50"/>
  <c r="A35" i="50"/>
  <c r="L34" i="50"/>
  <c r="K34" i="50"/>
  <c r="I34" i="50"/>
  <c r="H34" i="50"/>
  <c r="D34" i="50"/>
  <c r="C34" i="50"/>
  <c r="B34" i="50"/>
  <c r="A34" i="50"/>
  <c r="L33" i="50"/>
  <c r="K33" i="50"/>
  <c r="M33" i="50" s="1"/>
  <c r="N33" i="50" s="1"/>
  <c r="BF33" i="1" s="1"/>
  <c r="I33" i="50"/>
  <c r="H33" i="50"/>
  <c r="D33" i="50"/>
  <c r="C33" i="50"/>
  <c r="B33" i="50"/>
  <c r="A33" i="50"/>
  <c r="L32" i="50"/>
  <c r="K32" i="50"/>
  <c r="I32" i="50"/>
  <c r="H32" i="50"/>
  <c r="D32" i="50"/>
  <c r="C32" i="50"/>
  <c r="B32" i="50"/>
  <c r="A32" i="50"/>
  <c r="L31" i="50"/>
  <c r="K31" i="50"/>
  <c r="I31" i="50"/>
  <c r="H31" i="50"/>
  <c r="D31" i="50"/>
  <c r="C31" i="50"/>
  <c r="B31" i="50"/>
  <c r="A31" i="50"/>
  <c r="L30" i="50"/>
  <c r="K30" i="50"/>
  <c r="I30" i="50"/>
  <c r="H30" i="50"/>
  <c r="D30" i="50"/>
  <c r="C30" i="50"/>
  <c r="B30" i="50"/>
  <c r="A30" i="50"/>
  <c r="L29" i="50"/>
  <c r="K29" i="50"/>
  <c r="I29" i="50"/>
  <c r="H29" i="50"/>
  <c r="D29" i="50"/>
  <c r="C29" i="50"/>
  <c r="B29" i="50"/>
  <c r="A29" i="50"/>
  <c r="M28" i="50"/>
  <c r="A28" i="50"/>
  <c r="L27" i="50"/>
  <c r="M27" i="50"/>
  <c r="N27" i="50" s="1"/>
  <c r="BF27" i="1" s="1"/>
  <c r="K27" i="50"/>
  <c r="I27" i="50"/>
  <c r="H27" i="50"/>
  <c r="D27" i="50"/>
  <c r="B27" i="50"/>
  <c r="A27" i="50"/>
  <c r="L26" i="50"/>
  <c r="K26" i="50"/>
  <c r="I26" i="50"/>
  <c r="H26" i="50"/>
  <c r="D26" i="50"/>
  <c r="C26" i="50"/>
  <c r="B26" i="50"/>
  <c r="A26" i="50"/>
  <c r="L25" i="50"/>
  <c r="K25" i="50"/>
  <c r="I25" i="50"/>
  <c r="H25" i="50"/>
  <c r="D25" i="50"/>
  <c r="C25" i="50"/>
  <c r="B25" i="50"/>
  <c r="A25" i="50"/>
  <c r="L24" i="50"/>
  <c r="K24" i="50"/>
  <c r="I24" i="50"/>
  <c r="H24" i="50"/>
  <c r="D24" i="50"/>
  <c r="C24" i="50"/>
  <c r="B24" i="50"/>
  <c r="A24" i="50"/>
  <c r="L23" i="50"/>
  <c r="K23" i="50"/>
  <c r="I23" i="50"/>
  <c r="H23" i="50"/>
  <c r="D23" i="50"/>
  <c r="C23" i="50"/>
  <c r="B23" i="50"/>
  <c r="A23" i="50"/>
  <c r="L22" i="50"/>
  <c r="K22" i="50"/>
  <c r="I22" i="50"/>
  <c r="H22" i="50"/>
  <c r="D22" i="50"/>
  <c r="C22" i="50"/>
  <c r="B22" i="50"/>
  <c r="A22" i="50"/>
  <c r="M21" i="50"/>
  <c r="A21" i="50"/>
  <c r="L20" i="50"/>
  <c r="K20" i="50"/>
  <c r="I20" i="50"/>
  <c r="H20" i="50"/>
  <c r="D20" i="50"/>
  <c r="B20" i="50"/>
  <c r="A20" i="50"/>
  <c r="L19" i="50"/>
  <c r="K19" i="50"/>
  <c r="I19" i="50"/>
  <c r="H19" i="50"/>
  <c r="D19" i="50"/>
  <c r="C19" i="50"/>
  <c r="B19" i="50"/>
  <c r="A19" i="50"/>
  <c r="L18" i="50"/>
  <c r="K18" i="50"/>
  <c r="I18" i="50"/>
  <c r="H18" i="50"/>
  <c r="D18" i="50"/>
  <c r="C18" i="50"/>
  <c r="B18" i="50"/>
  <c r="A18" i="50"/>
  <c r="L17" i="50"/>
  <c r="M17" i="50"/>
  <c r="N17" i="50" s="1"/>
  <c r="BF17" i="1" s="1"/>
  <c r="K17" i="50"/>
  <c r="I17" i="50"/>
  <c r="H17" i="50"/>
  <c r="D17" i="50"/>
  <c r="C17" i="50"/>
  <c r="B17" i="50"/>
  <c r="A17" i="50"/>
  <c r="L16" i="50"/>
  <c r="K16" i="50"/>
  <c r="I16" i="50"/>
  <c r="H16" i="50"/>
  <c r="D16" i="50"/>
  <c r="C16" i="50"/>
  <c r="B16" i="50"/>
  <c r="A16" i="50"/>
  <c r="L15" i="50"/>
  <c r="K15" i="50"/>
  <c r="M15" i="50" s="1"/>
  <c r="N15" i="50" s="1"/>
  <c r="BF15" i="1" s="1"/>
  <c r="I15" i="50"/>
  <c r="H15" i="50"/>
  <c r="D15" i="50"/>
  <c r="C15" i="50"/>
  <c r="B15" i="50"/>
  <c r="A15" i="50"/>
  <c r="M14" i="50"/>
  <c r="A14" i="50"/>
  <c r="L13" i="50"/>
  <c r="K13" i="50"/>
  <c r="I13" i="50"/>
  <c r="H13" i="50"/>
  <c r="D13" i="50"/>
  <c r="B13" i="50"/>
  <c r="A13" i="50"/>
  <c r="L12" i="50"/>
  <c r="K12" i="50"/>
  <c r="I12" i="50"/>
  <c r="H12" i="50"/>
  <c r="D12" i="50"/>
  <c r="C12" i="50"/>
  <c r="B12" i="50"/>
  <c r="A12" i="50"/>
  <c r="L11" i="50"/>
  <c r="K11" i="50"/>
  <c r="I11" i="50"/>
  <c r="H11" i="50"/>
  <c r="D11" i="50"/>
  <c r="B11" i="50"/>
  <c r="A11" i="50"/>
  <c r="L10" i="50"/>
  <c r="K10" i="50"/>
  <c r="I10" i="50"/>
  <c r="H10" i="50"/>
  <c r="D10" i="50"/>
  <c r="C10" i="50"/>
  <c r="B10" i="50"/>
  <c r="A10" i="50"/>
  <c r="L9" i="50"/>
  <c r="K9" i="50"/>
  <c r="I9" i="50"/>
  <c r="H9" i="50"/>
  <c r="D9" i="50"/>
  <c r="B9" i="50"/>
  <c r="A9" i="50"/>
  <c r="L8" i="50"/>
  <c r="K8" i="50"/>
  <c r="I8" i="50"/>
  <c r="H8" i="50"/>
  <c r="D8" i="50"/>
  <c r="C8" i="50"/>
  <c r="B8" i="50"/>
  <c r="A8" i="50"/>
  <c r="A7" i="50"/>
  <c r="E113" i="51"/>
  <c r="A113" i="51"/>
  <c r="E112" i="51"/>
  <c r="A112" i="51"/>
  <c r="E111" i="51"/>
  <c r="A111" i="51"/>
  <c r="A110" i="51"/>
  <c r="E108" i="51"/>
  <c r="A108" i="51"/>
  <c r="E107" i="51"/>
  <c r="A107" i="51"/>
  <c r="E106" i="51"/>
  <c r="A106" i="51"/>
  <c r="A105" i="51"/>
  <c r="E103" i="51"/>
  <c r="A103" i="51"/>
  <c r="E102" i="51"/>
  <c r="A102" i="51"/>
  <c r="E101" i="51"/>
  <c r="A101" i="51"/>
  <c r="A100" i="51"/>
  <c r="E98" i="51"/>
  <c r="A98" i="51"/>
  <c r="E97" i="51"/>
  <c r="A97" i="51"/>
  <c r="E96" i="51"/>
  <c r="A96" i="51"/>
  <c r="A95" i="51"/>
  <c r="E93" i="51"/>
  <c r="A93" i="51"/>
  <c r="E92" i="51"/>
  <c r="A92" i="51"/>
  <c r="E91" i="51"/>
  <c r="A91" i="51"/>
  <c r="A90" i="51"/>
  <c r="E88" i="51"/>
  <c r="A88" i="51"/>
  <c r="E87" i="51"/>
  <c r="A87" i="51"/>
  <c r="E86" i="51"/>
  <c r="A86" i="51"/>
  <c r="A85" i="51"/>
  <c r="L83" i="51"/>
  <c r="K83" i="51"/>
  <c r="I83" i="51"/>
  <c r="B83" i="51"/>
  <c r="A83" i="51"/>
  <c r="M82" i="51"/>
  <c r="A82" i="51"/>
  <c r="L81" i="51"/>
  <c r="K81" i="51"/>
  <c r="I81" i="51"/>
  <c r="B81" i="51"/>
  <c r="A81" i="51"/>
  <c r="M80" i="51"/>
  <c r="A80" i="51"/>
  <c r="L79" i="51"/>
  <c r="K79" i="51"/>
  <c r="I79" i="51"/>
  <c r="B79" i="51"/>
  <c r="A79" i="51"/>
  <c r="L78" i="51"/>
  <c r="K78" i="51"/>
  <c r="I78" i="51"/>
  <c r="B78" i="51"/>
  <c r="A78" i="51"/>
  <c r="M77" i="51"/>
  <c r="A77" i="51"/>
  <c r="L76" i="51"/>
  <c r="K76" i="51"/>
  <c r="I76" i="51"/>
  <c r="B76" i="51"/>
  <c r="A76" i="51"/>
  <c r="L75" i="51"/>
  <c r="M75" i="51" s="1"/>
  <c r="N75" i="51" s="1"/>
  <c r="BG75" i="1" s="1"/>
  <c r="K75" i="51"/>
  <c r="I75" i="51"/>
  <c r="B75" i="51"/>
  <c r="A75" i="51"/>
  <c r="L74" i="51"/>
  <c r="K74" i="51"/>
  <c r="I74" i="51"/>
  <c r="B74" i="51"/>
  <c r="A74" i="51"/>
  <c r="L73" i="51"/>
  <c r="K73" i="51"/>
  <c r="I73" i="51"/>
  <c r="B73" i="51"/>
  <c r="A73" i="51"/>
  <c r="M72" i="51"/>
  <c r="A72" i="51"/>
  <c r="L71" i="51"/>
  <c r="K71" i="51"/>
  <c r="I71" i="51"/>
  <c r="H71" i="51"/>
  <c r="D71" i="51"/>
  <c r="B71" i="51"/>
  <c r="A71" i="51"/>
  <c r="L70" i="51"/>
  <c r="K70" i="51"/>
  <c r="I70" i="51"/>
  <c r="H70" i="51"/>
  <c r="D70" i="51"/>
  <c r="B70" i="51"/>
  <c r="A70" i="51"/>
  <c r="L69" i="51"/>
  <c r="K69" i="51"/>
  <c r="I69" i="51"/>
  <c r="H69" i="51"/>
  <c r="D69" i="51"/>
  <c r="B69" i="51"/>
  <c r="A69" i="51"/>
  <c r="L68" i="51"/>
  <c r="K68" i="51"/>
  <c r="I68" i="51"/>
  <c r="H68" i="51"/>
  <c r="D68" i="51"/>
  <c r="B68" i="51"/>
  <c r="A68" i="51"/>
  <c r="L67" i="51"/>
  <c r="K67" i="51"/>
  <c r="M67" i="51" s="1"/>
  <c r="N67" i="51" s="1"/>
  <c r="BG67" i="1" s="1"/>
  <c r="I67" i="51"/>
  <c r="H67" i="51"/>
  <c r="D67" i="51"/>
  <c r="B67" i="51"/>
  <c r="A67" i="51"/>
  <c r="L66" i="51"/>
  <c r="K66" i="51"/>
  <c r="I66" i="51"/>
  <c r="H66" i="51"/>
  <c r="D66" i="51"/>
  <c r="B66" i="51"/>
  <c r="A66" i="51"/>
  <c r="L65" i="51"/>
  <c r="K65" i="51"/>
  <c r="I65" i="51"/>
  <c r="H65" i="51"/>
  <c r="D65" i="51"/>
  <c r="B65" i="51"/>
  <c r="A65" i="51"/>
  <c r="L64" i="51"/>
  <c r="K64" i="51"/>
  <c r="I64" i="51"/>
  <c r="H64" i="51"/>
  <c r="D64" i="51"/>
  <c r="B64" i="51"/>
  <c r="A64" i="51"/>
  <c r="M63" i="51"/>
  <c r="A63" i="51"/>
  <c r="L62" i="51"/>
  <c r="K62" i="51"/>
  <c r="I62" i="51"/>
  <c r="H62" i="51"/>
  <c r="D62" i="51"/>
  <c r="C62" i="51"/>
  <c r="B62" i="51"/>
  <c r="A62" i="51"/>
  <c r="L61" i="51"/>
  <c r="K61" i="51"/>
  <c r="I61" i="51"/>
  <c r="H61" i="51"/>
  <c r="D61" i="51"/>
  <c r="C61" i="51"/>
  <c r="B61" i="51"/>
  <c r="A61" i="51"/>
  <c r="L60" i="51"/>
  <c r="K60" i="51"/>
  <c r="I60" i="51"/>
  <c r="H60" i="51"/>
  <c r="D60" i="51"/>
  <c r="C60" i="51"/>
  <c r="B60" i="51"/>
  <c r="A60" i="51"/>
  <c r="L59" i="51"/>
  <c r="K59" i="51"/>
  <c r="M59" i="51" s="1"/>
  <c r="N59" i="51" s="1"/>
  <c r="BG59" i="1" s="1"/>
  <c r="I59" i="51"/>
  <c r="H59" i="51"/>
  <c r="D59" i="51"/>
  <c r="C59" i="51"/>
  <c r="B59" i="51"/>
  <c r="A59" i="51"/>
  <c r="L58" i="51"/>
  <c r="K58" i="51"/>
  <c r="I58" i="51"/>
  <c r="H58" i="51"/>
  <c r="D58" i="51"/>
  <c r="C58" i="51"/>
  <c r="B58" i="51"/>
  <c r="A58" i="51"/>
  <c r="L57" i="51"/>
  <c r="K57" i="51"/>
  <c r="I57" i="51"/>
  <c r="H57" i="51"/>
  <c r="D57" i="51"/>
  <c r="C57" i="51"/>
  <c r="B57" i="51"/>
  <c r="A57" i="51"/>
  <c r="M56" i="51"/>
  <c r="A56" i="51"/>
  <c r="L55" i="51"/>
  <c r="K55" i="51"/>
  <c r="I55" i="51"/>
  <c r="H55" i="51"/>
  <c r="D55" i="51"/>
  <c r="C55" i="51"/>
  <c r="B55" i="51"/>
  <c r="A55" i="51"/>
  <c r="L54" i="51"/>
  <c r="K54" i="51"/>
  <c r="I54" i="51"/>
  <c r="H54" i="51"/>
  <c r="D54" i="51"/>
  <c r="C54" i="51"/>
  <c r="B54" i="51"/>
  <c r="A54" i="51"/>
  <c r="L53" i="51"/>
  <c r="K53" i="51"/>
  <c r="I53" i="51"/>
  <c r="H53" i="51"/>
  <c r="D53" i="51"/>
  <c r="C53" i="51"/>
  <c r="B53" i="51"/>
  <c r="A53" i="51"/>
  <c r="L52" i="51"/>
  <c r="K52" i="51"/>
  <c r="I52" i="51"/>
  <c r="H52" i="51"/>
  <c r="D52" i="51"/>
  <c r="C52" i="51"/>
  <c r="B52" i="51"/>
  <c r="A52" i="51"/>
  <c r="L51" i="51"/>
  <c r="K51" i="51"/>
  <c r="I51" i="51"/>
  <c r="H51" i="51"/>
  <c r="D51" i="51"/>
  <c r="B51" i="51"/>
  <c r="A51" i="51"/>
  <c r="L50" i="51"/>
  <c r="K50" i="51"/>
  <c r="I50" i="51"/>
  <c r="H50" i="51"/>
  <c r="D50" i="51"/>
  <c r="C50" i="51"/>
  <c r="B50" i="51"/>
  <c r="A50" i="51"/>
  <c r="M49" i="51"/>
  <c r="A49" i="51"/>
  <c r="L48" i="51"/>
  <c r="K48" i="51"/>
  <c r="I48" i="51"/>
  <c r="H48" i="51"/>
  <c r="D48" i="51"/>
  <c r="C48" i="51"/>
  <c r="B48" i="51"/>
  <c r="A48" i="51"/>
  <c r="L47" i="51"/>
  <c r="K47" i="51"/>
  <c r="I47" i="51"/>
  <c r="H47" i="51"/>
  <c r="D47" i="51"/>
  <c r="C47" i="51"/>
  <c r="B47" i="51"/>
  <c r="A47" i="51"/>
  <c r="L46" i="51"/>
  <c r="K46" i="51"/>
  <c r="I46" i="51"/>
  <c r="H46" i="51"/>
  <c r="D46" i="51"/>
  <c r="C46" i="51"/>
  <c r="B46" i="51"/>
  <c r="A46" i="51"/>
  <c r="L45" i="51"/>
  <c r="M45" i="51"/>
  <c r="N45" i="51" s="1"/>
  <c r="BG45" i="1" s="1"/>
  <c r="K45" i="51"/>
  <c r="I45" i="51"/>
  <c r="H45" i="51"/>
  <c r="D45" i="51"/>
  <c r="C45" i="51"/>
  <c r="B45" i="51"/>
  <c r="A45" i="51"/>
  <c r="L44" i="51"/>
  <c r="K44" i="51"/>
  <c r="I44" i="51"/>
  <c r="H44" i="51"/>
  <c r="D44" i="51"/>
  <c r="C44" i="51"/>
  <c r="B44" i="51"/>
  <c r="A44" i="51"/>
  <c r="L43" i="51"/>
  <c r="K43" i="51"/>
  <c r="I43" i="51"/>
  <c r="H43" i="51"/>
  <c r="D43" i="51"/>
  <c r="C43" i="51"/>
  <c r="B43" i="51"/>
  <c r="A43" i="51"/>
  <c r="M42" i="51"/>
  <c r="A42" i="51"/>
  <c r="L41" i="51"/>
  <c r="K41" i="51"/>
  <c r="I41" i="51"/>
  <c r="H41" i="51"/>
  <c r="D41" i="51"/>
  <c r="C41" i="51"/>
  <c r="B41" i="51"/>
  <c r="A41" i="51"/>
  <c r="L40" i="51"/>
  <c r="K40" i="51"/>
  <c r="I40" i="51"/>
  <c r="H40" i="51"/>
  <c r="D40" i="51"/>
  <c r="C40" i="51"/>
  <c r="B40" i="51"/>
  <c r="A40" i="51"/>
  <c r="L39" i="51"/>
  <c r="K39" i="51"/>
  <c r="I39" i="51"/>
  <c r="H39" i="51"/>
  <c r="D39" i="51"/>
  <c r="C39" i="51"/>
  <c r="B39" i="51"/>
  <c r="A39" i="51"/>
  <c r="L38" i="51"/>
  <c r="K38" i="51"/>
  <c r="I38" i="51"/>
  <c r="H38" i="51"/>
  <c r="D38" i="51"/>
  <c r="C38" i="51"/>
  <c r="B38" i="51"/>
  <c r="A38" i="51"/>
  <c r="L37" i="51"/>
  <c r="M37" i="51" s="1"/>
  <c r="N37" i="51" s="1"/>
  <c r="BG37" i="1" s="1"/>
  <c r="K37" i="51"/>
  <c r="I37" i="51"/>
  <c r="H37" i="51"/>
  <c r="D37" i="51"/>
  <c r="B37" i="51"/>
  <c r="A37" i="51"/>
  <c r="L36" i="51"/>
  <c r="K36" i="51"/>
  <c r="I36" i="51"/>
  <c r="H36" i="51"/>
  <c r="D36" i="51"/>
  <c r="C36" i="51"/>
  <c r="B36" i="51"/>
  <c r="A36" i="51"/>
  <c r="M35" i="51"/>
  <c r="A35" i="51"/>
  <c r="L34" i="51"/>
  <c r="K34" i="51"/>
  <c r="I34" i="51"/>
  <c r="H34" i="51"/>
  <c r="D34" i="51"/>
  <c r="C34" i="51"/>
  <c r="B34" i="51"/>
  <c r="A34" i="51"/>
  <c r="L33" i="51"/>
  <c r="K33" i="51"/>
  <c r="M33" i="51" s="1"/>
  <c r="N33" i="51" s="1"/>
  <c r="BG33" i="1" s="1"/>
  <c r="I33" i="51"/>
  <c r="H33" i="51"/>
  <c r="D33" i="51"/>
  <c r="C33" i="51"/>
  <c r="B33" i="51"/>
  <c r="A33" i="51"/>
  <c r="L32" i="51"/>
  <c r="K32" i="51"/>
  <c r="I32" i="51"/>
  <c r="H32" i="51"/>
  <c r="D32" i="51"/>
  <c r="C32" i="51"/>
  <c r="B32" i="51"/>
  <c r="A32" i="51"/>
  <c r="L31" i="51"/>
  <c r="K31" i="51"/>
  <c r="I31" i="51"/>
  <c r="H31" i="51"/>
  <c r="D31" i="51"/>
  <c r="C31" i="51"/>
  <c r="B31" i="51"/>
  <c r="A31" i="51"/>
  <c r="L30" i="51"/>
  <c r="K30" i="51"/>
  <c r="I30" i="51"/>
  <c r="H30" i="51"/>
  <c r="D30" i="51"/>
  <c r="C30" i="51"/>
  <c r="B30" i="51"/>
  <c r="A30" i="51"/>
  <c r="L29" i="51"/>
  <c r="K29" i="51"/>
  <c r="I29" i="51"/>
  <c r="H29" i="51"/>
  <c r="D29" i="51"/>
  <c r="C29" i="51"/>
  <c r="B29" i="51"/>
  <c r="A29" i="51"/>
  <c r="M28" i="51"/>
  <c r="A28" i="51"/>
  <c r="L27" i="51"/>
  <c r="K27" i="51"/>
  <c r="I27" i="51"/>
  <c r="H27" i="51"/>
  <c r="D27" i="51"/>
  <c r="B27" i="51"/>
  <c r="A27" i="51"/>
  <c r="L26" i="51"/>
  <c r="K26" i="51"/>
  <c r="I26" i="51"/>
  <c r="H26" i="51"/>
  <c r="D26" i="51"/>
  <c r="C26" i="51"/>
  <c r="B26" i="51"/>
  <c r="A26" i="51"/>
  <c r="L25" i="51"/>
  <c r="K25" i="51"/>
  <c r="I25" i="51"/>
  <c r="H25" i="51"/>
  <c r="D25" i="51"/>
  <c r="C25" i="51"/>
  <c r="B25" i="51"/>
  <c r="A25" i="51"/>
  <c r="L24" i="51"/>
  <c r="K24" i="51"/>
  <c r="I24" i="51"/>
  <c r="H24" i="51"/>
  <c r="D24" i="51"/>
  <c r="C24" i="51"/>
  <c r="B24" i="51"/>
  <c r="A24" i="51"/>
  <c r="L23" i="51"/>
  <c r="K23" i="51"/>
  <c r="I23" i="51"/>
  <c r="H23" i="51"/>
  <c r="D23" i="51"/>
  <c r="C23" i="51"/>
  <c r="B23" i="51"/>
  <c r="A23" i="51"/>
  <c r="L22" i="51"/>
  <c r="K22" i="51"/>
  <c r="I22" i="51"/>
  <c r="H22" i="51"/>
  <c r="D22" i="51"/>
  <c r="C22" i="51"/>
  <c r="B22" i="51"/>
  <c r="A22" i="51"/>
  <c r="M21" i="51"/>
  <c r="A21" i="51"/>
  <c r="L20" i="51"/>
  <c r="K20" i="51"/>
  <c r="I20" i="51"/>
  <c r="H20" i="51"/>
  <c r="D20" i="51"/>
  <c r="B20" i="51"/>
  <c r="A20" i="51"/>
  <c r="L19" i="51"/>
  <c r="K19" i="51"/>
  <c r="I19" i="51"/>
  <c r="H19" i="51"/>
  <c r="D19" i="51"/>
  <c r="C19" i="51"/>
  <c r="B19" i="51"/>
  <c r="A19" i="51"/>
  <c r="L18" i="51"/>
  <c r="K18" i="51"/>
  <c r="I18" i="51"/>
  <c r="H18" i="51"/>
  <c r="D18" i="51"/>
  <c r="C18" i="51"/>
  <c r="B18" i="51"/>
  <c r="A18" i="51"/>
  <c r="L17" i="51"/>
  <c r="K17" i="51"/>
  <c r="I17" i="51"/>
  <c r="H17" i="51"/>
  <c r="D17" i="51"/>
  <c r="C17" i="51"/>
  <c r="B17" i="51"/>
  <c r="A17" i="51"/>
  <c r="L16" i="51"/>
  <c r="K16" i="51"/>
  <c r="I16" i="51"/>
  <c r="H16" i="51"/>
  <c r="D16" i="51"/>
  <c r="C16" i="51"/>
  <c r="B16" i="51"/>
  <c r="A16" i="51"/>
  <c r="L15" i="51"/>
  <c r="K15" i="51"/>
  <c r="M15" i="51" s="1"/>
  <c r="N15" i="51" s="1"/>
  <c r="BG15" i="1" s="1"/>
  <c r="I15" i="51"/>
  <c r="H15" i="51"/>
  <c r="D15" i="51"/>
  <c r="C15" i="51"/>
  <c r="B15" i="51"/>
  <c r="A15" i="51"/>
  <c r="M14" i="51"/>
  <c r="A14" i="51"/>
  <c r="L13" i="51"/>
  <c r="K13" i="51"/>
  <c r="I13" i="51"/>
  <c r="H13" i="51"/>
  <c r="D13" i="51"/>
  <c r="B13" i="51"/>
  <c r="A13" i="51"/>
  <c r="L12" i="51"/>
  <c r="K12" i="51"/>
  <c r="I12" i="51"/>
  <c r="H12" i="51"/>
  <c r="D12" i="51"/>
  <c r="C12" i="51"/>
  <c r="B12" i="51"/>
  <c r="A12" i="51"/>
  <c r="L11" i="51"/>
  <c r="K11" i="51"/>
  <c r="I11" i="51"/>
  <c r="H11" i="51"/>
  <c r="D11" i="51"/>
  <c r="B11" i="51"/>
  <c r="A11" i="51"/>
  <c r="L10" i="51"/>
  <c r="K10" i="51"/>
  <c r="I10" i="51"/>
  <c r="H10" i="51"/>
  <c r="D10" i="51"/>
  <c r="C10" i="51"/>
  <c r="B10" i="51"/>
  <c r="A10" i="51"/>
  <c r="L9" i="51"/>
  <c r="K9" i="51"/>
  <c r="I9" i="51"/>
  <c r="H9" i="51"/>
  <c r="D9" i="51"/>
  <c r="B9" i="51"/>
  <c r="A9" i="51"/>
  <c r="L8" i="51"/>
  <c r="K8" i="51"/>
  <c r="I8" i="51"/>
  <c r="H8" i="51"/>
  <c r="D8" i="51"/>
  <c r="C8" i="51"/>
  <c r="B8" i="51"/>
  <c r="A8" i="51"/>
  <c r="A7" i="51"/>
  <c r="E113" i="52"/>
  <c r="A113" i="52"/>
  <c r="E112" i="52"/>
  <c r="A112" i="52"/>
  <c r="E111" i="52"/>
  <c r="A111" i="52"/>
  <c r="A110" i="52"/>
  <c r="E108" i="52"/>
  <c r="A108" i="52"/>
  <c r="E107" i="52"/>
  <c r="A107" i="52"/>
  <c r="E106" i="52"/>
  <c r="A106" i="52"/>
  <c r="A105" i="52"/>
  <c r="E103" i="52"/>
  <c r="A103" i="52"/>
  <c r="E102" i="52"/>
  <c r="A102" i="52"/>
  <c r="E101" i="52"/>
  <c r="A101" i="52"/>
  <c r="A100" i="52"/>
  <c r="E98" i="52"/>
  <c r="A98" i="52"/>
  <c r="E97" i="52"/>
  <c r="A97" i="52"/>
  <c r="E96" i="52"/>
  <c r="A96" i="52"/>
  <c r="A95" i="52"/>
  <c r="E93" i="52"/>
  <c r="A93" i="52"/>
  <c r="E92" i="52"/>
  <c r="A92" i="52"/>
  <c r="E91" i="52"/>
  <c r="A91" i="52"/>
  <c r="A90" i="52"/>
  <c r="E88" i="52"/>
  <c r="A88" i="52"/>
  <c r="E87" i="52"/>
  <c r="A87" i="52"/>
  <c r="E86" i="52"/>
  <c r="A86" i="52"/>
  <c r="A85" i="52"/>
  <c r="L83" i="52"/>
  <c r="K83" i="52"/>
  <c r="I83" i="52"/>
  <c r="B83" i="52"/>
  <c r="A83" i="52"/>
  <c r="M82" i="52"/>
  <c r="A82" i="52"/>
  <c r="L81" i="52"/>
  <c r="K81" i="52"/>
  <c r="I81" i="52"/>
  <c r="B81" i="52"/>
  <c r="A81" i="52"/>
  <c r="M80" i="52"/>
  <c r="A80" i="52"/>
  <c r="L79" i="52"/>
  <c r="K79" i="52"/>
  <c r="I79" i="52"/>
  <c r="B79" i="52"/>
  <c r="A79" i="52"/>
  <c r="L78" i="52"/>
  <c r="K78" i="52"/>
  <c r="I78" i="52"/>
  <c r="B78" i="52"/>
  <c r="A78" i="52"/>
  <c r="M77" i="52"/>
  <c r="A77" i="52"/>
  <c r="L76" i="52"/>
  <c r="K76" i="52"/>
  <c r="I76" i="52"/>
  <c r="B76" i="52"/>
  <c r="A76" i="52"/>
  <c r="L75" i="52"/>
  <c r="M75" i="52" s="1"/>
  <c r="N75" i="52" s="1"/>
  <c r="BH75" i="1" s="1"/>
  <c r="K75" i="52"/>
  <c r="I75" i="52"/>
  <c r="B75" i="52"/>
  <c r="A75" i="52"/>
  <c r="L74" i="52"/>
  <c r="K74" i="52"/>
  <c r="I74" i="52"/>
  <c r="B74" i="52"/>
  <c r="A74" i="52"/>
  <c r="L73" i="52"/>
  <c r="K73" i="52"/>
  <c r="I73" i="52"/>
  <c r="B73" i="52"/>
  <c r="A73" i="52"/>
  <c r="M72" i="52"/>
  <c r="A72" i="52"/>
  <c r="L71" i="52"/>
  <c r="K71" i="52"/>
  <c r="I71" i="52"/>
  <c r="H71" i="52"/>
  <c r="D71" i="52"/>
  <c r="B71" i="52"/>
  <c r="A71" i="52"/>
  <c r="L70" i="52"/>
  <c r="K70" i="52"/>
  <c r="I70" i="52"/>
  <c r="H70" i="52"/>
  <c r="D70" i="52"/>
  <c r="B70" i="52"/>
  <c r="A70" i="52"/>
  <c r="L69" i="52"/>
  <c r="K69" i="52"/>
  <c r="I69" i="52"/>
  <c r="H69" i="52"/>
  <c r="D69" i="52"/>
  <c r="B69" i="52"/>
  <c r="A69" i="52"/>
  <c r="L68" i="52"/>
  <c r="K68" i="52"/>
  <c r="I68" i="52"/>
  <c r="H68" i="52"/>
  <c r="D68" i="52"/>
  <c r="B68" i="52"/>
  <c r="A68" i="52"/>
  <c r="L67" i="52"/>
  <c r="K67" i="52"/>
  <c r="M67" i="52"/>
  <c r="N67" i="52"/>
  <c r="BH67" i="1" s="1"/>
  <c r="I67" i="52"/>
  <c r="H67" i="52"/>
  <c r="D67" i="52"/>
  <c r="B67" i="52"/>
  <c r="A67" i="52"/>
  <c r="L66" i="52"/>
  <c r="K66" i="52"/>
  <c r="I66" i="52"/>
  <c r="H66" i="52"/>
  <c r="D66" i="52"/>
  <c r="B66" i="52"/>
  <c r="A66" i="52"/>
  <c r="L65" i="52"/>
  <c r="K65" i="52"/>
  <c r="I65" i="52"/>
  <c r="H65" i="52"/>
  <c r="D65" i="52"/>
  <c r="B65" i="52"/>
  <c r="A65" i="52"/>
  <c r="L64" i="52"/>
  <c r="K64" i="52"/>
  <c r="I64" i="52"/>
  <c r="H64" i="52"/>
  <c r="D64" i="52"/>
  <c r="B64" i="52"/>
  <c r="A64" i="52"/>
  <c r="M63" i="52"/>
  <c r="A63" i="52"/>
  <c r="L62" i="52"/>
  <c r="K62" i="52"/>
  <c r="I62" i="52"/>
  <c r="H62" i="52"/>
  <c r="D62" i="52"/>
  <c r="C62" i="52"/>
  <c r="B62" i="52"/>
  <c r="A62" i="52"/>
  <c r="L61" i="52"/>
  <c r="K61" i="52"/>
  <c r="I61" i="52"/>
  <c r="H61" i="52"/>
  <c r="D61" i="52"/>
  <c r="C61" i="52"/>
  <c r="B61" i="52"/>
  <c r="A61" i="52"/>
  <c r="L60" i="52"/>
  <c r="K60" i="52"/>
  <c r="I60" i="52"/>
  <c r="H60" i="52"/>
  <c r="D60" i="52"/>
  <c r="C60" i="52"/>
  <c r="B60" i="52"/>
  <c r="A60" i="52"/>
  <c r="L59" i="52"/>
  <c r="K59" i="52"/>
  <c r="I59" i="52"/>
  <c r="H59" i="52"/>
  <c r="D59" i="52"/>
  <c r="C59" i="52"/>
  <c r="B59" i="52"/>
  <c r="A59" i="52"/>
  <c r="L58" i="52"/>
  <c r="K58" i="52"/>
  <c r="I58" i="52"/>
  <c r="H58" i="52"/>
  <c r="D58" i="52"/>
  <c r="C58" i="52"/>
  <c r="B58" i="52"/>
  <c r="A58" i="52"/>
  <c r="L57" i="52"/>
  <c r="K57" i="52"/>
  <c r="M57" i="52" s="1"/>
  <c r="N57" i="52" s="1"/>
  <c r="BH57" i="1" s="1"/>
  <c r="I57" i="52"/>
  <c r="H57" i="52"/>
  <c r="D57" i="52"/>
  <c r="C57" i="52"/>
  <c r="B57" i="52"/>
  <c r="A57" i="52"/>
  <c r="M56" i="52"/>
  <c r="A56" i="52"/>
  <c r="L55" i="52"/>
  <c r="K55" i="52"/>
  <c r="M55" i="52" s="1"/>
  <c r="N55" i="52" s="1"/>
  <c r="BH55" i="1" s="1"/>
  <c r="I55" i="52"/>
  <c r="H55" i="52"/>
  <c r="D55" i="52"/>
  <c r="C55" i="52"/>
  <c r="B55" i="52"/>
  <c r="A55" i="52"/>
  <c r="L54" i="52"/>
  <c r="K54" i="52"/>
  <c r="I54" i="52"/>
  <c r="H54" i="52"/>
  <c r="D54" i="52"/>
  <c r="C54" i="52"/>
  <c r="B54" i="52"/>
  <c r="A54" i="52"/>
  <c r="L53" i="52"/>
  <c r="K53" i="52"/>
  <c r="M53" i="52" s="1"/>
  <c r="N53" i="52" s="1"/>
  <c r="BH53" i="1" s="1"/>
  <c r="I53" i="52"/>
  <c r="H53" i="52"/>
  <c r="D53" i="52"/>
  <c r="C53" i="52"/>
  <c r="B53" i="52"/>
  <c r="A53" i="52"/>
  <c r="L52" i="52"/>
  <c r="K52" i="52"/>
  <c r="I52" i="52"/>
  <c r="H52" i="52"/>
  <c r="D52" i="52"/>
  <c r="C52" i="52"/>
  <c r="B52" i="52"/>
  <c r="A52" i="52"/>
  <c r="L51" i="52"/>
  <c r="K51" i="52"/>
  <c r="I51" i="52"/>
  <c r="H51" i="52"/>
  <c r="D51" i="52"/>
  <c r="B51" i="52"/>
  <c r="A51" i="52"/>
  <c r="L50" i="52"/>
  <c r="K50" i="52"/>
  <c r="I50" i="52"/>
  <c r="H50" i="52"/>
  <c r="D50" i="52"/>
  <c r="C50" i="52"/>
  <c r="B50" i="52"/>
  <c r="A50" i="52"/>
  <c r="M49" i="52"/>
  <c r="A49" i="52"/>
  <c r="L48" i="52"/>
  <c r="K48" i="52"/>
  <c r="I48" i="52"/>
  <c r="H48" i="52"/>
  <c r="D48" i="52"/>
  <c r="C48" i="52"/>
  <c r="B48" i="52"/>
  <c r="A48" i="52"/>
  <c r="L47" i="52"/>
  <c r="K47" i="52"/>
  <c r="I47" i="52"/>
  <c r="H47" i="52"/>
  <c r="D47" i="52"/>
  <c r="C47" i="52"/>
  <c r="B47" i="52"/>
  <c r="A47" i="52"/>
  <c r="L46" i="52"/>
  <c r="K46" i="52"/>
  <c r="I46" i="52"/>
  <c r="H46" i="52"/>
  <c r="D46" i="52"/>
  <c r="C46" i="52"/>
  <c r="B46" i="52"/>
  <c r="A46" i="52"/>
  <c r="L45" i="52"/>
  <c r="K45" i="52"/>
  <c r="I45" i="52"/>
  <c r="H45" i="52"/>
  <c r="D45" i="52"/>
  <c r="C45" i="52"/>
  <c r="B45" i="52"/>
  <c r="A45" i="52"/>
  <c r="L44" i="52"/>
  <c r="K44" i="52"/>
  <c r="I44" i="52"/>
  <c r="H44" i="52"/>
  <c r="D44" i="52"/>
  <c r="C44" i="52"/>
  <c r="B44" i="52"/>
  <c r="A44" i="52"/>
  <c r="L43" i="52"/>
  <c r="K43" i="52"/>
  <c r="I43" i="52"/>
  <c r="H43" i="52"/>
  <c r="D43" i="52"/>
  <c r="C43" i="52"/>
  <c r="B43" i="52"/>
  <c r="A43" i="52"/>
  <c r="M42" i="52"/>
  <c r="A42" i="52"/>
  <c r="L41" i="52"/>
  <c r="K41" i="52"/>
  <c r="I41" i="52"/>
  <c r="H41" i="52"/>
  <c r="D41" i="52"/>
  <c r="C41" i="52"/>
  <c r="B41" i="52"/>
  <c r="A41" i="52"/>
  <c r="L40" i="52"/>
  <c r="K40" i="52"/>
  <c r="I40" i="52"/>
  <c r="H40" i="52"/>
  <c r="D40" i="52"/>
  <c r="C40" i="52"/>
  <c r="B40" i="52"/>
  <c r="A40" i="52"/>
  <c r="L39" i="52"/>
  <c r="K39" i="52"/>
  <c r="I39" i="52"/>
  <c r="H39" i="52"/>
  <c r="D39" i="52"/>
  <c r="C39" i="52"/>
  <c r="B39" i="52"/>
  <c r="A39" i="52"/>
  <c r="L38" i="52"/>
  <c r="K38" i="52"/>
  <c r="I38" i="52"/>
  <c r="H38" i="52"/>
  <c r="D38" i="52"/>
  <c r="C38" i="52"/>
  <c r="B38" i="52"/>
  <c r="A38" i="52"/>
  <c r="L37" i="52"/>
  <c r="M37" i="52" s="1"/>
  <c r="N37" i="52" s="1"/>
  <c r="BH37" i="1" s="1"/>
  <c r="K37" i="52"/>
  <c r="I37" i="52"/>
  <c r="H37" i="52"/>
  <c r="D37" i="52"/>
  <c r="B37" i="52"/>
  <c r="A37" i="52"/>
  <c r="L36" i="52"/>
  <c r="K36" i="52"/>
  <c r="I36" i="52"/>
  <c r="H36" i="52"/>
  <c r="D36" i="52"/>
  <c r="C36" i="52"/>
  <c r="B36" i="52"/>
  <c r="A36" i="52"/>
  <c r="M35" i="52"/>
  <c r="A35" i="52"/>
  <c r="L34" i="52"/>
  <c r="K34" i="52"/>
  <c r="I34" i="52"/>
  <c r="H34" i="52"/>
  <c r="D34" i="52"/>
  <c r="C34" i="52"/>
  <c r="B34" i="52"/>
  <c r="A34" i="52"/>
  <c r="L33" i="52"/>
  <c r="K33" i="52"/>
  <c r="I33" i="52"/>
  <c r="H33" i="52"/>
  <c r="D33" i="52"/>
  <c r="C33" i="52"/>
  <c r="B33" i="52"/>
  <c r="A33" i="52"/>
  <c r="L32" i="52"/>
  <c r="K32" i="52"/>
  <c r="I32" i="52"/>
  <c r="H32" i="52"/>
  <c r="D32" i="52"/>
  <c r="C32" i="52"/>
  <c r="B32" i="52"/>
  <c r="A32" i="52"/>
  <c r="L31" i="52"/>
  <c r="K31" i="52"/>
  <c r="I31" i="52"/>
  <c r="H31" i="52"/>
  <c r="D31" i="52"/>
  <c r="C31" i="52"/>
  <c r="B31" i="52"/>
  <c r="A31" i="52"/>
  <c r="L30" i="52"/>
  <c r="K30" i="52"/>
  <c r="I30" i="52"/>
  <c r="H30" i="52"/>
  <c r="D30" i="52"/>
  <c r="C30" i="52"/>
  <c r="B30" i="52"/>
  <c r="A30" i="52"/>
  <c r="L29" i="52"/>
  <c r="M29" i="52" s="1"/>
  <c r="N29" i="52" s="1"/>
  <c r="BH29" i="1" s="1"/>
  <c r="K29" i="52"/>
  <c r="I29" i="52"/>
  <c r="H29" i="52"/>
  <c r="D29" i="52"/>
  <c r="C29" i="52"/>
  <c r="B29" i="52"/>
  <c r="A29" i="52"/>
  <c r="M28" i="52"/>
  <c r="A28" i="52"/>
  <c r="L27" i="52"/>
  <c r="K27" i="52"/>
  <c r="I27" i="52"/>
  <c r="H27" i="52"/>
  <c r="D27" i="52"/>
  <c r="B27" i="52"/>
  <c r="A27" i="52"/>
  <c r="L26" i="52"/>
  <c r="K26" i="52"/>
  <c r="I26" i="52"/>
  <c r="H26" i="52"/>
  <c r="D26" i="52"/>
  <c r="C26" i="52"/>
  <c r="B26" i="52"/>
  <c r="A26" i="52"/>
  <c r="L25" i="52"/>
  <c r="K25" i="52"/>
  <c r="I25" i="52"/>
  <c r="H25" i="52"/>
  <c r="D25" i="52"/>
  <c r="C25" i="52"/>
  <c r="B25" i="52"/>
  <c r="A25" i="52"/>
  <c r="L24" i="52"/>
  <c r="K24" i="52"/>
  <c r="I24" i="52"/>
  <c r="H24" i="52"/>
  <c r="D24" i="52"/>
  <c r="C24" i="52"/>
  <c r="B24" i="52"/>
  <c r="A24" i="52"/>
  <c r="L23" i="52"/>
  <c r="K23" i="52"/>
  <c r="I23" i="52"/>
  <c r="H23" i="52"/>
  <c r="D23" i="52"/>
  <c r="C23" i="52"/>
  <c r="B23" i="52"/>
  <c r="A23" i="52"/>
  <c r="L22" i="52"/>
  <c r="M22" i="52" s="1"/>
  <c r="N22" i="52" s="1"/>
  <c r="BH22" i="1" s="1"/>
  <c r="K22" i="52"/>
  <c r="I22" i="52"/>
  <c r="H22" i="52"/>
  <c r="D22" i="52"/>
  <c r="C22" i="52"/>
  <c r="B22" i="52"/>
  <c r="A22" i="52"/>
  <c r="M21" i="52"/>
  <c r="A21" i="52"/>
  <c r="L20" i="52"/>
  <c r="K20" i="52"/>
  <c r="I20" i="52"/>
  <c r="H20" i="52"/>
  <c r="D20" i="52"/>
  <c r="B20" i="52"/>
  <c r="A20" i="52"/>
  <c r="L19" i="52"/>
  <c r="K19" i="52"/>
  <c r="I19" i="52"/>
  <c r="H19" i="52"/>
  <c r="D19" i="52"/>
  <c r="C19" i="52"/>
  <c r="B19" i="52"/>
  <c r="A19" i="52"/>
  <c r="L18" i="52"/>
  <c r="K18" i="52"/>
  <c r="I18" i="52"/>
  <c r="H18" i="52"/>
  <c r="D18" i="52"/>
  <c r="C18" i="52"/>
  <c r="B18" i="52"/>
  <c r="A18" i="52"/>
  <c r="L17" i="52"/>
  <c r="K17" i="52"/>
  <c r="I17" i="52"/>
  <c r="H17" i="52"/>
  <c r="D17" i="52"/>
  <c r="C17" i="52"/>
  <c r="B17" i="52"/>
  <c r="A17" i="52"/>
  <c r="L16" i="52"/>
  <c r="K16" i="52"/>
  <c r="I16" i="52"/>
  <c r="H16" i="52"/>
  <c r="D16" i="52"/>
  <c r="C16" i="52"/>
  <c r="B16" i="52"/>
  <c r="A16" i="52"/>
  <c r="L15" i="52"/>
  <c r="K15" i="52"/>
  <c r="I15" i="52"/>
  <c r="H15" i="52"/>
  <c r="D15" i="52"/>
  <c r="C15" i="52"/>
  <c r="B15" i="52"/>
  <c r="A15" i="52"/>
  <c r="M14" i="52"/>
  <c r="A14" i="52"/>
  <c r="L13" i="52"/>
  <c r="K13" i="52"/>
  <c r="I13" i="52"/>
  <c r="H13" i="52"/>
  <c r="D13" i="52"/>
  <c r="B13" i="52"/>
  <c r="A13" i="52"/>
  <c r="L12" i="52"/>
  <c r="K12" i="52"/>
  <c r="I12" i="52"/>
  <c r="H12" i="52"/>
  <c r="D12" i="52"/>
  <c r="C12" i="52"/>
  <c r="B12" i="52"/>
  <c r="A12" i="52"/>
  <c r="L11" i="52"/>
  <c r="K11" i="52"/>
  <c r="I11" i="52"/>
  <c r="H11" i="52"/>
  <c r="D11" i="52"/>
  <c r="B11" i="52"/>
  <c r="A11" i="52"/>
  <c r="L10" i="52"/>
  <c r="K10" i="52"/>
  <c r="I10" i="52"/>
  <c r="H10" i="52"/>
  <c r="D10" i="52"/>
  <c r="C10" i="52"/>
  <c r="B10" i="52"/>
  <c r="A10" i="52"/>
  <c r="L9" i="52"/>
  <c r="K9" i="52"/>
  <c r="I9" i="52"/>
  <c r="H9" i="52"/>
  <c r="D9" i="52"/>
  <c r="B9" i="52"/>
  <c r="A9" i="52"/>
  <c r="L8" i="52"/>
  <c r="K8" i="52"/>
  <c r="I8" i="52"/>
  <c r="H8" i="52"/>
  <c r="D8" i="52"/>
  <c r="C8" i="52"/>
  <c r="B8" i="52"/>
  <c r="A8" i="52"/>
  <c r="A7" i="52"/>
  <c r="E113" i="53"/>
  <c r="A113" i="53"/>
  <c r="E112" i="53"/>
  <c r="A112" i="53"/>
  <c r="E111" i="53"/>
  <c r="A111" i="53"/>
  <c r="A110" i="53"/>
  <c r="E108" i="53"/>
  <c r="A108" i="53"/>
  <c r="E107" i="53"/>
  <c r="A107" i="53"/>
  <c r="E106" i="53"/>
  <c r="A106" i="53"/>
  <c r="A105" i="53"/>
  <c r="E103" i="53"/>
  <c r="A103" i="53"/>
  <c r="E102" i="53"/>
  <c r="A102" i="53"/>
  <c r="E101" i="53"/>
  <c r="A101" i="53"/>
  <c r="A100" i="53"/>
  <c r="E98" i="53"/>
  <c r="A98" i="53"/>
  <c r="E97" i="53"/>
  <c r="A97" i="53"/>
  <c r="E96" i="53"/>
  <c r="A96" i="53"/>
  <c r="A95" i="53"/>
  <c r="E93" i="53"/>
  <c r="A93" i="53"/>
  <c r="E92" i="53"/>
  <c r="A92" i="53"/>
  <c r="E91" i="53"/>
  <c r="A91" i="53"/>
  <c r="A90" i="53"/>
  <c r="E88" i="53"/>
  <c r="A88" i="53"/>
  <c r="E87" i="53"/>
  <c r="A87" i="53"/>
  <c r="E86" i="53"/>
  <c r="A86" i="53"/>
  <c r="A85" i="53"/>
  <c r="L83" i="53"/>
  <c r="K83" i="53"/>
  <c r="I83" i="53"/>
  <c r="B83" i="53"/>
  <c r="A83" i="53"/>
  <c r="M82" i="53"/>
  <c r="A82" i="53"/>
  <c r="L81" i="53"/>
  <c r="K81" i="53"/>
  <c r="I81" i="53"/>
  <c r="B81" i="53"/>
  <c r="A81" i="53"/>
  <c r="M80" i="53"/>
  <c r="A80" i="53"/>
  <c r="L79" i="53"/>
  <c r="K79" i="53"/>
  <c r="I79" i="53"/>
  <c r="B79" i="53"/>
  <c r="A79" i="53"/>
  <c r="L78" i="53"/>
  <c r="K78" i="53"/>
  <c r="I78" i="53"/>
  <c r="B78" i="53"/>
  <c r="A78" i="53"/>
  <c r="M77" i="53"/>
  <c r="A77" i="53"/>
  <c r="L76" i="53"/>
  <c r="K76" i="53"/>
  <c r="I76" i="53"/>
  <c r="B76" i="53"/>
  <c r="A76" i="53"/>
  <c r="L75" i="53"/>
  <c r="K75" i="53"/>
  <c r="I75" i="53"/>
  <c r="B75" i="53"/>
  <c r="A75" i="53"/>
  <c r="L74" i="53"/>
  <c r="K74" i="53"/>
  <c r="I74" i="53"/>
  <c r="B74" i="53"/>
  <c r="A74" i="53"/>
  <c r="L73" i="53"/>
  <c r="K73" i="53"/>
  <c r="M73" i="53" s="1"/>
  <c r="N73" i="53" s="1"/>
  <c r="BI73" i="1" s="1"/>
  <c r="I73" i="53"/>
  <c r="B73" i="53"/>
  <c r="A73" i="53"/>
  <c r="M72" i="53"/>
  <c r="A72" i="53"/>
  <c r="L71" i="53"/>
  <c r="K71" i="53"/>
  <c r="I71" i="53"/>
  <c r="H71" i="53"/>
  <c r="D71" i="53"/>
  <c r="B71" i="53"/>
  <c r="A71" i="53"/>
  <c r="L70" i="53"/>
  <c r="K70" i="53"/>
  <c r="I70" i="53"/>
  <c r="H70" i="53"/>
  <c r="D70" i="53"/>
  <c r="B70" i="53"/>
  <c r="A70" i="53"/>
  <c r="L69" i="53"/>
  <c r="K69" i="53"/>
  <c r="I69" i="53"/>
  <c r="H69" i="53"/>
  <c r="D69" i="53"/>
  <c r="B69" i="53"/>
  <c r="A69" i="53"/>
  <c r="L68" i="53"/>
  <c r="K68" i="53"/>
  <c r="I68" i="53"/>
  <c r="H68" i="53"/>
  <c r="D68" i="53"/>
  <c r="B68" i="53"/>
  <c r="A68" i="53"/>
  <c r="L67" i="53"/>
  <c r="K67" i="53"/>
  <c r="I67" i="53"/>
  <c r="H67" i="53"/>
  <c r="D67" i="53"/>
  <c r="B67" i="53"/>
  <c r="A67" i="53"/>
  <c r="L66" i="53"/>
  <c r="K66" i="53"/>
  <c r="I66" i="53"/>
  <c r="H66" i="53"/>
  <c r="D66" i="53"/>
  <c r="B66" i="53"/>
  <c r="A66" i="53"/>
  <c r="L65" i="53"/>
  <c r="M65" i="53" s="1"/>
  <c r="N65" i="53" s="1"/>
  <c r="BI65" i="1" s="1"/>
  <c r="K65" i="53"/>
  <c r="I65" i="53"/>
  <c r="H65" i="53"/>
  <c r="D65" i="53"/>
  <c r="B65" i="53"/>
  <c r="A65" i="53"/>
  <c r="L64" i="53"/>
  <c r="K64" i="53"/>
  <c r="I64" i="53"/>
  <c r="H64" i="53"/>
  <c r="D64" i="53"/>
  <c r="B64" i="53"/>
  <c r="A64" i="53"/>
  <c r="M63" i="53"/>
  <c r="A63" i="53"/>
  <c r="L62" i="53"/>
  <c r="K62" i="53"/>
  <c r="I62" i="53"/>
  <c r="H62" i="53"/>
  <c r="D62" i="53"/>
  <c r="C62" i="53"/>
  <c r="B62" i="53"/>
  <c r="A62" i="53"/>
  <c r="L61" i="53"/>
  <c r="K61" i="53"/>
  <c r="M61" i="53" s="1"/>
  <c r="N61" i="53" s="1"/>
  <c r="BI61" i="1" s="1"/>
  <c r="I61" i="53"/>
  <c r="H61" i="53"/>
  <c r="D61" i="53"/>
  <c r="C61" i="53"/>
  <c r="B61" i="53"/>
  <c r="A61" i="53"/>
  <c r="L60" i="53"/>
  <c r="K60" i="53"/>
  <c r="I60" i="53"/>
  <c r="H60" i="53"/>
  <c r="D60" i="53"/>
  <c r="C60" i="53"/>
  <c r="B60" i="53"/>
  <c r="A60" i="53"/>
  <c r="L59" i="53"/>
  <c r="K59" i="53"/>
  <c r="I59" i="53"/>
  <c r="H59" i="53"/>
  <c r="D59" i="53"/>
  <c r="C59" i="53"/>
  <c r="B59" i="53"/>
  <c r="A59" i="53"/>
  <c r="L58" i="53"/>
  <c r="K58" i="53"/>
  <c r="I58" i="53"/>
  <c r="H58" i="53"/>
  <c r="D58" i="53"/>
  <c r="C58" i="53"/>
  <c r="B58" i="53"/>
  <c r="A58" i="53"/>
  <c r="L57" i="53"/>
  <c r="K57" i="53"/>
  <c r="I57" i="53"/>
  <c r="H57" i="53"/>
  <c r="D57" i="53"/>
  <c r="C57" i="53"/>
  <c r="B57" i="53"/>
  <c r="A57" i="53"/>
  <c r="M56" i="53"/>
  <c r="A56" i="53"/>
  <c r="L55" i="53"/>
  <c r="K55" i="53"/>
  <c r="I55" i="53"/>
  <c r="H55" i="53"/>
  <c r="D55" i="53"/>
  <c r="C55" i="53"/>
  <c r="B55" i="53"/>
  <c r="A55" i="53"/>
  <c r="L54" i="53"/>
  <c r="M54" i="53" s="1"/>
  <c r="N54" i="53" s="1"/>
  <c r="BI54" i="1" s="1"/>
  <c r="K54" i="53"/>
  <c r="I54" i="53"/>
  <c r="H54" i="53"/>
  <c r="D54" i="53"/>
  <c r="C54" i="53"/>
  <c r="B54" i="53"/>
  <c r="A54" i="53"/>
  <c r="L53" i="53"/>
  <c r="K53" i="53"/>
  <c r="I53" i="53"/>
  <c r="H53" i="53"/>
  <c r="D53" i="53"/>
  <c r="C53" i="53"/>
  <c r="B53" i="53"/>
  <c r="A53" i="53"/>
  <c r="L52" i="53"/>
  <c r="M52" i="53" s="1"/>
  <c r="N52" i="53" s="1"/>
  <c r="BI52" i="1" s="1"/>
  <c r="K52" i="53"/>
  <c r="I52" i="53"/>
  <c r="H52" i="53"/>
  <c r="D52" i="53"/>
  <c r="C52" i="53"/>
  <c r="B52" i="53"/>
  <c r="A52" i="53"/>
  <c r="L51" i="53"/>
  <c r="K51" i="53"/>
  <c r="I51" i="53"/>
  <c r="H51" i="53"/>
  <c r="D51" i="53"/>
  <c r="B51" i="53"/>
  <c r="A51" i="53"/>
  <c r="L50" i="53"/>
  <c r="M50" i="53" s="1"/>
  <c r="N50" i="53" s="1"/>
  <c r="BI50" i="1" s="1"/>
  <c r="K50" i="53"/>
  <c r="I50" i="53"/>
  <c r="H50" i="53"/>
  <c r="D50" i="53"/>
  <c r="C50" i="53"/>
  <c r="B50" i="53"/>
  <c r="A50" i="53"/>
  <c r="M49" i="53"/>
  <c r="A49" i="53"/>
  <c r="L48" i="53"/>
  <c r="K48" i="53"/>
  <c r="I48" i="53"/>
  <c r="H48" i="53"/>
  <c r="D48" i="53"/>
  <c r="C48" i="53"/>
  <c r="B48" i="53"/>
  <c r="A48" i="53"/>
  <c r="L47" i="53"/>
  <c r="K47" i="53"/>
  <c r="I47" i="53"/>
  <c r="H47" i="53"/>
  <c r="D47" i="53"/>
  <c r="C47" i="53"/>
  <c r="B47" i="53"/>
  <c r="A47" i="53"/>
  <c r="L46" i="53"/>
  <c r="K46" i="53"/>
  <c r="I46" i="53"/>
  <c r="H46" i="53"/>
  <c r="D46" i="53"/>
  <c r="C46" i="53"/>
  <c r="B46" i="53"/>
  <c r="A46" i="53"/>
  <c r="L45" i="53"/>
  <c r="K45" i="53"/>
  <c r="I45" i="53"/>
  <c r="H45" i="53"/>
  <c r="D45" i="53"/>
  <c r="C45" i="53"/>
  <c r="B45" i="53"/>
  <c r="A45" i="53"/>
  <c r="L44" i="53"/>
  <c r="K44" i="53"/>
  <c r="I44" i="53"/>
  <c r="H44" i="53"/>
  <c r="D44" i="53"/>
  <c r="C44" i="53"/>
  <c r="B44" i="53"/>
  <c r="A44" i="53"/>
  <c r="L43" i="53"/>
  <c r="K43" i="53"/>
  <c r="I43" i="53"/>
  <c r="H43" i="53"/>
  <c r="D43" i="53"/>
  <c r="C43" i="53"/>
  <c r="B43" i="53"/>
  <c r="A43" i="53"/>
  <c r="M42" i="53"/>
  <c r="A42" i="53"/>
  <c r="L41" i="53"/>
  <c r="M41" i="53" s="1"/>
  <c r="N41" i="53" s="1"/>
  <c r="BI41" i="1" s="1"/>
  <c r="K41" i="53"/>
  <c r="I41" i="53"/>
  <c r="H41" i="53"/>
  <c r="D41" i="53"/>
  <c r="C41" i="53"/>
  <c r="B41" i="53"/>
  <c r="A41" i="53"/>
  <c r="L40" i="53"/>
  <c r="K40" i="53"/>
  <c r="I40" i="53"/>
  <c r="H40" i="53"/>
  <c r="D40" i="53"/>
  <c r="C40" i="53"/>
  <c r="B40" i="53"/>
  <c r="A40" i="53"/>
  <c r="L39" i="53"/>
  <c r="K39" i="53"/>
  <c r="I39" i="53"/>
  <c r="H39" i="53"/>
  <c r="D39" i="53"/>
  <c r="C39" i="53"/>
  <c r="B39" i="53"/>
  <c r="A39" i="53"/>
  <c r="L38" i="53"/>
  <c r="K38" i="53"/>
  <c r="I38" i="53"/>
  <c r="H38" i="53"/>
  <c r="D38" i="53"/>
  <c r="C38" i="53"/>
  <c r="B38" i="53"/>
  <c r="A38" i="53"/>
  <c r="L37" i="53"/>
  <c r="K37" i="53"/>
  <c r="I37" i="53"/>
  <c r="H37" i="53"/>
  <c r="D37" i="53"/>
  <c r="B37" i="53"/>
  <c r="A37" i="53"/>
  <c r="L36" i="53"/>
  <c r="K36" i="53"/>
  <c r="I36" i="53"/>
  <c r="H36" i="53"/>
  <c r="D36" i="53"/>
  <c r="C36" i="53"/>
  <c r="B36" i="53"/>
  <c r="A36" i="53"/>
  <c r="M35" i="53"/>
  <c r="A35" i="53"/>
  <c r="L34" i="53"/>
  <c r="K34" i="53"/>
  <c r="I34" i="53"/>
  <c r="H34" i="53"/>
  <c r="D34" i="53"/>
  <c r="C34" i="53"/>
  <c r="B34" i="53"/>
  <c r="A34" i="53"/>
  <c r="L33" i="53"/>
  <c r="K33" i="53"/>
  <c r="I33" i="53"/>
  <c r="H33" i="53"/>
  <c r="D33" i="53"/>
  <c r="C33" i="53"/>
  <c r="B33" i="53"/>
  <c r="A33" i="53"/>
  <c r="L32" i="53"/>
  <c r="K32" i="53"/>
  <c r="I32" i="53"/>
  <c r="H32" i="53"/>
  <c r="D32" i="53"/>
  <c r="C32" i="53"/>
  <c r="B32" i="53"/>
  <c r="A32" i="53"/>
  <c r="L31" i="53"/>
  <c r="K31" i="53"/>
  <c r="I31" i="53"/>
  <c r="H31" i="53"/>
  <c r="D31" i="53"/>
  <c r="C31" i="53"/>
  <c r="B31" i="53"/>
  <c r="A31" i="53"/>
  <c r="L30" i="53"/>
  <c r="K30" i="53"/>
  <c r="I30" i="53"/>
  <c r="H30" i="53"/>
  <c r="D30" i="53"/>
  <c r="C30" i="53"/>
  <c r="B30" i="53"/>
  <c r="A30" i="53"/>
  <c r="L29" i="53"/>
  <c r="K29" i="53"/>
  <c r="I29" i="53"/>
  <c r="H29" i="53"/>
  <c r="D29" i="53"/>
  <c r="C29" i="53"/>
  <c r="B29" i="53"/>
  <c r="A29" i="53"/>
  <c r="M28" i="53"/>
  <c r="A28" i="53"/>
  <c r="L27" i="53"/>
  <c r="K27" i="53"/>
  <c r="I27" i="53"/>
  <c r="H27" i="53"/>
  <c r="D27" i="53"/>
  <c r="B27" i="53"/>
  <c r="A27" i="53"/>
  <c r="L26" i="53"/>
  <c r="K26" i="53"/>
  <c r="I26" i="53"/>
  <c r="H26" i="53"/>
  <c r="D26" i="53"/>
  <c r="C26" i="53"/>
  <c r="B26" i="53"/>
  <c r="A26" i="53"/>
  <c r="L25" i="53"/>
  <c r="K25" i="53"/>
  <c r="I25" i="53"/>
  <c r="H25" i="53"/>
  <c r="D25" i="53"/>
  <c r="C25" i="53"/>
  <c r="B25" i="53"/>
  <c r="A25" i="53"/>
  <c r="L24" i="53"/>
  <c r="K24" i="53"/>
  <c r="I24" i="53"/>
  <c r="H24" i="53"/>
  <c r="D24" i="53"/>
  <c r="C24" i="53"/>
  <c r="B24" i="53"/>
  <c r="A24" i="53"/>
  <c r="L23" i="53"/>
  <c r="K23" i="53"/>
  <c r="I23" i="53"/>
  <c r="H23" i="53"/>
  <c r="D23" i="53"/>
  <c r="C23" i="53"/>
  <c r="B23" i="53"/>
  <c r="A23" i="53"/>
  <c r="L22" i="53"/>
  <c r="K22" i="53"/>
  <c r="I22" i="53"/>
  <c r="H22" i="53"/>
  <c r="D22" i="53"/>
  <c r="C22" i="53"/>
  <c r="B22" i="53"/>
  <c r="A22" i="53"/>
  <c r="M21" i="53"/>
  <c r="A21" i="53"/>
  <c r="L20" i="53"/>
  <c r="K20" i="53"/>
  <c r="I20" i="53"/>
  <c r="H20" i="53"/>
  <c r="D20" i="53"/>
  <c r="B20" i="53"/>
  <c r="A20" i="53"/>
  <c r="L19" i="53"/>
  <c r="K19" i="53"/>
  <c r="I19" i="53"/>
  <c r="H19" i="53"/>
  <c r="D19" i="53"/>
  <c r="C19" i="53"/>
  <c r="B19" i="53"/>
  <c r="A19" i="53"/>
  <c r="L18" i="53"/>
  <c r="K18" i="53"/>
  <c r="I18" i="53"/>
  <c r="H18" i="53"/>
  <c r="D18" i="53"/>
  <c r="C18" i="53"/>
  <c r="B18" i="53"/>
  <c r="A18" i="53"/>
  <c r="L17" i="53"/>
  <c r="K17" i="53"/>
  <c r="I17" i="53"/>
  <c r="H17" i="53"/>
  <c r="D17" i="53"/>
  <c r="C17" i="53"/>
  <c r="B17" i="53"/>
  <c r="A17" i="53"/>
  <c r="L16" i="53"/>
  <c r="K16" i="53"/>
  <c r="I16" i="53"/>
  <c r="H16" i="53"/>
  <c r="D16" i="53"/>
  <c r="C16" i="53"/>
  <c r="B16" i="53"/>
  <c r="A16" i="53"/>
  <c r="L15" i="53"/>
  <c r="K15" i="53"/>
  <c r="M15" i="53" s="1"/>
  <c r="N15" i="53" s="1"/>
  <c r="BI15" i="1" s="1"/>
  <c r="I15" i="53"/>
  <c r="H15" i="53"/>
  <c r="D15" i="53"/>
  <c r="C15" i="53"/>
  <c r="B15" i="53"/>
  <c r="A15" i="53"/>
  <c r="M14" i="53"/>
  <c r="A14" i="53"/>
  <c r="L13" i="53"/>
  <c r="K13" i="53"/>
  <c r="I13" i="53"/>
  <c r="H13" i="53"/>
  <c r="D13" i="53"/>
  <c r="B13" i="53"/>
  <c r="A13" i="53"/>
  <c r="L12" i="53"/>
  <c r="K12" i="53"/>
  <c r="I12" i="53"/>
  <c r="H12" i="53"/>
  <c r="D12" i="53"/>
  <c r="C12" i="53"/>
  <c r="B12" i="53"/>
  <c r="A12" i="53"/>
  <c r="L11" i="53"/>
  <c r="K11" i="53"/>
  <c r="I11" i="53"/>
  <c r="H11" i="53"/>
  <c r="D11" i="53"/>
  <c r="B11" i="53"/>
  <c r="A11" i="53"/>
  <c r="L10" i="53"/>
  <c r="K10" i="53"/>
  <c r="I10" i="53"/>
  <c r="H10" i="53"/>
  <c r="D10" i="53"/>
  <c r="C10" i="53"/>
  <c r="B10" i="53"/>
  <c r="A10" i="53"/>
  <c r="L9" i="53"/>
  <c r="K9" i="53"/>
  <c r="I9" i="53"/>
  <c r="H9" i="53"/>
  <c r="D9" i="53"/>
  <c r="B9" i="53"/>
  <c r="A9" i="53"/>
  <c r="L8" i="53"/>
  <c r="K8" i="53"/>
  <c r="M8" i="53" s="1"/>
  <c r="N8" i="53" s="1"/>
  <c r="I8" i="53"/>
  <c r="H8" i="53"/>
  <c r="D8" i="53"/>
  <c r="C8" i="53"/>
  <c r="B8" i="53"/>
  <c r="A8" i="53"/>
  <c r="A7" i="53"/>
  <c r="E113" i="54"/>
  <c r="A113" i="54"/>
  <c r="E112" i="54"/>
  <c r="A112" i="54"/>
  <c r="E111" i="54"/>
  <c r="A111" i="54"/>
  <c r="A110" i="54"/>
  <c r="E108" i="54"/>
  <c r="A108" i="54"/>
  <c r="E107" i="54"/>
  <c r="A107" i="54"/>
  <c r="E106" i="54"/>
  <c r="A106" i="54"/>
  <c r="A105" i="54"/>
  <c r="E103" i="54"/>
  <c r="A103" i="54"/>
  <c r="E102" i="54"/>
  <c r="A102" i="54"/>
  <c r="E101" i="54"/>
  <c r="A101" i="54"/>
  <c r="A100" i="54"/>
  <c r="E98" i="54"/>
  <c r="A98" i="54"/>
  <c r="E97" i="54"/>
  <c r="A97" i="54"/>
  <c r="E96" i="54"/>
  <c r="A96" i="54"/>
  <c r="A95" i="54"/>
  <c r="E93" i="54"/>
  <c r="A93" i="54"/>
  <c r="E92" i="54"/>
  <c r="A92" i="54"/>
  <c r="E91" i="54"/>
  <c r="A91" i="54"/>
  <c r="A90" i="54"/>
  <c r="E88" i="54"/>
  <c r="A88" i="54"/>
  <c r="E87" i="54"/>
  <c r="A87" i="54"/>
  <c r="E86" i="54"/>
  <c r="A86" i="54"/>
  <c r="A85" i="54"/>
  <c r="L83" i="54"/>
  <c r="K83" i="54"/>
  <c r="I83" i="54"/>
  <c r="B83" i="54"/>
  <c r="A83" i="54"/>
  <c r="M82" i="54"/>
  <c r="A82" i="54"/>
  <c r="L81" i="54"/>
  <c r="K81" i="54"/>
  <c r="I81" i="54"/>
  <c r="B81" i="54"/>
  <c r="A81" i="54"/>
  <c r="M80" i="54"/>
  <c r="A80" i="54"/>
  <c r="L79" i="54"/>
  <c r="K79" i="54"/>
  <c r="I79" i="54"/>
  <c r="B79" i="54"/>
  <c r="A79" i="54"/>
  <c r="L78" i="54"/>
  <c r="K78" i="54"/>
  <c r="I78" i="54"/>
  <c r="B78" i="54"/>
  <c r="A78" i="54"/>
  <c r="M77" i="54"/>
  <c r="A77" i="54"/>
  <c r="L76" i="54"/>
  <c r="K76" i="54"/>
  <c r="I76" i="54"/>
  <c r="B76" i="54"/>
  <c r="A76" i="54"/>
  <c r="L75" i="54"/>
  <c r="M75" i="54" s="1"/>
  <c r="N75" i="54" s="1"/>
  <c r="BJ75" i="1" s="1"/>
  <c r="K75" i="54"/>
  <c r="I75" i="54"/>
  <c r="B75" i="54"/>
  <c r="A75" i="54"/>
  <c r="L74" i="54"/>
  <c r="K74" i="54"/>
  <c r="I74" i="54"/>
  <c r="B74" i="54"/>
  <c r="A74" i="54"/>
  <c r="L73" i="54"/>
  <c r="K73" i="54"/>
  <c r="I73" i="54"/>
  <c r="B73" i="54"/>
  <c r="A73" i="54"/>
  <c r="M72" i="54"/>
  <c r="A72" i="54"/>
  <c r="L71" i="54"/>
  <c r="K71" i="54"/>
  <c r="I71" i="54"/>
  <c r="H71" i="54"/>
  <c r="D71" i="54"/>
  <c r="B71" i="54"/>
  <c r="A71" i="54"/>
  <c r="L70" i="54"/>
  <c r="K70" i="54"/>
  <c r="I70" i="54"/>
  <c r="H70" i="54"/>
  <c r="D70" i="54"/>
  <c r="B70" i="54"/>
  <c r="A70" i="54"/>
  <c r="L69" i="54"/>
  <c r="K69" i="54"/>
  <c r="I69" i="54"/>
  <c r="H69" i="54"/>
  <c r="D69" i="54"/>
  <c r="B69" i="54"/>
  <c r="A69" i="54"/>
  <c r="L68" i="54"/>
  <c r="K68" i="54"/>
  <c r="I68" i="54"/>
  <c r="H68" i="54"/>
  <c r="D68" i="54"/>
  <c r="B68" i="54"/>
  <c r="A68" i="54"/>
  <c r="L67" i="54"/>
  <c r="K67" i="54"/>
  <c r="M67" i="54" s="1"/>
  <c r="N67" i="54" s="1"/>
  <c r="BJ67" i="1" s="1"/>
  <c r="I67" i="54"/>
  <c r="H67" i="54"/>
  <c r="D67" i="54"/>
  <c r="B67" i="54"/>
  <c r="A67" i="54"/>
  <c r="L66" i="54"/>
  <c r="K66" i="54"/>
  <c r="I66" i="54"/>
  <c r="H66" i="54"/>
  <c r="D66" i="54"/>
  <c r="B66" i="54"/>
  <c r="A66" i="54"/>
  <c r="L65" i="54"/>
  <c r="K65" i="54"/>
  <c r="I65" i="54"/>
  <c r="H65" i="54"/>
  <c r="D65" i="54"/>
  <c r="B65" i="54"/>
  <c r="A65" i="54"/>
  <c r="L64" i="54"/>
  <c r="K64" i="54"/>
  <c r="I64" i="54"/>
  <c r="H64" i="54"/>
  <c r="D64" i="54"/>
  <c r="B64" i="54"/>
  <c r="A64" i="54"/>
  <c r="M63" i="54"/>
  <c r="A63" i="54"/>
  <c r="L62" i="54"/>
  <c r="K62" i="54"/>
  <c r="I62" i="54"/>
  <c r="H62" i="54"/>
  <c r="D62" i="54"/>
  <c r="C62" i="54"/>
  <c r="B62" i="54"/>
  <c r="A62" i="54"/>
  <c r="L61" i="54"/>
  <c r="K61" i="54"/>
  <c r="I61" i="54"/>
  <c r="H61" i="54"/>
  <c r="D61" i="54"/>
  <c r="C61" i="54"/>
  <c r="B61" i="54"/>
  <c r="A61" i="54"/>
  <c r="L60" i="54"/>
  <c r="K60" i="54"/>
  <c r="I60" i="54"/>
  <c r="H60" i="54"/>
  <c r="D60" i="54"/>
  <c r="C60" i="54"/>
  <c r="B60" i="54"/>
  <c r="A60" i="54"/>
  <c r="L59" i="54"/>
  <c r="K59" i="54"/>
  <c r="I59" i="54"/>
  <c r="H59" i="54"/>
  <c r="D59" i="54"/>
  <c r="C59" i="54"/>
  <c r="B59" i="54"/>
  <c r="A59" i="54"/>
  <c r="L58" i="54"/>
  <c r="K58" i="54"/>
  <c r="I58" i="54"/>
  <c r="H58" i="54"/>
  <c r="D58" i="54"/>
  <c r="C58" i="54"/>
  <c r="B58" i="54"/>
  <c r="A58" i="54"/>
  <c r="L57" i="54"/>
  <c r="K57" i="54"/>
  <c r="M57" i="54" s="1"/>
  <c r="N57" i="54" s="1"/>
  <c r="BJ57" i="1" s="1"/>
  <c r="I57" i="54"/>
  <c r="H57" i="54"/>
  <c r="D57" i="54"/>
  <c r="C57" i="54"/>
  <c r="B57" i="54"/>
  <c r="A57" i="54"/>
  <c r="M56" i="54"/>
  <c r="A56" i="54"/>
  <c r="L55" i="54"/>
  <c r="K55" i="54"/>
  <c r="I55" i="54"/>
  <c r="H55" i="54"/>
  <c r="D55" i="54"/>
  <c r="C55" i="54"/>
  <c r="B55" i="54"/>
  <c r="A55" i="54"/>
  <c r="L54" i="54"/>
  <c r="K54" i="54"/>
  <c r="I54" i="54"/>
  <c r="H54" i="54"/>
  <c r="D54" i="54"/>
  <c r="C54" i="54"/>
  <c r="B54" i="54"/>
  <c r="A54" i="54"/>
  <c r="L53" i="54"/>
  <c r="K53" i="54"/>
  <c r="I53" i="54"/>
  <c r="H53" i="54"/>
  <c r="D53" i="54"/>
  <c r="C53" i="54"/>
  <c r="B53" i="54"/>
  <c r="A53" i="54"/>
  <c r="L52" i="54"/>
  <c r="K52" i="54"/>
  <c r="I52" i="54"/>
  <c r="H52" i="54"/>
  <c r="D52" i="54"/>
  <c r="C52" i="54"/>
  <c r="B52" i="54"/>
  <c r="A52" i="54"/>
  <c r="L51" i="54"/>
  <c r="K51" i="54"/>
  <c r="I51" i="54"/>
  <c r="H51" i="54"/>
  <c r="D51" i="54"/>
  <c r="B51" i="54"/>
  <c r="A51" i="54"/>
  <c r="L50" i="54"/>
  <c r="K50" i="54"/>
  <c r="I50" i="54"/>
  <c r="H50" i="54"/>
  <c r="D50" i="54"/>
  <c r="C50" i="54"/>
  <c r="B50" i="54"/>
  <c r="A50" i="54"/>
  <c r="M49" i="54"/>
  <c r="A49" i="54"/>
  <c r="L48" i="54"/>
  <c r="K48" i="54"/>
  <c r="I48" i="54"/>
  <c r="H48" i="54"/>
  <c r="D48" i="54"/>
  <c r="C48" i="54"/>
  <c r="B48" i="54"/>
  <c r="A48" i="54"/>
  <c r="L47" i="54"/>
  <c r="K47" i="54"/>
  <c r="I47" i="54"/>
  <c r="H47" i="54"/>
  <c r="D47" i="54"/>
  <c r="C47" i="54"/>
  <c r="B47" i="54"/>
  <c r="A47" i="54"/>
  <c r="L46" i="54"/>
  <c r="K46" i="54"/>
  <c r="I46" i="54"/>
  <c r="H46" i="54"/>
  <c r="D46" i="54"/>
  <c r="C46" i="54"/>
  <c r="B46" i="54"/>
  <c r="A46" i="54"/>
  <c r="L45" i="54"/>
  <c r="K45" i="54"/>
  <c r="I45" i="54"/>
  <c r="H45" i="54"/>
  <c r="D45" i="54"/>
  <c r="C45" i="54"/>
  <c r="B45" i="54"/>
  <c r="A45" i="54"/>
  <c r="L44" i="54"/>
  <c r="K44" i="54"/>
  <c r="I44" i="54"/>
  <c r="H44" i="54"/>
  <c r="D44" i="54"/>
  <c r="C44" i="54"/>
  <c r="B44" i="54"/>
  <c r="A44" i="54"/>
  <c r="L43" i="54"/>
  <c r="K43" i="54"/>
  <c r="I43" i="54"/>
  <c r="H43" i="54"/>
  <c r="D43" i="54"/>
  <c r="C43" i="54"/>
  <c r="B43" i="54"/>
  <c r="A43" i="54"/>
  <c r="M42" i="54"/>
  <c r="A42" i="54"/>
  <c r="L41" i="54"/>
  <c r="M41" i="54" s="1"/>
  <c r="N41" i="54" s="1"/>
  <c r="BJ41" i="1" s="1"/>
  <c r="K41" i="54"/>
  <c r="I41" i="54"/>
  <c r="H41" i="54"/>
  <c r="D41" i="54"/>
  <c r="C41" i="54"/>
  <c r="B41" i="54"/>
  <c r="A41" i="54"/>
  <c r="L40" i="54"/>
  <c r="K40" i="54"/>
  <c r="I40" i="54"/>
  <c r="H40" i="54"/>
  <c r="D40" i="54"/>
  <c r="C40" i="54"/>
  <c r="B40" i="54"/>
  <c r="A40" i="54"/>
  <c r="L39" i="54"/>
  <c r="K39" i="54"/>
  <c r="I39" i="54"/>
  <c r="H39" i="54"/>
  <c r="D39" i="54"/>
  <c r="C39" i="54"/>
  <c r="B39" i="54"/>
  <c r="A39" i="54"/>
  <c r="L38" i="54"/>
  <c r="K38" i="54"/>
  <c r="I38" i="54"/>
  <c r="H38" i="54"/>
  <c r="D38" i="54"/>
  <c r="C38" i="54"/>
  <c r="B38" i="54"/>
  <c r="A38" i="54"/>
  <c r="L37" i="54"/>
  <c r="K37" i="54"/>
  <c r="I37" i="54"/>
  <c r="H37" i="54"/>
  <c r="D37" i="54"/>
  <c r="B37" i="54"/>
  <c r="A37" i="54"/>
  <c r="L36" i="54"/>
  <c r="K36" i="54"/>
  <c r="I36" i="54"/>
  <c r="H36" i="54"/>
  <c r="D36" i="54"/>
  <c r="C36" i="54"/>
  <c r="B36" i="54"/>
  <c r="A36" i="54"/>
  <c r="M35" i="54"/>
  <c r="A35" i="54"/>
  <c r="L34" i="54"/>
  <c r="K34" i="54"/>
  <c r="I34" i="54"/>
  <c r="H34" i="54"/>
  <c r="D34" i="54"/>
  <c r="C34" i="54"/>
  <c r="B34" i="54"/>
  <c r="A34" i="54"/>
  <c r="L33" i="54"/>
  <c r="K33" i="54"/>
  <c r="I33" i="54"/>
  <c r="H33" i="54"/>
  <c r="D33" i="54"/>
  <c r="C33" i="54"/>
  <c r="B33" i="54"/>
  <c r="A33" i="54"/>
  <c r="L32" i="54"/>
  <c r="K32" i="54"/>
  <c r="I32" i="54"/>
  <c r="H32" i="54"/>
  <c r="D32" i="54"/>
  <c r="C32" i="54"/>
  <c r="B32" i="54"/>
  <c r="A32" i="54"/>
  <c r="L31" i="54"/>
  <c r="K31" i="54"/>
  <c r="I31" i="54"/>
  <c r="H31" i="54"/>
  <c r="D31" i="54"/>
  <c r="C31" i="54"/>
  <c r="B31" i="54"/>
  <c r="A31" i="54"/>
  <c r="L30" i="54"/>
  <c r="K30" i="54"/>
  <c r="I30" i="54"/>
  <c r="H30" i="54"/>
  <c r="D30" i="54"/>
  <c r="C30" i="54"/>
  <c r="B30" i="54"/>
  <c r="A30" i="54"/>
  <c r="L29" i="54"/>
  <c r="K29" i="54"/>
  <c r="I29" i="54"/>
  <c r="H29" i="54"/>
  <c r="D29" i="54"/>
  <c r="C29" i="54"/>
  <c r="B29" i="54"/>
  <c r="A29" i="54"/>
  <c r="M28" i="54"/>
  <c r="A28" i="54"/>
  <c r="L27" i="54"/>
  <c r="K27" i="54"/>
  <c r="I27" i="54"/>
  <c r="H27" i="54"/>
  <c r="D27" i="54"/>
  <c r="B27" i="54"/>
  <c r="A27" i="54"/>
  <c r="L26" i="54"/>
  <c r="K26" i="54"/>
  <c r="I26" i="54"/>
  <c r="H26" i="54"/>
  <c r="D26" i="54"/>
  <c r="C26" i="54"/>
  <c r="B26" i="54"/>
  <c r="A26" i="54"/>
  <c r="L25" i="54"/>
  <c r="K25" i="54"/>
  <c r="I25" i="54"/>
  <c r="H25" i="54"/>
  <c r="D25" i="54"/>
  <c r="C25" i="54"/>
  <c r="B25" i="54"/>
  <c r="A25" i="54"/>
  <c r="L24" i="54"/>
  <c r="K24" i="54"/>
  <c r="I24" i="54"/>
  <c r="H24" i="54"/>
  <c r="D24" i="54"/>
  <c r="C24" i="54"/>
  <c r="B24" i="54"/>
  <c r="A24" i="54"/>
  <c r="L23" i="54"/>
  <c r="K23" i="54"/>
  <c r="I23" i="54"/>
  <c r="H23" i="54"/>
  <c r="D23" i="54"/>
  <c r="C23" i="54"/>
  <c r="B23" i="54"/>
  <c r="A23" i="54"/>
  <c r="L22" i="54"/>
  <c r="K22" i="54"/>
  <c r="I22" i="54"/>
  <c r="H22" i="54"/>
  <c r="D22" i="54"/>
  <c r="C22" i="54"/>
  <c r="B22" i="54"/>
  <c r="A22" i="54"/>
  <c r="M21" i="54"/>
  <c r="A21" i="54"/>
  <c r="L20" i="54"/>
  <c r="K20" i="54"/>
  <c r="M20" i="54" s="1"/>
  <c r="N20" i="54" s="1"/>
  <c r="BJ20" i="1" s="1"/>
  <c r="I20" i="54"/>
  <c r="H20" i="54"/>
  <c r="D20" i="54"/>
  <c r="B20" i="54"/>
  <c r="A20" i="54"/>
  <c r="L19" i="54"/>
  <c r="K19" i="54"/>
  <c r="I19" i="54"/>
  <c r="H19" i="54"/>
  <c r="D19" i="54"/>
  <c r="C19" i="54"/>
  <c r="B19" i="54"/>
  <c r="A19" i="54"/>
  <c r="L18" i="54"/>
  <c r="K18" i="54"/>
  <c r="I18" i="54"/>
  <c r="H18" i="54"/>
  <c r="D18" i="54"/>
  <c r="C18" i="54"/>
  <c r="B18" i="54"/>
  <c r="A18" i="54"/>
  <c r="L17" i="54"/>
  <c r="K17" i="54"/>
  <c r="I17" i="54"/>
  <c r="H17" i="54"/>
  <c r="D17" i="54"/>
  <c r="C17" i="54"/>
  <c r="B17" i="54"/>
  <c r="A17" i="54"/>
  <c r="L16" i="54"/>
  <c r="K16" i="54"/>
  <c r="I16" i="54"/>
  <c r="H16" i="54"/>
  <c r="D16" i="54"/>
  <c r="C16" i="54"/>
  <c r="B16" i="54"/>
  <c r="A16" i="54"/>
  <c r="L15" i="54"/>
  <c r="K15" i="54"/>
  <c r="I15" i="54"/>
  <c r="H15" i="54"/>
  <c r="D15" i="54"/>
  <c r="C15" i="54"/>
  <c r="B15" i="54"/>
  <c r="A15" i="54"/>
  <c r="M14" i="54"/>
  <c r="A14" i="54"/>
  <c r="L13" i="54"/>
  <c r="K13" i="54"/>
  <c r="I13" i="54"/>
  <c r="H13" i="54"/>
  <c r="D13" i="54"/>
  <c r="B13" i="54"/>
  <c r="A13" i="54"/>
  <c r="L12" i="54"/>
  <c r="K12" i="54"/>
  <c r="I12" i="54"/>
  <c r="H12" i="54"/>
  <c r="D12" i="54"/>
  <c r="C12" i="54"/>
  <c r="B12" i="54"/>
  <c r="A12" i="54"/>
  <c r="L11" i="54"/>
  <c r="K11" i="54"/>
  <c r="I11" i="54"/>
  <c r="H11" i="54"/>
  <c r="D11" i="54"/>
  <c r="B11" i="54"/>
  <c r="A11" i="54"/>
  <c r="L10" i="54"/>
  <c r="K10" i="54"/>
  <c r="I10" i="54"/>
  <c r="H10" i="54"/>
  <c r="D10" i="54"/>
  <c r="C10" i="54"/>
  <c r="B10" i="54"/>
  <c r="A10" i="54"/>
  <c r="L9" i="54"/>
  <c r="K9" i="54"/>
  <c r="I9" i="54"/>
  <c r="H9" i="54"/>
  <c r="D9" i="54"/>
  <c r="B9" i="54"/>
  <c r="A9" i="54"/>
  <c r="L8" i="54"/>
  <c r="K8" i="54"/>
  <c r="I8" i="54"/>
  <c r="H8" i="54"/>
  <c r="D8" i="54"/>
  <c r="C8" i="54"/>
  <c r="B8" i="54"/>
  <c r="A8" i="54"/>
  <c r="A7" i="54"/>
  <c r="E113" i="55"/>
  <c r="A113" i="55"/>
  <c r="E112" i="55"/>
  <c r="A112" i="55"/>
  <c r="E111" i="55"/>
  <c r="A111" i="55"/>
  <c r="A110" i="55"/>
  <c r="E108" i="55"/>
  <c r="A108" i="55"/>
  <c r="E107" i="55"/>
  <c r="A107" i="55"/>
  <c r="E106" i="55"/>
  <c r="A106" i="55"/>
  <c r="A105" i="55"/>
  <c r="E103" i="55"/>
  <c r="A103" i="55"/>
  <c r="E102" i="55"/>
  <c r="A102" i="55"/>
  <c r="E101" i="55"/>
  <c r="A101" i="55"/>
  <c r="A100" i="55"/>
  <c r="E98" i="55"/>
  <c r="A98" i="55"/>
  <c r="E97" i="55"/>
  <c r="A97" i="55"/>
  <c r="E96" i="55"/>
  <c r="A96" i="55"/>
  <c r="A95" i="55"/>
  <c r="E93" i="55"/>
  <c r="A93" i="55"/>
  <c r="E92" i="55"/>
  <c r="A92" i="55"/>
  <c r="E91" i="55"/>
  <c r="A91" i="55"/>
  <c r="A90" i="55"/>
  <c r="E88" i="55"/>
  <c r="A88" i="55"/>
  <c r="E87" i="55"/>
  <c r="A87" i="55"/>
  <c r="E86" i="55"/>
  <c r="A86" i="55"/>
  <c r="A85" i="55"/>
  <c r="L83" i="55"/>
  <c r="K83" i="55"/>
  <c r="I83" i="55"/>
  <c r="B83" i="55"/>
  <c r="A83" i="55"/>
  <c r="M82" i="55"/>
  <c r="A82" i="55"/>
  <c r="L81" i="55"/>
  <c r="K81" i="55"/>
  <c r="I81" i="55"/>
  <c r="B81" i="55"/>
  <c r="A81" i="55"/>
  <c r="M80" i="55"/>
  <c r="A80" i="55"/>
  <c r="L79" i="55"/>
  <c r="K79" i="55"/>
  <c r="I79" i="55"/>
  <c r="B79" i="55"/>
  <c r="A79" i="55"/>
  <c r="L78" i="55"/>
  <c r="K78" i="55"/>
  <c r="I78" i="55"/>
  <c r="B78" i="55"/>
  <c r="A78" i="55"/>
  <c r="M77" i="55"/>
  <c r="A77" i="55"/>
  <c r="L76" i="55"/>
  <c r="K76" i="55"/>
  <c r="I76" i="55"/>
  <c r="B76" i="55"/>
  <c r="A76" i="55"/>
  <c r="L75" i="55"/>
  <c r="K75" i="55"/>
  <c r="I75" i="55"/>
  <c r="B75" i="55"/>
  <c r="A75" i="55"/>
  <c r="L74" i="55"/>
  <c r="K74" i="55"/>
  <c r="I74" i="55"/>
  <c r="B74" i="55"/>
  <c r="A74" i="55"/>
  <c r="L73" i="55"/>
  <c r="K73" i="55"/>
  <c r="I73" i="55"/>
  <c r="B73" i="55"/>
  <c r="A73" i="55"/>
  <c r="M72" i="55"/>
  <c r="A72" i="55"/>
  <c r="L71" i="55"/>
  <c r="K71" i="55"/>
  <c r="I71" i="55"/>
  <c r="H71" i="55"/>
  <c r="D71" i="55"/>
  <c r="B71" i="55"/>
  <c r="A71" i="55"/>
  <c r="L70" i="55"/>
  <c r="K70" i="55"/>
  <c r="I70" i="55"/>
  <c r="H70" i="55"/>
  <c r="D70" i="55"/>
  <c r="B70" i="55"/>
  <c r="A70" i="55"/>
  <c r="L69" i="55"/>
  <c r="K69" i="55"/>
  <c r="I69" i="55"/>
  <c r="H69" i="55"/>
  <c r="D69" i="55"/>
  <c r="B69" i="55"/>
  <c r="A69" i="55"/>
  <c r="L68" i="55"/>
  <c r="K68" i="55"/>
  <c r="I68" i="55"/>
  <c r="H68" i="55"/>
  <c r="D68" i="55"/>
  <c r="B68" i="55"/>
  <c r="A68" i="55"/>
  <c r="L67" i="55"/>
  <c r="K67" i="55"/>
  <c r="I67" i="55"/>
  <c r="H67" i="55"/>
  <c r="D67" i="55"/>
  <c r="B67" i="55"/>
  <c r="A67" i="55"/>
  <c r="L66" i="55"/>
  <c r="K66" i="55"/>
  <c r="I66" i="55"/>
  <c r="H66" i="55"/>
  <c r="D66" i="55"/>
  <c r="B66" i="55"/>
  <c r="A66" i="55"/>
  <c r="L65" i="55"/>
  <c r="M65" i="55" s="1"/>
  <c r="N65" i="55" s="1"/>
  <c r="BK65" i="1" s="1"/>
  <c r="K65" i="55"/>
  <c r="I65" i="55"/>
  <c r="H65" i="55"/>
  <c r="D65" i="55"/>
  <c r="B65" i="55"/>
  <c r="A65" i="55"/>
  <c r="L64" i="55"/>
  <c r="K64" i="55"/>
  <c r="I64" i="55"/>
  <c r="H64" i="55"/>
  <c r="D64" i="55"/>
  <c r="B64" i="55"/>
  <c r="A64" i="55"/>
  <c r="M63" i="55"/>
  <c r="A63" i="55"/>
  <c r="L62" i="55"/>
  <c r="K62" i="55"/>
  <c r="I62" i="55"/>
  <c r="H62" i="55"/>
  <c r="D62" i="55"/>
  <c r="C62" i="55"/>
  <c r="B62" i="55"/>
  <c r="A62" i="55"/>
  <c r="L61" i="55"/>
  <c r="K61" i="55"/>
  <c r="I61" i="55"/>
  <c r="H61" i="55"/>
  <c r="D61" i="55"/>
  <c r="C61" i="55"/>
  <c r="B61" i="55"/>
  <c r="A61" i="55"/>
  <c r="L60" i="55"/>
  <c r="K60" i="55"/>
  <c r="I60" i="55"/>
  <c r="H60" i="55"/>
  <c r="D60" i="55"/>
  <c r="C60" i="55"/>
  <c r="B60" i="55"/>
  <c r="A60" i="55"/>
  <c r="L59" i="55"/>
  <c r="K59" i="55"/>
  <c r="I59" i="55"/>
  <c r="H59" i="55"/>
  <c r="D59" i="55"/>
  <c r="C59" i="55"/>
  <c r="B59" i="55"/>
  <c r="A59" i="55"/>
  <c r="L58" i="55"/>
  <c r="K58" i="55"/>
  <c r="I58" i="55"/>
  <c r="H58" i="55"/>
  <c r="D58" i="55"/>
  <c r="C58" i="55"/>
  <c r="B58" i="55"/>
  <c r="A58" i="55"/>
  <c r="L57" i="55"/>
  <c r="K57" i="55"/>
  <c r="I57" i="55"/>
  <c r="H57" i="55"/>
  <c r="D57" i="55"/>
  <c r="C57" i="55"/>
  <c r="B57" i="55"/>
  <c r="A57" i="55"/>
  <c r="M56" i="55"/>
  <c r="A56" i="55"/>
  <c r="L55" i="55"/>
  <c r="K55" i="55"/>
  <c r="I55" i="55"/>
  <c r="H55" i="55"/>
  <c r="D55" i="55"/>
  <c r="C55" i="55"/>
  <c r="B55" i="55"/>
  <c r="A55" i="55"/>
  <c r="L54" i="55"/>
  <c r="M54" i="55" s="1"/>
  <c r="N54" i="55" s="1"/>
  <c r="BK54" i="1" s="1"/>
  <c r="K54" i="55"/>
  <c r="I54" i="55"/>
  <c r="H54" i="55"/>
  <c r="D54" i="55"/>
  <c r="C54" i="55"/>
  <c r="B54" i="55"/>
  <c r="A54" i="55"/>
  <c r="L53" i="55"/>
  <c r="K53" i="55"/>
  <c r="I53" i="55"/>
  <c r="H53" i="55"/>
  <c r="D53" i="55"/>
  <c r="C53" i="55"/>
  <c r="B53" i="55"/>
  <c r="A53" i="55"/>
  <c r="L52" i="55"/>
  <c r="M52" i="55" s="1"/>
  <c r="N52" i="55" s="1"/>
  <c r="BK52" i="1" s="1"/>
  <c r="K52" i="55"/>
  <c r="I52" i="55"/>
  <c r="H52" i="55"/>
  <c r="D52" i="55"/>
  <c r="C52" i="55"/>
  <c r="B52" i="55"/>
  <c r="A52" i="55"/>
  <c r="L51" i="55"/>
  <c r="K51" i="55"/>
  <c r="I51" i="55"/>
  <c r="H51" i="55"/>
  <c r="D51" i="55"/>
  <c r="B51" i="55"/>
  <c r="A51" i="55"/>
  <c r="L50" i="55"/>
  <c r="K50" i="55"/>
  <c r="I50" i="55"/>
  <c r="H50" i="55"/>
  <c r="D50" i="55"/>
  <c r="C50" i="55"/>
  <c r="B50" i="55"/>
  <c r="A50" i="55"/>
  <c r="M49" i="55"/>
  <c r="A49" i="55"/>
  <c r="L48" i="55"/>
  <c r="K48" i="55"/>
  <c r="I48" i="55"/>
  <c r="H48" i="55"/>
  <c r="D48" i="55"/>
  <c r="C48" i="55"/>
  <c r="B48" i="55"/>
  <c r="A48" i="55"/>
  <c r="L47" i="55"/>
  <c r="K47" i="55"/>
  <c r="I47" i="55"/>
  <c r="H47" i="55"/>
  <c r="D47" i="55"/>
  <c r="C47" i="55"/>
  <c r="B47" i="55"/>
  <c r="A47" i="55"/>
  <c r="L46" i="55"/>
  <c r="K46" i="55"/>
  <c r="I46" i="55"/>
  <c r="H46" i="55"/>
  <c r="D46" i="55"/>
  <c r="C46" i="55"/>
  <c r="B46" i="55"/>
  <c r="A46" i="55"/>
  <c r="L45" i="55"/>
  <c r="K45" i="55"/>
  <c r="I45" i="55"/>
  <c r="H45" i="55"/>
  <c r="D45" i="55"/>
  <c r="C45" i="55"/>
  <c r="B45" i="55"/>
  <c r="A45" i="55"/>
  <c r="L44" i="55"/>
  <c r="K44" i="55"/>
  <c r="I44" i="55"/>
  <c r="H44" i="55"/>
  <c r="D44" i="55"/>
  <c r="C44" i="55"/>
  <c r="B44" i="55"/>
  <c r="A44" i="55"/>
  <c r="L43" i="55"/>
  <c r="K43" i="55"/>
  <c r="I43" i="55"/>
  <c r="H43" i="55"/>
  <c r="D43" i="55"/>
  <c r="C43" i="55"/>
  <c r="B43" i="55"/>
  <c r="A43" i="55"/>
  <c r="M42" i="55"/>
  <c r="A42" i="55"/>
  <c r="L41" i="55"/>
  <c r="M41" i="55" s="1"/>
  <c r="N41" i="55" s="1"/>
  <c r="BK41" i="1" s="1"/>
  <c r="K41" i="55"/>
  <c r="I41" i="55"/>
  <c r="H41" i="55"/>
  <c r="D41" i="55"/>
  <c r="C41" i="55"/>
  <c r="B41" i="55"/>
  <c r="A41" i="55"/>
  <c r="L40" i="55"/>
  <c r="K40" i="55"/>
  <c r="I40" i="55"/>
  <c r="H40" i="55"/>
  <c r="D40" i="55"/>
  <c r="C40" i="55"/>
  <c r="B40" i="55"/>
  <c r="A40" i="55"/>
  <c r="L39" i="55"/>
  <c r="M39" i="55"/>
  <c r="N39" i="55" s="1"/>
  <c r="BK39" i="1" s="1"/>
  <c r="K39" i="55"/>
  <c r="I39" i="55"/>
  <c r="H39" i="55"/>
  <c r="D39" i="55"/>
  <c r="C39" i="55"/>
  <c r="B39" i="55"/>
  <c r="A39" i="55"/>
  <c r="L38" i="55"/>
  <c r="K38" i="55"/>
  <c r="I38" i="55"/>
  <c r="H38" i="55"/>
  <c r="D38" i="55"/>
  <c r="C38" i="55"/>
  <c r="B38" i="55"/>
  <c r="A38" i="55"/>
  <c r="L37" i="55"/>
  <c r="K37" i="55"/>
  <c r="I37" i="55"/>
  <c r="H37" i="55"/>
  <c r="D37" i="55"/>
  <c r="B37" i="55"/>
  <c r="A37" i="55"/>
  <c r="L36" i="55"/>
  <c r="K36" i="55"/>
  <c r="I36" i="55"/>
  <c r="H36" i="55"/>
  <c r="D36" i="55"/>
  <c r="C36" i="55"/>
  <c r="B36" i="55"/>
  <c r="A36" i="55"/>
  <c r="M35" i="55"/>
  <c r="A35" i="55"/>
  <c r="L34" i="55"/>
  <c r="K34" i="55"/>
  <c r="I34" i="55"/>
  <c r="H34" i="55"/>
  <c r="D34" i="55"/>
  <c r="C34" i="55"/>
  <c r="B34" i="55"/>
  <c r="A34" i="55"/>
  <c r="L33" i="55"/>
  <c r="K33" i="55"/>
  <c r="I33" i="55"/>
  <c r="H33" i="55"/>
  <c r="D33" i="55"/>
  <c r="C33" i="55"/>
  <c r="B33" i="55"/>
  <c r="A33" i="55"/>
  <c r="L32" i="55"/>
  <c r="K32" i="55"/>
  <c r="I32" i="55"/>
  <c r="H32" i="55"/>
  <c r="D32" i="55"/>
  <c r="C32" i="55"/>
  <c r="B32" i="55"/>
  <c r="A32" i="55"/>
  <c r="L31" i="55"/>
  <c r="K31" i="55"/>
  <c r="I31" i="55"/>
  <c r="H31" i="55"/>
  <c r="D31" i="55"/>
  <c r="C31" i="55"/>
  <c r="B31" i="55"/>
  <c r="A31" i="55"/>
  <c r="L30" i="55"/>
  <c r="K30" i="55"/>
  <c r="I30" i="55"/>
  <c r="H30" i="55"/>
  <c r="D30" i="55"/>
  <c r="C30" i="55"/>
  <c r="B30" i="55"/>
  <c r="A30" i="55"/>
  <c r="L29" i="55"/>
  <c r="K29" i="55"/>
  <c r="I29" i="55"/>
  <c r="H29" i="55"/>
  <c r="D29" i="55"/>
  <c r="C29" i="55"/>
  <c r="B29" i="55"/>
  <c r="A29" i="55"/>
  <c r="M28" i="55"/>
  <c r="A28" i="55"/>
  <c r="L27" i="55"/>
  <c r="K27" i="55"/>
  <c r="I27" i="55"/>
  <c r="H27" i="55"/>
  <c r="D27" i="55"/>
  <c r="B27" i="55"/>
  <c r="A27" i="55"/>
  <c r="L26" i="55"/>
  <c r="K26" i="55"/>
  <c r="I26" i="55"/>
  <c r="H26" i="55"/>
  <c r="D26" i="55"/>
  <c r="C26" i="55"/>
  <c r="B26" i="55"/>
  <c r="A26" i="55"/>
  <c r="L25" i="55"/>
  <c r="K25" i="55"/>
  <c r="I25" i="55"/>
  <c r="H25" i="55"/>
  <c r="D25" i="55"/>
  <c r="C25" i="55"/>
  <c r="B25" i="55"/>
  <c r="A25" i="55"/>
  <c r="L24" i="55"/>
  <c r="K24" i="55"/>
  <c r="I24" i="55"/>
  <c r="H24" i="55"/>
  <c r="D24" i="55"/>
  <c r="C24" i="55"/>
  <c r="B24" i="55"/>
  <c r="A24" i="55"/>
  <c r="L23" i="55"/>
  <c r="K23" i="55"/>
  <c r="I23" i="55"/>
  <c r="H23" i="55"/>
  <c r="D23" i="55"/>
  <c r="C23" i="55"/>
  <c r="B23" i="55"/>
  <c r="A23" i="55"/>
  <c r="L22" i="55"/>
  <c r="K22" i="55"/>
  <c r="I22" i="55"/>
  <c r="H22" i="55"/>
  <c r="D22" i="55"/>
  <c r="C22" i="55"/>
  <c r="B22" i="55"/>
  <c r="A22" i="55"/>
  <c r="M21" i="55"/>
  <c r="A21" i="55"/>
  <c r="L20" i="55"/>
  <c r="K20" i="55"/>
  <c r="I20" i="55"/>
  <c r="H20" i="55"/>
  <c r="D20" i="55"/>
  <c r="B20" i="55"/>
  <c r="A20" i="55"/>
  <c r="L19" i="55"/>
  <c r="K19" i="55"/>
  <c r="I19" i="55"/>
  <c r="H19" i="55"/>
  <c r="D19" i="55"/>
  <c r="C19" i="55"/>
  <c r="B19" i="55"/>
  <c r="A19" i="55"/>
  <c r="L18" i="55"/>
  <c r="K18" i="55"/>
  <c r="I18" i="55"/>
  <c r="H18" i="55"/>
  <c r="D18" i="55"/>
  <c r="C18" i="55"/>
  <c r="B18" i="55"/>
  <c r="A18" i="55"/>
  <c r="L17" i="55"/>
  <c r="K17" i="55"/>
  <c r="I17" i="55"/>
  <c r="H17" i="55"/>
  <c r="D17" i="55"/>
  <c r="C17" i="55"/>
  <c r="B17" i="55"/>
  <c r="A17" i="55"/>
  <c r="L16" i="55"/>
  <c r="K16" i="55"/>
  <c r="I16" i="55"/>
  <c r="H16" i="55"/>
  <c r="D16" i="55"/>
  <c r="C16" i="55"/>
  <c r="B16" i="55"/>
  <c r="A16" i="55"/>
  <c r="L15" i="55"/>
  <c r="K15" i="55"/>
  <c r="I15" i="55"/>
  <c r="H15" i="55"/>
  <c r="D15" i="55"/>
  <c r="C15" i="55"/>
  <c r="B15" i="55"/>
  <c r="A15" i="55"/>
  <c r="M14" i="55"/>
  <c r="A14" i="55"/>
  <c r="L13" i="55"/>
  <c r="K13" i="55"/>
  <c r="I13" i="55"/>
  <c r="H13" i="55"/>
  <c r="D13" i="55"/>
  <c r="B13" i="55"/>
  <c r="A13" i="55"/>
  <c r="L12" i="55"/>
  <c r="K12" i="55"/>
  <c r="I12" i="55"/>
  <c r="H12" i="55"/>
  <c r="D12" i="55"/>
  <c r="C12" i="55"/>
  <c r="B12" i="55"/>
  <c r="A12" i="55"/>
  <c r="L11" i="55"/>
  <c r="K11" i="55"/>
  <c r="I11" i="55"/>
  <c r="H11" i="55"/>
  <c r="D11" i="55"/>
  <c r="B11" i="55"/>
  <c r="A11" i="55"/>
  <c r="L10" i="55"/>
  <c r="K10" i="55"/>
  <c r="I10" i="55"/>
  <c r="H10" i="55"/>
  <c r="D10" i="55"/>
  <c r="C10" i="55"/>
  <c r="B10" i="55"/>
  <c r="A10" i="55"/>
  <c r="L9" i="55"/>
  <c r="K9" i="55"/>
  <c r="I9" i="55"/>
  <c r="H9" i="55"/>
  <c r="D9" i="55"/>
  <c r="B9" i="55"/>
  <c r="A9" i="55"/>
  <c r="L8" i="55"/>
  <c r="K8" i="55"/>
  <c r="I8" i="55"/>
  <c r="H8" i="55"/>
  <c r="D8" i="55"/>
  <c r="C8" i="55"/>
  <c r="B8" i="55"/>
  <c r="A8" i="55"/>
  <c r="A7" i="55"/>
  <c r="E113" i="57"/>
  <c r="A113" i="57"/>
  <c r="E112" i="57"/>
  <c r="A112" i="57"/>
  <c r="E111" i="57"/>
  <c r="A111" i="57"/>
  <c r="A110" i="57"/>
  <c r="E108" i="57"/>
  <c r="A108" i="57"/>
  <c r="E107" i="57"/>
  <c r="A107" i="57"/>
  <c r="E106" i="57"/>
  <c r="A106" i="57"/>
  <c r="A105" i="57"/>
  <c r="E103" i="57"/>
  <c r="A103" i="57"/>
  <c r="E102" i="57"/>
  <c r="A102" i="57"/>
  <c r="E101" i="57"/>
  <c r="A101" i="57"/>
  <c r="A100" i="57"/>
  <c r="E98" i="57"/>
  <c r="A98" i="57"/>
  <c r="E97" i="57"/>
  <c r="A97" i="57"/>
  <c r="E96" i="57"/>
  <c r="A96" i="57"/>
  <c r="A95" i="57"/>
  <c r="E93" i="57"/>
  <c r="A93" i="57"/>
  <c r="E92" i="57"/>
  <c r="A92" i="57"/>
  <c r="E91" i="57"/>
  <c r="A91" i="57"/>
  <c r="A90" i="57"/>
  <c r="E88" i="57"/>
  <c r="A88" i="57"/>
  <c r="E87" i="57"/>
  <c r="A87" i="57"/>
  <c r="E86" i="57"/>
  <c r="A86" i="57"/>
  <c r="A85" i="57"/>
  <c r="L83" i="57"/>
  <c r="K83" i="57"/>
  <c r="I83" i="57"/>
  <c r="B83" i="57"/>
  <c r="A83" i="57"/>
  <c r="M82" i="57"/>
  <c r="A82" i="57"/>
  <c r="L81" i="57"/>
  <c r="K81" i="57"/>
  <c r="I81" i="57"/>
  <c r="B81" i="57"/>
  <c r="A81" i="57"/>
  <c r="M80" i="57"/>
  <c r="A80" i="57"/>
  <c r="L79" i="57"/>
  <c r="K79" i="57"/>
  <c r="I79" i="57"/>
  <c r="B79" i="57"/>
  <c r="A79" i="57"/>
  <c r="L78" i="57"/>
  <c r="K78" i="57"/>
  <c r="I78" i="57"/>
  <c r="B78" i="57"/>
  <c r="A78" i="57"/>
  <c r="M77" i="57"/>
  <c r="A77" i="57"/>
  <c r="L76" i="57"/>
  <c r="K76" i="57"/>
  <c r="I76" i="57"/>
  <c r="B76" i="57"/>
  <c r="A76" i="57"/>
  <c r="L75" i="57"/>
  <c r="M75" i="57" s="1"/>
  <c r="N75" i="57" s="1"/>
  <c r="BL75" i="1" s="1"/>
  <c r="K75" i="57"/>
  <c r="I75" i="57"/>
  <c r="B75" i="57"/>
  <c r="A75" i="57"/>
  <c r="L74" i="57"/>
  <c r="K74" i="57"/>
  <c r="I74" i="57"/>
  <c r="B74" i="57"/>
  <c r="A74" i="57"/>
  <c r="L73" i="57"/>
  <c r="K73" i="57"/>
  <c r="I73" i="57"/>
  <c r="B73" i="57"/>
  <c r="A73" i="57"/>
  <c r="M72" i="57"/>
  <c r="A72" i="57"/>
  <c r="L71" i="57"/>
  <c r="K71" i="57"/>
  <c r="I71" i="57"/>
  <c r="H71" i="57"/>
  <c r="D71" i="57"/>
  <c r="B71" i="57"/>
  <c r="A71" i="57"/>
  <c r="L70" i="57"/>
  <c r="K70" i="57"/>
  <c r="I70" i="57"/>
  <c r="H70" i="57"/>
  <c r="D70" i="57"/>
  <c r="B70" i="57"/>
  <c r="A70" i="57"/>
  <c r="L69" i="57"/>
  <c r="M69" i="57" s="1"/>
  <c r="N69" i="57" s="1"/>
  <c r="BL69" i="1" s="1"/>
  <c r="K69" i="57"/>
  <c r="I69" i="57"/>
  <c r="H69" i="57"/>
  <c r="D69" i="57"/>
  <c r="B69" i="57"/>
  <c r="A69" i="57"/>
  <c r="L68" i="57"/>
  <c r="K68" i="57"/>
  <c r="I68" i="57"/>
  <c r="H68" i="57"/>
  <c r="D68" i="57"/>
  <c r="B68" i="57"/>
  <c r="A68" i="57"/>
  <c r="L67" i="57"/>
  <c r="K67" i="57"/>
  <c r="M67" i="57" s="1"/>
  <c r="N67" i="57"/>
  <c r="BL67" i="1" s="1"/>
  <c r="I67" i="57"/>
  <c r="H67" i="57"/>
  <c r="D67" i="57"/>
  <c r="B67" i="57"/>
  <c r="A67" i="57"/>
  <c r="L66" i="57"/>
  <c r="K66" i="57"/>
  <c r="I66" i="57"/>
  <c r="H66" i="57"/>
  <c r="D66" i="57"/>
  <c r="B66" i="57"/>
  <c r="A66" i="57"/>
  <c r="L65" i="57"/>
  <c r="K65" i="57"/>
  <c r="I65" i="57"/>
  <c r="H65" i="57"/>
  <c r="D65" i="57"/>
  <c r="B65" i="57"/>
  <c r="A65" i="57"/>
  <c r="L64" i="57"/>
  <c r="K64" i="57"/>
  <c r="I64" i="57"/>
  <c r="H64" i="57"/>
  <c r="D64" i="57"/>
  <c r="B64" i="57"/>
  <c r="A64" i="57"/>
  <c r="M63" i="57"/>
  <c r="A63" i="57"/>
  <c r="L62" i="57"/>
  <c r="K62" i="57"/>
  <c r="I62" i="57"/>
  <c r="H62" i="57"/>
  <c r="D62" i="57"/>
  <c r="C62" i="57"/>
  <c r="B62" i="57"/>
  <c r="A62" i="57"/>
  <c r="L61" i="57"/>
  <c r="K61" i="57"/>
  <c r="I61" i="57"/>
  <c r="H61" i="57"/>
  <c r="D61" i="57"/>
  <c r="C61" i="57"/>
  <c r="B61" i="57"/>
  <c r="A61" i="57"/>
  <c r="L60" i="57"/>
  <c r="K60" i="57"/>
  <c r="I60" i="57"/>
  <c r="H60" i="57"/>
  <c r="D60" i="57"/>
  <c r="C60" i="57"/>
  <c r="B60" i="57"/>
  <c r="A60" i="57"/>
  <c r="L59" i="57"/>
  <c r="K59" i="57"/>
  <c r="M59" i="57" s="1"/>
  <c r="N59" i="57" s="1"/>
  <c r="BL59" i="1" s="1"/>
  <c r="I59" i="57"/>
  <c r="H59" i="57"/>
  <c r="D59" i="57"/>
  <c r="C59" i="57"/>
  <c r="B59" i="57"/>
  <c r="A59" i="57"/>
  <c r="L58" i="57"/>
  <c r="K58" i="57"/>
  <c r="I58" i="57"/>
  <c r="H58" i="57"/>
  <c r="D58" i="57"/>
  <c r="C58" i="57"/>
  <c r="B58" i="57"/>
  <c r="A58" i="57"/>
  <c r="L57" i="57"/>
  <c r="K57" i="57"/>
  <c r="I57" i="57"/>
  <c r="H57" i="57"/>
  <c r="D57" i="57"/>
  <c r="C57" i="57"/>
  <c r="B57" i="57"/>
  <c r="A57" i="57"/>
  <c r="M56" i="57"/>
  <c r="A56" i="57"/>
  <c r="L55" i="57"/>
  <c r="K55" i="57"/>
  <c r="I55" i="57"/>
  <c r="H55" i="57"/>
  <c r="D55" i="57"/>
  <c r="C55" i="57"/>
  <c r="B55" i="57"/>
  <c r="A55" i="57"/>
  <c r="L54" i="57"/>
  <c r="K54" i="57"/>
  <c r="I54" i="57"/>
  <c r="H54" i="57"/>
  <c r="D54" i="57"/>
  <c r="C54" i="57"/>
  <c r="B54" i="57"/>
  <c r="A54" i="57"/>
  <c r="L53" i="57"/>
  <c r="K53" i="57"/>
  <c r="I53" i="57"/>
  <c r="H53" i="57"/>
  <c r="D53" i="57"/>
  <c r="C53" i="57"/>
  <c r="B53" i="57"/>
  <c r="A53" i="57"/>
  <c r="L52" i="57"/>
  <c r="K52" i="57"/>
  <c r="I52" i="57"/>
  <c r="H52" i="57"/>
  <c r="D52" i="57"/>
  <c r="C52" i="57"/>
  <c r="B52" i="57"/>
  <c r="A52" i="57"/>
  <c r="L51" i="57"/>
  <c r="K51" i="57"/>
  <c r="I51" i="57"/>
  <c r="H51" i="57"/>
  <c r="D51" i="57"/>
  <c r="B51" i="57"/>
  <c r="A51" i="57"/>
  <c r="L50" i="57"/>
  <c r="K50" i="57"/>
  <c r="I50" i="57"/>
  <c r="H50" i="57"/>
  <c r="D50" i="57"/>
  <c r="C50" i="57"/>
  <c r="B50" i="57"/>
  <c r="A50" i="57"/>
  <c r="M49" i="57"/>
  <c r="A49" i="57"/>
  <c r="L48" i="57"/>
  <c r="K48" i="57"/>
  <c r="I48" i="57"/>
  <c r="H48" i="57"/>
  <c r="D48" i="57"/>
  <c r="C48" i="57"/>
  <c r="B48" i="57"/>
  <c r="A48" i="57"/>
  <c r="L47" i="57"/>
  <c r="K47" i="57"/>
  <c r="I47" i="57"/>
  <c r="H47" i="57"/>
  <c r="D47" i="57"/>
  <c r="C47" i="57"/>
  <c r="B47" i="57"/>
  <c r="A47" i="57"/>
  <c r="L46" i="57"/>
  <c r="M46" i="57"/>
  <c r="N46" i="57" s="1"/>
  <c r="BL46" i="1" s="1"/>
  <c r="K46" i="57"/>
  <c r="I46" i="57"/>
  <c r="H46" i="57"/>
  <c r="D46" i="57"/>
  <c r="C46" i="57"/>
  <c r="B46" i="57"/>
  <c r="A46" i="57"/>
  <c r="L45" i="57"/>
  <c r="M45" i="57" s="1"/>
  <c r="N45" i="57" s="1"/>
  <c r="BL45" i="1" s="1"/>
  <c r="K45" i="57"/>
  <c r="I45" i="57"/>
  <c r="H45" i="57"/>
  <c r="D45" i="57"/>
  <c r="C45" i="57"/>
  <c r="B45" i="57"/>
  <c r="A45" i="57"/>
  <c r="L44" i="57"/>
  <c r="K44" i="57"/>
  <c r="I44" i="57"/>
  <c r="H44" i="57"/>
  <c r="D44" i="57"/>
  <c r="C44" i="57"/>
  <c r="B44" i="57"/>
  <c r="A44" i="57"/>
  <c r="L43" i="57"/>
  <c r="K43" i="57"/>
  <c r="I43" i="57"/>
  <c r="H43" i="57"/>
  <c r="D43" i="57"/>
  <c r="C43" i="57"/>
  <c r="B43" i="57"/>
  <c r="A43" i="57"/>
  <c r="M42" i="57"/>
  <c r="A42" i="57"/>
  <c r="L41" i="57"/>
  <c r="M41" i="57" s="1"/>
  <c r="N41" i="57" s="1"/>
  <c r="BL41" i="1" s="1"/>
  <c r="K41" i="57"/>
  <c r="I41" i="57"/>
  <c r="H41" i="57"/>
  <c r="D41" i="57"/>
  <c r="C41" i="57"/>
  <c r="B41" i="57"/>
  <c r="A41" i="57"/>
  <c r="L40" i="57"/>
  <c r="K40" i="57"/>
  <c r="I40" i="57"/>
  <c r="H40" i="57"/>
  <c r="D40" i="57"/>
  <c r="C40" i="57"/>
  <c r="B40" i="57"/>
  <c r="A40" i="57"/>
  <c r="L39" i="57"/>
  <c r="K39" i="57"/>
  <c r="I39" i="57"/>
  <c r="H39" i="57"/>
  <c r="D39" i="57"/>
  <c r="C39" i="57"/>
  <c r="B39" i="57"/>
  <c r="A39" i="57"/>
  <c r="L38" i="57"/>
  <c r="K38" i="57"/>
  <c r="I38" i="57"/>
  <c r="H38" i="57"/>
  <c r="D38" i="57"/>
  <c r="C38" i="57"/>
  <c r="B38" i="57"/>
  <c r="A38" i="57"/>
  <c r="L37" i="57"/>
  <c r="K37" i="57"/>
  <c r="I37" i="57"/>
  <c r="H37" i="57"/>
  <c r="D37" i="57"/>
  <c r="B37" i="57"/>
  <c r="A37" i="57"/>
  <c r="L36" i="57"/>
  <c r="K36" i="57"/>
  <c r="I36" i="57"/>
  <c r="H36" i="57"/>
  <c r="D36" i="57"/>
  <c r="C36" i="57"/>
  <c r="B36" i="57"/>
  <c r="A36" i="57"/>
  <c r="M35" i="57"/>
  <c r="A35" i="57"/>
  <c r="L34" i="57"/>
  <c r="K34" i="57"/>
  <c r="I34" i="57"/>
  <c r="H34" i="57"/>
  <c r="D34" i="57"/>
  <c r="C34" i="57"/>
  <c r="B34" i="57"/>
  <c r="A34" i="57"/>
  <c r="L33" i="57"/>
  <c r="K33" i="57"/>
  <c r="M33" i="57" s="1"/>
  <c r="N33" i="57" s="1"/>
  <c r="BL33" i="1" s="1"/>
  <c r="I33" i="57"/>
  <c r="H33" i="57"/>
  <c r="D33" i="57"/>
  <c r="C33" i="57"/>
  <c r="B33" i="57"/>
  <c r="A33" i="57"/>
  <c r="L32" i="57"/>
  <c r="K32" i="57"/>
  <c r="I32" i="57"/>
  <c r="H32" i="57"/>
  <c r="D32" i="57"/>
  <c r="C32" i="57"/>
  <c r="B32" i="57"/>
  <c r="A32" i="57"/>
  <c r="L31" i="57"/>
  <c r="K31" i="57"/>
  <c r="I31" i="57"/>
  <c r="H31" i="57"/>
  <c r="D31" i="57"/>
  <c r="C31" i="57"/>
  <c r="B31" i="57"/>
  <c r="A31" i="57"/>
  <c r="L30" i="57"/>
  <c r="K30" i="57"/>
  <c r="I30" i="57"/>
  <c r="H30" i="57"/>
  <c r="D30" i="57"/>
  <c r="C30" i="57"/>
  <c r="B30" i="57"/>
  <c r="A30" i="57"/>
  <c r="L29" i="57"/>
  <c r="K29" i="57"/>
  <c r="I29" i="57"/>
  <c r="H29" i="57"/>
  <c r="D29" i="57"/>
  <c r="C29" i="57"/>
  <c r="B29" i="57"/>
  <c r="A29" i="57"/>
  <c r="M28" i="57"/>
  <c r="A28" i="57"/>
  <c r="L27" i="57"/>
  <c r="K27" i="57"/>
  <c r="I27" i="57"/>
  <c r="H27" i="57"/>
  <c r="D27" i="57"/>
  <c r="B27" i="57"/>
  <c r="A27" i="57"/>
  <c r="L26" i="57"/>
  <c r="K26" i="57"/>
  <c r="I26" i="57"/>
  <c r="H26" i="57"/>
  <c r="D26" i="57"/>
  <c r="C26" i="57"/>
  <c r="B26" i="57"/>
  <c r="A26" i="57"/>
  <c r="L25" i="57"/>
  <c r="K25" i="57"/>
  <c r="I25" i="57"/>
  <c r="H25" i="57"/>
  <c r="D25" i="57"/>
  <c r="C25" i="57"/>
  <c r="B25" i="57"/>
  <c r="A25" i="57"/>
  <c r="L24" i="57"/>
  <c r="K24" i="57"/>
  <c r="I24" i="57"/>
  <c r="H24" i="57"/>
  <c r="D24" i="57"/>
  <c r="C24" i="57"/>
  <c r="B24" i="57"/>
  <c r="A24" i="57"/>
  <c r="L23" i="57"/>
  <c r="K23" i="57"/>
  <c r="I23" i="57"/>
  <c r="H23" i="57"/>
  <c r="D23" i="57"/>
  <c r="C23" i="57"/>
  <c r="B23" i="57"/>
  <c r="A23" i="57"/>
  <c r="L22" i="57"/>
  <c r="K22" i="57"/>
  <c r="I22" i="57"/>
  <c r="H22" i="57"/>
  <c r="D22" i="57"/>
  <c r="C22" i="57"/>
  <c r="B22" i="57"/>
  <c r="A22" i="57"/>
  <c r="M21" i="57"/>
  <c r="A21" i="57"/>
  <c r="L20" i="57"/>
  <c r="K20" i="57"/>
  <c r="I20" i="57"/>
  <c r="H20" i="57"/>
  <c r="D20" i="57"/>
  <c r="B20" i="57"/>
  <c r="A20" i="57"/>
  <c r="L19" i="57"/>
  <c r="K19" i="57"/>
  <c r="I19" i="57"/>
  <c r="H19" i="57"/>
  <c r="D19" i="57"/>
  <c r="C19" i="57"/>
  <c r="B19" i="57"/>
  <c r="A19" i="57"/>
  <c r="L18" i="57"/>
  <c r="K18" i="57"/>
  <c r="I18" i="57"/>
  <c r="H18" i="57"/>
  <c r="D18" i="57"/>
  <c r="C18" i="57"/>
  <c r="B18" i="57"/>
  <c r="A18" i="57"/>
  <c r="L17" i="57"/>
  <c r="K17" i="57"/>
  <c r="I17" i="57"/>
  <c r="H17" i="57"/>
  <c r="D17" i="57"/>
  <c r="C17" i="57"/>
  <c r="B17" i="57"/>
  <c r="A17" i="57"/>
  <c r="L16" i="57"/>
  <c r="K16" i="57"/>
  <c r="I16" i="57"/>
  <c r="H16" i="57"/>
  <c r="D16" i="57"/>
  <c r="C16" i="57"/>
  <c r="B16" i="57"/>
  <c r="A16" i="57"/>
  <c r="L15" i="57"/>
  <c r="K15" i="57"/>
  <c r="I15" i="57"/>
  <c r="H15" i="57"/>
  <c r="D15" i="57"/>
  <c r="C15" i="57"/>
  <c r="B15" i="57"/>
  <c r="A15" i="57"/>
  <c r="M14" i="57"/>
  <c r="A14" i="57"/>
  <c r="L13" i="57"/>
  <c r="K13" i="57"/>
  <c r="I13" i="57"/>
  <c r="H13" i="57"/>
  <c r="D13" i="57"/>
  <c r="B13" i="57"/>
  <c r="A13" i="57"/>
  <c r="L12" i="57"/>
  <c r="K12" i="57"/>
  <c r="I12" i="57"/>
  <c r="H12" i="57"/>
  <c r="D12" i="57"/>
  <c r="C12" i="57"/>
  <c r="B12" i="57"/>
  <c r="A12" i="57"/>
  <c r="L11" i="57"/>
  <c r="K11" i="57"/>
  <c r="M11" i="57"/>
  <c r="N11" i="57" s="1"/>
  <c r="BL11" i="1" s="1"/>
  <c r="I11" i="57"/>
  <c r="H11" i="57"/>
  <c r="D11" i="57"/>
  <c r="B11" i="57"/>
  <c r="A11" i="57"/>
  <c r="L10" i="57"/>
  <c r="K10" i="57"/>
  <c r="I10" i="57"/>
  <c r="H10" i="57"/>
  <c r="D10" i="57"/>
  <c r="C10" i="57"/>
  <c r="B10" i="57"/>
  <c r="A10" i="57"/>
  <c r="L9" i="57"/>
  <c r="K9" i="57"/>
  <c r="I9" i="57"/>
  <c r="H9" i="57"/>
  <c r="D9" i="57"/>
  <c r="B9" i="57"/>
  <c r="A9" i="57"/>
  <c r="L8" i="57"/>
  <c r="K8" i="57"/>
  <c r="I8" i="57"/>
  <c r="H8" i="57"/>
  <c r="D8" i="57"/>
  <c r="C8" i="57"/>
  <c r="B8" i="57"/>
  <c r="A8" i="57"/>
  <c r="A7" i="57"/>
  <c r="E113" i="58"/>
  <c r="A113" i="58"/>
  <c r="E112" i="58"/>
  <c r="A112" i="58"/>
  <c r="E111" i="58"/>
  <c r="A111" i="58"/>
  <c r="A110" i="58"/>
  <c r="E108" i="58"/>
  <c r="A108" i="58"/>
  <c r="E107" i="58"/>
  <c r="A107" i="58"/>
  <c r="E106" i="58"/>
  <c r="A106" i="58"/>
  <c r="A105" i="58"/>
  <c r="E103" i="58"/>
  <c r="A103" i="58"/>
  <c r="E102" i="58"/>
  <c r="A102" i="58"/>
  <c r="E101" i="58"/>
  <c r="A101" i="58"/>
  <c r="A100" i="58"/>
  <c r="E98" i="58"/>
  <c r="A98" i="58"/>
  <c r="E97" i="58"/>
  <c r="A97" i="58"/>
  <c r="E96" i="58"/>
  <c r="A96" i="58"/>
  <c r="A95" i="58"/>
  <c r="E93" i="58"/>
  <c r="A93" i="58"/>
  <c r="E92" i="58"/>
  <c r="A92" i="58"/>
  <c r="E91" i="58"/>
  <c r="A91" i="58"/>
  <c r="A90" i="58"/>
  <c r="E88" i="58"/>
  <c r="A88" i="58"/>
  <c r="E87" i="58"/>
  <c r="A87" i="58"/>
  <c r="E86" i="58"/>
  <c r="A86" i="58"/>
  <c r="A85" i="58"/>
  <c r="L83" i="58"/>
  <c r="K83" i="58"/>
  <c r="I83" i="58"/>
  <c r="B83" i="58"/>
  <c r="A83" i="58"/>
  <c r="M82" i="58"/>
  <c r="A82" i="58"/>
  <c r="L81" i="58"/>
  <c r="K81" i="58"/>
  <c r="I81" i="58"/>
  <c r="B81" i="58"/>
  <c r="A81" i="58"/>
  <c r="M80" i="58"/>
  <c r="A80" i="58"/>
  <c r="L79" i="58"/>
  <c r="K79" i="58"/>
  <c r="I79" i="58"/>
  <c r="B79" i="58"/>
  <c r="A79" i="58"/>
  <c r="L78" i="58"/>
  <c r="K78" i="58"/>
  <c r="I78" i="58"/>
  <c r="B78" i="58"/>
  <c r="A78" i="58"/>
  <c r="M77" i="58"/>
  <c r="A77" i="58"/>
  <c r="L76" i="58"/>
  <c r="K76" i="58"/>
  <c r="I76" i="58"/>
  <c r="B76" i="58"/>
  <c r="A76" i="58"/>
  <c r="L75" i="58"/>
  <c r="M75" i="58" s="1"/>
  <c r="N75" i="58" s="1"/>
  <c r="BM75" i="1" s="1"/>
  <c r="K75" i="58"/>
  <c r="I75" i="58"/>
  <c r="B75" i="58"/>
  <c r="A75" i="58"/>
  <c r="L74" i="58"/>
  <c r="K74" i="58"/>
  <c r="I74" i="58"/>
  <c r="B74" i="58"/>
  <c r="A74" i="58"/>
  <c r="L73" i="58"/>
  <c r="K73" i="58"/>
  <c r="I73" i="58"/>
  <c r="B73" i="58"/>
  <c r="A73" i="58"/>
  <c r="M72" i="58"/>
  <c r="A72" i="58"/>
  <c r="L71" i="58"/>
  <c r="K71" i="58"/>
  <c r="I71" i="58"/>
  <c r="H71" i="58"/>
  <c r="D71" i="58"/>
  <c r="B71" i="58"/>
  <c r="A71" i="58"/>
  <c r="L70" i="58"/>
  <c r="K70" i="58"/>
  <c r="I70" i="58"/>
  <c r="H70" i="58"/>
  <c r="D70" i="58"/>
  <c r="B70" i="58"/>
  <c r="A70" i="58"/>
  <c r="L69" i="58"/>
  <c r="K69" i="58"/>
  <c r="I69" i="58"/>
  <c r="H69" i="58"/>
  <c r="D69" i="58"/>
  <c r="B69" i="58"/>
  <c r="A69" i="58"/>
  <c r="L68" i="58"/>
  <c r="M68" i="58" s="1"/>
  <c r="N68" i="58" s="1"/>
  <c r="BM68" i="1" s="1"/>
  <c r="K68" i="58"/>
  <c r="I68" i="58"/>
  <c r="H68" i="58"/>
  <c r="D68" i="58"/>
  <c r="B68" i="58"/>
  <c r="A68" i="58"/>
  <c r="L67" i="58"/>
  <c r="K67" i="58"/>
  <c r="M67" i="58" s="1"/>
  <c r="N67" i="58" s="1"/>
  <c r="BM67" i="1" s="1"/>
  <c r="I67" i="58"/>
  <c r="H67" i="58"/>
  <c r="D67" i="58"/>
  <c r="B67" i="58"/>
  <c r="A67" i="58"/>
  <c r="L66" i="58"/>
  <c r="K66" i="58"/>
  <c r="I66" i="58"/>
  <c r="H66" i="58"/>
  <c r="D66" i="58"/>
  <c r="B66" i="58"/>
  <c r="A66" i="58"/>
  <c r="L65" i="58"/>
  <c r="M65" i="58" s="1"/>
  <c r="N65" i="58" s="1"/>
  <c r="BM65" i="1" s="1"/>
  <c r="K65" i="58"/>
  <c r="I65" i="58"/>
  <c r="H65" i="58"/>
  <c r="D65" i="58"/>
  <c r="B65" i="58"/>
  <c r="A65" i="58"/>
  <c r="L64" i="58"/>
  <c r="M64" i="58" s="1"/>
  <c r="N64" i="58" s="1"/>
  <c r="BM64" i="1" s="1"/>
  <c r="K64" i="58"/>
  <c r="I64" i="58"/>
  <c r="H64" i="58"/>
  <c r="D64" i="58"/>
  <c r="B64" i="58"/>
  <c r="A64" i="58"/>
  <c r="M63" i="58"/>
  <c r="A63" i="58"/>
  <c r="L62" i="58"/>
  <c r="K62" i="58"/>
  <c r="I62" i="58"/>
  <c r="H62" i="58"/>
  <c r="D62" i="58"/>
  <c r="C62" i="58"/>
  <c r="B62" i="58"/>
  <c r="A62" i="58"/>
  <c r="L61" i="58"/>
  <c r="K61" i="58"/>
  <c r="I61" i="58"/>
  <c r="H61" i="58"/>
  <c r="D61" i="58"/>
  <c r="C61" i="58"/>
  <c r="B61" i="58"/>
  <c r="A61" i="58"/>
  <c r="L60" i="58"/>
  <c r="K60" i="58"/>
  <c r="I60" i="58"/>
  <c r="H60" i="58"/>
  <c r="D60" i="58"/>
  <c r="C60" i="58"/>
  <c r="B60" i="58"/>
  <c r="A60" i="58"/>
  <c r="L59" i="58"/>
  <c r="K59" i="58"/>
  <c r="I59" i="58"/>
  <c r="H59" i="58"/>
  <c r="D59" i="58"/>
  <c r="C59" i="58"/>
  <c r="B59" i="58"/>
  <c r="A59" i="58"/>
  <c r="L58" i="58"/>
  <c r="K58" i="58"/>
  <c r="I58" i="58"/>
  <c r="H58" i="58"/>
  <c r="D58" i="58"/>
  <c r="C58" i="58"/>
  <c r="B58" i="58"/>
  <c r="A58" i="58"/>
  <c r="L57" i="58"/>
  <c r="K57" i="58"/>
  <c r="I57" i="58"/>
  <c r="H57" i="58"/>
  <c r="D57" i="58"/>
  <c r="C57" i="58"/>
  <c r="B57" i="58"/>
  <c r="A57" i="58"/>
  <c r="M56" i="58"/>
  <c r="A56" i="58"/>
  <c r="L55" i="58"/>
  <c r="K55" i="58"/>
  <c r="I55" i="58"/>
  <c r="H55" i="58"/>
  <c r="D55" i="58"/>
  <c r="C55" i="58"/>
  <c r="B55" i="58"/>
  <c r="A55" i="58"/>
  <c r="L54" i="58"/>
  <c r="K54" i="58"/>
  <c r="I54" i="58"/>
  <c r="H54" i="58"/>
  <c r="D54" i="58"/>
  <c r="C54" i="58"/>
  <c r="B54" i="58"/>
  <c r="A54" i="58"/>
  <c r="L53" i="58"/>
  <c r="K53" i="58"/>
  <c r="I53" i="58"/>
  <c r="H53" i="58"/>
  <c r="D53" i="58"/>
  <c r="C53" i="58"/>
  <c r="B53" i="58"/>
  <c r="A53" i="58"/>
  <c r="L52" i="58"/>
  <c r="K52" i="58"/>
  <c r="I52" i="58"/>
  <c r="H52" i="58"/>
  <c r="D52" i="58"/>
  <c r="C52" i="58"/>
  <c r="B52" i="58"/>
  <c r="A52" i="58"/>
  <c r="L51" i="58"/>
  <c r="K51" i="58"/>
  <c r="I51" i="58"/>
  <c r="H51" i="58"/>
  <c r="D51" i="58"/>
  <c r="B51" i="58"/>
  <c r="A51" i="58"/>
  <c r="L50" i="58"/>
  <c r="K50" i="58"/>
  <c r="I50" i="58"/>
  <c r="H50" i="58"/>
  <c r="D50" i="58"/>
  <c r="C50" i="58"/>
  <c r="B50" i="58"/>
  <c r="A50" i="58"/>
  <c r="M49" i="58"/>
  <c r="A49" i="58"/>
  <c r="L48" i="58"/>
  <c r="K48" i="58"/>
  <c r="I48" i="58"/>
  <c r="H48" i="58"/>
  <c r="D48" i="58"/>
  <c r="C48" i="58"/>
  <c r="B48" i="58"/>
  <c r="A48" i="58"/>
  <c r="L47" i="58"/>
  <c r="K47" i="58"/>
  <c r="I47" i="58"/>
  <c r="H47" i="58"/>
  <c r="D47" i="58"/>
  <c r="C47" i="58"/>
  <c r="B47" i="58"/>
  <c r="A47" i="58"/>
  <c r="L46" i="58"/>
  <c r="K46" i="58"/>
  <c r="I46" i="58"/>
  <c r="H46" i="58"/>
  <c r="D46" i="58"/>
  <c r="C46" i="58"/>
  <c r="B46" i="58"/>
  <c r="A46" i="58"/>
  <c r="L45" i="58"/>
  <c r="K45" i="58"/>
  <c r="I45" i="58"/>
  <c r="H45" i="58"/>
  <c r="D45" i="58"/>
  <c r="C45" i="58"/>
  <c r="B45" i="58"/>
  <c r="A45" i="58"/>
  <c r="L44" i="58"/>
  <c r="K44" i="58"/>
  <c r="I44" i="58"/>
  <c r="H44" i="58"/>
  <c r="D44" i="58"/>
  <c r="C44" i="58"/>
  <c r="B44" i="58"/>
  <c r="A44" i="58"/>
  <c r="L43" i="58"/>
  <c r="K43" i="58"/>
  <c r="I43" i="58"/>
  <c r="H43" i="58"/>
  <c r="D43" i="58"/>
  <c r="C43" i="58"/>
  <c r="B43" i="58"/>
  <c r="A43" i="58"/>
  <c r="M42" i="58"/>
  <c r="A42" i="58"/>
  <c r="L41" i="58"/>
  <c r="K41" i="58"/>
  <c r="I41" i="58"/>
  <c r="H41" i="58"/>
  <c r="D41" i="58"/>
  <c r="C41" i="58"/>
  <c r="B41" i="58"/>
  <c r="A41" i="58"/>
  <c r="L40" i="58"/>
  <c r="K40" i="58"/>
  <c r="I40" i="58"/>
  <c r="H40" i="58"/>
  <c r="D40" i="58"/>
  <c r="C40" i="58"/>
  <c r="B40" i="58"/>
  <c r="A40" i="58"/>
  <c r="L39" i="58"/>
  <c r="K39" i="58"/>
  <c r="I39" i="58"/>
  <c r="H39" i="58"/>
  <c r="D39" i="58"/>
  <c r="C39" i="58"/>
  <c r="B39" i="58"/>
  <c r="A39" i="58"/>
  <c r="L38" i="58"/>
  <c r="K38" i="58"/>
  <c r="I38" i="58"/>
  <c r="H38" i="58"/>
  <c r="D38" i="58"/>
  <c r="C38" i="58"/>
  <c r="B38" i="58"/>
  <c r="A38" i="58"/>
  <c r="L37" i="58"/>
  <c r="M37" i="58" s="1"/>
  <c r="N37" i="58" s="1"/>
  <c r="BM37" i="1" s="1"/>
  <c r="K37" i="58"/>
  <c r="I37" i="58"/>
  <c r="H37" i="58"/>
  <c r="D37" i="58"/>
  <c r="B37" i="58"/>
  <c r="A37" i="58"/>
  <c r="L36" i="58"/>
  <c r="K36" i="58"/>
  <c r="I36" i="58"/>
  <c r="H36" i="58"/>
  <c r="D36" i="58"/>
  <c r="C36" i="58"/>
  <c r="B36" i="58"/>
  <c r="A36" i="58"/>
  <c r="M35" i="58"/>
  <c r="A35" i="58"/>
  <c r="L34" i="58"/>
  <c r="K34" i="58"/>
  <c r="I34" i="58"/>
  <c r="H34" i="58"/>
  <c r="D34" i="58"/>
  <c r="C34" i="58"/>
  <c r="B34" i="58"/>
  <c r="A34" i="58"/>
  <c r="L33" i="58"/>
  <c r="M33" i="58" s="1"/>
  <c r="N33" i="58" s="1"/>
  <c r="BM33" i="1" s="1"/>
  <c r="K33" i="58"/>
  <c r="I33" i="58"/>
  <c r="H33" i="58"/>
  <c r="D33" i="58"/>
  <c r="C33" i="58"/>
  <c r="B33" i="58"/>
  <c r="A33" i="58"/>
  <c r="L32" i="58"/>
  <c r="K32" i="58"/>
  <c r="I32" i="58"/>
  <c r="H32" i="58"/>
  <c r="D32" i="58"/>
  <c r="C32" i="58"/>
  <c r="B32" i="58"/>
  <c r="A32" i="58"/>
  <c r="L31" i="58"/>
  <c r="K31" i="58"/>
  <c r="I31" i="58"/>
  <c r="H31" i="58"/>
  <c r="D31" i="58"/>
  <c r="C31" i="58"/>
  <c r="B31" i="58"/>
  <c r="A31" i="58"/>
  <c r="L30" i="58"/>
  <c r="K30" i="58"/>
  <c r="I30" i="58"/>
  <c r="H30" i="58"/>
  <c r="D30" i="58"/>
  <c r="C30" i="58"/>
  <c r="B30" i="58"/>
  <c r="A30" i="58"/>
  <c r="L29" i="58"/>
  <c r="K29" i="58"/>
  <c r="I29" i="58"/>
  <c r="H29" i="58"/>
  <c r="D29" i="58"/>
  <c r="C29" i="58"/>
  <c r="B29" i="58"/>
  <c r="A29" i="58"/>
  <c r="M28" i="58"/>
  <c r="A28" i="58"/>
  <c r="L27" i="58"/>
  <c r="K27" i="58"/>
  <c r="I27" i="58"/>
  <c r="H27" i="58"/>
  <c r="D27" i="58"/>
  <c r="B27" i="58"/>
  <c r="A27" i="58"/>
  <c r="L26" i="58"/>
  <c r="M26" i="58" s="1"/>
  <c r="N26" i="58" s="1"/>
  <c r="BM26" i="1" s="1"/>
  <c r="K26" i="58"/>
  <c r="I26" i="58"/>
  <c r="H26" i="58"/>
  <c r="D26" i="58"/>
  <c r="C26" i="58"/>
  <c r="B26" i="58"/>
  <c r="A26" i="58"/>
  <c r="L25" i="58"/>
  <c r="K25" i="58"/>
  <c r="I25" i="58"/>
  <c r="H25" i="58"/>
  <c r="D25" i="58"/>
  <c r="C25" i="58"/>
  <c r="B25" i="58"/>
  <c r="A25" i="58"/>
  <c r="L24" i="58"/>
  <c r="K24" i="58"/>
  <c r="I24" i="58"/>
  <c r="H24" i="58"/>
  <c r="D24" i="58"/>
  <c r="C24" i="58"/>
  <c r="B24" i="58"/>
  <c r="A24" i="58"/>
  <c r="L23" i="58"/>
  <c r="K23" i="58"/>
  <c r="I23" i="58"/>
  <c r="H23" i="58"/>
  <c r="D23" i="58"/>
  <c r="C23" i="58"/>
  <c r="B23" i="58"/>
  <c r="A23" i="58"/>
  <c r="L22" i="58"/>
  <c r="M22" i="58" s="1"/>
  <c r="N22" i="58" s="1"/>
  <c r="BM22" i="1" s="1"/>
  <c r="K22" i="58"/>
  <c r="I22" i="58"/>
  <c r="H22" i="58"/>
  <c r="D22" i="58"/>
  <c r="C22" i="58"/>
  <c r="B22" i="58"/>
  <c r="A22" i="58"/>
  <c r="M21" i="58"/>
  <c r="A21" i="58"/>
  <c r="L20" i="58"/>
  <c r="K20" i="58"/>
  <c r="I20" i="58"/>
  <c r="H20" i="58"/>
  <c r="D20" i="58"/>
  <c r="B20" i="58"/>
  <c r="A20" i="58"/>
  <c r="L19" i="58"/>
  <c r="K19" i="58"/>
  <c r="I19" i="58"/>
  <c r="H19" i="58"/>
  <c r="D19" i="58"/>
  <c r="C19" i="58"/>
  <c r="B19" i="58"/>
  <c r="A19" i="58"/>
  <c r="L18" i="58"/>
  <c r="K18" i="58"/>
  <c r="I18" i="58"/>
  <c r="H18" i="58"/>
  <c r="D18" i="58"/>
  <c r="C18" i="58"/>
  <c r="B18" i="58"/>
  <c r="A18" i="58"/>
  <c r="L17" i="58"/>
  <c r="K17" i="58"/>
  <c r="I17" i="58"/>
  <c r="H17" i="58"/>
  <c r="D17" i="58"/>
  <c r="C17" i="58"/>
  <c r="B17" i="58"/>
  <c r="A17" i="58"/>
  <c r="L16" i="58"/>
  <c r="K16" i="58"/>
  <c r="I16" i="58"/>
  <c r="H16" i="58"/>
  <c r="D16" i="58"/>
  <c r="C16" i="58"/>
  <c r="B16" i="58"/>
  <c r="A16" i="58"/>
  <c r="L15" i="58"/>
  <c r="K15" i="58"/>
  <c r="M15" i="58" s="1"/>
  <c r="N15" i="58" s="1"/>
  <c r="BM15" i="1" s="1"/>
  <c r="I15" i="58"/>
  <c r="H15" i="58"/>
  <c r="D15" i="58"/>
  <c r="C15" i="58"/>
  <c r="B15" i="58"/>
  <c r="A15" i="58"/>
  <c r="M14" i="58"/>
  <c r="A14" i="58"/>
  <c r="L13" i="58"/>
  <c r="K13" i="58"/>
  <c r="I13" i="58"/>
  <c r="H13" i="58"/>
  <c r="D13" i="58"/>
  <c r="B13" i="58"/>
  <c r="A13" i="58"/>
  <c r="L12" i="58"/>
  <c r="K12" i="58"/>
  <c r="I12" i="58"/>
  <c r="H12" i="58"/>
  <c r="D12" i="58"/>
  <c r="C12" i="58"/>
  <c r="B12" i="58"/>
  <c r="A12" i="58"/>
  <c r="L11" i="58"/>
  <c r="K11" i="58"/>
  <c r="I11" i="58"/>
  <c r="H11" i="58"/>
  <c r="D11" i="58"/>
  <c r="B11" i="58"/>
  <c r="A11" i="58"/>
  <c r="L10" i="58"/>
  <c r="K10" i="58"/>
  <c r="I10" i="58"/>
  <c r="H10" i="58"/>
  <c r="D10" i="58"/>
  <c r="C10" i="58"/>
  <c r="B10" i="58"/>
  <c r="A10" i="58"/>
  <c r="L9" i="58"/>
  <c r="K9" i="58"/>
  <c r="I9" i="58"/>
  <c r="H9" i="58"/>
  <c r="D9" i="58"/>
  <c r="B9" i="58"/>
  <c r="A9" i="58"/>
  <c r="L8" i="58"/>
  <c r="K8" i="58"/>
  <c r="M8" i="58" s="1"/>
  <c r="N8" i="58" s="1"/>
  <c r="I8" i="58"/>
  <c r="H8" i="58"/>
  <c r="D8" i="58"/>
  <c r="C8" i="58"/>
  <c r="B8" i="58"/>
  <c r="A8" i="58"/>
  <c r="A7" i="58"/>
  <c r="E113" i="59"/>
  <c r="A113" i="59"/>
  <c r="E112" i="59"/>
  <c r="A112" i="59"/>
  <c r="E111" i="59"/>
  <c r="A111" i="59"/>
  <c r="A110" i="59"/>
  <c r="E108" i="59"/>
  <c r="A108" i="59"/>
  <c r="E107" i="59"/>
  <c r="A107" i="59"/>
  <c r="E106" i="59"/>
  <c r="A106" i="59"/>
  <c r="A105" i="59"/>
  <c r="E103" i="59"/>
  <c r="A103" i="59"/>
  <c r="E102" i="59"/>
  <c r="A102" i="59"/>
  <c r="E101" i="59"/>
  <c r="A101" i="59"/>
  <c r="A100" i="59"/>
  <c r="E98" i="59"/>
  <c r="A98" i="59"/>
  <c r="E97" i="59"/>
  <c r="A97" i="59"/>
  <c r="E96" i="59"/>
  <c r="A96" i="59"/>
  <c r="A95" i="59"/>
  <c r="E93" i="59"/>
  <c r="A93" i="59"/>
  <c r="E92" i="59"/>
  <c r="A92" i="59"/>
  <c r="E91" i="59"/>
  <c r="A91" i="59"/>
  <c r="A90" i="59"/>
  <c r="E88" i="59"/>
  <c r="A88" i="59"/>
  <c r="E87" i="59"/>
  <c r="A87" i="59"/>
  <c r="E86" i="59"/>
  <c r="A86" i="59"/>
  <c r="A85" i="59"/>
  <c r="L83" i="59"/>
  <c r="K83" i="59"/>
  <c r="I83" i="59"/>
  <c r="B83" i="59"/>
  <c r="A83" i="59"/>
  <c r="M82" i="59"/>
  <c r="A82" i="59"/>
  <c r="L81" i="59"/>
  <c r="K81" i="59"/>
  <c r="I81" i="59"/>
  <c r="B81" i="59"/>
  <c r="A81" i="59"/>
  <c r="M80" i="59"/>
  <c r="A80" i="59"/>
  <c r="L79" i="59"/>
  <c r="K79" i="59"/>
  <c r="I79" i="59"/>
  <c r="B79" i="59"/>
  <c r="A79" i="59"/>
  <c r="L78" i="59"/>
  <c r="K78" i="59"/>
  <c r="I78" i="59"/>
  <c r="B78" i="59"/>
  <c r="A78" i="59"/>
  <c r="M77" i="59"/>
  <c r="A77" i="59"/>
  <c r="L76" i="59"/>
  <c r="K76" i="59"/>
  <c r="I76" i="59"/>
  <c r="B76" i="59"/>
  <c r="A76" i="59"/>
  <c r="L75" i="59"/>
  <c r="K75" i="59"/>
  <c r="I75" i="59"/>
  <c r="B75" i="59"/>
  <c r="A75" i="59"/>
  <c r="L74" i="59"/>
  <c r="K74" i="59"/>
  <c r="I74" i="59"/>
  <c r="B74" i="59"/>
  <c r="A74" i="59"/>
  <c r="L73" i="59"/>
  <c r="K73" i="59"/>
  <c r="M73" i="59" s="1"/>
  <c r="N73" i="59" s="1"/>
  <c r="BN73" i="1" s="1"/>
  <c r="I73" i="59"/>
  <c r="B73" i="59"/>
  <c r="A73" i="59"/>
  <c r="M72" i="59"/>
  <c r="A72" i="59"/>
  <c r="L71" i="59"/>
  <c r="K71" i="59"/>
  <c r="I71" i="59"/>
  <c r="H71" i="59"/>
  <c r="D71" i="59"/>
  <c r="B71" i="59"/>
  <c r="A71" i="59"/>
  <c r="L70" i="59"/>
  <c r="K70" i="59"/>
  <c r="I70" i="59"/>
  <c r="H70" i="59"/>
  <c r="D70" i="59"/>
  <c r="B70" i="59"/>
  <c r="A70" i="59"/>
  <c r="L69" i="59"/>
  <c r="K69" i="59"/>
  <c r="I69" i="59"/>
  <c r="H69" i="59"/>
  <c r="D69" i="59"/>
  <c r="B69" i="59"/>
  <c r="A69" i="59"/>
  <c r="L68" i="59"/>
  <c r="K68" i="59"/>
  <c r="I68" i="59"/>
  <c r="H68" i="59"/>
  <c r="D68" i="59"/>
  <c r="B68" i="59"/>
  <c r="A68" i="59"/>
  <c r="L67" i="59"/>
  <c r="M67" i="59" s="1"/>
  <c r="N67" i="59" s="1"/>
  <c r="BN67" i="1" s="1"/>
  <c r="K67" i="59"/>
  <c r="I67" i="59"/>
  <c r="H67" i="59"/>
  <c r="D67" i="59"/>
  <c r="B67" i="59"/>
  <c r="A67" i="59"/>
  <c r="L66" i="59"/>
  <c r="K66" i="59"/>
  <c r="I66" i="59"/>
  <c r="H66" i="59"/>
  <c r="D66" i="59"/>
  <c r="B66" i="59"/>
  <c r="A66" i="59"/>
  <c r="L65" i="59"/>
  <c r="K65" i="59"/>
  <c r="I65" i="59"/>
  <c r="H65" i="59"/>
  <c r="D65" i="59"/>
  <c r="B65" i="59"/>
  <c r="A65" i="59"/>
  <c r="L64" i="59"/>
  <c r="K64" i="59"/>
  <c r="I64" i="59"/>
  <c r="H64" i="59"/>
  <c r="D64" i="59"/>
  <c r="B64" i="59"/>
  <c r="A64" i="59"/>
  <c r="M63" i="59"/>
  <c r="A63" i="59"/>
  <c r="L62" i="59"/>
  <c r="K62" i="59"/>
  <c r="I62" i="59"/>
  <c r="H62" i="59"/>
  <c r="D62" i="59"/>
  <c r="C62" i="59"/>
  <c r="B62" i="59"/>
  <c r="A62" i="59"/>
  <c r="L61" i="59"/>
  <c r="K61" i="59"/>
  <c r="I61" i="59"/>
  <c r="H61" i="59"/>
  <c r="D61" i="59"/>
  <c r="C61" i="59"/>
  <c r="B61" i="59"/>
  <c r="A61" i="59"/>
  <c r="L60" i="59"/>
  <c r="K60" i="59"/>
  <c r="M60" i="59" s="1"/>
  <c r="N60" i="59" s="1"/>
  <c r="BN60" i="1" s="1"/>
  <c r="I60" i="59"/>
  <c r="H60" i="59"/>
  <c r="D60" i="59"/>
  <c r="C60" i="59"/>
  <c r="B60" i="59"/>
  <c r="A60" i="59"/>
  <c r="L59" i="59"/>
  <c r="K59" i="59"/>
  <c r="M59" i="59" s="1"/>
  <c r="N59" i="59" s="1"/>
  <c r="BN59" i="1" s="1"/>
  <c r="I59" i="59"/>
  <c r="H59" i="59"/>
  <c r="D59" i="59"/>
  <c r="C59" i="59"/>
  <c r="B59" i="59"/>
  <c r="A59" i="59"/>
  <c r="L58" i="59"/>
  <c r="K58" i="59"/>
  <c r="I58" i="59"/>
  <c r="H58" i="59"/>
  <c r="D58" i="59"/>
  <c r="C58" i="59"/>
  <c r="B58" i="59"/>
  <c r="A58" i="59"/>
  <c r="L57" i="59"/>
  <c r="K57" i="59"/>
  <c r="M57" i="59" s="1"/>
  <c r="N57" i="59" s="1"/>
  <c r="BN57" i="1" s="1"/>
  <c r="I57" i="59"/>
  <c r="H57" i="59"/>
  <c r="D57" i="59"/>
  <c r="C57" i="59"/>
  <c r="B57" i="59"/>
  <c r="A57" i="59"/>
  <c r="M56" i="59"/>
  <c r="A56" i="59"/>
  <c r="L55" i="59"/>
  <c r="K55" i="59"/>
  <c r="I55" i="59"/>
  <c r="H55" i="59"/>
  <c r="D55" i="59"/>
  <c r="C55" i="59"/>
  <c r="B55" i="59"/>
  <c r="A55" i="59"/>
  <c r="L54" i="59"/>
  <c r="K54" i="59"/>
  <c r="I54" i="59"/>
  <c r="H54" i="59"/>
  <c r="D54" i="59"/>
  <c r="C54" i="59"/>
  <c r="B54" i="59"/>
  <c r="A54" i="59"/>
  <c r="L53" i="59"/>
  <c r="K53" i="59"/>
  <c r="I53" i="59"/>
  <c r="H53" i="59"/>
  <c r="D53" i="59"/>
  <c r="C53" i="59"/>
  <c r="B53" i="59"/>
  <c r="A53" i="59"/>
  <c r="L52" i="59"/>
  <c r="K52" i="59"/>
  <c r="I52" i="59"/>
  <c r="H52" i="59"/>
  <c r="D52" i="59"/>
  <c r="C52" i="59"/>
  <c r="B52" i="59"/>
  <c r="A52" i="59"/>
  <c r="L51" i="59"/>
  <c r="K51" i="59"/>
  <c r="I51" i="59"/>
  <c r="H51" i="59"/>
  <c r="D51" i="59"/>
  <c r="B51" i="59"/>
  <c r="A51" i="59"/>
  <c r="L50" i="59"/>
  <c r="K50" i="59"/>
  <c r="I50" i="59"/>
  <c r="H50" i="59"/>
  <c r="D50" i="59"/>
  <c r="C50" i="59"/>
  <c r="B50" i="59"/>
  <c r="A50" i="59"/>
  <c r="M49" i="59"/>
  <c r="A49" i="59"/>
  <c r="L48" i="59"/>
  <c r="K48" i="59"/>
  <c r="I48" i="59"/>
  <c r="H48" i="59"/>
  <c r="D48" i="59"/>
  <c r="C48" i="59"/>
  <c r="B48" i="59"/>
  <c r="A48" i="59"/>
  <c r="L47" i="59"/>
  <c r="K47" i="59"/>
  <c r="I47" i="59"/>
  <c r="H47" i="59"/>
  <c r="D47" i="59"/>
  <c r="C47" i="59"/>
  <c r="B47" i="59"/>
  <c r="A47" i="59"/>
  <c r="L46" i="59"/>
  <c r="K46" i="59"/>
  <c r="I46" i="59"/>
  <c r="H46" i="59"/>
  <c r="D46" i="59"/>
  <c r="C46" i="59"/>
  <c r="B46" i="59"/>
  <c r="A46" i="59"/>
  <c r="L45" i="59"/>
  <c r="K45" i="59"/>
  <c r="I45" i="59"/>
  <c r="H45" i="59"/>
  <c r="D45" i="59"/>
  <c r="C45" i="59"/>
  <c r="B45" i="59"/>
  <c r="A45" i="59"/>
  <c r="L44" i="59"/>
  <c r="K44" i="59"/>
  <c r="I44" i="59"/>
  <c r="H44" i="59"/>
  <c r="D44" i="59"/>
  <c r="C44" i="59"/>
  <c r="B44" i="59"/>
  <c r="A44" i="59"/>
  <c r="L43" i="59"/>
  <c r="K43" i="59"/>
  <c r="I43" i="59"/>
  <c r="H43" i="59"/>
  <c r="D43" i="59"/>
  <c r="C43" i="59"/>
  <c r="B43" i="59"/>
  <c r="A43" i="59"/>
  <c r="M42" i="59"/>
  <c r="A42" i="59"/>
  <c r="L41" i="59"/>
  <c r="K41" i="59"/>
  <c r="I41" i="59"/>
  <c r="H41" i="59"/>
  <c r="D41" i="59"/>
  <c r="C41" i="59"/>
  <c r="B41" i="59"/>
  <c r="A41" i="59"/>
  <c r="L40" i="59"/>
  <c r="K40" i="59"/>
  <c r="I40" i="59"/>
  <c r="H40" i="59"/>
  <c r="D40" i="59"/>
  <c r="C40" i="59"/>
  <c r="B40" i="59"/>
  <c r="A40" i="59"/>
  <c r="L39" i="59"/>
  <c r="K39" i="59"/>
  <c r="I39" i="59"/>
  <c r="H39" i="59"/>
  <c r="D39" i="59"/>
  <c r="C39" i="59"/>
  <c r="B39" i="59"/>
  <c r="A39" i="59"/>
  <c r="L38" i="59"/>
  <c r="K38" i="59"/>
  <c r="I38" i="59"/>
  <c r="H38" i="59"/>
  <c r="D38" i="59"/>
  <c r="C38" i="59"/>
  <c r="B38" i="59"/>
  <c r="A38" i="59"/>
  <c r="L37" i="59"/>
  <c r="K37" i="59"/>
  <c r="I37" i="59"/>
  <c r="H37" i="59"/>
  <c r="D37" i="59"/>
  <c r="B37" i="59"/>
  <c r="A37" i="59"/>
  <c r="L36" i="59"/>
  <c r="K36" i="59"/>
  <c r="I36" i="59"/>
  <c r="H36" i="59"/>
  <c r="D36" i="59"/>
  <c r="C36" i="59"/>
  <c r="B36" i="59"/>
  <c r="A36" i="59"/>
  <c r="M35" i="59"/>
  <c r="A35" i="59"/>
  <c r="L34" i="59"/>
  <c r="K34" i="59"/>
  <c r="I34" i="59"/>
  <c r="H34" i="59"/>
  <c r="D34" i="59"/>
  <c r="C34" i="59"/>
  <c r="B34" i="59"/>
  <c r="A34" i="59"/>
  <c r="L33" i="59"/>
  <c r="K33" i="59"/>
  <c r="I33" i="59"/>
  <c r="H33" i="59"/>
  <c r="D33" i="59"/>
  <c r="C33" i="59"/>
  <c r="B33" i="59"/>
  <c r="A33" i="59"/>
  <c r="L32" i="59"/>
  <c r="K32" i="59"/>
  <c r="I32" i="59"/>
  <c r="H32" i="59"/>
  <c r="D32" i="59"/>
  <c r="C32" i="59"/>
  <c r="B32" i="59"/>
  <c r="A32" i="59"/>
  <c r="L31" i="59"/>
  <c r="K31" i="59"/>
  <c r="I31" i="59"/>
  <c r="H31" i="59"/>
  <c r="D31" i="59"/>
  <c r="C31" i="59"/>
  <c r="B31" i="59"/>
  <c r="A31" i="59"/>
  <c r="L30" i="59"/>
  <c r="K30" i="59"/>
  <c r="I30" i="59"/>
  <c r="H30" i="59"/>
  <c r="D30" i="59"/>
  <c r="C30" i="59"/>
  <c r="B30" i="59"/>
  <c r="A30" i="59"/>
  <c r="L29" i="59"/>
  <c r="K29" i="59"/>
  <c r="I29" i="59"/>
  <c r="H29" i="59"/>
  <c r="D29" i="59"/>
  <c r="C29" i="59"/>
  <c r="B29" i="59"/>
  <c r="A29" i="59"/>
  <c r="M28" i="59"/>
  <c r="A28" i="59"/>
  <c r="L27" i="59"/>
  <c r="K27" i="59"/>
  <c r="I27" i="59"/>
  <c r="H27" i="59"/>
  <c r="D27" i="59"/>
  <c r="B27" i="59"/>
  <c r="A27" i="59"/>
  <c r="L26" i="59"/>
  <c r="K26" i="59"/>
  <c r="M26" i="59" s="1"/>
  <c r="N26" i="59" s="1"/>
  <c r="BN26" i="1" s="1"/>
  <c r="I26" i="59"/>
  <c r="H26" i="59"/>
  <c r="D26" i="59"/>
  <c r="C26" i="59"/>
  <c r="B26" i="59"/>
  <c r="A26" i="59"/>
  <c r="L25" i="59"/>
  <c r="K25" i="59"/>
  <c r="I25" i="59"/>
  <c r="H25" i="59"/>
  <c r="D25" i="59"/>
  <c r="C25" i="59"/>
  <c r="B25" i="59"/>
  <c r="A25" i="59"/>
  <c r="L24" i="59"/>
  <c r="K24" i="59"/>
  <c r="I24" i="59"/>
  <c r="H24" i="59"/>
  <c r="D24" i="59"/>
  <c r="C24" i="59"/>
  <c r="B24" i="59"/>
  <c r="A24" i="59"/>
  <c r="L23" i="59"/>
  <c r="K23" i="59"/>
  <c r="I23" i="59"/>
  <c r="H23" i="59"/>
  <c r="D23" i="59"/>
  <c r="C23" i="59"/>
  <c r="B23" i="59"/>
  <c r="A23" i="59"/>
  <c r="L22" i="59"/>
  <c r="K22" i="59"/>
  <c r="I22" i="59"/>
  <c r="H22" i="59"/>
  <c r="D22" i="59"/>
  <c r="C22" i="59"/>
  <c r="B22" i="59"/>
  <c r="A22" i="59"/>
  <c r="M21" i="59"/>
  <c r="A21" i="59"/>
  <c r="L20" i="59"/>
  <c r="K20" i="59"/>
  <c r="I20" i="59"/>
  <c r="H20" i="59"/>
  <c r="D20" i="59"/>
  <c r="B20" i="59"/>
  <c r="A20" i="59"/>
  <c r="L19" i="59"/>
  <c r="M19" i="59" s="1"/>
  <c r="N19" i="59" s="1"/>
  <c r="BN19" i="1" s="1"/>
  <c r="K19" i="59"/>
  <c r="I19" i="59"/>
  <c r="H19" i="59"/>
  <c r="D19" i="59"/>
  <c r="C19" i="59"/>
  <c r="B19" i="59"/>
  <c r="A19" i="59"/>
  <c r="L18" i="59"/>
  <c r="K18" i="59"/>
  <c r="I18" i="59"/>
  <c r="H18" i="59"/>
  <c r="D18" i="59"/>
  <c r="C18" i="59"/>
  <c r="B18" i="59"/>
  <c r="A18" i="59"/>
  <c r="L17" i="59"/>
  <c r="K17" i="59"/>
  <c r="I17" i="59"/>
  <c r="H17" i="59"/>
  <c r="D17" i="59"/>
  <c r="C17" i="59"/>
  <c r="B17" i="59"/>
  <c r="A17" i="59"/>
  <c r="L16" i="59"/>
  <c r="K16" i="59"/>
  <c r="I16" i="59"/>
  <c r="H16" i="59"/>
  <c r="D16" i="59"/>
  <c r="C16" i="59"/>
  <c r="B16" i="59"/>
  <c r="A16" i="59"/>
  <c r="L15" i="59"/>
  <c r="K15" i="59"/>
  <c r="I15" i="59"/>
  <c r="H15" i="59"/>
  <c r="D15" i="59"/>
  <c r="C15" i="59"/>
  <c r="B15" i="59"/>
  <c r="A15" i="59"/>
  <c r="M14" i="59"/>
  <c r="A14" i="59"/>
  <c r="L13" i="59"/>
  <c r="K13" i="59"/>
  <c r="I13" i="59"/>
  <c r="H13" i="59"/>
  <c r="D13" i="59"/>
  <c r="B13" i="59"/>
  <c r="A13" i="59"/>
  <c r="L12" i="59"/>
  <c r="K12" i="59"/>
  <c r="I12" i="59"/>
  <c r="H12" i="59"/>
  <c r="D12" i="59"/>
  <c r="C12" i="59"/>
  <c r="B12" i="59"/>
  <c r="A12" i="59"/>
  <c r="L11" i="59"/>
  <c r="K11" i="59"/>
  <c r="I11" i="59"/>
  <c r="H11" i="59"/>
  <c r="D11" i="59"/>
  <c r="B11" i="59"/>
  <c r="A11" i="59"/>
  <c r="L10" i="59"/>
  <c r="K10" i="59"/>
  <c r="I10" i="59"/>
  <c r="H10" i="59"/>
  <c r="D10" i="59"/>
  <c r="C10" i="59"/>
  <c r="B10" i="59"/>
  <c r="A10" i="59"/>
  <c r="L9" i="59"/>
  <c r="K9" i="59"/>
  <c r="I9" i="59"/>
  <c r="H9" i="59"/>
  <c r="D9" i="59"/>
  <c r="B9" i="59"/>
  <c r="A9" i="59"/>
  <c r="L8" i="59"/>
  <c r="K8" i="59"/>
  <c r="I8" i="59"/>
  <c r="H8" i="59"/>
  <c r="D8" i="59"/>
  <c r="C8" i="59"/>
  <c r="B8" i="59"/>
  <c r="A8" i="59"/>
  <c r="A7" i="59"/>
  <c r="E113" i="60"/>
  <c r="A113" i="60"/>
  <c r="E112" i="60"/>
  <c r="A112" i="60"/>
  <c r="E111" i="60"/>
  <c r="A111" i="60"/>
  <c r="A110" i="60"/>
  <c r="E108" i="60"/>
  <c r="A108" i="60"/>
  <c r="E107" i="60"/>
  <c r="A107" i="60"/>
  <c r="E106" i="60"/>
  <c r="A106" i="60"/>
  <c r="A105" i="60"/>
  <c r="E103" i="60"/>
  <c r="A103" i="60"/>
  <c r="E102" i="60"/>
  <c r="A102" i="60"/>
  <c r="E101" i="60"/>
  <c r="A101" i="60"/>
  <c r="A100" i="60"/>
  <c r="E98" i="60"/>
  <c r="A98" i="60"/>
  <c r="E97" i="60"/>
  <c r="A97" i="60"/>
  <c r="E96" i="60"/>
  <c r="A96" i="60"/>
  <c r="A95" i="60"/>
  <c r="E93" i="60"/>
  <c r="A93" i="60"/>
  <c r="E92" i="60"/>
  <c r="A92" i="60"/>
  <c r="E91" i="60"/>
  <c r="A91" i="60"/>
  <c r="A90" i="60"/>
  <c r="E88" i="60"/>
  <c r="A88" i="60"/>
  <c r="E87" i="60"/>
  <c r="A87" i="60"/>
  <c r="E86" i="60"/>
  <c r="A86" i="60"/>
  <c r="A85" i="60"/>
  <c r="L83" i="60"/>
  <c r="K83" i="60"/>
  <c r="I83" i="60"/>
  <c r="B83" i="60"/>
  <c r="A83" i="60"/>
  <c r="M82" i="60"/>
  <c r="A82" i="60"/>
  <c r="L81" i="60"/>
  <c r="K81" i="60"/>
  <c r="I81" i="60"/>
  <c r="B81" i="60"/>
  <c r="A81" i="60"/>
  <c r="M80" i="60"/>
  <c r="A80" i="60"/>
  <c r="L79" i="60"/>
  <c r="K79" i="60"/>
  <c r="I79" i="60"/>
  <c r="B79" i="60"/>
  <c r="A79" i="60"/>
  <c r="L78" i="60"/>
  <c r="K78" i="60"/>
  <c r="I78" i="60"/>
  <c r="B78" i="60"/>
  <c r="A78" i="60"/>
  <c r="M77" i="60"/>
  <c r="A77" i="60"/>
  <c r="L76" i="60"/>
  <c r="K76" i="60"/>
  <c r="I76" i="60"/>
  <c r="B76" i="60"/>
  <c r="A76" i="60"/>
  <c r="L75" i="60"/>
  <c r="M75" i="60" s="1"/>
  <c r="N75" i="60" s="1"/>
  <c r="BO75" i="1" s="1"/>
  <c r="K75" i="60"/>
  <c r="I75" i="60"/>
  <c r="B75" i="60"/>
  <c r="A75" i="60"/>
  <c r="L74" i="60"/>
  <c r="K74" i="60"/>
  <c r="I74" i="60"/>
  <c r="B74" i="60"/>
  <c r="A74" i="60"/>
  <c r="L73" i="60"/>
  <c r="K73" i="60"/>
  <c r="I73" i="60"/>
  <c r="B73" i="60"/>
  <c r="A73" i="60"/>
  <c r="M72" i="60"/>
  <c r="A72" i="60"/>
  <c r="L71" i="60"/>
  <c r="K71" i="60"/>
  <c r="I71" i="60"/>
  <c r="H71" i="60"/>
  <c r="D71" i="60"/>
  <c r="B71" i="60"/>
  <c r="A71" i="60"/>
  <c r="L70" i="60"/>
  <c r="K70" i="60"/>
  <c r="I70" i="60"/>
  <c r="H70" i="60"/>
  <c r="D70" i="60"/>
  <c r="B70" i="60"/>
  <c r="A70" i="60"/>
  <c r="L69" i="60"/>
  <c r="K69" i="60"/>
  <c r="I69" i="60"/>
  <c r="H69" i="60"/>
  <c r="D69" i="60"/>
  <c r="B69" i="60"/>
  <c r="A69" i="60"/>
  <c r="L68" i="60"/>
  <c r="M68" i="60" s="1"/>
  <c r="N68" i="60" s="1"/>
  <c r="BO68" i="1" s="1"/>
  <c r="K68" i="60"/>
  <c r="I68" i="60"/>
  <c r="H68" i="60"/>
  <c r="D68" i="60"/>
  <c r="B68" i="60"/>
  <c r="A68" i="60"/>
  <c r="L67" i="60"/>
  <c r="K67" i="60"/>
  <c r="I67" i="60"/>
  <c r="H67" i="60"/>
  <c r="D67" i="60"/>
  <c r="B67" i="60"/>
  <c r="A67" i="60"/>
  <c r="L66" i="60"/>
  <c r="K66" i="60"/>
  <c r="I66" i="60"/>
  <c r="H66" i="60"/>
  <c r="D66" i="60"/>
  <c r="B66" i="60"/>
  <c r="A66" i="60"/>
  <c r="L65" i="60"/>
  <c r="M65" i="60" s="1"/>
  <c r="N65" i="60" s="1"/>
  <c r="BO65" i="1" s="1"/>
  <c r="K65" i="60"/>
  <c r="I65" i="60"/>
  <c r="H65" i="60"/>
  <c r="D65" i="60"/>
  <c r="B65" i="60"/>
  <c r="A65" i="60"/>
  <c r="L64" i="60"/>
  <c r="K64" i="60"/>
  <c r="M64" i="60" s="1"/>
  <c r="N64" i="60" s="1"/>
  <c r="BO64" i="1" s="1"/>
  <c r="I64" i="60"/>
  <c r="H64" i="60"/>
  <c r="D64" i="60"/>
  <c r="B64" i="60"/>
  <c r="A64" i="60"/>
  <c r="M63" i="60"/>
  <c r="A63" i="60"/>
  <c r="L62" i="60"/>
  <c r="K62" i="60"/>
  <c r="I62" i="60"/>
  <c r="H62" i="60"/>
  <c r="D62" i="60"/>
  <c r="C62" i="60"/>
  <c r="B62" i="60"/>
  <c r="A62" i="60"/>
  <c r="L61" i="60"/>
  <c r="K61" i="60"/>
  <c r="I61" i="60"/>
  <c r="H61" i="60"/>
  <c r="D61" i="60"/>
  <c r="C61" i="60"/>
  <c r="B61" i="60"/>
  <c r="A61" i="60"/>
  <c r="L60" i="60"/>
  <c r="K60" i="60"/>
  <c r="I60" i="60"/>
  <c r="H60" i="60"/>
  <c r="D60" i="60"/>
  <c r="C60" i="60"/>
  <c r="B60" i="60"/>
  <c r="A60" i="60"/>
  <c r="L59" i="60"/>
  <c r="K59" i="60"/>
  <c r="M59" i="60" s="1"/>
  <c r="N59" i="60" s="1"/>
  <c r="BO59" i="1" s="1"/>
  <c r="I59" i="60"/>
  <c r="H59" i="60"/>
  <c r="D59" i="60"/>
  <c r="C59" i="60"/>
  <c r="B59" i="60"/>
  <c r="A59" i="60"/>
  <c r="L58" i="60"/>
  <c r="K58" i="60"/>
  <c r="I58" i="60"/>
  <c r="H58" i="60"/>
  <c r="D58" i="60"/>
  <c r="C58" i="60"/>
  <c r="B58" i="60"/>
  <c r="A58" i="60"/>
  <c r="L57" i="60"/>
  <c r="K57" i="60"/>
  <c r="I57" i="60"/>
  <c r="H57" i="60"/>
  <c r="D57" i="60"/>
  <c r="C57" i="60"/>
  <c r="B57" i="60"/>
  <c r="A57" i="60"/>
  <c r="M56" i="60"/>
  <c r="A56" i="60"/>
  <c r="L55" i="60"/>
  <c r="K55" i="60"/>
  <c r="I55" i="60"/>
  <c r="H55" i="60"/>
  <c r="D55" i="60"/>
  <c r="C55" i="60"/>
  <c r="B55" i="60"/>
  <c r="A55" i="60"/>
  <c r="L54" i="60"/>
  <c r="K54" i="60"/>
  <c r="I54" i="60"/>
  <c r="H54" i="60"/>
  <c r="D54" i="60"/>
  <c r="C54" i="60"/>
  <c r="B54" i="60"/>
  <c r="A54" i="60"/>
  <c r="L53" i="60"/>
  <c r="K53" i="60"/>
  <c r="I53" i="60"/>
  <c r="H53" i="60"/>
  <c r="D53" i="60"/>
  <c r="C53" i="60"/>
  <c r="B53" i="60"/>
  <c r="A53" i="60"/>
  <c r="L52" i="60"/>
  <c r="K52" i="60"/>
  <c r="I52" i="60"/>
  <c r="H52" i="60"/>
  <c r="D52" i="60"/>
  <c r="C52" i="60"/>
  <c r="B52" i="60"/>
  <c r="A52" i="60"/>
  <c r="L51" i="60"/>
  <c r="K51" i="60"/>
  <c r="I51" i="60"/>
  <c r="H51" i="60"/>
  <c r="D51" i="60"/>
  <c r="B51" i="60"/>
  <c r="A51" i="60"/>
  <c r="L50" i="60"/>
  <c r="K50" i="60"/>
  <c r="I50" i="60"/>
  <c r="H50" i="60"/>
  <c r="D50" i="60"/>
  <c r="C50" i="60"/>
  <c r="B50" i="60"/>
  <c r="A50" i="60"/>
  <c r="M49" i="60"/>
  <c r="A49" i="60"/>
  <c r="L48" i="60"/>
  <c r="K48" i="60"/>
  <c r="I48" i="60"/>
  <c r="H48" i="60"/>
  <c r="D48" i="60"/>
  <c r="C48" i="60"/>
  <c r="B48" i="60"/>
  <c r="A48" i="60"/>
  <c r="L47" i="60"/>
  <c r="K47" i="60"/>
  <c r="I47" i="60"/>
  <c r="H47" i="60"/>
  <c r="D47" i="60"/>
  <c r="C47" i="60"/>
  <c r="B47" i="60"/>
  <c r="A47" i="60"/>
  <c r="L46" i="60"/>
  <c r="K46" i="60"/>
  <c r="I46" i="60"/>
  <c r="H46" i="60"/>
  <c r="D46" i="60"/>
  <c r="C46" i="60"/>
  <c r="B46" i="60"/>
  <c r="A46" i="60"/>
  <c r="L45" i="60"/>
  <c r="K45" i="60"/>
  <c r="I45" i="60"/>
  <c r="H45" i="60"/>
  <c r="D45" i="60"/>
  <c r="C45" i="60"/>
  <c r="B45" i="60"/>
  <c r="A45" i="60"/>
  <c r="L44" i="60"/>
  <c r="K44" i="60"/>
  <c r="I44" i="60"/>
  <c r="H44" i="60"/>
  <c r="D44" i="60"/>
  <c r="C44" i="60"/>
  <c r="B44" i="60"/>
  <c r="A44" i="60"/>
  <c r="L43" i="60"/>
  <c r="K43" i="60"/>
  <c r="I43" i="60"/>
  <c r="H43" i="60"/>
  <c r="D43" i="60"/>
  <c r="C43" i="60"/>
  <c r="B43" i="60"/>
  <c r="A43" i="60"/>
  <c r="M42" i="60"/>
  <c r="A42" i="60"/>
  <c r="L41" i="60"/>
  <c r="K41" i="60"/>
  <c r="I41" i="60"/>
  <c r="H41" i="60"/>
  <c r="D41" i="60"/>
  <c r="C41" i="60"/>
  <c r="B41" i="60"/>
  <c r="A41" i="60"/>
  <c r="L40" i="60"/>
  <c r="K40" i="60"/>
  <c r="M40" i="60" s="1"/>
  <c r="N40" i="60" s="1"/>
  <c r="BO40" i="1" s="1"/>
  <c r="I40" i="60"/>
  <c r="H40" i="60"/>
  <c r="D40" i="60"/>
  <c r="C40" i="60"/>
  <c r="B40" i="60"/>
  <c r="A40" i="60"/>
  <c r="L39" i="60"/>
  <c r="K39" i="60"/>
  <c r="I39" i="60"/>
  <c r="H39" i="60"/>
  <c r="D39" i="60"/>
  <c r="C39" i="60"/>
  <c r="B39" i="60"/>
  <c r="A39" i="60"/>
  <c r="L38" i="60"/>
  <c r="K38" i="60"/>
  <c r="I38" i="60"/>
  <c r="H38" i="60"/>
  <c r="D38" i="60"/>
  <c r="C38" i="60"/>
  <c r="B38" i="60"/>
  <c r="A38" i="60"/>
  <c r="L37" i="60"/>
  <c r="K37" i="60"/>
  <c r="I37" i="60"/>
  <c r="H37" i="60"/>
  <c r="D37" i="60"/>
  <c r="B37" i="60"/>
  <c r="A37" i="60"/>
  <c r="L36" i="60"/>
  <c r="K36" i="60"/>
  <c r="I36" i="60"/>
  <c r="H36" i="60"/>
  <c r="D36" i="60"/>
  <c r="C36" i="60"/>
  <c r="B36" i="60"/>
  <c r="A36" i="60"/>
  <c r="M35" i="60"/>
  <c r="A35" i="60"/>
  <c r="L34" i="60"/>
  <c r="K34" i="60"/>
  <c r="I34" i="60"/>
  <c r="H34" i="60"/>
  <c r="D34" i="60"/>
  <c r="C34" i="60"/>
  <c r="B34" i="60"/>
  <c r="A34" i="60"/>
  <c r="L33" i="60"/>
  <c r="K33" i="60"/>
  <c r="I33" i="60"/>
  <c r="H33" i="60"/>
  <c r="D33" i="60"/>
  <c r="C33" i="60"/>
  <c r="B33" i="60"/>
  <c r="A33" i="60"/>
  <c r="L32" i="60"/>
  <c r="K32" i="60"/>
  <c r="I32" i="60"/>
  <c r="H32" i="60"/>
  <c r="D32" i="60"/>
  <c r="C32" i="60"/>
  <c r="B32" i="60"/>
  <c r="A32" i="60"/>
  <c r="L31" i="60"/>
  <c r="K31" i="60"/>
  <c r="I31" i="60"/>
  <c r="H31" i="60"/>
  <c r="D31" i="60"/>
  <c r="C31" i="60"/>
  <c r="B31" i="60"/>
  <c r="A31" i="60"/>
  <c r="L30" i="60"/>
  <c r="K30" i="60"/>
  <c r="I30" i="60"/>
  <c r="H30" i="60"/>
  <c r="D30" i="60"/>
  <c r="C30" i="60"/>
  <c r="B30" i="60"/>
  <c r="A30" i="60"/>
  <c r="L29" i="60"/>
  <c r="K29" i="60"/>
  <c r="I29" i="60"/>
  <c r="H29" i="60"/>
  <c r="D29" i="60"/>
  <c r="C29" i="60"/>
  <c r="B29" i="60"/>
  <c r="A29" i="60"/>
  <c r="M28" i="60"/>
  <c r="A28" i="60"/>
  <c r="L27" i="60"/>
  <c r="K27" i="60"/>
  <c r="I27" i="60"/>
  <c r="H27" i="60"/>
  <c r="D27" i="60"/>
  <c r="B27" i="60"/>
  <c r="A27" i="60"/>
  <c r="L26" i="60"/>
  <c r="K26" i="60"/>
  <c r="I26" i="60"/>
  <c r="H26" i="60"/>
  <c r="D26" i="60"/>
  <c r="C26" i="60"/>
  <c r="B26" i="60"/>
  <c r="A26" i="60"/>
  <c r="L25" i="60"/>
  <c r="K25" i="60"/>
  <c r="I25" i="60"/>
  <c r="H25" i="60"/>
  <c r="D25" i="60"/>
  <c r="C25" i="60"/>
  <c r="B25" i="60"/>
  <c r="A25" i="60"/>
  <c r="L24" i="60"/>
  <c r="K24" i="60"/>
  <c r="I24" i="60"/>
  <c r="H24" i="60"/>
  <c r="D24" i="60"/>
  <c r="C24" i="60"/>
  <c r="B24" i="60"/>
  <c r="A24" i="60"/>
  <c r="L23" i="60"/>
  <c r="K23" i="60"/>
  <c r="I23" i="60"/>
  <c r="H23" i="60"/>
  <c r="D23" i="60"/>
  <c r="C23" i="60"/>
  <c r="B23" i="60"/>
  <c r="A23" i="60"/>
  <c r="L22" i="60"/>
  <c r="K22" i="60"/>
  <c r="I22" i="60"/>
  <c r="H22" i="60"/>
  <c r="D22" i="60"/>
  <c r="C22" i="60"/>
  <c r="B22" i="60"/>
  <c r="A22" i="60"/>
  <c r="M21" i="60"/>
  <c r="A21" i="60"/>
  <c r="L20" i="60"/>
  <c r="K20" i="60"/>
  <c r="I20" i="60"/>
  <c r="H20" i="60"/>
  <c r="D20" i="60"/>
  <c r="B20" i="60"/>
  <c r="A20" i="60"/>
  <c r="L19" i="60"/>
  <c r="K19" i="60"/>
  <c r="I19" i="60"/>
  <c r="H19" i="60"/>
  <c r="D19" i="60"/>
  <c r="C19" i="60"/>
  <c r="B19" i="60"/>
  <c r="A19" i="60"/>
  <c r="L18" i="60"/>
  <c r="K18" i="60"/>
  <c r="I18" i="60"/>
  <c r="H18" i="60"/>
  <c r="D18" i="60"/>
  <c r="C18" i="60"/>
  <c r="B18" i="60"/>
  <c r="A18" i="60"/>
  <c r="L17" i="60"/>
  <c r="K17" i="60"/>
  <c r="I17" i="60"/>
  <c r="H17" i="60"/>
  <c r="D17" i="60"/>
  <c r="C17" i="60"/>
  <c r="B17" i="60"/>
  <c r="A17" i="60"/>
  <c r="L16" i="60"/>
  <c r="K16" i="60"/>
  <c r="I16" i="60"/>
  <c r="H16" i="60"/>
  <c r="D16" i="60"/>
  <c r="C16" i="60"/>
  <c r="B16" i="60"/>
  <c r="A16" i="60"/>
  <c r="L15" i="60"/>
  <c r="K15" i="60"/>
  <c r="I15" i="60"/>
  <c r="H15" i="60"/>
  <c r="D15" i="60"/>
  <c r="C15" i="60"/>
  <c r="B15" i="60"/>
  <c r="A15" i="60"/>
  <c r="M14" i="60"/>
  <c r="A14" i="60"/>
  <c r="L13" i="60"/>
  <c r="K13" i="60"/>
  <c r="I13" i="60"/>
  <c r="H13" i="60"/>
  <c r="D13" i="60"/>
  <c r="B13" i="60"/>
  <c r="A13" i="60"/>
  <c r="L12" i="60"/>
  <c r="K12" i="60"/>
  <c r="I12" i="60"/>
  <c r="H12" i="60"/>
  <c r="D12" i="60"/>
  <c r="C12" i="60"/>
  <c r="B12" i="60"/>
  <c r="A12" i="60"/>
  <c r="L11" i="60"/>
  <c r="K11" i="60"/>
  <c r="I11" i="60"/>
  <c r="H11" i="60"/>
  <c r="D11" i="60"/>
  <c r="B11" i="60"/>
  <c r="A11" i="60"/>
  <c r="L10" i="60"/>
  <c r="K10" i="60"/>
  <c r="I10" i="60"/>
  <c r="H10" i="60"/>
  <c r="D10" i="60"/>
  <c r="C10" i="60"/>
  <c r="B10" i="60"/>
  <c r="A10" i="60"/>
  <c r="L9" i="60"/>
  <c r="K9" i="60"/>
  <c r="I9" i="60"/>
  <c r="H9" i="60"/>
  <c r="D9" i="60"/>
  <c r="B9" i="60"/>
  <c r="A9" i="60"/>
  <c r="L8" i="60"/>
  <c r="K8" i="60"/>
  <c r="I8" i="60"/>
  <c r="H8" i="60"/>
  <c r="D8" i="60"/>
  <c r="C8" i="60"/>
  <c r="B8" i="60"/>
  <c r="A8" i="60"/>
  <c r="A7" i="60"/>
  <c r="E113" i="63"/>
  <c r="A113" i="63"/>
  <c r="E112" i="63"/>
  <c r="A112" i="63"/>
  <c r="E111" i="63"/>
  <c r="A111" i="63"/>
  <c r="A110" i="63"/>
  <c r="E108" i="63"/>
  <c r="A108" i="63"/>
  <c r="E107" i="63"/>
  <c r="A107" i="63"/>
  <c r="E106" i="63"/>
  <c r="A106" i="63"/>
  <c r="A105" i="63"/>
  <c r="E103" i="63"/>
  <c r="A103" i="63"/>
  <c r="E102" i="63"/>
  <c r="A102" i="63"/>
  <c r="E101" i="63"/>
  <c r="A101" i="63"/>
  <c r="A100" i="63"/>
  <c r="E98" i="63"/>
  <c r="A98" i="63"/>
  <c r="E97" i="63"/>
  <c r="A97" i="63"/>
  <c r="E96" i="63"/>
  <c r="A96" i="63"/>
  <c r="A95" i="63"/>
  <c r="E93" i="63"/>
  <c r="A93" i="63"/>
  <c r="E92" i="63"/>
  <c r="A92" i="63"/>
  <c r="E91" i="63"/>
  <c r="A91" i="63"/>
  <c r="A90" i="63"/>
  <c r="E88" i="63"/>
  <c r="A88" i="63"/>
  <c r="E87" i="63"/>
  <c r="A87" i="63"/>
  <c r="E86" i="63"/>
  <c r="A86" i="63"/>
  <c r="A85" i="63"/>
  <c r="L83" i="63"/>
  <c r="K83" i="63"/>
  <c r="I83" i="63"/>
  <c r="B83" i="63"/>
  <c r="A83" i="63"/>
  <c r="M82" i="63"/>
  <c r="A82" i="63"/>
  <c r="L81" i="63"/>
  <c r="K81" i="63"/>
  <c r="I81" i="63"/>
  <c r="B81" i="63"/>
  <c r="A81" i="63"/>
  <c r="M80" i="63"/>
  <c r="A80" i="63"/>
  <c r="L79" i="63"/>
  <c r="K79" i="63"/>
  <c r="I79" i="63"/>
  <c r="B79" i="63"/>
  <c r="A79" i="63"/>
  <c r="L78" i="63"/>
  <c r="K78" i="63"/>
  <c r="I78" i="63"/>
  <c r="B78" i="63"/>
  <c r="A78" i="63"/>
  <c r="M77" i="63"/>
  <c r="A77" i="63"/>
  <c r="L76" i="63"/>
  <c r="K76" i="63"/>
  <c r="I76" i="63"/>
  <c r="B76" i="63"/>
  <c r="A76" i="63"/>
  <c r="L75" i="63"/>
  <c r="K75" i="63"/>
  <c r="M75" i="63" s="1"/>
  <c r="N75" i="63" s="1"/>
  <c r="I75" i="63"/>
  <c r="B75" i="63"/>
  <c r="A75" i="63"/>
  <c r="L74" i="63"/>
  <c r="K74" i="63"/>
  <c r="I74" i="63"/>
  <c r="B74" i="63"/>
  <c r="A74" i="63"/>
  <c r="L73" i="63"/>
  <c r="K73" i="63"/>
  <c r="I73" i="63"/>
  <c r="B73" i="63"/>
  <c r="A73" i="63"/>
  <c r="M72" i="63"/>
  <c r="A72" i="63"/>
  <c r="L71" i="63"/>
  <c r="K71" i="63"/>
  <c r="M71" i="63" s="1"/>
  <c r="N71" i="63" s="1"/>
  <c r="I71" i="63"/>
  <c r="H71" i="63"/>
  <c r="D71" i="63"/>
  <c r="B71" i="63"/>
  <c r="A71" i="63"/>
  <c r="L70" i="63"/>
  <c r="K70" i="63"/>
  <c r="I70" i="63"/>
  <c r="H70" i="63"/>
  <c r="D70" i="63"/>
  <c r="B70" i="63"/>
  <c r="A70" i="63"/>
  <c r="L69" i="63"/>
  <c r="K69" i="63"/>
  <c r="I69" i="63"/>
  <c r="H69" i="63"/>
  <c r="D69" i="63"/>
  <c r="B69" i="63"/>
  <c r="A69" i="63"/>
  <c r="L68" i="63"/>
  <c r="K68" i="63"/>
  <c r="I68" i="63"/>
  <c r="H68" i="63"/>
  <c r="D68" i="63"/>
  <c r="B68" i="63"/>
  <c r="A68" i="63"/>
  <c r="L67" i="63"/>
  <c r="K67" i="63"/>
  <c r="I67" i="63"/>
  <c r="H67" i="63"/>
  <c r="D67" i="63"/>
  <c r="B67" i="63"/>
  <c r="A67" i="63"/>
  <c r="L66" i="63"/>
  <c r="K66" i="63"/>
  <c r="I66" i="63"/>
  <c r="H66" i="63"/>
  <c r="D66" i="63"/>
  <c r="B66" i="63"/>
  <c r="A66" i="63"/>
  <c r="L65" i="63"/>
  <c r="K65" i="63"/>
  <c r="I65" i="63"/>
  <c r="H65" i="63"/>
  <c r="D65" i="63"/>
  <c r="B65" i="63"/>
  <c r="A65" i="63"/>
  <c r="L64" i="63"/>
  <c r="K64" i="63"/>
  <c r="I64" i="63"/>
  <c r="H64" i="63"/>
  <c r="D64" i="63"/>
  <c r="B64" i="63"/>
  <c r="A64" i="63"/>
  <c r="M63" i="63"/>
  <c r="A63" i="63"/>
  <c r="L62" i="63"/>
  <c r="K62" i="63"/>
  <c r="I62" i="63"/>
  <c r="H62" i="63"/>
  <c r="D62" i="63"/>
  <c r="C62" i="63"/>
  <c r="B62" i="63"/>
  <c r="A62" i="63"/>
  <c r="L61" i="63"/>
  <c r="K61" i="63"/>
  <c r="I61" i="63"/>
  <c r="H61" i="63"/>
  <c r="D61" i="63"/>
  <c r="C61" i="63"/>
  <c r="B61" i="63"/>
  <c r="A61" i="63"/>
  <c r="L60" i="63"/>
  <c r="K60" i="63"/>
  <c r="I60" i="63"/>
  <c r="H60" i="63"/>
  <c r="D60" i="63"/>
  <c r="C60" i="63"/>
  <c r="B60" i="63"/>
  <c r="A60" i="63"/>
  <c r="L59" i="63"/>
  <c r="K59" i="63"/>
  <c r="I59" i="63"/>
  <c r="H59" i="63"/>
  <c r="D59" i="63"/>
  <c r="C59" i="63"/>
  <c r="B59" i="63"/>
  <c r="A59" i="63"/>
  <c r="L58" i="63"/>
  <c r="K58" i="63"/>
  <c r="I58" i="63"/>
  <c r="H58" i="63"/>
  <c r="D58" i="63"/>
  <c r="C58" i="63"/>
  <c r="B58" i="63"/>
  <c r="A58" i="63"/>
  <c r="L57" i="63"/>
  <c r="K57" i="63"/>
  <c r="I57" i="63"/>
  <c r="H57" i="63"/>
  <c r="D57" i="63"/>
  <c r="C57" i="63"/>
  <c r="B57" i="63"/>
  <c r="A57" i="63"/>
  <c r="M56" i="63"/>
  <c r="A56" i="63"/>
  <c r="L55" i="63"/>
  <c r="K55" i="63"/>
  <c r="I55" i="63"/>
  <c r="H55" i="63"/>
  <c r="D55" i="63"/>
  <c r="C55" i="63"/>
  <c r="B55" i="63"/>
  <c r="A55" i="63"/>
  <c r="L54" i="63"/>
  <c r="K54" i="63"/>
  <c r="I54" i="63"/>
  <c r="H54" i="63"/>
  <c r="D54" i="63"/>
  <c r="C54" i="63"/>
  <c r="B54" i="63"/>
  <c r="A54" i="63"/>
  <c r="L53" i="63"/>
  <c r="K53" i="63"/>
  <c r="I53" i="63"/>
  <c r="H53" i="63"/>
  <c r="D53" i="63"/>
  <c r="C53" i="63"/>
  <c r="B53" i="63"/>
  <c r="A53" i="63"/>
  <c r="L52" i="63"/>
  <c r="K52" i="63"/>
  <c r="I52" i="63"/>
  <c r="H52" i="63"/>
  <c r="D52" i="63"/>
  <c r="C52" i="63"/>
  <c r="B52" i="63"/>
  <c r="A52" i="63"/>
  <c r="L51" i="63"/>
  <c r="K51" i="63"/>
  <c r="I51" i="63"/>
  <c r="H51" i="63"/>
  <c r="D51" i="63"/>
  <c r="B51" i="63"/>
  <c r="A51" i="63"/>
  <c r="L50" i="63"/>
  <c r="K50" i="63"/>
  <c r="I50" i="63"/>
  <c r="H50" i="63"/>
  <c r="D50" i="63"/>
  <c r="C50" i="63"/>
  <c r="B50" i="63"/>
  <c r="A50" i="63"/>
  <c r="M49" i="63"/>
  <c r="A49" i="63"/>
  <c r="L48" i="63"/>
  <c r="K48" i="63"/>
  <c r="I48" i="63"/>
  <c r="H48" i="63"/>
  <c r="D48" i="63"/>
  <c r="C48" i="63"/>
  <c r="B48" i="63"/>
  <c r="A48" i="63"/>
  <c r="L47" i="63"/>
  <c r="M47" i="63"/>
  <c r="N47" i="63" s="1"/>
  <c r="K47" i="63"/>
  <c r="I47" i="63"/>
  <c r="H47" i="63"/>
  <c r="D47" i="63"/>
  <c r="C47" i="63"/>
  <c r="B47" i="63"/>
  <c r="A47" i="63"/>
  <c r="L46" i="63"/>
  <c r="M46" i="63" s="1"/>
  <c r="N46" i="63" s="1"/>
  <c r="K46" i="63"/>
  <c r="I46" i="63"/>
  <c r="H46" i="63"/>
  <c r="D46" i="63"/>
  <c r="C46" i="63"/>
  <c r="B46" i="63"/>
  <c r="A46" i="63"/>
  <c r="L45" i="63"/>
  <c r="K45" i="63"/>
  <c r="I45" i="63"/>
  <c r="H45" i="63"/>
  <c r="D45" i="63"/>
  <c r="C45" i="63"/>
  <c r="B45" i="63"/>
  <c r="A45" i="63"/>
  <c r="L44" i="63"/>
  <c r="K44" i="63"/>
  <c r="I44" i="63"/>
  <c r="H44" i="63"/>
  <c r="D44" i="63"/>
  <c r="C44" i="63"/>
  <c r="B44" i="63"/>
  <c r="A44" i="63"/>
  <c r="L43" i="63"/>
  <c r="K43" i="63"/>
  <c r="I43" i="63"/>
  <c r="H43" i="63"/>
  <c r="D43" i="63"/>
  <c r="C43" i="63"/>
  <c r="B43" i="63"/>
  <c r="A43" i="63"/>
  <c r="M42" i="63"/>
  <c r="A42" i="63"/>
  <c r="L41" i="63"/>
  <c r="K41" i="63"/>
  <c r="I41" i="63"/>
  <c r="H41" i="63"/>
  <c r="D41" i="63"/>
  <c r="C41" i="63"/>
  <c r="B41" i="63"/>
  <c r="A41" i="63"/>
  <c r="L40" i="63"/>
  <c r="K40" i="63"/>
  <c r="I40" i="63"/>
  <c r="H40" i="63"/>
  <c r="D40" i="63"/>
  <c r="C40" i="63"/>
  <c r="B40" i="63"/>
  <c r="A40" i="63"/>
  <c r="L39" i="63"/>
  <c r="K39" i="63"/>
  <c r="I39" i="63"/>
  <c r="H39" i="63"/>
  <c r="D39" i="63"/>
  <c r="C39" i="63"/>
  <c r="B39" i="63"/>
  <c r="A39" i="63"/>
  <c r="L38" i="63"/>
  <c r="K38" i="63"/>
  <c r="I38" i="63"/>
  <c r="H38" i="63"/>
  <c r="D38" i="63"/>
  <c r="C38" i="63"/>
  <c r="B38" i="63"/>
  <c r="A38" i="63"/>
  <c r="L37" i="63"/>
  <c r="M37" i="63" s="1"/>
  <c r="N37" i="63" s="1"/>
  <c r="K37" i="63"/>
  <c r="I37" i="63"/>
  <c r="H37" i="63"/>
  <c r="D37" i="63"/>
  <c r="B37" i="63"/>
  <c r="A37" i="63"/>
  <c r="L36" i="63"/>
  <c r="K36" i="63"/>
  <c r="I36" i="63"/>
  <c r="H36" i="63"/>
  <c r="D36" i="63"/>
  <c r="C36" i="63"/>
  <c r="B36" i="63"/>
  <c r="A36" i="63"/>
  <c r="M35" i="63"/>
  <c r="A35" i="63"/>
  <c r="L34" i="63"/>
  <c r="K34" i="63"/>
  <c r="I34" i="63"/>
  <c r="H34" i="63"/>
  <c r="D34" i="63"/>
  <c r="C34" i="63"/>
  <c r="B34" i="63"/>
  <c r="A34" i="63"/>
  <c r="L33" i="63"/>
  <c r="K33" i="63"/>
  <c r="I33" i="63"/>
  <c r="H33" i="63"/>
  <c r="D33" i="63"/>
  <c r="C33" i="63"/>
  <c r="B33" i="63"/>
  <c r="A33" i="63"/>
  <c r="L32" i="63"/>
  <c r="K32" i="63"/>
  <c r="I32" i="63"/>
  <c r="H32" i="63"/>
  <c r="D32" i="63"/>
  <c r="C32" i="63"/>
  <c r="B32" i="63"/>
  <c r="A32" i="63"/>
  <c r="L31" i="63"/>
  <c r="K31" i="63"/>
  <c r="I31" i="63"/>
  <c r="H31" i="63"/>
  <c r="D31" i="63"/>
  <c r="C31" i="63"/>
  <c r="B31" i="63"/>
  <c r="A31" i="63"/>
  <c r="L30" i="63"/>
  <c r="K30" i="63"/>
  <c r="I30" i="63"/>
  <c r="H30" i="63"/>
  <c r="D30" i="63"/>
  <c r="C30" i="63"/>
  <c r="B30" i="63"/>
  <c r="A30" i="63"/>
  <c r="L29" i="63"/>
  <c r="K29" i="63"/>
  <c r="I29" i="63"/>
  <c r="H29" i="63"/>
  <c r="D29" i="63"/>
  <c r="C29" i="63"/>
  <c r="B29" i="63"/>
  <c r="A29" i="63"/>
  <c r="M28" i="63"/>
  <c r="A28" i="63"/>
  <c r="L27" i="63"/>
  <c r="K27" i="63"/>
  <c r="I27" i="63"/>
  <c r="H27" i="63"/>
  <c r="D27" i="63"/>
  <c r="B27" i="63"/>
  <c r="A27" i="63"/>
  <c r="L26" i="63"/>
  <c r="K26" i="63"/>
  <c r="I26" i="63"/>
  <c r="H26" i="63"/>
  <c r="D26" i="63"/>
  <c r="C26" i="63"/>
  <c r="B26" i="63"/>
  <c r="A26" i="63"/>
  <c r="L25" i="63"/>
  <c r="K25" i="63"/>
  <c r="I25" i="63"/>
  <c r="H25" i="63"/>
  <c r="D25" i="63"/>
  <c r="C25" i="63"/>
  <c r="B25" i="63"/>
  <c r="A25" i="63"/>
  <c r="L24" i="63"/>
  <c r="K24" i="63"/>
  <c r="I24" i="63"/>
  <c r="H24" i="63"/>
  <c r="D24" i="63"/>
  <c r="C24" i="63"/>
  <c r="B24" i="63"/>
  <c r="A24" i="63"/>
  <c r="L23" i="63"/>
  <c r="K23" i="63"/>
  <c r="I23" i="63"/>
  <c r="H23" i="63"/>
  <c r="D23" i="63"/>
  <c r="C23" i="63"/>
  <c r="B23" i="63"/>
  <c r="A23" i="63"/>
  <c r="L22" i="63"/>
  <c r="K22" i="63"/>
  <c r="I22" i="63"/>
  <c r="H22" i="63"/>
  <c r="D22" i="63"/>
  <c r="C22" i="63"/>
  <c r="B22" i="63"/>
  <c r="A22" i="63"/>
  <c r="M21" i="63"/>
  <c r="A21" i="63"/>
  <c r="L20" i="63"/>
  <c r="K20" i="63"/>
  <c r="I20" i="63"/>
  <c r="H20" i="63"/>
  <c r="D20" i="63"/>
  <c r="B20" i="63"/>
  <c r="A20" i="63"/>
  <c r="L19" i="63"/>
  <c r="K19" i="63"/>
  <c r="I19" i="63"/>
  <c r="H19" i="63"/>
  <c r="D19" i="63"/>
  <c r="C19" i="63"/>
  <c r="B19" i="63"/>
  <c r="A19" i="63"/>
  <c r="L18" i="63"/>
  <c r="K18" i="63"/>
  <c r="I18" i="63"/>
  <c r="H18" i="63"/>
  <c r="D18" i="63"/>
  <c r="C18" i="63"/>
  <c r="B18" i="63"/>
  <c r="A18" i="63"/>
  <c r="L17" i="63"/>
  <c r="K17" i="63"/>
  <c r="I17" i="63"/>
  <c r="H17" i="63"/>
  <c r="D17" i="63"/>
  <c r="C17" i="63"/>
  <c r="B17" i="63"/>
  <c r="A17" i="63"/>
  <c r="L16" i="63"/>
  <c r="K16" i="63"/>
  <c r="I16" i="63"/>
  <c r="H16" i="63"/>
  <c r="D16" i="63"/>
  <c r="C16" i="63"/>
  <c r="B16" i="63"/>
  <c r="A16" i="63"/>
  <c r="L15" i="63"/>
  <c r="K15" i="63"/>
  <c r="I15" i="63"/>
  <c r="H15" i="63"/>
  <c r="D15" i="63"/>
  <c r="C15" i="63"/>
  <c r="B15" i="63"/>
  <c r="A15" i="63"/>
  <c r="M14" i="63"/>
  <c r="A14" i="63"/>
  <c r="L13" i="63"/>
  <c r="K13" i="63"/>
  <c r="I13" i="63"/>
  <c r="H13" i="63"/>
  <c r="D13" i="63"/>
  <c r="B13" i="63"/>
  <c r="A13" i="63"/>
  <c r="L12" i="63"/>
  <c r="K12" i="63"/>
  <c r="I12" i="63"/>
  <c r="H12" i="63"/>
  <c r="D12" i="63"/>
  <c r="C12" i="63"/>
  <c r="B12" i="63"/>
  <c r="A12" i="63"/>
  <c r="L11" i="63"/>
  <c r="K11" i="63"/>
  <c r="I11" i="63"/>
  <c r="H11" i="63"/>
  <c r="D11" i="63"/>
  <c r="B11" i="63"/>
  <c r="A11" i="63"/>
  <c r="L10" i="63"/>
  <c r="K10" i="63"/>
  <c r="I10" i="63"/>
  <c r="H10" i="63"/>
  <c r="D10" i="63"/>
  <c r="C10" i="63"/>
  <c r="B10" i="63"/>
  <c r="A10" i="63"/>
  <c r="L9" i="63"/>
  <c r="K9" i="63"/>
  <c r="I9" i="63"/>
  <c r="H9" i="63"/>
  <c r="D9" i="63"/>
  <c r="B9" i="63"/>
  <c r="A9" i="63"/>
  <c r="L8" i="63"/>
  <c r="K8" i="63"/>
  <c r="I8" i="63"/>
  <c r="H8" i="63"/>
  <c r="D8" i="63"/>
  <c r="C8" i="63"/>
  <c r="B8" i="63"/>
  <c r="A8" i="63"/>
  <c r="A7" i="63"/>
  <c r="E113" i="5"/>
  <c r="A113" i="5"/>
  <c r="E112" i="5"/>
  <c r="A112" i="5"/>
  <c r="E111" i="5"/>
  <c r="A111" i="5"/>
  <c r="A110" i="5"/>
  <c r="E108" i="5"/>
  <c r="A108" i="5"/>
  <c r="E107" i="5"/>
  <c r="A107" i="5"/>
  <c r="E106" i="5"/>
  <c r="A106" i="5"/>
  <c r="A105" i="5"/>
  <c r="E103" i="5"/>
  <c r="A103" i="5"/>
  <c r="E102" i="5"/>
  <c r="A102" i="5"/>
  <c r="E101" i="5"/>
  <c r="A101" i="5"/>
  <c r="A100" i="5"/>
  <c r="E98" i="5"/>
  <c r="A98" i="5"/>
  <c r="E97" i="5"/>
  <c r="A97" i="5"/>
  <c r="E96" i="5"/>
  <c r="A96" i="5"/>
  <c r="A95" i="5"/>
  <c r="E93" i="5"/>
  <c r="A93" i="5"/>
  <c r="E92" i="5"/>
  <c r="A92" i="5"/>
  <c r="E91" i="5"/>
  <c r="A91" i="5"/>
  <c r="A90" i="5"/>
  <c r="E88" i="5"/>
  <c r="A88" i="5"/>
  <c r="E87" i="5"/>
  <c r="A87" i="5"/>
  <c r="E86" i="5"/>
  <c r="A86" i="5"/>
  <c r="A85" i="5"/>
  <c r="L83" i="5"/>
  <c r="K83" i="5"/>
  <c r="I83" i="5"/>
  <c r="B83" i="5"/>
  <c r="A83" i="5"/>
  <c r="M82" i="5"/>
  <c r="A82" i="5"/>
  <c r="L81" i="5"/>
  <c r="K81" i="5"/>
  <c r="I81" i="5"/>
  <c r="B81" i="5"/>
  <c r="A81" i="5"/>
  <c r="M80" i="5"/>
  <c r="A80" i="5"/>
  <c r="L79" i="5"/>
  <c r="K79" i="5"/>
  <c r="I79" i="5"/>
  <c r="B79" i="5"/>
  <c r="A79" i="5"/>
  <c r="L78" i="5"/>
  <c r="K78" i="5"/>
  <c r="I78" i="5"/>
  <c r="B78" i="5"/>
  <c r="A78" i="5"/>
  <c r="M77" i="5"/>
  <c r="A77" i="5"/>
  <c r="L76" i="5"/>
  <c r="K76" i="5"/>
  <c r="I76" i="5"/>
  <c r="B76" i="5"/>
  <c r="A76" i="5"/>
  <c r="L75" i="5"/>
  <c r="M75" i="5" s="1"/>
  <c r="N75" i="5" s="1"/>
  <c r="L75" i="1" s="1"/>
  <c r="K75" i="5"/>
  <c r="I75" i="5"/>
  <c r="B75" i="5"/>
  <c r="A75" i="5"/>
  <c r="L74" i="5"/>
  <c r="K74" i="5"/>
  <c r="I74" i="5"/>
  <c r="B74" i="5"/>
  <c r="A74" i="5"/>
  <c r="L73" i="5"/>
  <c r="K73" i="5"/>
  <c r="I73" i="5"/>
  <c r="B73" i="5"/>
  <c r="A73" i="5"/>
  <c r="M72" i="5"/>
  <c r="A72" i="5"/>
  <c r="L71" i="5"/>
  <c r="K71" i="5"/>
  <c r="I71" i="5"/>
  <c r="H71" i="5"/>
  <c r="D71" i="5"/>
  <c r="B71" i="5"/>
  <c r="A71" i="5"/>
  <c r="L70" i="5"/>
  <c r="K70" i="5"/>
  <c r="I70" i="5"/>
  <c r="H70" i="5"/>
  <c r="D70" i="5"/>
  <c r="B70" i="5"/>
  <c r="A70" i="5"/>
  <c r="L69" i="5"/>
  <c r="M69" i="5" s="1"/>
  <c r="N69" i="5" s="1"/>
  <c r="L69" i="1" s="1"/>
  <c r="K69" i="5"/>
  <c r="I69" i="5"/>
  <c r="H69" i="5"/>
  <c r="D69" i="5"/>
  <c r="B69" i="5"/>
  <c r="A69" i="5"/>
  <c r="L68" i="5"/>
  <c r="K68" i="5"/>
  <c r="I68" i="5"/>
  <c r="H68" i="5"/>
  <c r="D68" i="5"/>
  <c r="B68" i="5"/>
  <c r="A68" i="5"/>
  <c r="L67" i="5"/>
  <c r="K67" i="5"/>
  <c r="I67" i="5"/>
  <c r="H67" i="5"/>
  <c r="D67" i="5"/>
  <c r="B67" i="5"/>
  <c r="A67" i="5"/>
  <c r="L66" i="5"/>
  <c r="K66" i="5"/>
  <c r="I66" i="5"/>
  <c r="H66" i="5"/>
  <c r="D66" i="5"/>
  <c r="B66" i="5"/>
  <c r="A66" i="5"/>
  <c r="L65" i="5"/>
  <c r="M65" i="5" s="1"/>
  <c r="N65" i="5" s="1"/>
  <c r="L65" i="1" s="1"/>
  <c r="K65" i="5"/>
  <c r="I65" i="5"/>
  <c r="H65" i="5"/>
  <c r="D65" i="5"/>
  <c r="B65" i="5"/>
  <c r="A65" i="5"/>
  <c r="L64" i="5"/>
  <c r="K64" i="5"/>
  <c r="I64" i="5"/>
  <c r="H64" i="5"/>
  <c r="D64" i="5"/>
  <c r="B64" i="5"/>
  <c r="A64" i="5"/>
  <c r="M63" i="5"/>
  <c r="A63" i="5"/>
  <c r="L62" i="5"/>
  <c r="K62" i="5"/>
  <c r="I62" i="5"/>
  <c r="H62" i="5"/>
  <c r="D62" i="5"/>
  <c r="C62" i="5"/>
  <c r="B62" i="5"/>
  <c r="A62" i="5"/>
  <c r="L61" i="5"/>
  <c r="K61" i="5"/>
  <c r="I61" i="5"/>
  <c r="H61" i="5"/>
  <c r="D61" i="5"/>
  <c r="C61" i="5"/>
  <c r="B61" i="5"/>
  <c r="A61" i="5"/>
  <c r="L60" i="5"/>
  <c r="K60" i="5"/>
  <c r="I60" i="5"/>
  <c r="H60" i="5"/>
  <c r="D60" i="5"/>
  <c r="C60" i="5"/>
  <c r="B60" i="5"/>
  <c r="A60" i="5"/>
  <c r="L59" i="5"/>
  <c r="K59" i="5"/>
  <c r="I59" i="5"/>
  <c r="H59" i="5"/>
  <c r="D59" i="5"/>
  <c r="C59" i="5"/>
  <c r="B59" i="5"/>
  <c r="A59" i="5"/>
  <c r="L58" i="5"/>
  <c r="K58" i="5"/>
  <c r="I58" i="5"/>
  <c r="H58" i="5"/>
  <c r="D58" i="5"/>
  <c r="C58" i="5"/>
  <c r="B58" i="5"/>
  <c r="A58" i="5"/>
  <c r="L57" i="5"/>
  <c r="K57" i="5"/>
  <c r="M57" i="5"/>
  <c r="N57" i="5" s="1"/>
  <c r="L57" i="1" s="1"/>
  <c r="I57" i="5"/>
  <c r="H57" i="5"/>
  <c r="D57" i="5"/>
  <c r="C57" i="5"/>
  <c r="B57" i="5"/>
  <c r="A57" i="5"/>
  <c r="M56" i="5"/>
  <c r="A56" i="5"/>
  <c r="L55" i="5"/>
  <c r="K55" i="5"/>
  <c r="I55" i="5"/>
  <c r="H55" i="5"/>
  <c r="D55" i="5"/>
  <c r="C55" i="5"/>
  <c r="B55" i="5"/>
  <c r="A55" i="5"/>
  <c r="L54" i="5"/>
  <c r="K54" i="5"/>
  <c r="I54" i="5"/>
  <c r="H54" i="5"/>
  <c r="D54" i="5"/>
  <c r="C54" i="5"/>
  <c r="B54" i="5"/>
  <c r="A54" i="5"/>
  <c r="L53" i="5"/>
  <c r="K53" i="5"/>
  <c r="I53" i="5"/>
  <c r="H53" i="5"/>
  <c r="D53" i="5"/>
  <c r="C53" i="5"/>
  <c r="B53" i="5"/>
  <c r="A53" i="5"/>
  <c r="L52" i="5"/>
  <c r="M52" i="5" s="1"/>
  <c r="N52" i="5" s="1"/>
  <c r="L52" i="1" s="1"/>
  <c r="K52" i="5"/>
  <c r="I52" i="5"/>
  <c r="H52" i="5"/>
  <c r="D52" i="5"/>
  <c r="C52" i="5"/>
  <c r="B52" i="5"/>
  <c r="A52" i="5"/>
  <c r="L51" i="5"/>
  <c r="K51" i="5"/>
  <c r="I51" i="5"/>
  <c r="H51" i="5"/>
  <c r="D51" i="5"/>
  <c r="B51" i="5"/>
  <c r="A51" i="5"/>
  <c r="L50" i="5"/>
  <c r="K50" i="5"/>
  <c r="I50" i="5"/>
  <c r="H50" i="5"/>
  <c r="D50" i="5"/>
  <c r="C50" i="5"/>
  <c r="B50" i="5"/>
  <c r="A50" i="5"/>
  <c r="M49" i="5"/>
  <c r="A49" i="5"/>
  <c r="L48" i="5"/>
  <c r="K48" i="5"/>
  <c r="I48" i="5"/>
  <c r="H48" i="5"/>
  <c r="D48" i="5"/>
  <c r="C48" i="5"/>
  <c r="B48" i="5"/>
  <c r="A48" i="5"/>
  <c r="L47" i="5"/>
  <c r="K47" i="5"/>
  <c r="I47" i="5"/>
  <c r="H47" i="5"/>
  <c r="D47" i="5"/>
  <c r="C47" i="5"/>
  <c r="B47" i="5"/>
  <c r="A47" i="5"/>
  <c r="L46" i="5"/>
  <c r="K46" i="5"/>
  <c r="I46" i="5"/>
  <c r="H46" i="5"/>
  <c r="D46" i="5"/>
  <c r="C46" i="5"/>
  <c r="B46" i="5"/>
  <c r="A46" i="5"/>
  <c r="L45" i="5"/>
  <c r="K45" i="5"/>
  <c r="I45" i="5"/>
  <c r="H45" i="5"/>
  <c r="D45" i="5"/>
  <c r="C45" i="5"/>
  <c r="B45" i="5"/>
  <c r="A45" i="5"/>
  <c r="L44" i="5"/>
  <c r="K44" i="5"/>
  <c r="I44" i="5"/>
  <c r="H44" i="5"/>
  <c r="D44" i="5"/>
  <c r="C44" i="5"/>
  <c r="B44" i="5"/>
  <c r="A44" i="5"/>
  <c r="L43" i="5"/>
  <c r="K43" i="5"/>
  <c r="I43" i="5"/>
  <c r="H43" i="5"/>
  <c r="D43" i="5"/>
  <c r="C43" i="5"/>
  <c r="B43" i="5"/>
  <c r="A43" i="5"/>
  <c r="M42" i="5"/>
  <c r="A42" i="5"/>
  <c r="L41" i="5"/>
  <c r="K41" i="5"/>
  <c r="I41" i="5"/>
  <c r="H41" i="5"/>
  <c r="D41" i="5"/>
  <c r="C41" i="5"/>
  <c r="B41" i="5"/>
  <c r="A41" i="5"/>
  <c r="L40" i="5"/>
  <c r="K40" i="5"/>
  <c r="I40" i="5"/>
  <c r="H40" i="5"/>
  <c r="D40" i="5"/>
  <c r="C40" i="5"/>
  <c r="B40" i="5"/>
  <c r="A40" i="5"/>
  <c r="L39" i="5"/>
  <c r="K39" i="5"/>
  <c r="I39" i="5"/>
  <c r="H39" i="5"/>
  <c r="D39" i="5"/>
  <c r="C39" i="5"/>
  <c r="B39" i="5"/>
  <c r="A39" i="5"/>
  <c r="L38" i="5"/>
  <c r="K38" i="5"/>
  <c r="I38" i="5"/>
  <c r="H38" i="5"/>
  <c r="D38" i="5"/>
  <c r="C38" i="5"/>
  <c r="B38" i="5"/>
  <c r="A38" i="5"/>
  <c r="L37" i="5"/>
  <c r="K37" i="5"/>
  <c r="I37" i="5"/>
  <c r="H37" i="5"/>
  <c r="D37" i="5"/>
  <c r="B37" i="5"/>
  <c r="A37" i="5"/>
  <c r="L36" i="5"/>
  <c r="K36" i="5"/>
  <c r="I36" i="5"/>
  <c r="H36" i="5"/>
  <c r="D36" i="5"/>
  <c r="C36" i="5"/>
  <c r="B36" i="5"/>
  <c r="A36" i="5"/>
  <c r="M35" i="5"/>
  <c r="A35" i="5"/>
  <c r="L34" i="5"/>
  <c r="K34" i="5"/>
  <c r="I34" i="5"/>
  <c r="H34" i="5"/>
  <c r="D34" i="5"/>
  <c r="C34" i="5"/>
  <c r="B34" i="5"/>
  <c r="A34" i="5"/>
  <c r="L33" i="5"/>
  <c r="K33" i="5"/>
  <c r="I33" i="5"/>
  <c r="H33" i="5"/>
  <c r="D33" i="5"/>
  <c r="C33" i="5"/>
  <c r="B33" i="5"/>
  <c r="A33" i="5"/>
  <c r="L32" i="5"/>
  <c r="K32" i="5"/>
  <c r="I32" i="5"/>
  <c r="H32" i="5"/>
  <c r="D32" i="5"/>
  <c r="C32" i="5"/>
  <c r="B32" i="5"/>
  <c r="A32" i="5"/>
  <c r="L31" i="5"/>
  <c r="K31" i="5"/>
  <c r="I31" i="5"/>
  <c r="H31" i="5"/>
  <c r="D31" i="5"/>
  <c r="C31" i="5"/>
  <c r="B31" i="5"/>
  <c r="A31" i="5"/>
  <c r="L30" i="5"/>
  <c r="K30" i="5"/>
  <c r="I30" i="5"/>
  <c r="H30" i="5"/>
  <c r="D30" i="5"/>
  <c r="C30" i="5"/>
  <c r="B30" i="5"/>
  <c r="A30" i="5"/>
  <c r="L29" i="5"/>
  <c r="K29" i="5"/>
  <c r="I29" i="5"/>
  <c r="H29" i="5"/>
  <c r="D29" i="5"/>
  <c r="C29" i="5"/>
  <c r="B29" i="5"/>
  <c r="A29" i="5"/>
  <c r="M28" i="5"/>
  <c r="A28" i="5"/>
  <c r="L27" i="5"/>
  <c r="K27" i="5"/>
  <c r="I27" i="5"/>
  <c r="H27" i="5"/>
  <c r="D27" i="5"/>
  <c r="B27" i="5"/>
  <c r="A27" i="5"/>
  <c r="L26" i="5"/>
  <c r="K26" i="5"/>
  <c r="I26" i="5"/>
  <c r="H26" i="5"/>
  <c r="D26" i="5"/>
  <c r="C26" i="5"/>
  <c r="B26" i="5"/>
  <c r="A26" i="5"/>
  <c r="L25" i="5"/>
  <c r="K25" i="5"/>
  <c r="I25" i="5"/>
  <c r="H25" i="5"/>
  <c r="D25" i="5"/>
  <c r="C25" i="5"/>
  <c r="B25" i="5"/>
  <c r="A25" i="5"/>
  <c r="L24" i="5"/>
  <c r="K24" i="5"/>
  <c r="I24" i="5"/>
  <c r="H24" i="5"/>
  <c r="D24" i="5"/>
  <c r="C24" i="5"/>
  <c r="B24" i="5"/>
  <c r="A24" i="5"/>
  <c r="L23" i="5"/>
  <c r="K23" i="5"/>
  <c r="I23" i="5"/>
  <c r="H23" i="5"/>
  <c r="D23" i="5"/>
  <c r="C23" i="5"/>
  <c r="B23" i="5"/>
  <c r="A23" i="5"/>
  <c r="L22" i="5"/>
  <c r="K22" i="5"/>
  <c r="I22" i="5"/>
  <c r="H22" i="5"/>
  <c r="D22" i="5"/>
  <c r="C22" i="5"/>
  <c r="B22" i="5"/>
  <c r="A22" i="5"/>
  <c r="M21" i="5"/>
  <c r="A21" i="5"/>
  <c r="L20" i="5"/>
  <c r="K20" i="5"/>
  <c r="I20" i="5"/>
  <c r="H20" i="5"/>
  <c r="D20" i="5"/>
  <c r="B20" i="5"/>
  <c r="A20" i="5"/>
  <c r="L19" i="5"/>
  <c r="K19" i="5"/>
  <c r="I19" i="5"/>
  <c r="H19" i="5"/>
  <c r="D19" i="5"/>
  <c r="C19" i="5"/>
  <c r="B19" i="5"/>
  <c r="A19" i="5"/>
  <c r="L18" i="5"/>
  <c r="K18" i="5"/>
  <c r="I18" i="5"/>
  <c r="H18" i="5"/>
  <c r="D18" i="5"/>
  <c r="C18" i="5"/>
  <c r="B18" i="5"/>
  <c r="A18" i="5"/>
  <c r="L17" i="5"/>
  <c r="K17" i="5"/>
  <c r="I17" i="5"/>
  <c r="H17" i="5"/>
  <c r="D17" i="5"/>
  <c r="C17" i="5"/>
  <c r="B17" i="5"/>
  <c r="A17" i="5"/>
  <c r="L16" i="5"/>
  <c r="K16" i="5"/>
  <c r="I16" i="5"/>
  <c r="H16" i="5"/>
  <c r="D16" i="5"/>
  <c r="C16" i="5"/>
  <c r="B16" i="5"/>
  <c r="A16" i="5"/>
  <c r="L15" i="5"/>
  <c r="K15" i="5"/>
  <c r="M15" i="5" s="1"/>
  <c r="N15" i="5" s="1"/>
  <c r="L15" i="1" s="1"/>
  <c r="I15" i="5"/>
  <c r="H15" i="5"/>
  <c r="D15" i="5"/>
  <c r="C15" i="5"/>
  <c r="B15" i="5"/>
  <c r="A15" i="5"/>
  <c r="M14" i="5"/>
  <c r="A14" i="5"/>
  <c r="L13" i="5"/>
  <c r="K13" i="5"/>
  <c r="I13" i="5"/>
  <c r="H13" i="5"/>
  <c r="D13" i="5"/>
  <c r="B13" i="5"/>
  <c r="A13" i="5"/>
  <c r="L12" i="5"/>
  <c r="K12" i="5"/>
  <c r="I12" i="5"/>
  <c r="H12" i="5"/>
  <c r="D12" i="5"/>
  <c r="C12" i="5"/>
  <c r="B12" i="5"/>
  <c r="A12" i="5"/>
  <c r="L11" i="5"/>
  <c r="K11" i="5"/>
  <c r="I11" i="5"/>
  <c r="H11" i="5"/>
  <c r="D11" i="5"/>
  <c r="B11" i="5"/>
  <c r="A11" i="5"/>
  <c r="L10" i="5"/>
  <c r="K10" i="5"/>
  <c r="I10" i="5"/>
  <c r="H10" i="5"/>
  <c r="D10" i="5"/>
  <c r="C10" i="5"/>
  <c r="B10" i="5"/>
  <c r="A10" i="5"/>
  <c r="L9" i="5"/>
  <c r="K9" i="5"/>
  <c r="I9" i="5"/>
  <c r="H9" i="5"/>
  <c r="D9" i="5"/>
  <c r="B9" i="5"/>
  <c r="A9" i="5"/>
  <c r="L8" i="5"/>
  <c r="K8" i="5"/>
  <c r="I8" i="5"/>
  <c r="H8" i="5"/>
  <c r="D8" i="5"/>
  <c r="C8" i="5"/>
  <c r="B8" i="5"/>
  <c r="A8" i="5"/>
  <c r="A7" i="5"/>
  <c r="I15" i="1"/>
  <c r="G48" i="64"/>
  <c r="F48" i="64"/>
  <c r="G49" i="64"/>
  <c r="F49" i="64"/>
  <c r="G50" i="64"/>
  <c r="F50" i="64"/>
  <c r="G47" i="64"/>
  <c r="F47" i="64"/>
  <c r="G43" i="64"/>
  <c r="F43" i="64"/>
  <c r="G42" i="64"/>
  <c r="F42" i="64"/>
  <c r="G44" i="64"/>
  <c r="F44" i="64"/>
  <c r="G41" i="64"/>
  <c r="F41" i="64"/>
  <c r="G36" i="64"/>
  <c r="F36" i="64"/>
  <c r="G35" i="64"/>
  <c r="F35" i="64"/>
  <c r="G38" i="64"/>
  <c r="F38" i="64"/>
  <c r="G37" i="64"/>
  <c r="F37" i="64"/>
  <c r="G29" i="64"/>
  <c r="F29" i="64"/>
  <c r="G31" i="64"/>
  <c r="F31" i="64"/>
  <c r="G32" i="64"/>
  <c r="F32" i="64"/>
  <c r="G30" i="64"/>
  <c r="F30" i="64"/>
  <c r="G25" i="64"/>
  <c r="F25" i="64"/>
  <c r="G26" i="64"/>
  <c r="F26" i="64"/>
  <c r="G24" i="64"/>
  <c r="F24" i="64"/>
  <c r="G23" i="64"/>
  <c r="F23" i="64"/>
  <c r="G18" i="64"/>
  <c r="F18" i="64"/>
  <c r="G19" i="64"/>
  <c r="F19" i="64"/>
  <c r="G20" i="64"/>
  <c r="F20" i="64"/>
  <c r="G17" i="64"/>
  <c r="F17" i="64"/>
  <c r="G14" i="64"/>
  <c r="F14" i="64"/>
  <c r="G12" i="64"/>
  <c r="F12" i="64"/>
  <c r="G13" i="64"/>
  <c r="F13" i="64"/>
  <c r="G11" i="64"/>
  <c r="F11" i="64"/>
  <c r="G5" i="64"/>
  <c r="F5" i="64"/>
  <c r="G6" i="64"/>
  <c r="F6" i="64"/>
  <c r="G7" i="64"/>
  <c r="F7" i="64"/>
  <c r="G8" i="64"/>
  <c r="F8" i="64"/>
  <c r="C12" i="4"/>
  <c r="C10" i="4"/>
  <c r="C8" i="4"/>
  <c r="E113" i="4"/>
  <c r="A113" i="4"/>
  <c r="E112" i="4"/>
  <c r="A112" i="4"/>
  <c r="E111" i="4"/>
  <c r="A111" i="4"/>
  <c r="A110" i="4"/>
  <c r="E108" i="4"/>
  <c r="A108" i="4"/>
  <c r="E107" i="4"/>
  <c r="A107" i="4"/>
  <c r="E106" i="4"/>
  <c r="A106" i="4"/>
  <c r="A105" i="4"/>
  <c r="E103" i="4"/>
  <c r="A103" i="4"/>
  <c r="E102" i="4"/>
  <c r="A102" i="4"/>
  <c r="E101" i="4"/>
  <c r="A101" i="4"/>
  <c r="A100" i="4"/>
  <c r="E98" i="4"/>
  <c r="A98" i="4"/>
  <c r="E97" i="4"/>
  <c r="A97" i="4"/>
  <c r="E96" i="4"/>
  <c r="A96" i="4"/>
  <c r="A95" i="4"/>
  <c r="E93" i="4"/>
  <c r="A93" i="4"/>
  <c r="E92" i="4"/>
  <c r="A92" i="4"/>
  <c r="E91" i="4"/>
  <c r="A91" i="4"/>
  <c r="A90" i="4"/>
  <c r="E88" i="4"/>
  <c r="A88" i="4"/>
  <c r="E87" i="4"/>
  <c r="A87" i="4"/>
  <c r="E86" i="4"/>
  <c r="A86" i="4"/>
  <c r="A85" i="4"/>
  <c r="C62" i="4"/>
  <c r="C61" i="4"/>
  <c r="C60" i="4"/>
  <c r="C59" i="4"/>
  <c r="C58" i="4"/>
  <c r="C57" i="4"/>
  <c r="C55" i="4"/>
  <c r="C54" i="4"/>
  <c r="C53" i="4"/>
  <c r="C52" i="4"/>
  <c r="C50" i="4"/>
  <c r="C48" i="4"/>
  <c r="C47" i="4"/>
  <c r="C46" i="4"/>
  <c r="C45" i="4"/>
  <c r="C44" i="4"/>
  <c r="C43" i="4"/>
  <c r="C41" i="4"/>
  <c r="C40" i="4"/>
  <c r="C39" i="4"/>
  <c r="C38" i="4"/>
  <c r="C36" i="4"/>
  <c r="C34" i="4"/>
  <c r="C33" i="4"/>
  <c r="C32" i="4"/>
  <c r="C31" i="4"/>
  <c r="C30" i="4"/>
  <c r="C29" i="4"/>
  <c r="C26" i="4"/>
  <c r="C25" i="4"/>
  <c r="C24" i="4"/>
  <c r="C23" i="4"/>
  <c r="C22" i="4"/>
  <c r="C19" i="4"/>
  <c r="C18" i="4"/>
  <c r="C17" i="4"/>
  <c r="C16" i="4"/>
  <c r="C15" i="4"/>
  <c r="A82" i="4"/>
  <c r="A80" i="4"/>
  <c r="A77" i="4"/>
  <c r="A72" i="4"/>
  <c r="A63" i="4"/>
  <c r="A7" i="4"/>
  <c r="A14" i="4"/>
  <c r="A21" i="4"/>
  <c r="A28" i="4"/>
  <c r="A35" i="4"/>
  <c r="A42" i="4"/>
  <c r="A49" i="4"/>
  <c r="A83" i="4"/>
  <c r="A81" i="4"/>
  <c r="A79" i="4"/>
  <c r="A78" i="4"/>
  <c r="A74" i="4"/>
  <c r="A75" i="4"/>
  <c r="A76" i="4"/>
  <c r="A73" i="4"/>
  <c r="A70" i="4"/>
  <c r="A71" i="4"/>
  <c r="A69" i="4"/>
  <c r="A68" i="4"/>
  <c r="A67" i="4"/>
  <c r="A66" i="4"/>
  <c r="A65" i="4"/>
  <c r="A64" i="4"/>
  <c r="A62" i="4"/>
  <c r="A61" i="4"/>
  <c r="A60" i="4"/>
  <c r="A59" i="4"/>
  <c r="A58" i="4"/>
  <c r="A57" i="4"/>
  <c r="A55" i="4"/>
  <c r="A54" i="4"/>
  <c r="A53" i="4"/>
  <c r="A52" i="4"/>
  <c r="A51" i="4"/>
  <c r="A50" i="4"/>
  <c r="A56" i="4"/>
  <c r="A48" i="4"/>
  <c r="A47" i="4"/>
  <c r="A46" i="4"/>
  <c r="A45" i="4"/>
  <c r="A44" i="4"/>
  <c r="A43" i="4"/>
  <c r="A41" i="4"/>
  <c r="A40" i="4"/>
  <c r="A39" i="4"/>
  <c r="A38" i="4"/>
  <c r="A37" i="4"/>
  <c r="A36" i="4"/>
  <c r="A34" i="4"/>
  <c r="A33" i="4"/>
  <c r="A32" i="4"/>
  <c r="A31" i="4"/>
  <c r="A30" i="4"/>
  <c r="A29" i="4"/>
  <c r="A27" i="4"/>
  <c r="A26" i="4"/>
  <c r="A25" i="4"/>
  <c r="A24" i="4"/>
  <c r="A23" i="4"/>
  <c r="A22" i="4"/>
  <c r="A20" i="4"/>
  <c r="A19" i="4"/>
  <c r="A18" i="4"/>
  <c r="A17" i="4"/>
  <c r="A16" i="4"/>
  <c r="A15" i="4"/>
  <c r="A9" i="4"/>
  <c r="A10" i="4"/>
  <c r="A11" i="4"/>
  <c r="A12" i="4"/>
  <c r="A13" i="4"/>
  <c r="A8" i="4"/>
  <c r="H83" i="1"/>
  <c r="D83" i="1"/>
  <c r="D83" i="5" s="1"/>
  <c r="H81" i="1"/>
  <c r="H81" i="63" s="1"/>
  <c r="D81" i="1"/>
  <c r="D81" i="14" s="1"/>
  <c r="H79" i="11"/>
  <c r="D79" i="32"/>
  <c r="H78" i="52"/>
  <c r="D78" i="12"/>
  <c r="H76" i="1"/>
  <c r="H76" i="35" s="1"/>
  <c r="D76" i="1"/>
  <c r="D76" i="50" s="1"/>
  <c r="H75" i="1"/>
  <c r="H75" i="5" s="1"/>
  <c r="D75" i="50"/>
  <c r="H74" i="1"/>
  <c r="H74" i="5" s="1"/>
  <c r="D74" i="1"/>
  <c r="D74" i="14" s="1"/>
  <c r="H73" i="1"/>
  <c r="H73" i="45" s="1"/>
  <c r="D73" i="8"/>
  <c r="C64" i="1"/>
  <c r="C64" i="5"/>
  <c r="C51" i="1"/>
  <c r="C37" i="1"/>
  <c r="C37" i="45"/>
  <c r="C27" i="1"/>
  <c r="C27" i="63"/>
  <c r="C20" i="1"/>
  <c r="C20" i="45"/>
  <c r="C13" i="1"/>
  <c r="C13" i="57"/>
  <c r="C11" i="1"/>
  <c r="C11" i="58"/>
  <c r="C9" i="1"/>
  <c r="C9" i="63"/>
  <c r="M22" i="63"/>
  <c r="N22" i="63" s="1"/>
  <c r="M40" i="58"/>
  <c r="N40" i="58" s="1"/>
  <c r="BM40" i="1" s="1"/>
  <c r="M39" i="51"/>
  <c r="N39" i="51"/>
  <c r="M78" i="46"/>
  <c r="N78" i="46" s="1"/>
  <c r="BB78" i="1" s="1"/>
  <c r="M78" i="39"/>
  <c r="N78" i="39" s="1"/>
  <c r="AT78" i="1" s="1"/>
  <c r="M50" i="37"/>
  <c r="N50" i="37" s="1"/>
  <c r="AR50" i="1" s="1"/>
  <c r="M39" i="36"/>
  <c r="N39" i="36" s="1"/>
  <c r="AQ39" i="1" s="1"/>
  <c r="M71" i="34"/>
  <c r="N71" i="34" s="1"/>
  <c r="AO71" i="1" s="1"/>
  <c r="M13" i="15"/>
  <c r="N13" i="15" s="1"/>
  <c r="V13" i="1" s="1"/>
  <c r="M53" i="15"/>
  <c r="N53" i="15" s="1"/>
  <c r="V53" i="1" s="1"/>
  <c r="M25" i="9"/>
  <c r="N25" i="9" s="1"/>
  <c r="Q25" i="1" s="1"/>
  <c r="M53" i="5"/>
  <c r="N53" i="5" s="1"/>
  <c r="L53" i="1" s="1"/>
  <c r="M79" i="53"/>
  <c r="N79" i="53" s="1"/>
  <c r="BI79" i="1" s="1"/>
  <c r="M19" i="52"/>
  <c r="N19" i="52" s="1"/>
  <c r="BH19" i="1" s="1"/>
  <c r="M12" i="29"/>
  <c r="N12" i="29" s="1"/>
  <c r="AJ12" i="1" s="1"/>
  <c r="M15" i="29"/>
  <c r="N15" i="29" s="1"/>
  <c r="AJ15" i="1" s="1"/>
  <c r="M16" i="29"/>
  <c r="N16" i="29" s="1"/>
  <c r="AJ16" i="1" s="1"/>
  <c r="M17" i="29"/>
  <c r="N17" i="29" s="1"/>
  <c r="AJ17" i="1" s="1"/>
  <c r="M20" i="29"/>
  <c r="N20" i="29" s="1"/>
  <c r="AJ20" i="1" s="1"/>
  <c r="M20" i="25"/>
  <c r="N20" i="25" s="1"/>
  <c r="AF20" i="1" s="1"/>
  <c r="M81" i="24"/>
  <c r="N81" i="24" s="1"/>
  <c r="AE81" i="1" s="1"/>
  <c r="M11" i="23"/>
  <c r="N11" i="23" s="1"/>
  <c r="AD11" i="1" s="1"/>
  <c r="M17" i="23"/>
  <c r="N17" i="23" s="1"/>
  <c r="AD17" i="1" s="1"/>
  <c r="M19" i="23"/>
  <c r="N19" i="23" s="1"/>
  <c r="AD19" i="1" s="1"/>
  <c r="M37" i="22"/>
  <c r="N37" i="22" s="1"/>
  <c r="AC37" i="1" s="1"/>
  <c r="M16" i="21"/>
  <c r="N16" i="21" s="1"/>
  <c r="AB16" i="1" s="1"/>
  <c r="M17" i="21"/>
  <c r="N17" i="21" s="1"/>
  <c r="AB17" i="1" s="1"/>
  <c r="M18" i="21"/>
  <c r="N18" i="21" s="1"/>
  <c r="AB18" i="1" s="1"/>
  <c r="M36" i="18"/>
  <c r="N36" i="18" s="1"/>
  <c r="Y36" i="1" s="1"/>
  <c r="M75" i="18"/>
  <c r="N75" i="18" s="1"/>
  <c r="Y75" i="1" s="1"/>
  <c r="M16" i="17"/>
  <c r="N16" i="17" s="1"/>
  <c r="X16" i="1" s="1"/>
  <c r="M17" i="17"/>
  <c r="N17" i="17" s="1"/>
  <c r="X17" i="1" s="1"/>
  <c r="M18" i="17"/>
  <c r="N18" i="17"/>
  <c r="M19" i="17"/>
  <c r="N19" i="17" s="1"/>
  <c r="X19" i="1" s="1"/>
  <c r="M50" i="7"/>
  <c r="N50" i="7" s="1"/>
  <c r="N50" i="1" s="1"/>
  <c r="M40" i="6"/>
  <c r="N40" i="6" s="1"/>
  <c r="M40" i="1" s="1"/>
  <c r="M30" i="59"/>
  <c r="N30" i="59" s="1"/>
  <c r="BN30" i="1" s="1"/>
  <c r="M23" i="57"/>
  <c r="N23" i="57" s="1"/>
  <c r="BL23" i="1" s="1"/>
  <c r="M68" i="45"/>
  <c r="N68" i="45" s="1"/>
  <c r="BA68" i="1" s="1"/>
  <c r="M43" i="41"/>
  <c r="N43" i="41" s="1"/>
  <c r="AW43" i="1" s="1"/>
  <c r="M44" i="41"/>
  <c r="N44" i="41" s="1"/>
  <c r="AW44" i="1" s="1"/>
  <c r="M45" i="41"/>
  <c r="N45" i="41" s="1"/>
  <c r="AW45" i="1" s="1"/>
  <c r="M46" i="41"/>
  <c r="N46" i="41" s="1"/>
  <c r="AW46" i="1" s="1"/>
  <c r="M47" i="41"/>
  <c r="N47" i="41" s="1"/>
  <c r="AW47" i="1" s="1"/>
  <c r="M48" i="41"/>
  <c r="N48" i="41" s="1"/>
  <c r="AW48" i="1" s="1"/>
  <c r="M25" i="39"/>
  <c r="N25" i="39" s="1"/>
  <c r="AT25" i="1" s="1"/>
  <c r="M26" i="39"/>
  <c r="N26" i="39" s="1"/>
  <c r="AT26" i="1" s="1"/>
  <c r="M68" i="38"/>
  <c r="N68" i="38" s="1"/>
  <c r="AS68" i="1" s="1"/>
  <c r="M23" i="23"/>
  <c r="N23" i="23" s="1"/>
  <c r="AD23" i="1" s="1"/>
  <c r="M31" i="44"/>
  <c r="N31" i="44" s="1"/>
  <c r="AZ31" i="1" s="1"/>
  <c r="M83" i="44"/>
  <c r="N83" i="44" s="1"/>
  <c r="AZ83" i="1" s="1"/>
  <c r="M13" i="43"/>
  <c r="N13" i="43" s="1"/>
  <c r="AY13" i="1" s="1"/>
  <c r="M54" i="41"/>
  <c r="N54" i="41" s="1"/>
  <c r="AW54" i="1" s="1"/>
  <c r="M25" i="7"/>
  <c r="N25" i="7" s="1"/>
  <c r="N25" i="1" s="1"/>
  <c r="M73" i="58"/>
  <c r="N73" i="58" s="1"/>
  <c r="BM73" i="1" s="1"/>
  <c r="M36" i="57"/>
  <c r="N36" i="57" s="1"/>
  <c r="BL36" i="1" s="1"/>
  <c r="M59" i="55"/>
  <c r="N59" i="55" s="1"/>
  <c r="BK59" i="1" s="1"/>
  <c r="M16" i="47"/>
  <c r="N16" i="47" s="1"/>
  <c r="BC16" i="1" s="1"/>
  <c r="M69" i="40"/>
  <c r="N69" i="40"/>
  <c r="AU69" i="1" s="1"/>
  <c r="M10" i="61"/>
  <c r="N10" i="61" s="1"/>
  <c r="AV10" i="1" s="1"/>
  <c r="M17" i="61"/>
  <c r="N17" i="61" s="1"/>
  <c r="AV17" i="1" s="1"/>
  <c r="M58" i="61"/>
  <c r="N58" i="61" s="1"/>
  <c r="AV58" i="1" s="1"/>
  <c r="M57" i="38"/>
  <c r="N57" i="38" s="1"/>
  <c r="AS57" i="1" s="1"/>
  <c r="M36" i="37"/>
  <c r="N36" i="37" s="1"/>
  <c r="AR36" i="1" s="1"/>
  <c r="M79" i="37"/>
  <c r="N79" i="37" s="1"/>
  <c r="AR79" i="1" s="1"/>
  <c r="M19" i="36"/>
  <c r="N19" i="36" s="1"/>
  <c r="AQ19" i="1" s="1"/>
  <c r="M27" i="36"/>
  <c r="N27" i="36" s="1"/>
  <c r="AQ27" i="1" s="1"/>
  <c r="M36" i="35"/>
  <c r="N36" i="35"/>
  <c r="M12" i="9"/>
  <c r="N12" i="9" s="1"/>
  <c r="Q12" i="1" s="1"/>
  <c r="M53" i="9"/>
  <c r="N53" i="9" s="1"/>
  <c r="Q53" i="1" s="1"/>
  <c r="M31" i="8"/>
  <c r="N31" i="8" s="1"/>
  <c r="P31" i="1" s="1"/>
  <c r="M32" i="8"/>
  <c r="N32" i="8" s="1"/>
  <c r="P32" i="1" s="1"/>
  <c r="M41" i="8"/>
  <c r="N41" i="8" s="1"/>
  <c r="P41" i="1" s="1"/>
  <c r="M70" i="8"/>
  <c r="N70" i="8" s="1"/>
  <c r="P70" i="1" s="1"/>
  <c r="M39" i="7"/>
  <c r="N39" i="7" s="1"/>
  <c r="N39" i="1" s="1"/>
  <c r="M70" i="7"/>
  <c r="N70" i="7" s="1"/>
  <c r="N70" i="1" s="1"/>
  <c r="M51" i="63"/>
  <c r="N51" i="63" s="1"/>
  <c r="M74" i="63"/>
  <c r="N74" i="63" s="1"/>
  <c r="M33" i="60"/>
  <c r="N33" i="60" s="1"/>
  <c r="BO33" i="1" s="1"/>
  <c r="M47" i="42"/>
  <c r="N47" i="42" s="1"/>
  <c r="AX47" i="1" s="1"/>
  <c r="M64" i="41"/>
  <c r="N64" i="41" s="1"/>
  <c r="AW64" i="1" s="1"/>
  <c r="M73" i="41"/>
  <c r="N73" i="41" s="1"/>
  <c r="AW73" i="1" s="1"/>
  <c r="M47" i="40"/>
  <c r="N47" i="40" s="1"/>
  <c r="AU47" i="1" s="1"/>
  <c r="M73" i="16"/>
  <c r="N73" i="16" s="1"/>
  <c r="W73" i="1" s="1"/>
  <c r="M43" i="15"/>
  <c r="N43" i="15" s="1"/>
  <c r="V43" i="1" s="1"/>
  <c r="M46" i="15"/>
  <c r="N46" i="15"/>
  <c r="V46" i="1" s="1"/>
  <c r="M47" i="15"/>
  <c r="N47" i="15" s="1"/>
  <c r="V47" i="1" s="1"/>
  <c r="M48" i="15"/>
  <c r="N48" i="15" s="1"/>
  <c r="V48" i="1" s="1"/>
  <c r="M64" i="14"/>
  <c r="N64" i="14" s="1"/>
  <c r="U64" i="1" s="1"/>
  <c r="M47" i="13"/>
  <c r="N47" i="13" s="1"/>
  <c r="T47" i="1" s="1"/>
  <c r="M44" i="10"/>
  <c r="N44" i="10" s="1"/>
  <c r="R44" i="1" s="1"/>
  <c r="M45" i="10"/>
  <c r="N45" i="10"/>
  <c r="M46" i="10"/>
  <c r="N46" i="10" s="1"/>
  <c r="R46" i="1" s="1"/>
  <c r="M47" i="10"/>
  <c r="N47" i="10" s="1"/>
  <c r="R47" i="1" s="1"/>
  <c r="M27" i="9"/>
  <c r="N27" i="9" s="1"/>
  <c r="Q27" i="1" s="1"/>
  <c r="M65" i="9"/>
  <c r="N65" i="9" s="1"/>
  <c r="Q65" i="1" s="1"/>
  <c r="M83" i="59"/>
  <c r="N83" i="59" s="1"/>
  <c r="BN83" i="1" s="1"/>
  <c r="M47" i="44"/>
  <c r="N47" i="44" s="1"/>
  <c r="AZ47" i="1" s="1"/>
  <c r="M39" i="39"/>
  <c r="N39" i="39" s="1"/>
  <c r="AT39" i="1" s="1"/>
  <c r="M12" i="36"/>
  <c r="N12" i="36" s="1"/>
  <c r="AQ12" i="1" s="1"/>
  <c r="M74" i="32"/>
  <c r="N74" i="32" s="1"/>
  <c r="AM74" i="1" s="1"/>
  <c r="M83" i="17"/>
  <c r="N83" i="17" s="1"/>
  <c r="X83" i="1" s="1"/>
  <c r="M9" i="8"/>
  <c r="N9" i="8" s="1"/>
  <c r="P9" i="1" s="1"/>
  <c r="M29" i="5"/>
  <c r="N29" i="5" s="1"/>
  <c r="L29" i="1" s="1"/>
  <c r="M32" i="5"/>
  <c r="N32" i="5" s="1"/>
  <c r="L32" i="1" s="1"/>
  <c r="M9" i="60"/>
  <c r="N9" i="60" s="1"/>
  <c r="BO9" i="1" s="1"/>
  <c r="M12" i="60"/>
  <c r="N12" i="60" s="1"/>
  <c r="BO12" i="1" s="1"/>
  <c r="M39" i="59"/>
  <c r="N39" i="59" s="1"/>
  <c r="BN39" i="1" s="1"/>
  <c r="M57" i="58"/>
  <c r="N57" i="58" s="1"/>
  <c r="BM57" i="1" s="1"/>
  <c r="M78" i="58"/>
  <c r="N78" i="58" s="1"/>
  <c r="BM78" i="1" s="1"/>
  <c r="M71" i="57"/>
  <c r="N71" i="57" s="1"/>
  <c r="BL71" i="1" s="1"/>
  <c r="M43" i="55"/>
  <c r="N43" i="55" s="1"/>
  <c r="BK43" i="1" s="1"/>
  <c r="M26" i="54"/>
  <c r="N26" i="54" s="1"/>
  <c r="BJ26" i="1" s="1"/>
  <c r="M29" i="54"/>
  <c r="N29" i="54" s="1"/>
  <c r="BJ29" i="1" s="1"/>
  <c r="M24" i="52"/>
  <c r="N24" i="52" s="1"/>
  <c r="BH24" i="1" s="1"/>
  <c r="M26" i="52"/>
  <c r="N26" i="52" s="1"/>
  <c r="BH26" i="1" s="1"/>
  <c r="M27" i="52"/>
  <c r="N27" i="52"/>
  <c r="M76" i="52"/>
  <c r="N76" i="52" s="1"/>
  <c r="BH76" i="1" s="1"/>
  <c r="M51" i="42"/>
  <c r="N51" i="42" s="1"/>
  <c r="AX51" i="1" s="1"/>
  <c r="M52" i="42"/>
  <c r="N52" i="42" s="1"/>
  <c r="AX52" i="1" s="1"/>
  <c r="M66" i="42"/>
  <c r="N66" i="42" s="1"/>
  <c r="AX66" i="1" s="1"/>
  <c r="M37" i="41"/>
  <c r="N37" i="41" s="1"/>
  <c r="AW37" i="1" s="1"/>
  <c r="M39" i="41"/>
  <c r="N39" i="41" s="1"/>
  <c r="AW39" i="1" s="1"/>
  <c r="M41" i="41"/>
  <c r="N41" i="41" s="1"/>
  <c r="AW41" i="1" s="1"/>
  <c r="M22" i="61"/>
  <c r="N22" i="61" s="1"/>
  <c r="AV22" i="1" s="1"/>
  <c r="M26" i="61"/>
  <c r="N26" i="61" s="1"/>
  <c r="AV26" i="1" s="1"/>
  <c r="M26" i="38"/>
  <c r="N26" i="38" s="1"/>
  <c r="AS26" i="1" s="1"/>
  <c r="M68" i="35"/>
  <c r="N68" i="35" s="1"/>
  <c r="AP68" i="1" s="1"/>
  <c r="M23" i="34"/>
  <c r="N23" i="34" s="1"/>
  <c r="AO23" i="1" s="1"/>
  <c r="M60" i="32"/>
  <c r="N60" i="32" s="1"/>
  <c r="AM60" i="1" s="1"/>
  <c r="M61" i="32"/>
  <c r="N61" i="32" s="1"/>
  <c r="AM61" i="1" s="1"/>
  <c r="M62" i="32"/>
  <c r="N62" i="32" s="1"/>
  <c r="AM62" i="1" s="1"/>
  <c r="M76" i="32"/>
  <c r="N76" i="32" s="1"/>
  <c r="AM76" i="1" s="1"/>
  <c r="M17" i="26"/>
  <c r="N17" i="26" s="1"/>
  <c r="AG17" i="1" s="1"/>
  <c r="M18" i="26"/>
  <c r="N18" i="26" s="1"/>
  <c r="AG18" i="1" s="1"/>
  <c r="M57" i="26"/>
  <c r="N57" i="26"/>
  <c r="AG57" i="1" s="1"/>
  <c r="M58" i="26"/>
  <c r="N58" i="26" s="1"/>
  <c r="AG58" i="1" s="1"/>
  <c r="M40" i="21"/>
  <c r="N40" i="21" s="1"/>
  <c r="AB40" i="1" s="1"/>
  <c r="M41" i="21"/>
  <c r="N41" i="21" s="1"/>
  <c r="AB41" i="1" s="1"/>
  <c r="M18" i="20"/>
  <c r="N18" i="20"/>
  <c r="M9" i="18"/>
  <c r="N9" i="18"/>
  <c r="M16" i="18"/>
  <c r="N16" i="18" s="1"/>
  <c r="Y16" i="1" s="1"/>
  <c r="M17" i="18"/>
  <c r="N17" i="18" s="1"/>
  <c r="Y17" i="1" s="1"/>
  <c r="M27" i="18"/>
  <c r="N27" i="18" s="1"/>
  <c r="Y27" i="1" s="1"/>
  <c r="M62" i="18"/>
  <c r="N62" i="18" s="1"/>
  <c r="Y62" i="1" s="1"/>
  <c r="M65" i="18"/>
  <c r="N65" i="18" s="1"/>
  <c r="Y65" i="1" s="1"/>
  <c r="M66" i="16"/>
  <c r="N66" i="16"/>
  <c r="M78" i="16"/>
  <c r="N78" i="16" s="1"/>
  <c r="W78" i="1" s="1"/>
  <c r="M38" i="15"/>
  <c r="N38" i="15" s="1"/>
  <c r="V38" i="1" s="1"/>
  <c r="M39" i="15"/>
  <c r="N39" i="15" s="1"/>
  <c r="V39" i="1" s="1"/>
  <c r="M75" i="15"/>
  <c r="N75" i="15" s="1"/>
  <c r="V75" i="1" s="1"/>
  <c r="M37" i="10"/>
  <c r="N37" i="10" s="1"/>
  <c r="R37" i="1" s="1"/>
  <c r="M58" i="8"/>
  <c r="N58" i="8" s="1"/>
  <c r="P58" i="1" s="1"/>
  <c r="M68" i="12"/>
  <c r="N68" i="12" s="1"/>
  <c r="O68" i="1" s="1"/>
  <c r="M27" i="7"/>
  <c r="N27" i="7" s="1"/>
  <c r="N27" i="1" s="1"/>
  <c r="M30" i="6"/>
  <c r="N30" i="6" s="1"/>
  <c r="M30" i="1" s="1"/>
  <c r="M31" i="6"/>
  <c r="N31" i="6" s="1"/>
  <c r="M31" i="1" s="1"/>
  <c r="M34" i="6"/>
  <c r="N34" i="6" s="1"/>
  <c r="M34" i="1" s="1"/>
  <c r="M73" i="60"/>
  <c r="N73" i="60" s="1"/>
  <c r="BO73" i="1" s="1"/>
  <c r="M43" i="59"/>
  <c r="N43" i="59" s="1"/>
  <c r="BN43" i="1" s="1"/>
  <c r="M47" i="59"/>
  <c r="N47" i="59"/>
  <c r="M20" i="55"/>
  <c r="N20" i="55" s="1"/>
  <c r="BK20" i="1" s="1"/>
  <c r="M43" i="45"/>
  <c r="N43" i="45"/>
  <c r="BA43" i="1" s="1"/>
  <c r="M45" i="45"/>
  <c r="N45" i="45" s="1"/>
  <c r="BA45" i="1" s="1"/>
  <c r="M47" i="45"/>
  <c r="N47" i="45"/>
  <c r="M48" i="45"/>
  <c r="N48" i="45" s="1"/>
  <c r="BA48" i="1" s="1"/>
  <c r="M79" i="45"/>
  <c r="N79" i="45" s="1"/>
  <c r="BA79" i="1" s="1"/>
  <c r="M16" i="44"/>
  <c r="N16" i="44" s="1"/>
  <c r="AZ16" i="1" s="1"/>
  <c r="M17" i="44"/>
  <c r="N17" i="44" s="1"/>
  <c r="AZ17" i="1" s="1"/>
  <c r="M18" i="44"/>
  <c r="N18" i="44" s="1"/>
  <c r="AZ18" i="1" s="1"/>
  <c r="M19" i="44"/>
  <c r="N19" i="44" s="1"/>
  <c r="AZ19" i="1" s="1"/>
  <c r="M79" i="43"/>
  <c r="N79" i="43" s="1"/>
  <c r="AY79" i="1" s="1"/>
  <c r="M9" i="42"/>
  <c r="N9" i="42"/>
  <c r="M15" i="42"/>
  <c r="N15" i="42" s="1"/>
  <c r="AX15" i="1" s="1"/>
  <c r="M16" i="42"/>
  <c r="N16" i="42" s="1"/>
  <c r="AX16" i="1" s="1"/>
  <c r="M27" i="42"/>
  <c r="N27" i="42" s="1"/>
  <c r="AX27" i="1" s="1"/>
  <c r="M58" i="42"/>
  <c r="N58" i="42" s="1"/>
  <c r="AX58" i="1" s="1"/>
  <c r="M66" i="40"/>
  <c r="N66" i="40" s="1"/>
  <c r="AU66" i="1" s="1"/>
  <c r="M33" i="36"/>
  <c r="N33" i="36" s="1"/>
  <c r="AQ33" i="1" s="1"/>
  <c r="M83" i="36"/>
  <c r="N83" i="36" s="1"/>
  <c r="AQ83" i="1" s="1"/>
  <c r="M51" i="35"/>
  <c r="N51" i="35" s="1"/>
  <c r="AP51" i="1" s="1"/>
  <c r="M48" i="31"/>
  <c r="N48" i="31" s="1"/>
  <c r="AL48" i="1" s="1"/>
  <c r="M73" i="26"/>
  <c r="N73" i="26" s="1"/>
  <c r="AG73" i="1" s="1"/>
  <c r="M48" i="23"/>
  <c r="N48" i="23" s="1"/>
  <c r="AD48" i="1" s="1"/>
  <c r="M25" i="22"/>
  <c r="N25" i="22"/>
  <c r="M26" i="22"/>
  <c r="N26" i="22" s="1"/>
  <c r="AC26" i="1" s="1"/>
  <c r="M29" i="7"/>
  <c r="N29" i="7" s="1"/>
  <c r="N29" i="1" s="1"/>
  <c r="M33" i="7"/>
  <c r="N33" i="7" s="1"/>
  <c r="N33" i="1" s="1"/>
  <c r="M71" i="47"/>
  <c r="N71" i="47" s="1"/>
  <c r="BC71" i="1" s="1"/>
  <c r="M13" i="46"/>
  <c r="N13" i="46"/>
  <c r="M73" i="13"/>
  <c r="N73" i="13"/>
  <c r="T73" i="1" s="1"/>
  <c r="M44" i="11"/>
  <c r="N44" i="11" s="1"/>
  <c r="S44" i="1" s="1"/>
  <c r="C64" i="4"/>
  <c r="M39" i="53"/>
  <c r="N39" i="53" s="1"/>
  <c r="BI39" i="1" s="1"/>
  <c r="M81" i="53"/>
  <c r="N81" i="53" s="1"/>
  <c r="BI81" i="1" s="1"/>
  <c r="M78" i="36"/>
  <c r="N78" i="36" s="1"/>
  <c r="AQ78" i="1" s="1"/>
  <c r="M83" i="29"/>
  <c r="N83" i="29" s="1"/>
  <c r="AJ83" i="1" s="1"/>
  <c r="M53" i="28"/>
  <c r="N53" i="28" s="1"/>
  <c r="AI53" i="1" s="1"/>
  <c r="M22" i="13"/>
  <c r="N22" i="13" s="1"/>
  <c r="T22" i="1" s="1"/>
  <c r="M43" i="11"/>
  <c r="N43" i="11" s="1"/>
  <c r="S43" i="1" s="1"/>
  <c r="M19" i="63"/>
  <c r="N19" i="63" s="1"/>
  <c r="M78" i="59"/>
  <c r="N78" i="59" s="1"/>
  <c r="BN78" i="1" s="1"/>
  <c r="M33" i="52"/>
  <c r="N33" i="52" s="1"/>
  <c r="BH33" i="1" s="1"/>
  <c r="M71" i="52"/>
  <c r="N71" i="52" s="1"/>
  <c r="BH71" i="1" s="1"/>
  <c r="M83" i="52"/>
  <c r="N83" i="52" s="1"/>
  <c r="BH83" i="1" s="1"/>
  <c r="M71" i="42"/>
  <c r="N71" i="42" s="1"/>
  <c r="AX71" i="1" s="1"/>
  <c r="M60" i="39"/>
  <c r="N60" i="39" s="1"/>
  <c r="AT60" i="1" s="1"/>
  <c r="M13" i="31"/>
  <c r="N13" i="31"/>
  <c r="M37" i="30"/>
  <c r="N37" i="30" s="1"/>
  <c r="AK37" i="1" s="1"/>
  <c r="M81" i="30"/>
  <c r="N81" i="30" s="1"/>
  <c r="AK81" i="1" s="1"/>
  <c r="M11" i="29"/>
  <c r="N11" i="29" s="1"/>
  <c r="AJ11" i="1" s="1"/>
  <c r="M38" i="28"/>
  <c r="N38" i="28" s="1"/>
  <c r="AI38" i="1" s="1"/>
  <c r="M39" i="28"/>
  <c r="N39" i="28" s="1"/>
  <c r="AI39" i="1" s="1"/>
  <c r="M41" i="28"/>
  <c r="N41" i="28" s="1"/>
  <c r="AI41" i="1" s="1"/>
  <c r="M70" i="28"/>
  <c r="N70" i="28" s="1"/>
  <c r="AI70" i="1" s="1"/>
  <c r="M75" i="28"/>
  <c r="N75" i="28" s="1"/>
  <c r="AI75" i="1" s="1"/>
  <c r="M81" i="28"/>
  <c r="N81" i="28" s="1"/>
  <c r="AI81" i="1" s="1"/>
  <c r="M11" i="27"/>
  <c r="N11" i="27" s="1"/>
  <c r="AH11" i="1" s="1"/>
  <c r="M20" i="27"/>
  <c r="N20" i="27" s="1"/>
  <c r="AH20" i="1" s="1"/>
  <c r="M50" i="27"/>
  <c r="N50" i="27" s="1"/>
  <c r="AH50" i="1" s="1"/>
  <c r="M78" i="27"/>
  <c r="N78" i="27" s="1"/>
  <c r="AH78" i="1" s="1"/>
  <c r="M12" i="19"/>
  <c r="N12" i="19" s="1"/>
  <c r="Z12" i="1" s="1"/>
  <c r="M9" i="12"/>
  <c r="N9" i="12"/>
  <c r="M15" i="12"/>
  <c r="N15" i="12" s="1"/>
  <c r="O15" i="1" s="1"/>
  <c r="M60" i="12"/>
  <c r="N60" i="12" s="1"/>
  <c r="O60" i="1" s="1"/>
  <c r="M71" i="29"/>
  <c r="N71" i="29"/>
  <c r="AJ71" i="1" s="1"/>
  <c r="M50" i="13"/>
  <c r="N50" i="13" s="1"/>
  <c r="T50" i="1" s="1"/>
  <c r="M30" i="9"/>
  <c r="N30" i="9" s="1"/>
  <c r="Q30" i="1" s="1"/>
  <c r="M31" i="9"/>
  <c r="N31" i="9" s="1"/>
  <c r="Q31" i="1" s="1"/>
  <c r="M33" i="9"/>
  <c r="N33" i="9" s="1"/>
  <c r="Q33" i="1" s="1"/>
  <c r="M34" i="9"/>
  <c r="N34" i="9" s="1"/>
  <c r="Q34" i="1" s="1"/>
  <c r="M9" i="5"/>
  <c r="N9" i="5" s="1"/>
  <c r="L9" i="1" s="1"/>
  <c r="M39" i="37"/>
  <c r="N39" i="37" s="1"/>
  <c r="AR39" i="1" s="1"/>
  <c r="M13" i="5"/>
  <c r="N13" i="5" s="1"/>
  <c r="L13" i="1" s="1"/>
  <c r="M69" i="52"/>
  <c r="N69" i="52" s="1"/>
  <c r="BH69" i="1" s="1"/>
  <c r="M26" i="51"/>
  <c r="N26" i="51" s="1"/>
  <c r="BG26" i="1" s="1"/>
  <c r="M64" i="51"/>
  <c r="N64" i="51" s="1"/>
  <c r="BG64" i="1" s="1"/>
  <c r="M39" i="42"/>
  <c r="N39" i="42" s="1"/>
  <c r="AX39" i="1" s="1"/>
  <c r="M79" i="42"/>
  <c r="N79" i="42" s="1"/>
  <c r="AX79" i="1" s="1"/>
  <c r="M61" i="41"/>
  <c r="N61" i="41" s="1"/>
  <c r="AW61" i="1" s="1"/>
  <c r="M54" i="61"/>
  <c r="N54" i="61" s="1"/>
  <c r="AV54" i="1" s="1"/>
  <c r="M55" i="61"/>
  <c r="N55" i="61" s="1"/>
  <c r="AV55" i="1" s="1"/>
  <c r="M47" i="38"/>
  <c r="N47" i="38" s="1"/>
  <c r="AS47" i="1" s="1"/>
  <c r="M83" i="35"/>
  <c r="N83" i="35"/>
  <c r="M54" i="34"/>
  <c r="N54" i="34" s="1"/>
  <c r="AO54" i="1" s="1"/>
  <c r="M55" i="34"/>
  <c r="N55" i="34" s="1"/>
  <c r="AO55" i="1" s="1"/>
  <c r="M67" i="34"/>
  <c r="N67" i="34" s="1"/>
  <c r="AO67" i="1" s="1"/>
  <c r="M29" i="33"/>
  <c r="N29" i="33" s="1"/>
  <c r="AN29" i="1" s="1"/>
  <c r="M30" i="33"/>
  <c r="N30" i="33" s="1"/>
  <c r="AN30" i="1" s="1"/>
  <c r="M31" i="33"/>
  <c r="N31" i="33" s="1"/>
  <c r="AN31" i="1" s="1"/>
  <c r="M32" i="33"/>
  <c r="N32" i="33" s="1"/>
  <c r="AN32" i="1" s="1"/>
  <c r="M34" i="33"/>
  <c r="N34" i="33" s="1"/>
  <c r="AN34" i="1" s="1"/>
  <c r="M83" i="33"/>
  <c r="N83" i="33" s="1"/>
  <c r="AN83" i="1" s="1"/>
  <c r="M13" i="32"/>
  <c r="N13" i="32" s="1"/>
  <c r="AM13" i="1" s="1"/>
  <c r="M43" i="30"/>
  <c r="N43" i="30" s="1"/>
  <c r="AK43" i="1" s="1"/>
  <c r="M44" i="30"/>
  <c r="N44" i="30" s="1"/>
  <c r="AK44" i="1" s="1"/>
  <c r="M45" i="30"/>
  <c r="N45" i="30" s="1"/>
  <c r="AK45" i="1" s="1"/>
  <c r="M46" i="30"/>
  <c r="N46" i="30" s="1"/>
  <c r="AK46" i="1" s="1"/>
  <c r="M47" i="30"/>
  <c r="N47" i="30" s="1"/>
  <c r="AK47" i="1" s="1"/>
  <c r="M64" i="29"/>
  <c r="N64" i="29" s="1"/>
  <c r="AJ64" i="1" s="1"/>
  <c r="M73" i="29"/>
  <c r="N73" i="29"/>
  <c r="M23" i="27"/>
  <c r="N23" i="27" s="1"/>
  <c r="AH23" i="1" s="1"/>
  <c r="M24" i="27"/>
  <c r="N24" i="27" s="1"/>
  <c r="AH24" i="1" s="1"/>
  <c r="M25" i="27"/>
  <c r="N25" i="27" s="1"/>
  <c r="AH25" i="1" s="1"/>
  <c r="M26" i="27"/>
  <c r="N26" i="27" s="1"/>
  <c r="AH26" i="1" s="1"/>
  <c r="M27" i="27"/>
  <c r="N27" i="27"/>
  <c r="M44" i="20"/>
  <c r="N44" i="20" s="1"/>
  <c r="AA44" i="1" s="1"/>
  <c r="M48" i="20"/>
  <c r="N48" i="20" s="1"/>
  <c r="AA48" i="1" s="1"/>
  <c r="M68" i="20"/>
  <c r="N68" i="20" s="1"/>
  <c r="AA68" i="1" s="1"/>
  <c r="M15" i="19"/>
  <c r="N15" i="19" s="1"/>
  <c r="Z15" i="1" s="1"/>
  <c r="M22" i="19"/>
  <c r="N22" i="19" s="1"/>
  <c r="Z22" i="1" s="1"/>
  <c r="M73" i="17"/>
  <c r="N73" i="17" s="1"/>
  <c r="X73" i="1" s="1"/>
  <c r="M58" i="13"/>
  <c r="N58" i="13" s="1"/>
  <c r="T58" i="1" s="1"/>
  <c r="M59" i="13"/>
  <c r="N59" i="13" s="1"/>
  <c r="T59" i="1" s="1"/>
  <c r="M60" i="13"/>
  <c r="N60" i="13" s="1"/>
  <c r="T60" i="1" s="1"/>
  <c r="M62" i="13"/>
  <c r="N62" i="13" s="1"/>
  <c r="T62" i="1" s="1"/>
  <c r="M55" i="8"/>
  <c r="N55" i="8" s="1"/>
  <c r="P55" i="1" s="1"/>
  <c r="M74" i="8"/>
  <c r="N74" i="8" s="1"/>
  <c r="P74" i="1" s="1"/>
  <c r="M71" i="12"/>
  <c r="N71" i="12" s="1"/>
  <c r="O71" i="1" s="1"/>
  <c r="M44" i="7"/>
  <c r="N44" i="7" s="1"/>
  <c r="N44" i="1" s="1"/>
  <c r="M47" i="7"/>
  <c r="N47" i="7"/>
  <c r="C20" i="63"/>
  <c r="M39" i="63"/>
  <c r="N39" i="63" s="1"/>
  <c r="M70" i="59"/>
  <c r="N70" i="59" s="1"/>
  <c r="BN70" i="1" s="1"/>
  <c r="M50" i="38"/>
  <c r="N50" i="38" s="1"/>
  <c r="AS50" i="1" s="1"/>
  <c r="M66" i="38"/>
  <c r="N66" i="38" s="1"/>
  <c r="AS66" i="1" s="1"/>
  <c r="M78" i="38"/>
  <c r="N78" i="38" s="1"/>
  <c r="AS78" i="1" s="1"/>
  <c r="M50" i="36"/>
  <c r="N50" i="36" s="1"/>
  <c r="AQ50" i="1" s="1"/>
  <c r="M31" i="25"/>
  <c r="N31" i="25" s="1"/>
  <c r="AF31" i="1" s="1"/>
  <c r="M32" i="25"/>
  <c r="N32" i="25" s="1"/>
  <c r="AF32" i="1" s="1"/>
  <c r="M71" i="25"/>
  <c r="N71" i="25" s="1"/>
  <c r="AF71" i="1" s="1"/>
  <c r="M83" i="25"/>
  <c r="N83" i="25"/>
  <c r="M53" i="24"/>
  <c r="N53" i="24"/>
  <c r="M55" i="24"/>
  <c r="N55" i="24" s="1"/>
  <c r="AE55" i="1" s="1"/>
  <c r="M81" i="12"/>
  <c r="N81" i="12" s="1"/>
  <c r="O81" i="1" s="1"/>
  <c r="M17" i="5"/>
  <c r="N17" i="5" s="1"/>
  <c r="L17" i="1" s="1"/>
  <c r="M67" i="5"/>
  <c r="N67" i="5" s="1"/>
  <c r="L67" i="1" s="1"/>
  <c r="M43" i="63"/>
  <c r="N43" i="63"/>
  <c r="M44" i="63"/>
  <c r="N44" i="63" s="1"/>
  <c r="M45" i="63"/>
  <c r="N45" i="63"/>
  <c r="M36" i="60"/>
  <c r="N36" i="60" s="1"/>
  <c r="BO36" i="1" s="1"/>
  <c r="M10" i="59"/>
  <c r="N10" i="59" s="1"/>
  <c r="BN10" i="1" s="1"/>
  <c r="C64" i="59"/>
  <c r="M13" i="58"/>
  <c r="N13" i="58" s="1"/>
  <c r="BM13" i="1" s="1"/>
  <c r="M36" i="58"/>
  <c r="N36" i="58" s="1"/>
  <c r="BM36" i="1" s="1"/>
  <c r="M48" i="58"/>
  <c r="N48" i="58" s="1"/>
  <c r="BM48" i="1" s="1"/>
  <c r="M39" i="50"/>
  <c r="N39" i="50" s="1"/>
  <c r="BF39" i="1" s="1"/>
  <c r="D79" i="5"/>
  <c r="M79" i="5"/>
  <c r="N79" i="5" s="1"/>
  <c r="L79" i="1" s="1"/>
  <c r="M11" i="63"/>
  <c r="N11" i="63" s="1"/>
  <c r="M37" i="61"/>
  <c r="N37" i="61"/>
  <c r="M38" i="61"/>
  <c r="N38" i="61" s="1"/>
  <c r="AV38" i="1" s="1"/>
  <c r="M44" i="39"/>
  <c r="N44" i="39" s="1"/>
  <c r="AT44" i="1" s="1"/>
  <c r="M45" i="29"/>
  <c r="N45" i="29" s="1"/>
  <c r="AJ45" i="1" s="1"/>
  <c r="M47" i="29"/>
  <c r="N47" i="29" s="1"/>
  <c r="AJ47" i="1" s="1"/>
  <c r="M60" i="5"/>
  <c r="N60" i="5" s="1"/>
  <c r="L60" i="1" s="1"/>
  <c r="M64" i="5"/>
  <c r="N64" i="5" s="1"/>
  <c r="L64" i="1" s="1"/>
  <c r="M18" i="63"/>
  <c r="N18" i="63" s="1"/>
  <c r="M78" i="63"/>
  <c r="N78" i="63" s="1"/>
  <c r="C13" i="59"/>
  <c r="M9" i="58"/>
  <c r="N9" i="58" s="1"/>
  <c r="BM9" i="1" s="1"/>
  <c r="M24" i="58"/>
  <c r="N24" i="58" s="1"/>
  <c r="BM24" i="1" s="1"/>
  <c r="M25" i="58"/>
  <c r="N25" i="58" s="1"/>
  <c r="BM25" i="1" s="1"/>
  <c r="M68" i="55"/>
  <c r="N68" i="55" s="1"/>
  <c r="BK68" i="1" s="1"/>
  <c r="M73" i="54"/>
  <c r="N73" i="54" s="1"/>
  <c r="BJ73" i="1" s="1"/>
  <c r="M69" i="53"/>
  <c r="N69" i="53" s="1"/>
  <c r="BI69" i="1" s="1"/>
  <c r="M20" i="31"/>
  <c r="N20" i="31" s="1"/>
  <c r="AL20" i="1" s="1"/>
  <c r="M50" i="31"/>
  <c r="N50" i="31" s="1"/>
  <c r="AL50" i="1" s="1"/>
  <c r="M33" i="30"/>
  <c r="N33" i="30" s="1"/>
  <c r="AK33" i="1" s="1"/>
  <c r="C9" i="5"/>
  <c r="C9" i="59"/>
  <c r="M76" i="5"/>
  <c r="N76" i="5" s="1"/>
  <c r="L76" i="1" s="1"/>
  <c r="M23" i="63"/>
  <c r="N23" i="63" s="1"/>
  <c r="M38" i="59"/>
  <c r="N38" i="59" s="1"/>
  <c r="BN38" i="1" s="1"/>
  <c r="D75" i="59"/>
  <c r="M60" i="58"/>
  <c r="N60" i="58" s="1"/>
  <c r="BM60" i="1" s="1"/>
  <c r="M73" i="43"/>
  <c r="N73" i="43"/>
  <c r="AY73" i="1" s="1"/>
  <c r="M25" i="33"/>
  <c r="N25" i="33"/>
  <c r="M45" i="28"/>
  <c r="N45" i="28" s="1"/>
  <c r="AI45" i="1" s="1"/>
  <c r="M38" i="54"/>
  <c r="N38" i="54" s="1"/>
  <c r="BJ38" i="1" s="1"/>
  <c r="M41" i="33"/>
  <c r="N41" i="33" s="1"/>
  <c r="AN41" i="1" s="1"/>
  <c r="M54" i="57"/>
  <c r="N54" i="57" s="1"/>
  <c r="BL54" i="1" s="1"/>
  <c r="M25" i="55"/>
  <c r="N25" i="55" s="1"/>
  <c r="BK25" i="1" s="1"/>
  <c r="M29" i="55"/>
  <c r="N29" i="55" s="1"/>
  <c r="BK29" i="1" s="1"/>
  <c r="M45" i="54"/>
  <c r="N45" i="54" s="1"/>
  <c r="BJ45" i="1" s="1"/>
  <c r="M46" i="54"/>
  <c r="N46" i="54"/>
  <c r="BJ46" i="1" s="1"/>
  <c r="M47" i="54"/>
  <c r="N47" i="54" s="1"/>
  <c r="BJ47" i="1" s="1"/>
  <c r="M48" i="54"/>
  <c r="N48" i="54" s="1"/>
  <c r="BJ48" i="1" s="1"/>
  <c r="M68" i="54"/>
  <c r="N68" i="54" s="1"/>
  <c r="BJ68" i="1" s="1"/>
  <c r="M53" i="50"/>
  <c r="N53" i="50" s="1"/>
  <c r="BF53" i="1" s="1"/>
  <c r="M29" i="49"/>
  <c r="N29" i="49" s="1"/>
  <c r="BE29" i="1" s="1"/>
  <c r="M71" i="49"/>
  <c r="N71" i="49" s="1"/>
  <c r="BE71" i="1" s="1"/>
  <c r="M23" i="44"/>
  <c r="N23" i="44"/>
  <c r="M30" i="41"/>
  <c r="N30" i="41"/>
  <c r="M30" i="39"/>
  <c r="N30" i="39" s="1"/>
  <c r="AT30" i="1" s="1"/>
  <c r="M31" i="39"/>
  <c r="N31" i="39" s="1"/>
  <c r="AT31" i="1" s="1"/>
  <c r="M32" i="39"/>
  <c r="N32" i="39" s="1"/>
  <c r="AT32" i="1" s="1"/>
  <c r="M52" i="37"/>
  <c r="N52" i="37" s="1"/>
  <c r="AR52" i="1" s="1"/>
  <c r="M52" i="27"/>
  <c r="N52" i="27" s="1"/>
  <c r="AH52" i="1" s="1"/>
  <c r="M22" i="24"/>
  <c r="N22" i="24" s="1"/>
  <c r="AE22" i="1" s="1"/>
  <c r="M23" i="24"/>
  <c r="N23" i="24"/>
  <c r="M25" i="24"/>
  <c r="N25" i="24" s="1"/>
  <c r="AE25" i="1" s="1"/>
  <c r="M30" i="22"/>
  <c r="N30" i="22" s="1"/>
  <c r="AC30" i="1" s="1"/>
  <c r="M34" i="22"/>
  <c r="N34" i="22" s="1"/>
  <c r="AC34" i="1" s="1"/>
  <c r="M37" i="17"/>
  <c r="N37" i="17" s="1"/>
  <c r="X37" i="1" s="1"/>
  <c r="M55" i="16"/>
  <c r="N55" i="16" s="1"/>
  <c r="W55" i="1" s="1"/>
  <c r="M67" i="16"/>
  <c r="N67" i="16" s="1"/>
  <c r="M74" i="16"/>
  <c r="N74" i="16" s="1"/>
  <c r="W74" i="1" s="1"/>
  <c r="M52" i="14"/>
  <c r="N52" i="14" s="1"/>
  <c r="U52" i="1" s="1"/>
  <c r="M55" i="14"/>
  <c r="N55" i="14" s="1"/>
  <c r="U55" i="1" s="1"/>
  <c r="M22" i="8"/>
  <c r="N22" i="8" s="1"/>
  <c r="P22" i="1" s="1"/>
  <c r="M23" i="8"/>
  <c r="N23" i="8"/>
  <c r="M25" i="8"/>
  <c r="N25" i="8"/>
  <c r="M78" i="8"/>
  <c r="N78" i="8" s="1"/>
  <c r="P78" i="1" s="1"/>
  <c r="M24" i="12"/>
  <c r="N24" i="12" s="1"/>
  <c r="O24" i="1" s="1"/>
  <c r="M29" i="12"/>
  <c r="N29" i="12" s="1"/>
  <c r="O29" i="1" s="1"/>
  <c r="M66" i="12"/>
  <c r="N66" i="12" s="1"/>
  <c r="O66" i="1" s="1"/>
  <c r="M76" i="12"/>
  <c r="N76" i="12" s="1"/>
  <c r="O76" i="1" s="1"/>
  <c r="M58" i="7"/>
  <c r="N58" i="7"/>
  <c r="M59" i="7"/>
  <c r="N59" i="7" s="1"/>
  <c r="N59" i="1" s="1"/>
  <c r="M65" i="7"/>
  <c r="N65" i="7" s="1"/>
  <c r="N65" i="1" s="1"/>
  <c r="M78" i="7"/>
  <c r="N78" i="7" s="1"/>
  <c r="N78" i="1" s="1"/>
  <c r="M71" i="6"/>
  <c r="N71" i="6" s="1"/>
  <c r="M71" i="1" s="1"/>
  <c r="M15" i="57"/>
  <c r="N15" i="57" s="1"/>
  <c r="BL15" i="1" s="1"/>
  <c r="M19" i="57"/>
  <c r="N19" i="57" s="1"/>
  <c r="BL19" i="1" s="1"/>
  <c r="M27" i="57"/>
  <c r="N27" i="57"/>
  <c r="M65" i="57"/>
  <c r="N65" i="57" s="1"/>
  <c r="BL65" i="1" s="1"/>
  <c r="M78" i="57"/>
  <c r="N78" i="57" s="1"/>
  <c r="BL78" i="1" s="1"/>
  <c r="M71" i="55"/>
  <c r="N71" i="55" s="1"/>
  <c r="BK71" i="1" s="1"/>
  <c r="M67" i="48"/>
  <c r="N67" i="48" s="1"/>
  <c r="BD67" i="1" s="1"/>
  <c r="M71" i="44"/>
  <c r="N71" i="44" s="1"/>
  <c r="AZ71" i="1" s="1"/>
  <c r="M53" i="43"/>
  <c r="N53" i="43"/>
  <c r="M20" i="40"/>
  <c r="N20" i="40" s="1"/>
  <c r="AU20" i="1" s="1"/>
  <c r="M74" i="40"/>
  <c r="N74" i="40" s="1"/>
  <c r="AU74" i="1" s="1"/>
  <c r="M66" i="61"/>
  <c r="N66" i="61" s="1"/>
  <c r="AV66" i="1" s="1"/>
  <c r="M73" i="39"/>
  <c r="N73" i="39" s="1"/>
  <c r="AT73" i="1" s="1"/>
  <c r="M16" i="37"/>
  <c r="N16" i="37" s="1"/>
  <c r="AR16" i="1" s="1"/>
  <c r="M17" i="37"/>
  <c r="N17" i="37" s="1"/>
  <c r="AR17" i="1" s="1"/>
  <c r="M18" i="37"/>
  <c r="N18" i="37" s="1"/>
  <c r="AR18" i="1" s="1"/>
  <c r="M19" i="37"/>
  <c r="N19" i="37" s="1"/>
  <c r="AR19" i="1" s="1"/>
  <c r="M60" i="37"/>
  <c r="N60" i="37" s="1"/>
  <c r="AR60" i="1" s="1"/>
  <c r="M76" i="37"/>
  <c r="N76" i="37" s="1"/>
  <c r="AR76" i="1" s="1"/>
  <c r="M19" i="35"/>
  <c r="N19" i="35" s="1"/>
  <c r="AP19" i="1" s="1"/>
  <c r="M66" i="35"/>
  <c r="N66" i="35" s="1"/>
  <c r="AP66" i="1" s="1"/>
  <c r="M29" i="34"/>
  <c r="N29" i="34" s="1"/>
  <c r="AO29" i="1" s="1"/>
  <c r="M30" i="34"/>
  <c r="N30" i="34" s="1"/>
  <c r="AO30" i="1" s="1"/>
  <c r="M32" i="34"/>
  <c r="N32" i="34" s="1"/>
  <c r="AO32" i="1" s="1"/>
  <c r="M33" i="34"/>
  <c r="N33" i="34" s="1"/>
  <c r="AO33" i="1" s="1"/>
  <c r="M34" i="34"/>
  <c r="N34" i="34" s="1"/>
  <c r="AO34" i="1" s="1"/>
  <c r="M68" i="33"/>
  <c r="N68" i="33" s="1"/>
  <c r="AN68" i="1" s="1"/>
  <c r="M30" i="32"/>
  <c r="N30" i="32" s="1"/>
  <c r="AM30" i="1" s="1"/>
  <c r="M31" i="32"/>
  <c r="N31" i="32" s="1"/>
  <c r="AM31" i="1" s="1"/>
  <c r="M32" i="32"/>
  <c r="N32" i="32"/>
  <c r="AM32" i="1" s="1"/>
  <c r="M33" i="32"/>
  <c r="N33" i="32" s="1"/>
  <c r="AM33" i="1" s="1"/>
  <c r="M34" i="32"/>
  <c r="N34" i="32" s="1"/>
  <c r="AM34" i="1" s="1"/>
  <c r="M69" i="31"/>
  <c r="N69" i="31" s="1"/>
  <c r="AL69" i="1" s="1"/>
  <c r="M51" i="30"/>
  <c r="N51" i="30" s="1"/>
  <c r="AK51" i="1" s="1"/>
  <c r="M53" i="30"/>
  <c r="N53" i="30" s="1"/>
  <c r="AK53" i="1" s="1"/>
  <c r="M23" i="29"/>
  <c r="N23" i="29"/>
  <c r="M13" i="28"/>
  <c r="N13" i="28"/>
  <c r="M70" i="26"/>
  <c r="N70" i="26" s="1"/>
  <c r="AG70" i="1" s="1"/>
  <c r="M11" i="25"/>
  <c r="N11" i="25" s="1"/>
  <c r="AF11" i="1" s="1"/>
  <c r="M12" i="25"/>
  <c r="N12" i="25" s="1"/>
  <c r="AF12" i="1" s="1"/>
  <c r="M70" i="22"/>
  <c r="N70" i="22" s="1"/>
  <c r="AC70" i="1" s="1"/>
  <c r="M44" i="21"/>
  <c r="N44" i="21" s="1"/>
  <c r="AB44" i="1" s="1"/>
  <c r="M74" i="21"/>
  <c r="N74" i="21" s="1"/>
  <c r="AB74" i="1" s="1"/>
  <c r="M23" i="20"/>
  <c r="N23" i="20"/>
  <c r="M43" i="19"/>
  <c r="N43" i="19" s="1"/>
  <c r="Z43" i="1" s="1"/>
  <c r="M44" i="19"/>
  <c r="N44" i="19" s="1"/>
  <c r="Z44" i="1" s="1"/>
  <c r="M45" i="19"/>
  <c r="N45" i="19" s="1"/>
  <c r="Z45" i="1" s="1"/>
  <c r="M47" i="19"/>
  <c r="N47" i="19"/>
  <c r="M27" i="16"/>
  <c r="N27" i="16" s="1"/>
  <c r="W27" i="1" s="1"/>
  <c r="M9" i="14"/>
  <c r="N9" i="14" s="1"/>
  <c r="U9" i="1" s="1"/>
  <c r="M10" i="14"/>
  <c r="N10" i="14" s="1"/>
  <c r="U10" i="1" s="1"/>
  <c r="M17" i="11"/>
  <c r="N17" i="11" s="1"/>
  <c r="S17" i="1" s="1"/>
  <c r="M18" i="11"/>
  <c r="N18" i="11" s="1"/>
  <c r="S18" i="1" s="1"/>
  <c r="M20" i="11"/>
  <c r="N20" i="11" s="1"/>
  <c r="S20" i="1" s="1"/>
  <c r="M65" i="11"/>
  <c r="N65" i="11" s="1"/>
  <c r="S65" i="1" s="1"/>
  <c r="M50" i="9"/>
  <c r="N50" i="9" s="1"/>
  <c r="Q50" i="1" s="1"/>
  <c r="M76" i="8"/>
  <c r="N76" i="8" s="1"/>
  <c r="P76" i="1" s="1"/>
  <c r="M40" i="12"/>
  <c r="N40" i="12" s="1"/>
  <c r="O40" i="1" s="1"/>
  <c r="M41" i="12"/>
  <c r="N41" i="12" s="1"/>
  <c r="O41" i="1" s="1"/>
  <c r="M36" i="7"/>
  <c r="N36" i="7" s="1"/>
  <c r="N36" i="1" s="1"/>
  <c r="M64" i="7"/>
  <c r="N64" i="7" s="1"/>
  <c r="N64" i="1" s="1"/>
  <c r="M76" i="7"/>
  <c r="N76" i="7" s="1"/>
  <c r="N76" i="1" s="1"/>
  <c r="M36" i="6"/>
  <c r="N36" i="6" s="1"/>
  <c r="M36" i="1" s="1"/>
  <c r="M22" i="57"/>
  <c r="N22" i="57" s="1"/>
  <c r="BL22" i="1" s="1"/>
  <c r="M34" i="57"/>
  <c r="N34" i="57" s="1"/>
  <c r="BL34" i="1" s="1"/>
  <c r="M9" i="54"/>
  <c r="N9" i="54" s="1"/>
  <c r="BJ9" i="1" s="1"/>
  <c r="M10" i="54"/>
  <c r="N10" i="54" s="1"/>
  <c r="BJ10" i="1" s="1"/>
  <c r="M15" i="54"/>
  <c r="N15" i="54" s="1"/>
  <c r="BJ15" i="1" s="1"/>
  <c r="M16" i="54"/>
  <c r="N16" i="54" s="1"/>
  <c r="BJ16" i="1" s="1"/>
  <c r="M17" i="54"/>
  <c r="N17" i="54"/>
  <c r="M18" i="54"/>
  <c r="N18" i="54"/>
  <c r="M83" i="53"/>
  <c r="N83" i="53" s="1"/>
  <c r="BI83" i="1" s="1"/>
  <c r="M79" i="49"/>
  <c r="N79" i="49" s="1"/>
  <c r="BE79" i="1" s="1"/>
  <c r="M24" i="45"/>
  <c r="N24" i="45" s="1"/>
  <c r="BA24" i="1" s="1"/>
  <c r="M29" i="45"/>
  <c r="N29" i="45" s="1"/>
  <c r="BA29" i="1" s="1"/>
  <c r="M30" i="45"/>
  <c r="N30" i="45" s="1"/>
  <c r="BA30" i="1" s="1"/>
  <c r="M31" i="45"/>
  <c r="N31" i="45" s="1"/>
  <c r="BA31" i="1" s="1"/>
  <c r="M32" i="45"/>
  <c r="N32" i="45" s="1"/>
  <c r="BA32" i="1" s="1"/>
  <c r="M33" i="45"/>
  <c r="N33" i="45" s="1"/>
  <c r="BA33" i="1" s="1"/>
  <c r="M34" i="45"/>
  <c r="N34" i="45" s="1"/>
  <c r="BA34" i="1" s="1"/>
  <c r="M57" i="45"/>
  <c r="N57" i="45" s="1"/>
  <c r="BA57" i="1" s="1"/>
  <c r="M62" i="45"/>
  <c r="N62" i="45" s="1"/>
  <c r="BA62" i="1" s="1"/>
  <c r="M15" i="43"/>
  <c r="N15" i="43" s="1"/>
  <c r="AY15" i="1" s="1"/>
  <c r="M16" i="43"/>
  <c r="N16" i="43"/>
  <c r="AY16" i="1" s="1"/>
  <c r="M17" i="43"/>
  <c r="N17" i="43" s="1"/>
  <c r="AY17" i="1" s="1"/>
  <c r="M75" i="42"/>
  <c r="N75" i="42" s="1"/>
  <c r="AX75" i="1" s="1"/>
  <c r="M24" i="40"/>
  <c r="N24" i="40" s="1"/>
  <c r="AU24" i="1" s="1"/>
  <c r="M76" i="40"/>
  <c r="N76" i="40" s="1"/>
  <c r="AU76" i="1" s="1"/>
  <c r="M29" i="61"/>
  <c r="N29" i="61" s="1"/>
  <c r="AV29" i="1" s="1"/>
  <c r="M30" i="61"/>
  <c r="N30" i="61"/>
  <c r="M33" i="61"/>
  <c r="N33" i="61" s="1"/>
  <c r="AV33" i="1" s="1"/>
  <c r="M73" i="61"/>
  <c r="N73" i="61" s="1"/>
  <c r="AV73" i="1" s="1"/>
  <c r="M36" i="39"/>
  <c r="N36" i="39" s="1"/>
  <c r="AT36" i="1" s="1"/>
  <c r="M43" i="39"/>
  <c r="N43" i="39"/>
  <c r="AT43" i="1" s="1"/>
  <c r="M32" i="37"/>
  <c r="N32" i="37" s="1"/>
  <c r="AR32" i="1" s="1"/>
  <c r="M83" i="37"/>
  <c r="N83" i="37" s="1"/>
  <c r="AR83" i="1" s="1"/>
  <c r="M24" i="35"/>
  <c r="N24" i="35" s="1"/>
  <c r="AP24" i="1" s="1"/>
  <c r="M26" i="35"/>
  <c r="N26" i="35" s="1"/>
  <c r="AP26" i="1" s="1"/>
  <c r="M12" i="33"/>
  <c r="N12" i="33" s="1"/>
  <c r="AN12" i="1" s="1"/>
  <c r="M16" i="33"/>
  <c r="N16" i="33" s="1"/>
  <c r="AN16" i="1" s="1"/>
  <c r="M27" i="33"/>
  <c r="N27" i="33" s="1"/>
  <c r="AN27" i="1" s="1"/>
  <c r="M22" i="30"/>
  <c r="N22" i="30" s="1"/>
  <c r="AK22" i="1" s="1"/>
  <c r="M25" i="30"/>
  <c r="N25" i="30"/>
  <c r="M24" i="25"/>
  <c r="N24" i="25"/>
  <c r="M64" i="25"/>
  <c r="N64" i="25" s="1"/>
  <c r="AF64" i="1" s="1"/>
  <c r="M27" i="23"/>
  <c r="N27" i="23" s="1"/>
  <c r="AD27" i="1" s="1"/>
  <c r="M68" i="22"/>
  <c r="N68" i="22" s="1"/>
  <c r="AC68" i="1" s="1"/>
  <c r="M26" i="21"/>
  <c r="N26" i="21" s="1"/>
  <c r="AB26" i="1" s="1"/>
  <c r="M27" i="21"/>
  <c r="N27" i="21" s="1"/>
  <c r="AB27" i="1" s="1"/>
  <c r="M50" i="21"/>
  <c r="N50" i="21" s="1"/>
  <c r="AB50" i="1" s="1"/>
  <c r="M57" i="21"/>
  <c r="N57" i="21" s="1"/>
  <c r="AB57" i="1" s="1"/>
  <c r="M60" i="21"/>
  <c r="N60" i="21" s="1"/>
  <c r="AB60" i="1" s="1"/>
  <c r="M61" i="21"/>
  <c r="N61" i="21" s="1"/>
  <c r="AB61" i="1" s="1"/>
  <c r="M62" i="21"/>
  <c r="N62" i="21" s="1"/>
  <c r="AB62" i="1" s="1"/>
  <c r="M54" i="13"/>
  <c r="N54" i="13" s="1"/>
  <c r="T54" i="1" s="1"/>
  <c r="M55" i="13"/>
  <c r="N55" i="13" s="1"/>
  <c r="T55" i="1" s="1"/>
  <c r="M74" i="13"/>
  <c r="N74" i="13"/>
  <c r="M23" i="11"/>
  <c r="N23" i="11"/>
  <c r="M24" i="11"/>
  <c r="N24" i="11" s="1"/>
  <c r="S24" i="1" s="1"/>
  <c r="M32" i="11"/>
  <c r="N32" i="11" s="1"/>
  <c r="S32" i="1" s="1"/>
  <c r="M13" i="10"/>
  <c r="N13" i="10" s="1"/>
  <c r="R13" i="1" s="1"/>
  <c r="M53" i="10"/>
  <c r="N53" i="10" s="1"/>
  <c r="R53" i="1" s="1"/>
  <c r="M73" i="8"/>
  <c r="N73" i="8" s="1"/>
  <c r="P73" i="1" s="1"/>
  <c r="M36" i="12"/>
  <c r="N36" i="12" s="1"/>
  <c r="O36" i="1" s="1"/>
  <c r="M44" i="12"/>
  <c r="N44" i="12" s="1"/>
  <c r="O44" i="1" s="1"/>
  <c r="M47" i="12"/>
  <c r="N47" i="12"/>
  <c r="M48" i="12"/>
  <c r="N48" i="12" s="1"/>
  <c r="O48" i="1" s="1"/>
  <c r="M75" i="12"/>
  <c r="N75" i="12" s="1"/>
  <c r="O75" i="1" s="1"/>
  <c r="M13" i="7"/>
  <c r="N13" i="7" s="1"/>
  <c r="N13" i="1" s="1"/>
  <c r="M45" i="7"/>
  <c r="N45" i="7" s="1"/>
  <c r="N45" i="1" s="1"/>
  <c r="M43" i="6"/>
  <c r="N43" i="6"/>
  <c r="M44" i="6"/>
  <c r="N44" i="6" s="1"/>
  <c r="M44" i="1" s="1"/>
  <c r="M68" i="6"/>
  <c r="N68" i="6" s="1"/>
  <c r="M68" i="1" s="1"/>
  <c r="M17" i="19"/>
  <c r="N17" i="19" s="1"/>
  <c r="Z17" i="1" s="1"/>
  <c r="M27" i="19"/>
  <c r="N27" i="19" s="1"/>
  <c r="Z27" i="1" s="1"/>
  <c r="M59" i="19"/>
  <c r="N59" i="19" s="1"/>
  <c r="Z59" i="1" s="1"/>
  <c r="M27" i="17"/>
  <c r="N27" i="17" s="1"/>
  <c r="X27" i="1" s="1"/>
  <c r="M57" i="17"/>
  <c r="N57" i="17" s="1"/>
  <c r="X57" i="1" s="1"/>
  <c r="M81" i="14"/>
  <c r="N81" i="14" s="1"/>
  <c r="U81" i="1" s="1"/>
  <c r="M66" i="13"/>
  <c r="N66" i="13" s="1"/>
  <c r="T66" i="1" s="1"/>
  <c r="M40" i="11"/>
  <c r="N40" i="11" s="1"/>
  <c r="S40" i="1" s="1"/>
  <c r="M75" i="11"/>
  <c r="N75" i="11" s="1"/>
  <c r="S75" i="1" s="1"/>
  <c r="M51" i="12"/>
  <c r="N51" i="12" s="1"/>
  <c r="O51" i="1" s="1"/>
  <c r="M54" i="12"/>
  <c r="N54" i="12" s="1"/>
  <c r="O54" i="1" s="1"/>
  <c r="M9" i="7"/>
  <c r="N9" i="7" s="1"/>
  <c r="N9" i="1" s="1"/>
  <c r="M11" i="7"/>
  <c r="N11" i="7" s="1"/>
  <c r="N11" i="1" s="1"/>
  <c r="M19" i="7"/>
  <c r="N19" i="7" s="1"/>
  <c r="N19" i="1" s="1"/>
  <c r="M20" i="7"/>
  <c r="N20" i="7" s="1"/>
  <c r="N20" i="1" s="1"/>
  <c r="M51" i="7"/>
  <c r="N51" i="7" s="1"/>
  <c r="N51" i="1" s="1"/>
  <c r="M81" i="7"/>
  <c r="N81" i="7" s="1"/>
  <c r="N81" i="1" s="1"/>
  <c r="M47" i="57"/>
  <c r="N47" i="57"/>
  <c r="M43" i="53"/>
  <c r="N43" i="53"/>
  <c r="BI43" i="1" s="1"/>
  <c r="M44" i="50"/>
  <c r="N44" i="50" s="1"/>
  <c r="BF44" i="1" s="1"/>
  <c r="M46" i="50"/>
  <c r="N46" i="50"/>
  <c r="M47" i="50"/>
  <c r="N47" i="50"/>
  <c r="M36" i="48"/>
  <c r="N36" i="48" s="1"/>
  <c r="BD36" i="1" s="1"/>
  <c r="M39" i="48"/>
  <c r="N39" i="48"/>
  <c r="M41" i="48"/>
  <c r="N41" i="48" s="1"/>
  <c r="BD41" i="1" s="1"/>
  <c r="M50" i="47"/>
  <c r="N50" i="47" s="1"/>
  <c r="BC50" i="1" s="1"/>
  <c r="M25" i="41"/>
  <c r="N25" i="41" s="1"/>
  <c r="AW25" i="1" s="1"/>
  <c r="M26" i="41"/>
  <c r="N26" i="41"/>
  <c r="AW26" i="1" s="1"/>
  <c r="M36" i="40"/>
  <c r="N36" i="40" s="1"/>
  <c r="AU36" i="1" s="1"/>
  <c r="M41" i="61"/>
  <c r="N41" i="61" s="1"/>
  <c r="AV41" i="1" s="1"/>
  <c r="M79" i="61"/>
  <c r="N79" i="61" s="1"/>
  <c r="AV79" i="1" s="1"/>
  <c r="M12" i="39"/>
  <c r="N12" i="39" s="1"/>
  <c r="AT12" i="1" s="1"/>
  <c r="M27" i="39"/>
  <c r="N27" i="39" s="1"/>
  <c r="AT27" i="1" s="1"/>
  <c r="M52" i="39"/>
  <c r="N52" i="39"/>
  <c r="AT52" i="1" s="1"/>
  <c r="M66" i="39"/>
  <c r="N66" i="39" s="1"/>
  <c r="AT66" i="1" s="1"/>
  <c r="M74" i="39"/>
  <c r="N74" i="39" s="1"/>
  <c r="AT74" i="1" s="1"/>
  <c r="M76" i="36"/>
  <c r="N76" i="36" s="1"/>
  <c r="AQ76" i="1" s="1"/>
  <c r="M9" i="34"/>
  <c r="N9" i="34" s="1"/>
  <c r="AO9" i="1" s="1"/>
  <c r="M15" i="34"/>
  <c r="N15" i="34" s="1"/>
  <c r="AO15" i="1" s="1"/>
  <c r="M74" i="34"/>
  <c r="N74" i="34" s="1"/>
  <c r="AO74" i="1" s="1"/>
  <c r="M46" i="32"/>
  <c r="N46" i="32" s="1"/>
  <c r="AM46" i="1" s="1"/>
  <c r="M79" i="32"/>
  <c r="N79" i="32" s="1"/>
  <c r="AM79" i="1" s="1"/>
  <c r="M19" i="31"/>
  <c r="N19" i="31" s="1"/>
  <c r="AL19" i="1" s="1"/>
  <c r="M57" i="31"/>
  <c r="N57" i="31" s="1"/>
  <c r="AL57" i="1" s="1"/>
  <c r="M52" i="29"/>
  <c r="N52" i="29"/>
  <c r="AJ52" i="1" s="1"/>
  <c r="M65" i="28"/>
  <c r="N65" i="28"/>
  <c r="AI65" i="1" s="1"/>
  <c r="M48" i="27"/>
  <c r="N48" i="27" s="1"/>
  <c r="AH48" i="1" s="1"/>
  <c r="M68" i="27"/>
  <c r="N68" i="27" s="1"/>
  <c r="AH68" i="1" s="1"/>
  <c r="M10" i="26"/>
  <c r="N10" i="26" s="1"/>
  <c r="AG10" i="1" s="1"/>
  <c r="M17" i="24"/>
  <c r="N17" i="24" s="1"/>
  <c r="AE17" i="1" s="1"/>
  <c r="M19" i="24"/>
  <c r="N19" i="24" s="1"/>
  <c r="AE19" i="1" s="1"/>
  <c r="M57" i="24"/>
  <c r="N57" i="24" s="1"/>
  <c r="AE57" i="1" s="1"/>
  <c r="M59" i="24"/>
  <c r="N59" i="24" s="1"/>
  <c r="AE59" i="1" s="1"/>
  <c r="M60" i="24"/>
  <c r="N60" i="24"/>
  <c r="M61" i="24"/>
  <c r="N61" i="24" s="1"/>
  <c r="AE61" i="1" s="1"/>
  <c r="M65" i="24"/>
  <c r="N65" i="24" s="1"/>
  <c r="AE65" i="1" s="1"/>
  <c r="M43" i="18"/>
  <c r="N43" i="18" s="1"/>
  <c r="Y43" i="1" s="1"/>
  <c r="M51" i="18"/>
  <c r="N51" i="18" s="1"/>
  <c r="Y51" i="1" s="1"/>
  <c r="M53" i="18"/>
  <c r="N53" i="18"/>
  <c r="M74" i="18"/>
  <c r="N74" i="18" s="1"/>
  <c r="Y74" i="1" s="1"/>
  <c r="M25" i="17"/>
  <c r="N25" i="17" s="1"/>
  <c r="X25" i="1" s="1"/>
  <c r="M34" i="17"/>
  <c r="N34" i="17" s="1"/>
  <c r="X34" i="1" s="1"/>
  <c r="M68" i="16"/>
  <c r="N68" i="16" s="1"/>
  <c r="W68" i="1" s="1"/>
  <c r="M19" i="15"/>
  <c r="N19" i="15" s="1"/>
  <c r="V19" i="1" s="1"/>
  <c r="M73" i="15"/>
  <c r="N73" i="15" s="1"/>
  <c r="V73" i="1" s="1"/>
  <c r="M40" i="9"/>
  <c r="N40" i="9" s="1"/>
  <c r="Q40" i="1" s="1"/>
  <c r="M75" i="9"/>
  <c r="N75" i="9" s="1"/>
  <c r="Q75" i="1" s="1"/>
  <c r="M51" i="8"/>
  <c r="N51" i="8" s="1"/>
  <c r="P51" i="1" s="1"/>
  <c r="M54" i="8"/>
  <c r="N54" i="8" s="1"/>
  <c r="P54" i="1" s="1"/>
  <c r="M57" i="12"/>
  <c r="N57" i="12" s="1"/>
  <c r="O57" i="1" s="1"/>
  <c r="M59" i="12"/>
  <c r="N59" i="12" s="1"/>
  <c r="O59" i="1" s="1"/>
  <c r="M16" i="6"/>
  <c r="N16" i="6" s="1"/>
  <c r="M16" i="1" s="1"/>
  <c r="M17" i="6"/>
  <c r="N17" i="6" s="1"/>
  <c r="M17" i="1" s="1"/>
  <c r="M19" i="6"/>
  <c r="N19" i="6" s="1"/>
  <c r="M19" i="1" s="1"/>
  <c r="M24" i="5"/>
  <c r="N24" i="5" s="1"/>
  <c r="L24" i="1" s="1"/>
  <c r="M26" i="5"/>
  <c r="N26" i="5" s="1"/>
  <c r="L26" i="1" s="1"/>
  <c r="M50" i="63"/>
  <c r="N50" i="63" s="1"/>
  <c r="M41" i="60"/>
  <c r="N41" i="60" s="1"/>
  <c r="BO41" i="1" s="1"/>
  <c r="M11" i="58"/>
  <c r="N11" i="58" s="1"/>
  <c r="BM11" i="1" s="1"/>
  <c r="M12" i="58"/>
  <c r="N12" i="58" s="1"/>
  <c r="BM12" i="1" s="1"/>
  <c r="M9" i="55"/>
  <c r="N9" i="55"/>
  <c r="M15" i="55"/>
  <c r="N15" i="55" s="1"/>
  <c r="BK15" i="1" s="1"/>
  <c r="M16" i="55"/>
  <c r="N16" i="55"/>
  <c r="BK16" i="1" s="1"/>
  <c r="M17" i="55"/>
  <c r="N17" i="55" s="1"/>
  <c r="BK17" i="1" s="1"/>
  <c r="M18" i="55"/>
  <c r="N18" i="55" s="1"/>
  <c r="BK18" i="1" s="1"/>
  <c r="M19" i="55"/>
  <c r="N19" i="55" s="1"/>
  <c r="BK19" i="1" s="1"/>
  <c r="M51" i="55"/>
  <c r="N51" i="55" s="1"/>
  <c r="BK51" i="1" s="1"/>
  <c r="M55" i="55"/>
  <c r="N55" i="55" s="1"/>
  <c r="BK55" i="1" s="1"/>
  <c r="M58" i="54"/>
  <c r="N58" i="54"/>
  <c r="M65" i="54"/>
  <c r="N65" i="54"/>
  <c r="BJ65" i="1" s="1"/>
  <c r="M78" i="54"/>
  <c r="N78" i="54" s="1"/>
  <c r="BJ78" i="1" s="1"/>
  <c r="M23" i="53"/>
  <c r="N23" i="53" s="1"/>
  <c r="BI23" i="1" s="1"/>
  <c r="M25" i="53"/>
  <c r="N25" i="53" s="1"/>
  <c r="BI25" i="1" s="1"/>
  <c r="M59" i="52"/>
  <c r="N59" i="52" s="1"/>
  <c r="BH59" i="1" s="1"/>
  <c r="M61" i="52"/>
  <c r="N61" i="52" s="1"/>
  <c r="BH61" i="1" s="1"/>
  <c r="M65" i="52"/>
  <c r="N65" i="52"/>
  <c r="BH65" i="1" s="1"/>
  <c r="M73" i="52"/>
  <c r="N73" i="52" s="1"/>
  <c r="BH73" i="1" s="1"/>
  <c r="M41" i="51"/>
  <c r="N41" i="51" s="1"/>
  <c r="BG41" i="1" s="1"/>
  <c r="M9" i="49"/>
  <c r="N9" i="49"/>
  <c r="M15" i="49"/>
  <c r="N15" i="49" s="1"/>
  <c r="BE15" i="1" s="1"/>
  <c r="M59" i="49"/>
  <c r="N59" i="49"/>
  <c r="BE59" i="1" s="1"/>
  <c r="M61" i="49"/>
  <c r="N61" i="49" s="1"/>
  <c r="BE61" i="1" s="1"/>
  <c r="M65" i="49"/>
  <c r="N65" i="49" s="1"/>
  <c r="BE65" i="1" s="1"/>
  <c r="M71" i="48"/>
  <c r="N71" i="48" s="1"/>
  <c r="BD71" i="1" s="1"/>
  <c r="M43" i="47"/>
  <c r="N43" i="47"/>
  <c r="BC43" i="1" s="1"/>
  <c r="M45" i="47"/>
  <c r="N45" i="47" s="1"/>
  <c r="BC45" i="1" s="1"/>
  <c r="M47" i="47"/>
  <c r="N47" i="47" s="1"/>
  <c r="BC47" i="1" s="1"/>
  <c r="M52" i="47"/>
  <c r="N52" i="47" s="1"/>
  <c r="BC52" i="1" s="1"/>
  <c r="M71" i="46"/>
  <c r="N71" i="46" s="1"/>
  <c r="BB71" i="1" s="1"/>
  <c r="M83" i="46"/>
  <c r="N83" i="46" s="1"/>
  <c r="BB83" i="1" s="1"/>
  <c r="M64" i="44"/>
  <c r="N64" i="44" s="1"/>
  <c r="AZ64" i="1" s="1"/>
  <c r="M36" i="42"/>
  <c r="N36" i="42" s="1"/>
  <c r="AX36" i="1" s="1"/>
  <c r="M23" i="38"/>
  <c r="N23" i="38" s="1"/>
  <c r="AS23" i="1" s="1"/>
  <c r="M52" i="38"/>
  <c r="N52" i="38" s="1"/>
  <c r="AS52" i="1" s="1"/>
  <c r="M54" i="38"/>
  <c r="N54" i="38" s="1"/>
  <c r="AS54" i="1" s="1"/>
  <c r="M46" i="34"/>
  <c r="N46" i="34" s="1"/>
  <c r="AO46" i="1" s="1"/>
  <c r="M53" i="33"/>
  <c r="N53" i="33" s="1"/>
  <c r="AN53" i="1" s="1"/>
  <c r="M26" i="32"/>
  <c r="N26" i="32"/>
  <c r="M68" i="5"/>
  <c r="N68" i="5" s="1"/>
  <c r="L68" i="1" s="1"/>
  <c r="M31" i="63"/>
  <c r="N31" i="63" s="1"/>
  <c r="M32" i="63"/>
  <c r="N32" i="63" s="1"/>
  <c r="M33" i="63"/>
  <c r="N33" i="63" s="1"/>
  <c r="M34" i="63"/>
  <c r="N34" i="63" s="1"/>
  <c r="M62" i="63"/>
  <c r="N62" i="63" s="1"/>
  <c r="M65" i="63"/>
  <c r="N65" i="63" s="1"/>
  <c r="M17" i="60"/>
  <c r="N17" i="60" s="1"/>
  <c r="BO17" i="1" s="1"/>
  <c r="M45" i="60"/>
  <c r="N45" i="60"/>
  <c r="M46" i="60"/>
  <c r="N46" i="60" s="1"/>
  <c r="BO46" i="1" s="1"/>
  <c r="M47" i="60"/>
  <c r="N47" i="60" s="1"/>
  <c r="BO47" i="1" s="1"/>
  <c r="M48" i="60"/>
  <c r="N48" i="60" s="1"/>
  <c r="BO48" i="1" s="1"/>
  <c r="M43" i="58"/>
  <c r="N43" i="58" s="1"/>
  <c r="BM43" i="1" s="1"/>
  <c r="M44" i="58"/>
  <c r="N44" i="58" s="1"/>
  <c r="BM44" i="1" s="1"/>
  <c r="M45" i="58"/>
  <c r="N45" i="58" s="1"/>
  <c r="BM45" i="1" s="1"/>
  <c r="M74" i="57"/>
  <c r="N74" i="57"/>
  <c r="M8" i="55"/>
  <c r="N8" i="55" s="1"/>
  <c r="M71" i="53"/>
  <c r="N71" i="53" s="1"/>
  <c r="BI71" i="1" s="1"/>
  <c r="M38" i="46"/>
  <c r="N38" i="46"/>
  <c r="M81" i="46"/>
  <c r="N81" i="46" s="1"/>
  <c r="BB81" i="1" s="1"/>
  <c r="M13" i="45"/>
  <c r="N13" i="45" s="1"/>
  <c r="BA13" i="1" s="1"/>
  <c r="M73" i="45"/>
  <c r="N73" i="45" s="1"/>
  <c r="BA73" i="1" s="1"/>
  <c r="M40" i="44"/>
  <c r="N40" i="44" s="1"/>
  <c r="AZ40" i="1" s="1"/>
  <c r="M70" i="44"/>
  <c r="N70" i="44" s="1"/>
  <c r="AZ70" i="1" s="1"/>
  <c r="M70" i="43"/>
  <c r="N70" i="43" s="1"/>
  <c r="AY70" i="1" s="1"/>
  <c r="M83" i="42"/>
  <c r="N83" i="42" s="1"/>
  <c r="AX83" i="1" s="1"/>
  <c r="M11" i="40"/>
  <c r="N11" i="40" s="1"/>
  <c r="AU11" i="1" s="1"/>
  <c r="M44" i="40"/>
  <c r="N44" i="40" s="1"/>
  <c r="AU44" i="1" s="1"/>
  <c r="M50" i="61"/>
  <c r="N50" i="61" s="1"/>
  <c r="AV50" i="1" s="1"/>
  <c r="M59" i="39"/>
  <c r="N59" i="39" s="1"/>
  <c r="AT59" i="1" s="1"/>
  <c r="M64" i="39"/>
  <c r="N64" i="39" s="1"/>
  <c r="AT64" i="1" s="1"/>
  <c r="M32" i="38"/>
  <c r="N32" i="38"/>
  <c r="M23" i="37"/>
  <c r="N23" i="37"/>
  <c r="M29" i="37"/>
  <c r="N29" i="37" s="1"/>
  <c r="AR29" i="1" s="1"/>
  <c r="M30" i="37"/>
  <c r="N30" i="37" s="1"/>
  <c r="AR30" i="1" s="1"/>
  <c r="M57" i="37"/>
  <c r="N57" i="37" s="1"/>
  <c r="AR57" i="1" s="1"/>
  <c r="M59" i="37"/>
  <c r="N59" i="37" s="1"/>
  <c r="AR59" i="1" s="1"/>
  <c r="M64" i="37"/>
  <c r="N64" i="37" s="1"/>
  <c r="AR64" i="1" s="1"/>
  <c r="M37" i="36"/>
  <c r="N37" i="36" s="1"/>
  <c r="AQ37" i="1" s="1"/>
  <c r="M48" i="35"/>
  <c r="N48" i="35" s="1"/>
  <c r="AP48" i="1" s="1"/>
  <c r="M81" i="35"/>
  <c r="N81" i="35" s="1"/>
  <c r="AP81" i="1" s="1"/>
  <c r="M50" i="34"/>
  <c r="N50" i="34"/>
  <c r="AO50" i="1" s="1"/>
  <c r="M17" i="33"/>
  <c r="N17" i="33" s="1"/>
  <c r="AN17" i="1" s="1"/>
  <c r="M23" i="33"/>
  <c r="N23" i="33" s="1"/>
  <c r="AN23" i="1" s="1"/>
  <c r="M24" i="33"/>
  <c r="N24" i="33" s="1"/>
  <c r="AN24" i="1" s="1"/>
  <c r="M60" i="33"/>
  <c r="N60" i="33"/>
  <c r="M58" i="32"/>
  <c r="N58" i="32" s="1"/>
  <c r="AM58" i="1" s="1"/>
  <c r="M54" i="40"/>
  <c r="N54" i="40" s="1"/>
  <c r="AU54" i="1" s="1"/>
  <c r="M40" i="39"/>
  <c r="N40" i="39" s="1"/>
  <c r="AT40" i="1" s="1"/>
  <c r="M81" i="5"/>
  <c r="N81" i="5" s="1"/>
  <c r="L81" i="1" s="1"/>
  <c r="M52" i="60"/>
  <c r="N52" i="60" s="1"/>
  <c r="BO52" i="1" s="1"/>
  <c r="M15" i="59"/>
  <c r="N15" i="59" s="1"/>
  <c r="BN15" i="1" s="1"/>
  <c r="M27" i="59"/>
  <c r="N27" i="59" s="1"/>
  <c r="BN27" i="1" s="1"/>
  <c r="M81" i="58"/>
  <c r="N81" i="58" s="1"/>
  <c r="BM81" i="1" s="1"/>
  <c r="M30" i="57"/>
  <c r="N30" i="57" s="1"/>
  <c r="BL30" i="1" s="1"/>
  <c r="M64" i="57"/>
  <c r="N64" i="57" s="1"/>
  <c r="BL64" i="1" s="1"/>
  <c r="M47" i="53"/>
  <c r="N47" i="53" s="1"/>
  <c r="BI47" i="1" s="1"/>
  <c r="M81" i="52"/>
  <c r="N81" i="52" s="1"/>
  <c r="BH81" i="1" s="1"/>
  <c r="M27" i="51"/>
  <c r="N27" i="51" s="1"/>
  <c r="BG27" i="1" s="1"/>
  <c r="M59" i="50"/>
  <c r="N59" i="50" s="1"/>
  <c r="BF59" i="1" s="1"/>
  <c r="M37" i="49"/>
  <c r="N37" i="49" s="1"/>
  <c r="BE37" i="1" s="1"/>
  <c r="M39" i="49"/>
  <c r="N39" i="49" s="1"/>
  <c r="BE39" i="1" s="1"/>
  <c r="M41" i="49"/>
  <c r="N41" i="49" s="1"/>
  <c r="BE41" i="1" s="1"/>
  <c r="M12" i="48"/>
  <c r="N12" i="48" s="1"/>
  <c r="BD12" i="1" s="1"/>
  <c r="M57" i="47"/>
  <c r="N57" i="47" s="1"/>
  <c r="BC57" i="1" s="1"/>
  <c r="M59" i="47"/>
  <c r="N59" i="47" s="1"/>
  <c r="BC59" i="1" s="1"/>
  <c r="M61" i="47"/>
  <c r="N61" i="47" s="1"/>
  <c r="BC61" i="1" s="1"/>
  <c r="M44" i="46"/>
  <c r="N44" i="46" s="1"/>
  <c r="BB44" i="1" s="1"/>
  <c r="M46" i="46"/>
  <c r="N46" i="46" s="1"/>
  <c r="BB46" i="1" s="1"/>
  <c r="M48" i="46"/>
  <c r="N48" i="46" s="1"/>
  <c r="BB48" i="1" s="1"/>
  <c r="M15" i="45"/>
  <c r="N15" i="45" s="1"/>
  <c r="BA15" i="1" s="1"/>
  <c r="M16" i="45"/>
  <c r="N16" i="45" s="1"/>
  <c r="BA16" i="1" s="1"/>
  <c r="M17" i="45"/>
  <c r="N17" i="45" s="1"/>
  <c r="BA17" i="1" s="1"/>
  <c r="M19" i="45"/>
  <c r="N19" i="45" s="1"/>
  <c r="BA19" i="1" s="1"/>
  <c r="M36" i="45"/>
  <c r="N36" i="45" s="1"/>
  <c r="BA36" i="1" s="1"/>
  <c r="M44" i="44"/>
  <c r="N44" i="44" s="1"/>
  <c r="AZ44" i="1" s="1"/>
  <c r="M68" i="44"/>
  <c r="N68" i="44" s="1"/>
  <c r="AZ68" i="1" s="1"/>
  <c r="M79" i="44"/>
  <c r="N79" i="44" s="1"/>
  <c r="AZ79" i="1" s="1"/>
  <c r="M51" i="43"/>
  <c r="N51" i="43" s="1"/>
  <c r="AY51" i="1" s="1"/>
  <c r="M52" i="43"/>
  <c r="N52" i="43" s="1"/>
  <c r="AY52" i="1" s="1"/>
  <c r="M74" i="42"/>
  <c r="N74" i="42"/>
  <c r="M9" i="41"/>
  <c r="N9" i="41" s="1"/>
  <c r="AW9" i="1" s="1"/>
  <c r="M15" i="41"/>
  <c r="N15" i="41" s="1"/>
  <c r="AW15" i="1" s="1"/>
  <c r="M16" i="41"/>
  <c r="N16" i="41"/>
  <c r="AW16" i="1" s="1"/>
  <c r="M17" i="41"/>
  <c r="N17" i="41"/>
  <c r="M19" i="41"/>
  <c r="N19" i="41" s="1"/>
  <c r="AW19" i="1" s="1"/>
  <c r="M16" i="40"/>
  <c r="N16" i="40"/>
  <c r="AU16" i="1" s="1"/>
  <c r="M50" i="40"/>
  <c r="N50" i="40" s="1"/>
  <c r="AU50" i="1" s="1"/>
  <c r="M79" i="40"/>
  <c r="N79" i="40" s="1"/>
  <c r="AU79" i="1" s="1"/>
  <c r="M13" i="61"/>
  <c r="N13" i="61" s="1"/>
  <c r="AV13" i="1" s="1"/>
  <c r="M61" i="61"/>
  <c r="N61" i="61" s="1"/>
  <c r="AV61" i="1" s="1"/>
  <c r="M71" i="39"/>
  <c r="N71" i="39" s="1"/>
  <c r="AT71" i="1" s="1"/>
  <c r="M37" i="38"/>
  <c r="N37" i="38" s="1"/>
  <c r="AS37" i="1" s="1"/>
  <c r="M38" i="38"/>
  <c r="N38" i="38"/>
  <c r="M39" i="38"/>
  <c r="N39" i="38" s="1"/>
  <c r="AS39" i="1" s="1"/>
  <c r="M40" i="38"/>
  <c r="N40" i="38"/>
  <c r="M59" i="38"/>
  <c r="N59" i="38" s="1"/>
  <c r="AS59" i="1" s="1"/>
  <c r="M61" i="38"/>
  <c r="N61" i="38" s="1"/>
  <c r="AS61" i="1" s="1"/>
  <c r="M64" i="38"/>
  <c r="N64" i="38" s="1"/>
  <c r="AS64" i="1" s="1"/>
  <c r="M34" i="37"/>
  <c r="N34" i="37" s="1"/>
  <c r="AR34" i="1" s="1"/>
  <c r="M40" i="37"/>
  <c r="N40" i="37" s="1"/>
  <c r="AR40" i="1" s="1"/>
  <c r="M51" i="36"/>
  <c r="N51" i="36"/>
  <c r="M52" i="36"/>
  <c r="N52" i="36" s="1"/>
  <c r="AQ52" i="1" s="1"/>
  <c r="M53" i="36"/>
  <c r="N53" i="36" s="1"/>
  <c r="AQ53" i="1" s="1"/>
  <c r="M16" i="35"/>
  <c r="N16" i="35" s="1"/>
  <c r="AP16" i="1" s="1"/>
  <c r="M58" i="34"/>
  <c r="N58" i="34" s="1"/>
  <c r="AO58" i="1" s="1"/>
  <c r="M62" i="34"/>
  <c r="N62" i="34" s="1"/>
  <c r="AO62" i="1" s="1"/>
  <c r="M37" i="33"/>
  <c r="N37" i="33"/>
  <c r="M38" i="33"/>
  <c r="N38" i="33" s="1"/>
  <c r="AN38" i="1" s="1"/>
  <c r="M39" i="33"/>
  <c r="N39" i="33" s="1"/>
  <c r="AN39" i="1" s="1"/>
  <c r="M64" i="33"/>
  <c r="N64" i="33" s="1"/>
  <c r="AN64" i="1" s="1"/>
  <c r="M73" i="33"/>
  <c r="N73" i="33" s="1"/>
  <c r="AN73" i="1" s="1"/>
  <c r="M33" i="5"/>
  <c r="N33" i="5" s="1"/>
  <c r="L33" i="1" s="1"/>
  <c r="M37" i="5"/>
  <c r="N37" i="5" s="1"/>
  <c r="L37" i="1" s="1"/>
  <c r="M41" i="5"/>
  <c r="N41" i="5" s="1"/>
  <c r="L41" i="1" s="1"/>
  <c r="M70" i="63"/>
  <c r="N70" i="63" s="1"/>
  <c r="M29" i="60"/>
  <c r="N29" i="60" s="1"/>
  <c r="BO29" i="1" s="1"/>
  <c r="M22" i="59"/>
  <c r="N22" i="59" s="1"/>
  <c r="BN22" i="1" s="1"/>
  <c r="M23" i="59"/>
  <c r="N23" i="59" s="1"/>
  <c r="BN23" i="1" s="1"/>
  <c r="M54" i="59"/>
  <c r="N54" i="59" s="1"/>
  <c r="BN54" i="1" s="1"/>
  <c r="M55" i="59"/>
  <c r="N55" i="59" s="1"/>
  <c r="BN55" i="1" s="1"/>
  <c r="M75" i="59"/>
  <c r="N75" i="59" s="1"/>
  <c r="BN75" i="1" s="1"/>
  <c r="M38" i="57"/>
  <c r="N38" i="57" s="1"/>
  <c r="BL38" i="1" s="1"/>
  <c r="M40" i="57"/>
  <c r="N40" i="57" s="1"/>
  <c r="BL40" i="1" s="1"/>
  <c r="M44" i="49"/>
  <c r="N44" i="49" s="1"/>
  <c r="BE44" i="1" s="1"/>
  <c r="M46" i="49"/>
  <c r="N46" i="49" s="1"/>
  <c r="BE46" i="1" s="1"/>
  <c r="M48" i="49"/>
  <c r="N48" i="49" s="1"/>
  <c r="BE48" i="1" s="1"/>
  <c r="M74" i="48"/>
  <c r="N74" i="48" s="1"/>
  <c r="BD74" i="1" s="1"/>
  <c r="M32" i="47"/>
  <c r="N32" i="47" s="1"/>
  <c r="BC32" i="1" s="1"/>
  <c r="M34" i="47"/>
  <c r="N34" i="47" s="1"/>
  <c r="BC34" i="1" s="1"/>
  <c r="M11" i="52"/>
  <c r="N11" i="52" s="1"/>
  <c r="BH11" i="1" s="1"/>
  <c r="M47" i="52"/>
  <c r="N47" i="52" s="1"/>
  <c r="BH47" i="1" s="1"/>
  <c r="M51" i="46"/>
  <c r="N51" i="46" s="1"/>
  <c r="BB51" i="1" s="1"/>
  <c r="M53" i="46"/>
  <c r="N53" i="46" s="1"/>
  <c r="BB53" i="1" s="1"/>
  <c r="M55" i="46"/>
  <c r="N55" i="46" s="1"/>
  <c r="BB55" i="1" s="1"/>
  <c r="M69" i="45"/>
  <c r="N69" i="45" s="1"/>
  <c r="BA69" i="1" s="1"/>
  <c r="M27" i="44"/>
  <c r="N27" i="44" s="1"/>
  <c r="AZ27" i="1" s="1"/>
  <c r="M54" i="43"/>
  <c r="N54" i="43" s="1"/>
  <c r="AY54" i="1" s="1"/>
  <c r="M33" i="42"/>
  <c r="N33" i="42" s="1"/>
  <c r="AX33" i="1" s="1"/>
  <c r="M34" i="42"/>
  <c r="N34" i="42" s="1"/>
  <c r="AX34" i="1" s="1"/>
  <c r="M50" i="41"/>
  <c r="N50" i="41" s="1"/>
  <c r="AW50" i="1" s="1"/>
  <c r="M59" i="41"/>
  <c r="N59" i="41" s="1"/>
  <c r="AW59" i="1" s="1"/>
  <c r="M60" i="41"/>
  <c r="N60" i="41" s="1"/>
  <c r="AW60" i="1" s="1"/>
  <c r="M78" i="41"/>
  <c r="N78" i="41" s="1"/>
  <c r="AW78" i="1" s="1"/>
  <c r="M32" i="40"/>
  <c r="N32" i="40" s="1"/>
  <c r="AU32" i="1" s="1"/>
  <c r="M33" i="40"/>
  <c r="N33" i="40" s="1"/>
  <c r="AU33" i="1" s="1"/>
  <c r="M34" i="40"/>
  <c r="N34" i="40" s="1"/>
  <c r="AU34" i="1" s="1"/>
  <c r="M61" i="40"/>
  <c r="N61" i="40" s="1"/>
  <c r="AU61" i="1" s="1"/>
  <c r="M43" i="61"/>
  <c r="N43" i="61" s="1"/>
  <c r="AV43" i="1" s="1"/>
  <c r="M44" i="61"/>
  <c r="N44" i="61" s="1"/>
  <c r="AV44" i="1" s="1"/>
  <c r="M45" i="61"/>
  <c r="N45" i="61" s="1"/>
  <c r="AV45" i="1" s="1"/>
  <c r="M71" i="61"/>
  <c r="N71" i="61"/>
  <c r="AV71" i="1" s="1"/>
  <c r="M83" i="39"/>
  <c r="N83" i="39"/>
  <c r="M11" i="38"/>
  <c r="N11" i="38" s="1"/>
  <c r="AS11" i="1" s="1"/>
  <c r="M12" i="38"/>
  <c r="N12" i="38" s="1"/>
  <c r="AS12" i="1" s="1"/>
  <c r="M43" i="38"/>
  <c r="N43" i="38" s="1"/>
  <c r="AS43" i="1" s="1"/>
  <c r="M44" i="38"/>
  <c r="N44" i="38" s="1"/>
  <c r="AS44" i="1" s="1"/>
  <c r="M45" i="37"/>
  <c r="N45" i="37" s="1"/>
  <c r="AR45" i="1" s="1"/>
  <c r="M17" i="36"/>
  <c r="N17" i="36" s="1"/>
  <c r="AQ17" i="1" s="1"/>
  <c r="M23" i="36"/>
  <c r="N23" i="36" s="1"/>
  <c r="AQ23" i="1" s="1"/>
  <c r="M24" i="36"/>
  <c r="N24" i="36" s="1"/>
  <c r="AQ24" i="1" s="1"/>
  <c r="M25" i="36"/>
  <c r="N25" i="36"/>
  <c r="AQ25" i="1" s="1"/>
  <c r="M26" i="36"/>
  <c r="N26" i="36" s="1"/>
  <c r="AQ26" i="1" s="1"/>
  <c r="M58" i="36"/>
  <c r="N58" i="36" s="1"/>
  <c r="AQ58" i="1" s="1"/>
  <c r="M61" i="36"/>
  <c r="N61" i="36" s="1"/>
  <c r="AQ61" i="1" s="1"/>
  <c r="M62" i="36"/>
  <c r="N62" i="36" s="1"/>
  <c r="AQ62" i="1" s="1"/>
  <c r="M29" i="35"/>
  <c r="N29" i="35" s="1"/>
  <c r="AP29" i="1" s="1"/>
  <c r="M30" i="35"/>
  <c r="N30" i="35" s="1"/>
  <c r="AP30" i="1" s="1"/>
  <c r="M31" i="35"/>
  <c r="N31" i="35" s="1"/>
  <c r="AP31" i="1" s="1"/>
  <c r="M32" i="35"/>
  <c r="N32" i="35" s="1"/>
  <c r="AP32" i="1" s="1"/>
  <c r="M57" i="35"/>
  <c r="N57" i="35" s="1"/>
  <c r="AP57" i="1" s="1"/>
  <c r="M38" i="34"/>
  <c r="N38" i="34" s="1"/>
  <c r="AO38" i="1" s="1"/>
  <c r="M39" i="34"/>
  <c r="N39" i="34" s="1"/>
  <c r="AO39" i="1" s="1"/>
  <c r="M40" i="34"/>
  <c r="N40" i="34" s="1"/>
  <c r="AO40" i="1" s="1"/>
  <c r="M41" i="34"/>
  <c r="N41" i="34" s="1"/>
  <c r="AO41" i="1" s="1"/>
  <c r="M83" i="34"/>
  <c r="N83" i="34" s="1"/>
  <c r="AO83" i="1" s="1"/>
  <c r="M36" i="33"/>
  <c r="N36" i="33" s="1"/>
  <c r="AN36" i="1" s="1"/>
  <c r="M81" i="33"/>
  <c r="N81" i="33" s="1"/>
  <c r="AN81" i="1" s="1"/>
  <c r="M20" i="32"/>
  <c r="N20" i="32" s="1"/>
  <c r="AM20" i="1" s="1"/>
  <c r="M68" i="32"/>
  <c r="N68" i="32" s="1"/>
  <c r="AM68" i="1" s="1"/>
  <c r="M9" i="31"/>
  <c r="N9" i="31" s="1"/>
  <c r="AL9" i="1" s="1"/>
  <c r="M10" i="31"/>
  <c r="N10" i="31" s="1"/>
  <c r="AL10" i="1" s="1"/>
  <c r="M12" i="31"/>
  <c r="N12" i="31" s="1"/>
  <c r="AL12" i="1" s="1"/>
  <c r="M16" i="31"/>
  <c r="N16" i="31" s="1"/>
  <c r="AL16" i="1" s="1"/>
  <c r="M17" i="31"/>
  <c r="N17" i="31" s="1"/>
  <c r="AL17" i="1" s="1"/>
  <c r="M45" i="5"/>
  <c r="N45" i="5" s="1"/>
  <c r="L45" i="1" s="1"/>
  <c r="M83" i="63"/>
  <c r="N83" i="63" s="1"/>
  <c r="M38" i="60"/>
  <c r="N38" i="60" s="1"/>
  <c r="BO38" i="1" s="1"/>
  <c r="M39" i="60"/>
  <c r="N39" i="60" s="1"/>
  <c r="BO39" i="1" s="1"/>
  <c r="M31" i="59"/>
  <c r="N31" i="59" s="1"/>
  <c r="BN31" i="1" s="1"/>
  <c r="M66" i="59"/>
  <c r="N66" i="59" s="1"/>
  <c r="BN66" i="1" s="1"/>
  <c r="M74" i="59"/>
  <c r="N74" i="59" s="1"/>
  <c r="BN74" i="1" s="1"/>
  <c r="M70" i="57"/>
  <c r="N70" i="57" s="1"/>
  <c r="BL70" i="1" s="1"/>
  <c r="M54" i="54"/>
  <c r="N54" i="54" s="1"/>
  <c r="BJ54" i="1" s="1"/>
  <c r="M55" i="54"/>
  <c r="N55" i="54" s="1"/>
  <c r="BJ55" i="1" s="1"/>
  <c r="M57" i="53"/>
  <c r="N57" i="53" s="1"/>
  <c r="BI57" i="1" s="1"/>
  <c r="M29" i="51"/>
  <c r="N29" i="51"/>
  <c r="BG29" i="1" s="1"/>
  <c r="M41" i="50"/>
  <c r="N41" i="50" s="1"/>
  <c r="BF41" i="1" s="1"/>
  <c r="M51" i="49"/>
  <c r="N51" i="49" s="1"/>
  <c r="BE51" i="1" s="1"/>
  <c r="M53" i="49"/>
  <c r="N53" i="49" s="1"/>
  <c r="BE53" i="1" s="1"/>
  <c r="M55" i="49"/>
  <c r="N55" i="49" s="1"/>
  <c r="BE55" i="1" s="1"/>
  <c r="M17" i="48"/>
  <c r="N17" i="48" s="1"/>
  <c r="BD17" i="1" s="1"/>
  <c r="M19" i="48"/>
  <c r="N19" i="48" s="1"/>
  <c r="BD19" i="1" s="1"/>
  <c r="M27" i="48"/>
  <c r="N27" i="48" s="1"/>
  <c r="BD27" i="1" s="1"/>
  <c r="M37" i="47"/>
  <c r="N37" i="47" s="1"/>
  <c r="BC37" i="1" s="1"/>
  <c r="M41" i="47"/>
  <c r="N41" i="47" s="1"/>
  <c r="BC41" i="1" s="1"/>
  <c r="M74" i="45"/>
  <c r="N74" i="45"/>
  <c r="BA74" i="1" s="1"/>
  <c r="M58" i="44"/>
  <c r="N58" i="44" s="1"/>
  <c r="AZ58" i="1" s="1"/>
  <c r="M59" i="44"/>
  <c r="N59" i="44" s="1"/>
  <c r="AZ59" i="1" s="1"/>
  <c r="M22" i="43"/>
  <c r="N22" i="43" s="1"/>
  <c r="AY22" i="1" s="1"/>
  <c r="M23" i="43"/>
  <c r="N23" i="43" s="1"/>
  <c r="AY23" i="1" s="1"/>
  <c r="M24" i="43"/>
  <c r="N24" i="43" s="1"/>
  <c r="AY24" i="1" s="1"/>
  <c r="M25" i="43"/>
  <c r="N25" i="43" s="1"/>
  <c r="AY25" i="1" s="1"/>
  <c r="M26" i="43"/>
  <c r="N26" i="43" s="1"/>
  <c r="AY26" i="1" s="1"/>
  <c r="M62" i="43"/>
  <c r="N62" i="43" s="1"/>
  <c r="AY62" i="1" s="1"/>
  <c r="M65" i="43"/>
  <c r="N65" i="43" s="1"/>
  <c r="AY65" i="1" s="1"/>
  <c r="M64" i="42"/>
  <c r="N64" i="42" s="1"/>
  <c r="AX64" i="1" s="1"/>
  <c r="M76" i="42"/>
  <c r="N76" i="42"/>
  <c r="AX76" i="1" s="1"/>
  <c r="M65" i="41"/>
  <c r="N65" i="41"/>
  <c r="AW65" i="1" s="1"/>
  <c r="M81" i="61"/>
  <c r="N81" i="61" s="1"/>
  <c r="AV81" i="1" s="1"/>
  <c r="M11" i="39"/>
  <c r="N11" i="39" s="1"/>
  <c r="AT11" i="1" s="1"/>
  <c r="M51" i="39"/>
  <c r="N51" i="39" s="1"/>
  <c r="AT51" i="1" s="1"/>
  <c r="M16" i="38"/>
  <c r="N16" i="38" s="1"/>
  <c r="AS16" i="1" s="1"/>
  <c r="M70" i="38"/>
  <c r="N70" i="38" s="1"/>
  <c r="AS70" i="1" s="1"/>
  <c r="M75" i="38"/>
  <c r="N75" i="38" s="1"/>
  <c r="AS75" i="1" s="1"/>
  <c r="M12" i="37"/>
  <c r="N12" i="37" s="1"/>
  <c r="AR12" i="1" s="1"/>
  <c r="M20" i="37"/>
  <c r="N20" i="37" s="1"/>
  <c r="AR20" i="1" s="1"/>
  <c r="M54" i="37"/>
  <c r="N54" i="37" s="1"/>
  <c r="AR54" i="1" s="1"/>
  <c r="M74" i="37"/>
  <c r="N74" i="37"/>
  <c r="M29" i="36"/>
  <c r="N29" i="36" s="1"/>
  <c r="AQ29" i="1" s="1"/>
  <c r="M30" i="36"/>
  <c r="N30" i="36" s="1"/>
  <c r="AQ30" i="1" s="1"/>
  <c r="M32" i="36"/>
  <c r="N32" i="36" s="1"/>
  <c r="AQ32" i="1" s="1"/>
  <c r="M40" i="35"/>
  <c r="N40" i="35" s="1"/>
  <c r="AP40" i="1" s="1"/>
  <c r="M73" i="35"/>
  <c r="N73" i="35" s="1"/>
  <c r="AP73" i="1" s="1"/>
  <c r="M81" i="34"/>
  <c r="N81" i="34"/>
  <c r="M48" i="33"/>
  <c r="N48" i="33" s="1"/>
  <c r="AN48" i="1" s="1"/>
  <c r="M18" i="32"/>
  <c r="N18" i="32" s="1"/>
  <c r="AM18" i="1" s="1"/>
  <c r="M55" i="32"/>
  <c r="N55" i="32" s="1"/>
  <c r="AM55" i="1" s="1"/>
  <c r="M27" i="30"/>
  <c r="N27" i="30" s="1"/>
  <c r="AK27" i="1" s="1"/>
  <c r="M32" i="29"/>
  <c r="N32" i="29" s="1"/>
  <c r="AJ32" i="1" s="1"/>
  <c r="M39" i="29"/>
  <c r="N39" i="29" s="1"/>
  <c r="AJ39" i="1" s="1"/>
  <c r="M44" i="27"/>
  <c r="N44" i="27" s="1"/>
  <c r="AH44" i="1" s="1"/>
  <c r="M47" i="27"/>
  <c r="N47" i="27"/>
  <c r="M55" i="27"/>
  <c r="N55" i="27" s="1"/>
  <c r="AH55" i="1" s="1"/>
  <c r="M50" i="26"/>
  <c r="N50" i="26" s="1"/>
  <c r="AG50" i="1" s="1"/>
  <c r="M54" i="26"/>
  <c r="N54" i="26" s="1"/>
  <c r="AG54" i="1" s="1"/>
  <c r="M74" i="26"/>
  <c r="N74" i="26" s="1"/>
  <c r="AG74" i="1" s="1"/>
  <c r="M50" i="25"/>
  <c r="N50" i="25" s="1"/>
  <c r="AF50" i="1" s="1"/>
  <c r="M68" i="25"/>
  <c r="N68" i="25" s="1"/>
  <c r="AF68" i="1" s="1"/>
  <c r="M37" i="23"/>
  <c r="N37" i="23" s="1"/>
  <c r="AD37" i="1" s="1"/>
  <c r="M64" i="23"/>
  <c r="N64" i="23" s="1"/>
  <c r="AD64" i="1" s="1"/>
  <c r="M71" i="23"/>
  <c r="N71" i="23"/>
  <c r="M83" i="22"/>
  <c r="N83" i="22" s="1"/>
  <c r="AC83" i="1" s="1"/>
  <c r="M46" i="21"/>
  <c r="N46" i="21" s="1"/>
  <c r="AB46" i="1" s="1"/>
  <c r="M47" i="21"/>
  <c r="N47" i="21" s="1"/>
  <c r="AB47" i="1" s="1"/>
  <c r="M48" i="21"/>
  <c r="N48" i="21" s="1"/>
  <c r="AB48" i="1" s="1"/>
  <c r="M76" i="20"/>
  <c r="N76" i="20"/>
  <c r="M23" i="19"/>
  <c r="N23" i="19" s="1"/>
  <c r="Z23" i="1" s="1"/>
  <c r="M25" i="19"/>
  <c r="N25" i="19" s="1"/>
  <c r="Z25" i="1" s="1"/>
  <c r="M61" i="19"/>
  <c r="N61" i="19" s="1"/>
  <c r="Z61" i="1" s="1"/>
  <c r="M51" i="17"/>
  <c r="N51" i="17" s="1"/>
  <c r="X51" i="1" s="1"/>
  <c r="M52" i="17"/>
  <c r="N52" i="17" s="1"/>
  <c r="X52" i="1" s="1"/>
  <c r="M53" i="17"/>
  <c r="N53" i="17" s="1"/>
  <c r="X53" i="1" s="1"/>
  <c r="M54" i="17"/>
  <c r="N54" i="17" s="1"/>
  <c r="X54" i="1" s="1"/>
  <c r="M55" i="17"/>
  <c r="N55" i="17" s="1"/>
  <c r="X55" i="1" s="1"/>
  <c r="M74" i="17"/>
  <c r="N74" i="17" s="1"/>
  <c r="X74" i="1" s="1"/>
  <c r="M57" i="16"/>
  <c r="N57" i="16" s="1"/>
  <c r="W57" i="1" s="1"/>
  <c r="M58" i="16"/>
  <c r="N58" i="16" s="1"/>
  <c r="W58" i="1" s="1"/>
  <c r="M59" i="16"/>
  <c r="N59" i="16" s="1"/>
  <c r="W59" i="1" s="1"/>
  <c r="M62" i="16"/>
  <c r="N62" i="16" s="1"/>
  <c r="W62" i="1" s="1"/>
  <c r="M65" i="16"/>
  <c r="N65" i="16" s="1"/>
  <c r="W65" i="1" s="1"/>
  <c r="M48" i="14"/>
  <c r="N48" i="14" s="1"/>
  <c r="U48" i="1" s="1"/>
  <c r="M31" i="11"/>
  <c r="N31" i="11"/>
  <c r="M11" i="10"/>
  <c r="N11" i="10" s="1"/>
  <c r="R11" i="1" s="1"/>
  <c r="M20" i="10"/>
  <c r="N20" i="10" s="1"/>
  <c r="R20" i="1" s="1"/>
  <c r="M68" i="10"/>
  <c r="N68" i="10" s="1"/>
  <c r="R68" i="1" s="1"/>
  <c r="M16" i="9"/>
  <c r="N16" i="9" s="1"/>
  <c r="Q16" i="1" s="1"/>
  <c r="M17" i="9"/>
  <c r="N17" i="9" s="1"/>
  <c r="Q17" i="1" s="1"/>
  <c r="M19" i="9"/>
  <c r="N19" i="9" s="1"/>
  <c r="Q19" i="1" s="1"/>
  <c r="M55" i="9"/>
  <c r="N55" i="9" s="1"/>
  <c r="Q55" i="1" s="1"/>
  <c r="M79" i="9"/>
  <c r="N79" i="9" s="1"/>
  <c r="Q79" i="1" s="1"/>
  <c r="M81" i="9"/>
  <c r="N81" i="9"/>
  <c r="M34" i="7"/>
  <c r="N34" i="7" s="1"/>
  <c r="N34" i="1" s="1"/>
  <c r="M54" i="7"/>
  <c r="N54" i="7"/>
  <c r="N54" i="1" s="1"/>
  <c r="M33" i="31"/>
  <c r="N33" i="31" s="1"/>
  <c r="AL33" i="1" s="1"/>
  <c r="M59" i="31"/>
  <c r="N59" i="31" s="1"/>
  <c r="AL59" i="1" s="1"/>
  <c r="M61" i="31"/>
  <c r="N61" i="31" s="1"/>
  <c r="AL61" i="1" s="1"/>
  <c r="M65" i="31"/>
  <c r="N65" i="31" s="1"/>
  <c r="AL65" i="1" s="1"/>
  <c r="M76" i="31"/>
  <c r="N76" i="31" s="1"/>
  <c r="AL76" i="1" s="1"/>
  <c r="M29" i="30"/>
  <c r="N29" i="30" s="1"/>
  <c r="AK29" i="1" s="1"/>
  <c r="M30" i="30"/>
  <c r="N30" i="30" s="1"/>
  <c r="AK30" i="1" s="1"/>
  <c r="M31" i="30"/>
  <c r="N31" i="30" s="1"/>
  <c r="AK31" i="1" s="1"/>
  <c r="M79" i="29"/>
  <c r="N79" i="29" s="1"/>
  <c r="AJ79" i="1" s="1"/>
  <c r="M11" i="28"/>
  <c r="N11" i="28" s="1"/>
  <c r="AI11" i="1" s="1"/>
  <c r="M12" i="28"/>
  <c r="N12" i="28" s="1"/>
  <c r="AI12" i="1" s="1"/>
  <c r="M69" i="28"/>
  <c r="N69" i="28" s="1"/>
  <c r="AI69" i="1" s="1"/>
  <c r="M19" i="27"/>
  <c r="N19" i="27" s="1"/>
  <c r="AH19" i="1" s="1"/>
  <c r="M60" i="27"/>
  <c r="N60" i="27"/>
  <c r="AH60" i="1" s="1"/>
  <c r="M65" i="27"/>
  <c r="N65" i="27" s="1"/>
  <c r="AH65" i="1" s="1"/>
  <c r="M76" i="27"/>
  <c r="N76" i="27" s="1"/>
  <c r="AH76" i="1" s="1"/>
  <c r="M26" i="26"/>
  <c r="N26" i="26" s="1"/>
  <c r="AG26" i="1" s="1"/>
  <c r="M29" i="26"/>
  <c r="N29" i="26"/>
  <c r="M61" i="26"/>
  <c r="N61" i="26" s="1"/>
  <c r="AG61" i="1" s="1"/>
  <c r="M62" i="26"/>
  <c r="N62" i="26" s="1"/>
  <c r="AG62" i="1" s="1"/>
  <c r="M59" i="25"/>
  <c r="N59" i="25" s="1"/>
  <c r="AF59" i="1" s="1"/>
  <c r="M62" i="25"/>
  <c r="N62" i="25" s="1"/>
  <c r="AF62" i="1" s="1"/>
  <c r="M43" i="23"/>
  <c r="N43" i="23" s="1"/>
  <c r="AD43" i="1" s="1"/>
  <c r="M47" i="23"/>
  <c r="N47" i="23" s="1"/>
  <c r="AD47" i="1" s="1"/>
  <c r="M9" i="22"/>
  <c r="N9" i="22" s="1"/>
  <c r="AC9" i="1" s="1"/>
  <c r="M10" i="22"/>
  <c r="N10" i="22" s="1"/>
  <c r="AC10" i="1" s="1"/>
  <c r="M46" i="22"/>
  <c r="N46" i="22" s="1"/>
  <c r="AC46" i="1" s="1"/>
  <c r="M53" i="22"/>
  <c r="N53" i="22" s="1"/>
  <c r="AC53" i="1" s="1"/>
  <c r="M55" i="22"/>
  <c r="N55" i="22" s="1"/>
  <c r="AC55" i="1" s="1"/>
  <c r="M9" i="21"/>
  <c r="N9" i="21"/>
  <c r="M53" i="21"/>
  <c r="N53" i="21" s="1"/>
  <c r="AB53" i="1" s="1"/>
  <c r="M66" i="21"/>
  <c r="N66" i="21" s="1"/>
  <c r="AB66" i="1" s="1"/>
  <c r="M24" i="20"/>
  <c r="N24" i="20" s="1"/>
  <c r="AA24" i="1" s="1"/>
  <c r="M30" i="20"/>
  <c r="N30" i="20" s="1"/>
  <c r="AA30" i="1" s="1"/>
  <c r="M31" i="20"/>
  <c r="N31" i="20" s="1"/>
  <c r="AA31" i="1" s="1"/>
  <c r="M32" i="20"/>
  <c r="N32" i="20"/>
  <c r="AA32" i="1" s="1"/>
  <c r="M34" i="20"/>
  <c r="N34" i="20" s="1"/>
  <c r="AA34" i="1" s="1"/>
  <c r="M83" i="20"/>
  <c r="N83" i="20" s="1"/>
  <c r="AA83" i="1" s="1"/>
  <c r="M70" i="19"/>
  <c r="N70" i="19"/>
  <c r="M75" i="19"/>
  <c r="N75" i="19" s="1"/>
  <c r="Z75" i="1" s="1"/>
  <c r="M11" i="18"/>
  <c r="N11" i="18"/>
  <c r="M12" i="18"/>
  <c r="N12" i="18" s="1"/>
  <c r="Y12" i="1" s="1"/>
  <c r="M55" i="18"/>
  <c r="N55" i="18" s="1"/>
  <c r="Y55" i="1" s="1"/>
  <c r="M59" i="17"/>
  <c r="N59" i="17"/>
  <c r="M61" i="17"/>
  <c r="N61" i="17" s="1"/>
  <c r="X61" i="1" s="1"/>
  <c r="M62" i="17"/>
  <c r="N62" i="17" s="1"/>
  <c r="X62" i="1" s="1"/>
  <c r="M65" i="17"/>
  <c r="N65" i="17" s="1"/>
  <c r="X65" i="1" s="1"/>
  <c r="M29" i="16"/>
  <c r="N29" i="16" s="1"/>
  <c r="W29" i="1" s="1"/>
  <c r="M83" i="16"/>
  <c r="N83" i="16" s="1"/>
  <c r="W83" i="1" s="1"/>
  <c r="M23" i="13"/>
  <c r="N23" i="13" s="1"/>
  <c r="T23" i="1" s="1"/>
  <c r="M30" i="13"/>
  <c r="N30" i="13"/>
  <c r="M34" i="13"/>
  <c r="N34" i="13" s="1"/>
  <c r="T34" i="1" s="1"/>
  <c r="M64" i="13"/>
  <c r="N64" i="13" s="1"/>
  <c r="T64" i="1" s="1"/>
  <c r="M54" i="10"/>
  <c r="N54" i="10" s="1"/>
  <c r="R54" i="1" s="1"/>
  <c r="M78" i="10"/>
  <c r="N78" i="10" s="1"/>
  <c r="R78" i="1" s="1"/>
  <c r="M59" i="9"/>
  <c r="N59" i="9" s="1"/>
  <c r="Q59" i="1" s="1"/>
  <c r="M17" i="8"/>
  <c r="N17" i="8" s="1"/>
  <c r="P17" i="1" s="1"/>
  <c r="M40" i="8"/>
  <c r="N40" i="8" s="1"/>
  <c r="P40" i="1" s="1"/>
  <c r="M59" i="8"/>
  <c r="N59" i="8" s="1"/>
  <c r="P59" i="1" s="1"/>
  <c r="M61" i="8"/>
  <c r="N61" i="8"/>
  <c r="M65" i="8"/>
  <c r="N65" i="8"/>
  <c r="P65" i="1" s="1"/>
  <c r="M83" i="8"/>
  <c r="N83" i="8" s="1"/>
  <c r="P83" i="1" s="1"/>
  <c r="M61" i="12"/>
  <c r="N61" i="12" s="1"/>
  <c r="O61" i="1" s="1"/>
  <c r="M65" i="12"/>
  <c r="N65" i="12" s="1"/>
  <c r="O65" i="1" s="1"/>
  <c r="M11" i="6"/>
  <c r="N11" i="6" s="1"/>
  <c r="M11" i="1" s="1"/>
  <c r="M20" i="6"/>
  <c r="N20" i="6"/>
  <c r="M20" i="1" s="1"/>
  <c r="M70" i="6"/>
  <c r="N70" i="6" s="1"/>
  <c r="M70" i="1" s="1"/>
  <c r="M79" i="6"/>
  <c r="N79" i="6" s="1"/>
  <c r="M79" i="1" s="1"/>
  <c r="M55" i="29"/>
  <c r="N55" i="29" s="1"/>
  <c r="AJ55" i="1" s="1"/>
  <c r="M74" i="29"/>
  <c r="N74" i="29" s="1"/>
  <c r="AJ74" i="1" s="1"/>
  <c r="M17" i="28"/>
  <c r="N17" i="28" s="1"/>
  <c r="AI17" i="1" s="1"/>
  <c r="M26" i="28"/>
  <c r="N26" i="28" s="1"/>
  <c r="AI26" i="1" s="1"/>
  <c r="M74" i="28"/>
  <c r="N74" i="28"/>
  <c r="M29" i="27"/>
  <c r="N29" i="27" s="1"/>
  <c r="AH29" i="1" s="1"/>
  <c r="M30" i="27"/>
  <c r="N30" i="27"/>
  <c r="M76" i="25"/>
  <c r="N76" i="25"/>
  <c r="AF76" i="1" s="1"/>
  <c r="M44" i="24"/>
  <c r="N44" i="24" s="1"/>
  <c r="AE44" i="1" s="1"/>
  <c r="M45" i="24"/>
  <c r="N45" i="24" s="1"/>
  <c r="AE45" i="1" s="1"/>
  <c r="M51" i="23"/>
  <c r="N51" i="23" s="1"/>
  <c r="AD51" i="1" s="1"/>
  <c r="M57" i="22"/>
  <c r="N57" i="22" s="1"/>
  <c r="AC57" i="1" s="1"/>
  <c r="M58" i="22"/>
  <c r="N58" i="22"/>
  <c r="M74" i="22"/>
  <c r="N74" i="22" s="1"/>
  <c r="AC74" i="1" s="1"/>
  <c r="M29" i="21"/>
  <c r="N29" i="21" s="1"/>
  <c r="AB29" i="1" s="1"/>
  <c r="M30" i="21"/>
  <c r="N30" i="21"/>
  <c r="M32" i="21"/>
  <c r="N32" i="21"/>
  <c r="AB32" i="1" s="1"/>
  <c r="M33" i="21"/>
  <c r="N33" i="21" s="1"/>
  <c r="AB33" i="1" s="1"/>
  <c r="M34" i="21"/>
  <c r="N34" i="21" s="1"/>
  <c r="AB34" i="1" s="1"/>
  <c r="M73" i="21"/>
  <c r="N73" i="21" s="1"/>
  <c r="AB73" i="1" s="1"/>
  <c r="M37" i="20"/>
  <c r="N37" i="20" s="1"/>
  <c r="AA37" i="1" s="1"/>
  <c r="M69" i="20"/>
  <c r="N69" i="20" s="1"/>
  <c r="AA69" i="1" s="1"/>
  <c r="M52" i="19"/>
  <c r="N52" i="19" s="1"/>
  <c r="Z52" i="1" s="1"/>
  <c r="M54" i="19"/>
  <c r="N54" i="19" s="1"/>
  <c r="Z54" i="1" s="1"/>
  <c r="M55" i="19"/>
  <c r="N55" i="19" s="1"/>
  <c r="Z55" i="1" s="1"/>
  <c r="M79" i="19"/>
  <c r="N79" i="19" s="1"/>
  <c r="Z79" i="1" s="1"/>
  <c r="M31" i="17"/>
  <c r="N31" i="17" s="1"/>
  <c r="X31" i="1" s="1"/>
  <c r="M40" i="17"/>
  <c r="N40" i="17" s="1"/>
  <c r="X40" i="1" s="1"/>
  <c r="M41" i="17"/>
  <c r="N41" i="17" s="1"/>
  <c r="X41" i="1" s="1"/>
  <c r="M71" i="17"/>
  <c r="N71" i="17"/>
  <c r="X71" i="1" s="1"/>
  <c r="M75" i="16"/>
  <c r="N75" i="16" s="1"/>
  <c r="W75" i="1" s="1"/>
  <c r="M79" i="16"/>
  <c r="N79" i="16" s="1"/>
  <c r="W79" i="1" s="1"/>
  <c r="M10" i="15"/>
  <c r="N10" i="15" s="1"/>
  <c r="V10" i="1" s="1"/>
  <c r="M16" i="15"/>
  <c r="N16" i="15" s="1"/>
  <c r="V16" i="1" s="1"/>
  <c r="M18" i="15"/>
  <c r="N18" i="15"/>
  <c r="M59" i="15"/>
  <c r="N59" i="15" s="1"/>
  <c r="V59" i="1" s="1"/>
  <c r="M62" i="15"/>
  <c r="N62" i="15"/>
  <c r="M78" i="15"/>
  <c r="N78" i="15" s="1"/>
  <c r="V78" i="1" s="1"/>
  <c r="M37" i="14"/>
  <c r="N37" i="14" s="1"/>
  <c r="U37" i="1" s="1"/>
  <c r="M38" i="14"/>
  <c r="N38" i="14" s="1"/>
  <c r="U38" i="1" s="1"/>
  <c r="M41" i="14"/>
  <c r="N41" i="14" s="1"/>
  <c r="U41" i="1" s="1"/>
  <c r="M73" i="14"/>
  <c r="N73" i="14" s="1"/>
  <c r="U73" i="1" s="1"/>
  <c r="M76" i="14"/>
  <c r="N76" i="14" s="1"/>
  <c r="U76" i="1" s="1"/>
  <c r="M37" i="13"/>
  <c r="N37" i="13"/>
  <c r="M70" i="13"/>
  <c r="N70" i="13" s="1"/>
  <c r="T70" i="1" s="1"/>
  <c r="M30" i="10"/>
  <c r="N30" i="10" s="1"/>
  <c r="R30" i="1" s="1"/>
  <c r="M34" i="10"/>
  <c r="N34" i="10" s="1"/>
  <c r="R34" i="1" s="1"/>
  <c r="M61" i="10"/>
  <c r="N61" i="10" s="1"/>
  <c r="R61" i="1" s="1"/>
  <c r="M73" i="10"/>
  <c r="N73" i="10" s="1"/>
  <c r="R73" i="1" s="1"/>
  <c r="M39" i="9"/>
  <c r="N39" i="9" s="1"/>
  <c r="Q39" i="1" s="1"/>
  <c r="M43" i="8"/>
  <c r="N43" i="8" s="1"/>
  <c r="P43" i="1" s="1"/>
  <c r="M45" i="8"/>
  <c r="N45" i="8" s="1"/>
  <c r="P45" i="1" s="1"/>
  <c r="M64" i="8"/>
  <c r="N64" i="8" s="1"/>
  <c r="P64" i="1" s="1"/>
  <c r="M79" i="8"/>
  <c r="N79" i="8" s="1"/>
  <c r="P79" i="1" s="1"/>
  <c r="M11" i="12"/>
  <c r="N11" i="12" s="1"/>
  <c r="O11" i="1" s="1"/>
  <c r="M12" i="12"/>
  <c r="N12" i="12" s="1"/>
  <c r="O12" i="1" s="1"/>
  <c r="M62" i="7"/>
  <c r="N62" i="7" s="1"/>
  <c r="N62" i="1" s="1"/>
  <c r="M67" i="7"/>
  <c r="N67" i="7"/>
  <c r="N67" i="1" s="1"/>
  <c r="M74" i="7"/>
  <c r="N74" i="7"/>
  <c r="M23" i="6"/>
  <c r="N23" i="6" s="1"/>
  <c r="M23" i="1" s="1"/>
  <c r="M27" i="6"/>
  <c r="N27" i="6" s="1"/>
  <c r="M27" i="1" s="1"/>
  <c r="M52" i="6"/>
  <c r="N52" i="6" s="1"/>
  <c r="M52" i="1" s="1"/>
  <c r="M53" i="6"/>
  <c r="N53" i="6" s="1"/>
  <c r="M53" i="1" s="1"/>
  <c r="M55" i="6"/>
  <c r="N55" i="6" s="1"/>
  <c r="M55" i="1" s="1"/>
  <c r="M79" i="31"/>
  <c r="N79" i="31" s="1"/>
  <c r="AL79" i="1" s="1"/>
  <c r="M9" i="30"/>
  <c r="N9" i="30" s="1"/>
  <c r="AK9" i="1" s="1"/>
  <c r="M74" i="30"/>
  <c r="N74" i="30" s="1"/>
  <c r="AK74" i="1" s="1"/>
  <c r="M76" i="29"/>
  <c r="N76" i="29" s="1"/>
  <c r="AJ76" i="1" s="1"/>
  <c r="M57" i="28"/>
  <c r="N57" i="28" s="1"/>
  <c r="AI57" i="1" s="1"/>
  <c r="M58" i="28"/>
  <c r="N58" i="28" s="1"/>
  <c r="AI58" i="1" s="1"/>
  <c r="M79" i="27"/>
  <c r="N79" i="27" s="1"/>
  <c r="AH79" i="1" s="1"/>
  <c r="M43" i="26"/>
  <c r="N43" i="26" s="1"/>
  <c r="AG43" i="1" s="1"/>
  <c r="M44" i="26"/>
  <c r="N44" i="26" s="1"/>
  <c r="AG44" i="1" s="1"/>
  <c r="M45" i="26"/>
  <c r="N45" i="26" s="1"/>
  <c r="AG45" i="1" s="1"/>
  <c r="M46" i="26"/>
  <c r="N46" i="26" s="1"/>
  <c r="AG46" i="1" s="1"/>
  <c r="M36" i="25"/>
  <c r="N36" i="25" s="1"/>
  <c r="AF36" i="1" s="1"/>
  <c r="M43" i="25"/>
  <c r="N43" i="25" s="1"/>
  <c r="AF43" i="1" s="1"/>
  <c r="M44" i="25"/>
  <c r="N44" i="25" s="1"/>
  <c r="AF44" i="1" s="1"/>
  <c r="M46" i="25"/>
  <c r="N46" i="25" s="1"/>
  <c r="AF46" i="1" s="1"/>
  <c r="M47" i="25"/>
  <c r="N47" i="25" s="1"/>
  <c r="AF47" i="1" s="1"/>
  <c r="M48" i="25"/>
  <c r="N48" i="25" s="1"/>
  <c r="AF48" i="1" s="1"/>
  <c r="M50" i="24"/>
  <c r="N50" i="24" s="1"/>
  <c r="AE50" i="1" s="1"/>
  <c r="M59" i="23"/>
  <c r="N59" i="23" s="1"/>
  <c r="AD59" i="1" s="1"/>
  <c r="M65" i="23"/>
  <c r="N65" i="23" s="1"/>
  <c r="AD65" i="1" s="1"/>
  <c r="M76" i="23"/>
  <c r="N76" i="23" s="1"/>
  <c r="AD76" i="1" s="1"/>
  <c r="M73" i="22"/>
  <c r="N73" i="22" s="1"/>
  <c r="AC73" i="1" s="1"/>
  <c r="M71" i="21"/>
  <c r="N71" i="21" s="1"/>
  <c r="AB71" i="1" s="1"/>
  <c r="M55" i="20"/>
  <c r="N55" i="20"/>
  <c r="M67" i="20"/>
  <c r="N67" i="20" s="1"/>
  <c r="AA67" i="1" s="1"/>
  <c r="M74" i="20"/>
  <c r="N74" i="20"/>
  <c r="M41" i="18"/>
  <c r="N41" i="18" s="1"/>
  <c r="Y41" i="1" s="1"/>
  <c r="M83" i="18"/>
  <c r="N83" i="18" s="1"/>
  <c r="Y83" i="1" s="1"/>
  <c r="M11" i="17"/>
  <c r="N11" i="17" s="1"/>
  <c r="X11" i="1" s="1"/>
  <c r="M12" i="17"/>
  <c r="N12" i="17" s="1"/>
  <c r="X12" i="1" s="1"/>
  <c r="M20" i="17"/>
  <c r="N20" i="17" s="1"/>
  <c r="X20" i="1" s="1"/>
  <c r="M9" i="16"/>
  <c r="N9" i="16" s="1"/>
  <c r="W9" i="1" s="1"/>
  <c r="M16" i="16"/>
  <c r="N16" i="16" s="1"/>
  <c r="W16" i="1" s="1"/>
  <c r="M17" i="16"/>
  <c r="N17" i="16" s="1"/>
  <c r="W17" i="1" s="1"/>
  <c r="M18" i="16"/>
  <c r="N18" i="16" s="1"/>
  <c r="W18" i="1" s="1"/>
  <c r="M19" i="16"/>
  <c r="N19" i="16" s="1"/>
  <c r="W19" i="1" s="1"/>
  <c r="M51" i="16"/>
  <c r="N51" i="16" s="1"/>
  <c r="W51" i="1" s="1"/>
  <c r="M53" i="16"/>
  <c r="N53" i="16" s="1"/>
  <c r="W53" i="1" s="1"/>
  <c r="M34" i="15"/>
  <c r="N34" i="15" s="1"/>
  <c r="V34" i="1" s="1"/>
  <c r="M71" i="15"/>
  <c r="N71" i="15" s="1"/>
  <c r="V71" i="1" s="1"/>
  <c r="M36" i="14"/>
  <c r="N36" i="14" s="1"/>
  <c r="U36" i="1" s="1"/>
  <c r="M11" i="13"/>
  <c r="N11" i="13"/>
  <c r="M13" i="13"/>
  <c r="N13" i="13" s="1"/>
  <c r="T13" i="1" s="1"/>
  <c r="M68" i="13"/>
  <c r="N68" i="13" s="1"/>
  <c r="T68" i="1" s="1"/>
  <c r="M16" i="11"/>
  <c r="N16" i="11" s="1"/>
  <c r="S16" i="1" s="1"/>
  <c r="M76" i="11"/>
  <c r="N76" i="11"/>
  <c r="M38" i="10"/>
  <c r="N38" i="10" s="1"/>
  <c r="R38" i="1" s="1"/>
  <c r="M39" i="10"/>
  <c r="N39" i="10" s="1"/>
  <c r="R39" i="1" s="1"/>
  <c r="M41" i="10"/>
  <c r="N41" i="10" s="1"/>
  <c r="R41" i="1" s="1"/>
  <c r="M41" i="9"/>
  <c r="N41" i="9" s="1"/>
  <c r="Q41" i="1" s="1"/>
  <c r="M29" i="8"/>
  <c r="N29" i="8" s="1"/>
  <c r="P29" i="1" s="1"/>
  <c r="M50" i="8"/>
  <c r="N50" i="8" s="1"/>
  <c r="P50" i="1" s="1"/>
  <c r="M20" i="12"/>
  <c r="N20" i="12" s="1"/>
  <c r="O20" i="1" s="1"/>
  <c r="M50" i="12"/>
  <c r="N50" i="12"/>
  <c r="M16" i="7"/>
  <c r="N16" i="7" s="1"/>
  <c r="N16" i="1" s="1"/>
  <c r="M17" i="7"/>
  <c r="N17" i="7" s="1"/>
  <c r="N17" i="1" s="1"/>
  <c r="M11" i="5"/>
  <c r="N11" i="5" s="1"/>
  <c r="L11" i="1" s="1"/>
  <c r="M12" i="5"/>
  <c r="N12" i="5" s="1"/>
  <c r="L12" i="1" s="1"/>
  <c r="M50" i="5"/>
  <c r="N50" i="5" s="1"/>
  <c r="L50" i="1" s="1"/>
  <c r="M16" i="63"/>
  <c r="N16" i="63" s="1"/>
  <c r="M17" i="63"/>
  <c r="N17" i="63" s="1"/>
  <c r="M38" i="63"/>
  <c r="N38" i="63" s="1"/>
  <c r="M67" i="63"/>
  <c r="N67" i="63" s="1"/>
  <c r="M30" i="60"/>
  <c r="N30" i="60" s="1"/>
  <c r="BO30" i="1" s="1"/>
  <c r="M36" i="59"/>
  <c r="N36" i="59" s="1"/>
  <c r="BN36" i="1" s="1"/>
  <c r="M40" i="59"/>
  <c r="N40" i="59" s="1"/>
  <c r="BN40" i="1" s="1"/>
  <c r="M41" i="59"/>
  <c r="N41" i="59" s="1"/>
  <c r="BN41" i="1" s="1"/>
  <c r="M69" i="59"/>
  <c r="N69" i="59" s="1"/>
  <c r="BN69" i="1" s="1"/>
  <c r="M16" i="58"/>
  <c r="N16" i="58" s="1"/>
  <c r="BM16" i="1" s="1"/>
  <c r="M17" i="58"/>
  <c r="N17" i="58" s="1"/>
  <c r="BM17" i="1" s="1"/>
  <c r="M18" i="58"/>
  <c r="N18" i="58" s="1"/>
  <c r="BM18" i="1" s="1"/>
  <c r="M19" i="58"/>
  <c r="N19" i="58" s="1"/>
  <c r="BM19" i="1" s="1"/>
  <c r="M66" i="58"/>
  <c r="N66" i="58" s="1"/>
  <c r="BM66" i="1" s="1"/>
  <c r="M9" i="57"/>
  <c r="N9" i="57"/>
  <c r="M10" i="57"/>
  <c r="N10" i="57" s="1"/>
  <c r="BL10" i="1" s="1"/>
  <c r="M50" i="57"/>
  <c r="N50" i="57" s="1"/>
  <c r="BL50" i="1" s="1"/>
  <c r="M81" i="57"/>
  <c r="N81" i="57" s="1"/>
  <c r="BL81" i="1" s="1"/>
  <c r="M13" i="55"/>
  <c r="N13" i="55" s="1"/>
  <c r="BK13" i="1" s="1"/>
  <c r="M37" i="55"/>
  <c r="N37" i="55" s="1"/>
  <c r="BK37" i="1" s="1"/>
  <c r="M75" i="55"/>
  <c r="N75" i="55" s="1"/>
  <c r="BK75" i="1" s="1"/>
  <c r="M81" i="55"/>
  <c r="N81" i="55" s="1"/>
  <c r="BK81" i="1" s="1"/>
  <c r="M37" i="54"/>
  <c r="N37" i="54" s="1"/>
  <c r="BJ37" i="1" s="1"/>
  <c r="M39" i="54"/>
  <c r="N39" i="54" s="1"/>
  <c r="BJ39" i="1" s="1"/>
  <c r="M40" i="54"/>
  <c r="N40" i="54" s="1"/>
  <c r="BJ40" i="1" s="1"/>
  <c r="M36" i="53"/>
  <c r="N36" i="53" s="1"/>
  <c r="BI36" i="1" s="1"/>
  <c r="M9" i="52"/>
  <c r="N9" i="52" s="1"/>
  <c r="BH9" i="1" s="1"/>
  <c r="M17" i="52"/>
  <c r="N17" i="52" s="1"/>
  <c r="BH17" i="1" s="1"/>
  <c r="M18" i="52"/>
  <c r="N18" i="52" s="1"/>
  <c r="BH18" i="1" s="1"/>
  <c r="M44" i="52"/>
  <c r="N44" i="52" s="1"/>
  <c r="BH44" i="1" s="1"/>
  <c r="M46" i="52"/>
  <c r="N46" i="52" s="1"/>
  <c r="BH46" i="1" s="1"/>
  <c r="M38" i="50"/>
  <c r="N38" i="50" s="1"/>
  <c r="BF38" i="1" s="1"/>
  <c r="M34" i="49"/>
  <c r="N34" i="49" s="1"/>
  <c r="BE34" i="1" s="1"/>
  <c r="M34" i="48"/>
  <c r="N34" i="48" s="1"/>
  <c r="BD34" i="1" s="1"/>
  <c r="M25" i="45"/>
  <c r="N25" i="45" s="1"/>
  <c r="BA25" i="1" s="1"/>
  <c r="M23" i="40"/>
  <c r="N23" i="40" s="1"/>
  <c r="AU23" i="1" s="1"/>
  <c r="M10" i="5"/>
  <c r="N10" i="5"/>
  <c r="M34" i="5"/>
  <c r="N34" i="5" s="1"/>
  <c r="L34" i="1" s="1"/>
  <c r="M78" i="5"/>
  <c r="N78" i="5" s="1"/>
  <c r="L78" i="1" s="1"/>
  <c r="M36" i="63"/>
  <c r="N36" i="63" s="1"/>
  <c r="M57" i="63"/>
  <c r="N57" i="63"/>
  <c r="M58" i="63"/>
  <c r="N58" i="63" s="1"/>
  <c r="M59" i="63"/>
  <c r="N59" i="63" s="1"/>
  <c r="M66" i="63"/>
  <c r="N66" i="63" s="1"/>
  <c r="M57" i="60"/>
  <c r="N57" i="60"/>
  <c r="BO57" i="1" s="1"/>
  <c r="M58" i="60"/>
  <c r="N58" i="60" s="1"/>
  <c r="BO58" i="1" s="1"/>
  <c r="M60" i="60"/>
  <c r="N60" i="60" s="1"/>
  <c r="BO60" i="1" s="1"/>
  <c r="M61" i="60"/>
  <c r="N61" i="60" s="1"/>
  <c r="BO61" i="1" s="1"/>
  <c r="M62" i="60"/>
  <c r="N62" i="60" s="1"/>
  <c r="BO62" i="1" s="1"/>
  <c r="M20" i="59"/>
  <c r="N20" i="59" s="1"/>
  <c r="BN20" i="1" s="1"/>
  <c r="M58" i="59"/>
  <c r="N58" i="59" s="1"/>
  <c r="BN58" i="1" s="1"/>
  <c r="M68" i="59"/>
  <c r="N68" i="59" s="1"/>
  <c r="BN68" i="1" s="1"/>
  <c r="M23" i="58"/>
  <c r="N23" i="58"/>
  <c r="M61" i="58"/>
  <c r="N61" i="58" s="1"/>
  <c r="BM61" i="1" s="1"/>
  <c r="M62" i="58"/>
  <c r="N62" i="58" s="1"/>
  <c r="BM62" i="1" s="1"/>
  <c r="M37" i="57"/>
  <c r="N37" i="57" s="1"/>
  <c r="BL37" i="1" s="1"/>
  <c r="M58" i="57"/>
  <c r="N58" i="57" s="1"/>
  <c r="BL58" i="1" s="1"/>
  <c r="M66" i="57"/>
  <c r="N66" i="57" s="1"/>
  <c r="BL66" i="1" s="1"/>
  <c r="M79" i="57"/>
  <c r="N79" i="57" s="1"/>
  <c r="BL79" i="1" s="1"/>
  <c r="M12" i="55"/>
  <c r="N12" i="55" s="1"/>
  <c r="BK12" i="1" s="1"/>
  <c r="M36" i="55"/>
  <c r="N36" i="55" s="1"/>
  <c r="BK36" i="1" s="1"/>
  <c r="M57" i="55"/>
  <c r="N57" i="55" s="1"/>
  <c r="BK57" i="1" s="1"/>
  <c r="M79" i="55"/>
  <c r="N79" i="55"/>
  <c r="M11" i="54"/>
  <c r="N11" i="54"/>
  <c r="M36" i="54"/>
  <c r="N36" i="54" s="1"/>
  <c r="BJ36" i="1" s="1"/>
  <c r="M70" i="54"/>
  <c r="N70" i="54" s="1"/>
  <c r="BJ70" i="1" s="1"/>
  <c r="M45" i="53"/>
  <c r="N45" i="53" s="1"/>
  <c r="BI45" i="1" s="1"/>
  <c r="M46" i="53"/>
  <c r="N46" i="53" s="1"/>
  <c r="BI46" i="1" s="1"/>
  <c r="M46" i="51"/>
  <c r="N46" i="51"/>
  <c r="M47" i="51"/>
  <c r="N47" i="51" s="1"/>
  <c r="BG47" i="1" s="1"/>
  <c r="M70" i="51"/>
  <c r="N70" i="51" s="1"/>
  <c r="BG70" i="1" s="1"/>
  <c r="M22" i="46"/>
  <c r="N22" i="46"/>
  <c r="BB22" i="1" s="1"/>
  <c r="M24" i="46"/>
  <c r="N24" i="46"/>
  <c r="M26" i="46"/>
  <c r="N26" i="46" s="1"/>
  <c r="BB26" i="1" s="1"/>
  <c r="M73" i="46"/>
  <c r="N73" i="46" s="1"/>
  <c r="BB73" i="1" s="1"/>
  <c r="M76" i="43"/>
  <c r="N76" i="43" s="1"/>
  <c r="AY76" i="1" s="1"/>
  <c r="M16" i="5"/>
  <c r="N16" i="5" s="1"/>
  <c r="L16" i="1" s="1"/>
  <c r="M79" i="63"/>
  <c r="N79" i="63" s="1"/>
  <c r="M76" i="60"/>
  <c r="N76" i="60" s="1"/>
  <c r="BO76" i="1" s="1"/>
  <c r="M18" i="59"/>
  <c r="N18" i="59" s="1"/>
  <c r="BN18" i="1" s="1"/>
  <c r="M62" i="59"/>
  <c r="N62" i="59" s="1"/>
  <c r="BN62" i="1" s="1"/>
  <c r="M17" i="51"/>
  <c r="N17" i="51" s="1"/>
  <c r="BG17" i="1" s="1"/>
  <c r="M13" i="50"/>
  <c r="N13" i="50" s="1"/>
  <c r="BF13" i="1" s="1"/>
  <c r="M83" i="49"/>
  <c r="N83" i="49" s="1"/>
  <c r="BE83" i="1" s="1"/>
  <c r="M83" i="48"/>
  <c r="N83" i="48" s="1"/>
  <c r="BD83" i="1" s="1"/>
  <c r="M13" i="47"/>
  <c r="N13" i="47" s="1"/>
  <c r="BC13" i="1" s="1"/>
  <c r="M36" i="5"/>
  <c r="N36" i="5"/>
  <c r="M61" i="5"/>
  <c r="N61" i="5" s="1"/>
  <c r="L61" i="1" s="1"/>
  <c r="M66" i="5"/>
  <c r="N66" i="5"/>
  <c r="M27" i="63"/>
  <c r="N27" i="63"/>
  <c r="M48" i="63"/>
  <c r="N48" i="63" s="1"/>
  <c r="M71" i="60"/>
  <c r="N71" i="60" s="1"/>
  <c r="BO71" i="1" s="1"/>
  <c r="M29" i="59"/>
  <c r="N29" i="59" s="1"/>
  <c r="BN29" i="1" s="1"/>
  <c r="M81" i="59"/>
  <c r="N81" i="59"/>
  <c r="M29" i="58"/>
  <c r="N29" i="58" s="1"/>
  <c r="BM29" i="1" s="1"/>
  <c r="M30" i="58"/>
  <c r="N30" i="58" s="1"/>
  <c r="BM30" i="1" s="1"/>
  <c r="M31" i="58"/>
  <c r="N31" i="58" s="1"/>
  <c r="BM31" i="1" s="1"/>
  <c r="M43" i="57"/>
  <c r="N43" i="57" s="1"/>
  <c r="BL43" i="1" s="1"/>
  <c r="M44" i="57"/>
  <c r="N44" i="57" s="1"/>
  <c r="BL44" i="1" s="1"/>
  <c r="M76" i="57"/>
  <c r="N76" i="57"/>
  <c r="BL76" i="1" s="1"/>
  <c r="M27" i="55"/>
  <c r="N27" i="55" s="1"/>
  <c r="BK27" i="1" s="1"/>
  <c r="M47" i="55"/>
  <c r="N47" i="55" s="1"/>
  <c r="BK47" i="1" s="1"/>
  <c r="M60" i="55"/>
  <c r="N60" i="55" s="1"/>
  <c r="BK60" i="1" s="1"/>
  <c r="M64" i="55"/>
  <c r="N64" i="55" s="1"/>
  <c r="BK64" i="1" s="1"/>
  <c r="M27" i="54"/>
  <c r="N27" i="54"/>
  <c r="BJ27" i="1" s="1"/>
  <c r="M50" i="54"/>
  <c r="N50" i="54" s="1"/>
  <c r="BJ50" i="1" s="1"/>
  <c r="M53" i="54"/>
  <c r="N53" i="54" s="1"/>
  <c r="BJ53" i="1" s="1"/>
  <c r="M79" i="54"/>
  <c r="N79" i="54" s="1"/>
  <c r="BJ79" i="1" s="1"/>
  <c r="M27" i="53"/>
  <c r="N27" i="53" s="1"/>
  <c r="BI27" i="1" s="1"/>
  <c r="M55" i="53"/>
  <c r="N55" i="53" s="1"/>
  <c r="BI55" i="1" s="1"/>
  <c r="M66" i="52"/>
  <c r="N66" i="52" s="1"/>
  <c r="BH66" i="1" s="1"/>
  <c r="M23" i="51"/>
  <c r="N23" i="51" s="1"/>
  <c r="BG23" i="1" s="1"/>
  <c r="M25" i="51"/>
  <c r="N25" i="51" s="1"/>
  <c r="BG25" i="1" s="1"/>
  <c r="M55" i="51"/>
  <c r="N55" i="51" s="1"/>
  <c r="BG55" i="1" s="1"/>
  <c r="M66" i="51"/>
  <c r="N66" i="51" s="1"/>
  <c r="BG66" i="1" s="1"/>
  <c r="M79" i="51"/>
  <c r="N79" i="51" s="1"/>
  <c r="BG79" i="1" s="1"/>
  <c r="M9" i="50"/>
  <c r="N9" i="50" s="1"/>
  <c r="BF9" i="1" s="1"/>
  <c r="M11" i="50"/>
  <c r="N11" i="50" s="1"/>
  <c r="BF11" i="1" s="1"/>
  <c r="M19" i="50"/>
  <c r="N19" i="50" s="1"/>
  <c r="BF19" i="1" s="1"/>
  <c r="M52" i="50"/>
  <c r="N52" i="50" s="1"/>
  <c r="BF52" i="1" s="1"/>
  <c r="M70" i="50"/>
  <c r="N70" i="50" s="1"/>
  <c r="BF70" i="1" s="1"/>
  <c r="M13" i="49"/>
  <c r="N13" i="49" s="1"/>
  <c r="BE13" i="1" s="1"/>
  <c r="M68" i="49"/>
  <c r="N68" i="49" s="1"/>
  <c r="BE68" i="1" s="1"/>
  <c r="M69" i="49"/>
  <c r="N69" i="49" s="1"/>
  <c r="BE69" i="1" s="1"/>
  <c r="M81" i="49"/>
  <c r="N81" i="49" s="1"/>
  <c r="BE81" i="1" s="1"/>
  <c r="M10" i="48"/>
  <c r="N10" i="48" s="1"/>
  <c r="BD10" i="1" s="1"/>
  <c r="M13" i="48"/>
  <c r="N13" i="48" s="1"/>
  <c r="BD13" i="1" s="1"/>
  <c r="M45" i="48"/>
  <c r="N45" i="48" s="1"/>
  <c r="BD45" i="1" s="1"/>
  <c r="M47" i="48"/>
  <c r="N47" i="48" s="1"/>
  <c r="BD47" i="1" s="1"/>
  <c r="M69" i="48"/>
  <c r="N69" i="48" s="1"/>
  <c r="BD69" i="1" s="1"/>
  <c r="M75" i="48"/>
  <c r="N75" i="48" s="1"/>
  <c r="BD75" i="1" s="1"/>
  <c r="M22" i="5"/>
  <c r="N22" i="5"/>
  <c r="L22" i="1" s="1"/>
  <c r="M23" i="5"/>
  <c r="N23" i="5" s="1"/>
  <c r="L23" i="1" s="1"/>
  <c r="M27" i="5"/>
  <c r="N27" i="5" s="1"/>
  <c r="L27" i="1" s="1"/>
  <c r="M43" i="5"/>
  <c r="N43" i="5" s="1"/>
  <c r="L43" i="1" s="1"/>
  <c r="M44" i="5"/>
  <c r="N44" i="5" s="1"/>
  <c r="L44" i="1" s="1"/>
  <c r="M74" i="5"/>
  <c r="N74" i="5" s="1"/>
  <c r="L74" i="1" s="1"/>
  <c r="M83" i="5"/>
  <c r="N83" i="5" s="1"/>
  <c r="L83" i="1" s="1"/>
  <c r="M24" i="63"/>
  <c r="N24" i="63" s="1"/>
  <c r="M25" i="63"/>
  <c r="N25" i="63" s="1"/>
  <c r="M26" i="63"/>
  <c r="N26" i="63" s="1"/>
  <c r="M76" i="63"/>
  <c r="N76" i="63" s="1"/>
  <c r="M15" i="60"/>
  <c r="N15" i="60" s="1"/>
  <c r="BO15" i="1" s="1"/>
  <c r="M16" i="60"/>
  <c r="N16" i="60" s="1"/>
  <c r="BO16" i="1" s="1"/>
  <c r="M70" i="60"/>
  <c r="N70" i="60" s="1"/>
  <c r="BO70" i="1" s="1"/>
  <c r="M81" i="60"/>
  <c r="N81" i="60" s="1"/>
  <c r="BO81" i="1" s="1"/>
  <c r="M51" i="59"/>
  <c r="N51" i="59" s="1"/>
  <c r="BN51" i="1" s="1"/>
  <c r="M52" i="59"/>
  <c r="N52" i="59" s="1"/>
  <c r="BN52" i="1" s="1"/>
  <c r="M53" i="59"/>
  <c r="N53" i="59"/>
  <c r="BN53" i="1" s="1"/>
  <c r="M79" i="59"/>
  <c r="N79" i="59" s="1"/>
  <c r="BN79" i="1" s="1"/>
  <c r="M34" i="58"/>
  <c r="N34" i="58" s="1"/>
  <c r="BM34" i="1" s="1"/>
  <c r="M53" i="58"/>
  <c r="N53" i="58" s="1"/>
  <c r="BM53" i="1" s="1"/>
  <c r="M26" i="57"/>
  <c r="N26" i="57"/>
  <c r="M73" i="57"/>
  <c r="N73" i="57" s="1"/>
  <c r="BL73" i="1" s="1"/>
  <c r="M23" i="55"/>
  <c r="N23" i="55" s="1"/>
  <c r="BK23" i="1" s="1"/>
  <c r="M24" i="55"/>
  <c r="N24" i="55" s="1"/>
  <c r="BK24" i="1" s="1"/>
  <c r="M76" i="55"/>
  <c r="N76" i="55" s="1"/>
  <c r="BK76" i="1" s="1"/>
  <c r="M22" i="54"/>
  <c r="N22" i="54" s="1"/>
  <c r="BJ22" i="1" s="1"/>
  <c r="M23" i="54"/>
  <c r="N23" i="54" s="1"/>
  <c r="BJ23" i="1" s="1"/>
  <c r="M24" i="54"/>
  <c r="N24" i="54" s="1"/>
  <c r="BJ24" i="1" s="1"/>
  <c r="M25" i="54"/>
  <c r="N25" i="54" s="1"/>
  <c r="BJ25" i="1" s="1"/>
  <c r="M26" i="53"/>
  <c r="N26" i="53" s="1"/>
  <c r="BI26" i="1" s="1"/>
  <c r="M31" i="52"/>
  <c r="N31" i="52" s="1"/>
  <c r="BH31" i="1" s="1"/>
  <c r="M32" i="52"/>
  <c r="N32" i="52" s="1"/>
  <c r="BH32" i="1" s="1"/>
  <c r="M78" i="52"/>
  <c r="N78" i="52" s="1"/>
  <c r="BH78" i="1" s="1"/>
  <c r="M58" i="51"/>
  <c r="N58" i="51" s="1"/>
  <c r="BG58" i="1" s="1"/>
  <c r="M60" i="51"/>
  <c r="N60" i="51" s="1"/>
  <c r="BG60" i="1" s="1"/>
  <c r="M61" i="51"/>
  <c r="N61" i="51" s="1"/>
  <c r="BG61" i="1" s="1"/>
  <c r="M23" i="50"/>
  <c r="N23" i="50"/>
  <c r="M24" i="50"/>
  <c r="N24" i="50" s="1"/>
  <c r="BF24" i="1" s="1"/>
  <c r="M18" i="49"/>
  <c r="N18" i="49"/>
  <c r="M50" i="49"/>
  <c r="N50" i="49" s="1"/>
  <c r="BE50" i="1" s="1"/>
  <c r="M81" i="44"/>
  <c r="N81" i="44" s="1"/>
  <c r="AZ81" i="1" s="1"/>
  <c r="M11" i="43"/>
  <c r="N11" i="43" s="1"/>
  <c r="AY11" i="1" s="1"/>
  <c r="M12" i="43"/>
  <c r="N12" i="43" s="1"/>
  <c r="AY12" i="1" s="1"/>
  <c r="M46" i="43"/>
  <c r="N46" i="43" s="1"/>
  <c r="AY46" i="1" s="1"/>
  <c r="M25" i="5"/>
  <c r="N25" i="5" s="1"/>
  <c r="L25" i="1" s="1"/>
  <c r="M48" i="5"/>
  <c r="N48" i="5" s="1"/>
  <c r="L48" i="1" s="1"/>
  <c r="M51" i="5"/>
  <c r="N51" i="5" s="1"/>
  <c r="L51" i="1" s="1"/>
  <c r="M73" i="5"/>
  <c r="N73" i="5" s="1"/>
  <c r="L73" i="1" s="1"/>
  <c r="M9" i="63"/>
  <c r="N9" i="63" s="1"/>
  <c r="M10" i="63"/>
  <c r="N10" i="63" s="1"/>
  <c r="M30" i="63"/>
  <c r="N30" i="63" s="1"/>
  <c r="M55" i="63"/>
  <c r="N55" i="63" s="1"/>
  <c r="M68" i="63"/>
  <c r="N68" i="63" s="1"/>
  <c r="M22" i="60"/>
  <c r="N22" i="60" s="1"/>
  <c r="BO22" i="1" s="1"/>
  <c r="M23" i="60"/>
  <c r="N23" i="60" s="1"/>
  <c r="BO23" i="1" s="1"/>
  <c r="M24" i="60"/>
  <c r="N24" i="60" s="1"/>
  <c r="BO24" i="1" s="1"/>
  <c r="M25" i="60"/>
  <c r="N25" i="60" s="1"/>
  <c r="BO25" i="1" s="1"/>
  <c r="M44" i="60"/>
  <c r="N44" i="60" s="1"/>
  <c r="BO44" i="1" s="1"/>
  <c r="M53" i="60"/>
  <c r="N53" i="60" s="1"/>
  <c r="BO53" i="1" s="1"/>
  <c r="M54" i="60"/>
  <c r="N54" i="60"/>
  <c r="BO54" i="1" s="1"/>
  <c r="M55" i="60"/>
  <c r="N55" i="60" s="1"/>
  <c r="BO55" i="1" s="1"/>
  <c r="M11" i="59"/>
  <c r="N11" i="59" s="1"/>
  <c r="BN11" i="1" s="1"/>
  <c r="M12" i="59"/>
  <c r="N12" i="59" s="1"/>
  <c r="BN12" i="1" s="1"/>
  <c r="M13" i="59"/>
  <c r="N13" i="59" s="1"/>
  <c r="BN13" i="1" s="1"/>
  <c r="M37" i="59"/>
  <c r="N37" i="59" s="1"/>
  <c r="BN37" i="1" s="1"/>
  <c r="M50" i="59"/>
  <c r="N50" i="59" s="1"/>
  <c r="BN50" i="1" s="1"/>
  <c r="M71" i="59"/>
  <c r="N71" i="59" s="1"/>
  <c r="BN71" i="1" s="1"/>
  <c r="M10" i="58"/>
  <c r="N10" i="58" s="1"/>
  <c r="BM10" i="1" s="1"/>
  <c r="M20" i="58"/>
  <c r="N20" i="58" s="1"/>
  <c r="BM20" i="1" s="1"/>
  <c r="M38" i="58"/>
  <c r="N38" i="58" s="1"/>
  <c r="BM38" i="1" s="1"/>
  <c r="M39" i="58"/>
  <c r="N39" i="58" s="1"/>
  <c r="BM39" i="1" s="1"/>
  <c r="M79" i="58"/>
  <c r="N79" i="58" s="1"/>
  <c r="BM79" i="1" s="1"/>
  <c r="M31" i="57"/>
  <c r="N31" i="57" s="1"/>
  <c r="BL31" i="1" s="1"/>
  <c r="M32" i="57"/>
  <c r="N32" i="57" s="1"/>
  <c r="BL32" i="1" s="1"/>
  <c r="M51" i="57"/>
  <c r="N51" i="57"/>
  <c r="BL51" i="1" s="1"/>
  <c r="M55" i="57"/>
  <c r="N55" i="57" s="1"/>
  <c r="BL55" i="1" s="1"/>
  <c r="M83" i="57"/>
  <c r="N83" i="57" s="1"/>
  <c r="BL83" i="1" s="1"/>
  <c r="M31" i="55"/>
  <c r="N31" i="55" s="1"/>
  <c r="BK31" i="1" s="1"/>
  <c r="M32" i="55"/>
  <c r="N32" i="55" s="1"/>
  <c r="BK32" i="1" s="1"/>
  <c r="M33" i="55"/>
  <c r="N33" i="55" s="1"/>
  <c r="BK33" i="1" s="1"/>
  <c r="M34" i="55"/>
  <c r="N34" i="55" s="1"/>
  <c r="BK34" i="1" s="1"/>
  <c r="M83" i="55"/>
  <c r="N83" i="55" s="1"/>
  <c r="BK83" i="1" s="1"/>
  <c r="M33" i="54"/>
  <c r="N33" i="54" s="1"/>
  <c r="BJ33" i="1" s="1"/>
  <c r="M34" i="54"/>
  <c r="N34" i="54" s="1"/>
  <c r="BJ34" i="1" s="1"/>
  <c r="M64" i="54"/>
  <c r="N64" i="54" s="1"/>
  <c r="BJ64" i="1" s="1"/>
  <c r="M76" i="54"/>
  <c r="N76" i="54" s="1"/>
  <c r="BJ76" i="1" s="1"/>
  <c r="M29" i="53"/>
  <c r="N29" i="53" s="1"/>
  <c r="BI29" i="1" s="1"/>
  <c r="M37" i="53"/>
  <c r="N37" i="53" s="1"/>
  <c r="BI37" i="1" s="1"/>
  <c r="M40" i="53"/>
  <c r="N40" i="53" s="1"/>
  <c r="BI40" i="1" s="1"/>
  <c r="M60" i="53"/>
  <c r="N60" i="53" s="1"/>
  <c r="BI60" i="1" s="1"/>
  <c r="M12" i="52"/>
  <c r="N12" i="52"/>
  <c r="M39" i="52"/>
  <c r="N39" i="52" s="1"/>
  <c r="BH39" i="1" s="1"/>
  <c r="M41" i="52"/>
  <c r="N41" i="52" s="1"/>
  <c r="BH41" i="1" s="1"/>
  <c r="M36" i="51"/>
  <c r="N36" i="51" s="1"/>
  <c r="BG36" i="1" s="1"/>
  <c r="M76" i="51"/>
  <c r="N76" i="51" s="1"/>
  <c r="BG76" i="1" s="1"/>
  <c r="M25" i="50"/>
  <c r="N25" i="50" s="1"/>
  <c r="BF25" i="1" s="1"/>
  <c r="M30" i="50"/>
  <c r="N30" i="50" s="1"/>
  <c r="BF30" i="1" s="1"/>
  <c r="M58" i="50"/>
  <c r="N58" i="50"/>
  <c r="M23" i="49"/>
  <c r="N23" i="49" s="1"/>
  <c r="BE23" i="1" s="1"/>
  <c r="M25" i="49"/>
  <c r="N25" i="49" s="1"/>
  <c r="BE25" i="1" s="1"/>
  <c r="M27" i="49"/>
  <c r="N27" i="49" s="1"/>
  <c r="BE27" i="1" s="1"/>
  <c r="M57" i="49"/>
  <c r="N57" i="49" s="1"/>
  <c r="BE57" i="1" s="1"/>
  <c r="M23" i="48"/>
  <c r="N23" i="48" s="1"/>
  <c r="BD23" i="1" s="1"/>
  <c r="M25" i="48"/>
  <c r="N25" i="48" s="1"/>
  <c r="BD25" i="1" s="1"/>
  <c r="M30" i="48"/>
  <c r="N30" i="48" s="1"/>
  <c r="BD30" i="1" s="1"/>
  <c r="M27" i="40"/>
  <c r="N27" i="40" s="1"/>
  <c r="AU27" i="1" s="1"/>
  <c r="M11" i="47"/>
  <c r="N11" i="47" s="1"/>
  <c r="BC11" i="1" s="1"/>
  <c r="M53" i="47"/>
  <c r="N53" i="47" s="1"/>
  <c r="BC53" i="1" s="1"/>
  <c r="M55" i="47"/>
  <c r="N55" i="47" s="1"/>
  <c r="BC55" i="1" s="1"/>
  <c r="M44" i="45"/>
  <c r="N44" i="45" s="1"/>
  <c r="BA44" i="1" s="1"/>
  <c r="M67" i="44"/>
  <c r="N67" i="44" s="1"/>
  <c r="M9" i="43"/>
  <c r="N9" i="43" s="1"/>
  <c r="AY9" i="1" s="1"/>
  <c r="M31" i="42"/>
  <c r="N31" i="42" s="1"/>
  <c r="AX31" i="1" s="1"/>
  <c r="M34" i="41"/>
  <c r="N34" i="41" s="1"/>
  <c r="AW34" i="1" s="1"/>
  <c r="M81" i="41"/>
  <c r="N81" i="41"/>
  <c r="M25" i="61"/>
  <c r="N25" i="61" s="1"/>
  <c r="AV25" i="1" s="1"/>
  <c r="M23" i="39"/>
  <c r="N23" i="39" s="1"/>
  <c r="AT23" i="1" s="1"/>
  <c r="M79" i="39"/>
  <c r="N79" i="39" s="1"/>
  <c r="AT79" i="1" s="1"/>
  <c r="M9" i="37"/>
  <c r="N9" i="37" s="1"/>
  <c r="AR9" i="1" s="1"/>
  <c r="M22" i="36"/>
  <c r="N22" i="36" s="1"/>
  <c r="AQ22" i="1" s="1"/>
  <c r="M81" i="36"/>
  <c r="N81" i="36" s="1"/>
  <c r="AQ81" i="1" s="1"/>
  <c r="M34" i="35"/>
  <c r="N34" i="35" s="1"/>
  <c r="AP34" i="1" s="1"/>
  <c r="M50" i="48"/>
  <c r="N50" i="48"/>
  <c r="M53" i="48"/>
  <c r="N53" i="48" s="1"/>
  <c r="BD53" i="1" s="1"/>
  <c r="M55" i="48"/>
  <c r="N55" i="48" s="1"/>
  <c r="BD55" i="1" s="1"/>
  <c r="M9" i="47"/>
  <c r="N9" i="47"/>
  <c r="BC9" i="1" s="1"/>
  <c r="M19" i="47"/>
  <c r="N19" i="47" s="1"/>
  <c r="BC19" i="1" s="1"/>
  <c r="M22" i="47"/>
  <c r="N22" i="47" s="1"/>
  <c r="BC22" i="1" s="1"/>
  <c r="M24" i="47"/>
  <c r="N24" i="47"/>
  <c r="M79" i="46"/>
  <c r="N79" i="46" s="1"/>
  <c r="BB79" i="1" s="1"/>
  <c r="M9" i="45"/>
  <c r="N9" i="45" s="1"/>
  <c r="BA9" i="1" s="1"/>
  <c r="M10" i="45"/>
  <c r="N10" i="45"/>
  <c r="M12" i="45"/>
  <c r="N12" i="45" s="1"/>
  <c r="BA12" i="1" s="1"/>
  <c r="M50" i="45"/>
  <c r="N50" i="45" s="1"/>
  <c r="BA50" i="1" s="1"/>
  <c r="M54" i="45"/>
  <c r="N54" i="45"/>
  <c r="M55" i="45"/>
  <c r="N55" i="45" s="1"/>
  <c r="BA55" i="1" s="1"/>
  <c r="M81" i="45"/>
  <c r="N81" i="45" s="1"/>
  <c r="BA81" i="1" s="1"/>
  <c r="M12" i="44"/>
  <c r="N12" i="44" s="1"/>
  <c r="AZ12" i="1" s="1"/>
  <c r="M39" i="44"/>
  <c r="N39" i="44" s="1"/>
  <c r="AZ39" i="1" s="1"/>
  <c r="M18" i="43"/>
  <c r="N18" i="43" s="1"/>
  <c r="AY18" i="1" s="1"/>
  <c r="M19" i="43"/>
  <c r="N19" i="43" s="1"/>
  <c r="AY19" i="1" s="1"/>
  <c r="M27" i="43"/>
  <c r="N27" i="43" s="1"/>
  <c r="AY27" i="1" s="1"/>
  <c r="M55" i="43"/>
  <c r="N55" i="43" s="1"/>
  <c r="AY55" i="1" s="1"/>
  <c r="M75" i="43"/>
  <c r="N75" i="43" s="1"/>
  <c r="AY75" i="1" s="1"/>
  <c r="M81" i="43"/>
  <c r="N81" i="43" s="1"/>
  <c r="AY81" i="1" s="1"/>
  <c r="M11" i="42"/>
  <c r="N11" i="42" s="1"/>
  <c r="AX11" i="1" s="1"/>
  <c r="M41" i="42"/>
  <c r="N41" i="42" s="1"/>
  <c r="AX41" i="1" s="1"/>
  <c r="M61" i="42"/>
  <c r="N61" i="42" s="1"/>
  <c r="AX61" i="1" s="1"/>
  <c r="M62" i="42"/>
  <c r="N62" i="42" s="1"/>
  <c r="AX62" i="1" s="1"/>
  <c r="M65" i="42"/>
  <c r="N65" i="42"/>
  <c r="M20" i="41"/>
  <c r="N20" i="41" s="1"/>
  <c r="AW20" i="1" s="1"/>
  <c r="M57" i="41"/>
  <c r="N57" i="41" s="1"/>
  <c r="AW57" i="1" s="1"/>
  <c r="M29" i="40"/>
  <c r="N29" i="40" s="1"/>
  <c r="AU29" i="1" s="1"/>
  <c r="M30" i="40"/>
  <c r="N30" i="40" s="1"/>
  <c r="AU30" i="1" s="1"/>
  <c r="M31" i="40"/>
  <c r="N31" i="40" s="1"/>
  <c r="AU31" i="1" s="1"/>
  <c r="M81" i="40"/>
  <c r="N81" i="40"/>
  <c r="M47" i="61"/>
  <c r="N47" i="61" s="1"/>
  <c r="AV47" i="1" s="1"/>
  <c r="M48" i="61"/>
  <c r="N48" i="61" s="1"/>
  <c r="AV48" i="1" s="1"/>
  <c r="M70" i="61"/>
  <c r="N70" i="61" s="1"/>
  <c r="AV70" i="1" s="1"/>
  <c r="M45" i="39"/>
  <c r="N45" i="39"/>
  <c r="M46" i="39"/>
  <c r="N46" i="39" s="1"/>
  <c r="AT46" i="1" s="1"/>
  <c r="M47" i="39"/>
  <c r="N47" i="39" s="1"/>
  <c r="AT47" i="1" s="1"/>
  <c r="M48" i="39"/>
  <c r="N48" i="39" s="1"/>
  <c r="AT48" i="1" s="1"/>
  <c r="M76" i="39"/>
  <c r="N76" i="39" s="1"/>
  <c r="AT76" i="1" s="1"/>
  <c r="M10" i="38"/>
  <c r="N10" i="38"/>
  <c r="M15" i="38"/>
  <c r="N15" i="38" s="1"/>
  <c r="AS15" i="1" s="1"/>
  <c r="M25" i="38"/>
  <c r="N25" i="38"/>
  <c r="M62" i="38"/>
  <c r="N62" i="38" s="1"/>
  <c r="AS62" i="1" s="1"/>
  <c r="M74" i="38"/>
  <c r="N74" i="38"/>
  <c r="M24" i="37"/>
  <c r="N24" i="37" s="1"/>
  <c r="AR24" i="1" s="1"/>
  <c r="M44" i="37"/>
  <c r="N44" i="37" s="1"/>
  <c r="AR44" i="1" s="1"/>
  <c r="M47" i="37"/>
  <c r="N47" i="37" s="1"/>
  <c r="AR47" i="1" s="1"/>
  <c r="M51" i="37"/>
  <c r="N51" i="37" s="1"/>
  <c r="AR51" i="1" s="1"/>
  <c r="M73" i="37"/>
  <c r="N73" i="37" s="1"/>
  <c r="AR73" i="1" s="1"/>
  <c r="M9" i="35"/>
  <c r="N9" i="35" s="1"/>
  <c r="AP9" i="1" s="1"/>
  <c r="M15" i="35"/>
  <c r="N15" i="35" s="1"/>
  <c r="AP15" i="1" s="1"/>
  <c r="M20" i="35"/>
  <c r="N20" i="35" s="1"/>
  <c r="AP20" i="1" s="1"/>
  <c r="M50" i="35"/>
  <c r="N50" i="35" s="1"/>
  <c r="AP50" i="1" s="1"/>
  <c r="M54" i="35"/>
  <c r="N54" i="35" s="1"/>
  <c r="AP54" i="1" s="1"/>
  <c r="M55" i="35"/>
  <c r="N55" i="35" s="1"/>
  <c r="AP55" i="1" s="1"/>
  <c r="M31" i="34"/>
  <c r="N31" i="34" s="1"/>
  <c r="AO31" i="1" s="1"/>
  <c r="M66" i="34"/>
  <c r="N66" i="34" s="1"/>
  <c r="AO66" i="1" s="1"/>
  <c r="M9" i="33"/>
  <c r="N9" i="33" s="1"/>
  <c r="AN9" i="1" s="1"/>
  <c r="M51" i="32"/>
  <c r="N51" i="32" s="1"/>
  <c r="AM51" i="1" s="1"/>
  <c r="M58" i="48"/>
  <c r="N58" i="48" s="1"/>
  <c r="BD58" i="1" s="1"/>
  <c r="M60" i="48"/>
  <c r="N60" i="48"/>
  <c r="BD60" i="1" s="1"/>
  <c r="M62" i="48"/>
  <c r="N62" i="48" s="1"/>
  <c r="BD62" i="1" s="1"/>
  <c r="M78" i="48"/>
  <c r="N78" i="48" s="1"/>
  <c r="BD78" i="1" s="1"/>
  <c r="M39" i="45"/>
  <c r="N39" i="45" s="1"/>
  <c r="BA39" i="1" s="1"/>
  <c r="M15" i="44"/>
  <c r="N15" i="44" s="1"/>
  <c r="AZ15" i="1" s="1"/>
  <c r="M48" i="44"/>
  <c r="N48" i="44" s="1"/>
  <c r="AZ48" i="1" s="1"/>
  <c r="M73" i="44"/>
  <c r="N73" i="44" s="1"/>
  <c r="AZ73" i="1" s="1"/>
  <c r="M76" i="44"/>
  <c r="N76" i="44" s="1"/>
  <c r="AZ76" i="1" s="1"/>
  <c r="M29" i="43"/>
  <c r="N29" i="43" s="1"/>
  <c r="AY29" i="1" s="1"/>
  <c r="M33" i="43"/>
  <c r="N33" i="43" s="1"/>
  <c r="AY33" i="1" s="1"/>
  <c r="M34" i="43"/>
  <c r="N34" i="43" s="1"/>
  <c r="AY34" i="1" s="1"/>
  <c r="M43" i="42"/>
  <c r="N43" i="42" s="1"/>
  <c r="AX43" i="1" s="1"/>
  <c r="M44" i="42"/>
  <c r="N44" i="42" s="1"/>
  <c r="AX44" i="1" s="1"/>
  <c r="M46" i="42"/>
  <c r="N46" i="42" s="1"/>
  <c r="AX46" i="1" s="1"/>
  <c r="M73" i="42"/>
  <c r="N73" i="42" s="1"/>
  <c r="AX73" i="1" s="1"/>
  <c r="M78" i="42"/>
  <c r="N78" i="42"/>
  <c r="M10" i="41"/>
  <c r="N10" i="41"/>
  <c r="M23" i="41"/>
  <c r="N23" i="41"/>
  <c r="M24" i="41"/>
  <c r="N24" i="41"/>
  <c r="M37" i="40"/>
  <c r="N37" i="40" s="1"/>
  <c r="AU37" i="1" s="1"/>
  <c r="M38" i="40"/>
  <c r="N38" i="40" s="1"/>
  <c r="AU38" i="1" s="1"/>
  <c r="M39" i="40"/>
  <c r="N39" i="40" s="1"/>
  <c r="AU39" i="1" s="1"/>
  <c r="M40" i="40"/>
  <c r="N40" i="40" s="1"/>
  <c r="AU40" i="1" s="1"/>
  <c r="M41" i="40"/>
  <c r="N41" i="40" s="1"/>
  <c r="AU41" i="1" s="1"/>
  <c r="M62" i="40"/>
  <c r="N62" i="40" s="1"/>
  <c r="AU62" i="1" s="1"/>
  <c r="M53" i="61"/>
  <c r="N53" i="61"/>
  <c r="M69" i="61"/>
  <c r="N69" i="61" s="1"/>
  <c r="AV69" i="1" s="1"/>
  <c r="M9" i="39"/>
  <c r="N9" i="39"/>
  <c r="M10" i="39"/>
  <c r="N10" i="39" s="1"/>
  <c r="AT10" i="1" s="1"/>
  <c r="M53" i="39"/>
  <c r="N53" i="39" s="1"/>
  <c r="AT53" i="1" s="1"/>
  <c r="M54" i="39"/>
  <c r="N54" i="39" s="1"/>
  <c r="AT54" i="1" s="1"/>
  <c r="M55" i="39"/>
  <c r="N55" i="39" s="1"/>
  <c r="AT55" i="1" s="1"/>
  <c r="M70" i="39"/>
  <c r="N70" i="39" s="1"/>
  <c r="AT70" i="1" s="1"/>
  <c r="M46" i="38"/>
  <c r="N46" i="38" s="1"/>
  <c r="AS46" i="1" s="1"/>
  <c r="M76" i="38"/>
  <c r="N76" i="38"/>
  <c r="AS76" i="1" s="1"/>
  <c r="M55" i="37"/>
  <c r="N55" i="37" s="1"/>
  <c r="AR55" i="1" s="1"/>
  <c r="M70" i="37"/>
  <c r="N70" i="37" s="1"/>
  <c r="AR70" i="1" s="1"/>
  <c r="M65" i="36"/>
  <c r="N65" i="36" s="1"/>
  <c r="AQ65" i="1" s="1"/>
  <c r="M73" i="36"/>
  <c r="N73" i="36" s="1"/>
  <c r="AQ73" i="1" s="1"/>
  <c r="M18" i="35"/>
  <c r="N18" i="35"/>
  <c r="M23" i="35"/>
  <c r="N23" i="35"/>
  <c r="M37" i="35"/>
  <c r="N37" i="35" s="1"/>
  <c r="AP37" i="1" s="1"/>
  <c r="M67" i="35"/>
  <c r="N67" i="35"/>
  <c r="AP67" i="1" s="1"/>
  <c r="M74" i="35"/>
  <c r="N74" i="35" s="1"/>
  <c r="AP74" i="1" s="1"/>
  <c r="M8" i="34"/>
  <c r="N8" i="34" s="1"/>
  <c r="M19" i="34"/>
  <c r="N19" i="34" s="1"/>
  <c r="AO19" i="1" s="1"/>
  <c r="M78" i="34"/>
  <c r="N78" i="34" s="1"/>
  <c r="AO78" i="1" s="1"/>
  <c r="M60" i="40"/>
  <c r="N60" i="40" s="1"/>
  <c r="AU60" i="1" s="1"/>
  <c r="M64" i="40"/>
  <c r="N64" i="40" s="1"/>
  <c r="AU64" i="1" s="1"/>
  <c r="M15" i="61"/>
  <c r="N15" i="61" s="1"/>
  <c r="AV15" i="1" s="1"/>
  <c r="M16" i="61"/>
  <c r="N16" i="61" s="1"/>
  <c r="AV16" i="1" s="1"/>
  <c r="M20" i="61"/>
  <c r="N20" i="61" s="1"/>
  <c r="AV20" i="1" s="1"/>
  <c r="M57" i="61"/>
  <c r="N57" i="61" s="1"/>
  <c r="AV57" i="1" s="1"/>
  <c r="M74" i="61"/>
  <c r="N74" i="61"/>
  <c r="M29" i="38"/>
  <c r="N29" i="38" s="1"/>
  <c r="AS29" i="1" s="1"/>
  <c r="M30" i="38"/>
  <c r="N30" i="38" s="1"/>
  <c r="AS30" i="1" s="1"/>
  <c r="M31" i="38"/>
  <c r="N31" i="38" s="1"/>
  <c r="AS31" i="1" s="1"/>
  <c r="M33" i="38"/>
  <c r="N33" i="38" s="1"/>
  <c r="AS33" i="1" s="1"/>
  <c r="M40" i="36"/>
  <c r="N40" i="36" s="1"/>
  <c r="AQ40" i="1" s="1"/>
  <c r="M47" i="34"/>
  <c r="N47" i="34" s="1"/>
  <c r="AO47" i="1" s="1"/>
  <c r="M48" i="34"/>
  <c r="N48" i="34" s="1"/>
  <c r="AO48" i="1" s="1"/>
  <c r="M73" i="34"/>
  <c r="N73" i="34" s="1"/>
  <c r="AO73" i="1" s="1"/>
  <c r="M76" i="34"/>
  <c r="N76" i="34" s="1"/>
  <c r="AO76" i="1" s="1"/>
  <c r="M76" i="33"/>
  <c r="N76" i="33" s="1"/>
  <c r="AN76" i="1" s="1"/>
  <c r="M38" i="48"/>
  <c r="N38" i="48"/>
  <c r="BD38" i="1" s="1"/>
  <c r="M75" i="47"/>
  <c r="N75" i="47" s="1"/>
  <c r="BC75" i="1" s="1"/>
  <c r="M10" i="46"/>
  <c r="N10" i="46" s="1"/>
  <c r="BB10" i="1" s="1"/>
  <c r="M16" i="46"/>
  <c r="N16" i="46" s="1"/>
  <c r="BB16" i="1" s="1"/>
  <c r="M18" i="46"/>
  <c r="N18" i="46" s="1"/>
  <c r="BB18" i="1" s="1"/>
  <c r="M58" i="46"/>
  <c r="N58" i="46" s="1"/>
  <c r="BB58" i="1" s="1"/>
  <c r="M60" i="46"/>
  <c r="N60" i="46" s="1"/>
  <c r="BB60" i="1" s="1"/>
  <c r="M62" i="46"/>
  <c r="N62" i="46" s="1"/>
  <c r="BB62" i="1" s="1"/>
  <c r="M76" i="46"/>
  <c r="N76" i="46" s="1"/>
  <c r="BB76" i="1" s="1"/>
  <c r="M22" i="45"/>
  <c r="N22" i="45" s="1"/>
  <c r="BA22" i="1" s="1"/>
  <c r="M27" i="45"/>
  <c r="N27" i="45" s="1"/>
  <c r="BA27" i="1" s="1"/>
  <c r="M78" i="45"/>
  <c r="N78" i="45" s="1"/>
  <c r="BA78" i="1" s="1"/>
  <c r="M24" i="44"/>
  <c r="N24" i="44" s="1"/>
  <c r="AZ24" i="1" s="1"/>
  <c r="M29" i="44"/>
  <c r="N29" i="44" s="1"/>
  <c r="AZ29" i="1" s="1"/>
  <c r="M30" i="44"/>
  <c r="N30" i="44" s="1"/>
  <c r="AZ30" i="1" s="1"/>
  <c r="M52" i="44"/>
  <c r="N52" i="44" s="1"/>
  <c r="AZ52" i="1" s="1"/>
  <c r="M55" i="44"/>
  <c r="N55" i="44" s="1"/>
  <c r="AZ55" i="1" s="1"/>
  <c r="M36" i="43"/>
  <c r="N36" i="43"/>
  <c r="M41" i="43"/>
  <c r="N41" i="43" s="1"/>
  <c r="AY41" i="1" s="1"/>
  <c r="M58" i="43"/>
  <c r="N58" i="43" s="1"/>
  <c r="AY58" i="1" s="1"/>
  <c r="M61" i="43"/>
  <c r="N61" i="43" s="1"/>
  <c r="AY61" i="1" s="1"/>
  <c r="M78" i="43"/>
  <c r="N78" i="43" s="1"/>
  <c r="AY78" i="1" s="1"/>
  <c r="M19" i="42"/>
  <c r="N19" i="42" s="1"/>
  <c r="AX19" i="1" s="1"/>
  <c r="M22" i="42"/>
  <c r="N22" i="42" s="1"/>
  <c r="AX22" i="1" s="1"/>
  <c r="M23" i="42"/>
  <c r="N23" i="42"/>
  <c r="M24" i="42"/>
  <c r="N24" i="42"/>
  <c r="M25" i="42"/>
  <c r="N25" i="42" s="1"/>
  <c r="AX25" i="1" s="1"/>
  <c r="M26" i="42"/>
  <c r="N26" i="42"/>
  <c r="M70" i="42"/>
  <c r="N70" i="42" s="1"/>
  <c r="AX70" i="1" s="1"/>
  <c r="M53" i="41"/>
  <c r="N53" i="41" s="1"/>
  <c r="AW53" i="1" s="1"/>
  <c r="M71" i="41"/>
  <c r="N71" i="41" s="1"/>
  <c r="AW71" i="1" s="1"/>
  <c r="M19" i="40"/>
  <c r="N19" i="40" s="1"/>
  <c r="AU19" i="1" s="1"/>
  <c r="M43" i="40"/>
  <c r="N43" i="40"/>
  <c r="AU43" i="1" s="1"/>
  <c r="M45" i="40"/>
  <c r="N45" i="40"/>
  <c r="M46" i="40"/>
  <c r="N46" i="40" s="1"/>
  <c r="AU46" i="1" s="1"/>
  <c r="M73" i="40"/>
  <c r="N73" i="40" s="1"/>
  <c r="AU73" i="1" s="1"/>
  <c r="M18" i="61"/>
  <c r="N18" i="61" s="1"/>
  <c r="AV18" i="1" s="1"/>
  <c r="M19" i="61"/>
  <c r="N19" i="61" s="1"/>
  <c r="AV19" i="1" s="1"/>
  <c r="M62" i="61"/>
  <c r="N62" i="61" s="1"/>
  <c r="AV62" i="1" s="1"/>
  <c r="M65" i="61"/>
  <c r="N65" i="61" s="1"/>
  <c r="AV65" i="1" s="1"/>
  <c r="M78" i="61"/>
  <c r="N78" i="61" s="1"/>
  <c r="AV78" i="1" s="1"/>
  <c r="M15" i="39"/>
  <c r="N15" i="39" s="1"/>
  <c r="AT15" i="1" s="1"/>
  <c r="M20" i="39"/>
  <c r="N20" i="39" s="1"/>
  <c r="AT20" i="1" s="1"/>
  <c r="M37" i="39"/>
  <c r="N37" i="39" s="1"/>
  <c r="AT37" i="1" s="1"/>
  <c r="M57" i="39"/>
  <c r="N57" i="39" s="1"/>
  <c r="AT57" i="1" s="1"/>
  <c r="M58" i="39"/>
  <c r="N58" i="39" s="1"/>
  <c r="AT58" i="1" s="1"/>
  <c r="M51" i="38"/>
  <c r="N51" i="38" s="1"/>
  <c r="AS51" i="1" s="1"/>
  <c r="M53" i="38"/>
  <c r="N53" i="38" s="1"/>
  <c r="AS53" i="1" s="1"/>
  <c r="M71" i="38"/>
  <c r="N71" i="38" s="1"/>
  <c r="AS71" i="1" s="1"/>
  <c r="M13" i="37"/>
  <c r="N13" i="37" s="1"/>
  <c r="AR13" i="1" s="1"/>
  <c r="M9" i="36"/>
  <c r="N9" i="36" s="1"/>
  <c r="AQ9" i="1" s="1"/>
  <c r="M15" i="36"/>
  <c r="N15" i="36" s="1"/>
  <c r="AQ15" i="1" s="1"/>
  <c r="M16" i="36"/>
  <c r="N16" i="36" s="1"/>
  <c r="AQ16" i="1" s="1"/>
  <c r="M20" i="36"/>
  <c r="N20" i="36" s="1"/>
  <c r="AQ20" i="1" s="1"/>
  <c r="M38" i="36"/>
  <c r="N38" i="36" s="1"/>
  <c r="AQ38" i="1" s="1"/>
  <c r="M44" i="35"/>
  <c r="N44" i="35" s="1"/>
  <c r="AP44" i="1" s="1"/>
  <c r="M45" i="35"/>
  <c r="N45" i="35" s="1"/>
  <c r="AP45" i="1" s="1"/>
  <c r="M62" i="35"/>
  <c r="N62" i="35" s="1"/>
  <c r="AP62" i="1" s="1"/>
  <c r="M65" i="35"/>
  <c r="N65" i="35" s="1"/>
  <c r="AP65" i="1" s="1"/>
  <c r="M76" i="35"/>
  <c r="N76" i="35" s="1"/>
  <c r="AP76" i="1" s="1"/>
  <c r="M55" i="42"/>
  <c r="N55" i="42" s="1"/>
  <c r="AX55" i="1" s="1"/>
  <c r="M69" i="42"/>
  <c r="N69" i="42" s="1"/>
  <c r="AX69" i="1" s="1"/>
  <c r="M29" i="41"/>
  <c r="N29" i="41" s="1"/>
  <c r="AW29" i="1" s="1"/>
  <c r="M33" i="41"/>
  <c r="N33" i="41" s="1"/>
  <c r="AW33" i="1" s="1"/>
  <c r="M55" i="41"/>
  <c r="N55" i="41" s="1"/>
  <c r="AW55" i="1" s="1"/>
  <c r="M69" i="41"/>
  <c r="N69" i="41" s="1"/>
  <c r="AW69" i="1" s="1"/>
  <c r="M70" i="41"/>
  <c r="N70" i="41" s="1"/>
  <c r="AW70" i="1" s="1"/>
  <c r="M75" i="41"/>
  <c r="N75" i="41" s="1"/>
  <c r="AW75" i="1" s="1"/>
  <c r="M83" i="41"/>
  <c r="N83" i="41" s="1"/>
  <c r="AW83" i="1" s="1"/>
  <c r="M22" i="40"/>
  <c r="N22" i="40" s="1"/>
  <c r="AU22" i="1" s="1"/>
  <c r="M48" i="40"/>
  <c r="N48" i="40" s="1"/>
  <c r="AU48" i="1" s="1"/>
  <c r="M70" i="40"/>
  <c r="N70" i="40" s="1"/>
  <c r="AU70" i="1" s="1"/>
  <c r="M64" i="61"/>
  <c r="N64" i="61" s="1"/>
  <c r="AV64" i="1" s="1"/>
  <c r="M17" i="39"/>
  <c r="N17" i="39" s="1"/>
  <c r="AT17" i="1" s="1"/>
  <c r="M18" i="39"/>
  <c r="N18" i="39" s="1"/>
  <c r="AT18" i="1" s="1"/>
  <c r="M19" i="39"/>
  <c r="N19" i="39" s="1"/>
  <c r="AT19" i="1" s="1"/>
  <c r="M81" i="39"/>
  <c r="N81" i="39" s="1"/>
  <c r="AT81" i="1" s="1"/>
  <c r="M81" i="38"/>
  <c r="N81" i="38" s="1"/>
  <c r="AS81" i="1" s="1"/>
  <c r="M18" i="36"/>
  <c r="N18" i="36" s="1"/>
  <c r="AQ18" i="1" s="1"/>
  <c r="M43" i="36"/>
  <c r="N43" i="36"/>
  <c r="AQ43" i="1" s="1"/>
  <c r="M64" i="35"/>
  <c r="N64" i="35" s="1"/>
  <c r="AP64" i="1" s="1"/>
  <c r="M70" i="34"/>
  <c r="N70" i="34" s="1"/>
  <c r="AO70" i="1" s="1"/>
  <c r="M11" i="33"/>
  <c r="N11" i="33" s="1"/>
  <c r="AN11" i="1" s="1"/>
  <c r="M23" i="32"/>
  <c r="N23" i="32"/>
  <c r="M24" i="32"/>
  <c r="N24" i="32" s="1"/>
  <c r="AM24" i="1" s="1"/>
  <c r="M25" i="32"/>
  <c r="N25" i="32" s="1"/>
  <c r="AM25" i="1" s="1"/>
  <c r="M69" i="32"/>
  <c r="N69" i="32" s="1"/>
  <c r="AM69" i="1" s="1"/>
  <c r="M22" i="31"/>
  <c r="N22" i="31" s="1"/>
  <c r="AL22" i="1" s="1"/>
  <c r="M24" i="31"/>
  <c r="N24" i="31" s="1"/>
  <c r="AL24" i="1" s="1"/>
  <c r="M17" i="30"/>
  <c r="N17" i="30" s="1"/>
  <c r="AK17" i="1" s="1"/>
  <c r="M18" i="30"/>
  <c r="N18" i="30" s="1"/>
  <c r="AK18" i="1" s="1"/>
  <c r="M19" i="30"/>
  <c r="N19" i="30" s="1"/>
  <c r="AK19" i="1" s="1"/>
  <c r="M31" i="29"/>
  <c r="N31" i="29"/>
  <c r="AJ31" i="1" s="1"/>
  <c r="M33" i="28"/>
  <c r="N33" i="28" s="1"/>
  <c r="AI33" i="1" s="1"/>
  <c r="M34" i="28"/>
  <c r="N34" i="28" s="1"/>
  <c r="AI34" i="1" s="1"/>
  <c r="M67" i="28"/>
  <c r="N67" i="28"/>
  <c r="AI67" i="1" s="1"/>
  <c r="M15" i="27"/>
  <c r="N15" i="27" s="1"/>
  <c r="AH15" i="1" s="1"/>
  <c r="M17" i="27"/>
  <c r="N17" i="27" s="1"/>
  <c r="AH17" i="1" s="1"/>
  <c r="M18" i="27"/>
  <c r="N18" i="27" s="1"/>
  <c r="AH18" i="1" s="1"/>
  <c r="M38" i="27"/>
  <c r="N38" i="27"/>
  <c r="AH38" i="1" s="1"/>
  <c r="M59" i="27"/>
  <c r="N59" i="27" s="1"/>
  <c r="AH59" i="1" s="1"/>
  <c r="M66" i="27"/>
  <c r="N66" i="27"/>
  <c r="M15" i="26"/>
  <c r="N15" i="26" s="1"/>
  <c r="AG15" i="1" s="1"/>
  <c r="M16" i="26"/>
  <c r="N16" i="26" s="1"/>
  <c r="AG16" i="1" s="1"/>
  <c r="M66" i="26"/>
  <c r="N66" i="26"/>
  <c r="M81" i="26"/>
  <c r="N81" i="26" s="1"/>
  <c r="AG81" i="1" s="1"/>
  <c r="M13" i="25"/>
  <c r="N13" i="25" s="1"/>
  <c r="AF13" i="1" s="1"/>
  <c r="M73" i="25"/>
  <c r="N73" i="25" s="1"/>
  <c r="AF73" i="1" s="1"/>
  <c r="M74" i="24"/>
  <c r="N74" i="24" s="1"/>
  <c r="AE74" i="1" s="1"/>
  <c r="M69" i="23"/>
  <c r="N69" i="23" s="1"/>
  <c r="AD69" i="1" s="1"/>
  <c r="M79" i="23"/>
  <c r="N79" i="23" s="1"/>
  <c r="AD79" i="1" s="1"/>
  <c r="M64" i="22"/>
  <c r="N64" i="22" s="1"/>
  <c r="AC64" i="1" s="1"/>
  <c r="M78" i="22"/>
  <c r="N78" i="22" s="1"/>
  <c r="AC78" i="1" s="1"/>
  <c r="M79" i="21"/>
  <c r="N79" i="21" s="1"/>
  <c r="AB79" i="1" s="1"/>
  <c r="M15" i="20"/>
  <c r="N15" i="20" s="1"/>
  <c r="AA15" i="1" s="1"/>
  <c r="M16" i="20"/>
  <c r="N16" i="20" s="1"/>
  <c r="AA16" i="1" s="1"/>
  <c r="M17" i="20"/>
  <c r="N17" i="20" s="1"/>
  <c r="AA17" i="1" s="1"/>
  <c r="M20" i="20"/>
  <c r="N20" i="20" s="1"/>
  <c r="AA20" i="1" s="1"/>
  <c r="M15" i="33"/>
  <c r="N15" i="33" s="1"/>
  <c r="AN15" i="1" s="1"/>
  <c r="M20" i="33"/>
  <c r="N20" i="33" s="1"/>
  <c r="AN20" i="1" s="1"/>
  <c r="M54" i="32"/>
  <c r="N54" i="32"/>
  <c r="AM54" i="1" s="1"/>
  <c r="M83" i="32"/>
  <c r="N83" i="32" s="1"/>
  <c r="AM83" i="1" s="1"/>
  <c r="M29" i="31"/>
  <c r="N29" i="31"/>
  <c r="M37" i="31"/>
  <c r="N37" i="31" s="1"/>
  <c r="AL37" i="1" s="1"/>
  <c r="M38" i="31"/>
  <c r="N38" i="31" s="1"/>
  <c r="AL38" i="1" s="1"/>
  <c r="M40" i="31"/>
  <c r="N40" i="31" s="1"/>
  <c r="AL40" i="1" s="1"/>
  <c r="M73" i="30"/>
  <c r="N73" i="30" s="1"/>
  <c r="AK73" i="1" s="1"/>
  <c r="M62" i="28"/>
  <c r="N62" i="28" s="1"/>
  <c r="AI62" i="1" s="1"/>
  <c r="M36" i="27"/>
  <c r="N36" i="27"/>
  <c r="M64" i="27"/>
  <c r="N64" i="27" s="1"/>
  <c r="AH64" i="1" s="1"/>
  <c r="M22" i="26"/>
  <c r="N22" i="26" s="1"/>
  <c r="AG22" i="1" s="1"/>
  <c r="M23" i="26"/>
  <c r="N23" i="26"/>
  <c r="M27" i="26"/>
  <c r="N27" i="26"/>
  <c r="M15" i="25"/>
  <c r="N15" i="25" s="1"/>
  <c r="AF15" i="1" s="1"/>
  <c r="M16" i="25"/>
  <c r="N16" i="25" s="1"/>
  <c r="AF16" i="1" s="1"/>
  <c r="M75" i="25"/>
  <c r="N75" i="25" s="1"/>
  <c r="AF75" i="1" s="1"/>
  <c r="M31" i="24"/>
  <c r="N31" i="24" s="1"/>
  <c r="AE31" i="1" s="1"/>
  <c r="M37" i="24"/>
  <c r="N37" i="24"/>
  <c r="M39" i="24"/>
  <c r="N39" i="24" s="1"/>
  <c r="AE39" i="1" s="1"/>
  <c r="M40" i="24"/>
  <c r="N40" i="24" s="1"/>
  <c r="AE40" i="1" s="1"/>
  <c r="M64" i="24"/>
  <c r="N64" i="24" s="1"/>
  <c r="AE64" i="1" s="1"/>
  <c r="M78" i="24"/>
  <c r="N78" i="24" s="1"/>
  <c r="AE78" i="1" s="1"/>
  <c r="M29" i="23"/>
  <c r="N29" i="23" s="1"/>
  <c r="AD29" i="1" s="1"/>
  <c r="M30" i="23"/>
  <c r="N30" i="23" s="1"/>
  <c r="AD30" i="1" s="1"/>
  <c r="M31" i="23"/>
  <c r="N31" i="23" s="1"/>
  <c r="AD31" i="1" s="1"/>
  <c r="M32" i="23"/>
  <c r="N32" i="23"/>
  <c r="AD32" i="1" s="1"/>
  <c r="M33" i="23"/>
  <c r="N33" i="23" s="1"/>
  <c r="AD33" i="1" s="1"/>
  <c r="M34" i="23"/>
  <c r="N34" i="23" s="1"/>
  <c r="AD34" i="1" s="1"/>
  <c r="M50" i="23"/>
  <c r="N50" i="23" s="1"/>
  <c r="AD50" i="1" s="1"/>
  <c r="M55" i="23"/>
  <c r="N55" i="23"/>
  <c r="M15" i="22"/>
  <c r="N15" i="22" s="1"/>
  <c r="AC15" i="1" s="1"/>
  <c r="M16" i="22"/>
  <c r="N16" i="22" s="1"/>
  <c r="AC16" i="1" s="1"/>
  <c r="M17" i="22"/>
  <c r="N17" i="22" s="1"/>
  <c r="AC17" i="1" s="1"/>
  <c r="M43" i="22"/>
  <c r="N43" i="22" s="1"/>
  <c r="AC43" i="1" s="1"/>
  <c r="M44" i="22"/>
  <c r="N44" i="22" s="1"/>
  <c r="AC44" i="1" s="1"/>
  <c r="M45" i="22"/>
  <c r="N45" i="22" s="1"/>
  <c r="AC45" i="1" s="1"/>
  <c r="M47" i="22"/>
  <c r="N47" i="22" s="1"/>
  <c r="AC47" i="1" s="1"/>
  <c r="M48" i="22"/>
  <c r="N48" i="22" s="1"/>
  <c r="AC48" i="1" s="1"/>
  <c r="M37" i="21"/>
  <c r="N37" i="21"/>
  <c r="AB37" i="1" s="1"/>
  <c r="M38" i="21"/>
  <c r="N38" i="21" s="1"/>
  <c r="AB38" i="1" s="1"/>
  <c r="M65" i="21"/>
  <c r="N65" i="21" s="1"/>
  <c r="AB65" i="1" s="1"/>
  <c r="M22" i="20"/>
  <c r="N22" i="20" s="1"/>
  <c r="AA22" i="1" s="1"/>
  <c r="M27" i="20"/>
  <c r="N27" i="20" s="1"/>
  <c r="AA27" i="1" s="1"/>
  <c r="M53" i="20"/>
  <c r="N53" i="20"/>
  <c r="AA53" i="1" s="1"/>
  <c r="M54" i="20"/>
  <c r="N54" i="20" s="1"/>
  <c r="AA54" i="1" s="1"/>
  <c r="M66" i="20"/>
  <c r="N66" i="20"/>
  <c r="M79" i="20"/>
  <c r="N79" i="20" s="1"/>
  <c r="AA79" i="1" s="1"/>
  <c r="M11" i="19"/>
  <c r="N11" i="19" s="1"/>
  <c r="Z11" i="1" s="1"/>
  <c r="M31" i="19"/>
  <c r="N31" i="19" s="1"/>
  <c r="Z31" i="1" s="1"/>
  <c r="M32" i="19"/>
  <c r="N32" i="19" s="1"/>
  <c r="Z32" i="1" s="1"/>
  <c r="M34" i="19"/>
  <c r="N34" i="19" s="1"/>
  <c r="Z34" i="1" s="1"/>
  <c r="M18" i="33"/>
  <c r="N18" i="33" s="1"/>
  <c r="AN18" i="1" s="1"/>
  <c r="M19" i="33"/>
  <c r="N19" i="33" s="1"/>
  <c r="AN19" i="1" s="1"/>
  <c r="M44" i="33"/>
  <c r="N44" i="33" s="1"/>
  <c r="AN44" i="1" s="1"/>
  <c r="M51" i="33"/>
  <c r="N51" i="33" s="1"/>
  <c r="AN51" i="1" s="1"/>
  <c r="M52" i="33"/>
  <c r="N52" i="33" s="1"/>
  <c r="AN52" i="1" s="1"/>
  <c r="M75" i="33"/>
  <c r="N75" i="33" s="1"/>
  <c r="AN75" i="1" s="1"/>
  <c r="M57" i="32"/>
  <c r="N57" i="32" s="1"/>
  <c r="AM57" i="1" s="1"/>
  <c r="M66" i="32"/>
  <c r="N66" i="32"/>
  <c r="AM66" i="1" s="1"/>
  <c r="M11" i="31"/>
  <c r="N11" i="31" s="1"/>
  <c r="AL11" i="1" s="1"/>
  <c r="M36" i="31"/>
  <c r="N36" i="31"/>
  <c r="M52" i="30"/>
  <c r="N52" i="30" s="1"/>
  <c r="AK52" i="1" s="1"/>
  <c r="M75" i="30"/>
  <c r="N75" i="30" s="1"/>
  <c r="AK75" i="1" s="1"/>
  <c r="M83" i="30"/>
  <c r="N83" i="30" s="1"/>
  <c r="AK83" i="1" s="1"/>
  <c r="M59" i="29"/>
  <c r="N59" i="29" s="1"/>
  <c r="AJ59" i="1" s="1"/>
  <c r="M65" i="29"/>
  <c r="N65" i="29"/>
  <c r="AJ65" i="1" s="1"/>
  <c r="M78" i="29"/>
  <c r="N78" i="29" s="1"/>
  <c r="AJ78" i="1" s="1"/>
  <c r="M9" i="28"/>
  <c r="N9" i="28" s="1"/>
  <c r="AI9" i="1" s="1"/>
  <c r="M76" i="28"/>
  <c r="N76" i="28" s="1"/>
  <c r="AI76" i="1" s="1"/>
  <c r="M78" i="28"/>
  <c r="N78" i="28" s="1"/>
  <c r="AI78" i="1" s="1"/>
  <c r="M43" i="27"/>
  <c r="N43" i="27" s="1"/>
  <c r="AH43" i="1" s="1"/>
  <c r="M45" i="27"/>
  <c r="N45" i="27" s="1"/>
  <c r="AH45" i="1" s="1"/>
  <c r="M46" i="27"/>
  <c r="N46" i="27" s="1"/>
  <c r="AH46" i="1" s="1"/>
  <c r="M71" i="27"/>
  <c r="N71" i="27" s="1"/>
  <c r="AH71" i="1" s="1"/>
  <c r="M51" i="26"/>
  <c r="N51" i="26"/>
  <c r="AG51" i="1" s="1"/>
  <c r="M52" i="26"/>
  <c r="N52" i="26" s="1"/>
  <c r="AG52" i="1" s="1"/>
  <c r="M53" i="26"/>
  <c r="N53" i="26"/>
  <c r="AG53" i="1" s="1"/>
  <c r="M40" i="25"/>
  <c r="N40" i="25" s="1"/>
  <c r="AF40" i="1" s="1"/>
  <c r="M79" i="25"/>
  <c r="N79" i="25" s="1"/>
  <c r="AF79" i="1" s="1"/>
  <c r="M13" i="24"/>
  <c r="N13" i="24" s="1"/>
  <c r="AE13" i="1" s="1"/>
  <c r="M73" i="24"/>
  <c r="N73" i="24" s="1"/>
  <c r="AE73" i="1" s="1"/>
  <c r="M66" i="23"/>
  <c r="N66" i="23"/>
  <c r="M78" i="23"/>
  <c r="N78" i="23" s="1"/>
  <c r="AD78" i="1" s="1"/>
  <c r="M51" i="22"/>
  <c r="N51" i="22"/>
  <c r="AC51" i="1" s="1"/>
  <c r="M52" i="22"/>
  <c r="N52" i="22" s="1"/>
  <c r="AC52" i="1" s="1"/>
  <c r="M36" i="21"/>
  <c r="N36" i="21" s="1"/>
  <c r="AB36" i="1" s="1"/>
  <c r="M64" i="21"/>
  <c r="N64" i="21" s="1"/>
  <c r="AB64" i="1" s="1"/>
  <c r="M78" i="21"/>
  <c r="N78" i="21" s="1"/>
  <c r="AB78" i="1" s="1"/>
  <c r="M25" i="20"/>
  <c r="N25" i="20" s="1"/>
  <c r="AA25" i="1" s="1"/>
  <c r="M26" i="20"/>
  <c r="N26" i="20"/>
  <c r="AA26" i="1" s="1"/>
  <c r="M58" i="20"/>
  <c r="N58" i="20" s="1"/>
  <c r="AA58" i="1" s="1"/>
  <c r="M59" i="20"/>
  <c r="N59" i="20" s="1"/>
  <c r="AA59" i="1" s="1"/>
  <c r="M60" i="20"/>
  <c r="N60" i="20" s="1"/>
  <c r="AA60" i="1" s="1"/>
  <c r="M61" i="20"/>
  <c r="N61" i="20" s="1"/>
  <c r="AA61" i="1" s="1"/>
  <c r="M62" i="20"/>
  <c r="N62" i="20" s="1"/>
  <c r="AA62" i="1" s="1"/>
  <c r="M65" i="20"/>
  <c r="N65" i="20"/>
  <c r="AA65" i="1" s="1"/>
  <c r="M10" i="19"/>
  <c r="N10" i="19" s="1"/>
  <c r="Z10" i="1" s="1"/>
  <c r="M38" i="19"/>
  <c r="N38" i="19" s="1"/>
  <c r="Z38" i="1" s="1"/>
  <c r="M57" i="18"/>
  <c r="N57" i="18"/>
  <c r="M59" i="18"/>
  <c r="N59" i="18" s="1"/>
  <c r="Y59" i="1" s="1"/>
  <c r="M26" i="33"/>
  <c r="N26" i="33"/>
  <c r="AN26" i="1" s="1"/>
  <c r="M11" i="32"/>
  <c r="N11" i="32" s="1"/>
  <c r="AM11" i="1" s="1"/>
  <c r="M12" i="32"/>
  <c r="N12" i="32" s="1"/>
  <c r="AM12" i="1" s="1"/>
  <c r="M36" i="32"/>
  <c r="N36" i="32"/>
  <c r="M40" i="32"/>
  <c r="N40" i="32" s="1"/>
  <c r="AM40" i="1" s="1"/>
  <c r="M41" i="32"/>
  <c r="N41" i="32" s="1"/>
  <c r="AM41" i="1" s="1"/>
  <c r="M59" i="32"/>
  <c r="N59" i="32" s="1"/>
  <c r="AM59" i="1" s="1"/>
  <c r="M64" i="32"/>
  <c r="N64" i="32" s="1"/>
  <c r="AM64" i="1" s="1"/>
  <c r="M78" i="32"/>
  <c r="N78" i="32" s="1"/>
  <c r="AM78" i="1" s="1"/>
  <c r="M15" i="31"/>
  <c r="N15" i="31" s="1"/>
  <c r="AL15" i="1" s="1"/>
  <c r="M45" i="31"/>
  <c r="N45" i="31"/>
  <c r="AL45" i="1" s="1"/>
  <c r="M47" i="31"/>
  <c r="N47" i="31" s="1"/>
  <c r="AL47" i="1" s="1"/>
  <c r="M53" i="31"/>
  <c r="N53" i="31" s="1"/>
  <c r="AL53" i="1" s="1"/>
  <c r="M55" i="31"/>
  <c r="N55" i="31" s="1"/>
  <c r="AL55" i="1" s="1"/>
  <c r="M81" i="31"/>
  <c r="N81" i="31"/>
  <c r="M11" i="30"/>
  <c r="N11" i="30" s="1"/>
  <c r="AK11" i="1" s="1"/>
  <c r="M34" i="30"/>
  <c r="N34" i="30" s="1"/>
  <c r="AK34" i="1" s="1"/>
  <c r="M67" i="30"/>
  <c r="N67" i="30" s="1"/>
  <c r="AK67" i="1" s="1"/>
  <c r="M27" i="28"/>
  <c r="N27" i="28"/>
  <c r="M71" i="28"/>
  <c r="N71" i="28" s="1"/>
  <c r="AI71" i="1" s="1"/>
  <c r="M83" i="28"/>
  <c r="N83" i="28" s="1"/>
  <c r="AI83" i="1" s="1"/>
  <c r="M51" i="27"/>
  <c r="N51" i="27" s="1"/>
  <c r="AH51" i="1" s="1"/>
  <c r="M53" i="27"/>
  <c r="N53" i="27" s="1"/>
  <c r="AH53" i="1" s="1"/>
  <c r="M54" i="27"/>
  <c r="N54" i="27" s="1"/>
  <c r="AH54" i="1" s="1"/>
  <c r="M69" i="27"/>
  <c r="N69" i="27" s="1"/>
  <c r="AH69" i="1" s="1"/>
  <c r="M33" i="26"/>
  <c r="N33" i="26" s="1"/>
  <c r="AG33" i="1" s="1"/>
  <c r="M22" i="25"/>
  <c r="N22" i="25" s="1"/>
  <c r="AF22" i="1" s="1"/>
  <c r="M23" i="25"/>
  <c r="N23" i="25" s="1"/>
  <c r="AF23" i="1" s="1"/>
  <c r="M9" i="24"/>
  <c r="N9" i="24" s="1"/>
  <c r="AE9" i="1" s="1"/>
  <c r="M10" i="24"/>
  <c r="N10" i="24" s="1"/>
  <c r="AE10" i="1" s="1"/>
  <c r="M47" i="24"/>
  <c r="N47" i="24" s="1"/>
  <c r="AE47" i="1" s="1"/>
  <c r="M51" i="24"/>
  <c r="N51" i="24" s="1"/>
  <c r="AE51" i="1" s="1"/>
  <c r="M70" i="24"/>
  <c r="N70" i="24" s="1"/>
  <c r="AE70" i="1" s="1"/>
  <c r="M75" i="24"/>
  <c r="N75" i="24" s="1"/>
  <c r="AE75" i="1" s="1"/>
  <c r="M12" i="23"/>
  <c r="N12" i="23" s="1"/>
  <c r="AD12" i="1" s="1"/>
  <c r="M20" i="23"/>
  <c r="N20" i="23"/>
  <c r="M54" i="22"/>
  <c r="N54" i="22" s="1"/>
  <c r="AC54" i="1" s="1"/>
  <c r="M67" i="22"/>
  <c r="N67" i="22" s="1"/>
  <c r="AC67" i="1" s="1"/>
  <c r="M75" i="22"/>
  <c r="N75" i="22" s="1"/>
  <c r="AC75" i="1" s="1"/>
  <c r="M13" i="21"/>
  <c r="N13" i="21" s="1"/>
  <c r="AB13" i="1" s="1"/>
  <c r="M43" i="21"/>
  <c r="N43" i="21" s="1"/>
  <c r="AB43" i="1" s="1"/>
  <c r="M76" i="21"/>
  <c r="N76" i="21" s="1"/>
  <c r="AB76" i="1" s="1"/>
  <c r="M64" i="20"/>
  <c r="N64" i="20" s="1"/>
  <c r="AA64" i="1" s="1"/>
  <c r="M78" i="20"/>
  <c r="N78" i="20" s="1"/>
  <c r="AA78" i="1" s="1"/>
  <c r="M41" i="19"/>
  <c r="N41" i="19" s="1"/>
  <c r="Z41" i="1" s="1"/>
  <c r="M37" i="18"/>
  <c r="N37" i="18"/>
  <c r="M38" i="18"/>
  <c r="N38" i="18" s="1"/>
  <c r="Y38" i="1" s="1"/>
  <c r="M33" i="33"/>
  <c r="N33" i="33" s="1"/>
  <c r="AN33" i="1" s="1"/>
  <c r="M40" i="33"/>
  <c r="N40" i="33" s="1"/>
  <c r="AN40" i="1" s="1"/>
  <c r="M65" i="33"/>
  <c r="N65" i="33" s="1"/>
  <c r="AN65" i="1" s="1"/>
  <c r="M10" i="32"/>
  <c r="N10" i="32" s="1"/>
  <c r="AM10" i="1" s="1"/>
  <c r="M19" i="32"/>
  <c r="N19" i="32" s="1"/>
  <c r="AM19" i="1" s="1"/>
  <c r="M47" i="32"/>
  <c r="N47" i="32" s="1"/>
  <c r="AM47" i="1" s="1"/>
  <c r="M48" i="32"/>
  <c r="N48" i="32" s="1"/>
  <c r="AM48" i="1" s="1"/>
  <c r="M70" i="32"/>
  <c r="N70" i="32" s="1"/>
  <c r="AM70" i="1" s="1"/>
  <c r="M27" i="31"/>
  <c r="N27" i="31" s="1"/>
  <c r="AL27" i="1" s="1"/>
  <c r="M66" i="31"/>
  <c r="N66" i="31" s="1"/>
  <c r="AL66" i="1" s="1"/>
  <c r="M20" i="30"/>
  <c r="N20" i="30"/>
  <c r="M61" i="30"/>
  <c r="N61" i="30" s="1"/>
  <c r="AK61" i="1" s="1"/>
  <c r="M62" i="30"/>
  <c r="N62" i="30" s="1"/>
  <c r="AK62" i="1" s="1"/>
  <c r="M44" i="29"/>
  <c r="N44" i="29" s="1"/>
  <c r="AJ44" i="1" s="1"/>
  <c r="M48" i="29"/>
  <c r="N48" i="29" s="1"/>
  <c r="AJ48" i="1" s="1"/>
  <c r="M25" i="28"/>
  <c r="N25" i="28"/>
  <c r="M29" i="28"/>
  <c r="N29" i="28" s="1"/>
  <c r="AI29" i="1" s="1"/>
  <c r="M54" i="28"/>
  <c r="N54" i="28" s="1"/>
  <c r="AI54" i="1" s="1"/>
  <c r="M55" i="28"/>
  <c r="N55" i="28" s="1"/>
  <c r="AI55" i="1" s="1"/>
  <c r="M68" i="28"/>
  <c r="N68" i="28" s="1"/>
  <c r="AI68" i="1" s="1"/>
  <c r="M79" i="28"/>
  <c r="N79" i="28" s="1"/>
  <c r="AI79" i="1" s="1"/>
  <c r="M10" i="27"/>
  <c r="N10" i="27"/>
  <c r="M33" i="27"/>
  <c r="N33" i="27" s="1"/>
  <c r="AH33" i="1" s="1"/>
  <c r="M34" i="27"/>
  <c r="N34" i="27" s="1"/>
  <c r="AH34" i="1" s="1"/>
  <c r="M67" i="27"/>
  <c r="N67" i="27" s="1"/>
  <c r="AH67" i="1" s="1"/>
  <c r="M9" i="26"/>
  <c r="N9" i="26" s="1"/>
  <c r="AG9" i="1" s="1"/>
  <c r="M36" i="26"/>
  <c r="N36" i="26" s="1"/>
  <c r="AG36" i="1" s="1"/>
  <c r="M38" i="26"/>
  <c r="N38" i="26"/>
  <c r="M39" i="26"/>
  <c r="N39" i="26" s="1"/>
  <c r="AG39" i="1" s="1"/>
  <c r="M40" i="26"/>
  <c r="N40" i="26" s="1"/>
  <c r="AG40" i="1" s="1"/>
  <c r="M41" i="26"/>
  <c r="N41" i="26" s="1"/>
  <c r="AG41" i="1" s="1"/>
  <c r="M65" i="25"/>
  <c r="N65" i="25" s="1"/>
  <c r="AF65" i="1" s="1"/>
  <c r="M26" i="24"/>
  <c r="N26" i="24" s="1"/>
  <c r="AE26" i="1" s="1"/>
  <c r="M69" i="24"/>
  <c r="N69" i="24" s="1"/>
  <c r="AE69" i="1" s="1"/>
  <c r="M16" i="23"/>
  <c r="N16" i="23" s="1"/>
  <c r="AD16" i="1" s="1"/>
  <c r="M22" i="23"/>
  <c r="N22" i="23" s="1"/>
  <c r="AD22" i="1" s="1"/>
  <c r="M70" i="23"/>
  <c r="N70" i="23" s="1"/>
  <c r="AD70" i="1" s="1"/>
  <c r="M83" i="23"/>
  <c r="N83" i="23" s="1"/>
  <c r="AD83" i="1" s="1"/>
  <c r="M29" i="22"/>
  <c r="N29" i="22" s="1"/>
  <c r="AC29" i="1" s="1"/>
  <c r="M33" i="22"/>
  <c r="N33" i="22" s="1"/>
  <c r="AC33" i="1" s="1"/>
  <c r="M62" i="22"/>
  <c r="N62" i="22" s="1"/>
  <c r="AC62" i="1" s="1"/>
  <c r="M65" i="22"/>
  <c r="N65" i="22"/>
  <c r="AC65" i="1" s="1"/>
  <c r="M66" i="22"/>
  <c r="N66" i="22" s="1"/>
  <c r="AC66" i="1" s="1"/>
  <c r="M24" i="21"/>
  <c r="N24" i="21"/>
  <c r="M25" i="21"/>
  <c r="N25" i="21" s="1"/>
  <c r="AB25" i="1" s="1"/>
  <c r="M54" i="21"/>
  <c r="N54" i="21" s="1"/>
  <c r="AB54" i="1" s="1"/>
  <c r="M81" i="21"/>
  <c r="N81" i="21"/>
  <c r="M12" i="20"/>
  <c r="N12" i="20" s="1"/>
  <c r="AA12" i="1" s="1"/>
  <c r="M39" i="20"/>
  <c r="N39" i="20" s="1"/>
  <c r="AA39" i="1" s="1"/>
  <c r="M71" i="20"/>
  <c r="N71" i="20" s="1"/>
  <c r="AA71" i="1" s="1"/>
  <c r="M26" i="19"/>
  <c r="N26" i="19" s="1"/>
  <c r="Z26" i="1" s="1"/>
  <c r="M9" i="17"/>
  <c r="N9" i="17" s="1"/>
  <c r="X9" i="1" s="1"/>
  <c r="M57" i="19"/>
  <c r="N57" i="19" s="1"/>
  <c r="Z57" i="1" s="1"/>
  <c r="M24" i="18"/>
  <c r="N24" i="18" s="1"/>
  <c r="Y24" i="1" s="1"/>
  <c r="M25" i="18"/>
  <c r="N25" i="18" s="1"/>
  <c r="Y25" i="1" s="1"/>
  <c r="M26" i="18"/>
  <c r="N26" i="18"/>
  <c r="M50" i="18"/>
  <c r="N50" i="18"/>
  <c r="M70" i="18"/>
  <c r="N70" i="18" s="1"/>
  <c r="Y70" i="1" s="1"/>
  <c r="M29" i="17"/>
  <c r="N29" i="17" s="1"/>
  <c r="X29" i="1" s="1"/>
  <c r="M50" i="17"/>
  <c r="N50" i="17" s="1"/>
  <c r="X50" i="1" s="1"/>
  <c r="M70" i="17"/>
  <c r="N70" i="17" s="1"/>
  <c r="X70" i="1" s="1"/>
  <c r="M50" i="16"/>
  <c r="N50" i="16" s="1"/>
  <c r="W50" i="1" s="1"/>
  <c r="M45" i="15"/>
  <c r="N45" i="15" s="1"/>
  <c r="V45" i="1" s="1"/>
  <c r="M70" i="15"/>
  <c r="N70" i="15"/>
  <c r="M24" i="14"/>
  <c r="N24" i="14" s="1"/>
  <c r="U24" i="1" s="1"/>
  <c r="M29" i="14"/>
  <c r="N29" i="14" s="1"/>
  <c r="U29" i="1" s="1"/>
  <c r="M31" i="14"/>
  <c r="N31" i="14" s="1"/>
  <c r="U31" i="1" s="1"/>
  <c r="M32" i="14"/>
  <c r="N32" i="14" s="1"/>
  <c r="U32" i="1" s="1"/>
  <c r="M58" i="14"/>
  <c r="N58" i="14" s="1"/>
  <c r="U58" i="1" s="1"/>
  <c r="M61" i="14"/>
  <c r="N61" i="14" s="1"/>
  <c r="U61" i="1" s="1"/>
  <c r="M62" i="14"/>
  <c r="N62" i="14" s="1"/>
  <c r="U62" i="1" s="1"/>
  <c r="M74" i="14"/>
  <c r="N74" i="14"/>
  <c r="M9" i="13"/>
  <c r="N9" i="13" s="1"/>
  <c r="T9" i="1" s="1"/>
  <c r="M10" i="13"/>
  <c r="N10" i="13" s="1"/>
  <c r="T10" i="1" s="1"/>
  <c r="M15" i="13"/>
  <c r="N15" i="13" s="1"/>
  <c r="T15" i="1" s="1"/>
  <c r="M16" i="13"/>
  <c r="N16" i="13" s="1"/>
  <c r="T16" i="1" s="1"/>
  <c r="M18" i="13"/>
  <c r="N18" i="13" s="1"/>
  <c r="T18" i="1" s="1"/>
  <c r="M19" i="13"/>
  <c r="N19" i="13" s="1"/>
  <c r="T19" i="1" s="1"/>
  <c r="M45" i="13"/>
  <c r="N45" i="13" s="1"/>
  <c r="T45" i="1" s="1"/>
  <c r="M38" i="11"/>
  <c r="N38" i="11" s="1"/>
  <c r="S38" i="1" s="1"/>
  <c r="M39" i="11"/>
  <c r="N39" i="11" s="1"/>
  <c r="S39" i="1" s="1"/>
  <c r="M57" i="11"/>
  <c r="N57" i="11" s="1"/>
  <c r="S57" i="1" s="1"/>
  <c r="M59" i="11"/>
  <c r="N59" i="11" s="1"/>
  <c r="S59" i="1" s="1"/>
  <c r="M73" i="11"/>
  <c r="N73" i="11" s="1"/>
  <c r="S73" i="1" s="1"/>
  <c r="M29" i="10"/>
  <c r="N29" i="10" s="1"/>
  <c r="R29" i="1" s="1"/>
  <c r="M57" i="10"/>
  <c r="N57" i="10" s="1"/>
  <c r="R57" i="1" s="1"/>
  <c r="M58" i="10"/>
  <c r="N58" i="10" s="1"/>
  <c r="R58" i="1" s="1"/>
  <c r="M74" i="10"/>
  <c r="N74" i="10" s="1"/>
  <c r="R74" i="1" s="1"/>
  <c r="M15" i="9"/>
  <c r="N15" i="9" s="1"/>
  <c r="Q15" i="1" s="1"/>
  <c r="M51" i="9"/>
  <c r="N51" i="9" s="1"/>
  <c r="Q51" i="1" s="1"/>
  <c r="M71" i="9"/>
  <c r="N71" i="9" s="1"/>
  <c r="Q71" i="1" s="1"/>
  <c r="M73" i="9"/>
  <c r="N73" i="9" s="1"/>
  <c r="Q73" i="1" s="1"/>
  <c r="M16" i="8"/>
  <c r="N16" i="8" s="1"/>
  <c r="P16" i="1" s="1"/>
  <c r="M20" i="8"/>
  <c r="N20" i="8"/>
  <c r="M37" i="8"/>
  <c r="N37" i="8"/>
  <c r="M39" i="8"/>
  <c r="N39" i="8" s="1"/>
  <c r="P39" i="1" s="1"/>
  <c r="M52" i="8"/>
  <c r="N52" i="8" s="1"/>
  <c r="P52" i="1" s="1"/>
  <c r="M53" i="8"/>
  <c r="N53" i="8" s="1"/>
  <c r="P53" i="1" s="1"/>
  <c r="M62" i="8"/>
  <c r="N62" i="8" s="1"/>
  <c r="P62" i="1" s="1"/>
  <c r="M81" i="8"/>
  <c r="N81" i="8" s="1"/>
  <c r="P81" i="1" s="1"/>
  <c r="M37" i="12"/>
  <c r="N37" i="12" s="1"/>
  <c r="O37" i="1" s="1"/>
  <c r="M39" i="12"/>
  <c r="N39" i="12" s="1"/>
  <c r="O39" i="1" s="1"/>
  <c r="M45" i="12"/>
  <c r="N45" i="12" s="1"/>
  <c r="O45" i="1" s="1"/>
  <c r="M52" i="12"/>
  <c r="N52" i="12" s="1"/>
  <c r="O52" i="1" s="1"/>
  <c r="M53" i="12"/>
  <c r="N53" i="12" s="1"/>
  <c r="O53" i="1" s="1"/>
  <c r="M64" i="12"/>
  <c r="N64" i="12" s="1"/>
  <c r="O64" i="1" s="1"/>
  <c r="M23" i="7"/>
  <c r="N23" i="7" s="1"/>
  <c r="N23" i="1" s="1"/>
  <c r="M43" i="7"/>
  <c r="N43" i="7" s="1"/>
  <c r="N43" i="1" s="1"/>
  <c r="M57" i="7"/>
  <c r="N57" i="7" s="1"/>
  <c r="N57" i="1" s="1"/>
  <c r="M61" i="7"/>
  <c r="N61" i="7" s="1"/>
  <c r="N61" i="1" s="1"/>
  <c r="M68" i="7"/>
  <c r="N68" i="7" s="1"/>
  <c r="N68" i="1" s="1"/>
  <c r="M37" i="6"/>
  <c r="N37" i="6" s="1"/>
  <c r="M37" i="1" s="1"/>
  <c r="M23" i="12"/>
  <c r="N23" i="12"/>
  <c r="M26" i="7"/>
  <c r="N26" i="7"/>
  <c r="M13" i="6"/>
  <c r="N13" i="6" s="1"/>
  <c r="M13" i="1" s="1"/>
  <c r="M81" i="6"/>
  <c r="N81" i="6" s="1"/>
  <c r="M81" i="1" s="1"/>
  <c r="M71" i="19"/>
  <c r="N71" i="19" s="1"/>
  <c r="Z71" i="1" s="1"/>
  <c r="M73" i="19"/>
  <c r="N73" i="19" s="1"/>
  <c r="Z73" i="1" s="1"/>
  <c r="M31" i="18"/>
  <c r="N31" i="18" s="1"/>
  <c r="Y31" i="1" s="1"/>
  <c r="M68" i="18"/>
  <c r="N68" i="18" s="1"/>
  <c r="Y68" i="1" s="1"/>
  <c r="M79" i="18"/>
  <c r="N79" i="18" s="1"/>
  <c r="Y79" i="1" s="1"/>
  <c r="M81" i="18"/>
  <c r="N81" i="18" s="1"/>
  <c r="Y81" i="1" s="1"/>
  <c r="M13" i="17"/>
  <c r="N13" i="17" s="1"/>
  <c r="X13" i="1" s="1"/>
  <c r="M33" i="17"/>
  <c r="N33" i="17" s="1"/>
  <c r="X33" i="1" s="1"/>
  <c r="M68" i="17"/>
  <c r="N68" i="17" s="1"/>
  <c r="X68" i="1" s="1"/>
  <c r="M79" i="17"/>
  <c r="N79" i="17"/>
  <c r="M13" i="16"/>
  <c r="N13" i="16" s="1"/>
  <c r="W13" i="1" s="1"/>
  <c r="M33" i="16"/>
  <c r="N33" i="16" s="1"/>
  <c r="W33" i="1" s="1"/>
  <c r="M34" i="16"/>
  <c r="N34" i="16" s="1"/>
  <c r="W34" i="1" s="1"/>
  <c r="M22" i="15"/>
  <c r="N22" i="15"/>
  <c r="M54" i="15"/>
  <c r="N54" i="15" s="1"/>
  <c r="V54" i="1" s="1"/>
  <c r="M83" i="15"/>
  <c r="N83" i="15"/>
  <c r="M24" i="13"/>
  <c r="N24" i="13" s="1"/>
  <c r="T24" i="1" s="1"/>
  <c r="M26" i="13"/>
  <c r="N26" i="13" s="1"/>
  <c r="T26" i="1" s="1"/>
  <c r="M53" i="13"/>
  <c r="N53" i="13"/>
  <c r="M79" i="13"/>
  <c r="N79" i="13" s="1"/>
  <c r="T79" i="1" s="1"/>
  <c r="M11" i="11"/>
  <c r="N11" i="11" s="1"/>
  <c r="S11" i="1" s="1"/>
  <c r="M12" i="11"/>
  <c r="N12" i="11" s="1"/>
  <c r="S12" i="1" s="1"/>
  <c r="M36" i="11"/>
  <c r="N36" i="11" s="1"/>
  <c r="S36" i="1" s="1"/>
  <c r="M71" i="11"/>
  <c r="N71" i="11" s="1"/>
  <c r="S71" i="1" s="1"/>
  <c r="M36" i="10"/>
  <c r="N36" i="10" s="1"/>
  <c r="R36" i="1" s="1"/>
  <c r="M64" i="10"/>
  <c r="N64" i="10" s="1"/>
  <c r="R64" i="1" s="1"/>
  <c r="M83" i="9"/>
  <c r="N83" i="9" s="1"/>
  <c r="Q83" i="1" s="1"/>
  <c r="M24" i="8"/>
  <c r="N24" i="8"/>
  <c r="M13" i="12"/>
  <c r="N13" i="12" s="1"/>
  <c r="O13" i="1" s="1"/>
  <c r="M27" i="12"/>
  <c r="N27" i="12"/>
  <c r="O27" i="1" s="1"/>
  <c r="M79" i="12"/>
  <c r="N79" i="12" s="1"/>
  <c r="O79" i="1" s="1"/>
  <c r="M83" i="12"/>
  <c r="N83" i="12" s="1"/>
  <c r="O83" i="1" s="1"/>
  <c r="M39" i="17"/>
  <c r="N39" i="17"/>
  <c r="M67" i="17"/>
  <c r="N67" i="17" s="1"/>
  <c r="X67" i="1" s="1"/>
  <c r="M57" i="15"/>
  <c r="N57" i="15" s="1"/>
  <c r="V57" i="1" s="1"/>
  <c r="M58" i="15"/>
  <c r="N58" i="15" s="1"/>
  <c r="V58" i="1" s="1"/>
  <c r="M33" i="13"/>
  <c r="N33" i="13" s="1"/>
  <c r="T33" i="1" s="1"/>
  <c r="M32" i="9"/>
  <c r="N32" i="9" s="1"/>
  <c r="Q32" i="1" s="1"/>
  <c r="M58" i="9"/>
  <c r="N58" i="9" s="1"/>
  <c r="Q58" i="1" s="1"/>
  <c r="M13" i="8"/>
  <c r="N13" i="8" s="1"/>
  <c r="P13" i="1" s="1"/>
  <c r="M10" i="12"/>
  <c r="N10" i="12"/>
  <c r="O10" i="1" s="1"/>
  <c r="M25" i="12"/>
  <c r="N25" i="12" s="1"/>
  <c r="O25" i="1" s="1"/>
  <c r="M31" i="7"/>
  <c r="N31" i="7" s="1"/>
  <c r="N31" i="1" s="1"/>
  <c r="M9" i="6"/>
  <c r="N9" i="6"/>
  <c r="M10" i="6"/>
  <c r="N10" i="6"/>
  <c r="M10" i="1" s="1"/>
  <c r="M45" i="6"/>
  <c r="N45" i="6" s="1"/>
  <c r="M45" i="1" s="1"/>
  <c r="M83" i="19"/>
  <c r="N83" i="19" s="1"/>
  <c r="Z83" i="1" s="1"/>
  <c r="M13" i="18"/>
  <c r="N13" i="18" s="1"/>
  <c r="Y13" i="1" s="1"/>
  <c r="M39" i="18"/>
  <c r="N39" i="18" s="1"/>
  <c r="Y39" i="1" s="1"/>
  <c r="M61" i="18"/>
  <c r="N61" i="18" s="1"/>
  <c r="Y61" i="1" s="1"/>
  <c r="M78" i="18"/>
  <c r="N78" i="18" s="1"/>
  <c r="Y78" i="1" s="1"/>
  <c r="M15" i="17"/>
  <c r="N15" i="17" s="1"/>
  <c r="X15" i="1" s="1"/>
  <c r="M22" i="17"/>
  <c r="N22" i="17" s="1"/>
  <c r="X22" i="1" s="1"/>
  <c r="M23" i="17"/>
  <c r="N23" i="17" s="1"/>
  <c r="X23" i="1" s="1"/>
  <c r="M44" i="17"/>
  <c r="N44" i="17" s="1"/>
  <c r="X44" i="1" s="1"/>
  <c r="M45" i="17"/>
  <c r="N45" i="17"/>
  <c r="M46" i="17"/>
  <c r="N46" i="17" s="1"/>
  <c r="X46" i="1" s="1"/>
  <c r="M78" i="17"/>
  <c r="N78" i="17" s="1"/>
  <c r="X78" i="1" s="1"/>
  <c r="M15" i="16"/>
  <c r="N15" i="16" s="1"/>
  <c r="W15" i="1" s="1"/>
  <c r="M39" i="16"/>
  <c r="N39" i="16" s="1"/>
  <c r="W39" i="1" s="1"/>
  <c r="M61" i="16"/>
  <c r="N61" i="16" s="1"/>
  <c r="W61" i="1" s="1"/>
  <c r="M64" i="16"/>
  <c r="N64" i="16" s="1"/>
  <c r="W64" i="1" s="1"/>
  <c r="M36" i="15"/>
  <c r="N36" i="15" s="1"/>
  <c r="V36" i="1" s="1"/>
  <c r="M41" i="15"/>
  <c r="N41" i="15" s="1"/>
  <c r="V41" i="1" s="1"/>
  <c r="M64" i="15"/>
  <c r="N64" i="15" s="1"/>
  <c r="V64" i="1" s="1"/>
  <c r="M12" i="14"/>
  <c r="N12" i="14" s="1"/>
  <c r="U12" i="1" s="1"/>
  <c r="M15" i="14"/>
  <c r="N15" i="14" s="1"/>
  <c r="U15" i="1" s="1"/>
  <c r="M44" i="14"/>
  <c r="N44" i="14" s="1"/>
  <c r="U44" i="1" s="1"/>
  <c r="M47" i="14"/>
  <c r="N47" i="14"/>
  <c r="M75" i="14"/>
  <c r="N75" i="14" s="1"/>
  <c r="U75" i="1" s="1"/>
  <c r="M83" i="14"/>
  <c r="N83" i="14"/>
  <c r="M39" i="13"/>
  <c r="N39" i="13" s="1"/>
  <c r="T39" i="1" s="1"/>
  <c r="M40" i="13"/>
  <c r="N40" i="13" s="1"/>
  <c r="T40" i="1" s="1"/>
  <c r="M78" i="13"/>
  <c r="N78" i="13" s="1"/>
  <c r="T78" i="1" s="1"/>
  <c r="M25" i="11"/>
  <c r="N25" i="11" s="1"/>
  <c r="S25" i="1" s="1"/>
  <c r="M26" i="11"/>
  <c r="N26" i="11" s="1"/>
  <c r="S26" i="1" s="1"/>
  <c r="M27" i="11"/>
  <c r="N27" i="11"/>
  <c r="M51" i="11"/>
  <c r="N51" i="11"/>
  <c r="M68" i="11"/>
  <c r="N68" i="11" s="1"/>
  <c r="S68" i="1" s="1"/>
  <c r="M74" i="11"/>
  <c r="N74" i="11" s="1"/>
  <c r="S74" i="1" s="1"/>
  <c r="M81" i="11"/>
  <c r="N81" i="11" s="1"/>
  <c r="S81" i="1" s="1"/>
  <c r="M10" i="10"/>
  <c r="N10" i="10" s="1"/>
  <c r="R10" i="1" s="1"/>
  <c r="M18" i="10"/>
  <c r="N18" i="10" s="1"/>
  <c r="R18" i="1" s="1"/>
  <c r="M19" i="10"/>
  <c r="N19" i="10" s="1"/>
  <c r="R19" i="1" s="1"/>
  <c r="M43" i="10"/>
  <c r="N43" i="10" s="1"/>
  <c r="R43" i="1" s="1"/>
  <c r="M51" i="10"/>
  <c r="N51" i="10" s="1"/>
  <c r="R51" i="1" s="1"/>
  <c r="M70" i="10"/>
  <c r="N70" i="10"/>
  <c r="M75" i="10"/>
  <c r="N75" i="10" s="1"/>
  <c r="R75" i="1" s="1"/>
  <c r="M81" i="10"/>
  <c r="N81" i="10" s="1"/>
  <c r="R81" i="1" s="1"/>
  <c r="M11" i="9"/>
  <c r="N11" i="9" s="1"/>
  <c r="Q11" i="1" s="1"/>
  <c r="M37" i="9"/>
  <c r="N37" i="9"/>
  <c r="M12" i="8"/>
  <c r="N12" i="8" s="1"/>
  <c r="P12" i="1" s="1"/>
  <c r="M47" i="8"/>
  <c r="N47" i="8"/>
  <c r="M48" i="8"/>
  <c r="N48" i="8" s="1"/>
  <c r="P48" i="1" s="1"/>
  <c r="M16" i="12"/>
  <c r="N16" i="12" s="1"/>
  <c r="O16" i="1" s="1"/>
  <c r="M17" i="12"/>
  <c r="N17" i="12" s="1"/>
  <c r="O17" i="1" s="1"/>
  <c r="M43" i="12"/>
  <c r="N43" i="12" s="1"/>
  <c r="O43" i="1" s="1"/>
  <c r="M73" i="12"/>
  <c r="N73" i="12"/>
  <c r="M38" i="7"/>
  <c r="N38" i="7"/>
  <c r="N38" i="1" s="1"/>
  <c r="M52" i="7"/>
  <c r="N52" i="7" s="1"/>
  <c r="N52" i="1" s="1"/>
  <c r="M53" i="7"/>
  <c r="N53" i="7" s="1"/>
  <c r="N53" i="1" s="1"/>
  <c r="M73" i="7"/>
  <c r="N73" i="7" s="1"/>
  <c r="N73" i="1" s="1"/>
  <c r="M25" i="6"/>
  <c r="N25" i="6" s="1"/>
  <c r="M25" i="1" s="1"/>
  <c r="M67" i="6"/>
  <c r="N67" i="6"/>
  <c r="M67" i="1" s="1"/>
  <c r="M44" i="18"/>
  <c r="N44" i="18" s="1"/>
  <c r="Y44" i="1" s="1"/>
  <c r="M45" i="18"/>
  <c r="N45" i="18" s="1"/>
  <c r="Y45" i="1" s="1"/>
  <c r="M46" i="18"/>
  <c r="N46" i="18" s="1"/>
  <c r="Y46" i="1" s="1"/>
  <c r="M48" i="18"/>
  <c r="N48" i="18" s="1"/>
  <c r="Y48" i="1" s="1"/>
  <c r="M73" i="18"/>
  <c r="N73" i="18" s="1"/>
  <c r="Y73" i="1" s="1"/>
  <c r="M22" i="16"/>
  <c r="N22" i="16" s="1"/>
  <c r="W22" i="1" s="1"/>
  <c r="M23" i="16"/>
  <c r="N23" i="16"/>
  <c r="M24" i="16"/>
  <c r="N24" i="16"/>
  <c r="M25" i="16"/>
  <c r="N25" i="16" s="1"/>
  <c r="W25" i="1" s="1"/>
  <c r="M43" i="16"/>
  <c r="N43" i="16" s="1"/>
  <c r="W43" i="1" s="1"/>
  <c r="M44" i="16"/>
  <c r="N44" i="16" s="1"/>
  <c r="W44" i="1" s="1"/>
  <c r="M45" i="16"/>
  <c r="N45" i="16" s="1"/>
  <c r="W45" i="1" s="1"/>
  <c r="M46" i="16"/>
  <c r="N46" i="16"/>
  <c r="M47" i="16"/>
  <c r="N47" i="16" s="1"/>
  <c r="W47" i="1" s="1"/>
  <c r="M48" i="16"/>
  <c r="N48" i="16" s="1"/>
  <c r="W48" i="1" s="1"/>
  <c r="M17" i="14"/>
  <c r="N17" i="14" s="1"/>
  <c r="U17" i="1" s="1"/>
  <c r="M19" i="14"/>
  <c r="N19" i="14" s="1"/>
  <c r="U19" i="1" s="1"/>
  <c r="M51" i="14"/>
  <c r="N51" i="14" s="1"/>
  <c r="U51" i="1" s="1"/>
  <c r="M22" i="10"/>
  <c r="N22" i="10"/>
  <c r="R22" i="1" s="1"/>
  <c r="M23" i="10"/>
  <c r="N23" i="10" s="1"/>
  <c r="R23" i="1" s="1"/>
  <c r="M25" i="10"/>
  <c r="N25" i="10"/>
  <c r="R25" i="1" s="1"/>
  <c r="M50" i="10"/>
  <c r="N50" i="10" s="1"/>
  <c r="R50" i="1" s="1"/>
  <c r="M55" i="10"/>
  <c r="N55" i="10" s="1"/>
  <c r="R55" i="1" s="1"/>
  <c r="M9" i="9"/>
  <c r="N9" i="9" s="1"/>
  <c r="Q9" i="1" s="1"/>
  <c r="M10" i="9"/>
  <c r="N10" i="9" s="1"/>
  <c r="Q10" i="1" s="1"/>
  <c r="M71" i="8"/>
  <c r="N71" i="8" s="1"/>
  <c r="P71" i="1" s="1"/>
  <c r="M32" i="12"/>
  <c r="N32" i="12" s="1"/>
  <c r="O32" i="1" s="1"/>
  <c r="M33" i="12"/>
  <c r="N33" i="12" s="1"/>
  <c r="O33" i="1" s="1"/>
  <c r="M69" i="12"/>
  <c r="N69" i="12" s="1"/>
  <c r="O69" i="1" s="1"/>
  <c r="M15" i="7"/>
  <c r="N15" i="7" s="1"/>
  <c r="N15" i="1" s="1"/>
  <c r="M18" i="7"/>
  <c r="N18" i="7" s="1"/>
  <c r="N18" i="1" s="1"/>
  <c r="M41" i="7"/>
  <c r="N41" i="7" s="1"/>
  <c r="N41" i="1" s="1"/>
  <c r="M71" i="7"/>
  <c r="N71" i="7" s="1"/>
  <c r="N71" i="1" s="1"/>
  <c r="M29" i="6"/>
  <c r="N29" i="6"/>
  <c r="M29" i="1" s="1"/>
  <c r="M61" i="6"/>
  <c r="N61" i="6" s="1"/>
  <c r="M61" i="1" s="1"/>
  <c r="M65" i="6"/>
  <c r="N65" i="6" s="1"/>
  <c r="M65" i="1" s="1"/>
  <c r="M76" i="6"/>
  <c r="N76" i="6"/>
  <c r="M39" i="6"/>
  <c r="N39" i="6" s="1"/>
  <c r="M39" i="1" s="1"/>
  <c r="M51" i="6"/>
  <c r="N51" i="6"/>
  <c r="M54" i="6"/>
  <c r="N54" i="6" s="1"/>
  <c r="M54" i="1" s="1"/>
  <c r="M66" i="6"/>
  <c r="N66" i="6" s="1"/>
  <c r="M66" i="1" s="1"/>
  <c r="M12" i="6"/>
  <c r="N12" i="6" s="1"/>
  <c r="M12" i="1" s="1"/>
  <c r="M41" i="6"/>
  <c r="N41" i="6" s="1"/>
  <c r="M41" i="1" s="1"/>
  <c r="M59" i="6"/>
  <c r="N59" i="6" s="1"/>
  <c r="M59" i="1" s="1"/>
  <c r="M73" i="6"/>
  <c r="N73" i="6" s="1"/>
  <c r="M73" i="1" s="1"/>
  <c r="M15" i="6"/>
  <c r="N15" i="6"/>
  <c r="M18" i="6"/>
  <c r="N18" i="6"/>
  <c r="M32" i="6"/>
  <c r="N32" i="6"/>
  <c r="M33" i="6"/>
  <c r="N33" i="6" s="1"/>
  <c r="M33" i="1" s="1"/>
  <c r="M47" i="6"/>
  <c r="N47" i="6"/>
  <c r="M48" i="6"/>
  <c r="N48" i="6" s="1"/>
  <c r="M48" i="1" s="1"/>
  <c r="M8" i="5"/>
  <c r="N8" i="5" s="1"/>
  <c r="M8" i="52"/>
  <c r="N8" i="52" s="1"/>
  <c r="M8" i="29"/>
  <c r="N8" i="29" s="1"/>
  <c r="M8" i="48"/>
  <c r="N8" i="48" s="1"/>
  <c r="M8" i="47"/>
  <c r="N8" i="47" s="1"/>
  <c r="M8" i="33"/>
  <c r="N8" i="33" s="1"/>
  <c r="M8" i="14"/>
  <c r="N8" i="14" s="1"/>
  <c r="M8" i="63"/>
  <c r="N8" i="63" s="1"/>
  <c r="M8" i="41"/>
  <c r="N8" i="41" s="1"/>
  <c r="M8" i="12"/>
  <c r="N8" i="12" s="1"/>
  <c r="M8" i="57"/>
  <c r="N8" i="57" s="1"/>
  <c r="M8" i="21"/>
  <c r="N8" i="21" s="1"/>
  <c r="M8" i="46"/>
  <c r="N8" i="46" s="1"/>
  <c r="BB8" i="1" s="1"/>
  <c r="M8" i="30"/>
  <c r="N8" i="30" s="1"/>
  <c r="M8" i="6"/>
  <c r="N8" i="6" s="1"/>
  <c r="M8" i="51"/>
  <c r="N8" i="51" s="1"/>
  <c r="M8" i="22"/>
  <c r="N8" i="22" s="1"/>
  <c r="M8" i="20"/>
  <c r="N8" i="20" s="1"/>
  <c r="M8" i="10"/>
  <c r="N8" i="10" s="1"/>
  <c r="M8" i="40"/>
  <c r="N8" i="40" s="1"/>
  <c r="M8" i="38"/>
  <c r="N8" i="38" s="1"/>
  <c r="M8" i="15"/>
  <c r="N8" i="15" s="1"/>
  <c r="M8" i="9"/>
  <c r="N8" i="9" s="1"/>
  <c r="M8" i="35"/>
  <c r="N8" i="35" s="1"/>
  <c r="M8" i="42"/>
  <c r="N8" i="42" s="1"/>
  <c r="M8" i="31"/>
  <c r="N8" i="31"/>
  <c r="M8" i="8"/>
  <c r="N8" i="8" s="1"/>
  <c r="M8" i="7"/>
  <c r="N8" i="7" s="1"/>
  <c r="C51" i="7"/>
  <c r="C51" i="8"/>
  <c r="C51" i="6"/>
  <c r="C51" i="12"/>
  <c r="C51" i="11"/>
  <c r="C51" i="9"/>
  <c r="C51" i="13"/>
  <c r="C51" i="14"/>
  <c r="C51" i="17"/>
  <c r="C51" i="15"/>
  <c r="C51" i="10"/>
  <c r="C51" i="18"/>
  <c r="C51" i="23"/>
  <c r="C51" i="19"/>
  <c r="C51" i="21"/>
  <c r="C51" i="22"/>
  <c r="C51" i="28"/>
  <c r="C51" i="30"/>
  <c r="C51" i="16"/>
  <c r="C51" i="25"/>
  <c r="C51" i="24"/>
  <c r="C51" i="27"/>
  <c r="C51" i="29"/>
  <c r="C51" i="20"/>
  <c r="C51" i="26"/>
  <c r="C51" i="36"/>
  <c r="C51" i="31"/>
  <c r="C51" i="32"/>
  <c r="C51" i="35"/>
  <c r="C51" i="33"/>
  <c r="C51" i="34"/>
  <c r="C51" i="38"/>
  <c r="C51" i="61"/>
  <c r="C51" i="37"/>
  <c r="C51" i="42"/>
  <c r="C51" i="40"/>
  <c r="C51" i="43"/>
  <c r="C51" i="45"/>
  <c r="C51" i="39"/>
  <c r="C51" i="41"/>
  <c r="C51" i="46"/>
  <c r="C51" i="44"/>
  <c r="C51" i="47"/>
  <c r="C51" i="48"/>
  <c r="C51" i="52"/>
  <c r="C51" i="53"/>
  <c r="C51" i="49"/>
  <c r="C51" i="54"/>
  <c r="C51" i="57"/>
  <c r="C51" i="58"/>
  <c r="C51" i="50"/>
  <c r="C51" i="51"/>
  <c r="C20" i="8"/>
  <c r="C20" i="7"/>
  <c r="C20" i="6"/>
  <c r="C20" i="12"/>
  <c r="C20" i="9"/>
  <c r="C20" i="10"/>
  <c r="C20" i="17"/>
  <c r="C20" i="14"/>
  <c r="C20" i="11"/>
  <c r="C20" i="16"/>
  <c r="C20" i="13"/>
  <c r="C20" i="15"/>
  <c r="C20" i="18"/>
  <c r="C20" i="22"/>
  <c r="C20" i="23"/>
  <c r="C20" i="19"/>
  <c r="C20" i="20"/>
  <c r="C20" i="27"/>
  <c r="C20" i="25"/>
  <c r="C20" i="28"/>
  <c r="C20" i="26"/>
  <c r="C20" i="24"/>
  <c r="C20" i="33"/>
  <c r="C20" i="35"/>
  <c r="C20" i="29"/>
  <c r="C20" i="21"/>
  <c r="C20" i="31"/>
  <c r="C20" i="34"/>
  <c r="C20" i="30"/>
  <c r="C20" i="32"/>
  <c r="C20" i="38"/>
  <c r="C20" i="40"/>
  <c r="C20" i="39"/>
  <c r="C20" i="41"/>
  <c r="C20" i="42"/>
  <c r="C20" i="46"/>
  <c r="C20" i="36"/>
  <c r="C20" i="61"/>
  <c r="C20" i="37"/>
  <c r="C20" i="43"/>
  <c r="C20" i="44"/>
  <c r="C20" i="47"/>
  <c r="C20" i="48"/>
  <c r="C20" i="57"/>
  <c r="C20" i="49"/>
  <c r="C20" i="58"/>
  <c r="C20" i="51"/>
  <c r="C20" i="52"/>
  <c r="C20" i="53"/>
  <c r="C20" i="54"/>
  <c r="C20" i="50"/>
  <c r="C20" i="59"/>
  <c r="H79" i="6"/>
  <c r="H79" i="12"/>
  <c r="H79" i="8"/>
  <c r="H79" i="9"/>
  <c r="H79" i="14"/>
  <c r="H79" i="18"/>
  <c r="H79" i="17"/>
  <c r="H79" i="20"/>
  <c r="H79" i="22"/>
  <c r="H79" i="24"/>
  <c r="H79" i="27"/>
  <c r="H79" i="29"/>
  <c r="H79" i="26"/>
  <c r="H79" i="36"/>
  <c r="H79" i="33"/>
  <c r="H79" i="32"/>
  <c r="H79" i="40"/>
  <c r="H79" i="38"/>
  <c r="H79" i="47"/>
  <c r="H79" i="61"/>
  <c r="H79" i="43"/>
  <c r="H79" i="45"/>
  <c r="H79" i="39"/>
  <c r="H79" i="41"/>
  <c r="H79" i="44"/>
  <c r="H79" i="46"/>
  <c r="H79" i="42"/>
  <c r="H79" i="49"/>
  <c r="H79" i="59"/>
  <c r="H79" i="50"/>
  <c r="H79" i="53"/>
  <c r="H79" i="57"/>
  <c r="H79" i="48"/>
  <c r="H79" i="51"/>
  <c r="H79" i="52"/>
  <c r="H79" i="54"/>
  <c r="C37" i="7"/>
  <c r="C37" i="6"/>
  <c r="C37" i="12"/>
  <c r="C37" i="8"/>
  <c r="C37" i="9"/>
  <c r="C37" i="14"/>
  <c r="C37" i="11"/>
  <c r="C37" i="16"/>
  <c r="C37" i="18"/>
  <c r="C37" i="15"/>
  <c r="C37" i="17"/>
  <c r="C37" i="13"/>
  <c r="C37" i="20"/>
  <c r="C37" i="24"/>
  <c r="C37" i="21"/>
  <c r="C37" i="22"/>
  <c r="C37" i="23"/>
  <c r="C37" i="26"/>
  <c r="C37" i="27"/>
  <c r="C37" i="28"/>
  <c r="C37" i="25"/>
  <c r="C37" i="10"/>
  <c r="C37" i="19"/>
  <c r="C37" i="31"/>
  <c r="C37" i="30"/>
  <c r="C37" i="29"/>
  <c r="C37" i="32"/>
  <c r="C37" i="36"/>
  <c r="C37" i="33"/>
  <c r="C37" i="34"/>
  <c r="C37" i="37"/>
  <c r="C37" i="38"/>
  <c r="C37" i="40"/>
  <c r="C37" i="39"/>
  <c r="C37" i="35"/>
  <c r="C37" i="44"/>
  <c r="C37" i="43"/>
  <c r="C37" i="46"/>
  <c r="C37" i="42"/>
  <c r="C37" i="61"/>
  <c r="C37" i="41"/>
  <c r="C37" i="47"/>
  <c r="C37" i="48"/>
  <c r="C37" i="51"/>
  <c r="C37" i="53"/>
  <c r="C37" i="54"/>
  <c r="C37" i="59"/>
  <c r="C37" i="60"/>
  <c r="C37" i="50"/>
  <c r="C37" i="57"/>
  <c r="C37" i="58"/>
  <c r="C37" i="49"/>
  <c r="C37" i="55"/>
  <c r="H75" i="7"/>
  <c r="H75" i="8"/>
  <c r="H75" i="6"/>
  <c r="H75" i="10"/>
  <c r="H75" i="11"/>
  <c r="H75" i="13"/>
  <c r="H75" i="16"/>
  <c r="H75" i="18"/>
  <c r="H75" i="9"/>
  <c r="H75" i="12"/>
  <c r="H75" i="17"/>
  <c r="H75" i="15"/>
  <c r="H75" i="22"/>
  <c r="H75" i="23"/>
  <c r="H75" i="19"/>
  <c r="H75" i="20"/>
  <c r="H75" i="21"/>
  <c r="H75" i="24"/>
  <c r="H75" i="14"/>
  <c r="H75" i="25"/>
  <c r="H75" i="28"/>
  <c r="H75" i="26"/>
  <c r="H75" i="29"/>
  <c r="H75" i="27"/>
  <c r="H75" i="30"/>
  <c r="H75" i="32"/>
  <c r="H75" i="31"/>
  <c r="H75" i="34"/>
  <c r="H75" i="35"/>
  <c r="H75" i="36"/>
  <c r="H75" i="33"/>
  <c r="H75" i="37"/>
  <c r="H75" i="61"/>
  <c r="H75" i="38"/>
  <c r="H75" i="46"/>
  <c r="H75" i="39"/>
  <c r="H75" i="42"/>
  <c r="H75" i="45"/>
  <c r="H75" i="41"/>
  <c r="H75" i="43"/>
  <c r="H75" i="44"/>
  <c r="H75" i="48"/>
  <c r="H75" i="52"/>
  <c r="H75" i="55"/>
  <c r="H75" i="58"/>
  <c r="H75" i="54"/>
  <c r="H75" i="47"/>
  <c r="H75" i="49"/>
  <c r="H75" i="50"/>
  <c r="H75" i="59"/>
  <c r="H75" i="57"/>
  <c r="H75" i="60"/>
  <c r="C20" i="5"/>
  <c r="M46" i="5"/>
  <c r="N46" i="5" s="1"/>
  <c r="L46" i="1" s="1"/>
  <c r="M47" i="5"/>
  <c r="N47" i="5" s="1"/>
  <c r="L47" i="1" s="1"/>
  <c r="M58" i="5"/>
  <c r="N58" i="5" s="1"/>
  <c r="L58" i="1" s="1"/>
  <c r="M70" i="5"/>
  <c r="N70" i="5" s="1"/>
  <c r="L70" i="1" s="1"/>
  <c r="M71" i="5"/>
  <c r="N71" i="5" s="1"/>
  <c r="L71" i="1" s="1"/>
  <c r="D75" i="5"/>
  <c r="M12" i="63"/>
  <c r="N12" i="63" s="1"/>
  <c r="M13" i="63"/>
  <c r="N13" i="63" s="1"/>
  <c r="C51" i="63"/>
  <c r="M8" i="60"/>
  <c r="N8" i="60" s="1"/>
  <c r="M13" i="60"/>
  <c r="N13" i="60" s="1"/>
  <c r="BO13" i="1" s="1"/>
  <c r="C20" i="60"/>
  <c r="C51" i="60"/>
  <c r="M52" i="58"/>
  <c r="N52" i="58"/>
  <c r="BM52" i="1" s="1"/>
  <c r="M76" i="58"/>
  <c r="N76" i="58" s="1"/>
  <c r="BM76" i="1" s="1"/>
  <c r="M11" i="55"/>
  <c r="N11" i="55"/>
  <c r="M13" i="54"/>
  <c r="N13" i="54" s="1"/>
  <c r="BJ13" i="1" s="1"/>
  <c r="M59" i="53"/>
  <c r="N59" i="53" s="1"/>
  <c r="BI59" i="1" s="1"/>
  <c r="C64" i="6"/>
  <c r="C64" i="12"/>
  <c r="C64" i="7"/>
  <c r="C64" i="8"/>
  <c r="C64" i="11"/>
  <c r="C64" i="9"/>
  <c r="C64" i="10"/>
  <c r="C64" i="17"/>
  <c r="C64" i="15"/>
  <c r="C64" i="16"/>
  <c r="C64" i="13"/>
  <c r="C64" i="18"/>
  <c r="C64" i="14"/>
  <c r="C64" i="23"/>
  <c r="C64" i="22"/>
  <c r="C64" i="19"/>
  <c r="C64" i="21"/>
  <c r="C64" i="25"/>
  <c r="C64" i="30"/>
  <c r="C64" i="20"/>
  <c r="C64" i="28"/>
  <c r="C64" i="29"/>
  <c r="C64" i="26"/>
  <c r="C64" i="24"/>
  <c r="C64" i="32"/>
  <c r="C64" i="31"/>
  <c r="C64" i="35"/>
  <c r="C64" i="27"/>
  <c r="C64" i="33"/>
  <c r="C64" i="36"/>
  <c r="C64" i="34"/>
  <c r="C64" i="37"/>
  <c r="C64" i="39"/>
  <c r="C64" i="41"/>
  <c r="C64" i="38"/>
  <c r="C64" i="61"/>
  <c r="C64" i="42"/>
  <c r="C64" i="40"/>
  <c r="C64" i="43"/>
  <c r="C64" i="45"/>
  <c r="C64" i="44"/>
  <c r="C64" i="57"/>
  <c r="C64" i="52"/>
  <c r="C64" i="48"/>
  <c r="C64" i="54"/>
  <c r="C64" i="58"/>
  <c r="C64" i="47"/>
  <c r="C64" i="49"/>
  <c r="C64" i="55"/>
  <c r="C64" i="46"/>
  <c r="C64" i="50"/>
  <c r="C64" i="51"/>
  <c r="C64" i="53"/>
  <c r="C11" i="5"/>
  <c r="M38" i="5"/>
  <c r="N38" i="5"/>
  <c r="M39" i="5"/>
  <c r="N39" i="5" s="1"/>
  <c r="L39" i="1" s="1"/>
  <c r="M62" i="5"/>
  <c r="N62" i="5" s="1"/>
  <c r="L62" i="1" s="1"/>
  <c r="C64" i="63"/>
  <c r="C51" i="59"/>
  <c r="C51" i="55"/>
  <c r="M43" i="51"/>
  <c r="N43" i="51" s="1"/>
  <c r="BG43" i="1" s="1"/>
  <c r="C27" i="48"/>
  <c r="D76" i="12"/>
  <c r="D76" i="10"/>
  <c r="D76" i="28"/>
  <c r="D76" i="34"/>
  <c r="D76" i="42"/>
  <c r="D76" i="48"/>
  <c r="D76" i="57"/>
  <c r="C9" i="4"/>
  <c r="C9" i="8"/>
  <c r="C9" i="7"/>
  <c r="C9" i="12"/>
  <c r="C9" i="10"/>
  <c r="C9" i="9"/>
  <c r="C9" i="11"/>
  <c r="C9" i="17"/>
  <c r="C9" i="6"/>
  <c r="C9" i="14"/>
  <c r="C9" i="18"/>
  <c r="C9" i="16"/>
  <c r="C9" i="15"/>
  <c r="C9" i="19"/>
  <c r="C9" i="20"/>
  <c r="C9" i="23"/>
  <c r="C9" i="13"/>
  <c r="C9" i="21"/>
  <c r="C9" i="22"/>
  <c r="C9" i="25"/>
  <c r="C9" i="27"/>
  <c r="C9" i="28"/>
  <c r="C9" i="24"/>
  <c r="C9" i="33"/>
  <c r="C9" i="34"/>
  <c r="C9" i="35"/>
  <c r="C9" i="26"/>
  <c r="C9" i="30"/>
  <c r="C9" i="31"/>
  <c r="C9" i="29"/>
  <c r="C9" i="38"/>
  <c r="C9" i="41"/>
  <c r="C9" i="36"/>
  <c r="C9" i="37"/>
  <c r="C9" i="61"/>
  <c r="C9" i="47"/>
  <c r="C9" i="42"/>
  <c r="C9" i="43"/>
  <c r="C9" i="44"/>
  <c r="C9" i="46"/>
  <c r="C9" i="32"/>
  <c r="C9" i="39"/>
  <c r="C9" i="45"/>
  <c r="C9" i="53"/>
  <c r="C9" i="57"/>
  <c r="C9" i="58"/>
  <c r="C9" i="40"/>
  <c r="C9" i="52"/>
  <c r="C9" i="48"/>
  <c r="C9" i="55"/>
  <c r="C9" i="49"/>
  <c r="C9" i="51"/>
  <c r="C9" i="60"/>
  <c r="D78" i="6"/>
  <c r="D78" i="9"/>
  <c r="D78" i="35"/>
  <c r="D78" i="36"/>
  <c r="D78" i="38"/>
  <c r="D78" i="46"/>
  <c r="C13" i="5"/>
  <c r="D78" i="5"/>
  <c r="C11" i="63"/>
  <c r="M60" i="63"/>
  <c r="N60" i="63" s="1"/>
  <c r="M61" i="63"/>
  <c r="N61" i="63"/>
  <c r="C27" i="60"/>
  <c r="M46" i="59"/>
  <c r="N46" i="59" s="1"/>
  <c r="BN46" i="1" s="1"/>
  <c r="H74" i="59"/>
  <c r="M41" i="58"/>
  <c r="N41" i="58" s="1"/>
  <c r="BM41" i="1" s="1"/>
  <c r="M18" i="57"/>
  <c r="N18" i="57" s="1"/>
  <c r="BL18" i="1" s="1"/>
  <c r="M39" i="57"/>
  <c r="N39" i="57" s="1"/>
  <c r="BL39" i="1" s="1"/>
  <c r="M62" i="57"/>
  <c r="N62" i="57" s="1"/>
  <c r="BL62" i="1" s="1"/>
  <c r="H75" i="51"/>
  <c r="C11" i="7"/>
  <c r="C11" i="8"/>
  <c r="C11" i="6"/>
  <c r="C11" i="12"/>
  <c r="C11" i="9"/>
  <c r="C11" i="10"/>
  <c r="C11" i="11"/>
  <c r="C11" i="13"/>
  <c r="C11" i="18"/>
  <c r="C11" i="16"/>
  <c r="C11" i="15"/>
  <c r="C11" i="14"/>
  <c r="C11" i="17"/>
  <c r="C11" i="19"/>
  <c r="C11" i="20"/>
  <c r="C11" i="21"/>
  <c r="C11" i="22"/>
  <c r="C11" i="23"/>
  <c r="C11" i="25"/>
  <c r="C11" i="27"/>
  <c r="C11" i="28"/>
  <c r="C11" i="24"/>
  <c r="C11" i="29"/>
  <c r="C11" i="26"/>
  <c r="C11" i="30"/>
  <c r="C11" i="31"/>
  <c r="C11" i="32"/>
  <c r="C11" i="33"/>
  <c r="C11" i="35"/>
  <c r="C11" i="34"/>
  <c r="C11" i="37"/>
  <c r="C11" i="36"/>
  <c r="C11" i="43"/>
  <c r="C11" i="42"/>
  <c r="C11" i="44"/>
  <c r="C11" i="46"/>
  <c r="C11" i="39"/>
  <c r="C11" i="41"/>
  <c r="C11" i="38"/>
  <c r="C11" i="61"/>
  <c r="C11" i="53"/>
  <c r="C11" i="52"/>
  <c r="C11" i="40"/>
  <c r="C11" i="45"/>
  <c r="C11" i="47"/>
  <c r="C11" i="55"/>
  <c r="C11" i="48"/>
  <c r="C11" i="54"/>
  <c r="C11" i="49"/>
  <c r="C11" i="50"/>
  <c r="C11" i="59"/>
  <c r="C11" i="51"/>
  <c r="C11" i="57"/>
  <c r="H73" i="9"/>
  <c r="H73" i="17"/>
  <c r="H73" i="18"/>
  <c r="H73" i="19"/>
  <c r="H73" i="25"/>
  <c r="H73" i="27"/>
  <c r="H73" i="35"/>
  <c r="H73" i="37"/>
  <c r="H73" i="38"/>
  <c r="H73" i="41"/>
  <c r="H73" i="57"/>
  <c r="H73" i="49"/>
  <c r="H78" i="12"/>
  <c r="H78" i="10"/>
  <c r="H78" i="16"/>
  <c r="H78" i="19"/>
  <c r="H78" i="23"/>
  <c r="H78" i="30"/>
  <c r="H78" i="31"/>
  <c r="H78" i="37"/>
  <c r="H78" i="39"/>
  <c r="H78" i="43"/>
  <c r="H78" i="46"/>
  <c r="H78" i="59"/>
  <c r="H78" i="51"/>
  <c r="M18" i="5"/>
  <c r="N18" i="5" s="1"/>
  <c r="L18" i="1" s="1"/>
  <c r="M19" i="5"/>
  <c r="N19" i="5" s="1"/>
  <c r="L19" i="1" s="1"/>
  <c r="M30" i="5"/>
  <c r="N30" i="5" s="1"/>
  <c r="L30" i="1" s="1"/>
  <c r="M31" i="5"/>
  <c r="N31" i="5" s="1"/>
  <c r="L31" i="1" s="1"/>
  <c r="H79" i="5"/>
  <c r="C13" i="63"/>
  <c r="D75" i="63"/>
  <c r="C11" i="60"/>
  <c r="M18" i="60"/>
  <c r="N18" i="60" s="1"/>
  <c r="BO18" i="1" s="1"/>
  <c r="M19" i="60"/>
  <c r="N19" i="60" s="1"/>
  <c r="BO19" i="1" s="1"/>
  <c r="M20" i="60"/>
  <c r="N20" i="60"/>
  <c r="BO20" i="1" s="1"/>
  <c r="H79" i="58"/>
  <c r="C9" i="54"/>
  <c r="C37" i="52"/>
  <c r="H75" i="40"/>
  <c r="C13" i="6"/>
  <c r="C13" i="12"/>
  <c r="C13" i="8"/>
  <c r="C13" i="9"/>
  <c r="C13" i="10"/>
  <c r="C13" i="11"/>
  <c r="C13" i="13"/>
  <c r="C13" i="18"/>
  <c r="C13" i="7"/>
  <c r="C13" i="16"/>
  <c r="C13" i="15"/>
  <c r="C13" i="20"/>
  <c r="C13" i="23"/>
  <c r="C13" i="17"/>
  <c r="C13" i="21"/>
  <c r="C13" i="22"/>
  <c r="C13" i="14"/>
  <c r="C13" i="28"/>
  <c r="C13" i="29"/>
  <c r="C13" i="24"/>
  <c r="C13" i="26"/>
  <c r="C13" i="25"/>
  <c r="C13" i="27"/>
  <c r="C13" i="31"/>
  <c r="C13" i="30"/>
  <c r="C13" i="32"/>
  <c r="C13" i="19"/>
  <c r="C13" i="35"/>
  <c r="C13" i="34"/>
  <c r="C13" i="33"/>
  <c r="C13" i="36"/>
  <c r="C13" i="37"/>
  <c r="C13" i="39"/>
  <c r="C13" i="42"/>
  <c r="C13" i="43"/>
  <c r="C13" i="44"/>
  <c r="C13" i="40"/>
  <c r="C13" i="45"/>
  <c r="C13" i="41"/>
  <c r="C13" i="38"/>
  <c r="C13" i="61"/>
  <c r="C13" i="46"/>
  <c r="C13" i="53"/>
  <c r="C13" i="55"/>
  <c r="C13" i="47"/>
  <c r="C13" i="48"/>
  <c r="C13" i="54"/>
  <c r="C13" i="49"/>
  <c r="C13" i="50"/>
  <c r="C13" i="60"/>
  <c r="C13" i="51"/>
  <c r="C13" i="52"/>
  <c r="C13" i="58"/>
  <c r="D74" i="13"/>
  <c r="D74" i="17"/>
  <c r="D74" i="16"/>
  <c r="D74" i="19"/>
  <c r="D74" i="26"/>
  <c r="D74" i="27"/>
  <c r="D74" i="31"/>
  <c r="D74" i="40"/>
  <c r="D74" i="44"/>
  <c r="D74" i="47"/>
  <c r="D74" i="53"/>
  <c r="D74" i="52"/>
  <c r="D74" i="51"/>
  <c r="D79" i="10"/>
  <c r="D79" i="13"/>
  <c r="D79" i="21"/>
  <c r="D79" i="22"/>
  <c r="D79" i="29"/>
  <c r="D79" i="9"/>
  <c r="D79" i="36"/>
  <c r="D79" i="39"/>
  <c r="D79" i="47"/>
  <c r="D79" i="61"/>
  <c r="D79" i="50"/>
  <c r="D79" i="53"/>
  <c r="D79" i="58"/>
  <c r="C27" i="5"/>
  <c r="C37" i="5"/>
  <c r="M54" i="5"/>
  <c r="N54" i="5" s="1"/>
  <c r="L54" i="1" s="1"/>
  <c r="M55" i="5"/>
  <c r="N55" i="5" s="1"/>
  <c r="L55" i="1" s="1"/>
  <c r="M20" i="63"/>
  <c r="N20" i="63" s="1"/>
  <c r="M29" i="63"/>
  <c r="N29" i="63" s="1"/>
  <c r="M52" i="63"/>
  <c r="N52" i="63"/>
  <c r="M53" i="63"/>
  <c r="N53" i="63" s="1"/>
  <c r="H75" i="63"/>
  <c r="M37" i="60"/>
  <c r="N37" i="60" s="1"/>
  <c r="BO37" i="1" s="1"/>
  <c r="C64" i="60"/>
  <c r="H79" i="55"/>
  <c r="H74" i="18"/>
  <c r="H74" i="17"/>
  <c r="H74" i="15"/>
  <c r="H74" i="25"/>
  <c r="H74" i="27"/>
  <c r="H74" i="31"/>
  <c r="H74" i="43"/>
  <c r="H74" i="52"/>
  <c r="H74" i="54"/>
  <c r="H74" i="53"/>
  <c r="C37" i="63"/>
  <c r="H78" i="63"/>
  <c r="D76" i="60"/>
  <c r="H79" i="60"/>
  <c r="M32" i="59"/>
  <c r="N32" i="59" s="1"/>
  <c r="BN32" i="1" s="1"/>
  <c r="M33" i="59"/>
  <c r="N33" i="59" s="1"/>
  <c r="BN33" i="1" s="1"/>
  <c r="M34" i="59"/>
  <c r="N34" i="59" s="1"/>
  <c r="BN34" i="1" s="1"/>
  <c r="C20" i="55"/>
  <c r="C9" i="50"/>
  <c r="C27" i="7"/>
  <c r="C27" i="6"/>
  <c r="C27" i="12"/>
  <c r="C27" i="8"/>
  <c r="C27" i="9"/>
  <c r="C27" i="10"/>
  <c r="C27" i="11"/>
  <c r="C27" i="13"/>
  <c r="C27" i="16"/>
  <c r="C27" i="18"/>
  <c r="C27" i="15"/>
  <c r="C27" i="17"/>
  <c r="C27" i="14"/>
  <c r="C27" i="21"/>
  <c r="C27" i="22"/>
  <c r="C27" i="19"/>
  <c r="C27" i="20"/>
  <c r="C27" i="23"/>
  <c r="C27" i="26"/>
  <c r="C27" i="28"/>
  <c r="C27" i="27"/>
  <c r="C27" i="24"/>
  <c r="C27" i="25"/>
  <c r="C27" i="29"/>
  <c r="C27" i="31"/>
  <c r="C27" i="30"/>
  <c r="C27" i="32"/>
  <c r="C27" i="33"/>
  <c r="C27" i="36"/>
  <c r="C27" i="34"/>
  <c r="C27" i="37"/>
  <c r="C27" i="41"/>
  <c r="C27" i="38"/>
  <c r="C27" i="35"/>
  <c r="C27" i="44"/>
  <c r="C27" i="40"/>
  <c r="C27" i="43"/>
  <c r="C27" i="47"/>
  <c r="C27" i="39"/>
  <c r="C27" i="42"/>
  <c r="C27" i="45"/>
  <c r="C27" i="61"/>
  <c r="C27" i="46"/>
  <c r="C27" i="51"/>
  <c r="C27" i="53"/>
  <c r="C27" i="54"/>
  <c r="C27" i="55"/>
  <c r="C27" i="59"/>
  <c r="C27" i="50"/>
  <c r="C27" i="57"/>
  <c r="C27" i="49"/>
  <c r="C27" i="58"/>
  <c r="C27" i="52"/>
  <c r="D75" i="9"/>
  <c r="D75" i="7"/>
  <c r="D75" i="8"/>
  <c r="D75" i="12"/>
  <c r="D75" i="14"/>
  <c r="D75" i="6"/>
  <c r="D75" i="17"/>
  <c r="D75" i="11"/>
  <c r="D75" i="13"/>
  <c r="D75" i="16"/>
  <c r="D75" i="18"/>
  <c r="D75" i="15"/>
  <c r="D75" i="22"/>
  <c r="D75" i="23"/>
  <c r="D75" i="19"/>
  <c r="D75" i="20"/>
  <c r="D75" i="21"/>
  <c r="D75" i="25"/>
  <c r="D75" i="28"/>
  <c r="D75" i="26"/>
  <c r="D75" i="24"/>
  <c r="D75" i="29"/>
  <c r="D75" i="10"/>
  <c r="D75" i="27"/>
  <c r="D75" i="33"/>
  <c r="D75" i="32"/>
  <c r="D75" i="31"/>
  <c r="D75" i="34"/>
  <c r="D75" i="35"/>
  <c r="D75" i="30"/>
  <c r="D75" i="40"/>
  <c r="D75" i="41"/>
  <c r="D75" i="37"/>
  <c r="D75" i="36"/>
  <c r="D75" i="38"/>
  <c r="D75" i="44"/>
  <c r="D75" i="61"/>
  <c r="D75" i="46"/>
  <c r="D75" i="39"/>
  <c r="D75" i="47"/>
  <c r="D75" i="48"/>
  <c r="D75" i="42"/>
  <c r="D75" i="45"/>
  <c r="D75" i="57"/>
  <c r="D75" i="43"/>
  <c r="D75" i="52"/>
  <c r="D75" i="55"/>
  <c r="D75" i="58"/>
  <c r="D75" i="54"/>
  <c r="D75" i="49"/>
  <c r="D75" i="51"/>
  <c r="D75" i="53"/>
  <c r="C51" i="5"/>
  <c r="H79" i="63"/>
  <c r="D75" i="60"/>
  <c r="H78" i="60"/>
  <c r="M26" i="60"/>
  <c r="N26" i="60" s="1"/>
  <c r="BO26" i="1" s="1"/>
  <c r="M27" i="60"/>
  <c r="N27" i="60"/>
  <c r="BO27" i="1" s="1"/>
  <c r="M24" i="59"/>
  <c r="N24" i="59"/>
  <c r="BN24" i="1" s="1"/>
  <c r="M25" i="59"/>
  <c r="N25" i="59" s="1"/>
  <c r="BN25" i="1" s="1"/>
  <c r="M48" i="59"/>
  <c r="N48" i="59" s="1"/>
  <c r="BN48" i="1" s="1"/>
  <c r="M50" i="58"/>
  <c r="N50" i="58" s="1"/>
  <c r="BM50" i="1" s="1"/>
  <c r="M51" i="58"/>
  <c r="N51" i="58"/>
  <c r="BM51" i="1" s="1"/>
  <c r="M74" i="58"/>
  <c r="N74" i="58" s="1"/>
  <c r="BM74" i="1" s="1"/>
  <c r="M83" i="58"/>
  <c r="N83" i="58" s="1"/>
  <c r="BM83" i="1" s="1"/>
  <c r="M16" i="57"/>
  <c r="N16" i="57" s="1"/>
  <c r="BL16" i="1" s="1"/>
  <c r="M17" i="57"/>
  <c r="N17" i="57" s="1"/>
  <c r="BL17" i="1" s="1"/>
  <c r="M60" i="57"/>
  <c r="N60" i="57" s="1"/>
  <c r="BL60" i="1" s="1"/>
  <c r="M61" i="57"/>
  <c r="N61" i="57" s="1"/>
  <c r="BL61" i="1" s="1"/>
  <c r="M10" i="55"/>
  <c r="N10" i="55" s="1"/>
  <c r="BK10" i="1" s="1"/>
  <c r="M30" i="55"/>
  <c r="N30" i="55"/>
  <c r="BK30" i="1" s="1"/>
  <c r="M44" i="55"/>
  <c r="N44" i="55" s="1"/>
  <c r="BK44" i="1" s="1"/>
  <c r="M45" i="55"/>
  <c r="N45" i="55" s="1"/>
  <c r="BK45" i="1" s="1"/>
  <c r="M73" i="55"/>
  <c r="N73" i="55" s="1"/>
  <c r="BK73" i="1" s="1"/>
  <c r="M59" i="54"/>
  <c r="N59" i="54" s="1"/>
  <c r="BJ59" i="1" s="1"/>
  <c r="M61" i="54"/>
  <c r="N61" i="54" s="1"/>
  <c r="BJ61" i="1" s="1"/>
  <c r="M83" i="54"/>
  <c r="N83" i="54" s="1"/>
  <c r="BJ83" i="1" s="1"/>
  <c r="M19" i="53"/>
  <c r="N19" i="53" s="1"/>
  <c r="BI19" i="1" s="1"/>
  <c r="M31" i="53"/>
  <c r="N31" i="53" s="1"/>
  <c r="BI31" i="1" s="1"/>
  <c r="M33" i="53"/>
  <c r="N33" i="53" s="1"/>
  <c r="BI33" i="1" s="1"/>
  <c r="M48" i="53"/>
  <c r="N48" i="53" s="1"/>
  <c r="BI48" i="1" s="1"/>
  <c r="M58" i="53"/>
  <c r="N58" i="53" s="1"/>
  <c r="BI58" i="1" s="1"/>
  <c r="M20" i="52"/>
  <c r="N20" i="52" s="1"/>
  <c r="BH20" i="1" s="1"/>
  <c r="M30" i="52"/>
  <c r="N30" i="52" s="1"/>
  <c r="BH30" i="1" s="1"/>
  <c r="M43" i="52"/>
  <c r="N43" i="52" s="1"/>
  <c r="BH43" i="1" s="1"/>
  <c r="M45" i="52"/>
  <c r="N45" i="52" s="1"/>
  <c r="BH45" i="1" s="1"/>
  <c r="M74" i="52"/>
  <c r="N74" i="52" s="1"/>
  <c r="BH74" i="1" s="1"/>
  <c r="M19" i="51"/>
  <c r="N19" i="51" s="1"/>
  <c r="BG19" i="1" s="1"/>
  <c r="M31" i="51"/>
  <c r="N31" i="51" s="1"/>
  <c r="BG31" i="1" s="1"/>
  <c r="M51" i="51"/>
  <c r="N51" i="51"/>
  <c r="BG51" i="1" s="1"/>
  <c r="M54" i="51"/>
  <c r="N54" i="51" s="1"/>
  <c r="BG54" i="1" s="1"/>
  <c r="M65" i="51"/>
  <c r="N65" i="51" s="1"/>
  <c r="BG65" i="1" s="1"/>
  <c r="M68" i="51"/>
  <c r="N68" i="51" s="1"/>
  <c r="BG68" i="1" s="1"/>
  <c r="M81" i="51"/>
  <c r="N81" i="51" s="1"/>
  <c r="BG81" i="1" s="1"/>
  <c r="M26" i="50"/>
  <c r="N26" i="50" s="1"/>
  <c r="BF26" i="1" s="1"/>
  <c r="M37" i="50"/>
  <c r="N37" i="50" s="1"/>
  <c r="BF37" i="1" s="1"/>
  <c r="M51" i="50"/>
  <c r="N51" i="50" s="1"/>
  <c r="BF51" i="1" s="1"/>
  <c r="M54" i="50"/>
  <c r="N54" i="50" s="1"/>
  <c r="BF54" i="1" s="1"/>
  <c r="M66" i="50"/>
  <c r="N66" i="50" s="1"/>
  <c r="BF66" i="1" s="1"/>
  <c r="M79" i="50"/>
  <c r="N79" i="50" s="1"/>
  <c r="BF79" i="1" s="1"/>
  <c r="M16" i="49"/>
  <c r="N16" i="49" s="1"/>
  <c r="BE16" i="1" s="1"/>
  <c r="M30" i="49"/>
  <c r="N30" i="49" s="1"/>
  <c r="BE30" i="1" s="1"/>
  <c r="M43" i="49"/>
  <c r="N43" i="49" s="1"/>
  <c r="BE43" i="1" s="1"/>
  <c r="M45" i="49"/>
  <c r="N45" i="49" s="1"/>
  <c r="BE45" i="1" s="1"/>
  <c r="M47" i="49"/>
  <c r="N47" i="49"/>
  <c r="M78" i="49"/>
  <c r="N78" i="49" s="1"/>
  <c r="BE78" i="1" s="1"/>
  <c r="M9" i="48"/>
  <c r="N9" i="48" s="1"/>
  <c r="BD9" i="1" s="1"/>
  <c r="M11" i="48"/>
  <c r="N11" i="48" s="1"/>
  <c r="BD11" i="1" s="1"/>
  <c r="M29" i="48"/>
  <c r="N29" i="48" s="1"/>
  <c r="BD29" i="1" s="1"/>
  <c r="M43" i="48"/>
  <c r="N43" i="48"/>
  <c r="M46" i="48"/>
  <c r="N46" i="48" s="1"/>
  <c r="BD46" i="1" s="1"/>
  <c r="M57" i="48"/>
  <c r="N57" i="48" s="1"/>
  <c r="BD57" i="1" s="1"/>
  <c r="M59" i="48"/>
  <c r="N59" i="48" s="1"/>
  <c r="BD59" i="1" s="1"/>
  <c r="M61" i="48"/>
  <c r="N61" i="48" s="1"/>
  <c r="BD61" i="1" s="1"/>
  <c r="M50" i="60"/>
  <c r="N50" i="60" s="1"/>
  <c r="BO50" i="1" s="1"/>
  <c r="M51" i="60"/>
  <c r="N51" i="60"/>
  <c r="BO51" i="1" s="1"/>
  <c r="M74" i="60"/>
  <c r="N74" i="60" s="1"/>
  <c r="BO74" i="1" s="1"/>
  <c r="M83" i="60"/>
  <c r="N83" i="60" s="1"/>
  <c r="BO83" i="1" s="1"/>
  <c r="M16" i="59"/>
  <c r="N16" i="59" s="1"/>
  <c r="BN16" i="1" s="1"/>
  <c r="M17" i="59"/>
  <c r="N17" i="59" s="1"/>
  <c r="BN17" i="1" s="1"/>
  <c r="M61" i="59"/>
  <c r="N61" i="59" s="1"/>
  <c r="BN61" i="1" s="1"/>
  <c r="M54" i="58"/>
  <c r="N54" i="58" s="1"/>
  <c r="BM54" i="1" s="1"/>
  <c r="M55" i="58"/>
  <c r="N55" i="58" s="1"/>
  <c r="BM55" i="1" s="1"/>
  <c r="M20" i="57"/>
  <c r="N20" i="57"/>
  <c r="M29" i="57"/>
  <c r="N29" i="57" s="1"/>
  <c r="BL29" i="1" s="1"/>
  <c r="M52" i="57"/>
  <c r="N52" i="57" s="1"/>
  <c r="BL52" i="1" s="1"/>
  <c r="M53" i="57"/>
  <c r="N53" i="57"/>
  <c r="M51" i="54"/>
  <c r="N51" i="54" s="1"/>
  <c r="BJ51" i="1" s="1"/>
  <c r="M52" i="54"/>
  <c r="N52" i="54" s="1"/>
  <c r="BJ52" i="1" s="1"/>
  <c r="M66" i="54"/>
  <c r="N66" i="54" s="1"/>
  <c r="BJ66" i="1" s="1"/>
  <c r="M38" i="53"/>
  <c r="N38" i="53"/>
  <c r="BI38" i="1" s="1"/>
  <c r="M62" i="53"/>
  <c r="N62" i="53" s="1"/>
  <c r="BI62" i="1" s="1"/>
  <c r="M74" i="53"/>
  <c r="N74" i="53"/>
  <c r="M10" i="52"/>
  <c r="N10" i="52" s="1"/>
  <c r="BH10" i="1" s="1"/>
  <c r="M34" i="52"/>
  <c r="N34" i="52" s="1"/>
  <c r="BH34" i="1" s="1"/>
  <c r="M64" i="52"/>
  <c r="N64" i="52" s="1"/>
  <c r="BH64" i="1" s="1"/>
  <c r="M71" i="51"/>
  <c r="N71" i="51" s="1"/>
  <c r="BG71" i="1" s="1"/>
  <c r="M83" i="51"/>
  <c r="N83" i="51" s="1"/>
  <c r="BG83" i="1" s="1"/>
  <c r="M16" i="50"/>
  <c r="N16" i="50" s="1"/>
  <c r="BF16" i="1" s="1"/>
  <c r="M55" i="50"/>
  <c r="N55" i="50" s="1"/>
  <c r="BF55" i="1" s="1"/>
  <c r="M69" i="50"/>
  <c r="N69" i="50" s="1"/>
  <c r="BF69" i="1" s="1"/>
  <c r="M71" i="50"/>
  <c r="N71" i="50" s="1"/>
  <c r="BF71" i="1" s="1"/>
  <c r="M81" i="50"/>
  <c r="N81" i="50" s="1"/>
  <c r="BF81" i="1" s="1"/>
  <c r="M17" i="49"/>
  <c r="N17" i="49" s="1"/>
  <c r="BE17" i="1" s="1"/>
  <c r="M19" i="49"/>
  <c r="N19" i="49" s="1"/>
  <c r="BE19" i="1" s="1"/>
  <c r="M33" i="49"/>
  <c r="N33" i="49" s="1"/>
  <c r="BE33" i="1" s="1"/>
  <c r="M52" i="49"/>
  <c r="N52" i="49" s="1"/>
  <c r="BE52" i="1" s="1"/>
  <c r="M54" i="49"/>
  <c r="N54" i="49" s="1"/>
  <c r="BE54" i="1" s="1"/>
  <c r="M67" i="49"/>
  <c r="N67" i="49"/>
  <c r="BE67" i="1" s="1"/>
  <c r="M70" i="49"/>
  <c r="N70" i="49" s="1"/>
  <c r="BE70" i="1" s="1"/>
  <c r="M16" i="48"/>
  <c r="N16" i="48" s="1"/>
  <c r="BD16" i="1" s="1"/>
  <c r="M18" i="48"/>
  <c r="N18" i="48" s="1"/>
  <c r="BD18" i="1" s="1"/>
  <c r="M20" i="48"/>
  <c r="N20" i="48" s="1"/>
  <c r="BD20" i="1" s="1"/>
  <c r="M33" i="48"/>
  <c r="N33" i="48" s="1"/>
  <c r="BD33" i="1" s="1"/>
  <c r="M68" i="48"/>
  <c r="N68" i="48" s="1"/>
  <c r="BD68" i="1" s="1"/>
  <c r="M70" i="48"/>
  <c r="N70" i="48" s="1"/>
  <c r="BD70" i="1" s="1"/>
  <c r="M48" i="55"/>
  <c r="N48" i="55"/>
  <c r="M71" i="54"/>
  <c r="N71" i="54" s="1"/>
  <c r="BJ71" i="1" s="1"/>
  <c r="M9" i="53"/>
  <c r="N9" i="53"/>
  <c r="BI9" i="1" s="1"/>
  <c r="M11" i="53"/>
  <c r="N11" i="53" s="1"/>
  <c r="BI11" i="1" s="1"/>
  <c r="M13" i="53"/>
  <c r="N13" i="53" s="1"/>
  <c r="BI13" i="1" s="1"/>
  <c r="M51" i="53"/>
  <c r="N51" i="53"/>
  <c r="BI51" i="1" s="1"/>
  <c r="M53" i="53"/>
  <c r="N53" i="53" s="1"/>
  <c r="BI53" i="1" s="1"/>
  <c r="M64" i="53"/>
  <c r="N64" i="53" s="1"/>
  <c r="BI64" i="1" s="1"/>
  <c r="M75" i="53"/>
  <c r="N75" i="53" s="1"/>
  <c r="BI75" i="1" s="1"/>
  <c r="M23" i="52"/>
  <c r="N23" i="52" s="1"/>
  <c r="BH23" i="1" s="1"/>
  <c r="M25" i="52"/>
  <c r="N25" i="52" s="1"/>
  <c r="BH25" i="1" s="1"/>
  <c r="M36" i="52"/>
  <c r="N36" i="52" s="1"/>
  <c r="BH36" i="1" s="1"/>
  <c r="M51" i="52"/>
  <c r="N51" i="52"/>
  <c r="BH51" i="1" s="1"/>
  <c r="M68" i="52"/>
  <c r="N68" i="52" s="1"/>
  <c r="BH68" i="1" s="1"/>
  <c r="M38" i="51"/>
  <c r="N38" i="51" s="1"/>
  <c r="BG38" i="1" s="1"/>
  <c r="M48" i="51"/>
  <c r="N48" i="51" s="1"/>
  <c r="BG48" i="1" s="1"/>
  <c r="M57" i="51"/>
  <c r="N57" i="51" s="1"/>
  <c r="BG57" i="1" s="1"/>
  <c r="M62" i="51"/>
  <c r="N62" i="51" s="1"/>
  <c r="BG62" i="1" s="1"/>
  <c r="M73" i="51"/>
  <c r="N73" i="51" s="1"/>
  <c r="BG73" i="1" s="1"/>
  <c r="M20" i="50"/>
  <c r="N20" i="50"/>
  <c r="M29" i="50"/>
  <c r="N29" i="50" s="1"/>
  <c r="BF29" i="1" s="1"/>
  <c r="M32" i="50"/>
  <c r="N32" i="50" s="1"/>
  <c r="BF32" i="1" s="1"/>
  <c r="M34" i="50"/>
  <c r="N34" i="50"/>
  <c r="BF34" i="1" s="1"/>
  <c r="M43" i="50"/>
  <c r="N43" i="50" s="1"/>
  <c r="BF43" i="1" s="1"/>
  <c r="M45" i="50"/>
  <c r="N45" i="50" s="1"/>
  <c r="BF45" i="1" s="1"/>
  <c r="M48" i="50"/>
  <c r="N48" i="50" s="1"/>
  <c r="BF48" i="1" s="1"/>
  <c r="M57" i="50"/>
  <c r="N57" i="50" s="1"/>
  <c r="BF57" i="1" s="1"/>
  <c r="M73" i="50"/>
  <c r="N73" i="50" s="1"/>
  <c r="BF73" i="1" s="1"/>
  <c r="M76" i="50"/>
  <c r="N76" i="50"/>
  <c r="BF76" i="1" s="1"/>
  <c r="M83" i="50"/>
  <c r="N83" i="50" s="1"/>
  <c r="BF83" i="1" s="1"/>
  <c r="M24" i="49"/>
  <c r="N24" i="49" s="1"/>
  <c r="BE24" i="1" s="1"/>
  <c r="M36" i="49"/>
  <c r="N36" i="49" s="1"/>
  <c r="BE36" i="1" s="1"/>
  <c r="M38" i="49"/>
  <c r="N38" i="49" s="1"/>
  <c r="BE38" i="1" s="1"/>
  <c r="M40" i="49"/>
  <c r="N40" i="49" s="1"/>
  <c r="BE40" i="1" s="1"/>
  <c r="M74" i="49"/>
  <c r="N74" i="49" s="1"/>
  <c r="BE74" i="1" s="1"/>
  <c r="M22" i="48"/>
  <c r="N22" i="48"/>
  <c r="M37" i="48"/>
  <c r="N37" i="48" s="1"/>
  <c r="BD37" i="1" s="1"/>
  <c r="M51" i="48"/>
  <c r="N51" i="48" s="1"/>
  <c r="BD51" i="1" s="1"/>
  <c r="M73" i="48"/>
  <c r="N73" i="48" s="1"/>
  <c r="BD73" i="1" s="1"/>
  <c r="M73" i="63"/>
  <c r="N73" i="63" s="1"/>
  <c r="M81" i="63"/>
  <c r="N81" i="63" s="1"/>
  <c r="M10" i="60"/>
  <c r="N10" i="60"/>
  <c r="BO10" i="1" s="1"/>
  <c r="M11" i="60"/>
  <c r="N11" i="60" s="1"/>
  <c r="BO11" i="1" s="1"/>
  <c r="M34" i="60"/>
  <c r="N34" i="60" s="1"/>
  <c r="BO34" i="1" s="1"/>
  <c r="M43" i="60"/>
  <c r="N43" i="60"/>
  <c r="BO43" i="1" s="1"/>
  <c r="M66" i="60"/>
  <c r="N66" i="60"/>
  <c r="BO66" i="1" s="1"/>
  <c r="M67" i="60"/>
  <c r="N67" i="60" s="1"/>
  <c r="BO67" i="1" s="1"/>
  <c r="M78" i="60"/>
  <c r="N78" i="60" s="1"/>
  <c r="BO78" i="1" s="1"/>
  <c r="M79" i="60"/>
  <c r="N79" i="60" s="1"/>
  <c r="BO79" i="1" s="1"/>
  <c r="M8" i="59"/>
  <c r="N8" i="59" s="1"/>
  <c r="M9" i="59"/>
  <c r="N9" i="59" s="1"/>
  <c r="BN9" i="1" s="1"/>
  <c r="M64" i="59"/>
  <c r="N64" i="59" s="1"/>
  <c r="BN64" i="1" s="1"/>
  <c r="M65" i="59"/>
  <c r="N65" i="59" s="1"/>
  <c r="BN65" i="1" s="1"/>
  <c r="M76" i="59"/>
  <c r="N76" i="59" s="1"/>
  <c r="BN76" i="1" s="1"/>
  <c r="M46" i="58"/>
  <c r="N46" i="58" s="1"/>
  <c r="BM46" i="1" s="1"/>
  <c r="M47" i="58"/>
  <c r="N47" i="58" s="1"/>
  <c r="BM47" i="1" s="1"/>
  <c r="M58" i="58"/>
  <c r="N58" i="58" s="1"/>
  <c r="BM58" i="1" s="1"/>
  <c r="M59" i="58"/>
  <c r="N59" i="58" s="1"/>
  <c r="BM59" i="1" s="1"/>
  <c r="M70" i="58"/>
  <c r="N70" i="58" s="1"/>
  <c r="BM70" i="1" s="1"/>
  <c r="M71" i="58"/>
  <c r="N71" i="58" s="1"/>
  <c r="BM71" i="1" s="1"/>
  <c r="M12" i="57"/>
  <c r="N12" i="57" s="1"/>
  <c r="BL12" i="1" s="1"/>
  <c r="M13" i="57"/>
  <c r="N13" i="57"/>
  <c r="M68" i="57"/>
  <c r="N68" i="57" s="1"/>
  <c r="BL68" i="1" s="1"/>
  <c r="M40" i="55"/>
  <c r="N40" i="55" s="1"/>
  <c r="BK40" i="1" s="1"/>
  <c r="M50" i="55"/>
  <c r="N50" i="55" s="1"/>
  <c r="BK50" i="1" s="1"/>
  <c r="M69" i="55"/>
  <c r="N69" i="55" s="1"/>
  <c r="BK69" i="1" s="1"/>
  <c r="M70" i="55"/>
  <c r="N70" i="55" s="1"/>
  <c r="BK70" i="1" s="1"/>
  <c r="M8" i="54"/>
  <c r="N8" i="54" s="1"/>
  <c r="BJ8" i="1" s="1"/>
  <c r="M19" i="54"/>
  <c r="N19" i="54" s="1"/>
  <c r="BJ19" i="1" s="1"/>
  <c r="M81" i="54"/>
  <c r="N81" i="54" s="1"/>
  <c r="BJ81" i="1" s="1"/>
  <c r="M13" i="52"/>
  <c r="N13" i="52" s="1"/>
  <c r="BH13" i="1" s="1"/>
  <c r="M70" i="52"/>
  <c r="N70" i="52" s="1"/>
  <c r="BH70" i="1" s="1"/>
  <c r="M79" i="52"/>
  <c r="N79" i="52" s="1"/>
  <c r="BH79" i="1" s="1"/>
  <c r="M9" i="51"/>
  <c r="N9" i="51" s="1"/>
  <c r="BG9" i="1" s="1"/>
  <c r="M11" i="51"/>
  <c r="N11" i="51"/>
  <c r="M13" i="51"/>
  <c r="N13" i="51" s="1"/>
  <c r="BG13" i="1" s="1"/>
  <c r="M40" i="51"/>
  <c r="N40" i="51" s="1"/>
  <c r="BG40" i="1" s="1"/>
  <c r="M8" i="50"/>
  <c r="N8" i="50" s="1"/>
  <c r="M62" i="50"/>
  <c r="N62" i="50" s="1"/>
  <c r="BF62" i="1" s="1"/>
  <c r="M60" i="49"/>
  <c r="N60" i="49" s="1"/>
  <c r="BE60" i="1" s="1"/>
  <c r="M76" i="49"/>
  <c r="N76" i="49" s="1"/>
  <c r="BE76" i="1" s="1"/>
  <c r="M24" i="48"/>
  <c r="N24" i="48" s="1"/>
  <c r="BD24" i="1" s="1"/>
  <c r="M26" i="48"/>
  <c r="N26" i="48" s="1"/>
  <c r="BD26" i="1" s="1"/>
  <c r="M38" i="45"/>
  <c r="N38" i="45" s="1"/>
  <c r="BA38" i="1" s="1"/>
  <c r="M44" i="59"/>
  <c r="N44" i="59" s="1"/>
  <c r="BN44" i="1" s="1"/>
  <c r="M45" i="59"/>
  <c r="N45" i="59"/>
  <c r="M27" i="58"/>
  <c r="N27" i="58" s="1"/>
  <c r="BM27" i="1" s="1"/>
  <c r="M24" i="57"/>
  <c r="N24" i="57" s="1"/>
  <c r="BL24" i="1" s="1"/>
  <c r="M25" i="57"/>
  <c r="N25" i="57" s="1"/>
  <c r="BL25" i="1" s="1"/>
  <c r="M48" i="57"/>
  <c r="N48" i="57" s="1"/>
  <c r="BL48" i="1" s="1"/>
  <c r="M57" i="57"/>
  <c r="N57" i="57" s="1"/>
  <c r="BL57" i="1" s="1"/>
  <c r="M30" i="54"/>
  <c r="N30" i="54" s="1"/>
  <c r="BJ30" i="1" s="1"/>
  <c r="M31" i="54"/>
  <c r="N31" i="54" s="1"/>
  <c r="BJ31" i="1" s="1"/>
  <c r="M32" i="54"/>
  <c r="N32" i="54" s="1"/>
  <c r="BJ32" i="1" s="1"/>
  <c r="M43" i="54"/>
  <c r="N43" i="54" s="1"/>
  <c r="BJ43" i="1" s="1"/>
  <c r="M44" i="54"/>
  <c r="N44" i="54" s="1"/>
  <c r="BJ44" i="1" s="1"/>
  <c r="M74" i="54"/>
  <c r="N74" i="54" s="1"/>
  <c r="BJ74" i="1" s="1"/>
  <c r="M16" i="53"/>
  <c r="N16" i="53" s="1"/>
  <c r="BI16" i="1" s="1"/>
  <c r="M18" i="53"/>
  <c r="N18" i="53" s="1"/>
  <c r="BI18" i="1" s="1"/>
  <c r="M16" i="51"/>
  <c r="N16" i="51"/>
  <c r="BG16" i="1" s="1"/>
  <c r="M18" i="51"/>
  <c r="N18" i="51"/>
  <c r="BG18" i="1" s="1"/>
  <c r="M50" i="51"/>
  <c r="N50" i="51" s="1"/>
  <c r="BG50" i="1" s="1"/>
  <c r="M22" i="50"/>
  <c r="N22" i="50"/>
  <c r="BF22" i="1" s="1"/>
  <c r="M36" i="50"/>
  <c r="N36" i="50" s="1"/>
  <c r="BF36" i="1" s="1"/>
  <c r="M78" i="50"/>
  <c r="N78" i="50" s="1"/>
  <c r="BF78" i="1" s="1"/>
  <c r="M10" i="49"/>
  <c r="N10" i="49" s="1"/>
  <c r="BE10" i="1" s="1"/>
  <c r="M12" i="49"/>
  <c r="N12" i="49" s="1"/>
  <c r="BE12" i="1" s="1"/>
  <c r="M62" i="49"/>
  <c r="N62" i="49" s="1"/>
  <c r="BE62" i="1" s="1"/>
  <c r="M61" i="45"/>
  <c r="N61" i="45" s="1"/>
  <c r="BA61" i="1" s="1"/>
  <c r="M39" i="47"/>
  <c r="N39" i="47" s="1"/>
  <c r="BC39" i="1" s="1"/>
  <c r="M58" i="47"/>
  <c r="N58" i="47" s="1"/>
  <c r="BC58" i="1" s="1"/>
  <c r="M60" i="47"/>
  <c r="N60" i="47" s="1"/>
  <c r="BC60" i="1" s="1"/>
  <c r="M78" i="47"/>
  <c r="N78" i="47" s="1"/>
  <c r="BC78" i="1" s="1"/>
  <c r="M9" i="46"/>
  <c r="N9" i="46" s="1"/>
  <c r="BB9" i="1" s="1"/>
  <c r="M11" i="46"/>
  <c r="N11" i="46" s="1"/>
  <c r="BB11" i="1" s="1"/>
  <c r="M31" i="46"/>
  <c r="N31" i="46" s="1"/>
  <c r="BB31" i="1" s="1"/>
  <c r="M33" i="46"/>
  <c r="N33" i="46" s="1"/>
  <c r="BB33" i="1" s="1"/>
  <c r="M74" i="46"/>
  <c r="N74" i="46"/>
  <c r="BB74" i="1" s="1"/>
  <c r="M26" i="45"/>
  <c r="N26" i="45" s="1"/>
  <c r="BA26" i="1" s="1"/>
  <c r="M37" i="45"/>
  <c r="N37" i="45" s="1"/>
  <c r="BA37" i="1" s="1"/>
  <c r="M46" i="45"/>
  <c r="N46" i="45" s="1"/>
  <c r="BA46" i="1" s="1"/>
  <c r="M58" i="45"/>
  <c r="N58" i="45" s="1"/>
  <c r="BA58" i="1" s="1"/>
  <c r="M59" i="45"/>
  <c r="N59" i="45" s="1"/>
  <c r="BA59" i="1" s="1"/>
  <c r="M70" i="45"/>
  <c r="N70" i="45" s="1"/>
  <c r="BA70" i="1" s="1"/>
  <c r="M71" i="45"/>
  <c r="N71" i="45" s="1"/>
  <c r="BA71" i="1" s="1"/>
  <c r="M9" i="44"/>
  <c r="N9" i="44"/>
  <c r="M10" i="44"/>
  <c r="N10" i="44"/>
  <c r="M33" i="44"/>
  <c r="N33" i="44" s="1"/>
  <c r="AZ33" i="1" s="1"/>
  <c r="M34" i="44"/>
  <c r="N34" i="44" s="1"/>
  <c r="AZ34" i="1" s="1"/>
  <c r="M46" i="44"/>
  <c r="N46" i="44" s="1"/>
  <c r="AZ46" i="1" s="1"/>
  <c r="M47" i="43"/>
  <c r="N47" i="43" s="1"/>
  <c r="AY47" i="1" s="1"/>
  <c r="M48" i="43"/>
  <c r="N48" i="43" s="1"/>
  <c r="AY48" i="1" s="1"/>
  <c r="M59" i="43"/>
  <c r="N59" i="43" s="1"/>
  <c r="AY59" i="1" s="1"/>
  <c r="M60" i="43"/>
  <c r="N60" i="43" s="1"/>
  <c r="AY60" i="1" s="1"/>
  <c r="M71" i="43"/>
  <c r="N71" i="43" s="1"/>
  <c r="AY71" i="1" s="1"/>
  <c r="M17" i="42"/>
  <c r="N17" i="42" s="1"/>
  <c r="AX17" i="1" s="1"/>
  <c r="M18" i="42"/>
  <c r="N18" i="42" s="1"/>
  <c r="AX18" i="1" s="1"/>
  <c r="M38" i="42"/>
  <c r="N38" i="42" s="1"/>
  <c r="AX38" i="1" s="1"/>
  <c r="M13" i="40"/>
  <c r="N13" i="40" s="1"/>
  <c r="AU13" i="1" s="1"/>
  <c r="M59" i="40"/>
  <c r="N59" i="40"/>
  <c r="AU59" i="1" s="1"/>
  <c r="M51" i="61"/>
  <c r="N51" i="61" s="1"/>
  <c r="AV51" i="1" s="1"/>
  <c r="M52" i="61"/>
  <c r="N52" i="61" s="1"/>
  <c r="AV52" i="1" s="1"/>
  <c r="M75" i="61"/>
  <c r="N75" i="61" s="1"/>
  <c r="AV75" i="1" s="1"/>
  <c r="M13" i="39"/>
  <c r="N13" i="39" s="1"/>
  <c r="AT13" i="1" s="1"/>
  <c r="M24" i="39"/>
  <c r="N24" i="39" s="1"/>
  <c r="AT24" i="1" s="1"/>
  <c r="M66" i="48"/>
  <c r="N66" i="48"/>
  <c r="M79" i="48"/>
  <c r="N79" i="48" s="1"/>
  <c r="BD79" i="1" s="1"/>
  <c r="M10" i="47"/>
  <c r="N10" i="47" s="1"/>
  <c r="BC10" i="1" s="1"/>
  <c r="M23" i="47"/>
  <c r="N23" i="47" s="1"/>
  <c r="BC23" i="1" s="1"/>
  <c r="M25" i="47"/>
  <c r="N25" i="47" s="1"/>
  <c r="BC25" i="1" s="1"/>
  <c r="M37" i="46"/>
  <c r="N37" i="46" s="1"/>
  <c r="BB37" i="1" s="1"/>
  <c r="M39" i="46"/>
  <c r="N39" i="46" s="1"/>
  <c r="BB39" i="1" s="1"/>
  <c r="M57" i="46"/>
  <c r="N57" i="46" s="1"/>
  <c r="BB57" i="1" s="1"/>
  <c r="M59" i="46"/>
  <c r="N59" i="46" s="1"/>
  <c r="BB59" i="1" s="1"/>
  <c r="M61" i="46"/>
  <c r="N61" i="46" s="1"/>
  <c r="BB61" i="1" s="1"/>
  <c r="M48" i="42"/>
  <c r="N48" i="42"/>
  <c r="AX48" i="1" s="1"/>
  <c r="M68" i="42"/>
  <c r="N68" i="42" s="1"/>
  <c r="AX68" i="1" s="1"/>
  <c r="M12" i="47"/>
  <c r="N12" i="47" s="1"/>
  <c r="BC12" i="1" s="1"/>
  <c r="M44" i="47"/>
  <c r="N44" i="47" s="1"/>
  <c r="BC44" i="1" s="1"/>
  <c r="M46" i="47"/>
  <c r="N46" i="47" s="1"/>
  <c r="BC46" i="1" s="1"/>
  <c r="M48" i="47"/>
  <c r="N48" i="47" s="1"/>
  <c r="BC48" i="1" s="1"/>
  <c r="M64" i="47"/>
  <c r="N64" i="47" s="1"/>
  <c r="BC64" i="1" s="1"/>
  <c r="M66" i="47"/>
  <c r="N66" i="47"/>
  <c r="M70" i="47"/>
  <c r="N70" i="47" s="1"/>
  <c r="BC70" i="1" s="1"/>
  <c r="M81" i="47"/>
  <c r="N81" i="47" s="1"/>
  <c r="BC81" i="1" s="1"/>
  <c r="M17" i="46"/>
  <c r="N17" i="46" s="1"/>
  <c r="BB17" i="1" s="1"/>
  <c r="M19" i="46"/>
  <c r="N19" i="46" s="1"/>
  <c r="BB19" i="1" s="1"/>
  <c r="M41" i="46"/>
  <c r="N41" i="46" s="1"/>
  <c r="BB41" i="1" s="1"/>
  <c r="M64" i="46"/>
  <c r="N64" i="46" s="1"/>
  <c r="BB64" i="1" s="1"/>
  <c r="M66" i="46"/>
  <c r="N66" i="46" s="1"/>
  <c r="BB66" i="1" s="1"/>
  <c r="M18" i="45"/>
  <c r="N18" i="45"/>
  <c r="BA18" i="1" s="1"/>
  <c r="M40" i="45"/>
  <c r="N40" i="45" s="1"/>
  <c r="BA40" i="1" s="1"/>
  <c r="M41" i="45"/>
  <c r="N41" i="45" s="1"/>
  <c r="BA41" i="1" s="1"/>
  <c r="M25" i="44"/>
  <c r="N25" i="44" s="1"/>
  <c r="AZ25" i="1" s="1"/>
  <c r="M37" i="44"/>
  <c r="N37" i="44"/>
  <c r="AZ37" i="1" s="1"/>
  <c r="M38" i="44"/>
  <c r="N38" i="44" s="1"/>
  <c r="AZ38" i="1" s="1"/>
  <c r="M60" i="44"/>
  <c r="N60" i="44" s="1"/>
  <c r="AZ60" i="1" s="1"/>
  <c r="M61" i="44"/>
  <c r="N61" i="44" s="1"/>
  <c r="AZ61" i="1" s="1"/>
  <c r="M62" i="44"/>
  <c r="N62" i="44" s="1"/>
  <c r="AZ62" i="1" s="1"/>
  <c r="M38" i="43"/>
  <c r="N38" i="43" s="1"/>
  <c r="AY38" i="1" s="1"/>
  <c r="M39" i="43"/>
  <c r="N39" i="43" s="1"/>
  <c r="AY39" i="1" s="1"/>
  <c r="M40" i="43"/>
  <c r="N40" i="43" s="1"/>
  <c r="AY40" i="1" s="1"/>
  <c r="M50" i="43"/>
  <c r="N50" i="43" s="1"/>
  <c r="AY50" i="1" s="1"/>
  <c r="M13" i="42"/>
  <c r="N13" i="42" s="1"/>
  <c r="AX13" i="1" s="1"/>
  <c r="M20" i="42"/>
  <c r="N20" i="42" s="1"/>
  <c r="AX20" i="1" s="1"/>
  <c r="M30" i="42"/>
  <c r="N30" i="42" s="1"/>
  <c r="AX30" i="1" s="1"/>
  <c r="M50" i="42"/>
  <c r="N50" i="42" s="1"/>
  <c r="AX50" i="1" s="1"/>
  <c r="M18" i="41"/>
  <c r="N18" i="41" s="1"/>
  <c r="AW18" i="1" s="1"/>
  <c r="M76" i="41"/>
  <c r="N76" i="41"/>
  <c r="AW76" i="1" s="1"/>
  <c r="M75" i="40"/>
  <c r="N75" i="40" s="1"/>
  <c r="AU75" i="1" s="1"/>
  <c r="M8" i="61"/>
  <c r="N8" i="61" s="1"/>
  <c r="M9" i="61"/>
  <c r="N9" i="61"/>
  <c r="AV9" i="1" s="1"/>
  <c r="M83" i="61"/>
  <c r="N83" i="61" s="1"/>
  <c r="AV83" i="1" s="1"/>
  <c r="M16" i="39"/>
  <c r="N16" i="39" s="1"/>
  <c r="AT16" i="1" s="1"/>
  <c r="M81" i="48"/>
  <c r="N81" i="48"/>
  <c r="M31" i="47"/>
  <c r="N31" i="47" s="1"/>
  <c r="BC31" i="1" s="1"/>
  <c r="M33" i="47"/>
  <c r="N33" i="47" s="1"/>
  <c r="BC33" i="1" s="1"/>
  <c r="M83" i="47"/>
  <c r="N83" i="47"/>
  <c r="M23" i="46"/>
  <c r="N23" i="46" s="1"/>
  <c r="BB23" i="1" s="1"/>
  <c r="M25" i="46"/>
  <c r="N25" i="46" s="1"/>
  <c r="BB25" i="1" s="1"/>
  <c r="M43" i="46"/>
  <c r="N43" i="46"/>
  <c r="M45" i="46"/>
  <c r="N45" i="46" s="1"/>
  <c r="BB45" i="1" s="1"/>
  <c r="M47" i="46"/>
  <c r="N47" i="46"/>
  <c r="M8" i="45"/>
  <c r="N8" i="45" s="1"/>
  <c r="M76" i="45"/>
  <c r="N76" i="45"/>
  <c r="M74" i="43"/>
  <c r="N74" i="43" s="1"/>
  <c r="AY74" i="1" s="1"/>
  <c r="M60" i="42"/>
  <c r="N60" i="42" s="1"/>
  <c r="AX60" i="1" s="1"/>
  <c r="M17" i="47"/>
  <c r="N17" i="47"/>
  <c r="BC17" i="1" s="1"/>
  <c r="M36" i="47"/>
  <c r="N36" i="47" s="1"/>
  <c r="BC36" i="1" s="1"/>
  <c r="M51" i="47"/>
  <c r="N51" i="47" s="1"/>
  <c r="BC51" i="1" s="1"/>
  <c r="M54" i="47"/>
  <c r="N54" i="47" s="1"/>
  <c r="BC54" i="1" s="1"/>
  <c r="M73" i="47"/>
  <c r="N73" i="47" s="1"/>
  <c r="BC73" i="1" s="1"/>
  <c r="M76" i="47"/>
  <c r="N76" i="47" s="1"/>
  <c r="BC76" i="1" s="1"/>
  <c r="M50" i="46"/>
  <c r="N50" i="46" s="1"/>
  <c r="BB50" i="1" s="1"/>
  <c r="M54" i="46"/>
  <c r="N54" i="46" s="1"/>
  <c r="BB54" i="1" s="1"/>
  <c r="M70" i="46"/>
  <c r="N70" i="46" s="1"/>
  <c r="BB70" i="1" s="1"/>
  <c r="M67" i="45"/>
  <c r="N67" i="45"/>
  <c r="BA67" i="1" s="1"/>
  <c r="M53" i="44"/>
  <c r="N53" i="44" s="1"/>
  <c r="AZ53" i="1" s="1"/>
  <c r="M65" i="44"/>
  <c r="N65" i="44" s="1"/>
  <c r="AZ65" i="1" s="1"/>
  <c r="M66" i="44"/>
  <c r="N66" i="44" s="1"/>
  <c r="AZ66" i="1" s="1"/>
  <c r="M78" i="44"/>
  <c r="N78" i="44" s="1"/>
  <c r="AZ78" i="1" s="1"/>
  <c r="M31" i="43"/>
  <c r="N31" i="43"/>
  <c r="AY31" i="1" s="1"/>
  <c r="M32" i="43"/>
  <c r="N32" i="43" s="1"/>
  <c r="AY32" i="1" s="1"/>
  <c r="M43" i="43"/>
  <c r="N43" i="43"/>
  <c r="M44" i="43"/>
  <c r="N44" i="43" s="1"/>
  <c r="AY44" i="1" s="1"/>
  <c r="M67" i="43"/>
  <c r="N67" i="43"/>
  <c r="AY67" i="1" s="1"/>
  <c r="M68" i="43"/>
  <c r="N68" i="43" s="1"/>
  <c r="AY68" i="1" s="1"/>
  <c r="M32" i="42"/>
  <c r="N32" i="42" s="1"/>
  <c r="AX32" i="1" s="1"/>
  <c r="M53" i="42"/>
  <c r="N53" i="42" s="1"/>
  <c r="AX53" i="1" s="1"/>
  <c r="M54" i="42"/>
  <c r="N54" i="42" s="1"/>
  <c r="AX54" i="1" s="1"/>
  <c r="M81" i="42"/>
  <c r="N81" i="42"/>
  <c r="M11" i="41"/>
  <c r="N11" i="41" s="1"/>
  <c r="AW11" i="1" s="1"/>
  <c r="M12" i="41"/>
  <c r="N12" i="41" s="1"/>
  <c r="AW12" i="1" s="1"/>
  <c r="M13" i="41"/>
  <c r="N13" i="41" s="1"/>
  <c r="AW13" i="1" s="1"/>
  <c r="M74" i="41"/>
  <c r="N74" i="41" s="1"/>
  <c r="AW74" i="1" s="1"/>
  <c r="M27" i="61"/>
  <c r="N27" i="61" s="1"/>
  <c r="AV27" i="1" s="1"/>
  <c r="M46" i="61"/>
  <c r="N46" i="61" s="1"/>
  <c r="AV46" i="1" s="1"/>
  <c r="M59" i="61"/>
  <c r="N59" i="61" s="1"/>
  <c r="AV59" i="1" s="1"/>
  <c r="M60" i="61"/>
  <c r="N60" i="61" s="1"/>
  <c r="AV60" i="1" s="1"/>
  <c r="M76" i="61"/>
  <c r="N76" i="61" s="1"/>
  <c r="AV76" i="1" s="1"/>
  <c r="M69" i="38"/>
  <c r="N69" i="38" s="1"/>
  <c r="AS69" i="1" s="1"/>
  <c r="M11" i="37"/>
  <c r="N11" i="37" s="1"/>
  <c r="AR11" i="1" s="1"/>
  <c r="M22" i="39"/>
  <c r="N22" i="39"/>
  <c r="AT22" i="1" s="1"/>
  <c r="M9" i="38"/>
  <c r="N9" i="38"/>
  <c r="M17" i="38"/>
  <c r="N17" i="38" s="1"/>
  <c r="AS17" i="1" s="1"/>
  <c r="M18" i="38"/>
  <c r="N18" i="38" s="1"/>
  <c r="AS18" i="1" s="1"/>
  <c r="M19" i="38"/>
  <c r="N19" i="38" s="1"/>
  <c r="AS19" i="1" s="1"/>
  <c r="M20" i="38"/>
  <c r="N20" i="38" s="1"/>
  <c r="AS20" i="1" s="1"/>
  <c r="M83" i="38"/>
  <c r="N83" i="38" s="1"/>
  <c r="AS83" i="1" s="1"/>
  <c r="M25" i="37"/>
  <c r="N25" i="37" s="1"/>
  <c r="AR25" i="1" s="1"/>
  <c r="M26" i="37"/>
  <c r="N26" i="37" s="1"/>
  <c r="AR26" i="1" s="1"/>
  <c r="M27" i="37"/>
  <c r="N27" i="37" s="1"/>
  <c r="AR27" i="1" s="1"/>
  <c r="M46" i="37"/>
  <c r="N46" i="37" s="1"/>
  <c r="AR46" i="1" s="1"/>
  <c r="M48" i="37"/>
  <c r="N48" i="37" s="1"/>
  <c r="AR48" i="1" s="1"/>
  <c r="M78" i="37"/>
  <c r="N78" i="37"/>
  <c r="M45" i="36"/>
  <c r="N45" i="36" s="1"/>
  <c r="AQ45" i="1" s="1"/>
  <c r="M66" i="41"/>
  <c r="N66" i="41" s="1"/>
  <c r="AW66" i="1" s="1"/>
  <c r="M37" i="37"/>
  <c r="N37" i="37" s="1"/>
  <c r="AR37" i="1" s="1"/>
  <c r="M38" i="37"/>
  <c r="N38" i="37" s="1"/>
  <c r="AR38" i="1" s="1"/>
  <c r="M58" i="37"/>
  <c r="N58" i="37"/>
  <c r="M66" i="37"/>
  <c r="N66" i="37" s="1"/>
  <c r="AR66" i="1" s="1"/>
  <c r="M68" i="37"/>
  <c r="N68" i="37" s="1"/>
  <c r="AR68" i="1" s="1"/>
  <c r="M39" i="32"/>
  <c r="N39" i="32" s="1"/>
  <c r="AM39" i="1" s="1"/>
  <c r="M31" i="41"/>
  <c r="N31" i="41" s="1"/>
  <c r="AW31" i="1" s="1"/>
  <c r="M32" i="41"/>
  <c r="N32" i="41" s="1"/>
  <c r="AW32" i="1" s="1"/>
  <c r="M38" i="41"/>
  <c r="N38" i="41" s="1"/>
  <c r="AW38" i="1" s="1"/>
  <c r="M51" i="41"/>
  <c r="N51" i="41" s="1"/>
  <c r="AW51" i="1" s="1"/>
  <c r="M58" i="41"/>
  <c r="N58" i="41" s="1"/>
  <c r="AW58" i="1" s="1"/>
  <c r="M79" i="41"/>
  <c r="N79" i="41" s="1"/>
  <c r="AW79" i="1" s="1"/>
  <c r="M57" i="40"/>
  <c r="N57" i="40" s="1"/>
  <c r="AU57" i="1" s="1"/>
  <c r="M58" i="40"/>
  <c r="N58" i="40" s="1"/>
  <c r="AU58" i="1" s="1"/>
  <c r="M11" i="61"/>
  <c r="N11" i="61" s="1"/>
  <c r="AV11" i="1" s="1"/>
  <c r="M12" i="61"/>
  <c r="N12" i="61" s="1"/>
  <c r="AV12" i="1" s="1"/>
  <c r="M33" i="39"/>
  <c r="N33" i="39" s="1"/>
  <c r="AT33" i="1" s="1"/>
  <c r="M34" i="39"/>
  <c r="N34" i="39" s="1"/>
  <c r="AT34" i="1" s="1"/>
  <c r="M50" i="39"/>
  <c r="N50" i="39" s="1"/>
  <c r="AT50" i="1" s="1"/>
  <c r="M22" i="38"/>
  <c r="N22" i="38" s="1"/>
  <c r="AS22" i="1" s="1"/>
  <c r="M24" i="38"/>
  <c r="N24" i="38" s="1"/>
  <c r="AS24" i="1" s="1"/>
  <c r="M45" i="38"/>
  <c r="N45" i="38" s="1"/>
  <c r="AS45" i="1" s="1"/>
  <c r="M55" i="38"/>
  <c r="N55" i="38" s="1"/>
  <c r="AS55" i="1" s="1"/>
  <c r="M22" i="41"/>
  <c r="N22" i="41"/>
  <c r="M9" i="40"/>
  <c r="N9" i="40"/>
  <c r="M10" i="40"/>
  <c r="N10" i="40" s="1"/>
  <c r="AU10" i="1" s="1"/>
  <c r="M17" i="40"/>
  <c r="N17" i="40" s="1"/>
  <c r="AU17" i="1" s="1"/>
  <c r="M18" i="40"/>
  <c r="N18" i="40" s="1"/>
  <c r="AU18" i="1" s="1"/>
  <c r="M25" i="40"/>
  <c r="N25" i="40" s="1"/>
  <c r="AU25" i="1" s="1"/>
  <c r="M26" i="40"/>
  <c r="N26" i="40" s="1"/>
  <c r="AU26" i="1" s="1"/>
  <c r="M78" i="40"/>
  <c r="N78" i="40" s="1"/>
  <c r="AU78" i="1" s="1"/>
  <c r="M23" i="61"/>
  <c r="N23" i="61" s="1"/>
  <c r="AV23" i="1" s="1"/>
  <c r="M24" i="61"/>
  <c r="N24" i="61"/>
  <c r="AV24" i="1" s="1"/>
  <c r="M31" i="61"/>
  <c r="N31" i="61" s="1"/>
  <c r="AV31" i="1" s="1"/>
  <c r="M32" i="61"/>
  <c r="N32" i="61" s="1"/>
  <c r="AV32" i="1" s="1"/>
  <c r="M39" i="61"/>
  <c r="N39" i="61"/>
  <c r="M40" i="61"/>
  <c r="N40" i="61" s="1"/>
  <c r="AV40" i="1" s="1"/>
  <c r="M61" i="39"/>
  <c r="N61" i="39" s="1"/>
  <c r="AT61" i="1" s="1"/>
  <c r="M62" i="39"/>
  <c r="N62" i="39" s="1"/>
  <c r="AT62" i="1" s="1"/>
  <c r="M13" i="38"/>
  <c r="N13" i="38" s="1"/>
  <c r="AS13" i="1" s="1"/>
  <c r="M79" i="38"/>
  <c r="N79" i="38"/>
  <c r="M31" i="37"/>
  <c r="N31" i="37" s="1"/>
  <c r="AR31" i="1" s="1"/>
  <c r="M53" i="37"/>
  <c r="N53" i="37" s="1"/>
  <c r="AR53" i="1" s="1"/>
  <c r="M61" i="37"/>
  <c r="N61" i="37" s="1"/>
  <c r="AR61" i="1" s="1"/>
  <c r="M62" i="37"/>
  <c r="N62" i="37" s="1"/>
  <c r="AR62" i="1" s="1"/>
  <c r="M71" i="37"/>
  <c r="N71" i="37" s="1"/>
  <c r="AR71" i="1" s="1"/>
  <c r="M18" i="34"/>
  <c r="N18" i="34" s="1"/>
  <c r="AO18" i="1" s="1"/>
  <c r="M27" i="32"/>
  <c r="N27" i="32" s="1"/>
  <c r="AM27" i="1" s="1"/>
  <c r="M48" i="38"/>
  <c r="N48" i="38" s="1"/>
  <c r="AS48" i="1" s="1"/>
  <c r="M58" i="38"/>
  <c r="N58" i="38" s="1"/>
  <c r="AS58" i="1" s="1"/>
  <c r="M60" i="38"/>
  <c r="N60" i="38" s="1"/>
  <c r="AS60" i="1" s="1"/>
  <c r="M22" i="37"/>
  <c r="N22" i="37"/>
  <c r="M33" i="37"/>
  <c r="N33" i="37" s="1"/>
  <c r="AR33" i="1" s="1"/>
  <c r="M43" i="37"/>
  <c r="N43" i="37" s="1"/>
  <c r="AR43" i="1" s="1"/>
  <c r="M11" i="36"/>
  <c r="N11" i="36" s="1"/>
  <c r="AQ11" i="1" s="1"/>
  <c r="M22" i="34"/>
  <c r="N22" i="34"/>
  <c r="M69" i="36"/>
  <c r="N69" i="36" s="1"/>
  <c r="AQ69" i="1" s="1"/>
  <c r="M70" i="36"/>
  <c r="N70" i="36"/>
  <c r="M71" i="36"/>
  <c r="N71" i="36" s="1"/>
  <c r="AQ71" i="1" s="1"/>
  <c r="M17" i="35"/>
  <c r="N17" i="35" s="1"/>
  <c r="AP17" i="1" s="1"/>
  <c r="M33" i="35"/>
  <c r="N33" i="35" s="1"/>
  <c r="AP33" i="1" s="1"/>
  <c r="M44" i="34"/>
  <c r="N44" i="34" s="1"/>
  <c r="AO44" i="1" s="1"/>
  <c r="M45" i="34"/>
  <c r="N45" i="34" s="1"/>
  <c r="AO45" i="1" s="1"/>
  <c r="M57" i="34"/>
  <c r="N57" i="34" s="1"/>
  <c r="AO57" i="1" s="1"/>
  <c r="M68" i="34"/>
  <c r="N68" i="34" s="1"/>
  <c r="AO68" i="1" s="1"/>
  <c r="M54" i="33"/>
  <c r="N54" i="33" s="1"/>
  <c r="AN54" i="1" s="1"/>
  <c r="M55" i="33"/>
  <c r="N55" i="33" s="1"/>
  <c r="AN55" i="1" s="1"/>
  <c r="M69" i="33"/>
  <c r="N69" i="33" s="1"/>
  <c r="AN69" i="1" s="1"/>
  <c r="M70" i="33"/>
  <c r="N70" i="33" s="1"/>
  <c r="AN70" i="1" s="1"/>
  <c r="M71" i="33"/>
  <c r="N71" i="33" s="1"/>
  <c r="AN71" i="1" s="1"/>
  <c r="M52" i="32"/>
  <c r="N52" i="32" s="1"/>
  <c r="AM52" i="1" s="1"/>
  <c r="M53" i="32"/>
  <c r="N53" i="32"/>
  <c r="M31" i="31"/>
  <c r="N31" i="31" s="1"/>
  <c r="AL31" i="1" s="1"/>
  <c r="M32" i="31"/>
  <c r="N32" i="31" s="1"/>
  <c r="AL32" i="1" s="1"/>
  <c r="M64" i="31"/>
  <c r="N64" i="31" s="1"/>
  <c r="AL64" i="1" s="1"/>
  <c r="M26" i="30"/>
  <c r="N26" i="30" s="1"/>
  <c r="AK26" i="1" s="1"/>
  <c r="M71" i="30"/>
  <c r="N71" i="30" s="1"/>
  <c r="AK71" i="1" s="1"/>
  <c r="M61" i="28"/>
  <c r="N61" i="28"/>
  <c r="AI61" i="1" s="1"/>
  <c r="M32" i="27"/>
  <c r="N32" i="27" s="1"/>
  <c r="AH32" i="1" s="1"/>
  <c r="M65" i="26"/>
  <c r="N65" i="26"/>
  <c r="AG65" i="1" s="1"/>
  <c r="M8" i="36"/>
  <c r="N8" i="36" s="1"/>
  <c r="M10" i="36"/>
  <c r="N10" i="36" s="1"/>
  <c r="AQ10" i="1" s="1"/>
  <c r="M31" i="36"/>
  <c r="N31" i="36"/>
  <c r="M43" i="35"/>
  <c r="N43" i="35" s="1"/>
  <c r="AP43" i="1" s="1"/>
  <c r="M53" i="35"/>
  <c r="N53" i="35" s="1"/>
  <c r="AP53" i="1" s="1"/>
  <c r="M78" i="35"/>
  <c r="N78" i="35"/>
  <c r="M79" i="35"/>
  <c r="N79" i="35" s="1"/>
  <c r="AP79" i="1" s="1"/>
  <c r="M11" i="34"/>
  <c r="N11" i="34" s="1"/>
  <c r="AO11" i="1" s="1"/>
  <c r="M12" i="34"/>
  <c r="N12" i="34" s="1"/>
  <c r="AO12" i="1" s="1"/>
  <c r="M13" i="34"/>
  <c r="N13" i="34" s="1"/>
  <c r="AO13" i="1" s="1"/>
  <c r="M60" i="34"/>
  <c r="N60" i="34" s="1"/>
  <c r="AO60" i="1" s="1"/>
  <c r="M61" i="34"/>
  <c r="N61" i="34" s="1"/>
  <c r="AO61" i="1" s="1"/>
  <c r="M79" i="34"/>
  <c r="N79" i="34" s="1"/>
  <c r="AO79" i="1" s="1"/>
  <c r="M43" i="33"/>
  <c r="N43" i="33"/>
  <c r="M58" i="33"/>
  <c r="N58" i="33" s="1"/>
  <c r="AN58" i="1" s="1"/>
  <c r="M59" i="33"/>
  <c r="N59" i="33" s="1"/>
  <c r="AN59" i="1" s="1"/>
  <c r="M16" i="32"/>
  <c r="N16" i="32" s="1"/>
  <c r="AM16" i="1" s="1"/>
  <c r="M17" i="32"/>
  <c r="N17" i="32" s="1"/>
  <c r="AM17" i="1" s="1"/>
  <c r="M23" i="31"/>
  <c r="N23" i="31"/>
  <c r="M25" i="31"/>
  <c r="N25" i="31"/>
  <c r="M51" i="31"/>
  <c r="N51" i="31" s="1"/>
  <c r="AL51" i="1" s="1"/>
  <c r="M52" i="31"/>
  <c r="N52" i="31" s="1"/>
  <c r="AL52" i="1" s="1"/>
  <c r="M46" i="35"/>
  <c r="N46" i="35" s="1"/>
  <c r="AP46" i="1" s="1"/>
  <c r="M47" i="35"/>
  <c r="N47" i="35" s="1"/>
  <c r="AP47" i="1" s="1"/>
  <c r="M24" i="34"/>
  <c r="N24" i="34" s="1"/>
  <c r="AO24" i="1" s="1"/>
  <c r="M25" i="34"/>
  <c r="N25" i="34" s="1"/>
  <c r="AO25" i="1" s="1"/>
  <c r="M45" i="33"/>
  <c r="N45" i="33" s="1"/>
  <c r="AN45" i="1" s="1"/>
  <c r="M46" i="33"/>
  <c r="N46" i="33" s="1"/>
  <c r="AN46" i="1" s="1"/>
  <c r="M47" i="33"/>
  <c r="N47" i="33" s="1"/>
  <c r="AN47" i="1" s="1"/>
  <c r="M61" i="33"/>
  <c r="N61" i="33" s="1"/>
  <c r="AN61" i="1" s="1"/>
  <c r="M62" i="33"/>
  <c r="N62" i="33" s="1"/>
  <c r="AN62" i="1" s="1"/>
  <c r="M29" i="32"/>
  <c r="N29" i="32" s="1"/>
  <c r="AM29" i="1" s="1"/>
  <c r="M43" i="32"/>
  <c r="N43" i="32"/>
  <c r="AM43" i="1" s="1"/>
  <c r="M44" i="32"/>
  <c r="N44" i="32" s="1"/>
  <c r="AM44" i="1" s="1"/>
  <c r="M45" i="32"/>
  <c r="N45" i="32" s="1"/>
  <c r="AM45" i="1" s="1"/>
  <c r="M39" i="31"/>
  <c r="N39" i="31" s="1"/>
  <c r="AL39" i="1" s="1"/>
  <c r="M41" i="31"/>
  <c r="N41" i="31" s="1"/>
  <c r="AL41" i="1" s="1"/>
  <c r="M67" i="31"/>
  <c r="N67" i="31"/>
  <c r="AL67" i="1" s="1"/>
  <c r="M68" i="31"/>
  <c r="N68" i="31" s="1"/>
  <c r="AL68" i="1" s="1"/>
  <c r="M83" i="31"/>
  <c r="N83" i="31" s="1"/>
  <c r="AL83" i="1" s="1"/>
  <c r="M16" i="30"/>
  <c r="N16" i="30" s="1"/>
  <c r="AK16" i="1" s="1"/>
  <c r="M73" i="28"/>
  <c r="N73" i="28" s="1"/>
  <c r="AI73" i="1" s="1"/>
  <c r="M83" i="27"/>
  <c r="N83" i="27" s="1"/>
  <c r="AH83" i="1" s="1"/>
  <c r="M12" i="35"/>
  <c r="N12" i="35" s="1"/>
  <c r="AP12" i="1" s="1"/>
  <c r="M13" i="35"/>
  <c r="N13" i="35" s="1"/>
  <c r="AP13" i="1" s="1"/>
  <c r="M25" i="35"/>
  <c r="N25" i="35" s="1"/>
  <c r="AP25" i="1" s="1"/>
  <c r="M58" i="35"/>
  <c r="N58" i="35" s="1"/>
  <c r="AP58" i="1" s="1"/>
  <c r="M59" i="35"/>
  <c r="N59" i="35"/>
  <c r="AP59" i="1" s="1"/>
  <c r="M70" i="35"/>
  <c r="N70" i="35"/>
  <c r="M71" i="35"/>
  <c r="N71" i="35" s="1"/>
  <c r="AP71" i="1" s="1"/>
  <c r="M27" i="34"/>
  <c r="N27" i="34" s="1"/>
  <c r="AO27" i="1" s="1"/>
  <c r="M37" i="34"/>
  <c r="N37" i="34" s="1"/>
  <c r="AO37" i="1" s="1"/>
  <c r="M64" i="36"/>
  <c r="N64" i="36" s="1"/>
  <c r="AQ64" i="1" s="1"/>
  <c r="M66" i="36"/>
  <c r="N66" i="36" s="1"/>
  <c r="AQ66" i="1" s="1"/>
  <c r="M27" i="35"/>
  <c r="N27" i="35" s="1"/>
  <c r="AP27" i="1" s="1"/>
  <c r="M38" i="35"/>
  <c r="N38" i="35" s="1"/>
  <c r="AP38" i="1" s="1"/>
  <c r="M39" i="35"/>
  <c r="N39" i="35" s="1"/>
  <c r="AP39" i="1" s="1"/>
  <c r="M16" i="34"/>
  <c r="N16" i="34" s="1"/>
  <c r="AO16" i="1" s="1"/>
  <c r="M17" i="34"/>
  <c r="N17" i="34" s="1"/>
  <c r="AO17" i="1" s="1"/>
  <c r="M51" i="34"/>
  <c r="N51" i="34"/>
  <c r="AO51" i="1" s="1"/>
  <c r="M52" i="34"/>
  <c r="N52" i="34" s="1"/>
  <c r="AO52" i="1" s="1"/>
  <c r="M53" i="34"/>
  <c r="N53" i="34" s="1"/>
  <c r="AO53" i="1" s="1"/>
  <c r="M64" i="34"/>
  <c r="N64" i="34" s="1"/>
  <c r="AO64" i="1" s="1"/>
  <c r="M65" i="34"/>
  <c r="N65" i="34" s="1"/>
  <c r="AO65" i="1" s="1"/>
  <c r="M13" i="33"/>
  <c r="N13" i="33"/>
  <c r="M78" i="33"/>
  <c r="N78" i="33" s="1"/>
  <c r="AN78" i="1" s="1"/>
  <c r="M79" i="33"/>
  <c r="N79" i="33" s="1"/>
  <c r="AN79" i="1" s="1"/>
  <c r="M8" i="32"/>
  <c r="N8" i="32" s="1"/>
  <c r="M9" i="32"/>
  <c r="N9" i="32" s="1"/>
  <c r="AM9" i="1" s="1"/>
  <c r="M18" i="31"/>
  <c r="N18" i="31" s="1"/>
  <c r="AL18" i="1" s="1"/>
  <c r="M43" i="31"/>
  <c r="N43" i="31"/>
  <c r="M58" i="31"/>
  <c r="N58" i="31"/>
  <c r="M60" i="31"/>
  <c r="N60" i="31"/>
  <c r="AL60" i="1" s="1"/>
  <c r="M73" i="31"/>
  <c r="N73" i="31" s="1"/>
  <c r="AL73" i="1" s="1"/>
  <c r="M74" i="31"/>
  <c r="N74" i="31" s="1"/>
  <c r="AL74" i="1" s="1"/>
  <c r="M51" i="29"/>
  <c r="N51" i="29" s="1"/>
  <c r="AJ51" i="1" s="1"/>
  <c r="M13" i="26"/>
  <c r="N13" i="26" s="1"/>
  <c r="AG13" i="1" s="1"/>
  <c r="M39" i="25"/>
  <c r="N39" i="25" s="1"/>
  <c r="AF39" i="1" s="1"/>
  <c r="M55" i="36"/>
  <c r="N55" i="36" s="1"/>
  <c r="AQ55" i="1" s="1"/>
  <c r="M73" i="32"/>
  <c r="N73" i="32" s="1"/>
  <c r="AM73" i="1" s="1"/>
  <c r="M81" i="32"/>
  <c r="N81" i="32" s="1"/>
  <c r="AM81" i="1" s="1"/>
  <c r="M10" i="30"/>
  <c r="N10" i="30" s="1"/>
  <c r="AK10" i="1" s="1"/>
  <c r="M36" i="30"/>
  <c r="N36" i="30" s="1"/>
  <c r="AK36" i="1" s="1"/>
  <c r="M54" i="29"/>
  <c r="N54" i="29" s="1"/>
  <c r="AJ54" i="1" s="1"/>
  <c r="M24" i="26"/>
  <c r="N24" i="26"/>
  <c r="M67" i="26"/>
  <c r="N67" i="26"/>
  <c r="AG67" i="1" s="1"/>
  <c r="M68" i="26"/>
  <c r="N68" i="26" s="1"/>
  <c r="AG68" i="1" s="1"/>
  <c r="M17" i="25"/>
  <c r="N17" i="25"/>
  <c r="M18" i="25"/>
  <c r="N18" i="25" s="1"/>
  <c r="AF18" i="1" s="1"/>
  <c r="M60" i="25"/>
  <c r="N60" i="25" s="1"/>
  <c r="AF60" i="1" s="1"/>
  <c r="M81" i="25"/>
  <c r="N81" i="25" s="1"/>
  <c r="AF81" i="1" s="1"/>
  <c r="M11" i="24"/>
  <c r="N11" i="24" s="1"/>
  <c r="AE11" i="1" s="1"/>
  <c r="M38" i="30"/>
  <c r="N38" i="30" s="1"/>
  <c r="AK38" i="1" s="1"/>
  <c r="M39" i="30"/>
  <c r="N39" i="30" s="1"/>
  <c r="AK39" i="1" s="1"/>
  <c r="M50" i="30"/>
  <c r="N50" i="30" s="1"/>
  <c r="AK50" i="1" s="1"/>
  <c r="M34" i="29"/>
  <c r="N34" i="29" s="1"/>
  <c r="AJ34" i="1" s="1"/>
  <c r="M70" i="29"/>
  <c r="N70" i="29" s="1"/>
  <c r="AJ70" i="1" s="1"/>
  <c r="M8" i="28"/>
  <c r="N8" i="28" s="1"/>
  <c r="M23" i="28"/>
  <c r="N23" i="28" s="1"/>
  <c r="AI23" i="1" s="1"/>
  <c r="M24" i="28"/>
  <c r="N24" i="28" s="1"/>
  <c r="AI24" i="1" s="1"/>
  <c r="M36" i="28"/>
  <c r="N36" i="28" s="1"/>
  <c r="AI36" i="1" s="1"/>
  <c r="M51" i="28"/>
  <c r="N51" i="28"/>
  <c r="AI51" i="1" s="1"/>
  <c r="M52" i="28"/>
  <c r="N52" i="28" s="1"/>
  <c r="AI52" i="1" s="1"/>
  <c r="M64" i="28"/>
  <c r="N64" i="28" s="1"/>
  <c r="AI64" i="1" s="1"/>
  <c r="M16" i="27"/>
  <c r="N16" i="27" s="1"/>
  <c r="AH16" i="1" s="1"/>
  <c r="M61" i="27"/>
  <c r="N61" i="27" s="1"/>
  <c r="AH61" i="1" s="1"/>
  <c r="M62" i="27"/>
  <c r="N62" i="27"/>
  <c r="M47" i="26"/>
  <c r="N47" i="26"/>
  <c r="M48" i="26"/>
  <c r="N48" i="26" s="1"/>
  <c r="AG48" i="1" s="1"/>
  <c r="M79" i="26"/>
  <c r="N79" i="26" s="1"/>
  <c r="AG79" i="1" s="1"/>
  <c r="M29" i="25"/>
  <c r="N29" i="25" s="1"/>
  <c r="AF29" i="1" s="1"/>
  <c r="M30" i="25"/>
  <c r="N30" i="25" s="1"/>
  <c r="AF30" i="1" s="1"/>
  <c r="M61" i="25"/>
  <c r="N61" i="25"/>
  <c r="AF61" i="1" s="1"/>
  <c r="M59" i="26"/>
  <c r="N59" i="26" s="1"/>
  <c r="AG59" i="1" s="1"/>
  <c r="M60" i="26"/>
  <c r="N60" i="26" s="1"/>
  <c r="AG60" i="1" s="1"/>
  <c r="M71" i="26"/>
  <c r="N71" i="26" s="1"/>
  <c r="AG71" i="1" s="1"/>
  <c r="M9" i="25"/>
  <c r="N9" i="25" s="1"/>
  <c r="AF9" i="1" s="1"/>
  <c r="M10" i="25"/>
  <c r="N10" i="25" s="1"/>
  <c r="AF10" i="1" s="1"/>
  <c r="M53" i="25"/>
  <c r="N53" i="25" s="1"/>
  <c r="AF53" i="1" s="1"/>
  <c r="M54" i="25"/>
  <c r="N54" i="25" s="1"/>
  <c r="AF54" i="1" s="1"/>
  <c r="M15" i="24"/>
  <c r="N15" i="24"/>
  <c r="AE15" i="1" s="1"/>
  <c r="M39" i="23"/>
  <c r="N39" i="23" s="1"/>
  <c r="AD39" i="1" s="1"/>
  <c r="M54" i="30"/>
  <c r="N54" i="30" s="1"/>
  <c r="AK54" i="1" s="1"/>
  <c r="M55" i="30"/>
  <c r="N55" i="30"/>
  <c r="M24" i="29"/>
  <c r="N24" i="29" s="1"/>
  <c r="AJ24" i="1" s="1"/>
  <c r="M26" i="29"/>
  <c r="N26" i="29" s="1"/>
  <c r="AJ26" i="1" s="1"/>
  <c r="M36" i="29"/>
  <c r="N36" i="29" s="1"/>
  <c r="AJ36" i="1" s="1"/>
  <c r="M37" i="29"/>
  <c r="N37" i="29"/>
  <c r="M57" i="29"/>
  <c r="N57" i="29" s="1"/>
  <c r="AJ57" i="1" s="1"/>
  <c r="M81" i="29"/>
  <c r="N81" i="29" s="1"/>
  <c r="AJ81" i="1" s="1"/>
  <c r="M73" i="27"/>
  <c r="N73" i="27" s="1"/>
  <c r="AH73" i="1" s="1"/>
  <c r="M74" i="27"/>
  <c r="N74" i="27"/>
  <c r="M8" i="26"/>
  <c r="N8" i="26" s="1"/>
  <c r="M34" i="25"/>
  <c r="N34" i="25" s="1"/>
  <c r="AF34" i="1" s="1"/>
  <c r="M78" i="25"/>
  <c r="N78" i="25" s="1"/>
  <c r="AF78" i="1" s="1"/>
  <c r="M13" i="22"/>
  <c r="N13" i="22" s="1"/>
  <c r="AC13" i="1" s="1"/>
  <c r="M41" i="22"/>
  <c r="N41" i="22" s="1"/>
  <c r="AC41" i="1" s="1"/>
  <c r="M51" i="19"/>
  <c r="N51" i="19"/>
  <c r="Z51" i="1" s="1"/>
  <c r="M12" i="30"/>
  <c r="N12" i="30" s="1"/>
  <c r="AK12" i="1" s="1"/>
  <c r="M23" i="30"/>
  <c r="N23" i="30" s="1"/>
  <c r="AK23" i="1" s="1"/>
  <c r="M24" i="30"/>
  <c r="N24" i="30" s="1"/>
  <c r="AK24" i="1" s="1"/>
  <c r="M32" i="30"/>
  <c r="N32" i="30" s="1"/>
  <c r="AK32" i="1" s="1"/>
  <c r="M68" i="30"/>
  <c r="N68" i="30" s="1"/>
  <c r="AK68" i="1" s="1"/>
  <c r="M60" i="29"/>
  <c r="N60" i="29"/>
  <c r="AJ60" i="1" s="1"/>
  <c r="M62" i="29"/>
  <c r="N62" i="29" s="1"/>
  <c r="AJ62" i="1" s="1"/>
  <c r="M15" i="28"/>
  <c r="N15" i="28" s="1"/>
  <c r="AI15" i="1" s="1"/>
  <c r="M16" i="28"/>
  <c r="N16" i="28" s="1"/>
  <c r="AI16" i="1" s="1"/>
  <c r="M43" i="28"/>
  <c r="N43" i="28" s="1"/>
  <c r="AI43" i="1" s="1"/>
  <c r="M44" i="28"/>
  <c r="N44" i="28" s="1"/>
  <c r="AI44" i="1" s="1"/>
  <c r="M12" i="27"/>
  <c r="N12" i="27" s="1"/>
  <c r="AH12" i="1" s="1"/>
  <c r="M22" i="27"/>
  <c r="N22" i="27" s="1"/>
  <c r="AH22" i="1" s="1"/>
  <c r="M41" i="27"/>
  <c r="N41" i="27" s="1"/>
  <c r="AH41" i="1" s="1"/>
  <c r="M19" i="26"/>
  <c r="N19" i="26" s="1"/>
  <c r="AG19" i="1" s="1"/>
  <c r="M20" i="26"/>
  <c r="N20" i="26" s="1"/>
  <c r="AG20" i="1" s="1"/>
  <c r="M57" i="25"/>
  <c r="N57" i="25" s="1"/>
  <c r="AF57" i="1" s="1"/>
  <c r="M58" i="25"/>
  <c r="N58" i="25" s="1"/>
  <c r="AF58" i="1" s="1"/>
  <c r="M18" i="24"/>
  <c r="N18" i="24" s="1"/>
  <c r="AE18" i="1" s="1"/>
  <c r="M70" i="20"/>
  <c r="N70" i="20" s="1"/>
  <c r="AA70" i="1" s="1"/>
  <c r="M58" i="30"/>
  <c r="N58" i="30" s="1"/>
  <c r="AK58" i="1" s="1"/>
  <c r="M59" i="30"/>
  <c r="N59" i="30" s="1"/>
  <c r="AK59" i="1" s="1"/>
  <c r="M60" i="30"/>
  <c r="N60" i="30" s="1"/>
  <c r="AK60" i="1" s="1"/>
  <c r="M70" i="30"/>
  <c r="N70" i="30" s="1"/>
  <c r="AK70" i="1" s="1"/>
  <c r="M9" i="29"/>
  <c r="N9" i="29" s="1"/>
  <c r="AJ9" i="1" s="1"/>
  <c r="M29" i="29"/>
  <c r="N29" i="29" s="1"/>
  <c r="AJ29" i="1" s="1"/>
  <c r="M40" i="29"/>
  <c r="N40" i="29" s="1"/>
  <c r="AJ40" i="1" s="1"/>
  <c r="M18" i="28"/>
  <c r="N18" i="28" s="1"/>
  <c r="AI18" i="1" s="1"/>
  <c r="M19" i="28"/>
  <c r="N19" i="28" s="1"/>
  <c r="AI19" i="1" s="1"/>
  <c r="M20" i="28"/>
  <c r="N20" i="28" s="1"/>
  <c r="AI20" i="1" s="1"/>
  <c r="M31" i="28"/>
  <c r="N31" i="28" s="1"/>
  <c r="AI31" i="1" s="1"/>
  <c r="M32" i="28"/>
  <c r="N32" i="28" s="1"/>
  <c r="AI32" i="1" s="1"/>
  <c r="M46" i="28"/>
  <c r="N46" i="28" s="1"/>
  <c r="AI46" i="1" s="1"/>
  <c r="M47" i="28"/>
  <c r="N47" i="28" s="1"/>
  <c r="AI47" i="1" s="1"/>
  <c r="M48" i="28"/>
  <c r="N48" i="28" s="1"/>
  <c r="AI48" i="1" s="1"/>
  <c r="M59" i="28"/>
  <c r="N59" i="28" s="1"/>
  <c r="AI59" i="1" s="1"/>
  <c r="M60" i="28"/>
  <c r="N60" i="28"/>
  <c r="M57" i="27"/>
  <c r="N57" i="27" s="1"/>
  <c r="AH57" i="1" s="1"/>
  <c r="M58" i="27"/>
  <c r="N58" i="27" s="1"/>
  <c r="AH58" i="1" s="1"/>
  <c r="M11" i="26"/>
  <c r="N11" i="26" s="1"/>
  <c r="AG11" i="1" s="1"/>
  <c r="M12" i="26"/>
  <c r="N12" i="26" s="1"/>
  <c r="AG12" i="1" s="1"/>
  <c r="M31" i="26"/>
  <c r="N31" i="26" s="1"/>
  <c r="AG31" i="1" s="1"/>
  <c r="M32" i="26"/>
  <c r="N32" i="26" s="1"/>
  <c r="AG32" i="1" s="1"/>
  <c r="M55" i="26"/>
  <c r="N55" i="26" s="1"/>
  <c r="AG55" i="1" s="1"/>
  <c r="M64" i="26"/>
  <c r="N64" i="26" s="1"/>
  <c r="AG64" i="1" s="1"/>
  <c r="M76" i="26"/>
  <c r="N76" i="26" s="1"/>
  <c r="AG76" i="1" s="1"/>
  <c r="M83" i="26"/>
  <c r="N83" i="26" s="1"/>
  <c r="AG83" i="1" s="1"/>
  <c r="M25" i="25"/>
  <c r="N25" i="25" s="1"/>
  <c r="AF25" i="1" s="1"/>
  <c r="M37" i="25"/>
  <c r="N37" i="25" s="1"/>
  <c r="AF37" i="1" s="1"/>
  <c r="M8" i="24"/>
  <c r="N8" i="24" s="1"/>
  <c r="M16" i="19"/>
  <c r="N16" i="19" s="1"/>
  <c r="Z16" i="1" s="1"/>
  <c r="M65" i="19"/>
  <c r="N65" i="19"/>
  <c r="Z65" i="1" s="1"/>
  <c r="M20" i="24"/>
  <c r="N20" i="24" s="1"/>
  <c r="AE20" i="1" s="1"/>
  <c r="M43" i="24"/>
  <c r="N43" i="24"/>
  <c r="AE43" i="1" s="1"/>
  <c r="M46" i="24"/>
  <c r="N46" i="24" s="1"/>
  <c r="AE46" i="1" s="1"/>
  <c r="M18" i="23"/>
  <c r="N18" i="23" s="1"/>
  <c r="AD18" i="1" s="1"/>
  <c r="M76" i="22"/>
  <c r="N76" i="22" s="1"/>
  <c r="AC76" i="1" s="1"/>
  <c r="M55" i="21"/>
  <c r="N55" i="21" s="1"/>
  <c r="AB55" i="1" s="1"/>
  <c r="M69" i="21"/>
  <c r="N69" i="21" s="1"/>
  <c r="AB69" i="1" s="1"/>
  <c r="M70" i="21"/>
  <c r="N70" i="21"/>
  <c r="AB70" i="1" s="1"/>
  <c r="M9" i="20"/>
  <c r="N9" i="20" s="1"/>
  <c r="AA9" i="1" s="1"/>
  <c r="M10" i="20"/>
  <c r="N10" i="20" s="1"/>
  <c r="AA10" i="1" s="1"/>
  <c r="M11" i="20"/>
  <c r="N11" i="20"/>
  <c r="M19" i="20"/>
  <c r="N19" i="20" s="1"/>
  <c r="AA19" i="1" s="1"/>
  <c r="M29" i="20"/>
  <c r="N29" i="20" s="1"/>
  <c r="AA29" i="1" s="1"/>
  <c r="M33" i="20"/>
  <c r="N33" i="20" s="1"/>
  <c r="AA33" i="1" s="1"/>
  <c r="M43" i="20"/>
  <c r="N43" i="20"/>
  <c r="AA43" i="1" s="1"/>
  <c r="M46" i="20"/>
  <c r="N46" i="20" s="1"/>
  <c r="AA46" i="1" s="1"/>
  <c r="M47" i="20"/>
  <c r="N47" i="20" s="1"/>
  <c r="AA47" i="1" s="1"/>
  <c r="M8" i="19"/>
  <c r="N8" i="19" s="1"/>
  <c r="M9" i="19"/>
  <c r="N9" i="19"/>
  <c r="M18" i="19"/>
  <c r="N18" i="19" s="1"/>
  <c r="Z18" i="1" s="1"/>
  <c r="M19" i="19"/>
  <c r="N19" i="19" s="1"/>
  <c r="Z19" i="1" s="1"/>
  <c r="M20" i="19"/>
  <c r="N20" i="19" s="1"/>
  <c r="Z20" i="1" s="1"/>
  <c r="M29" i="19"/>
  <c r="N29" i="19" s="1"/>
  <c r="Z29" i="1" s="1"/>
  <c r="M30" i="19"/>
  <c r="N30" i="19" s="1"/>
  <c r="Z30" i="1" s="1"/>
  <c r="M53" i="19"/>
  <c r="N53" i="19" s="1"/>
  <c r="Z53" i="1" s="1"/>
  <c r="M68" i="19"/>
  <c r="N68" i="19" s="1"/>
  <c r="Z68" i="1" s="1"/>
  <c r="M10" i="18"/>
  <c r="N10" i="18" s="1"/>
  <c r="Y10" i="1" s="1"/>
  <c r="M16" i="14"/>
  <c r="N16" i="14"/>
  <c r="U16" i="1" s="1"/>
  <c r="M24" i="24"/>
  <c r="N24" i="24" s="1"/>
  <c r="AE24" i="1" s="1"/>
  <c r="M58" i="24"/>
  <c r="N58" i="24" s="1"/>
  <c r="AE58" i="1" s="1"/>
  <c r="M52" i="23"/>
  <c r="N52" i="23" s="1"/>
  <c r="AD52" i="1" s="1"/>
  <c r="M54" i="23"/>
  <c r="N54" i="23" s="1"/>
  <c r="AD54" i="1" s="1"/>
  <c r="M18" i="22"/>
  <c r="N18" i="22" s="1"/>
  <c r="AC18" i="1" s="1"/>
  <c r="M19" i="22"/>
  <c r="N19" i="22" s="1"/>
  <c r="AC19" i="1" s="1"/>
  <c r="M20" i="22"/>
  <c r="N20" i="22" s="1"/>
  <c r="AC20" i="1" s="1"/>
  <c r="M31" i="22"/>
  <c r="N31" i="22" s="1"/>
  <c r="AC31" i="1" s="1"/>
  <c r="M32" i="22"/>
  <c r="N32" i="22" s="1"/>
  <c r="AC32" i="1" s="1"/>
  <c r="M31" i="21"/>
  <c r="N31" i="21" s="1"/>
  <c r="AB31" i="1" s="1"/>
  <c r="M36" i="20"/>
  <c r="N36" i="20" s="1"/>
  <c r="AA36" i="1" s="1"/>
  <c r="M81" i="20"/>
  <c r="N81" i="20"/>
  <c r="M33" i="19"/>
  <c r="N33" i="19" s="1"/>
  <c r="Z33" i="1" s="1"/>
  <c r="M46" i="19"/>
  <c r="N46" i="19" s="1"/>
  <c r="Z46" i="1" s="1"/>
  <c r="M58" i="19"/>
  <c r="N58" i="19" s="1"/>
  <c r="Z58" i="1" s="1"/>
  <c r="M59" i="22"/>
  <c r="N59" i="22" s="1"/>
  <c r="AC59" i="1" s="1"/>
  <c r="M71" i="22"/>
  <c r="N71" i="22" s="1"/>
  <c r="AC71" i="1" s="1"/>
  <c r="M19" i="21"/>
  <c r="N19" i="21" s="1"/>
  <c r="AB19" i="1" s="1"/>
  <c r="M20" i="21"/>
  <c r="N20" i="21" s="1"/>
  <c r="AB20" i="1" s="1"/>
  <c r="M58" i="21"/>
  <c r="N58" i="21"/>
  <c r="M59" i="21"/>
  <c r="N59" i="21" s="1"/>
  <c r="AB59" i="1" s="1"/>
  <c r="M50" i="20"/>
  <c r="N50" i="20" s="1"/>
  <c r="AA50" i="1" s="1"/>
  <c r="M51" i="20"/>
  <c r="N51" i="20" s="1"/>
  <c r="AA51" i="1" s="1"/>
  <c r="M52" i="20"/>
  <c r="N52" i="20" s="1"/>
  <c r="AA52" i="1" s="1"/>
  <c r="M13" i="19"/>
  <c r="N13" i="19" s="1"/>
  <c r="Z13" i="1" s="1"/>
  <c r="M24" i="19"/>
  <c r="N24" i="19" s="1"/>
  <c r="Z24" i="1" s="1"/>
  <c r="M36" i="19"/>
  <c r="N36" i="19" s="1"/>
  <c r="Z36" i="1" s="1"/>
  <c r="M60" i="19"/>
  <c r="N60" i="19" s="1"/>
  <c r="Z60" i="1" s="1"/>
  <c r="M81" i="17"/>
  <c r="N81" i="17" s="1"/>
  <c r="X81" i="1" s="1"/>
  <c r="M27" i="24"/>
  <c r="N27" i="24" s="1"/>
  <c r="AE27" i="1" s="1"/>
  <c r="M38" i="24"/>
  <c r="N38" i="24" s="1"/>
  <c r="AE38" i="1" s="1"/>
  <c r="M62" i="24"/>
  <c r="N62" i="24" s="1"/>
  <c r="AE62" i="1" s="1"/>
  <c r="M79" i="24"/>
  <c r="N79" i="24" s="1"/>
  <c r="AE79" i="1" s="1"/>
  <c r="M24" i="23"/>
  <c r="N24" i="23"/>
  <c r="M25" i="23"/>
  <c r="N25" i="23" s="1"/>
  <c r="AD25" i="1" s="1"/>
  <c r="M44" i="23"/>
  <c r="N44" i="23" s="1"/>
  <c r="AD44" i="1" s="1"/>
  <c r="M46" i="23"/>
  <c r="N46" i="23" s="1"/>
  <c r="AD46" i="1" s="1"/>
  <c r="M22" i="22"/>
  <c r="N22" i="22" s="1"/>
  <c r="AC22" i="1" s="1"/>
  <c r="M23" i="22"/>
  <c r="N23" i="22" s="1"/>
  <c r="AC23" i="1" s="1"/>
  <c r="M24" i="22"/>
  <c r="N24" i="22"/>
  <c r="M62" i="19"/>
  <c r="N62" i="19" s="1"/>
  <c r="Z62" i="1" s="1"/>
  <c r="M55" i="15"/>
  <c r="N55" i="15" s="1"/>
  <c r="V55" i="1" s="1"/>
  <c r="M79" i="15"/>
  <c r="N79" i="15" s="1"/>
  <c r="V79" i="1" s="1"/>
  <c r="M36" i="23"/>
  <c r="N36" i="23" s="1"/>
  <c r="AD36" i="1" s="1"/>
  <c r="M58" i="23"/>
  <c r="N58" i="23" s="1"/>
  <c r="AD58" i="1" s="1"/>
  <c r="M36" i="22"/>
  <c r="N36" i="22" s="1"/>
  <c r="AC36" i="1" s="1"/>
  <c r="M79" i="22"/>
  <c r="N79" i="22" s="1"/>
  <c r="AC79" i="1" s="1"/>
  <c r="M41" i="20"/>
  <c r="N41" i="20" s="1"/>
  <c r="AA41" i="1" s="1"/>
  <c r="M75" i="20"/>
  <c r="N75" i="20" s="1"/>
  <c r="AA75" i="1" s="1"/>
  <c r="M40" i="19"/>
  <c r="N40" i="19" s="1"/>
  <c r="Z40" i="1" s="1"/>
  <c r="M54" i="24"/>
  <c r="N54" i="24" s="1"/>
  <c r="AE54" i="1" s="1"/>
  <c r="M66" i="24"/>
  <c r="N66" i="24" s="1"/>
  <c r="AE66" i="1" s="1"/>
  <c r="M9" i="23"/>
  <c r="N9" i="23" s="1"/>
  <c r="AD9" i="1" s="1"/>
  <c r="M10" i="23"/>
  <c r="N10" i="23" s="1"/>
  <c r="AD10" i="1" s="1"/>
  <c r="M38" i="23"/>
  <c r="N38" i="23" s="1"/>
  <c r="AD38" i="1" s="1"/>
  <c r="M60" i="23"/>
  <c r="N60" i="23"/>
  <c r="AD60" i="1" s="1"/>
  <c r="M61" i="23"/>
  <c r="N61" i="23"/>
  <c r="M62" i="23"/>
  <c r="N62" i="23" s="1"/>
  <c r="AD62" i="1" s="1"/>
  <c r="M74" i="23"/>
  <c r="N74" i="23"/>
  <c r="M11" i="22"/>
  <c r="N11" i="22" s="1"/>
  <c r="AC11" i="1" s="1"/>
  <c r="M12" i="22"/>
  <c r="N12" i="22" s="1"/>
  <c r="AC12" i="1" s="1"/>
  <c r="M27" i="22"/>
  <c r="N27" i="22" s="1"/>
  <c r="AC27" i="1" s="1"/>
  <c r="M38" i="22"/>
  <c r="N38" i="22" s="1"/>
  <c r="AC38" i="1" s="1"/>
  <c r="M39" i="22"/>
  <c r="N39" i="22" s="1"/>
  <c r="AC39" i="1" s="1"/>
  <c r="M40" i="22"/>
  <c r="N40" i="22" s="1"/>
  <c r="AC40" i="1" s="1"/>
  <c r="M81" i="22"/>
  <c r="N81" i="22"/>
  <c r="M10" i="21"/>
  <c r="N10" i="21" s="1"/>
  <c r="AB10" i="1" s="1"/>
  <c r="M11" i="21"/>
  <c r="N11" i="21" s="1"/>
  <c r="AB11" i="1" s="1"/>
  <c r="M12" i="21"/>
  <c r="N12" i="21" s="1"/>
  <c r="AB12" i="1" s="1"/>
  <c r="M22" i="21"/>
  <c r="N22" i="21"/>
  <c r="M23" i="21"/>
  <c r="N23" i="21" s="1"/>
  <c r="AB23" i="1" s="1"/>
  <c r="M51" i="21"/>
  <c r="N51" i="21" s="1"/>
  <c r="AB51" i="1" s="1"/>
  <c r="M52" i="21"/>
  <c r="N52" i="21" s="1"/>
  <c r="AB52" i="1" s="1"/>
  <c r="M57" i="20"/>
  <c r="N57" i="20" s="1"/>
  <c r="AA57" i="1" s="1"/>
  <c r="M50" i="19"/>
  <c r="N50" i="19" s="1"/>
  <c r="Z50" i="1" s="1"/>
  <c r="M64" i="19"/>
  <c r="N64" i="19" s="1"/>
  <c r="Z64" i="1" s="1"/>
  <c r="M11" i="16"/>
  <c r="N11" i="16" s="1"/>
  <c r="W11" i="1" s="1"/>
  <c r="M71" i="16"/>
  <c r="N71" i="16" s="1"/>
  <c r="W71" i="1" s="1"/>
  <c r="M8" i="18"/>
  <c r="N8" i="18" s="1"/>
  <c r="M22" i="18"/>
  <c r="N22" i="18" s="1"/>
  <c r="Y22" i="1" s="1"/>
  <c r="M34" i="18"/>
  <c r="N34" i="18" s="1"/>
  <c r="Y34" i="1" s="1"/>
  <c r="M66" i="18"/>
  <c r="N66" i="18"/>
  <c r="M38" i="17"/>
  <c r="N38" i="17" s="1"/>
  <c r="X38" i="1" s="1"/>
  <c r="M60" i="17"/>
  <c r="N60" i="17" s="1"/>
  <c r="X60" i="1" s="1"/>
  <c r="M10" i="16"/>
  <c r="N10" i="16"/>
  <c r="M32" i="16"/>
  <c r="N32" i="16" s="1"/>
  <c r="W32" i="1" s="1"/>
  <c r="M23" i="15"/>
  <c r="N23" i="15" s="1"/>
  <c r="V23" i="1" s="1"/>
  <c r="M44" i="13"/>
  <c r="N44" i="13" s="1"/>
  <c r="T44" i="1" s="1"/>
  <c r="M46" i="13"/>
  <c r="N46" i="13" s="1"/>
  <c r="T46" i="1" s="1"/>
  <c r="M23" i="18"/>
  <c r="N23" i="18" s="1"/>
  <c r="Y23" i="1" s="1"/>
  <c r="M37" i="15"/>
  <c r="N37" i="15"/>
  <c r="V37" i="1" s="1"/>
  <c r="M64" i="11"/>
  <c r="N64" i="11" s="1"/>
  <c r="S64" i="1" s="1"/>
  <c r="M81" i="19"/>
  <c r="N81" i="19"/>
  <c r="M58" i="18"/>
  <c r="N58" i="18" s="1"/>
  <c r="Y58" i="1" s="1"/>
  <c r="M30" i="17"/>
  <c r="N30" i="17"/>
  <c r="M64" i="17"/>
  <c r="N64" i="17" s="1"/>
  <c r="X64" i="1" s="1"/>
  <c r="M76" i="17"/>
  <c r="N76" i="17" s="1"/>
  <c r="X76" i="1" s="1"/>
  <c r="M26" i="16"/>
  <c r="N26" i="16"/>
  <c r="W26" i="1" s="1"/>
  <c r="M36" i="16"/>
  <c r="N36" i="16" s="1"/>
  <c r="W36" i="1" s="1"/>
  <c r="M29" i="15"/>
  <c r="N29" i="15" s="1"/>
  <c r="V29" i="1" s="1"/>
  <c r="M76" i="19"/>
  <c r="N76" i="19" s="1"/>
  <c r="Z76" i="1" s="1"/>
  <c r="M47" i="18"/>
  <c r="N47" i="18" s="1"/>
  <c r="Y47" i="1" s="1"/>
  <c r="M60" i="18"/>
  <c r="N60" i="18" s="1"/>
  <c r="Y60" i="1" s="1"/>
  <c r="M10" i="17"/>
  <c r="N10" i="17" s="1"/>
  <c r="X10" i="1" s="1"/>
  <c r="M32" i="17"/>
  <c r="N32" i="17" s="1"/>
  <c r="X32" i="1" s="1"/>
  <c r="M66" i="17"/>
  <c r="N66" i="17"/>
  <c r="M38" i="16"/>
  <c r="N38" i="16" s="1"/>
  <c r="W38" i="1" s="1"/>
  <c r="M60" i="16"/>
  <c r="N60" i="16" s="1"/>
  <c r="W60" i="1" s="1"/>
  <c r="M17" i="15"/>
  <c r="N17" i="15"/>
  <c r="M31" i="15"/>
  <c r="N31" i="15" s="1"/>
  <c r="V31" i="1" s="1"/>
  <c r="M32" i="15"/>
  <c r="N32" i="15" s="1"/>
  <c r="V32" i="1" s="1"/>
  <c r="M67" i="15"/>
  <c r="N67" i="15" s="1"/>
  <c r="V67" i="1" s="1"/>
  <c r="M68" i="15"/>
  <c r="N68" i="15" s="1"/>
  <c r="V68" i="1" s="1"/>
  <c r="M74" i="15"/>
  <c r="N74" i="15" s="1"/>
  <c r="V74" i="1" s="1"/>
  <c r="M81" i="15"/>
  <c r="N81" i="15" s="1"/>
  <c r="V81" i="1" s="1"/>
  <c r="M23" i="14"/>
  <c r="N23" i="14" s="1"/>
  <c r="U23" i="1" s="1"/>
  <c r="M25" i="14"/>
  <c r="N25" i="14" s="1"/>
  <c r="U25" i="1" s="1"/>
  <c r="M57" i="14"/>
  <c r="N57" i="14" s="1"/>
  <c r="U57" i="1" s="1"/>
  <c r="M15" i="18"/>
  <c r="N15" i="18"/>
  <c r="Y15" i="1" s="1"/>
  <c r="M18" i="18"/>
  <c r="N18" i="18" s="1"/>
  <c r="Y18" i="1" s="1"/>
  <c r="M20" i="18"/>
  <c r="N20" i="18" s="1"/>
  <c r="Y20" i="1" s="1"/>
  <c r="M30" i="18"/>
  <c r="N30" i="18" s="1"/>
  <c r="Y30" i="1" s="1"/>
  <c r="M52" i="18"/>
  <c r="N52" i="18" s="1"/>
  <c r="Y52" i="1" s="1"/>
  <c r="M24" i="17"/>
  <c r="N24" i="17" s="1"/>
  <c r="X24" i="1" s="1"/>
  <c r="M52" i="16"/>
  <c r="N52" i="16"/>
  <c r="M38" i="13"/>
  <c r="N38" i="13" s="1"/>
  <c r="T38" i="1" s="1"/>
  <c r="M57" i="13"/>
  <c r="N57" i="13" s="1"/>
  <c r="T57" i="1" s="1"/>
  <c r="M13" i="11"/>
  <c r="N13" i="11" s="1"/>
  <c r="S13" i="1" s="1"/>
  <c r="M52" i="11"/>
  <c r="N52" i="11"/>
  <c r="S52" i="1" s="1"/>
  <c r="M53" i="11"/>
  <c r="N53" i="11" s="1"/>
  <c r="S53" i="1" s="1"/>
  <c r="M69" i="10"/>
  <c r="N69" i="10" s="1"/>
  <c r="R69" i="1" s="1"/>
  <c r="M78" i="19"/>
  <c r="N78" i="19" s="1"/>
  <c r="Z78" i="1" s="1"/>
  <c r="M32" i="18"/>
  <c r="N32" i="18" s="1"/>
  <c r="Y32" i="1" s="1"/>
  <c r="M54" i="18"/>
  <c r="N54" i="18" s="1"/>
  <c r="Y54" i="1" s="1"/>
  <c r="M64" i="18"/>
  <c r="N64" i="18" s="1"/>
  <c r="Y64" i="1" s="1"/>
  <c r="M76" i="18"/>
  <c r="N76" i="18" s="1"/>
  <c r="Y76" i="1" s="1"/>
  <c r="M26" i="17"/>
  <c r="N26" i="17"/>
  <c r="M36" i="17"/>
  <c r="N36" i="17" s="1"/>
  <c r="X36" i="1" s="1"/>
  <c r="M48" i="17"/>
  <c r="N48" i="17" s="1"/>
  <c r="X48" i="1" s="1"/>
  <c r="M58" i="17"/>
  <c r="N58" i="17"/>
  <c r="M8" i="16"/>
  <c r="N8" i="16"/>
  <c r="M20" i="16"/>
  <c r="N20" i="16" s="1"/>
  <c r="W20" i="1" s="1"/>
  <c r="M30" i="16"/>
  <c r="N30" i="16" s="1"/>
  <c r="W30" i="1" s="1"/>
  <c r="M54" i="16"/>
  <c r="N54" i="16" s="1"/>
  <c r="W54" i="1" s="1"/>
  <c r="M76" i="16"/>
  <c r="N76" i="16" s="1"/>
  <c r="W76" i="1" s="1"/>
  <c r="M11" i="15"/>
  <c r="N11" i="15" s="1"/>
  <c r="V11" i="1" s="1"/>
  <c r="M12" i="15"/>
  <c r="N12" i="15" s="1"/>
  <c r="V12" i="1" s="1"/>
  <c r="M44" i="15"/>
  <c r="N44" i="15" s="1"/>
  <c r="V44" i="1" s="1"/>
  <c r="M10" i="8"/>
  <c r="N10" i="8" s="1"/>
  <c r="P10" i="1" s="1"/>
  <c r="M17" i="13"/>
  <c r="N17" i="13" s="1"/>
  <c r="T17" i="1" s="1"/>
  <c r="M20" i="13"/>
  <c r="N20" i="13" s="1"/>
  <c r="T20" i="1" s="1"/>
  <c r="M29" i="13"/>
  <c r="N29" i="13"/>
  <c r="T29" i="1" s="1"/>
  <c r="M31" i="13"/>
  <c r="N31" i="13" s="1"/>
  <c r="T31" i="1" s="1"/>
  <c r="M32" i="13"/>
  <c r="N32" i="13" s="1"/>
  <c r="T32" i="1" s="1"/>
  <c r="M48" i="13"/>
  <c r="N48" i="13" s="1"/>
  <c r="T48" i="1" s="1"/>
  <c r="M61" i="13"/>
  <c r="N61" i="13" s="1"/>
  <c r="T61" i="1" s="1"/>
  <c r="M81" i="13"/>
  <c r="N81" i="13"/>
  <c r="M29" i="11"/>
  <c r="N29" i="11" s="1"/>
  <c r="S29" i="1" s="1"/>
  <c r="M30" i="11"/>
  <c r="N30" i="11" s="1"/>
  <c r="S30" i="1" s="1"/>
  <c r="M41" i="11"/>
  <c r="N41" i="11" s="1"/>
  <c r="S41" i="1" s="1"/>
  <c r="M70" i="11"/>
  <c r="N70" i="11" s="1"/>
  <c r="S70" i="1" s="1"/>
  <c r="M79" i="11"/>
  <c r="N79" i="11"/>
  <c r="M9" i="10"/>
  <c r="N9" i="10" s="1"/>
  <c r="R9" i="1" s="1"/>
  <c r="M48" i="10"/>
  <c r="N48" i="10" s="1"/>
  <c r="R48" i="1" s="1"/>
  <c r="M59" i="10"/>
  <c r="N59" i="10"/>
  <c r="M60" i="10"/>
  <c r="N60" i="10" s="1"/>
  <c r="R60" i="1" s="1"/>
  <c r="M59" i="14"/>
  <c r="N59" i="14" s="1"/>
  <c r="U59" i="1" s="1"/>
  <c r="M60" i="14"/>
  <c r="N60" i="14" s="1"/>
  <c r="U60" i="1" s="1"/>
  <c r="M75" i="13"/>
  <c r="N75" i="13" s="1"/>
  <c r="T75" i="1" s="1"/>
  <c r="M76" i="13"/>
  <c r="N76" i="13" s="1"/>
  <c r="T76" i="1" s="1"/>
  <c r="M83" i="13"/>
  <c r="N83" i="13" s="1"/>
  <c r="T83" i="1" s="1"/>
  <c r="M33" i="11"/>
  <c r="N33" i="11" s="1"/>
  <c r="S33" i="1" s="1"/>
  <c r="M13" i="9"/>
  <c r="N13" i="9" s="1"/>
  <c r="Q13" i="1" s="1"/>
  <c r="M24" i="9"/>
  <c r="N24" i="9" s="1"/>
  <c r="Q24" i="1" s="1"/>
  <c r="M26" i="9"/>
  <c r="N26" i="9" s="1"/>
  <c r="Q26" i="1" s="1"/>
  <c r="M36" i="9"/>
  <c r="N36" i="9" s="1"/>
  <c r="Q36" i="1" s="1"/>
  <c r="M38" i="9"/>
  <c r="N38" i="9"/>
  <c r="M57" i="9"/>
  <c r="N57" i="9" s="1"/>
  <c r="Q57" i="1" s="1"/>
  <c r="M18" i="8"/>
  <c r="N18" i="8" s="1"/>
  <c r="P18" i="1" s="1"/>
  <c r="M19" i="8"/>
  <c r="N19" i="8" s="1"/>
  <c r="P19" i="1" s="1"/>
  <c r="M10" i="7"/>
  <c r="N10" i="7" s="1"/>
  <c r="N10" i="1" s="1"/>
  <c r="M34" i="14"/>
  <c r="N34" i="14" s="1"/>
  <c r="U34" i="1" s="1"/>
  <c r="M53" i="14"/>
  <c r="N53" i="14"/>
  <c r="M54" i="14"/>
  <c r="N54" i="14" s="1"/>
  <c r="U54" i="1" s="1"/>
  <c r="M65" i="14"/>
  <c r="N65" i="14" s="1"/>
  <c r="U65" i="1" s="1"/>
  <c r="M66" i="14"/>
  <c r="N66" i="14" s="1"/>
  <c r="U66" i="1" s="1"/>
  <c r="M67" i="14"/>
  <c r="N67" i="14" s="1"/>
  <c r="U67" i="1" s="1"/>
  <c r="M78" i="14"/>
  <c r="N78" i="14" s="1"/>
  <c r="U78" i="1" s="1"/>
  <c r="M79" i="14"/>
  <c r="N79" i="14"/>
  <c r="M8" i="13"/>
  <c r="N8" i="13" s="1"/>
  <c r="M36" i="13"/>
  <c r="N36" i="13" s="1"/>
  <c r="T36" i="1" s="1"/>
  <c r="M51" i="13"/>
  <c r="N51" i="13" s="1"/>
  <c r="T51" i="1" s="1"/>
  <c r="M52" i="13"/>
  <c r="N52" i="13" s="1"/>
  <c r="T52" i="1" s="1"/>
  <c r="M65" i="13"/>
  <c r="N65" i="13" s="1"/>
  <c r="T65" i="1" s="1"/>
  <c r="M19" i="11"/>
  <c r="N19" i="11" s="1"/>
  <c r="S19" i="1" s="1"/>
  <c r="M60" i="11"/>
  <c r="N60" i="11" s="1"/>
  <c r="S60" i="1" s="1"/>
  <c r="M61" i="11"/>
  <c r="N61" i="11" s="1"/>
  <c r="S61" i="1" s="1"/>
  <c r="M62" i="11"/>
  <c r="N62" i="11"/>
  <c r="M62" i="10"/>
  <c r="N62" i="10" s="1"/>
  <c r="R62" i="1" s="1"/>
  <c r="M83" i="10"/>
  <c r="N83" i="10"/>
  <c r="M60" i="9"/>
  <c r="N60" i="9" s="1"/>
  <c r="Q60" i="1" s="1"/>
  <c r="M61" i="9"/>
  <c r="N61" i="9" s="1"/>
  <c r="Q61" i="1" s="1"/>
  <c r="M60" i="8"/>
  <c r="N60" i="8" s="1"/>
  <c r="P60" i="1" s="1"/>
  <c r="M66" i="8"/>
  <c r="N66" i="8" s="1"/>
  <c r="P66" i="1" s="1"/>
  <c r="M75" i="8"/>
  <c r="N75" i="8" s="1"/>
  <c r="P75" i="1" s="1"/>
  <c r="M46" i="7"/>
  <c r="N46" i="7" s="1"/>
  <c r="N46" i="1" s="1"/>
  <c r="M20" i="14"/>
  <c r="N20" i="14" s="1"/>
  <c r="U20" i="1" s="1"/>
  <c r="M43" i="14"/>
  <c r="N43" i="14"/>
  <c r="U43" i="1" s="1"/>
  <c r="M45" i="14"/>
  <c r="N45" i="14" s="1"/>
  <c r="U45" i="1" s="1"/>
  <c r="M69" i="14"/>
  <c r="N69" i="14" s="1"/>
  <c r="U69" i="1" s="1"/>
  <c r="M70" i="14"/>
  <c r="N70" i="14"/>
  <c r="M71" i="14"/>
  <c r="N71" i="14" s="1"/>
  <c r="U71" i="1" s="1"/>
  <c r="M12" i="13"/>
  <c r="N12" i="13" s="1"/>
  <c r="T12" i="1" s="1"/>
  <c r="M25" i="13"/>
  <c r="N25" i="13" s="1"/>
  <c r="T25" i="1" s="1"/>
  <c r="M27" i="13"/>
  <c r="N27" i="13" s="1"/>
  <c r="T27" i="1" s="1"/>
  <c r="M41" i="13"/>
  <c r="N41" i="13" s="1"/>
  <c r="T41" i="1" s="1"/>
  <c r="M9" i="11"/>
  <c r="N9" i="11"/>
  <c r="M10" i="11"/>
  <c r="N10" i="11" s="1"/>
  <c r="S10" i="1" s="1"/>
  <c r="M22" i="11"/>
  <c r="N22" i="11" s="1"/>
  <c r="S22" i="1" s="1"/>
  <c r="M45" i="11"/>
  <c r="N45" i="11" s="1"/>
  <c r="S45" i="1" s="1"/>
  <c r="M47" i="11"/>
  <c r="N47" i="11"/>
  <c r="M48" i="11"/>
  <c r="N48" i="11" s="1"/>
  <c r="S48" i="1" s="1"/>
  <c r="M83" i="11"/>
  <c r="N83" i="11" s="1"/>
  <c r="S83" i="1" s="1"/>
  <c r="M15" i="10"/>
  <c r="N15" i="10" s="1"/>
  <c r="R15" i="1" s="1"/>
  <c r="M17" i="10"/>
  <c r="N17" i="10" s="1"/>
  <c r="R17" i="1" s="1"/>
  <c r="M31" i="10"/>
  <c r="N31" i="10" s="1"/>
  <c r="R31" i="1" s="1"/>
  <c r="M32" i="10"/>
  <c r="N32" i="10" s="1"/>
  <c r="R32" i="1" s="1"/>
  <c r="M66" i="10"/>
  <c r="N66" i="10" s="1"/>
  <c r="R66" i="1" s="1"/>
  <c r="M79" i="10"/>
  <c r="N79" i="10"/>
  <c r="M20" i="9"/>
  <c r="N20" i="9" s="1"/>
  <c r="Q20" i="1" s="1"/>
  <c r="M29" i="9"/>
  <c r="N29" i="9" s="1"/>
  <c r="Q29" i="1" s="1"/>
  <c r="M52" i="9"/>
  <c r="N52" i="9" s="1"/>
  <c r="Q52" i="1" s="1"/>
  <c r="M64" i="9"/>
  <c r="N64" i="9" s="1"/>
  <c r="Q64" i="1" s="1"/>
  <c r="M11" i="8"/>
  <c r="N11" i="8"/>
  <c r="M60" i="7"/>
  <c r="N60" i="7"/>
  <c r="N60" i="1" s="1"/>
  <c r="M66" i="7"/>
  <c r="N66" i="7"/>
  <c r="N66" i="1" s="1"/>
  <c r="M66" i="9"/>
  <c r="N66" i="9" s="1"/>
  <c r="Q66" i="1" s="1"/>
  <c r="M68" i="9"/>
  <c r="N68" i="9" s="1"/>
  <c r="Q68" i="1" s="1"/>
  <c r="M74" i="9"/>
  <c r="N74" i="9" s="1"/>
  <c r="Q74" i="1" s="1"/>
  <c r="M76" i="9"/>
  <c r="N76" i="9" s="1"/>
  <c r="Q76" i="1" s="1"/>
  <c r="M36" i="8"/>
  <c r="N36" i="8" s="1"/>
  <c r="P36" i="1" s="1"/>
  <c r="M38" i="8"/>
  <c r="N38" i="8" s="1"/>
  <c r="P38" i="1" s="1"/>
  <c r="M44" i="8"/>
  <c r="N44" i="8" s="1"/>
  <c r="P44" i="1" s="1"/>
  <c r="M46" i="8"/>
  <c r="N46" i="8" s="1"/>
  <c r="P46" i="1" s="1"/>
  <c r="M26" i="12"/>
  <c r="N26" i="12"/>
  <c r="M46" i="12"/>
  <c r="N46" i="12" s="1"/>
  <c r="O46" i="1" s="1"/>
  <c r="M62" i="12"/>
  <c r="N62" i="12"/>
  <c r="M78" i="12"/>
  <c r="N78" i="12"/>
  <c r="M26" i="6"/>
  <c r="N26" i="6" s="1"/>
  <c r="M26" i="1" s="1"/>
  <c r="M46" i="6"/>
  <c r="N46" i="6" s="1"/>
  <c r="M46" i="1" s="1"/>
  <c r="M62" i="6"/>
  <c r="N62" i="6" s="1"/>
  <c r="M62" i="1" s="1"/>
  <c r="M78" i="6"/>
  <c r="N78" i="6" s="1"/>
  <c r="M78" i="1" s="1"/>
  <c r="M30" i="8"/>
  <c r="N30" i="8" s="1"/>
  <c r="P30" i="1" s="1"/>
  <c r="M22" i="12"/>
  <c r="N22" i="12" s="1"/>
  <c r="O22" i="1" s="1"/>
  <c r="M38" i="12"/>
  <c r="N38" i="12" s="1"/>
  <c r="O38" i="1" s="1"/>
  <c r="M58" i="12"/>
  <c r="N58" i="12" s="1"/>
  <c r="O58" i="1" s="1"/>
  <c r="M74" i="12"/>
  <c r="N74" i="12" s="1"/>
  <c r="O74" i="1" s="1"/>
  <c r="M22" i="6"/>
  <c r="N22" i="6" s="1"/>
  <c r="M22" i="1" s="1"/>
  <c r="M38" i="6"/>
  <c r="N38" i="6"/>
  <c r="M58" i="6"/>
  <c r="N58" i="6" s="1"/>
  <c r="M58" i="1" s="1"/>
  <c r="M74" i="6"/>
  <c r="N74" i="6" s="1"/>
  <c r="M74" i="1" s="1"/>
  <c r="M70" i="9"/>
  <c r="N70" i="9" s="1"/>
  <c r="Q70" i="1" s="1"/>
  <c r="M78" i="9"/>
  <c r="N78" i="9" s="1"/>
  <c r="Q78" i="1" s="1"/>
  <c r="M12" i="7"/>
  <c r="N12" i="7" s="1"/>
  <c r="N12" i="1" s="1"/>
  <c r="M32" i="7"/>
  <c r="N32" i="7" s="1"/>
  <c r="N32" i="1" s="1"/>
  <c r="M54" i="9"/>
  <c r="N54" i="9" s="1"/>
  <c r="Q54" i="1" s="1"/>
  <c r="M62" i="9"/>
  <c r="N62" i="9" s="1"/>
  <c r="Q62" i="1" s="1"/>
  <c r="M70" i="12"/>
  <c r="N70" i="12" s="1"/>
  <c r="O70" i="1" s="1"/>
  <c r="M26" i="8"/>
  <c r="N26" i="8" s="1"/>
  <c r="P26" i="1" s="1"/>
  <c r="M34" i="8"/>
  <c r="N34" i="8" s="1"/>
  <c r="P34" i="1" s="1"/>
  <c r="M53" i="55"/>
  <c r="N53" i="55" s="1"/>
  <c r="BK53" i="1" s="1"/>
  <c r="M66" i="55"/>
  <c r="N66" i="55" s="1"/>
  <c r="BK66" i="1" s="1"/>
  <c r="M78" i="55"/>
  <c r="N78" i="55" s="1"/>
  <c r="BK78" i="1" s="1"/>
  <c r="M12" i="54"/>
  <c r="N12" i="54" s="1"/>
  <c r="BJ12" i="1" s="1"/>
  <c r="M38" i="55"/>
  <c r="N38" i="55"/>
  <c r="BK38" i="1" s="1"/>
  <c r="M61" i="55"/>
  <c r="N61" i="55" s="1"/>
  <c r="BK61" i="1" s="1"/>
  <c r="M74" i="55"/>
  <c r="N74" i="55" s="1"/>
  <c r="BK74" i="1" s="1"/>
  <c r="M22" i="55"/>
  <c r="N22" i="55"/>
  <c r="BK22" i="1" s="1"/>
  <c r="M62" i="55"/>
  <c r="N62" i="55" s="1"/>
  <c r="BK62" i="1" s="1"/>
  <c r="M46" i="55"/>
  <c r="N46" i="55" s="1"/>
  <c r="BK46" i="1" s="1"/>
  <c r="M58" i="55"/>
  <c r="N58" i="55" s="1"/>
  <c r="BK58" i="1" s="1"/>
  <c r="M10" i="53"/>
  <c r="N10" i="53" s="1"/>
  <c r="BI10" i="1" s="1"/>
  <c r="M20" i="53"/>
  <c r="N20" i="53"/>
  <c r="M30" i="53"/>
  <c r="N30" i="53" s="1"/>
  <c r="BI30" i="1" s="1"/>
  <c r="M66" i="53"/>
  <c r="N66" i="53" s="1"/>
  <c r="BI66" i="1" s="1"/>
  <c r="M76" i="53"/>
  <c r="N76" i="53" s="1"/>
  <c r="BI76" i="1" s="1"/>
  <c r="M38" i="52"/>
  <c r="N38" i="52" s="1"/>
  <c r="BH38" i="1" s="1"/>
  <c r="M48" i="52"/>
  <c r="N48" i="52"/>
  <c r="M58" i="52"/>
  <c r="N58" i="52" s="1"/>
  <c r="BH58" i="1" s="1"/>
  <c r="M10" i="51"/>
  <c r="N10" i="51" s="1"/>
  <c r="BG10" i="1" s="1"/>
  <c r="M20" i="51"/>
  <c r="N20" i="51" s="1"/>
  <c r="BG20" i="1" s="1"/>
  <c r="M30" i="51"/>
  <c r="N30" i="51" s="1"/>
  <c r="BG30" i="1" s="1"/>
  <c r="M74" i="51"/>
  <c r="N74" i="51" s="1"/>
  <c r="BG74" i="1" s="1"/>
  <c r="M60" i="50"/>
  <c r="N60" i="50" s="1"/>
  <c r="BF60" i="1" s="1"/>
  <c r="M74" i="50"/>
  <c r="N74" i="50" s="1"/>
  <c r="BF74" i="1" s="1"/>
  <c r="M26" i="49"/>
  <c r="N26" i="49" s="1"/>
  <c r="BE26" i="1" s="1"/>
  <c r="M32" i="48"/>
  <c r="N32" i="48" s="1"/>
  <c r="BD32" i="1" s="1"/>
  <c r="M76" i="48"/>
  <c r="N76" i="48"/>
  <c r="BD76" i="1" s="1"/>
  <c r="M30" i="47"/>
  <c r="N30" i="47" s="1"/>
  <c r="BC30" i="1" s="1"/>
  <c r="M12" i="46"/>
  <c r="N12" i="46" s="1"/>
  <c r="BB12" i="1" s="1"/>
  <c r="M60" i="54"/>
  <c r="N60" i="54" s="1"/>
  <c r="BJ60" i="1" s="1"/>
  <c r="M12" i="53"/>
  <c r="N12" i="53" s="1"/>
  <c r="BI12" i="1" s="1"/>
  <c r="M22" i="53"/>
  <c r="N22" i="53" s="1"/>
  <c r="BI22" i="1" s="1"/>
  <c r="M32" i="53"/>
  <c r="N32" i="53" s="1"/>
  <c r="BI32" i="1" s="1"/>
  <c r="M68" i="53"/>
  <c r="N68" i="53" s="1"/>
  <c r="BI68" i="1" s="1"/>
  <c r="M78" i="53"/>
  <c r="N78" i="53" s="1"/>
  <c r="BI78" i="1" s="1"/>
  <c r="M40" i="52"/>
  <c r="N40" i="52" s="1"/>
  <c r="BH40" i="1" s="1"/>
  <c r="M50" i="52"/>
  <c r="N50" i="52" s="1"/>
  <c r="BH50" i="1" s="1"/>
  <c r="M60" i="52"/>
  <c r="N60" i="52" s="1"/>
  <c r="BH60" i="1" s="1"/>
  <c r="M12" i="51"/>
  <c r="N12" i="51" s="1"/>
  <c r="BG12" i="1" s="1"/>
  <c r="M22" i="51"/>
  <c r="N22" i="51" s="1"/>
  <c r="BG22" i="1" s="1"/>
  <c r="M32" i="51"/>
  <c r="N32" i="51"/>
  <c r="M10" i="50"/>
  <c r="N10" i="50" s="1"/>
  <c r="BF10" i="1" s="1"/>
  <c r="M44" i="48"/>
  <c r="N44" i="48" s="1"/>
  <c r="BD44" i="1" s="1"/>
  <c r="M52" i="48"/>
  <c r="N52" i="48" s="1"/>
  <c r="BD52" i="1" s="1"/>
  <c r="M78" i="51"/>
  <c r="N78" i="51"/>
  <c r="M26" i="47"/>
  <c r="N26" i="47" s="1"/>
  <c r="BC26" i="1" s="1"/>
  <c r="M74" i="47"/>
  <c r="N74" i="47"/>
  <c r="M36" i="46"/>
  <c r="N36" i="46" s="1"/>
  <c r="BB36" i="1" s="1"/>
  <c r="M52" i="46"/>
  <c r="N52" i="46" s="1"/>
  <c r="BB52" i="1" s="1"/>
  <c r="M62" i="54"/>
  <c r="N62" i="54" s="1"/>
  <c r="BJ62" i="1" s="1"/>
  <c r="M24" i="53"/>
  <c r="N24" i="53" s="1"/>
  <c r="BI24" i="1" s="1"/>
  <c r="M34" i="53"/>
  <c r="N34" i="53" s="1"/>
  <c r="BI34" i="1" s="1"/>
  <c r="M44" i="53"/>
  <c r="N44" i="53" s="1"/>
  <c r="BI44" i="1" s="1"/>
  <c r="M70" i="53"/>
  <c r="N70" i="53" s="1"/>
  <c r="BI70" i="1" s="1"/>
  <c r="M16" i="52"/>
  <c r="N16" i="52" s="1"/>
  <c r="BH16" i="1" s="1"/>
  <c r="M52" i="52"/>
  <c r="N52" i="52"/>
  <c r="BH52" i="1" s="1"/>
  <c r="M62" i="52"/>
  <c r="N62" i="52" s="1"/>
  <c r="BH62" i="1" s="1"/>
  <c r="M24" i="51"/>
  <c r="N24" i="51" s="1"/>
  <c r="BG24" i="1" s="1"/>
  <c r="M34" i="51"/>
  <c r="N34" i="51" s="1"/>
  <c r="BG34" i="1" s="1"/>
  <c r="M44" i="51"/>
  <c r="N44" i="51" s="1"/>
  <c r="BG44" i="1" s="1"/>
  <c r="M12" i="50"/>
  <c r="N12" i="50" s="1"/>
  <c r="BF12" i="1" s="1"/>
  <c r="M18" i="50"/>
  <c r="N18" i="50" s="1"/>
  <c r="BF18" i="1" s="1"/>
  <c r="M58" i="49"/>
  <c r="N58" i="49" s="1"/>
  <c r="BE58" i="1" s="1"/>
  <c r="M66" i="49"/>
  <c r="N66" i="49" s="1"/>
  <c r="BE66" i="1" s="1"/>
  <c r="M48" i="48"/>
  <c r="N48" i="48" s="1"/>
  <c r="BD48" i="1" s="1"/>
  <c r="M64" i="48"/>
  <c r="N64" i="48" s="1"/>
  <c r="BD64" i="1" s="1"/>
  <c r="M18" i="47"/>
  <c r="N18" i="47" s="1"/>
  <c r="BC18" i="1" s="1"/>
  <c r="M38" i="47"/>
  <c r="N38" i="47" s="1"/>
  <c r="BC38" i="1" s="1"/>
  <c r="M62" i="47"/>
  <c r="N62" i="47" s="1"/>
  <c r="BC62" i="1" s="1"/>
  <c r="M30" i="43"/>
  <c r="N30" i="43" s="1"/>
  <c r="AY30" i="1" s="1"/>
  <c r="M52" i="45"/>
  <c r="N52" i="45" s="1"/>
  <c r="BA52" i="1" s="1"/>
  <c r="M74" i="44"/>
  <c r="N74" i="44" s="1"/>
  <c r="AZ74" i="1" s="1"/>
  <c r="M27" i="38"/>
  <c r="N27" i="38" s="1"/>
  <c r="AS27" i="1" s="1"/>
  <c r="M81" i="37"/>
  <c r="N81" i="37"/>
  <c r="M13" i="36"/>
  <c r="N13" i="36" s="1"/>
  <c r="AQ13" i="1" s="1"/>
  <c r="M11" i="35"/>
  <c r="N11" i="35"/>
  <c r="M69" i="35"/>
  <c r="N69" i="35" s="1"/>
  <c r="AP69" i="1" s="1"/>
  <c r="M26" i="44"/>
  <c r="N26" i="44" s="1"/>
  <c r="AZ26" i="1" s="1"/>
  <c r="M54" i="44"/>
  <c r="N54" i="44" s="1"/>
  <c r="AZ54" i="1" s="1"/>
  <c r="M8" i="43"/>
  <c r="N8" i="43" s="1"/>
  <c r="M61" i="35"/>
  <c r="N61" i="35" s="1"/>
  <c r="AP61" i="1" s="1"/>
  <c r="M60" i="45"/>
  <c r="N60" i="45"/>
  <c r="BA60" i="1" s="1"/>
  <c r="M73" i="38"/>
  <c r="N73" i="38" s="1"/>
  <c r="AS73" i="1" s="1"/>
  <c r="M15" i="37"/>
  <c r="N15" i="37" s="1"/>
  <c r="AR15" i="1" s="1"/>
  <c r="M79" i="36"/>
  <c r="N79" i="36"/>
  <c r="M43" i="34"/>
  <c r="N43" i="34" s="1"/>
  <c r="AO43" i="1" s="1"/>
  <c r="M22" i="44"/>
  <c r="N22" i="44" s="1"/>
  <c r="AZ22" i="1" s="1"/>
  <c r="M50" i="44"/>
  <c r="N50" i="44"/>
  <c r="M59" i="36"/>
  <c r="N59" i="36" s="1"/>
  <c r="AQ59" i="1" s="1"/>
  <c r="M59" i="34"/>
  <c r="N59" i="34" s="1"/>
  <c r="AO59" i="1" s="1"/>
  <c r="M44" i="31"/>
  <c r="N44" i="31" s="1"/>
  <c r="AL44" i="1" s="1"/>
  <c r="M78" i="30"/>
  <c r="N78" i="30" s="1"/>
  <c r="AK78" i="1" s="1"/>
  <c r="M54" i="31"/>
  <c r="N54" i="31" s="1"/>
  <c r="AL54" i="1" s="1"/>
  <c r="M79" i="30"/>
  <c r="N79" i="30" s="1"/>
  <c r="AK79" i="1" s="1"/>
  <c r="M22" i="29"/>
  <c r="N22" i="29" s="1"/>
  <c r="AJ22" i="1" s="1"/>
  <c r="M41" i="29"/>
  <c r="N41" i="29" s="1"/>
  <c r="AJ41" i="1" s="1"/>
  <c r="M46" i="29"/>
  <c r="N46" i="29" s="1"/>
  <c r="AJ46" i="1" s="1"/>
  <c r="M58" i="29"/>
  <c r="N58" i="29" s="1"/>
  <c r="AJ58" i="1" s="1"/>
  <c r="M46" i="31"/>
  <c r="N46" i="31" s="1"/>
  <c r="AL46" i="1" s="1"/>
  <c r="M78" i="31"/>
  <c r="N78" i="31" s="1"/>
  <c r="AL78" i="1" s="1"/>
  <c r="M13" i="29"/>
  <c r="N13" i="29" s="1"/>
  <c r="AJ13" i="1" s="1"/>
  <c r="M18" i="29"/>
  <c r="N18" i="29"/>
  <c r="M30" i="29"/>
  <c r="N30" i="29" s="1"/>
  <c r="AJ30" i="1" s="1"/>
  <c r="M53" i="29"/>
  <c r="N53" i="29" s="1"/>
  <c r="AJ53" i="1" s="1"/>
  <c r="M66" i="29"/>
  <c r="N66" i="29" s="1"/>
  <c r="AJ66" i="1" s="1"/>
  <c r="M9" i="27"/>
  <c r="N9" i="27" s="1"/>
  <c r="AH9" i="1" s="1"/>
  <c r="M34" i="31"/>
  <c r="N34" i="31" s="1"/>
  <c r="AL34" i="1" s="1"/>
  <c r="M70" i="31"/>
  <c r="N70" i="31" s="1"/>
  <c r="AL70" i="1" s="1"/>
  <c r="M76" i="30"/>
  <c r="N76" i="30"/>
  <c r="M25" i="29"/>
  <c r="N25" i="29"/>
  <c r="M61" i="29"/>
  <c r="N61" i="29" s="1"/>
  <c r="AJ61" i="1" s="1"/>
  <c r="M26" i="31"/>
  <c r="N26" i="31" s="1"/>
  <c r="AL26" i="1" s="1"/>
  <c r="M62" i="31"/>
  <c r="N62" i="31" s="1"/>
  <c r="AL62" i="1" s="1"/>
  <c r="M10" i="29"/>
  <c r="N10" i="29" s="1"/>
  <c r="AJ10" i="1" s="1"/>
  <c r="M50" i="29"/>
  <c r="N50" i="29" s="1"/>
  <c r="AJ50" i="1" s="1"/>
  <c r="M69" i="29"/>
  <c r="N69" i="29" s="1"/>
  <c r="AJ69" i="1" s="1"/>
  <c r="M13" i="27"/>
  <c r="N13" i="27" s="1"/>
  <c r="AH13" i="1" s="1"/>
  <c r="M70" i="25"/>
  <c r="N70" i="25" s="1"/>
  <c r="AF70" i="1" s="1"/>
  <c r="M12" i="24"/>
  <c r="N12" i="24" s="1"/>
  <c r="AE12" i="1" s="1"/>
  <c r="M32" i="24"/>
  <c r="N32" i="24" s="1"/>
  <c r="AE32" i="1" s="1"/>
  <c r="M48" i="24"/>
  <c r="N48" i="24" s="1"/>
  <c r="AE48" i="1" s="1"/>
  <c r="M68" i="24"/>
  <c r="N68" i="24" s="1"/>
  <c r="AE68" i="1" s="1"/>
  <c r="M41" i="23"/>
  <c r="N41" i="23" s="1"/>
  <c r="AD41" i="1" s="1"/>
  <c r="M57" i="23"/>
  <c r="N57" i="23" s="1"/>
  <c r="AD57" i="1" s="1"/>
  <c r="M26" i="23"/>
  <c r="N26" i="23" s="1"/>
  <c r="AD26" i="1" s="1"/>
  <c r="M45" i="23"/>
  <c r="N45" i="23" s="1"/>
  <c r="AD45" i="1" s="1"/>
  <c r="M53" i="23"/>
  <c r="N53" i="23" s="1"/>
  <c r="AD53" i="1" s="1"/>
  <c r="M73" i="23"/>
  <c r="N73" i="23" s="1"/>
  <c r="AD73" i="1" s="1"/>
  <c r="M81" i="23"/>
  <c r="N81" i="23" s="1"/>
  <c r="AD81" i="1" s="1"/>
  <c r="M74" i="25"/>
  <c r="N74" i="25" s="1"/>
  <c r="AF74" i="1" s="1"/>
  <c r="M16" i="24"/>
  <c r="N16" i="24" s="1"/>
  <c r="AE16" i="1" s="1"/>
  <c r="M36" i="24"/>
  <c r="N36" i="24" s="1"/>
  <c r="AE36" i="1" s="1"/>
  <c r="M52" i="24"/>
  <c r="N52" i="24" s="1"/>
  <c r="AE52" i="1" s="1"/>
  <c r="M76" i="24"/>
  <c r="N76" i="24" s="1"/>
  <c r="AE76" i="1" s="1"/>
  <c r="M51" i="15"/>
  <c r="N51" i="15" s="1"/>
  <c r="V51" i="1" s="1"/>
  <c r="M52" i="15"/>
  <c r="N52" i="15" s="1"/>
  <c r="V52" i="1" s="1"/>
  <c r="M18" i="14"/>
  <c r="N18" i="14" s="1"/>
  <c r="U18" i="1" s="1"/>
  <c r="M39" i="14"/>
  <c r="N39" i="14" s="1"/>
  <c r="U39" i="1" s="1"/>
  <c r="M30" i="14"/>
  <c r="N30" i="14" s="1"/>
  <c r="U30" i="1" s="1"/>
  <c r="M50" i="14"/>
  <c r="N50" i="14" s="1"/>
  <c r="U50" i="1" s="1"/>
  <c r="M9" i="15"/>
  <c r="N9" i="15" s="1"/>
  <c r="V9" i="1" s="1"/>
  <c r="M24" i="15"/>
  <c r="N24" i="15" s="1"/>
  <c r="V24" i="1" s="1"/>
  <c r="M65" i="15"/>
  <c r="N65" i="15" s="1"/>
  <c r="V65" i="1" s="1"/>
  <c r="M11" i="14"/>
  <c r="N11" i="14" s="1"/>
  <c r="U11" i="1" s="1"/>
  <c r="M26" i="14"/>
  <c r="N26" i="14" s="1"/>
  <c r="U26" i="1" s="1"/>
  <c r="M46" i="14"/>
  <c r="N46" i="14" s="1"/>
  <c r="U46" i="1" s="1"/>
  <c r="M20" i="15"/>
  <c r="N20" i="15" s="1"/>
  <c r="V20" i="1" s="1"/>
  <c r="M25" i="15"/>
  <c r="N25" i="15" s="1"/>
  <c r="V25" i="1" s="1"/>
  <c r="M40" i="15"/>
  <c r="N40" i="15" s="1"/>
  <c r="V40" i="1" s="1"/>
  <c r="M60" i="15"/>
  <c r="N60" i="15" s="1"/>
  <c r="V60" i="1" s="1"/>
  <c r="M61" i="15"/>
  <c r="N61" i="15" s="1"/>
  <c r="V61" i="1" s="1"/>
  <c r="M76" i="15"/>
  <c r="N76" i="15" s="1"/>
  <c r="V76" i="1" s="1"/>
  <c r="M22" i="14"/>
  <c r="N22" i="14" s="1"/>
  <c r="U22" i="1" s="1"/>
  <c r="M54" i="11"/>
  <c r="N54" i="11" s="1"/>
  <c r="S54" i="1" s="1"/>
  <c r="M12" i="10"/>
  <c r="N12" i="10" s="1"/>
  <c r="R12" i="1" s="1"/>
  <c r="M46" i="9"/>
  <c r="N46" i="9" s="1"/>
  <c r="Q46" i="1" s="1"/>
  <c r="M46" i="11"/>
  <c r="N46" i="11" s="1"/>
  <c r="S46" i="1" s="1"/>
  <c r="M78" i="11"/>
  <c r="N78" i="11" s="1"/>
  <c r="S78" i="1" s="1"/>
  <c r="M22" i="9"/>
  <c r="N22" i="9"/>
  <c r="Q22" i="1" s="1"/>
  <c r="M66" i="11"/>
  <c r="N66" i="11" s="1"/>
  <c r="S66" i="1" s="1"/>
  <c r="M24" i="10"/>
  <c r="N24" i="10"/>
  <c r="M52" i="10"/>
  <c r="N52" i="10" s="1"/>
  <c r="R52" i="1" s="1"/>
  <c r="M76" i="10"/>
  <c r="N76" i="10" s="1"/>
  <c r="R76" i="1" s="1"/>
  <c r="M18" i="9"/>
  <c r="N18" i="9" s="1"/>
  <c r="Q18" i="1" s="1"/>
  <c r="M58" i="11"/>
  <c r="N58" i="11" s="1"/>
  <c r="S58" i="1" s="1"/>
  <c r="M16" i="10"/>
  <c r="N16" i="10" s="1"/>
  <c r="R16" i="1" s="1"/>
  <c r="C11" i="4"/>
  <c r="C20" i="4"/>
  <c r="C27" i="4"/>
  <c r="C37" i="4"/>
  <c r="C65" i="1"/>
  <c r="C13" i="4"/>
  <c r="C51" i="4"/>
  <c r="C65" i="7"/>
  <c r="C65" i="8"/>
  <c r="C65" i="6"/>
  <c r="C65" i="11"/>
  <c r="C65" i="9"/>
  <c r="C65" i="10"/>
  <c r="C65" i="15"/>
  <c r="C65" i="17"/>
  <c r="C65" i="16"/>
  <c r="C65" i="12"/>
  <c r="C65" i="13"/>
  <c r="C65" i="14"/>
  <c r="C65" i="18"/>
  <c r="C65" i="23"/>
  <c r="C65" i="22"/>
  <c r="C65" i="19"/>
  <c r="C65" i="21"/>
  <c r="C65" i="20"/>
  <c r="C65" i="30"/>
  <c r="C65" i="28"/>
  <c r="C65" i="29"/>
  <c r="C65" i="26"/>
  <c r="C65" i="24"/>
  <c r="C65" i="27"/>
  <c r="C65" i="25"/>
  <c r="C65" i="32"/>
  <c r="C65" i="35"/>
  <c r="C65" i="31"/>
  <c r="C65" i="33"/>
  <c r="C65" i="37"/>
  <c r="C65" i="40"/>
  <c r="C65" i="36"/>
  <c r="C65" i="34"/>
  <c r="C65" i="41"/>
  <c r="C65" i="38"/>
  <c r="C65" i="61"/>
  <c r="C65" i="39"/>
  <c r="C65" i="42"/>
  <c r="C65" i="44"/>
  <c r="C65" i="43"/>
  <c r="C65" i="45"/>
  <c r="C65" i="57"/>
  <c r="C65" i="52"/>
  <c r="C65" i="58"/>
  <c r="C65" i="48"/>
  <c r="C65" i="54"/>
  <c r="C65" i="55"/>
  <c r="C65" i="47"/>
  <c r="C65" i="49"/>
  <c r="C65" i="50"/>
  <c r="C65" i="46"/>
  <c r="C65" i="51"/>
  <c r="C65" i="60"/>
  <c r="C65" i="53"/>
  <c r="C65" i="5"/>
  <c r="C65" i="59"/>
  <c r="C65" i="63"/>
  <c r="C66" i="1"/>
  <c r="C65" i="4"/>
  <c r="F7" i="2"/>
  <c r="B83" i="4"/>
  <c r="B81" i="4"/>
  <c r="B79" i="4"/>
  <c r="B78" i="4"/>
  <c r="B76" i="4"/>
  <c r="B75" i="4"/>
  <c r="B74" i="4"/>
  <c r="B73" i="4"/>
  <c r="B71" i="4"/>
  <c r="B70" i="4"/>
  <c r="B69" i="4"/>
  <c r="B68" i="4"/>
  <c r="B67" i="4"/>
  <c r="B66" i="4"/>
  <c r="B65" i="4"/>
  <c r="B64" i="4"/>
  <c r="B62" i="4"/>
  <c r="B61" i="4"/>
  <c r="B60" i="4"/>
  <c r="B59" i="4"/>
  <c r="B58" i="4"/>
  <c r="B57" i="4"/>
  <c r="B55" i="4"/>
  <c r="B54" i="4"/>
  <c r="B53" i="4"/>
  <c r="B52" i="4"/>
  <c r="B51" i="4"/>
  <c r="B50" i="4"/>
  <c r="B48" i="4"/>
  <c r="B47" i="4"/>
  <c r="B46" i="4"/>
  <c r="B45" i="4"/>
  <c r="B44" i="4"/>
  <c r="B43" i="4"/>
  <c r="B41" i="4"/>
  <c r="B40" i="4"/>
  <c r="B39" i="4"/>
  <c r="B38" i="4"/>
  <c r="B37" i="4"/>
  <c r="B36" i="4"/>
  <c r="B34" i="4"/>
  <c r="B33" i="4"/>
  <c r="B32" i="4"/>
  <c r="B31" i="4"/>
  <c r="B30" i="4"/>
  <c r="B29" i="4"/>
  <c r="B27" i="4"/>
  <c r="B26" i="4"/>
  <c r="B25" i="4"/>
  <c r="B24" i="4"/>
  <c r="B23" i="4"/>
  <c r="B22" i="4"/>
  <c r="B20" i="4"/>
  <c r="B19" i="4"/>
  <c r="B18" i="4"/>
  <c r="B17" i="4"/>
  <c r="B16" i="4"/>
  <c r="B15" i="4"/>
  <c r="B13" i="4"/>
  <c r="B12" i="4"/>
  <c r="B11" i="4"/>
  <c r="B10" i="4"/>
  <c r="B9" i="4"/>
  <c r="B8" i="4"/>
  <c r="C71" i="2"/>
  <c r="AV82" i="1"/>
  <c r="BO82" i="1"/>
  <c r="AV80" i="1"/>
  <c r="BO80" i="1"/>
  <c r="AV77" i="1"/>
  <c r="BO77" i="1"/>
  <c r="AV72" i="1"/>
  <c r="BO72" i="1"/>
  <c r="AV63" i="1"/>
  <c r="BO63" i="1"/>
  <c r="AV56" i="1"/>
  <c r="BO56" i="1"/>
  <c r="AV49" i="1"/>
  <c r="BO49" i="1"/>
  <c r="AV42" i="1"/>
  <c r="BO42" i="1"/>
  <c r="AV35" i="1"/>
  <c r="BO35" i="1"/>
  <c r="AV28" i="1"/>
  <c r="BO28" i="1"/>
  <c r="AV21" i="1"/>
  <c r="BO21" i="1"/>
  <c r="AV14" i="1"/>
  <c r="BO14" i="1"/>
  <c r="BO4" i="1"/>
  <c r="AV4" i="1"/>
  <c r="AO79" i="2"/>
  <c r="AV5" i="1"/>
  <c r="AO80" i="2"/>
  <c r="BO5" i="1"/>
  <c r="G61" i="2"/>
  <c r="F61" i="2"/>
  <c r="G60" i="2"/>
  <c r="F60" i="2"/>
  <c r="G59" i="2"/>
  <c r="F59" i="2"/>
  <c r="BN82" i="1"/>
  <c r="BM82" i="1"/>
  <c r="BL82" i="1"/>
  <c r="BK82" i="1"/>
  <c r="BJ82" i="1"/>
  <c r="BI82" i="1"/>
  <c r="BN80" i="1"/>
  <c r="BM80" i="1"/>
  <c r="BL80" i="1"/>
  <c r="BK80" i="1"/>
  <c r="BJ80" i="1"/>
  <c r="BI80" i="1"/>
  <c r="BN77" i="1"/>
  <c r="BM77" i="1"/>
  <c r="BL77" i="1"/>
  <c r="BK77" i="1"/>
  <c r="BJ77" i="1"/>
  <c r="BI77" i="1"/>
  <c r="BN72" i="1"/>
  <c r="BM72" i="1"/>
  <c r="BL72" i="1"/>
  <c r="BK72" i="1"/>
  <c r="BJ72" i="1"/>
  <c r="BI72" i="1"/>
  <c r="BN63" i="1"/>
  <c r="BM63" i="1"/>
  <c r="BL63" i="1"/>
  <c r="BK63" i="1"/>
  <c r="BJ63" i="1"/>
  <c r="BI63" i="1"/>
  <c r="BN56" i="1"/>
  <c r="BM56" i="1"/>
  <c r="BL56" i="1"/>
  <c r="BK56" i="1"/>
  <c r="BJ56" i="1"/>
  <c r="BI56" i="1"/>
  <c r="BN49" i="1"/>
  <c r="BM49" i="1"/>
  <c r="BL49" i="1"/>
  <c r="BK49" i="1"/>
  <c r="BJ49" i="1"/>
  <c r="BI49" i="1"/>
  <c r="BN42" i="1"/>
  <c r="BM42" i="1"/>
  <c r="BL42" i="1"/>
  <c r="BK42" i="1"/>
  <c r="BJ42" i="1"/>
  <c r="BI42" i="1"/>
  <c r="BN35" i="1"/>
  <c r="BM35" i="1"/>
  <c r="BL35" i="1"/>
  <c r="BK35" i="1"/>
  <c r="BJ35" i="1"/>
  <c r="BI35" i="1"/>
  <c r="BN28" i="1"/>
  <c r="BM28" i="1"/>
  <c r="BL28" i="1"/>
  <c r="BK28" i="1"/>
  <c r="BJ28" i="1"/>
  <c r="BI28" i="1"/>
  <c r="BN21" i="1"/>
  <c r="BM21" i="1"/>
  <c r="BL21" i="1"/>
  <c r="BK21" i="1"/>
  <c r="BJ21" i="1"/>
  <c r="BI21" i="1"/>
  <c r="BN14" i="1"/>
  <c r="BM14" i="1"/>
  <c r="BL14" i="1"/>
  <c r="BK14" i="1"/>
  <c r="BJ14" i="1"/>
  <c r="BI14" i="1"/>
  <c r="BN5" i="1"/>
  <c r="BM5" i="1"/>
  <c r="BF80" i="2"/>
  <c r="BL5" i="1"/>
  <c r="BE80" i="2"/>
  <c r="BK5" i="1"/>
  <c r="BD80" i="2"/>
  <c r="BJ5" i="1"/>
  <c r="BC80" i="2"/>
  <c r="BI5" i="1"/>
  <c r="BB80" i="2"/>
  <c r="BH5" i="1"/>
  <c r="BA80" i="2"/>
  <c r="BN4" i="1"/>
  <c r="BM4" i="1"/>
  <c r="BF79" i="2"/>
  <c r="BL4" i="1"/>
  <c r="BE79" i="2"/>
  <c r="BK4" i="1"/>
  <c r="BD79" i="2"/>
  <c r="BJ4" i="1"/>
  <c r="BC79" i="2"/>
  <c r="BI4" i="1"/>
  <c r="BB79" i="2"/>
  <c r="BH4" i="1"/>
  <c r="BA79" i="2"/>
  <c r="BH82" i="1"/>
  <c r="BH80" i="1"/>
  <c r="BH77" i="1"/>
  <c r="BH72" i="1"/>
  <c r="BH63" i="1"/>
  <c r="BH56" i="1"/>
  <c r="BH49" i="1"/>
  <c r="BH42" i="1"/>
  <c r="BH35" i="1"/>
  <c r="BH28" i="1"/>
  <c r="BH21" i="1"/>
  <c r="BH14" i="1"/>
  <c r="BG82" i="1"/>
  <c r="BG80" i="1"/>
  <c r="BG77" i="1"/>
  <c r="BG72" i="1"/>
  <c r="BG63" i="1"/>
  <c r="BG56" i="1"/>
  <c r="BG49" i="1"/>
  <c r="BG42" i="1"/>
  <c r="BG35" i="1"/>
  <c r="BG28" i="1"/>
  <c r="BG21" i="1"/>
  <c r="BG14" i="1"/>
  <c r="BG5" i="1"/>
  <c r="AZ80" i="2"/>
  <c r="BG4" i="1"/>
  <c r="AZ79" i="2"/>
  <c r="G58" i="2"/>
  <c r="F58" i="2"/>
  <c r="G57" i="2"/>
  <c r="F57" i="2"/>
  <c r="G56" i="2"/>
  <c r="F56" i="2"/>
  <c r="G55" i="2"/>
  <c r="F55" i="2"/>
  <c r="G54" i="2"/>
  <c r="F54" i="2"/>
  <c r="G53" i="2"/>
  <c r="F53" i="2"/>
  <c r="G52" i="2"/>
  <c r="F52" i="2"/>
  <c r="G51" i="2"/>
  <c r="F51" i="2"/>
  <c r="G50" i="2"/>
  <c r="F50" i="2"/>
  <c r="G49" i="2"/>
  <c r="F49" i="2"/>
  <c r="G48" i="2"/>
  <c r="F48" i="2"/>
  <c r="G46" i="2"/>
  <c r="F46" i="2"/>
  <c r="G44" i="2"/>
  <c r="F44" i="2"/>
  <c r="G47" i="2"/>
  <c r="F47" i="2"/>
  <c r="G45" i="2"/>
  <c r="F45" i="2"/>
  <c r="C66" i="9"/>
  <c r="C66" i="7"/>
  <c r="C66" i="8"/>
  <c r="C66" i="6"/>
  <c r="C66" i="12"/>
  <c r="C66" i="11"/>
  <c r="C66" i="10"/>
  <c r="C66" i="15"/>
  <c r="C66" i="16"/>
  <c r="C66" i="18"/>
  <c r="C66" i="13"/>
  <c r="C66" i="14"/>
  <c r="C66" i="17"/>
  <c r="C66" i="23"/>
  <c r="C66" i="22"/>
  <c r="C66" i="19"/>
  <c r="C66" i="24"/>
  <c r="C66" i="21"/>
  <c r="C66" i="20"/>
  <c r="C66" i="28"/>
  <c r="C66" i="26"/>
  <c r="C66" i="29"/>
  <c r="C66" i="25"/>
  <c r="C66" i="27"/>
  <c r="C66" i="30"/>
  <c r="C66" i="31"/>
  <c r="C66" i="32"/>
  <c r="C66" i="33"/>
  <c r="C66" i="37"/>
  <c r="C66" i="40"/>
  <c r="C66" i="41"/>
  <c r="C66" i="36"/>
  <c r="C66" i="34"/>
  <c r="C66" i="35"/>
  <c r="C66" i="61"/>
  <c r="C66" i="38"/>
  <c r="C66" i="39"/>
  <c r="C66" i="42"/>
  <c r="C66" i="43"/>
  <c r="C66" i="44"/>
  <c r="C66" i="52"/>
  <c r="C66" i="57"/>
  <c r="C66" i="58"/>
  <c r="C66" i="54"/>
  <c r="C66" i="55"/>
  <c r="C66" i="48"/>
  <c r="C66" i="49"/>
  <c r="C66" i="47"/>
  <c r="C66" i="50"/>
  <c r="C66" i="46"/>
  <c r="C66" i="51"/>
  <c r="C66" i="45"/>
  <c r="C66" i="53"/>
  <c r="C66" i="60"/>
  <c r="C66" i="59"/>
  <c r="C66" i="63"/>
  <c r="C66" i="5"/>
  <c r="C67" i="1"/>
  <c r="C66" i="4"/>
  <c r="BH27" i="1"/>
  <c r="BF82" i="1"/>
  <c r="BE82" i="1"/>
  <c r="BD82" i="1"/>
  <c r="BC82" i="1"/>
  <c r="BB82" i="1"/>
  <c r="BA82" i="1"/>
  <c r="BF80" i="1"/>
  <c r="BE80" i="1"/>
  <c r="BD80" i="1"/>
  <c r="BC80" i="1"/>
  <c r="BB80" i="1"/>
  <c r="BA80" i="1"/>
  <c r="BF77" i="1"/>
  <c r="BE77" i="1"/>
  <c r="BD77" i="1"/>
  <c r="BC77" i="1"/>
  <c r="BB77" i="1"/>
  <c r="BA77" i="1"/>
  <c r="BF72" i="1"/>
  <c r="BE72" i="1"/>
  <c r="BD72" i="1"/>
  <c r="BC72" i="1"/>
  <c r="BB72" i="1"/>
  <c r="BA72" i="1"/>
  <c r="BF63" i="1"/>
  <c r="BE63" i="1"/>
  <c r="BD63" i="1"/>
  <c r="BC63" i="1"/>
  <c r="BB63" i="1"/>
  <c r="BA63" i="1"/>
  <c r="BF56" i="1"/>
  <c r="BE56" i="1"/>
  <c r="BD56" i="1"/>
  <c r="BC56" i="1"/>
  <c r="BB56" i="1"/>
  <c r="BA56" i="1"/>
  <c r="BF49" i="1"/>
  <c r="BE49" i="1"/>
  <c r="BD49" i="1"/>
  <c r="BC49" i="1"/>
  <c r="BB49" i="1"/>
  <c r="BA49" i="1"/>
  <c r="BF42" i="1"/>
  <c r="BE42" i="1"/>
  <c r="BD42" i="1"/>
  <c r="BC42" i="1"/>
  <c r="BB42" i="1"/>
  <c r="BA42" i="1"/>
  <c r="BF35" i="1"/>
  <c r="BE35" i="1"/>
  <c r="BD35" i="1"/>
  <c r="BC35" i="1"/>
  <c r="BB35" i="1"/>
  <c r="BA35" i="1"/>
  <c r="BF28" i="1"/>
  <c r="BE28" i="1"/>
  <c r="BD28" i="1"/>
  <c r="BC28" i="1"/>
  <c r="BB28" i="1"/>
  <c r="BA28" i="1"/>
  <c r="BF21" i="1"/>
  <c r="BE21" i="1"/>
  <c r="BD21" i="1"/>
  <c r="BC21" i="1"/>
  <c r="BB21" i="1"/>
  <c r="BA21" i="1"/>
  <c r="BF14" i="1"/>
  <c r="BE14" i="1"/>
  <c r="BD14" i="1"/>
  <c r="BC14" i="1"/>
  <c r="BB14" i="1"/>
  <c r="BA14" i="1"/>
  <c r="AZ82" i="1"/>
  <c r="AZ80" i="1"/>
  <c r="AZ77" i="1"/>
  <c r="AZ72" i="1"/>
  <c r="AZ63" i="1"/>
  <c r="AZ56" i="1"/>
  <c r="AZ49" i="1"/>
  <c r="AZ42" i="1"/>
  <c r="AZ35" i="1"/>
  <c r="AZ28" i="1"/>
  <c r="AZ21" i="1"/>
  <c r="AZ14" i="1"/>
  <c r="AY82" i="1"/>
  <c r="AY80" i="1"/>
  <c r="AY77" i="1"/>
  <c r="AY72" i="1"/>
  <c r="AY63" i="1"/>
  <c r="AY56" i="1"/>
  <c r="AY49" i="1"/>
  <c r="AY42" i="1"/>
  <c r="AY35" i="1"/>
  <c r="AY28" i="1"/>
  <c r="AY21" i="1"/>
  <c r="AY14" i="1"/>
  <c r="AX82" i="1"/>
  <c r="AX80" i="1"/>
  <c r="AX77" i="1"/>
  <c r="AX72" i="1"/>
  <c r="AX63" i="1"/>
  <c r="AX56" i="1"/>
  <c r="AX49" i="1"/>
  <c r="AX42" i="1"/>
  <c r="AX35" i="1"/>
  <c r="AX28" i="1"/>
  <c r="AX21" i="1"/>
  <c r="AX14" i="1"/>
  <c r="BF5" i="1"/>
  <c r="AY80" i="2"/>
  <c r="BE5" i="1"/>
  <c r="AX80" i="2"/>
  <c r="BD5" i="1"/>
  <c r="AW80" i="2"/>
  <c r="BC5" i="1"/>
  <c r="AV80" i="2"/>
  <c r="BB5" i="1"/>
  <c r="AU80" i="2"/>
  <c r="BF4" i="1"/>
  <c r="AY79" i="2"/>
  <c r="BE4" i="1"/>
  <c r="AX79" i="2"/>
  <c r="BD4" i="1"/>
  <c r="AW79" i="2"/>
  <c r="BC4" i="1"/>
  <c r="AV79" i="2"/>
  <c r="BB4" i="1"/>
  <c r="AU79" i="2"/>
  <c r="BA5" i="1"/>
  <c r="AT80" i="2"/>
  <c r="BA4" i="1"/>
  <c r="AT79" i="2"/>
  <c r="AZ5" i="1"/>
  <c r="AS80" i="2"/>
  <c r="AZ4" i="1"/>
  <c r="AS79" i="2"/>
  <c r="AY5" i="1"/>
  <c r="AR80" i="2"/>
  <c r="AY4" i="1"/>
  <c r="AR79" i="2"/>
  <c r="AX5" i="1"/>
  <c r="AQ80" i="2"/>
  <c r="AX4" i="1"/>
  <c r="AQ79" i="2"/>
  <c r="AW82" i="1"/>
  <c r="AW80" i="1"/>
  <c r="AW77" i="1"/>
  <c r="AW72" i="1"/>
  <c r="AW63" i="1"/>
  <c r="AW56" i="1"/>
  <c r="AW49" i="1"/>
  <c r="AW42" i="1"/>
  <c r="AW35" i="1"/>
  <c r="AW28" i="1"/>
  <c r="AW21" i="1"/>
  <c r="AW14" i="1"/>
  <c r="AW5" i="1"/>
  <c r="AP80" i="2"/>
  <c r="AW4" i="1"/>
  <c r="AP79" i="2"/>
  <c r="C67" i="7"/>
  <c r="C67" i="8"/>
  <c r="C67" i="9"/>
  <c r="C67" i="6"/>
  <c r="C67" i="12"/>
  <c r="C67" i="11"/>
  <c r="C67" i="10"/>
  <c r="C67" i="13"/>
  <c r="C67" i="18"/>
  <c r="C67" i="14"/>
  <c r="C67" i="15"/>
  <c r="C67" i="16"/>
  <c r="C67" i="17"/>
  <c r="C67" i="22"/>
  <c r="C67" i="23"/>
  <c r="C67" i="19"/>
  <c r="C67" i="21"/>
  <c r="C67" i="24"/>
  <c r="C67" i="20"/>
  <c r="C67" i="28"/>
  <c r="C67" i="26"/>
  <c r="C67" i="29"/>
  <c r="C67" i="25"/>
  <c r="C67" i="27"/>
  <c r="C67" i="30"/>
  <c r="C67" i="31"/>
  <c r="C67" i="32"/>
  <c r="C67" i="33"/>
  <c r="C67" i="34"/>
  <c r="C67" i="37"/>
  <c r="C67" i="39"/>
  <c r="C67" i="40"/>
  <c r="C67" i="41"/>
  <c r="C67" i="36"/>
  <c r="C67" i="35"/>
  <c r="C67" i="61"/>
  <c r="C67" i="38"/>
  <c r="C67" i="42"/>
  <c r="C67" i="43"/>
  <c r="C67" i="44"/>
  <c r="C67" i="45"/>
  <c r="C67" i="52"/>
  <c r="C67" i="58"/>
  <c r="C67" i="48"/>
  <c r="C67" i="54"/>
  <c r="C67" i="55"/>
  <c r="C67" i="49"/>
  <c r="C67" i="50"/>
  <c r="C67" i="47"/>
  <c r="C67" i="51"/>
  <c r="C67" i="46"/>
  <c r="C67" i="59"/>
  <c r="C67" i="57"/>
  <c r="C67" i="53"/>
  <c r="C67" i="60"/>
  <c r="C67" i="63"/>
  <c r="C67" i="5"/>
  <c r="C68" i="1"/>
  <c r="C67" i="4"/>
  <c r="BN45" i="1"/>
  <c r="BL27" i="1"/>
  <c r="BL9" i="1"/>
  <c r="BK9" i="1"/>
  <c r="BJ18" i="1"/>
  <c r="AV30" i="1"/>
  <c r="BL74" i="1"/>
  <c r="BL26" i="1"/>
  <c r="BK48" i="1"/>
  <c r="BI20" i="1"/>
  <c r="BN81" i="1"/>
  <c r="BL53" i="1"/>
  <c r="AV39" i="1"/>
  <c r="BM23" i="1"/>
  <c r="BJ11" i="1"/>
  <c r="BI74" i="1"/>
  <c r="BG46" i="1"/>
  <c r="BL13" i="1"/>
  <c r="BK79" i="1"/>
  <c r="AV37" i="1"/>
  <c r="AV74" i="1"/>
  <c r="BL20" i="1"/>
  <c r="AV53" i="1"/>
  <c r="BN47" i="1"/>
  <c r="BL47" i="1"/>
  <c r="BK11" i="1"/>
  <c r="BJ58" i="1"/>
  <c r="BG39" i="1"/>
  <c r="BG11" i="1"/>
  <c r="BO45" i="1"/>
  <c r="BJ17" i="1"/>
  <c r="BG78" i="1"/>
  <c r="BG32" i="1"/>
  <c r="BH12" i="1"/>
  <c r="BH48" i="1"/>
  <c r="C68" i="9"/>
  <c r="C68" i="6"/>
  <c r="C68" i="12"/>
  <c r="C68" i="10"/>
  <c r="C68" i="7"/>
  <c r="C68" i="13"/>
  <c r="C68" i="18"/>
  <c r="C68" i="8"/>
  <c r="C68" i="11"/>
  <c r="C68" i="14"/>
  <c r="C68" i="15"/>
  <c r="C68" i="23"/>
  <c r="C68" i="22"/>
  <c r="C68" i="17"/>
  <c r="C68" i="19"/>
  <c r="C68" i="21"/>
  <c r="C68" i="16"/>
  <c r="C68" i="24"/>
  <c r="C68" i="20"/>
  <c r="C68" i="28"/>
  <c r="C68" i="29"/>
  <c r="C68" i="26"/>
  <c r="C68" i="27"/>
  <c r="C68" i="30"/>
  <c r="C68" i="25"/>
  <c r="C68" i="32"/>
  <c r="C68" i="31"/>
  <c r="C68" i="34"/>
  <c r="C68" i="33"/>
  <c r="C68" i="36"/>
  <c r="C68" i="37"/>
  <c r="C68" i="39"/>
  <c r="C68" i="41"/>
  <c r="C68" i="35"/>
  <c r="C68" i="38"/>
  <c r="C68" i="61"/>
  <c r="C68" i="40"/>
  <c r="C68" i="42"/>
  <c r="C68" i="44"/>
  <c r="C68" i="45"/>
  <c r="C68" i="43"/>
  <c r="C68" i="46"/>
  <c r="C68" i="54"/>
  <c r="C68" i="58"/>
  <c r="C68" i="48"/>
  <c r="C68" i="49"/>
  <c r="C68" i="50"/>
  <c r="C68" i="47"/>
  <c r="C68" i="51"/>
  <c r="C68" i="52"/>
  <c r="C68" i="55"/>
  <c r="C68" i="59"/>
  <c r="C68" i="57"/>
  <c r="C68" i="53"/>
  <c r="C68" i="60"/>
  <c r="C68" i="63"/>
  <c r="C68" i="5"/>
  <c r="C69" i="1"/>
  <c r="C68" i="4"/>
  <c r="G43" i="2"/>
  <c r="F43" i="2"/>
  <c r="G42" i="2"/>
  <c r="F42" i="2"/>
  <c r="G41" i="2"/>
  <c r="F41" i="2"/>
  <c r="G40" i="2"/>
  <c r="F40" i="2"/>
  <c r="G39" i="2"/>
  <c r="F39" i="2"/>
  <c r="G38" i="2"/>
  <c r="F38" i="2"/>
  <c r="G37" i="2"/>
  <c r="F37" i="2"/>
  <c r="G36" i="2"/>
  <c r="F36" i="2"/>
  <c r="G35" i="2"/>
  <c r="F35" i="2"/>
  <c r="G34" i="2"/>
  <c r="F34" i="2"/>
  <c r="G33" i="2"/>
  <c r="F33" i="2"/>
  <c r="G32" i="2"/>
  <c r="F32" i="2"/>
  <c r="G31" i="2"/>
  <c r="F31" i="2"/>
  <c r="G30" i="2"/>
  <c r="F30" i="2"/>
  <c r="G29" i="2"/>
  <c r="F29" i="2"/>
  <c r="G28" i="2"/>
  <c r="F28" i="2"/>
  <c r="G27" i="2"/>
  <c r="F27" i="2"/>
  <c r="G26" i="2"/>
  <c r="F26" i="2"/>
  <c r="G25" i="2"/>
  <c r="F25" i="2"/>
  <c r="G24" i="2"/>
  <c r="F24" i="2"/>
  <c r="G23" i="2"/>
  <c r="F23" i="2"/>
  <c r="G22" i="2"/>
  <c r="F22" i="2"/>
  <c r="G21" i="2"/>
  <c r="F21" i="2"/>
  <c r="G20" i="2"/>
  <c r="F20" i="2"/>
  <c r="G19" i="2"/>
  <c r="F19" i="2"/>
  <c r="G18" i="2"/>
  <c r="F18" i="2"/>
  <c r="G17" i="2"/>
  <c r="F17" i="2"/>
  <c r="G16" i="2"/>
  <c r="F16" i="2"/>
  <c r="G15" i="2"/>
  <c r="F15" i="2"/>
  <c r="G14" i="2"/>
  <c r="F14" i="2"/>
  <c r="G13" i="2"/>
  <c r="F13" i="2"/>
  <c r="G12" i="2"/>
  <c r="F12" i="2"/>
  <c r="G11" i="2"/>
  <c r="F11" i="2"/>
  <c r="G10" i="2"/>
  <c r="F10" i="2"/>
  <c r="G9" i="2"/>
  <c r="F9" i="2"/>
  <c r="G8" i="2"/>
  <c r="F8" i="2"/>
  <c r="G7" i="2"/>
  <c r="AQ5" i="1"/>
  <c r="AJ80" i="2"/>
  <c r="AP5" i="1"/>
  <c r="AI80" i="2"/>
  <c r="AO5" i="1"/>
  <c r="AH80" i="2"/>
  <c r="AN4" i="1"/>
  <c r="AG79" i="2"/>
  <c r="AO4" i="1"/>
  <c r="AH79" i="2"/>
  <c r="AP4" i="1"/>
  <c r="AI79" i="2"/>
  <c r="AQ4" i="1"/>
  <c r="AJ79" i="2"/>
  <c r="AU4" i="1"/>
  <c r="AN79" i="2"/>
  <c r="AU5" i="1"/>
  <c r="AN80" i="2"/>
  <c r="AT5" i="1"/>
  <c r="AM80" i="2"/>
  <c r="AT4" i="1"/>
  <c r="AM79" i="2"/>
  <c r="AS4" i="1"/>
  <c r="AL79" i="2"/>
  <c r="AS5" i="1"/>
  <c r="AL80" i="2"/>
  <c r="AR5" i="1"/>
  <c r="AK80" i="2"/>
  <c r="AR4" i="1"/>
  <c r="AK79" i="2"/>
  <c r="AN5" i="1"/>
  <c r="AG80" i="2"/>
  <c r="AM5" i="1"/>
  <c r="AF80" i="2"/>
  <c r="AM4" i="1"/>
  <c r="AF79" i="2"/>
  <c r="AL5" i="1"/>
  <c r="AE80" i="2"/>
  <c r="AL4" i="1"/>
  <c r="AE79" i="2"/>
  <c r="AK5" i="1"/>
  <c r="AD80" i="2"/>
  <c r="AK4" i="1"/>
  <c r="AD79" i="2"/>
  <c r="AJ5" i="1"/>
  <c r="AC80" i="2"/>
  <c r="AJ4" i="1"/>
  <c r="AC79" i="2"/>
  <c r="AI4" i="1"/>
  <c r="AB79" i="2"/>
  <c r="AI5" i="1"/>
  <c r="AB80" i="2"/>
  <c r="AH5" i="1"/>
  <c r="AA80" i="2"/>
  <c r="AH4" i="1"/>
  <c r="AA79" i="2"/>
  <c r="AG5" i="1"/>
  <c r="Z80" i="2"/>
  <c r="AG4" i="1"/>
  <c r="Z79" i="2"/>
  <c r="AF5" i="1"/>
  <c r="Y80" i="2"/>
  <c r="AF4" i="1"/>
  <c r="Y79" i="2"/>
  <c r="AE5" i="1"/>
  <c r="X80" i="2"/>
  <c r="AE4" i="1"/>
  <c r="X79" i="2"/>
  <c r="AD5" i="1"/>
  <c r="W80" i="2"/>
  <c r="AD4" i="1"/>
  <c r="W79" i="2"/>
  <c r="AC5" i="1"/>
  <c r="V80" i="2"/>
  <c r="AC4" i="1"/>
  <c r="V79" i="2"/>
  <c r="S49" i="1"/>
  <c r="T49" i="1"/>
  <c r="U49" i="1"/>
  <c r="V49" i="1"/>
  <c r="W49" i="1"/>
  <c r="X49" i="1"/>
  <c r="Y49" i="1"/>
  <c r="Z49" i="1"/>
  <c r="AA49" i="1"/>
  <c r="AB49" i="1"/>
  <c r="AC49" i="1"/>
  <c r="AD49" i="1"/>
  <c r="AE49" i="1"/>
  <c r="AF49" i="1"/>
  <c r="AG49" i="1"/>
  <c r="AH49" i="1"/>
  <c r="AI49" i="1"/>
  <c r="AJ49" i="1"/>
  <c r="AK49" i="1"/>
  <c r="AL49" i="1"/>
  <c r="AM49" i="1"/>
  <c r="AN49" i="1"/>
  <c r="AO49" i="1"/>
  <c r="AP49" i="1"/>
  <c r="AQ49" i="1"/>
  <c r="AR49" i="1"/>
  <c r="AS49" i="1"/>
  <c r="AT49" i="1"/>
  <c r="AU49" i="1"/>
  <c r="S14" i="1"/>
  <c r="T14" i="1"/>
  <c r="U14" i="1"/>
  <c r="V14" i="1"/>
  <c r="W14" i="1"/>
  <c r="X14" i="1"/>
  <c r="Y14" i="1"/>
  <c r="Z14" i="1"/>
  <c r="AA14" i="1"/>
  <c r="AB14" i="1"/>
  <c r="AC14" i="1"/>
  <c r="AD14" i="1"/>
  <c r="AE14" i="1"/>
  <c r="AF14" i="1"/>
  <c r="AG14" i="1"/>
  <c r="AH14" i="1"/>
  <c r="AI14" i="1"/>
  <c r="AJ14" i="1"/>
  <c r="AK14" i="1"/>
  <c r="AL14" i="1"/>
  <c r="AM14" i="1"/>
  <c r="AN14" i="1"/>
  <c r="AO14" i="1"/>
  <c r="AP14" i="1"/>
  <c r="AQ14" i="1"/>
  <c r="AR14" i="1"/>
  <c r="AS14" i="1"/>
  <c r="AT14" i="1"/>
  <c r="AU14" i="1"/>
  <c r="AA82" i="1"/>
  <c r="Z82" i="1"/>
  <c r="Y82" i="1"/>
  <c r="X82" i="1"/>
  <c r="W82" i="1"/>
  <c r="V82" i="1"/>
  <c r="U82" i="1"/>
  <c r="T82" i="1"/>
  <c r="S82" i="1"/>
  <c r="AA80" i="1"/>
  <c r="Z80" i="1"/>
  <c r="Y80" i="1"/>
  <c r="X80" i="1"/>
  <c r="W80" i="1"/>
  <c r="V80" i="1"/>
  <c r="U80" i="1"/>
  <c r="T80" i="1"/>
  <c r="S80" i="1"/>
  <c r="AA77" i="1"/>
  <c r="Z77" i="1"/>
  <c r="Y77" i="1"/>
  <c r="X77" i="1"/>
  <c r="W77" i="1"/>
  <c r="V77" i="1"/>
  <c r="U77" i="1"/>
  <c r="T77" i="1"/>
  <c r="S77" i="1"/>
  <c r="AA72" i="1"/>
  <c r="Z72" i="1"/>
  <c r="Y72" i="1"/>
  <c r="X72" i="1"/>
  <c r="W72" i="1"/>
  <c r="V72" i="1"/>
  <c r="U72" i="1"/>
  <c r="T72" i="1"/>
  <c r="S72" i="1"/>
  <c r="AA63" i="1"/>
  <c r="Z63" i="1"/>
  <c r="Y63" i="1"/>
  <c r="X63" i="1"/>
  <c r="W63" i="1"/>
  <c r="V63" i="1"/>
  <c r="U63" i="1"/>
  <c r="T63" i="1"/>
  <c r="S63" i="1"/>
  <c r="AA56" i="1"/>
  <c r="Z56" i="1"/>
  <c r="Y56" i="1"/>
  <c r="X56" i="1"/>
  <c r="W56" i="1"/>
  <c r="V56" i="1"/>
  <c r="U56" i="1"/>
  <c r="T56" i="1"/>
  <c r="S56" i="1"/>
  <c r="AA42" i="1"/>
  <c r="Z42" i="1"/>
  <c r="Y42" i="1"/>
  <c r="X42" i="1"/>
  <c r="W42" i="1"/>
  <c r="V42" i="1"/>
  <c r="U42" i="1"/>
  <c r="T42" i="1"/>
  <c r="S42" i="1"/>
  <c r="AA35" i="1"/>
  <c r="Z35" i="1"/>
  <c r="Y35" i="1"/>
  <c r="X35" i="1"/>
  <c r="W35" i="1"/>
  <c r="V35" i="1"/>
  <c r="U35" i="1"/>
  <c r="T35" i="1"/>
  <c r="S35" i="1"/>
  <c r="AA28" i="1"/>
  <c r="Z28" i="1"/>
  <c r="Y28" i="1"/>
  <c r="X28" i="1"/>
  <c r="W28" i="1"/>
  <c r="V28" i="1"/>
  <c r="U28" i="1"/>
  <c r="T28" i="1"/>
  <c r="S28" i="1"/>
  <c r="AA21" i="1"/>
  <c r="Z21" i="1"/>
  <c r="Y21" i="1"/>
  <c r="X21" i="1"/>
  <c r="W21" i="1"/>
  <c r="V21" i="1"/>
  <c r="U21" i="1"/>
  <c r="T21" i="1"/>
  <c r="S21" i="1"/>
  <c r="AU82" i="1"/>
  <c r="AT82" i="1"/>
  <c r="AS82" i="1"/>
  <c r="AR82" i="1"/>
  <c r="AQ82" i="1"/>
  <c r="AP82" i="1"/>
  <c r="AO82" i="1"/>
  <c r="AN82" i="1"/>
  <c r="AM82" i="1"/>
  <c r="AL82" i="1"/>
  <c r="AK82" i="1"/>
  <c r="AJ82" i="1"/>
  <c r="AI82" i="1"/>
  <c r="AH82" i="1"/>
  <c r="AG82" i="1"/>
  <c r="AF82" i="1"/>
  <c r="AE82" i="1"/>
  <c r="AD82" i="1"/>
  <c r="AC82" i="1"/>
  <c r="AB82" i="1"/>
  <c r="AU80" i="1"/>
  <c r="AT80" i="1"/>
  <c r="AS80" i="1"/>
  <c r="AR80" i="1"/>
  <c r="AQ80" i="1"/>
  <c r="AP80" i="1"/>
  <c r="AO80" i="1"/>
  <c r="AN80" i="1"/>
  <c r="AM80" i="1"/>
  <c r="AL80" i="1"/>
  <c r="AK80" i="1"/>
  <c r="AJ80" i="1"/>
  <c r="AI80" i="1"/>
  <c r="AH80" i="1"/>
  <c r="AG80" i="1"/>
  <c r="AF80" i="1"/>
  <c r="AE80" i="1"/>
  <c r="AD80" i="1"/>
  <c r="AC80" i="1"/>
  <c r="AB80" i="1"/>
  <c r="AU77" i="1"/>
  <c r="AT77" i="1"/>
  <c r="AS77" i="1"/>
  <c r="AR77" i="1"/>
  <c r="AQ77" i="1"/>
  <c r="AP77" i="1"/>
  <c r="AO77" i="1"/>
  <c r="AN77" i="1"/>
  <c r="AM77" i="1"/>
  <c r="AL77" i="1"/>
  <c r="AK77" i="1"/>
  <c r="AJ77" i="1"/>
  <c r="AI77" i="1"/>
  <c r="AH77" i="1"/>
  <c r="AG77" i="1"/>
  <c r="AF77" i="1"/>
  <c r="AE77" i="1"/>
  <c r="AD77" i="1"/>
  <c r="AC77" i="1"/>
  <c r="AB77" i="1"/>
  <c r="AU72" i="1"/>
  <c r="AT72" i="1"/>
  <c r="AS72" i="1"/>
  <c r="AR72" i="1"/>
  <c r="AQ72" i="1"/>
  <c r="AP72" i="1"/>
  <c r="AO72" i="1"/>
  <c r="AN72" i="1"/>
  <c r="AM72" i="1"/>
  <c r="AL72" i="1"/>
  <c r="AK72" i="1"/>
  <c r="AJ72" i="1"/>
  <c r="AI72" i="1"/>
  <c r="AH72" i="1"/>
  <c r="AG72" i="1"/>
  <c r="AF72" i="1"/>
  <c r="AE72" i="1"/>
  <c r="AD72" i="1"/>
  <c r="AC72" i="1"/>
  <c r="AB72" i="1"/>
  <c r="AU63" i="1"/>
  <c r="AT63" i="1"/>
  <c r="AS63" i="1"/>
  <c r="AR63" i="1"/>
  <c r="AQ63" i="1"/>
  <c r="AP63" i="1"/>
  <c r="AO63" i="1"/>
  <c r="AN63" i="1"/>
  <c r="AM63" i="1"/>
  <c r="AL63" i="1"/>
  <c r="AK63" i="1"/>
  <c r="AJ63" i="1"/>
  <c r="AI63" i="1"/>
  <c r="AH63" i="1"/>
  <c r="AG63" i="1"/>
  <c r="AF63" i="1"/>
  <c r="AE63" i="1"/>
  <c r="AD63" i="1"/>
  <c r="AC63" i="1"/>
  <c r="AB63" i="1"/>
  <c r="AU56" i="1"/>
  <c r="AT56" i="1"/>
  <c r="AS56" i="1"/>
  <c r="AR56" i="1"/>
  <c r="AQ56" i="1"/>
  <c r="AP56" i="1"/>
  <c r="AO56" i="1"/>
  <c r="AN56" i="1"/>
  <c r="AM56" i="1"/>
  <c r="AL56" i="1"/>
  <c r="AK56" i="1"/>
  <c r="AJ56" i="1"/>
  <c r="AI56" i="1"/>
  <c r="AH56" i="1"/>
  <c r="AG56" i="1"/>
  <c r="AF56" i="1"/>
  <c r="AE56" i="1"/>
  <c r="AD56" i="1"/>
  <c r="AC56" i="1"/>
  <c r="AB56" i="1"/>
  <c r="AU42" i="1"/>
  <c r="AT42" i="1"/>
  <c r="AS42" i="1"/>
  <c r="AR42" i="1"/>
  <c r="AQ42" i="1"/>
  <c r="AP42" i="1"/>
  <c r="AO42" i="1"/>
  <c r="AN42" i="1"/>
  <c r="AM42" i="1"/>
  <c r="AL42" i="1"/>
  <c r="AK42" i="1"/>
  <c r="AJ42" i="1"/>
  <c r="AI42" i="1"/>
  <c r="AH42" i="1"/>
  <c r="AG42" i="1"/>
  <c r="AF42" i="1"/>
  <c r="AE42" i="1"/>
  <c r="AD42" i="1"/>
  <c r="AC42" i="1"/>
  <c r="AB42" i="1"/>
  <c r="AU35" i="1"/>
  <c r="AT35" i="1"/>
  <c r="AS35" i="1"/>
  <c r="AR35" i="1"/>
  <c r="AQ35" i="1"/>
  <c r="AP35" i="1"/>
  <c r="AO35" i="1"/>
  <c r="AN35" i="1"/>
  <c r="AM35" i="1"/>
  <c r="AL35" i="1"/>
  <c r="AK35" i="1"/>
  <c r="AJ35" i="1"/>
  <c r="AI35" i="1"/>
  <c r="AH35" i="1"/>
  <c r="AG35" i="1"/>
  <c r="AF35" i="1"/>
  <c r="AE35" i="1"/>
  <c r="AD35" i="1"/>
  <c r="AC35" i="1"/>
  <c r="AB35" i="1"/>
  <c r="AU28" i="1"/>
  <c r="AT28" i="1"/>
  <c r="AS28" i="1"/>
  <c r="AR28" i="1"/>
  <c r="AQ28" i="1"/>
  <c r="AP28" i="1"/>
  <c r="AO28" i="1"/>
  <c r="AN28" i="1"/>
  <c r="AM28" i="1"/>
  <c r="AL28" i="1"/>
  <c r="AK28" i="1"/>
  <c r="AJ28" i="1"/>
  <c r="AI28" i="1"/>
  <c r="AH28" i="1"/>
  <c r="AG28" i="1"/>
  <c r="AF28" i="1"/>
  <c r="AE28" i="1"/>
  <c r="AD28" i="1"/>
  <c r="AC28" i="1"/>
  <c r="AB28" i="1"/>
  <c r="AU21" i="1"/>
  <c r="AT21" i="1"/>
  <c r="AS21" i="1"/>
  <c r="AR21" i="1"/>
  <c r="AQ21" i="1"/>
  <c r="AP21" i="1"/>
  <c r="AO21" i="1"/>
  <c r="AN21" i="1"/>
  <c r="AM21" i="1"/>
  <c r="AL21" i="1"/>
  <c r="AK21" i="1"/>
  <c r="AJ21" i="1"/>
  <c r="AI21" i="1"/>
  <c r="AH21" i="1"/>
  <c r="AG21" i="1"/>
  <c r="AF21" i="1"/>
  <c r="AE21" i="1"/>
  <c r="AD21" i="1"/>
  <c r="AC21" i="1"/>
  <c r="AB21" i="1"/>
  <c r="AB5" i="1"/>
  <c r="U80" i="2"/>
  <c r="AB4" i="1"/>
  <c r="U79" i="2"/>
  <c r="C69" i="6"/>
  <c r="C69" i="12"/>
  <c r="C69" i="9"/>
  <c r="C69" i="10"/>
  <c r="C69" i="14"/>
  <c r="C69" i="7"/>
  <c r="C69" i="13"/>
  <c r="C69" i="18"/>
  <c r="C69" i="8"/>
  <c r="C69" i="11"/>
  <c r="C69" i="19"/>
  <c r="C69" i="22"/>
  <c r="C69" i="17"/>
  <c r="C69" i="21"/>
  <c r="C69" i="16"/>
  <c r="C69" i="24"/>
  <c r="C69" i="15"/>
  <c r="C69" i="20"/>
  <c r="C69" i="28"/>
  <c r="C69" i="29"/>
  <c r="C69" i="26"/>
  <c r="C69" i="23"/>
  <c r="C69" i="27"/>
  <c r="C69" i="30"/>
  <c r="C69" i="25"/>
  <c r="C69" i="32"/>
  <c r="C69" i="31"/>
  <c r="C69" i="33"/>
  <c r="C69" i="34"/>
  <c r="C69" i="36"/>
  <c r="C69" i="35"/>
  <c r="C69" i="37"/>
  <c r="C69" i="41"/>
  <c r="C69" i="38"/>
  <c r="C69" i="61"/>
  <c r="C69" i="40"/>
  <c r="C69" i="42"/>
  <c r="C69" i="44"/>
  <c r="C69" i="45"/>
  <c r="C69" i="39"/>
  <c r="C69" i="43"/>
  <c r="C69" i="54"/>
  <c r="C69" i="48"/>
  <c r="C69" i="49"/>
  <c r="C69" i="50"/>
  <c r="C69" i="51"/>
  <c r="C69" i="63"/>
  <c r="C69" i="47"/>
  <c r="C69" i="46"/>
  <c r="C69" i="60"/>
  <c r="C69" i="58"/>
  <c r="C69" i="55"/>
  <c r="C69" i="57"/>
  <c r="C69" i="53"/>
  <c r="C69" i="52"/>
  <c r="C69" i="5"/>
  <c r="C69" i="59"/>
  <c r="C70" i="1"/>
  <c r="C69" i="4"/>
  <c r="BC24" i="1"/>
  <c r="BD43" i="1"/>
  <c r="BF23" i="1"/>
  <c r="AZ10" i="1"/>
  <c r="AX74" i="1"/>
  <c r="AX26" i="1"/>
  <c r="AW17" i="1"/>
  <c r="BB38" i="1"/>
  <c r="AW22" i="1"/>
  <c r="BF58" i="1"/>
  <c r="AX81" i="1"/>
  <c r="AW30" i="1"/>
  <c r="BB43" i="1"/>
  <c r="BF47" i="1"/>
  <c r="AX24" i="1"/>
  <c r="AW81" i="1"/>
  <c r="BA47" i="1"/>
  <c r="BC83" i="1"/>
  <c r="BD22" i="1"/>
  <c r="BD50" i="1"/>
  <c r="BE47" i="1"/>
  <c r="BF46" i="1"/>
  <c r="AY36" i="1"/>
  <c r="AX23" i="1"/>
  <c r="BA54" i="1"/>
  <c r="BD81" i="1"/>
  <c r="BB13" i="1"/>
  <c r="BC66" i="1"/>
  <c r="BD39" i="1"/>
  <c r="BE18" i="1"/>
  <c r="AY53" i="1"/>
  <c r="AY43" i="1"/>
  <c r="AX78" i="1"/>
  <c r="AW23" i="1"/>
  <c r="BB24" i="1"/>
  <c r="BD66" i="1"/>
  <c r="BE9" i="1"/>
  <c r="AZ23" i="1"/>
  <c r="AX9" i="1"/>
  <c r="AW24" i="1"/>
  <c r="BA76" i="1"/>
  <c r="BA10" i="1"/>
  <c r="BB47" i="1"/>
  <c r="BC74" i="1"/>
  <c r="AZ50" i="1"/>
  <c r="AZ67" i="1"/>
  <c r="AZ9" i="1"/>
  <c r="AX65" i="1"/>
  <c r="AA4" i="1"/>
  <c r="T79" i="2"/>
  <c r="Z4" i="1"/>
  <c r="S79" i="2"/>
  <c r="Y4" i="1"/>
  <c r="R79" i="2"/>
  <c r="X4" i="1"/>
  <c r="Q79" i="2"/>
  <c r="W4" i="1"/>
  <c r="P79" i="2"/>
  <c r="V4" i="1"/>
  <c r="O79" i="2"/>
  <c r="U4" i="1"/>
  <c r="N79" i="2"/>
  <c r="T4" i="1"/>
  <c r="M79" i="2"/>
  <c r="S4" i="1"/>
  <c r="L79" i="2"/>
  <c r="R4" i="1"/>
  <c r="K79" i="2"/>
  <c r="Q4" i="1"/>
  <c r="J79" i="2"/>
  <c r="P4" i="1"/>
  <c r="I79" i="2"/>
  <c r="O4" i="1"/>
  <c r="H79" i="2"/>
  <c r="N4" i="1"/>
  <c r="G79" i="2"/>
  <c r="M4" i="1"/>
  <c r="F79" i="2"/>
  <c r="L4" i="1"/>
  <c r="E79" i="2"/>
  <c r="D76" i="2" s="1"/>
  <c r="K4" i="1"/>
  <c r="D79" i="2"/>
  <c r="R21" i="1"/>
  <c r="R77" i="1"/>
  <c r="Q14" i="1"/>
  <c r="P56" i="1"/>
  <c r="P63" i="1"/>
  <c r="P72" i="1"/>
  <c r="O21" i="1"/>
  <c r="O63" i="1"/>
  <c r="O82" i="1"/>
  <c r="N56" i="1"/>
  <c r="N72" i="1"/>
  <c r="N82" i="1"/>
  <c r="M42" i="1"/>
  <c r="M49" i="1"/>
  <c r="L28" i="1"/>
  <c r="L35" i="1"/>
  <c r="L42" i="1"/>
  <c r="L56" i="1"/>
  <c r="L63" i="1"/>
  <c r="L72" i="1"/>
  <c r="D8" i="4"/>
  <c r="H8" i="4"/>
  <c r="I8" i="4"/>
  <c r="K8" i="4"/>
  <c r="L8" i="4"/>
  <c r="D9" i="4"/>
  <c r="H9" i="4"/>
  <c r="I9" i="4"/>
  <c r="K9" i="4"/>
  <c r="D10" i="4"/>
  <c r="H10" i="4"/>
  <c r="I10" i="4"/>
  <c r="K10" i="4"/>
  <c r="L10" i="4"/>
  <c r="D11" i="4"/>
  <c r="H11" i="4"/>
  <c r="I11" i="4"/>
  <c r="K11" i="4"/>
  <c r="L11" i="4"/>
  <c r="D12" i="4"/>
  <c r="H12" i="4"/>
  <c r="I12" i="4"/>
  <c r="K12" i="4"/>
  <c r="M12" i="4" s="1"/>
  <c r="N12" i="4" s="1"/>
  <c r="K12" i="1" s="1"/>
  <c r="L12" i="4"/>
  <c r="D13" i="4"/>
  <c r="H13" i="4"/>
  <c r="I13" i="4"/>
  <c r="K13" i="4"/>
  <c r="L13" i="4"/>
  <c r="M14" i="4"/>
  <c r="D15" i="4"/>
  <c r="H15" i="4"/>
  <c r="I15" i="4"/>
  <c r="K15" i="4"/>
  <c r="L15" i="4"/>
  <c r="D16" i="4"/>
  <c r="H16" i="4"/>
  <c r="I16" i="4"/>
  <c r="K16" i="4"/>
  <c r="L16" i="4"/>
  <c r="M16" i="4" s="1"/>
  <c r="N16" i="4" s="1"/>
  <c r="K16" i="1" s="1"/>
  <c r="D17" i="4"/>
  <c r="H17" i="4"/>
  <c r="I17" i="4"/>
  <c r="K17" i="4"/>
  <c r="L17" i="4"/>
  <c r="M17" i="4" s="1"/>
  <c r="N17" i="4" s="1"/>
  <c r="K17" i="1" s="1"/>
  <c r="D18" i="4"/>
  <c r="H18" i="4"/>
  <c r="I18" i="4"/>
  <c r="K18" i="4"/>
  <c r="L18" i="4"/>
  <c r="D19" i="4"/>
  <c r="H19" i="4"/>
  <c r="I19" i="4"/>
  <c r="K19" i="4"/>
  <c r="L19" i="4"/>
  <c r="M19" i="4" s="1"/>
  <c r="N19" i="4" s="1"/>
  <c r="K19" i="1" s="1"/>
  <c r="D20" i="4"/>
  <c r="H20" i="4"/>
  <c r="I20" i="4"/>
  <c r="K20" i="4"/>
  <c r="L20" i="4"/>
  <c r="M21" i="4"/>
  <c r="D22" i="4"/>
  <c r="H22" i="4"/>
  <c r="I22" i="4"/>
  <c r="K22" i="4"/>
  <c r="M22" i="4" s="1"/>
  <c r="N22" i="4" s="1"/>
  <c r="K22" i="1" s="1"/>
  <c r="L22" i="4"/>
  <c r="D23" i="4"/>
  <c r="H23" i="4"/>
  <c r="I23" i="4"/>
  <c r="K23" i="4"/>
  <c r="L23" i="4"/>
  <c r="D24" i="4"/>
  <c r="H24" i="4"/>
  <c r="I24" i="4"/>
  <c r="K24" i="4"/>
  <c r="L24" i="4"/>
  <c r="D25" i="4"/>
  <c r="H25" i="4"/>
  <c r="I25" i="4"/>
  <c r="K25" i="4"/>
  <c r="L25" i="4"/>
  <c r="D26" i="4"/>
  <c r="H26" i="4"/>
  <c r="I26" i="4"/>
  <c r="K26" i="4"/>
  <c r="L26" i="4"/>
  <c r="D27" i="4"/>
  <c r="H27" i="4"/>
  <c r="I27" i="4"/>
  <c r="K27" i="4"/>
  <c r="L27" i="4"/>
  <c r="M28" i="4"/>
  <c r="D29" i="4"/>
  <c r="H29" i="4"/>
  <c r="I29" i="4"/>
  <c r="K29" i="4"/>
  <c r="L29" i="4"/>
  <c r="D30" i="4"/>
  <c r="H30" i="4"/>
  <c r="I30" i="4"/>
  <c r="K30" i="4"/>
  <c r="L30" i="4"/>
  <c r="M30" i="4" s="1"/>
  <c r="N30" i="4" s="1"/>
  <c r="K30" i="1" s="1"/>
  <c r="D31" i="4"/>
  <c r="H31" i="4"/>
  <c r="I31" i="4"/>
  <c r="K31" i="4"/>
  <c r="L31" i="4"/>
  <c r="M31" i="4" s="1"/>
  <c r="N31" i="4" s="1"/>
  <c r="K31" i="1" s="1"/>
  <c r="D32" i="4"/>
  <c r="H32" i="4"/>
  <c r="I32" i="4"/>
  <c r="K32" i="4"/>
  <c r="L32" i="4"/>
  <c r="D33" i="4"/>
  <c r="H33" i="4"/>
  <c r="I33" i="4"/>
  <c r="K33" i="4"/>
  <c r="L33" i="4"/>
  <c r="D34" i="4"/>
  <c r="H34" i="4"/>
  <c r="I34" i="4"/>
  <c r="K34" i="4"/>
  <c r="L34" i="4"/>
  <c r="M35" i="4"/>
  <c r="D36" i="4"/>
  <c r="H36" i="4"/>
  <c r="I36" i="4"/>
  <c r="K36" i="4"/>
  <c r="L36" i="4"/>
  <c r="D37" i="4"/>
  <c r="H37" i="4"/>
  <c r="I37" i="4"/>
  <c r="K37" i="4"/>
  <c r="L37" i="4"/>
  <c r="D38" i="4"/>
  <c r="H38" i="4"/>
  <c r="I38" i="4"/>
  <c r="K38" i="4"/>
  <c r="L38" i="4"/>
  <c r="M38" i="4" s="1"/>
  <c r="N38" i="4" s="1"/>
  <c r="K38" i="1" s="1"/>
  <c r="D39" i="4"/>
  <c r="H39" i="4"/>
  <c r="I39" i="4"/>
  <c r="K39" i="4"/>
  <c r="L39" i="4"/>
  <c r="D40" i="4"/>
  <c r="H40" i="4"/>
  <c r="I40" i="4"/>
  <c r="K40" i="4"/>
  <c r="L40" i="4"/>
  <c r="D41" i="4"/>
  <c r="H41" i="4"/>
  <c r="I41" i="4"/>
  <c r="K41" i="4"/>
  <c r="L41" i="4"/>
  <c r="M41" i="4" s="1"/>
  <c r="N41" i="4" s="1"/>
  <c r="K41" i="1" s="1"/>
  <c r="M42" i="4"/>
  <c r="D43" i="4"/>
  <c r="H43" i="4"/>
  <c r="I43" i="4"/>
  <c r="K43" i="4"/>
  <c r="L43" i="4"/>
  <c r="D44" i="4"/>
  <c r="H44" i="4"/>
  <c r="I44" i="4"/>
  <c r="K44" i="4"/>
  <c r="L44" i="4"/>
  <c r="D45" i="4"/>
  <c r="H45" i="4"/>
  <c r="I45" i="4"/>
  <c r="K45" i="4"/>
  <c r="L45" i="4"/>
  <c r="D46" i="4"/>
  <c r="H46" i="4"/>
  <c r="I46" i="4"/>
  <c r="K46" i="4"/>
  <c r="L46" i="4"/>
  <c r="D47" i="4"/>
  <c r="H47" i="4"/>
  <c r="I47" i="4"/>
  <c r="K47" i="4"/>
  <c r="L47" i="4"/>
  <c r="D48" i="4"/>
  <c r="H48" i="4"/>
  <c r="I48" i="4"/>
  <c r="K48" i="4"/>
  <c r="L48" i="4"/>
  <c r="M49" i="4"/>
  <c r="D50" i="4"/>
  <c r="H50" i="4"/>
  <c r="I50" i="4"/>
  <c r="K50" i="4"/>
  <c r="L50" i="4"/>
  <c r="M50" i="4" s="1"/>
  <c r="N50" i="4" s="1"/>
  <c r="K50" i="1" s="1"/>
  <c r="D51" i="4"/>
  <c r="H51" i="4"/>
  <c r="I51" i="4"/>
  <c r="K51" i="4"/>
  <c r="L51" i="4"/>
  <c r="D52" i="4"/>
  <c r="H52" i="4"/>
  <c r="I52" i="4"/>
  <c r="K52" i="4"/>
  <c r="L52" i="4"/>
  <c r="D53" i="4"/>
  <c r="H53" i="4"/>
  <c r="I53" i="4"/>
  <c r="K53" i="4"/>
  <c r="L53" i="4"/>
  <c r="D54" i="4"/>
  <c r="H54" i="4"/>
  <c r="I54" i="4"/>
  <c r="K54" i="4"/>
  <c r="L54" i="4"/>
  <c r="D55" i="4"/>
  <c r="H55" i="4"/>
  <c r="I55" i="4"/>
  <c r="K55" i="4"/>
  <c r="L55" i="4"/>
  <c r="M56" i="4"/>
  <c r="D57" i="4"/>
  <c r="H57" i="4"/>
  <c r="I57" i="4"/>
  <c r="K57" i="4"/>
  <c r="L57" i="4"/>
  <c r="D58" i="4"/>
  <c r="H58" i="4"/>
  <c r="I58" i="4"/>
  <c r="K58" i="4"/>
  <c r="L58" i="4"/>
  <c r="D59" i="4"/>
  <c r="H59" i="4"/>
  <c r="I59" i="4"/>
  <c r="K59" i="4"/>
  <c r="M59" i="4" s="1"/>
  <c r="N59" i="4" s="1"/>
  <c r="K59" i="1" s="1"/>
  <c r="L59" i="4"/>
  <c r="D60" i="4"/>
  <c r="H60" i="4"/>
  <c r="I60" i="4"/>
  <c r="K60" i="4"/>
  <c r="M60" i="4" s="1"/>
  <c r="N60" i="4" s="1"/>
  <c r="K60" i="1" s="1"/>
  <c r="L60" i="4"/>
  <c r="D61" i="4"/>
  <c r="H61" i="4"/>
  <c r="I61" i="4"/>
  <c r="K61" i="4"/>
  <c r="L61" i="4"/>
  <c r="M61" i="4" s="1"/>
  <c r="N61" i="4" s="1"/>
  <c r="K61" i="1" s="1"/>
  <c r="D62" i="4"/>
  <c r="H62" i="4"/>
  <c r="I62" i="4"/>
  <c r="K62" i="4"/>
  <c r="L62" i="4"/>
  <c r="M63" i="4"/>
  <c r="I64" i="4"/>
  <c r="K64" i="4"/>
  <c r="L64" i="4"/>
  <c r="I65" i="4"/>
  <c r="K65" i="4"/>
  <c r="L65" i="4"/>
  <c r="M65" i="4" s="1"/>
  <c r="N65" i="4" s="1"/>
  <c r="K65" i="1" s="1"/>
  <c r="I66" i="4"/>
  <c r="K66" i="4"/>
  <c r="L66" i="4"/>
  <c r="I67" i="4"/>
  <c r="K67" i="4"/>
  <c r="L67" i="4"/>
  <c r="I68" i="4"/>
  <c r="K68" i="4"/>
  <c r="L68" i="4"/>
  <c r="I69" i="4"/>
  <c r="K69" i="4"/>
  <c r="L69" i="4"/>
  <c r="I70" i="4"/>
  <c r="K70" i="4"/>
  <c r="L70" i="4"/>
  <c r="I71" i="4"/>
  <c r="K71" i="4"/>
  <c r="L71" i="4"/>
  <c r="M72" i="4"/>
  <c r="I73" i="4"/>
  <c r="K73" i="4"/>
  <c r="M73" i="4" s="1"/>
  <c r="N73" i="4" s="1"/>
  <c r="K73" i="1" s="1"/>
  <c r="L73" i="4"/>
  <c r="I74" i="4"/>
  <c r="K74" i="4"/>
  <c r="L74" i="4"/>
  <c r="I75" i="4"/>
  <c r="K75" i="4"/>
  <c r="L75" i="4"/>
  <c r="I76" i="4"/>
  <c r="K76" i="4"/>
  <c r="L76" i="4"/>
  <c r="M77" i="4"/>
  <c r="I78" i="4"/>
  <c r="K78" i="4"/>
  <c r="L78" i="4"/>
  <c r="I79" i="4"/>
  <c r="K79" i="4"/>
  <c r="L79" i="4"/>
  <c r="M79" i="4" s="1"/>
  <c r="N79" i="4" s="1"/>
  <c r="K79" i="1" s="1"/>
  <c r="M80" i="4"/>
  <c r="I81" i="4"/>
  <c r="K81" i="4"/>
  <c r="L81" i="4"/>
  <c r="M81" i="4" s="1"/>
  <c r="N81" i="4" s="1"/>
  <c r="K81" i="1" s="1"/>
  <c r="M82" i="4"/>
  <c r="I83" i="4"/>
  <c r="K83" i="4"/>
  <c r="L83" i="4"/>
  <c r="M83" i="4" s="1"/>
  <c r="N83" i="4" s="1"/>
  <c r="K83" i="1" s="1"/>
  <c r="F4" i="2"/>
  <c r="D80" i="2"/>
  <c r="E80" i="2"/>
  <c r="F80" i="2"/>
  <c r="N5" i="1"/>
  <c r="G80" i="2"/>
  <c r="O5" i="1"/>
  <c r="H80" i="2"/>
  <c r="P5" i="1"/>
  <c r="I80" i="2"/>
  <c r="Q5" i="1"/>
  <c r="J80" i="2"/>
  <c r="R5" i="1"/>
  <c r="K80" i="2"/>
  <c r="S5" i="1"/>
  <c r="L80" i="2"/>
  <c r="T5" i="1"/>
  <c r="M80" i="2"/>
  <c r="U5" i="1"/>
  <c r="N80" i="2"/>
  <c r="V5" i="1"/>
  <c r="O80" i="2"/>
  <c r="W5" i="1"/>
  <c r="P80" i="2"/>
  <c r="X5" i="1"/>
  <c r="Q80" i="2"/>
  <c r="Y5" i="1"/>
  <c r="R80" i="2"/>
  <c r="Z5" i="1"/>
  <c r="S80" i="2"/>
  <c r="AA5" i="1"/>
  <c r="T80" i="2"/>
  <c r="I8" i="1"/>
  <c r="I9" i="1"/>
  <c r="I10" i="1"/>
  <c r="I11" i="1"/>
  <c r="I12" i="1"/>
  <c r="I13" i="1"/>
  <c r="K14" i="1"/>
  <c r="L14" i="1"/>
  <c r="M14" i="1"/>
  <c r="N14" i="1"/>
  <c r="O14" i="1"/>
  <c r="P14" i="1"/>
  <c r="R14" i="1"/>
  <c r="I16" i="1"/>
  <c r="I17" i="1"/>
  <c r="I18" i="1"/>
  <c r="I19" i="1"/>
  <c r="I20" i="1"/>
  <c r="K21" i="1"/>
  <c r="L21" i="1"/>
  <c r="M21" i="1"/>
  <c r="N21" i="1"/>
  <c r="P21" i="1"/>
  <c r="Q21" i="1"/>
  <c r="I22" i="1"/>
  <c r="I23" i="1"/>
  <c r="I24" i="1"/>
  <c r="I25" i="1"/>
  <c r="I26" i="1"/>
  <c r="I27" i="1"/>
  <c r="D20" i="64" s="1"/>
  <c r="K28" i="1"/>
  <c r="M28" i="1"/>
  <c r="N28" i="1"/>
  <c r="O28" i="1"/>
  <c r="P28" i="1"/>
  <c r="Q28" i="1"/>
  <c r="R28" i="1"/>
  <c r="I29" i="1"/>
  <c r="I30" i="1"/>
  <c r="I31" i="1"/>
  <c r="I32" i="1"/>
  <c r="I33" i="1"/>
  <c r="D25" i="64" s="1"/>
  <c r="I34" i="1"/>
  <c r="K35" i="1"/>
  <c r="M35" i="1"/>
  <c r="N35" i="1"/>
  <c r="O35" i="1"/>
  <c r="P35" i="1"/>
  <c r="Q35" i="1"/>
  <c r="R35" i="1"/>
  <c r="I36" i="1"/>
  <c r="D30" i="64" s="1"/>
  <c r="I37" i="1"/>
  <c r="I38" i="1"/>
  <c r="I39" i="1"/>
  <c r="I40" i="1"/>
  <c r="I41" i="1"/>
  <c r="K42" i="1"/>
  <c r="N42" i="1"/>
  <c r="O42" i="1"/>
  <c r="P42" i="1"/>
  <c r="Q42" i="1"/>
  <c r="R42" i="1"/>
  <c r="I43" i="1"/>
  <c r="I44" i="1"/>
  <c r="D35" i="64"/>
  <c r="I45" i="1"/>
  <c r="I46" i="1"/>
  <c r="D36" i="64" s="1"/>
  <c r="I47" i="1"/>
  <c r="I48" i="1"/>
  <c r="K49" i="1"/>
  <c r="L49" i="1"/>
  <c r="N49" i="1"/>
  <c r="O49" i="1"/>
  <c r="P49" i="1"/>
  <c r="Q49" i="1"/>
  <c r="R49" i="1"/>
  <c r="I50" i="1"/>
  <c r="I51" i="1"/>
  <c r="I52" i="1"/>
  <c r="I53" i="1"/>
  <c r="I54" i="1"/>
  <c r="I55" i="1"/>
  <c r="K56" i="1"/>
  <c r="M56" i="1"/>
  <c r="O56" i="1"/>
  <c r="Q56" i="1"/>
  <c r="R56" i="1"/>
  <c r="I57" i="1"/>
  <c r="I58" i="1"/>
  <c r="D49" i="64" s="1"/>
  <c r="I59" i="1"/>
  <c r="I60" i="1"/>
  <c r="I61" i="1"/>
  <c r="D48" i="64" s="1"/>
  <c r="I62" i="1"/>
  <c r="K63" i="1"/>
  <c r="M63" i="1"/>
  <c r="N63" i="1"/>
  <c r="Q63" i="1"/>
  <c r="R63" i="1"/>
  <c r="I64" i="1"/>
  <c r="I65" i="1"/>
  <c r="I66" i="1"/>
  <c r="I67" i="1"/>
  <c r="I68" i="1"/>
  <c r="I69" i="1"/>
  <c r="I70" i="1"/>
  <c r="I71" i="1"/>
  <c r="K72" i="1"/>
  <c r="M72" i="1"/>
  <c r="O72" i="1"/>
  <c r="Q72" i="1"/>
  <c r="R72" i="1"/>
  <c r="I73" i="1"/>
  <c r="I74" i="1"/>
  <c r="I75" i="1"/>
  <c r="I76" i="1"/>
  <c r="K77" i="1"/>
  <c r="L77" i="1"/>
  <c r="M77" i="1"/>
  <c r="N77" i="1"/>
  <c r="O77" i="1"/>
  <c r="P77" i="1"/>
  <c r="Q77" i="1"/>
  <c r="I78" i="1"/>
  <c r="I79" i="1"/>
  <c r="K80" i="1"/>
  <c r="L80" i="1"/>
  <c r="M80" i="1"/>
  <c r="N80" i="1"/>
  <c r="O80" i="1"/>
  <c r="P80" i="1"/>
  <c r="Q80" i="1"/>
  <c r="R80" i="1"/>
  <c r="I81" i="1"/>
  <c r="K82" i="1"/>
  <c r="L82" i="1"/>
  <c r="M82" i="1"/>
  <c r="P82" i="1"/>
  <c r="Q82" i="1"/>
  <c r="R82" i="1"/>
  <c r="I83" i="1"/>
  <c r="D37" i="64"/>
  <c r="D26" i="64"/>
  <c r="D13" i="64"/>
  <c r="C70" i="7"/>
  <c r="C70" i="8"/>
  <c r="C70" i="12"/>
  <c r="C70" i="10"/>
  <c r="C70" i="6"/>
  <c r="C70" i="14"/>
  <c r="C70" i="13"/>
  <c r="C70" i="9"/>
  <c r="C70" i="18"/>
  <c r="C70" i="11"/>
  <c r="C70" i="16"/>
  <c r="C70" i="17"/>
  <c r="C70" i="22"/>
  <c r="C70" i="19"/>
  <c r="C70" i="21"/>
  <c r="C70" i="24"/>
  <c r="C70" i="20"/>
  <c r="C70" i="15"/>
  <c r="C70" i="26"/>
  <c r="C70" i="29"/>
  <c r="C70" i="23"/>
  <c r="C70" i="27"/>
  <c r="C70" i="25"/>
  <c r="C70" i="32"/>
  <c r="C70" i="31"/>
  <c r="C70" i="30"/>
  <c r="C70" i="33"/>
  <c r="C70" i="34"/>
  <c r="C70" i="36"/>
  <c r="C70" i="35"/>
  <c r="C70" i="61"/>
  <c r="C70" i="38"/>
  <c r="C70" i="28"/>
  <c r="C70" i="40"/>
  <c r="C70" i="42"/>
  <c r="C70" i="45"/>
  <c r="C70" i="43"/>
  <c r="C70" i="44"/>
  <c r="C70" i="39"/>
  <c r="C70" i="37"/>
  <c r="C70" i="41"/>
  <c r="C70" i="54"/>
  <c r="C70" i="48"/>
  <c r="C70" i="49"/>
  <c r="C70" i="50"/>
  <c r="C70" i="51"/>
  <c r="C70" i="63"/>
  <c r="C70" i="47"/>
  <c r="C70" i="53"/>
  <c r="C70" i="46"/>
  <c r="C70" i="55"/>
  <c r="C70" i="57"/>
  <c r="C70" i="58"/>
  <c r="C70" i="60"/>
  <c r="C70" i="5"/>
  <c r="C70" i="59"/>
  <c r="C70" i="52"/>
  <c r="D14" i="64"/>
  <c r="D38" i="64"/>
  <c r="D17" i="64"/>
  <c r="D8" i="64"/>
  <c r="D12" i="64"/>
  <c r="D6" i="64"/>
  <c r="D7" i="64"/>
  <c r="D5" i="64"/>
  <c r="C71" i="1"/>
  <c r="C70" i="4"/>
  <c r="AS38" i="1"/>
  <c r="AS10" i="1"/>
  <c r="AP11" i="1"/>
  <c r="AL29" i="1"/>
  <c r="AK25" i="1"/>
  <c r="AI25" i="1"/>
  <c r="AH62" i="1"/>
  <c r="AF24" i="1"/>
  <c r="AE53" i="1"/>
  <c r="AD24" i="1"/>
  <c r="AC81" i="1"/>
  <c r="AC25" i="1"/>
  <c r="AB24" i="1"/>
  <c r="AU9" i="1"/>
  <c r="AK76" i="1"/>
  <c r="AK20" i="1"/>
  <c r="AJ73" i="1"/>
  <c r="AJ37" i="1"/>
  <c r="AI60" i="1"/>
  <c r="AH47" i="1"/>
  <c r="AG24" i="1"/>
  <c r="AC24" i="1"/>
  <c r="AB81" i="1"/>
  <c r="AU45" i="1"/>
  <c r="AT83" i="1"/>
  <c r="AT45" i="1"/>
  <c r="AT9" i="1"/>
  <c r="AS74" i="1"/>
  <c r="AP83" i="1"/>
  <c r="AN37" i="1"/>
  <c r="AM36" i="1"/>
  <c r="AM26" i="1"/>
  <c r="AI13" i="1"/>
  <c r="AG23" i="1"/>
  <c r="AE23" i="1"/>
  <c r="AB22" i="1"/>
  <c r="AS9" i="1"/>
  <c r="AJ25" i="1"/>
  <c r="AH27" i="1"/>
  <c r="AD55" i="1"/>
  <c r="AU81" i="1"/>
  <c r="AR58" i="1"/>
  <c r="AP18" i="1"/>
  <c r="AO81" i="1"/>
  <c r="AM53" i="1"/>
  <c r="AL58" i="1"/>
  <c r="BF20" i="1"/>
  <c r="AR81" i="1"/>
  <c r="AQ70" i="1"/>
  <c r="AN43" i="1"/>
  <c r="AN25" i="1"/>
  <c r="AL81" i="1"/>
  <c r="AL43" i="1"/>
  <c r="AL25" i="1"/>
  <c r="AH66" i="1"/>
  <c r="AH30" i="1"/>
  <c r="AG47" i="1"/>
  <c r="AG29" i="1"/>
  <c r="AD66" i="1"/>
  <c r="AD20" i="1"/>
  <c r="AB58" i="1"/>
  <c r="AB30" i="1"/>
  <c r="AJ23" i="1"/>
  <c r="AI74" i="1"/>
  <c r="AG66" i="1"/>
  <c r="AG38" i="1"/>
  <c r="AD71" i="1"/>
  <c r="AD61" i="1"/>
  <c r="AC58" i="1"/>
  <c r="AS40" i="1"/>
  <c r="AS32" i="1"/>
  <c r="AR23" i="1"/>
  <c r="AP23" i="1"/>
  <c r="AO22" i="1"/>
  <c r="AN13" i="1"/>
  <c r="AL23" i="1"/>
  <c r="AL13" i="1"/>
  <c r="AK55" i="1"/>
  <c r="AJ18" i="1"/>
  <c r="AI27" i="1"/>
  <c r="AH74" i="1"/>
  <c r="AH36" i="1"/>
  <c r="AG27" i="1"/>
  <c r="AE37" i="1"/>
  <c r="AD74" i="1"/>
  <c r="AB9" i="1"/>
  <c r="AF83" i="1"/>
  <c r="AF17" i="1"/>
  <c r="AE60" i="1"/>
  <c r="AS79" i="1"/>
  <c r="AP70" i="1"/>
  <c r="AR22" i="1"/>
  <c r="AR78" i="1"/>
  <c r="AP78" i="1"/>
  <c r="AN60" i="1"/>
  <c r="AW10" i="1"/>
  <c r="AS25" i="1"/>
  <c r="AR74" i="1"/>
  <c r="AQ79" i="1"/>
  <c r="AQ51" i="1"/>
  <c r="AQ31" i="1"/>
  <c r="AP36" i="1"/>
  <c r="AM23" i="1"/>
  <c r="AL36" i="1"/>
  <c r="M74" i="4"/>
  <c r="N74" i="4" s="1"/>
  <c r="K74" i="1" s="1"/>
  <c r="M76" i="4"/>
  <c r="N76" i="4" s="1"/>
  <c r="K76" i="1" s="1"/>
  <c r="M8" i="4"/>
  <c r="N8" i="4" s="1"/>
  <c r="AH10" i="1"/>
  <c r="M58" i="4"/>
  <c r="N58" i="4" s="1"/>
  <c r="K58" i="1" s="1"/>
  <c r="M36" i="4"/>
  <c r="N36" i="4" s="1"/>
  <c r="K36" i="1" s="1"/>
  <c r="M62" i="4"/>
  <c r="M43" i="4"/>
  <c r="N43" i="4" s="1"/>
  <c r="K43" i="1" s="1"/>
  <c r="M29" i="4"/>
  <c r="M15" i="4"/>
  <c r="N15" i="4" s="1"/>
  <c r="K15" i="1" s="1"/>
  <c r="M78" i="4"/>
  <c r="N78" i="4" s="1"/>
  <c r="K78" i="1" s="1"/>
  <c r="H75" i="4"/>
  <c r="M70" i="4"/>
  <c r="N70" i="4" s="1"/>
  <c r="K70" i="1" s="1"/>
  <c r="M69" i="4"/>
  <c r="N69" i="4" s="1"/>
  <c r="K69" i="1" s="1"/>
  <c r="M64" i="4"/>
  <c r="N64" i="4" s="1"/>
  <c r="K64" i="1" s="1"/>
  <c r="M55" i="4"/>
  <c r="N55" i="4" s="1"/>
  <c r="K55" i="1" s="1"/>
  <c r="M54" i="4"/>
  <c r="M53" i="4"/>
  <c r="N53" i="4" s="1"/>
  <c r="K53" i="1" s="1"/>
  <c r="M52" i="4"/>
  <c r="N52" i="4" s="1"/>
  <c r="K52" i="1" s="1"/>
  <c r="M51" i="4"/>
  <c r="N51" i="4" s="1"/>
  <c r="K51" i="1" s="1"/>
  <c r="M48" i="4"/>
  <c r="N48" i="4" s="1"/>
  <c r="K48" i="1" s="1"/>
  <c r="M47" i="4"/>
  <c r="N47" i="4" s="1"/>
  <c r="K47" i="1" s="1"/>
  <c r="M46" i="4"/>
  <c r="N46" i="4" s="1"/>
  <c r="K46" i="1" s="1"/>
  <c r="M45" i="4"/>
  <c r="N45" i="4" s="1"/>
  <c r="K45" i="1" s="1"/>
  <c r="M44" i="4"/>
  <c r="N44" i="4" s="1"/>
  <c r="K44" i="1" s="1"/>
  <c r="M40" i="4"/>
  <c r="N40" i="4" s="1"/>
  <c r="K40" i="1" s="1"/>
  <c r="M39" i="4"/>
  <c r="M37" i="4"/>
  <c r="N37" i="4" s="1"/>
  <c r="K37" i="1" s="1"/>
  <c r="M34" i="4"/>
  <c r="N34" i="4" s="1"/>
  <c r="K34" i="1" s="1"/>
  <c r="M33" i="4"/>
  <c r="M27" i="4"/>
  <c r="N27" i="4" s="1"/>
  <c r="K27" i="1" s="1"/>
  <c r="M26" i="4"/>
  <c r="N26" i="4" s="1"/>
  <c r="K26" i="1" s="1"/>
  <c r="M25" i="4"/>
  <c r="M24" i="4"/>
  <c r="N24" i="4" s="1"/>
  <c r="K24" i="1" s="1"/>
  <c r="M23" i="4"/>
  <c r="M20" i="4"/>
  <c r="N20" i="4" s="1"/>
  <c r="K20" i="1" s="1"/>
  <c r="M18" i="4"/>
  <c r="N18" i="4" s="1"/>
  <c r="K18" i="1" s="1"/>
  <c r="M13" i="4"/>
  <c r="N13" i="4" s="1"/>
  <c r="K13" i="1" s="1"/>
  <c r="M11" i="4"/>
  <c r="N11" i="4" s="1"/>
  <c r="K11" i="1" s="1"/>
  <c r="M10" i="4"/>
  <c r="N10" i="4" s="1"/>
  <c r="K10" i="1" s="1"/>
  <c r="M9" i="4"/>
  <c r="N9" i="4" s="1"/>
  <c r="K9" i="1" s="1"/>
  <c r="H79" i="4"/>
  <c r="D75" i="4"/>
  <c r="C71" i="7"/>
  <c r="C71" i="8"/>
  <c r="C71" i="12"/>
  <c r="C71" i="10"/>
  <c r="C71" i="6"/>
  <c r="C71" i="13"/>
  <c r="C71" i="14"/>
  <c r="C71" i="9"/>
  <c r="C71" i="18"/>
  <c r="C71" i="16"/>
  <c r="C71" i="11"/>
  <c r="C71" i="15"/>
  <c r="C71" i="17"/>
  <c r="C71" i="19"/>
  <c r="C71" i="21"/>
  <c r="C71" i="20"/>
  <c r="C71" i="24"/>
  <c r="C71" i="26"/>
  <c r="C71" i="29"/>
  <c r="C71" i="23"/>
  <c r="C71" i="27"/>
  <c r="C71" i="22"/>
  <c r="C71" i="25"/>
  <c r="C71" i="28"/>
  <c r="C71" i="31"/>
  <c r="C71" i="34"/>
  <c r="C71" i="30"/>
  <c r="C71" i="33"/>
  <c r="C71" i="36"/>
  <c r="C71" i="32"/>
  <c r="C71" i="35"/>
  <c r="C71" i="38"/>
  <c r="C71" i="37"/>
  <c r="C71" i="40"/>
  <c r="C71" i="42"/>
  <c r="C71" i="61"/>
  <c r="C71" i="43"/>
  <c r="C71" i="45"/>
  <c r="C71" i="44"/>
  <c r="C71" i="39"/>
  <c r="C71" i="41"/>
  <c r="C71" i="54"/>
  <c r="C71" i="48"/>
  <c r="C71" i="49"/>
  <c r="C71" i="50"/>
  <c r="C71" i="51"/>
  <c r="C71" i="47"/>
  <c r="C71" i="59"/>
  <c r="C71" i="53"/>
  <c r="C71" i="46"/>
  <c r="C71" i="57"/>
  <c r="C71" i="52"/>
  <c r="C71" i="55"/>
  <c r="C71" i="58"/>
  <c r="C71" i="60"/>
  <c r="C71" i="5"/>
  <c r="C71" i="63"/>
  <c r="C73" i="1"/>
  <c r="C71" i="4"/>
  <c r="AA55" i="1"/>
  <c r="X18" i="1"/>
  <c r="X58" i="1"/>
  <c r="V83" i="1"/>
  <c r="U74" i="1"/>
  <c r="X79" i="1"/>
  <c r="U83" i="1"/>
  <c r="R59" i="1"/>
  <c r="P20" i="1"/>
  <c r="N58" i="1"/>
  <c r="M43" i="1"/>
  <c r="AA23" i="1"/>
  <c r="AA81" i="1"/>
  <c r="Y11" i="1"/>
  <c r="W66" i="1"/>
  <c r="T11" i="1"/>
  <c r="R79" i="1"/>
  <c r="P61" i="1"/>
  <c r="V22" i="1"/>
  <c r="U79" i="1"/>
  <c r="Q37" i="1"/>
  <c r="O62" i="1"/>
  <c r="L38" i="1"/>
  <c r="Z9" i="1"/>
  <c r="X45" i="1"/>
  <c r="R70" i="1"/>
  <c r="N47" i="1"/>
  <c r="Q38" i="1"/>
  <c r="Y53" i="1"/>
  <c r="W10" i="1"/>
  <c r="T37" i="1"/>
  <c r="T74" i="1"/>
  <c r="Q81" i="1"/>
  <c r="M9" i="1"/>
  <c r="L10" i="1"/>
  <c r="N25" i="4"/>
  <c r="K25" i="1" s="1"/>
  <c r="Y57" i="1"/>
  <c r="W52" i="1"/>
  <c r="V62" i="1"/>
  <c r="V70" i="1"/>
  <c r="S31" i="1"/>
  <c r="P23" i="1"/>
  <c r="N74" i="1"/>
  <c r="M18" i="1"/>
  <c r="M32" i="1"/>
  <c r="Z47" i="1"/>
  <c r="W46" i="1"/>
  <c r="S27" i="1"/>
  <c r="O9" i="1"/>
  <c r="O23" i="1"/>
  <c r="N26" i="1"/>
  <c r="AA11" i="1"/>
  <c r="O47" i="1"/>
  <c r="O73" i="1"/>
  <c r="M47" i="1"/>
  <c r="Y37" i="1"/>
  <c r="AA18" i="1"/>
  <c r="M76" i="1"/>
  <c r="AA76" i="1"/>
  <c r="R45" i="1"/>
  <c r="Y50" i="1"/>
  <c r="Y66" i="1"/>
  <c r="X26" i="1"/>
  <c r="W23" i="1"/>
  <c r="T81" i="1"/>
  <c r="N54" i="4"/>
  <c r="K54" i="1" s="1"/>
  <c r="W24" i="1"/>
  <c r="T30" i="1"/>
  <c r="S47" i="1"/>
  <c r="P25" i="1"/>
  <c r="P37" i="1"/>
  <c r="M51" i="1"/>
  <c r="L36" i="1"/>
  <c r="N29" i="4"/>
  <c r="K29" i="1" s="1"/>
  <c r="R83" i="1"/>
  <c r="N62" i="4"/>
  <c r="K62" i="1" s="1"/>
  <c r="X59" i="1"/>
  <c r="S9" i="1"/>
  <c r="Y9" i="1"/>
  <c r="P11" i="1"/>
  <c r="O26" i="1"/>
  <c r="L66" i="1"/>
  <c r="S76" i="1"/>
  <c r="M15" i="1"/>
  <c r="AA66" i="1"/>
  <c r="N23" i="4"/>
  <c r="K23" i="1" s="1"/>
  <c r="N33" i="4"/>
  <c r="K33" i="1" s="1"/>
  <c r="N39" i="4"/>
  <c r="K39" i="1" s="1"/>
  <c r="Z70" i="1"/>
  <c r="X30" i="1"/>
  <c r="X39" i="1"/>
  <c r="V18" i="1"/>
  <c r="U47" i="1"/>
  <c r="S79" i="1"/>
  <c r="Z81" i="1"/>
  <c r="V17" i="1"/>
  <c r="U53" i="1"/>
  <c r="T53" i="1"/>
  <c r="S23" i="1"/>
  <c r="S51" i="1"/>
  <c r="S62" i="1"/>
  <c r="R24" i="1"/>
  <c r="M38" i="1"/>
  <c r="X66" i="1"/>
  <c r="W67" i="1"/>
  <c r="U70" i="1"/>
  <c r="O78" i="1"/>
  <c r="Z67" i="1"/>
  <c r="Y26" i="1"/>
  <c r="T67" i="1"/>
  <c r="P24" i="1"/>
  <c r="P47" i="1"/>
  <c r="O50" i="1"/>
  <c r="AA74" i="1"/>
  <c r="W8" i="1"/>
  <c r="C73" i="6"/>
  <c r="C73" i="12"/>
  <c r="C73" i="10"/>
  <c r="C73" i="14"/>
  <c r="C73" i="7"/>
  <c r="C73" i="8"/>
  <c r="C73" i="9"/>
  <c r="C73" i="16"/>
  <c r="C73" i="15"/>
  <c r="C73" i="11"/>
  <c r="C73" i="17"/>
  <c r="C73" i="13"/>
  <c r="C73" i="21"/>
  <c r="C73" i="20"/>
  <c r="C73" i="24"/>
  <c r="C73" i="23"/>
  <c r="C73" i="22"/>
  <c r="C73" i="19"/>
  <c r="C73" i="30"/>
  <c r="C73" i="18"/>
  <c r="C73" i="25"/>
  <c r="C73" i="28"/>
  <c r="C73" i="26"/>
  <c r="C73" i="29"/>
  <c r="C73" i="33"/>
  <c r="C73" i="27"/>
  <c r="C73" i="32"/>
  <c r="C73" i="35"/>
  <c r="C73" i="34"/>
  <c r="C73" i="38"/>
  <c r="C73" i="36"/>
  <c r="C73" i="37"/>
  <c r="C73" i="39"/>
  <c r="C73" i="41"/>
  <c r="C73" i="45"/>
  <c r="C73" i="61"/>
  <c r="C73" i="43"/>
  <c r="C73" i="44"/>
  <c r="C73" i="46"/>
  <c r="C73" i="40"/>
  <c r="C73" i="50"/>
  <c r="C73" i="51"/>
  <c r="C73" i="47"/>
  <c r="C73" i="53"/>
  <c r="C73" i="57"/>
  <c r="C73" i="60"/>
  <c r="C73" i="55"/>
  <c r="C73" i="42"/>
  <c r="C73" i="52"/>
  <c r="C73" i="58"/>
  <c r="C73" i="48"/>
  <c r="C73" i="49"/>
  <c r="C73" i="31"/>
  <c r="C73" i="5"/>
  <c r="C73" i="54"/>
  <c r="C73" i="63"/>
  <c r="C73" i="59"/>
  <c r="C74" i="1"/>
  <c r="C73" i="4"/>
  <c r="H66" i="4"/>
  <c r="H70" i="4"/>
  <c r="D69" i="4"/>
  <c r="D70" i="4"/>
  <c r="H69" i="4"/>
  <c r="H71" i="4"/>
  <c r="D71" i="4"/>
  <c r="H68" i="4"/>
  <c r="D68" i="4"/>
  <c r="H65" i="4"/>
  <c r="D67" i="4"/>
  <c r="D65" i="4"/>
  <c r="H67" i="4"/>
  <c r="D66" i="4"/>
  <c r="H64" i="4"/>
  <c r="D64" i="4"/>
  <c r="C74" i="6"/>
  <c r="C74" i="12"/>
  <c r="C74" i="9"/>
  <c r="C74" i="7"/>
  <c r="C74" i="8"/>
  <c r="C74" i="15"/>
  <c r="C74" i="17"/>
  <c r="C74" i="11"/>
  <c r="C74" i="13"/>
  <c r="C74" i="18"/>
  <c r="C74" i="16"/>
  <c r="C74" i="20"/>
  <c r="C74" i="21"/>
  <c r="C74" i="24"/>
  <c r="C74" i="22"/>
  <c r="C74" i="23"/>
  <c r="C74" i="10"/>
  <c r="C74" i="14"/>
  <c r="C74" i="19"/>
  <c r="C74" i="30"/>
  <c r="C74" i="25"/>
  <c r="C74" i="28"/>
  <c r="C74" i="26"/>
  <c r="C74" i="29"/>
  <c r="C74" i="36"/>
  <c r="C74" i="33"/>
  <c r="C74" i="32"/>
  <c r="C74" i="27"/>
  <c r="C74" i="35"/>
  <c r="C74" i="34"/>
  <c r="C74" i="38"/>
  <c r="C74" i="31"/>
  <c r="C74" i="37"/>
  <c r="C74" i="61"/>
  <c r="C74" i="44"/>
  <c r="C74" i="39"/>
  <c r="C74" i="41"/>
  <c r="C74" i="47"/>
  <c r="C74" i="43"/>
  <c r="C74" i="45"/>
  <c r="C74" i="48"/>
  <c r="C74" i="51"/>
  <c r="C74" i="53"/>
  <c r="C74" i="57"/>
  <c r="C74" i="52"/>
  <c r="C74" i="55"/>
  <c r="C74" i="58"/>
  <c r="C74" i="40"/>
  <c r="C74" i="46"/>
  <c r="C74" i="54"/>
  <c r="C74" i="49"/>
  <c r="C74" i="50"/>
  <c r="C74" i="60"/>
  <c r="C74" i="5"/>
  <c r="C74" i="63"/>
  <c r="C74" i="42"/>
  <c r="C74" i="59"/>
  <c r="C75" i="1"/>
  <c r="C74" i="4"/>
  <c r="C75" i="6"/>
  <c r="C75" i="12"/>
  <c r="C75" i="9"/>
  <c r="C75" i="7"/>
  <c r="C75" i="8"/>
  <c r="C75" i="13"/>
  <c r="C75" i="15"/>
  <c r="C75" i="17"/>
  <c r="C75" i="11"/>
  <c r="C75" i="16"/>
  <c r="C75" i="18"/>
  <c r="C75" i="10"/>
  <c r="C75" i="14"/>
  <c r="C75" i="21"/>
  <c r="C75" i="24"/>
  <c r="C75" i="22"/>
  <c r="C75" i="23"/>
  <c r="C75" i="19"/>
  <c r="C75" i="20"/>
  <c r="C75" i="30"/>
  <c r="C75" i="25"/>
  <c r="C75" i="28"/>
  <c r="C75" i="26"/>
  <c r="C75" i="29"/>
  <c r="C75" i="33"/>
  <c r="C75" i="32"/>
  <c r="C75" i="31"/>
  <c r="C75" i="34"/>
  <c r="C75" i="35"/>
  <c r="C75" i="27"/>
  <c r="C75" i="36"/>
  <c r="C75" i="38"/>
  <c r="C75" i="37"/>
  <c r="C75" i="61"/>
  <c r="C75" i="44"/>
  <c r="C75" i="39"/>
  <c r="C75" i="47"/>
  <c r="C75" i="48"/>
  <c r="C75" i="40"/>
  <c r="C75" i="43"/>
  <c r="C75" i="42"/>
  <c r="C75" i="51"/>
  <c r="C75" i="53"/>
  <c r="C75" i="57"/>
  <c r="C75" i="45"/>
  <c r="C75" i="52"/>
  <c r="C75" i="55"/>
  <c r="C75" i="58"/>
  <c r="C75" i="54"/>
  <c r="C75" i="63"/>
  <c r="C75" i="50"/>
  <c r="C75" i="59"/>
  <c r="C75" i="49"/>
  <c r="C75" i="5"/>
  <c r="C75" i="60"/>
  <c r="C75" i="41"/>
  <c r="C75" i="46"/>
  <c r="C76" i="1"/>
  <c r="C75" i="4"/>
  <c r="C76" i="7"/>
  <c r="C76" i="8"/>
  <c r="C76" i="9"/>
  <c r="C76" i="13"/>
  <c r="C76" i="6"/>
  <c r="C76" i="10"/>
  <c r="C76" i="14"/>
  <c r="C76" i="17"/>
  <c r="C76" i="12"/>
  <c r="C76" i="11"/>
  <c r="C76" i="16"/>
  <c r="C76" i="18"/>
  <c r="C76" i="24"/>
  <c r="C76" i="15"/>
  <c r="C76" i="22"/>
  <c r="C76" i="23"/>
  <c r="C76" i="19"/>
  <c r="C76" i="20"/>
  <c r="C76" i="25"/>
  <c r="C76" i="21"/>
  <c r="C76" i="28"/>
  <c r="C76" i="26"/>
  <c r="C76" i="27"/>
  <c r="C76" i="29"/>
  <c r="C76" i="33"/>
  <c r="C76" i="32"/>
  <c r="C76" i="34"/>
  <c r="C76" i="31"/>
  <c r="C76" i="35"/>
  <c r="C76" i="36"/>
  <c r="C76" i="38"/>
  <c r="C76" i="37"/>
  <c r="C76" i="61"/>
  <c r="C76" i="30"/>
  <c r="C76" i="40"/>
  <c r="C76" i="46"/>
  <c r="C76" i="42"/>
  <c r="C76" i="48"/>
  <c r="C76" i="39"/>
  <c r="C76" i="47"/>
  <c r="C76" i="41"/>
  <c r="C76" i="43"/>
  <c r="C76" i="44"/>
  <c r="C76" i="51"/>
  <c r="C76" i="57"/>
  <c r="C76" i="52"/>
  <c r="C76" i="55"/>
  <c r="C76" i="58"/>
  <c r="C76" i="45"/>
  <c r="C76" i="54"/>
  <c r="C76" i="50"/>
  <c r="C76" i="53"/>
  <c r="C76" i="5"/>
  <c r="C76" i="49"/>
  <c r="C76" i="60"/>
  <c r="C76" i="63"/>
  <c r="C76" i="59"/>
  <c r="C78" i="1"/>
  <c r="C76" i="4"/>
  <c r="C78" i="6"/>
  <c r="C78" i="12"/>
  <c r="C78" i="7"/>
  <c r="C78" i="11"/>
  <c r="C78" i="10"/>
  <c r="C78" i="16"/>
  <c r="C78" i="18"/>
  <c r="C78" i="8"/>
  <c r="C78" i="13"/>
  <c r="C78" i="15"/>
  <c r="C78" i="19"/>
  <c r="C78" i="9"/>
  <c r="C78" i="22"/>
  <c r="C78" i="14"/>
  <c r="C78" i="17"/>
  <c r="C78" i="21"/>
  <c r="C78" i="20"/>
  <c r="C78" i="24"/>
  <c r="C78" i="28"/>
  <c r="C78" i="26"/>
  <c r="C78" i="27"/>
  <c r="C78" i="29"/>
  <c r="C78" i="23"/>
  <c r="C78" i="30"/>
  <c r="C78" i="32"/>
  <c r="C78" i="34"/>
  <c r="C78" i="31"/>
  <c r="C78" i="36"/>
  <c r="C78" i="37"/>
  <c r="C78" i="25"/>
  <c r="C78" i="61"/>
  <c r="C78" i="33"/>
  <c r="C78" i="35"/>
  <c r="C78" i="38"/>
  <c r="C78" i="42"/>
  <c r="C78" i="48"/>
  <c r="C78" i="39"/>
  <c r="C78" i="45"/>
  <c r="C78" i="40"/>
  <c r="C78" i="43"/>
  <c r="C78" i="44"/>
  <c r="C78" i="46"/>
  <c r="C78" i="41"/>
  <c r="C78" i="52"/>
  <c r="C78" i="55"/>
  <c r="C78" i="58"/>
  <c r="C78" i="54"/>
  <c r="C78" i="63"/>
  <c r="C78" i="49"/>
  <c r="C78" i="50"/>
  <c r="C78" i="53"/>
  <c r="C78" i="47"/>
  <c r="C78" i="57"/>
  <c r="C78" i="51"/>
  <c r="C78" i="59"/>
  <c r="C78" i="60"/>
  <c r="C78" i="5"/>
  <c r="C79" i="1"/>
  <c r="C78" i="4"/>
  <c r="C79" i="6"/>
  <c r="C79" i="12"/>
  <c r="C79" i="7"/>
  <c r="C79" i="8"/>
  <c r="C79" i="9"/>
  <c r="C79" i="11"/>
  <c r="C79" i="10"/>
  <c r="C79" i="13"/>
  <c r="C79" i="14"/>
  <c r="C79" i="16"/>
  <c r="C79" i="18"/>
  <c r="C79" i="15"/>
  <c r="C79" i="19"/>
  <c r="C79" i="20"/>
  <c r="C79" i="21"/>
  <c r="C79" i="17"/>
  <c r="C79" i="22"/>
  <c r="C79" i="24"/>
  <c r="C79" i="28"/>
  <c r="C79" i="26"/>
  <c r="C79" i="31"/>
  <c r="C79" i="27"/>
  <c r="C79" i="29"/>
  <c r="C79" i="23"/>
  <c r="C79" i="30"/>
  <c r="C79" i="25"/>
  <c r="C79" i="34"/>
  <c r="C79" i="36"/>
  <c r="C79" i="32"/>
  <c r="C79" i="37"/>
  <c r="C79" i="39"/>
  <c r="C79" i="38"/>
  <c r="C79" i="42"/>
  <c r="C79" i="35"/>
  <c r="C79" i="48"/>
  <c r="C79" i="61"/>
  <c r="C79" i="43"/>
  <c r="C79" i="45"/>
  <c r="C79" i="33"/>
  <c r="C79" i="41"/>
  <c r="C79" i="44"/>
  <c r="C79" i="40"/>
  <c r="C79" i="47"/>
  <c r="C79" i="55"/>
  <c r="C79" i="58"/>
  <c r="C79" i="54"/>
  <c r="C79" i="46"/>
  <c r="C79" i="49"/>
  <c r="C79" i="59"/>
  <c r="C79" i="50"/>
  <c r="C79" i="53"/>
  <c r="C79" i="57"/>
  <c r="C79" i="52"/>
  <c r="C79" i="51"/>
  <c r="C79" i="60"/>
  <c r="C79" i="63"/>
  <c r="C79" i="5"/>
  <c r="C81" i="1"/>
  <c r="C79" i="4"/>
  <c r="C81" i="7"/>
  <c r="C81" i="8"/>
  <c r="C81" i="11"/>
  <c r="C81" i="10"/>
  <c r="C81" i="13"/>
  <c r="C81" i="12"/>
  <c r="C81" i="14"/>
  <c r="C81" i="19"/>
  <c r="C81" i="17"/>
  <c r="C81" i="16"/>
  <c r="C81" i="6"/>
  <c r="C81" i="15"/>
  <c r="C81" i="18"/>
  <c r="C81" i="20"/>
  <c r="C81" i="21"/>
  <c r="C81" i="22"/>
  <c r="C81" i="23"/>
  <c r="C81" i="24"/>
  <c r="C81" i="25"/>
  <c r="C81" i="30"/>
  <c r="C81" i="9"/>
  <c r="C81" i="27"/>
  <c r="C81" i="28"/>
  <c r="C81" i="31"/>
  <c r="C81" i="26"/>
  <c r="C81" i="36"/>
  <c r="C81" i="29"/>
  <c r="C81" i="32"/>
  <c r="C81" i="33"/>
  <c r="C81" i="34"/>
  <c r="C81" i="35"/>
  <c r="C81" i="37"/>
  <c r="C81" i="39"/>
  <c r="C81" i="40"/>
  <c r="C81" i="38"/>
  <c r="C81" i="47"/>
  <c r="C81" i="61"/>
  <c r="C81" i="43"/>
  <c r="C81" i="44"/>
  <c r="C81" i="45"/>
  <c r="C81" i="41"/>
  <c r="C81" i="46"/>
  <c r="C81" i="42"/>
  <c r="C81" i="48"/>
  <c r="C81" i="49"/>
  <c r="C81" i="53"/>
  <c r="C81" i="50"/>
  <c r="C81" i="57"/>
  <c r="C81" i="51"/>
  <c r="C81" i="55"/>
  <c r="C81" i="52"/>
  <c r="C81" i="54"/>
  <c r="C81" i="59"/>
  <c r="C81" i="60"/>
  <c r="C81" i="58"/>
  <c r="C81" i="5"/>
  <c r="C81" i="63"/>
  <c r="C83" i="1"/>
  <c r="C81" i="4"/>
  <c r="C83" i="6"/>
  <c r="C83" i="12"/>
  <c r="C83" i="7"/>
  <c r="C83" i="8"/>
  <c r="C83" i="13"/>
  <c r="C83" i="11"/>
  <c r="C83" i="14"/>
  <c r="C83" i="17"/>
  <c r="C83" i="10"/>
  <c r="C83" i="16"/>
  <c r="C83" i="18"/>
  <c r="C83" i="9"/>
  <c r="C83" i="15"/>
  <c r="C83" i="19"/>
  <c r="C83" i="24"/>
  <c r="C83" i="22"/>
  <c r="C83" i="23"/>
  <c r="C83" i="20"/>
  <c r="C83" i="21"/>
  <c r="C83" i="30"/>
  <c r="C83" i="25"/>
  <c r="C83" i="28"/>
  <c r="C83" i="26"/>
  <c r="C83" i="27"/>
  <c r="C83" i="29"/>
  <c r="C83" i="31"/>
  <c r="C83" i="33"/>
  <c r="C83" i="32"/>
  <c r="C83" i="34"/>
  <c r="C83" i="35"/>
  <c r="C83" i="36"/>
  <c r="C83" i="38"/>
  <c r="C83" i="41"/>
  <c r="C83" i="37"/>
  <c r="C83" i="44"/>
  <c r="C83" i="39"/>
  <c r="C83" i="46"/>
  <c r="C83" i="42"/>
  <c r="C83" i="40"/>
  <c r="C83" i="48"/>
  <c r="C83" i="61"/>
  <c r="C83" i="45"/>
  <c r="C83" i="47"/>
  <c r="C83" i="50"/>
  <c r="C83" i="57"/>
  <c r="C83" i="43"/>
  <c r="C83" i="51"/>
  <c r="C83" i="55"/>
  <c r="C83" i="52"/>
  <c r="C83" i="58"/>
  <c r="C83" i="54"/>
  <c r="C83" i="49"/>
  <c r="C83" i="53"/>
  <c r="C83" i="60"/>
  <c r="C83" i="5"/>
  <c r="C83" i="63"/>
  <c r="C83" i="59"/>
  <c r="C83" i="4"/>
  <c r="M83" i="24" l="1"/>
  <c r="N83" i="24" s="1"/>
  <c r="AE83" i="1" s="1"/>
  <c r="M83" i="7"/>
  <c r="N83" i="7" s="1"/>
  <c r="N83" i="1" s="1"/>
  <c r="M83" i="6"/>
  <c r="N83" i="6" s="1"/>
  <c r="M83" i="1" s="1"/>
  <c r="M81" i="16"/>
  <c r="N81" i="16" s="1"/>
  <c r="W81" i="1" s="1"/>
  <c r="W84" i="1" s="1"/>
  <c r="W6" i="1" s="1"/>
  <c r="P81" i="2" s="1"/>
  <c r="M79" i="7"/>
  <c r="N79" i="7" s="1"/>
  <c r="N79" i="1" s="1"/>
  <c r="M75" i="35"/>
  <c r="N75" i="35" s="1"/>
  <c r="AP75" i="1" s="1"/>
  <c r="H81" i="47"/>
  <c r="H81" i="28"/>
  <c r="H81" i="42"/>
  <c r="H81" i="27"/>
  <c r="H81" i="39"/>
  <c r="H81" i="24"/>
  <c r="H81" i="44"/>
  <c r="H81" i="22"/>
  <c r="H81" i="53"/>
  <c r="H81" i="38"/>
  <c r="H81" i="17"/>
  <c r="H81" i="4"/>
  <c r="H81" i="59"/>
  <c r="H81" i="49"/>
  <c r="H81" i="36"/>
  <c r="H81" i="14"/>
  <c r="M75" i="44"/>
  <c r="N75" i="44" s="1"/>
  <c r="AZ75" i="1" s="1"/>
  <c r="H81" i="60"/>
  <c r="H81" i="34"/>
  <c r="H81" i="10"/>
  <c r="H81" i="51"/>
  <c r="H81" i="21"/>
  <c r="M75" i="4"/>
  <c r="N75" i="4" s="1"/>
  <c r="K75" i="1" s="1"/>
  <c r="M75" i="50"/>
  <c r="N75" i="50" s="1"/>
  <c r="BF75" i="1" s="1"/>
  <c r="M75" i="17"/>
  <c r="N75" i="17" s="1"/>
  <c r="X75" i="1" s="1"/>
  <c r="M74" i="19"/>
  <c r="N74" i="19" s="1"/>
  <c r="Z74" i="1" s="1"/>
  <c r="D81" i="41"/>
  <c r="D78" i="42"/>
  <c r="D78" i="8"/>
  <c r="D78" i="60"/>
  <c r="D78" i="27"/>
  <c r="D78" i="53"/>
  <c r="D78" i="23"/>
  <c r="D78" i="43"/>
  <c r="D78" i="11"/>
  <c r="M71" i="4"/>
  <c r="N71" i="4" s="1"/>
  <c r="K71" i="1" s="1"/>
  <c r="M71" i="40"/>
  <c r="N71" i="40" s="1"/>
  <c r="AU71" i="1" s="1"/>
  <c r="H75" i="53"/>
  <c r="H81" i="57"/>
  <c r="H81" i="43"/>
  <c r="H81" i="29"/>
  <c r="H81" i="19"/>
  <c r="H81" i="7"/>
  <c r="H81" i="50"/>
  <c r="H81" i="41"/>
  <c r="H81" i="26"/>
  <c r="H81" i="18"/>
  <c r="H81" i="9"/>
  <c r="H81" i="15"/>
  <c r="H81" i="54"/>
  <c r="H81" i="46"/>
  <c r="H81" i="35"/>
  <c r="H81" i="30"/>
  <c r="H81" i="8"/>
  <c r="H81" i="5"/>
  <c r="H81" i="55"/>
  <c r="H81" i="45"/>
  <c r="H81" i="33"/>
  <c r="H81" i="23"/>
  <c r="H81" i="13"/>
  <c r="M69" i="51"/>
  <c r="N69" i="51" s="1"/>
  <c r="BG69" i="1" s="1"/>
  <c r="M69" i="39"/>
  <c r="N69" i="39" s="1"/>
  <c r="AT69" i="1" s="1"/>
  <c r="M69" i="8"/>
  <c r="N69" i="8" s="1"/>
  <c r="P69" i="1" s="1"/>
  <c r="M69" i="18"/>
  <c r="N69" i="18" s="1"/>
  <c r="Y69" i="1" s="1"/>
  <c r="M69" i="60"/>
  <c r="N69" i="60" s="1"/>
  <c r="BO69" i="1" s="1"/>
  <c r="M69" i="58"/>
  <c r="N69" i="58" s="1"/>
  <c r="BM69" i="1" s="1"/>
  <c r="M69" i="54"/>
  <c r="N69" i="54" s="1"/>
  <c r="BJ69" i="1" s="1"/>
  <c r="BJ84" i="1" s="1"/>
  <c r="BJ6" i="1" s="1"/>
  <c r="BC81" i="2" s="1"/>
  <c r="M69" i="63"/>
  <c r="N69" i="63" s="1"/>
  <c r="H73" i="51"/>
  <c r="D83" i="46"/>
  <c r="H73" i="59"/>
  <c r="H78" i="53"/>
  <c r="H78" i="41"/>
  <c r="H78" i="38"/>
  <c r="H78" i="34"/>
  <c r="H78" i="24"/>
  <c r="H78" i="14"/>
  <c r="H78" i="6"/>
  <c r="H73" i="44"/>
  <c r="H73" i="61"/>
  <c r="H73" i="32"/>
  <c r="H73" i="24"/>
  <c r="H73" i="10"/>
  <c r="H73" i="12"/>
  <c r="H73" i="60"/>
  <c r="H73" i="48"/>
  <c r="H73" i="4"/>
  <c r="H78" i="55"/>
  <c r="D83" i="14"/>
  <c r="H78" i="5"/>
  <c r="H78" i="50"/>
  <c r="H78" i="44"/>
  <c r="H78" i="40"/>
  <c r="H78" i="25"/>
  <c r="H78" i="20"/>
  <c r="H78" i="13"/>
  <c r="H73" i="53"/>
  <c r="H73" i="43"/>
  <c r="H73" i="39"/>
  <c r="H73" i="30"/>
  <c r="H73" i="21"/>
  <c r="H73" i="13"/>
  <c r="H73" i="6"/>
  <c r="H73" i="5"/>
  <c r="H73" i="63"/>
  <c r="H78" i="48"/>
  <c r="H78" i="45"/>
  <c r="H78" i="35"/>
  <c r="H78" i="29"/>
  <c r="H78" i="21"/>
  <c r="H78" i="11"/>
  <c r="H73" i="54"/>
  <c r="H73" i="47"/>
  <c r="H73" i="36"/>
  <c r="H73" i="29"/>
  <c r="H73" i="22"/>
  <c r="H73" i="11"/>
  <c r="H78" i="4"/>
  <c r="H78" i="58"/>
  <c r="H78" i="49"/>
  <c r="H78" i="61"/>
  <c r="H78" i="28"/>
  <c r="H78" i="27"/>
  <c r="H78" i="17"/>
  <c r="H78" i="9"/>
  <c r="H73" i="58"/>
  <c r="H73" i="42"/>
  <c r="H73" i="33"/>
  <c r="H73" i="26"/>
  <c r="H73" i="23"/>
  <c r="H73" i="14"/>
  <c r="H78" i="54"/>
  <c r="H78" i="47"/>
  <c r="H78" i="33"/>
  <c r="H78" i="26"/>
  <c r="H78" i="15"/>
  <c r="H78" i="8"/>
  <c r="H73" i="52"/>
  <c r="H73" i="40"/>
  <c r="H73" i="34"/>
  <c r="H73" i="20"/>
  <c r="H73" i="16"/>
  <c r="H73" i="8"/>
  <c r="H78" i="57"/>
  <c r="H78" i="42"/>
  <c r="H78" i="32"/>
  <c r="H78" i="36"/>
  <c r="H78" i="22"/>
  <c r="H78" i="18"/>
  <c r="H78" i="7"/>
  <c r="H73" i="55"/>
  <c r="H73" i="46"/>
  <c r="H73" i="31"/>
  <c r="H73" i="28"/>
  <c r="H73" i="15"/>
  <c r="H73" i="7"/>
  <c r="H73" i="50"/>
  <c r="D73" i="13"/>
  <c r="D73" i="50"/>
  <c r="D73" i="53"/>
  <c r="D73" i="43"/>
  <c r="D73" i="32"/>
  <c r="D73" i="25"/>
  <c r="D73" i="4"/>
  <c r="D73" i="18"/>
  <c r="D73" i="51"/>
  <c r="D73" i="57"/>
  <c r="D73" i="44"/>
  <c r="D73" i="35"/>
  <c r="D73" i="28"/>
  <c r="D73" i="16"/>
  <c r="D73" i="7"/>
  <c r="D73" i="49"/>
  <c r="D73" i="63"/>
  <c r="D73" i="45"/>
  <c r="D73" i="61"/>
  <c r="D73" i="36"/>
  <c r="D73" i="30"/>
  <c r="D73" i="10"/>
  <c r="D73" i="9"/>
  <c r="D73" i="54"/>
  <c r="D73" i="48"/>
  <c r="D73" i="34"/>
  <c r="D73" i="33"/>
  <c r="D73" i="19"/>
  <c r="D73" i="14"/>
  <c r="D73" i="12"/>
  <c r="D73" i="58"/>
  <c r="D73" i="47"/>
  <c r="D73" i="41"/>
  <c r="D73" i="27"/>
  <c r="D73" i="22"/>
  <c r="D73" i="17"/>
  <c r="D73" i="6"/>
  <c r="D73" i="60"/>
  <c r="D73" i="52"/>
  <c r="D73" i="42"/>
  <c r="D73" i="37"/>
  <c r="D73" i="29"/>
  <c r="D73" i="23"/>
  <c r="D73" i="11"/>
  <c r="D73" i="46"/>
  <c r="D73" i="38"/>
  <c r="D73" i="40"/>
  <c r="D73" i="26"/>
  <c r="D73" i="24"/>
  <c r="D73" i="15"/>
  <c r="D73" i="5"/>
  <c r="D73" i="59"/>
  <c r="D73" i="55"/>
  <c r="D73" i="39"/>
  <c r="D73" i="31"/>
  <c r="D73" i="21"/>
  <c r="D73" i="20"/>
  <c r="M68" i="41"/>
  <c r="N68" i="41" s="1"/>
  <c r="AW68" i="1" s="1"/>
  <c r="M68" i="40"/>
  <c r="N68" i="40" s="1"/>
  <c r="AU68" i="1" s="1"/>
  <c r="M68" i="61"/>
  <c r="N68" i="61" s="1"/>
  <c r="AV68" i="1" s="1"/>
  <c r="M68" i="4"/>
  <c r="N68" i="4" s="1"/>
  <c r="K68" i="1" s="1"/>
  <c r="M68" i="29"/>
  <c r="N68" i="29" s="1"/>
  <c r="AJ68" i="1" s="1"/>
  <c r="D79" i="59"/>
  <c r="D79" i="37"/>
  <c r="D79" i="20"/>
  <c r="M67" i="36"/>
  <c r="N67" i="36" s="1"/>
  <c r="AQ67" i="1" s="1"/>
  <c r="D79" i="49"/>
  <c r="D79" i="33"/>
  <c r="D79" i="16"/>
  <c r="M67" i="46"/>
  <c r="N67" i="46" s="1"/>
  <c r="BB67" i="1" s="1"/>
  <c r="BB84" i="1" s="1"/>
  <c r="BB6" i="1" s="1"/>
  <c r="AU81" i="2" s="1"/>
  <c r="D79" i="45"/>
  <c r="D79" i="30"/>
  <c r="D79" i="18"/>
  <c r="D79" i="43"/>
  <c r="D79" i="25"/>
  <c r="D79" i="14"/>
  <c r="M67" i="4"/>
  <c r="N67" i="4" s="1"/>
  <c r="K67" i="1" s="1"/>
  <c r="D79" i="4"/>
  <c r="D79" i="55"/>
  <c r="D79" i="54"/>
  <c r="D79" i="48"/>
  <c r="D79" i="31"/>
  <c r="D79" i="27"/>
  <c r="D79" i="17"/>
  <c r="D79" i="8"/>
  <c r="D79" i="60"/>
  <c r="D79" i="46"/>
  <c r="D79" i="42"/>
  <c r="D79" i="28"/>
  <c r="D79" i="26"/>
  <c r="D79" i="11"/>
  <c r="D79" i="7"/>
  <c r="D79" i="51"/>
  <c r="D79" i="44"/>
  <c r="D79" i="38"/>
  <c r="D79" i="35"/>
  <c r="D79" i="24"/>
  <c r="D79" i="19"/>
  <c r="D79" i="12"/>
  <c r="H76" i="52"/>
  <c r="D79" i="52"/>
  <c r="D79" i="63"/>
  <c r="D79" i="57"/>
  <c r="D79" i="41"/>
  <c r="D79" i="40"/>
  <c r="D79" i="34"/>
  <c r="D79" i="23"/>
  <c r="D79" i="15"/>
  <c r="D79" i="6"/>
  <c r="H76" i="14"/>
  <c r="M67" i="55"/>
  <c r="N67" i="55" s="1"/>
  <c r="BK67" i="1" s="1"/>
  <c r="M67" i="53"/>
  <c r="N67" i="53" s="1"/>
  <c r="BI67" i="1" s="1"/>
  <c r="M67" i="41"/>
  <c r="N67" i="41" s="1"/>
  <c r="AW67" i="1" s="1"/>
  <c r="M67" i="40"/>
  <c r="N67" i="40" s="1"/>
  <c r="AU67" i="1" s="1"/>
  <c r="M67" i="32"/>
  <c r="N67" i="32" s="1"/>
  <c r="AM67" i="1" s="1"/>
  <c r="M67" i="24"/>
  <c r="N67" i="24" s="1"/>
  <c r="AE67" i="1" s="1"/>
  <c r="M67" i="10"/>
  <c r="N67" i="10" s="1"/>
  <c r="R67" i="1" s="1"/>
  <c r="M67" i="12"/>
  <c r="N67" i="12" s="1"/>
  <c r="O67" i="1" s="1"/>
  <c r="H76" i="10"/>
  <c r="H76" i="11"/>
  <c r="H76" i="36"/>
  <c r="H76" i="51"/>
  <c r="H76" i="59"/>
  <c r="H76" i="16"/>
  <c r="H76" i="23"/>
  <c r="H76" i="27"/>
  <c r="H76" i="33"/>
  <c r="H76" i="45"/>
  <c r="H76" i="58"/>
  <c r="H76" i="4"/>
  <c r="H76" i="18"/>
  <c r="H76" i="17"/>
  <c r="H76" i="29"/>
  <c r="H76" i="25"/>
  <c r="H76" i="43"/>
  <c r="H76" i="54"/>
  <c r="H76" i="8"/>
  <c r="H76" i="19"/>
  <c r="H76" i="30"/>
  <c r="H76" i="37"/>
  <c r="H76" i="44"/>
  <c r="H76" i="63"/>
  <c r="H76" i="57"/>
  <c r="H76" i="5"/>
  <c r="H76" i="6"/>
  <c r="H76" i="13"/>
  <c r="H76" i="20"/>
  <c r="H76" i="32"/>
  <c r="H76" i="61"/>
  <c r="H76" i="46"/>
  <c r="H76" i="49"/>
  <c r="H76" i="12"/>
  <c r="H76" i="15"/>
  <c r="H76" i="21"/>
  <c r="H76" i="34"/>
  <c r="H76" i="38"/>
  <c r="H76" i="40"/>
  <c r="H76" i="50"/>
  <c r="H76" i="7"/>
  <c r="H76" i="9"/>
  <c r="H76" i="24"/>
  <c r="H76" i="31"/>
  <c r="H76" i="42"/>
  <c r="H76" i="41"/>
  <c r="H76" i="53"/>
  <c r="H76" i="47"/>
  <c r="H83" i="59"/>
  <c r="H83" i="46"/>
  <c r="H76" i="39"/>
  <c r="H76" i="48"/>
  <c r="H83" i="47"/>
  <c r="H76" i="26"/>
  <c r="H76" i="60"/>
  <c r="H76" i="28"/>
  <c r="H76" i="55"/>
  <c r="H76" i="22"/>
  <c r="H81" i="58"/>
  <c r="H81" i="48"/>
  <c r="H81" i="37"/>
  <c r="H81" i="32"/>
  <c r="H81" i="25"/>
  <c r="H81" i="11"/>
  <c r="H81" i="12"/>
  <c r="H81" i="52"/>
  <c r="H81" i="40"/>
  <c r="H81" i="61"/>
  <c r="H81" i="31"/>
  <c r="H81" i="20"/>
  <c r="H81" i="16"/>
  <c r="H81" i="6"/>
  <c r="D76" i="54"/>
  <c r="D76" i="45"/>
  <c r="D76" i="35"/>
  <c r="D76" i="29"/>
  <c r="D76" i="23"/>
  <c r="D76" i="11"/>
  <c r="D76" i="4"/>
  <c r="M66" i="4"/>
  <c r="N66" i="4" s="1"/>
  <c r="K66" i="1" s="1"/>
  <c r="D76" i="44"/>
  <c r="D76" i="47"/>
  <c r="D76" i="31"/>
  <c r="D76" i="27"/>
  <c r="D76" i="22"/>
  <c r="D76" i="14"/>
  <c r="D76" i="58"/>
  <c r="D76" i="39"/>
  <c r="D76" i="37"/>
  <c r="D76" i="26"/>
  <c r="D76" i="17"/>
  <c r="D76" i="9"/>
  <c r="D76" i="51"/>
  <c r="D76" i="55"/>
  <c r="D76" i="61"/>
  <c r="D76" i="32"/>
  <c r="D76" i="25"/>
  <c r="D76" i="15"/>
  <c r="D76" i="6"/>
  <c r="D76" i="59"/>
  <c r="D76" i="52"/>
  <c r="D76" i="38"/>
  <c r="D76" i="33"/>
  <c r="D76" i="21"/>
  <c r="D76" i="13"/>
  <c r="D76" i="8"/>
  <c r="M66" i="28"/>
  <c r="N66" i="28" s="1"/>
  <c r="AI66" i="1" s="1"/>
  <c r="D76" i="63"/>
  <c r="D76" i="49"/>
  <c r="D76" i="46"/>
  <c r="D76" i="41"/>
  <c r="D76" i="30"/>
  <c r="D76" i="20"/>
  <c r="D76" i="18"/>
  <c r="D76" i="7"/>
  <c r="D76" i="53"/>
  <c r="D76" i="43"/>
  <c r="D76" i="40"/>
  <c r="D76" i="36"/>
  <c r="D76" i="24"/>
  <c r="D76" i="19"/>
  <c r="D76" i="16"/>
  <c r="D76" i="5"/>
  <c r="D81" i="23"/>
  <c r="H74" i="39"/>
  <c r="H74" i="9"/>
  <c r="D81" i="51"/>
  <c r="H74" i="36"/>
  <c r="M64" i="30"/>
  <c r="N64" i="30" s="1"/>
  <c r="AK64" i="1" s="1"/>
  <c r="M64" i="6"/>
  <c r="N64" i="6" s="1"/>
  <c r="M64" i="1" s="1"/>
  <c r="M64" i="63"/>
  <c r="N64" i="63" s="1"/>
  <c r="H79" i="31"/>
  <c r="H79" i="23"/>
  <c r="H79" i="15"/>
  <c r="H79" i="7"/>
  <c r="H79" i="37"/>
  <c r="H79" i="28"/>
  <c r="H79" i="19"/>
  <c r="H79" i="13"/>
  <c r="H79" i="35"/>
  <c r="H79" i="25"/>
  <c r="H79" i="16"/>
  <c r="H79" i="10"/>
  <c r="H79" i="34"/>
  <c r="H79" i="30"/>
  <c r="H79" i="21"/>
  <c r="M55" i="11"/>
  <c r="N55" i="11" s="1"/>
  <c r="S55" i="1" s="1"/>
  <c r="M55" i="7"/>
  <c r="N55" i="7" s="1"/>
  <c r="N55" i="1" s="1"/>
  <c r="D44" i="64"/>
  <c r="M54" i="36"/>
  <c r="N54" i="36" s="1"/>
  <c r="AQ54" i="1" s="1"/>
  <c r="D41" i="64"/>
  <c r="M54" i="63"/>
  <c r="N54" i="63" s="1"/>
  <c r="M54" i="52"/>
  <c r="N54" i="52" s="1"/>
  <c r="BH54" i="1" s="1"/>
  <c r="D83" i="44"/>
  <c r="D83" i="18"/>
  <c r="D83" i="61"/>
  <c r="D83" i="12"/>
  <c r="D83" i="34"/>
  <c r="D83" i="33"/>
  <c r="D83" i="28"/>
  <c r="D83" i="59"/>
  <c r="D83" i="21"/>
  <c r="D83" i="51"/>
  <c r="D83" i="13"/>
  <c r="H83" i="31"/>
  <c r="H83" i="29"/>
  <c r="H83" i="19"/>
  <c r="H83" i="50"/>
  <c r="H83" i="10"/>
  <c r="M41" i="63"/>
  <c r="N41" i="63" s="1"/>
  <c r="M41" i="24"/>
  <c r="N41" i="24" s="1"/>
  <c r="AE41" i="1" s="1"/>
  <c r="M40" i="63"/>
  <c r="N40" i="63" s="1"/>
  <c r="M40" i="10"/>
  <c r="N40" i="10" s="1"/>
  <c r="R40" i="1" s="1"/>
  <c r="M40" i="27"/>
  <c r="N40" i="27" s="1"/>
  <c r="AH40" i="1" s="1"/>
  <c r="M40" i="23"/>
  <c r="N40" i="23" s="1"/>
  <c r="AD40" i="1" s="1"/>
  <c r="M40" i="20"/>
  <c r="N40" i="20" s="1"/>
  <c r="AA40" i="1" s="1"/>
  <c r="M40" i="5"/>
  <c r="N40" i="5" s="1"/>
  <c r="L40" i="1" s="1"/>
  <c r="M40" i="28"/>
  <c r="N40" i="28" s="1"/>
  <c r="AI40" i="1" s="1"/>
  <c r="M40" i="7"/>
  <c r="N40" i="7" s="1"/>
  <c r="N40" i="1" s="1"/>
  <c r="D81" i="58"/>
  <c r="D81" i="28"/>
  <c r="H74" i="60"/>
  <c r="H74" i="55"/>
  <c r="H74" i="41"/>
  <c r="H74" i="34"/>
  <c r="H74" i="28"/>
  <c r="H74" i="22"/>
  <c r="H74" i="10"/>
  <c r="H74" i="4"/>
  <c r="D81" i="50"/>
  <c r="D81" i="21"/>
  <c r="H74" i="48"/>
  <c r="H74" i="57"/>
  <c r="H74" i="46"/>
  <c r="H74" i="35"/>
  <c r="H74" i="24"/>
  <c r="H74" i="16"/>
  <c r="H74" i="6"/>
  <c r="D81" i="42"/>
  <c r="D81" i="10"/>
  <c r="H74" i="50"/>
  <c r="H74" i="44"/>
  <c r="H74" i="61"/>
  <c r="H74" i="32"/>
  <c r="H74" i="21"/>
  <c r="H74" i="14"/>
  <c r="H74" i="8"/>
  <c r="H74" i="63"/>
  <c r="D81" i="35"/>
  <c r="D81" i="12"/>
  <c r="H74" i="49"/>
  <c r="H74" i="45"/>
  <c r="H74" i="38"/>
  <c r="H74" i="30"/>
  <c r="H74" i="20"/>
  <c r="H74" i="12"/>
  <c r="H74" i="7"/>
  <c r="D81" i="54"/>
  <c r="H74" i="51"/>
  <c r="D81" i="36"/>
  <c r="H74" i="47"/>
  <c r="H74" i="40"/>
  <c r="H74" i="37"/>
  <c r="H74" i="29"/>
  <c r="H74" i="19"/>
  <c r="H74" i="13"/>
  <c r="D81" i="30"/>
  <c r="H74" i="58"/>
  <c r="H74" i="42"/>
  <c r="H74" i="33"/>
  <c r="H74" i="26"/>
  <c r="H74" i="23"/>
  <c r="H74" i="11"/>
  <c r="H83" i="27"/>
  <c r="H83" i="57"/>
  <c r="H83" i="49"/>
  <c r="H83" i="55"/>
  <c r="H83" i="42"/>
  <c r="H83" i="34"/>
  <c r="H83" i="24"/>
  <c r="H83" i="13"/>
  <c r="H83" i="7"/>
  <c r="H83" i="23"/>
  <c r="H83" i="48"/>
  <c r="H83" i="51"/>
  <c r="H83" i="41"/>
  <c r="H83" i="25"/>
  <c r="H83" i="17"/>
  <c r="H83" i="15"/>
  <c r="H83" i="12"/>
  <c r="H83" i="5"/>
  <c r="H83" i="33"/>
  <c r="H83" i="63"/>
  <c r="H83" i="44"/>
  <c r="H83" i="37"/>
  <c r="H83" i="32"/>
  <c r="H83" i="21"/>
  <c r="H83" i="18"/>
  <c r="H83" i="6"/>
  <c r="H83" i="4"/>
  <c r="H83" i="54"/>
  <c r="H83" i="38"/>
  <c r="H83" i="39"/>
  <c r="H83" i="30"/>
  <c r="H83" i="20"/>
  <c r="H83" i="16"/>
  <c r="H83" i="9"/>
  <c r="H83" i="61"/>
  <c r="H83" i="60"/>
  <c r="H83" i="58"/>
  <c r="H83" i="43"/>
  <c r="H83" i="36"/>
  <c r="H83" i="26"/>
  <c r="H83" i="22"/>
  <c r="H83" i="11"/>
  <c r="H83" i="45"/>
  <c r="H83" i="53"/>
  <c r="H83" i="52"/>
  <c r="H83" i="40"/>
  <c r="H83" i="35"/>
  <c r="H83" i="28"/>
  <c r="H83" i="14"/>
  <c r="H83" i="8"/>
  <c r="M27" i="8"/>
  <c r="N27" i="8" s="1"/>
  <c r="P27" i="1" s="1"/>
  <c r="M27" i="47"/>
  <c r="N27" i="47" s="1"/>
  <c r="BC27" i="1" s="1"/>
  <c r="M27" i="46"/>
  <c r="N27" i="46" s="1"/>
  <c r="BB27" i="1" s="1"/>
  <c r="M27" i="41"/>
  <c r="N27" i="41" s="1"/>
  <c r="AW27" i="1" s="1"/>
  <c r="M27" i="25"/>
  <c r="N27" i="25" s="1"/>
  <c r="AF27" i="1" s="1"/>
  <c r="M27" i="15"/>
  <c r="N27" i="15" s="1"/>
  <c r="V27" i="1" s="1"/>
  <c r="M27" i="14"/>
  <c r="N27" i="14" s="1"/>
  <c r="U27" i="1" s="1"/>
  <c r="M27" i="10"/>
  <c r="N27" i="10" s="1"/>
  <c r="R27" i="1" s="1"/>
  <c r="M26" i="55"/>
  <c r="N26" i="55" s="1"/>
  <c r="BK26" i="1" s="1"/>
  <c r="D18" i="64"/>
  <c r="D23" i="64"/>
  <c r="D78" i="4"/>
  <c r="D81" i="52"/>
  <c r="D81" i="53"/>
  <c r="D81" i="45"/>
  <c r="D81" i="20"/>
  <c r="D81" i="27"/>
  <c r="D81" i="13"/>
  <c r="D81" i="6"/>
  <c r="D83" i="54"/>
  <c r="D83" i="43"/>
  <c r="D83" i="38"/>
  <c r="D83" i="30"/>
  <c r="D83" i="20"/>
  <c r="D83" i="16"/>
  <c r="D83" i="6"/>
  <c r="D74" i="63"/>
  <c r="D74" i="45"/>
  <c r="D74" i="21"/>
  <c r="D74" i="35"/>
  <c r="D74" i="28"/>
  <c r="D74" i="15"/>
  <c r="D74" i="8"/>
  <c r="D78" i="50"/>
  <c r="D78" i="45"/>
  <c r="D78" i="30"/>
  <c r="D78" i="25"/>
  <c r="D78" i="20"/>
  <c r="D78" i="18"/>
  <c r="D83" i="53"/>
  <c r="D81" i="49"/>
  <c r="D81" i="33"/>
  <c r="D81" i="11"/>
  <c r="D83" i="48"/>
  <c r="D83" i="19"/>
  <c r="D74" i="54"/>
  <c r="D74" i="25"/>
  <c r="D78" i="21"/>
  <c r="D81" i="4"/>
  <c r="D74" i="4"/>
  <c r="D81" i="60"/>
  <c r="D81" i="47"/>
  <c r="D81" i="43"/>
  <c r="D81" i="32"/>
  <c r="D81" i="15"/>
  <c r="D81" i="16"/>
  <c r="D81" i="8"/>
  <c r="D83" i="52"/>
  <c r="D83" i="40"/>
  <c r="D83" i="36"/>
  <c r="D83" i="27"/>
  <c r="D83" i="23"/>
  <c r="D83" i="9"/>
  <c r="D78" i="63"/>
  <c r="D74" i="58"/>
  <c r="D74" i="48"/>
  <c r="D74" i="37"/>
  <c r="D74" i="30"/>
  <c r="D74" i="24"/>
  <c r="D74" i="18"/>
  <c r="D74" i="9"/>
  <c r="D78" i="55"/>
  <c r="D78" i="49"/>
  <c r="D78" i="47"/>
  <c r="D78" i="32"/>
  <c r="D78" i="22"/>
  <c r="D78" i="7"/>
  <c r="D78" i="14"/>
  <c r="D74" i="49"/>
  <c r="D81" i="48"/>
  <c r="D81" i="44"/>
  <c r="D81" i="25"/>
  <c r="D81" i="9"/>
  <c r="D83" i="58"/>
  <c r="D83" i="31"/>
  <c r="D83" i="29"/>
  <c r="D83" i="10"/>
  <c r="D74" i="50"/>
  <c r="D74" i="43"/>
  <c r="D74" i="61"/>
  <c r="D74" i="32"/>
  <c r="D74" i="10"/>
  <c r="D74" i="7"/>
  <c r="D78" i="58"/>
  <c r="D78" i="59"/>
  <c r="D78" i="61"/>
  <c r="D78" i="40"/>
  <c r="D78" i="24"/>
  <c r="D78" i="16"/>
  <c r="D83" i="49"/>
  <c r="D74" i="5"/>
  <c r="D83" i="4"/>
  <c r="D81" i="55"/>
  <c r="D81" i="40"/>
  <c r="D81" i="61"/>
  <c r="D81" i="31"/>
  <c r="D81" i="24"/>
  <c r="D81" i="17"/>
  <c r="D81" i="7"/>
  <c r="D83" i="55"/>
  <c r="D83" i="42"/>
  <c r="D83" i="35"/>
  <c r="D83" i="26"/>
  <c r="D83" i="22"/>
  <c r="D83" i="11"/>
  <c r="D74" i="55"/>
  <c r="D74" i="42"/>
  <c r="D74" i="41"/>
  <c r="D74" i="33"/>
  <c r="D74" i="12"/>
  <c r="D74" i="11"/>
  <c r="D78" i="52"/>
  <c r="D78" i="54"/>
  <c r="D78" i="48"/>
  <c r="D78" i="33"/>
  <c r="D78" i="29"/>
  <c r="D78" i="17"/>
  <c r="D78" i="13"/>
  <c r="D83" i="63"/>
  <c r="D74" i="60"/>
  <c r="D81" i="5"/>
  <c r="D81" i="59"/>
  <c r="D81" i="46"/>
  <c r="D81" i="37"/>
  <c r="D81" i="38"/>
  <c r="D81" i="29"/>
  <c r="D81" i="22"/>
  <c r="D81" i="19"/>
  <c r="D83" i="57"/>
  <c r="D83" i="45"/>
  <c r="D83" i="41"/>
  <c r="D83" i="37"/>
  <c r="D83" i="25"/>
  <c r="D83" i="17"/>
  <c r="D83" i="8"/>
  <c r="D74" i="57"/>
  <c r="D74" i="46"/>
  <c r="D74" i="39"/>
  <c r="D74" i="20"/>
  <c r="D74" i="23"/>
  <c r="D74" i="6"/>
  <c r="D78" i="57"/>
  <c r="D78" i="41"/>
  <c r="D78" i="37"/>
  <c r="D78" i="31"/>
  <c r="D78" i="26"/>
  <c r="D78" i="19"/>
  <c r="D78" i="10"/>
  <c r="D83" i="60"/>
  <c r="D81" i="63"/>
  <c r="D81" i="57"/>
  <c r="D81" i="39"/>
  <c r="D81" i="34"/>
  <c r="D81" i="26"/>
  <c r="D81" i="18"/>
  <c r="D83" i="50"/>
  <c r="D83" i="47"/>
  <c r="D83" i="39"/>
  <c r="D83" i="32"/>
  <c r="D83" i="24"/>
  <c r="D83" i="15"/>
  <c r="D83" i="7"/>
  <c r="D74" i="59"/>
  <c r="D74" i="38"/>
  <c r="D74" i="34"/>
  <c r="D74" i="36"/>
  <c r="D74" i="29"/>
  <c r="D74" i="22"/>
  <c r="D78" i="51"/>
  <c r="D78" i="44"/>
  <c r="D78" i="39"/>
  <c r="D78" i="34"/>
  <c r="D78" i="28"/>
  <c r="D78" i="15"/>
  <c r="D11" i="64"/>
  <c r="M20" i="5"/>
  <c r="N20" i="5" s="1"/>
  <c r="L20" i="1" s="1"/>
  <c r="M13" i="44"/>
  <c r="N13" i="44" s="1"/>
  <c r="AZ13" i="1" s="1"/>
  <c r="M13" i="30"/>
  <c r="N13" i="30" s="1"/>
  <c r="AK13" i="1" s="1"/>
  <c r="M12" i="42"/>
  <c r="N12" i="42" s="1"/>
  <c r="AX12" i="1" s="1"/>
  <c r="M59" i="5"/>
  <c r="N59" i="5" s="1"/>
  <c r="L59" i="1" s="1"/>
  <c r="M52" i="51"/>
  <c r="N52" i="51" s="1"/>
  <c r="BG52" i="1" s="1"/>
  <c r="D42" i="64"/>
  <c r="M60" i="6"/>
  <c r="N60" i="6" s="1"/>
  <c r="M60" i="1" s="1"/>
  <c r="D50" i="64"/>
  <c r="M53" i="45"/>
  <c r="N53" i="45" s="1"/>
  <c r="BA53" i="1" s="1"/>
  <c r="M53" i="51"/>
  <c r="N53" i="51" s="1"/>
  <c r="BG53" i="1" s="1"/>
  <c r="D29" i="64"/>
  <c r="M24" i="7"/>
  <c r="N24" i="7" s="1"/>
  <c r="N24" i="1" s="1"/>
  <c r="M24" i="6"/>
  <c r="N24" i="6" s="1"/>
  <c r="M24" i="1" s="1"/>
  <c r="M31" i="16"/>
  <c r="N31" i="16" s="1"/>
  <c r="W31" i="1" s="1"/>
  <c r="M31" i="60"/>
  <c r="N31" i="60" s="1"/>
  <c r="BO31" i="1" s="1"/>
  <c r="M31" i="50"/>
  <c r="N31" i="50" s="1"/>
  <c r="BF31" i="1" s="1"/>
  <c r="M31" i="48"/>
  <c r="N31" i="48" s="1"/>
  <c r="BD31" i="1" s="1"/>
  <c r="M32" i="60"/>
  <c r="N32" i="60" s="1"/>
  <c r="BO32" i="1" s="1"/>
  <c r="M32" i="44"/>
  <c r="N32" i="44" s="1"/>
  <c r="AZ32" i="1" s="1"/>
  <c r="M32" i="4"/>
  <c r="N32" i="4" s="1"/>
  <c r="K32" i="1" s="1"/>
  <c r="M32" i="58"/>
  <c r="N32" i="58" s="1"/>
  <c r="BM32" i="1" s="1"/>
  <c r="M32" i="49"/>
  <c r="N32" i="49" s="1"/>
  <c r="BE32" i="1" s="1"/>
  <c r="M32" i="46"/>
  <c r="N32" i="46" s="1"/>
  <c r="BB32" i="1" s="1"/>
  <c r="M17" i="53"/>
  <c r="N17" i="53" s="1"/>
  <c r="BI17" i="1" s="1"/>
  <c r="M50" i="28"/>
  <c r="N50" i="28" s="1"/>
  <c r="AI50" i="1" s="1"/>
  <c r="M50" i="33"/>
  <c r="N50" i="33" s="1"/>
  <c r="AN50" i="1" s="1"/>
  <c r="M50" i="32"/>
  <c r="N50" i="32" s="1"/>
  <c r="AM50" i="1" s="1"/>
  <c r="M57" i="44"/>
  <c r="N57" i="44" s="1"/>
  <c r="AZ57" i="1" s="1"/>
  <c r="M57" i="43"/>
  <c r="N57" i="43" s="1"/>
  <c r="AY57" i="1" s="1"/>
  <c r="M57" i="42"/>
  <c r="N57" i="42" s="1"/>
  <c r="AX57" i="1" s="1"/>
  <c r="M57" i="8"/>
  <c r="N57" i="8" s="1"/>
  <c r="P57" i="1" s="1"/>
  <c r="M57" i="6"/>
  <c r="N57" i="6" s="1"/>
  <c r="M57" i="1" s="1"/>
  <c r="M57" i="4"/>
  <c r="N57" i="4" s="1"/>
  <c r="K57" i="1" s="1"/>
  <c r="D47" i="64"/>
  <c r="D43" i="64"/>
  <c r="M51" i="45"/>
  <c r="N51" i="45" s="1"/>
  <c r="BA51" i="1" s="1"/>
  <c r="D32" i="64"/>
  <c r="M37" i="16"/>
  <c r="N37" i="16" s="1"/>
  <c r="W37" i="1" s="1"/>
  <c r="D31" i="64"/>
  <c r="D24" i="64"/>
  <c r="D19" i="64"/>
  <c r="H41" i="64"/>
  <c r="H36" i="64"/>
  <c r="J36" i="64" s="1"/>
  <c r="M15" i="52"/>
  <c r="N15" i="52" s="1"/>
  <c r="BH15" i="1" s="1"/>
  <c r="M15" i="63"/>
  <c r="N15" i="63" s="1"/>
  <c r="N84" i="31"/>
  <c r="N84" i="43"/>
  <c r="N84" i="12"/>
  <c r="N84" i="60"/>
  <c r="N84" i="6"/>
  <c r="N84" i="16"/>
  <c r="H25" i="64"/>
  <c r="J25" i="64" s="1"/>
  <c r="H38" i="64"/>
  <c r="J38" i="64" s="1"/>
  <c r="H23" i="64"/>
  <c r="H24" i="64"/>
  <c r="H30" i="64"/>
  <c r="J30" i="64" s="1"/>
  <c r="H5" i="64"/>
  <c r="J5" i="64" s="1"/>
  <c r="H32" i="64"/>
  <c r="H11" i="64"/>
  <c r="H44" i="64"/>
  <c r="H17" i="64"/>
  <c r="J17" i="64" s="1"/>
  <c r="H48" i="64"/>
  <c r="J48" i="64" s="1"/>
  <c r="H47" i="64"/>
  <c r="H50" i="64"/>
  <c r="H20" i="64"/>
  <c r="J20" i="64" s="1"/>
  <c r="H13" i="64"/>
  <c r="J13" i="64" s="1"/>
  <c r="H8" i="64"/>
  <c r="J8" i="64" s="1"/>
  <c r="AO8" i="1"/>
  <c r="AO84" i="1" s="1"/>
  <c r="AO6" i="1" s="1"/>
  <c r="AH81" i="2" s="1"/>
  <c r="N84" i="34"/>
  <c r="N84" i="15"/>
  <c r="V8" i="1"/>
  <c r="V84" i="1" s="1"/>
  <c r="V6" i="1" s="1"/>
  <c r="O81" i="2" s="1"/>
  <c r="K8" i="1"/>
  <c r="R8" i="1"/>
  <c r="H37" i="64"/>
  <c r="J37" i="64" s="1"/>
  <c r="M8" i="39"/>
  <c r="N8" i="39" s="1"/>
  <c r="M8" i="27"/>
  <c r="N8" i="27" s="1"/>
  <c r="M8" i="17"/>
  <c r="N8" i="17" s="1"/>
  <c r="M8" i="11"/>
  <c r="N8" i="11" s="1"/>
  <c r="N84" i="50"/>
  <c r="BF8" i="1"/>
  <c r="N84" i="42"/>
  <c r="AX8" i="1"/>
  <c r="AX84" i="1" s="1"/>
  <c r="AX6" i="1" s="1"/>
  <c r="AQ81" i="2" s="1"/>
  <c r="N84" i="13"/>
  <c r="T8" i="1"/>
  <c r="T84" i="1" s="1"/>
  <c r="T6" i="1" s="1"/>
  <c r="M81" i="2" s="1"/>
  <c r="N84" i="38"/>
  <c r="AS8" i="1"/>
  <c r="AS84" i="1" s="1"/>
  <c r="AS6" i="1" s="1"/>
  <c r="AL81" i="2" s="1"/>
  <c r="AW8" i="1"/>
  <c r="N84" i="45"/>
  <c r="BA8" i="1"/>
  <c r="BA84" i="1" s="1"/>
  <c r="BA6" i="1" s="1"/>
  <c r="AT81" i="2" s="1"/>
  <c r="AU8" i="1"/>
  <c r="AU84" i="1" s="1"/>
  <c r="AU6" i="1" s="1"/>
  <c r="AN81" i="2" s="1"/>
  <c r="N84" i="40"/>
  <c r="AK8" i="1"/>
  <c r="AK84" i="1" s="1"/>
  <c r="AK6" i="1" s="1"/>
  <c r="AD81" i="2" s="1"/>
  <c r="N84" i="30"/>
  <c r="AM8" i="1"/>
  <c r="AN8" i="1"/>
  <c r="AQ8" i="1"/>
  <c r="N84" i="8"/>
  <c r="P8" i="1"/>
  <c r="P84" i="1" s="1"/>
  <c r="P6" i="1" s="1"/>
  <c r="I81" i="2" s="1"/>
  <c r="L8" i="1"/>
  <c r="N84" i="5"/>
  <c r="Z8" i="1"/>
  <c r="Z84" i="1" s="1"/>
  <c r="Z6" i="1" s="1"/>
  <c r="S81" i="2" s="1"/>
  <c r="N84" i="19"/>
  <c r="AI8" i="1"/>
  <c r="N84" i="14"/>
  <c r="U8" i="1"/>
  <c r="N84" i="61"/>
  <c r="AV8" i="1"/>
  <c r="AV84" i="1" s="1"/>
  <c r="AV6" i="1" s="1"/>
  <c r="AO81" i="2" s="1"/>
  <c r="N84" i="59"/>
  <c r="BN8" i="1"/>
  <c r="BN84" i="1" s="1"/>
  <c r="BN6" i="1" s="1"/>
  <c r="N84" i="35"/>
  <c r="AP8" i="1"/>
  <c r="AP84" i="1" s="1"/>
  <c r="AP6" i="1" s="1"/>
  <c r="AI81" i="2" s="1"/>
  <c r="AA8" i="1"/>
  <c r="N84" i="21"/>
  <c r="AB8" i="1"/>
  <c r="AB84" i="1" s="1"/>
  <c r="AB6" i="1" s="1"/>
  <c r="U81" i="2" s="1"/>
  <c r="N84" i="47"/>
  <c r="BC8" i="1"/>
  <c r="BC84" i="1" s="1"/>
  <c r="BC6" i="1" s="1"/>
  <c r="AV81" i="2" s="1"/>
  <c r="AG8" i="1"/>
  <c r="AG84" i="1" s="1"/>
  <c r="AG6" i="1" s="1"/>
  <c r="Z81" i="2" s="1"/>
  <c r="N84" i="26"/>
  <c r="Q8" i="1"/>
  <c r="Q84" i="1" s="1"/>
  <c r="Q6" i="1" s="1"/>
  <c r="J81" i="2" s="1"/>
  <c r="N84" i="9"/>
  <c r="AC8" i="1"/>
  <c r="AC84" i="1" s="1"/>
  <c r="AC6" i="1" s="1"/>
  <c r="V81" i="2" s="1"/>
  <c r="N84" i="22"/>
  <c r="N84" i="57"/>
  <c r="BL8" i="1"/>
  <c r="BL84" i="1" s="1"/>
  <c r="BL6" i="1" s="1"/>
  <c r="BE81" i="2" s="1"/>
  <c r="BD8" i="1"/>
  <c r="BD84" i="1" s="1"/>
  <c r="BD6" i="1" s="1"/>
  <c r="AW81" i="2" s="1"/>
  <c r="N84" i="48"/>
  <c r="N84" i="55"/>
  <c r="BK8" i="1"/>
  <c r="BK84" i="1" s="1"/>
  <c r="BK6" i="1" s="1"/>
  <c r="BD81" i="2" s="1"/>
  <c r="N84" i="51"/>
  <c r="BG8" i="1"/>
  <c r="BG84" i="1" s="1"/>
  <c r="BG6" i="1" s="1"/>
  <c r="AZ81" i="2" s="1"/>
  <c r="N84" i="29"/>
  <c r="AJ8" i="1"/>
  <c r="BM8" i="1"/>
  <c r="BI8" i="1"/>
  <c r="BI84" i="1" s="1"/>
  <c r="BI6" i="1" s="1"/>
  <c r="BB81" i="2" s="1"/>
  <c r="N84" i="49"/>
  <c r="BE8" i="1"/>
  <c r="BE84" i="1" s="1"/>
  <c r="BE6" i="1" s="1"/>
  <c r="AX81" i="2" s="1"/>
  <c r="AZ8" i="1"/>
  <c r="AT8" i="1"/>
  <c r="AT84" i="1" s="1"/>
  <c r="AT6" i="1" s="1"/>
  <c r="AM81" i="2" s="1"/>
  <c r="N84" i="39"/>
  <c r="AR8" i="1"/>
  <c r="AR84" i="1" s="1"/>
  <c r="AR6" i="1" s="1"/>
  <c r="AK81" i="2" s="1"/>
  <c r="N84" i="37"/>
  <c r="N84" i="27"/>
  <c r="AH8" i="1"/>
  <c r="AH84" i="1" s="1"/>
  <c r="AH6" i="1" s="1"/>
  <c r="AA81" i="2" s="1"/>
  <c r="AF8" i="1"/>
  <c r="AF84" i="1" s="1"/>
  <c r="AF6" i="1" s="1"/>
  <c r="Y81" i="2" s="1"/>
  <c r="N84" i="25"/>
  <c r="AD8" i="1"/>
  <c r="AD84" i="1" s="1"/>
  <c r="AD6" i="1" s="1"/>
  <c r="W81" i="2" s="1"/>
  <c r="N84" i="23"/>
  <c r="X8" i="1"/>
  <c r="N84" i="11"/>
  <c r="S8" i="1"/>
  <c r="S84" i="1" s="1"/>
  <c r="S6" i="1" s="1"/>
  <c r="L81" i="2" s="1"/>
  <c r="Y8" i="1"/>
  <c r="Y84" i="1" s="1"/>
  <c r="Y6" i="1" s="1"/>
  <c r="R81" i="2" s="1"/>
  <c r="N84" i="18"/>
  <c r="N8" i="1"/>
  <c r="N84" i="52"/>
  <c r="BH8" i="1"/>
  <c r="BH84" i="1" s="1"/>
  <c r="BH6" i="1" s="1"/>
  <c r="BA81" i="2" s="1"/>
  <c r="AL8" i="1"/>
  <c r="AL84" i="1" s="1"/>
  <c r="AL6" i="1" s="1"/>
  <c r="AE81" i="2" s="1"/>
  <c r="AY8" i="1"/>
  <c r="AY84" i="1" s="1"/>
  <c r="AY6" i="1" s="1"/>
  <c r="AR81" i="2" s="1"/>
  <c r="O8" i="1"/>
  <c r="N84" i="46"/>
  <c r="H14" i="64"/>
  <c r="J14" i="64" s="1"/>
  <c r="H43" i="64"/>
  <c r="M8" i="1"/>
  <c r="M84" i="1" s="1"/>
  <c r="M6" i="1" s="1"/>
  <c r="F81" i="2" s="1"/>
  <c r="AE8" i="1"/>
  <c r="BO8" i="1"/>
  <c r="BO84" i="1" s="1"/>
  <c r="BO6" i="1" s="1"/>
  <c r="H26" i="64"/>
  <c r="J26" i="64" s="1"/>
  <c r="H12" i="64"/>
  <c r="J12" i="64" s="1"/>
  <c r="H29" i="64"/>
  <c r="H19" i="64"/>
  <c r="H18" i="64"/>
  <c r="H7" i="64"/>
  <c r="J7" i="64" s="1"/>
  <c r="H42" i="64"/>
  <c r="H6" i="64"/>
  <c r="J6" i="64" s="1"/>
  <c r="H35" i="64"/>
  <c r="J35" i="64" s="1"/>
  <c r="H31" i="64"/>
  <c r="H49" i="64"/>
  <c r="J49" i="64" s="1"/>
  <c r="BF84" i="1" l="1"/>
  <c r="BF6" i="1" s="1"/>
  <c r="AY81" i="2" s="1"/>
  <c r="X84" i="1"/>
  <c r="X6" i="1" s="1"/>
  <c r="Q81" i="2" s="1"/>
  <c r="N84" i="17"/>
  <c r="N84" i="54"/>
  <c r="N84" i="58"/>
  <c r="BM84" i="1"/>
  <c r="BM6" i="1" s="1"/>
  <c r="BF81" i="2" s="1"/>
  <c r="N84" i="63"/>
  <c r="AJ84" i="1"/>
  <c r="AJ6" i="1" s="1"/>
  <c r="AC81" i="2" s="1"/>
  <c r="O84" i="1"/>
  <c r="O6" i="1" s="1"/>
  <c r="H81" i="2" s="1"/>
  <c r="N84" i="10"/>
  <c r="AQ84" i="1"/>
  <c r="AQ6" i="1" s="1"/>
  <c r="AJ81" i="2" s="1"/>
  <c r="R84" i="1"/>
  <c r="R6" i="1" s="1"/>
  <c r="K81" i="2" s="1"/>
  <c r="N84" i="53"/>
  <c r="AE84" i="1"/>
  <c r="AE6" i="1" s="1"/>
  <c r="X81" i="2" s="1"/>
  <c r="AM84" i="1"/>
  <c r="AM6" i="1" s="1"/>
  <c r="AF81" i="2" s="1"/>
  <c r="AW84" i="1"/>
  <c r="AW6" i="1" s="1"/>
  <c r="AP81" i="2" s="1"/>
  <c r="N84" i="32"/>
  <c r="N84" i="41"/>
  <c r="N84" i="24"/>
  <c r="N84" i="36"/>
  <c r="J41" i="64"/>
  <c r="J44" i="64"/>
  <c r="N84" i="1"/>
  <c r="N6" i="1" s="1"/>
  <c r="G81" i="2" s="1"/>
  <c r="N84" i="7"/>
  <c r="N84" i="28"/>
  <c r="AI84" i="1"/>
  <c r="AI6" i="1" s="1"/>
  <c r="AB81" i="2" s="1"/>
  <c r="AA84" i="1"/>
  <c r="AA6" i="1" s="1"/>
  <c r="T81" i="2" s="1"/>
  <c r="L84" i="1"/>
  <c r="L6" i="1" s="1"/>
  <c r="E81" i="2" s="1"/>
  <c r="N84" i="20"/>
  <c r="J18" i="64"/>
  <c r="U84" i="1"/>
  <c r="U6" i="1" s="1"/>
  <c r="N81" i="2" s="1"/>
  <c r="J23" i="64"/>
  <c r="J11" i="64"/>
  <c r="J42" i="64"/>
  <c r="J50" i="64"/>
  <c r="J29" i="64"/>
  <c r="N84" i="44"/>
  <c r="AZ84" i="1"/>
  <c r="AZ6" i="1" s="1"/>
  <c r="AS81" i="2" s="1"/>
  <c r="N84" i="33"/>
  <c r="AN84" i="1"/>
  <c r="AN6" i="1" s="1"/>
  <c r="AG81" i="2" s="1"/>
  <c r="J47" i="64"/>
  <c r="K84" i="1"/>
  <c r="K6" i="1" s="1"/>
  <c r="D81" i="2" s="1"/>
  <c r="N84" i="4"/>
  <c r="J43" i="64"/>
  <c r="J32" i="64"/>
  <c r="J31" i="64"/>
  <c r="J24" i="64"/>
  <c r="J19" i="64"/>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name="tabladeposiciones" type="4" refreshedVersion="0" background="1">
    <webPr xml="1" sourceData="1" url="C:\Inetpub\wwwroot\EstaEsLaBuena\Data\tabladeposiciones.xml" htmlTables="1" htmlFormat="all"/>
  </connection>
  <connection id="2" xr16:uid="{00000000-0015-0000-FFFF-FFFF01000000}" name="tabladeposiciones1" type="4" refreshedVersion="0" background="1">
    <webPr xml="1" sourceData="1" url="C:\Inetpub\wwwroot\EstaEsLaBuena\Data\tabladeposiciones.xml" htmlTables="1" htmlFormat="all"/>
  </connection>
</connections>
</file>

<file path=xl/sharedStrings.xml><?xml version="1.0" encoding="utf-8"?>
<sst xmlns="http://schemas.openxmlformats.org/spreadsheetml/2006/main" count="5222" uniqueCount="221">
  <si>
    <t>Fecha</t>
  </si>
  <si>
    <t>CT</t>
  </si>
  <si>
    <t>Local</t>
  </si>
  <si>
    <t>Visitante</t>
  </si>
  <si>
    <t>vs</t>
  </si>
  <si>
    <t>Argentina</t>
  </si>
  <si>
    <t>Portugal</t>
  </si>
  <si>
    <t>Australia</t>
  </si>
  <si>
    <t>OCTAVOS DE FINAL</t>
  </si>
  <si>
    <t>CUARTOS DE FINAL</t>
  </si>
  <si>
    <t>SEMIFINAL</t>
  </si>
  <si>
    <t>FINAL</t>
  </si>
  <si>
    <t>Totales:</t>
  </si>
  <si>
    <t>Puntos por Marcador Atinado</t>
  </si>
  <si>
    <t>Puntos por Ganador/Empate Atinado</t>
  </si>
  <si>
    <t>Instrucciones</t>
  </si>
  <si>
    <t>Para los encuentros de Octavos, Cuartos de Final, Semifinal y Final se debera introducir el marcador con el que terminaran los 90 minutos reglamentarios de juego SIN INCLUIR TIEMPOS EXTRAS NI SERIES DE TIROS PENALES.</t>
  </si>
  <si>
    <t>Nombre:</t>
  </si>
  <si>
    <t>Email:</t>
  </si>
  <si>
    <t>Resultado Oficial</t>
  </si>
  <si>
    <t>Marcador</t>
  </si>
  <si>
    <t>Gana</t>
  </si>
  <si>
    <t>Total</t>
  </si>
  <si>
    <t>Ganó
L/V/E</t>
  </si>
  <si>
    <t>Uruguay</t>
  </si>
  <si>
    <t>Jgo#</t>
  </si>
  <si>
    <t>Fecha
(Date)</t>
  </si>
  <si>
    <t>Horario (Time)
CT</t>
  </si>
  <si>
    <t>Local
(Home)</t>
  </si>
  <si>
    <t>Marcador
(Score)</t>
  </si>
  <si>
    <t>Visitante
(Visitor)</t>
  </si>
  <si>
    <t>GRUPO A (Group A)</t>
  </si>
  <si>
    <t>GRUPO B (Group B)</t>
  </si>
  <si>
    <t>GRUPO C (Group C)</t>
  </si>
  <si>
    <t>GRUPO D (Group D )</t>
  </si>
  <si>
    <t>Grupo E  (Group  E)</t>
  </si>
  <si>
    <t>GRUPO F (Group F )</t>
  </si>
  <si>
    <t>GRUPO G (Group  G)</t>
  </si>
  <si>
    <t>GRUPO H (Group H)</t>
  </si>
  <si>
    <t>OCTAVOS DE FINAL (Round of 16)</t>
  </si>
  <si>
    <t>CUARTOS DE FINAL (Quarterfinals)</t>
  </si>
  <si>
    <t>SEMIFINALES (Semifinals)</t>
  </si>
  <si>
    <t>TERCER PUESTO (Third Place)</t>
  </si>
  <si>
    <t>puntos</t>
  </si>
  <si>
    <t>Nombre</t>
  </si>
  <si>
    <t>Selecciona la hoja llamada QUINIELA e introduce el marcador que crees sera el de cada encuentro, incluyendo Octavos, Cuartos de Final, Semifinal y Final.</t>
  </si>
  <si>
    <t>Gracias por tu participacion</t>
  </si>
  <si>
    <t>Instructions</t>
  </si>
  <si>
    <t xml:space="preserve">Select the Sheet called QUINIELA and enter the score for each game including Round of 16, Quarterfinals, Semifinals and Final. </t>
  </si>
  <si>
    <t>For the Round of 16, Quarterfinals, Semifinals and Final game you should introduce the score of the official 90 minutos game, EXCLUDING ANY OVERTIME AND PENALTY QUICK SERIES (IN CASE OF A TIE IN REGULAR TIME)</t>
  </si>
  <si>
    <t>Thank you for participating</t>
  </si>
  <si>
    <t>Juego Game#</t>
  </si>
  <si>
    <t>Ultima Actualizacion / Last Update</t>
  </si>
  <si>
    <t>Email Addresses String:</t>
  </si>
  <si>
    <t>LastUpdate</t>
  </si>
  <si>
    <t>PTS</t>
  </si>
  <si>
    <t>GF</t>
  </si>
  <si>
    <t>GC</t>
  </si>
  <si>
    <t>DIF</t>
  </si>
  <si>
    <t>Group G</t>
  </si>
  <si>
    <t>Group H</t>
  </si>
  <si>
    <t>Group F</t>
  </si>
  <si>
    <t>Group E</t>
  </si>
  <si>
    <t>Group D</t>
  </si>
  <si>
    <t>Group C</t>
  </si>
  <si>
    <t>Group B</t>
  </si>
  <si>
    <t>Group A</t>
  </si>
  <si>
    <t>Tabla de Equipos para validacion de Nombres</t>
  </si>
  <si>
    <t>GRUPOS</t>
  </si>
  <si>
    <t>SortCol</t>
  </si>
  <si>
    <t>Todos los participantes recibiran por email antes del inicio de torneo una archivo de Excel con todas las distintas quinielas participantes, y durante el evento tendran acceso al website EstaEsLaBuena.com para actualizaciones y numero de puntos de cada participante. Es muy importante que en la parte superior de la quiniela pongan su direccion correcta de email y numero telefonico.</t>
  </si>
  <si>
    <t>All participantes will receive before the start of the tournament via email an Excel file with all the pools entered and will have access during the event to the website EstaEsLaBuena.com where scores and standing will be updated on a daily basis. It is very important that you enter your correct email address and phone number in the top section of the pool so that we can get in touch with you if needed.</t>
  </si>
  <si>
    <t>Costa Rica</t>
  </si>
  <si>
    <t>.</t>
  </si>
  <si>
    <t>Serbia</t>
  </si>
  <si>
    <t>Senegal</t>
  </si>
  <si>
    <t>Ecuador</t>
  </si>
  <si>
    <t>Ghana</t>
  </si>
  <si>
    <t>Qatar</t>
  </si>
  <si>
    <t>Irán</t>
  </si>
  <si>
    <t>México</t>
  </si>
  <si>
    <t>Croacia</t>
  </si>
  <si>
    <t>QATAR 2022</t>
  </si>
  <si>
    <t>FASE DE GRUPOS</t>
  </si>
  <si>
    <t>Puntos por Ganador y Diferencia de Goles Atinado</t>
  </si>
  <si>
    <t>TERCER LUGAR</t>
  </si>
  <si>
    <t>El numero de puntos que se puede obtener por juego son: a)1 por atinar el marcador, b)1 por atinar la diferencia de goles y el ganador, y c)1,3,5,7,8 ó 10 puntos por atinar el equipo ganador (o empate) del juego, dependiendo de que fase se este jugando (ver la quiniela para mayor especificación)</t>
  </si>
  <si>
    <t xml:space="preserve">El o los  ganadores de la quiniela se repartiran el 80% de la misma. El o los segundos lugares el 20%. </t>
  </si>
  <si>
    <t>Number of points per game: a) 1 for guessing the score, b) 1 for guessing who wins and goal difference in the game and c)1,3,5,7,8 or 19 for guessing which team wins (or a tie), depending on the phase of the tournament (please see the QUINIELA for more details).</t>
  </si>
  <si>
    <t>The winner or winners of the pool share 80% of the money. Second places share 20%.</t>
  </si>
  <si>
    <t>Gales (Wales)</t>
  </si>
  <si>
    <t>Inglaterra (England)</t>
  </si>
  <si>
    <t>Bélgica (Belgium)</t>
  </si>
  <si>
    <t>Corea del Sur (S. Korea)</t>
  </si>
  <si>
    <t>Dinamarca (Denmark)</t>
  </si>
  <si>
    <t>España (Spain)</t>
  </si>
  <si>
    <t>Francia (France)</t>
  </si>
  <si>
    <t>Japón (Japan)</t>
  </si>
  <si>
    <t>Polonia (Poland)</t>
  </si>
  <si>
    <t>Suiza (Switzerland)</t>
  </si>
  <si>
    <t>Túnez (Tunisia)</t>
  </si>
  <si>
    <t>Alemania (Germany)</t>
  </si>
  <si>
    <t>Holanda (Holland)</t>
  </si>
  <si>
    <t>Marruecos (Morocco)</t>
  </si>
  <si>
    <t>A. Saudita (Saudi A.)</t>
  </si>
  <si>
    <t>Brasil (Brazil)</t>
  </si>
  <si>
    <t>Camerún (Cameroon)</t>
  </si>
  <si>
    <t>Canada</t>
  </si>
  <si>
    <t>Estados Unidos (USA)</t>
  </si>
  <si>
    <t>L
(H)</t>
  </si>
  <si>
    <t>Ganó (Won)</t>
  </si>
  <si>
    <t>Puntos (Points)</t>
  </si>
  <si>
    <t>V
(V)</t>
  </si>
  <si>
    <t>Jacobo Malca</t>
  </si>
  <si>
    <t>guillermo@icscoach.com</t>
  </si>
  <si>
    <t>Alan Kreindel</t>
  </si>
  <si>
    <t>alankreindel@icloud.com</t>
  </si>
  <si>
    <t>Nico Kreindel</t>
  </si>
  <si>
    <t>nkreindel@icloud.com</t>
  </si>
  <si>
    <t>daronowitzs@gmail.com</t>
  </si>
  <si>
    <t>El Davo</t>
  </si>
  <si>
    <t>Carola Aisenberg</t>
  </si>
  <si>
    <t>carolaaisenberg@icloud.com</t>
  </si>
  <si>
    <t>Lucas Aisenberg</t>
  </si>
  <si>
    <t>lucasaisenberg@yahoo.com</t>
  </si>
  <si>
    <t>jvaron@pixart.mx</t>
  </si>
  <si>
    <t>jacobo_m@bmgcomercial.com</t>
  </si>
  <si>
    <t>cvonder2000@yahoo.com</t>
  </si>
  <si>
    <t>jaimearo@gmail.com</t>
  </si>
  <si>
    <t>Pepe Nifco</t>
  </si>
  <si>
    <t>joe@nifco.ca</t>
  </si>
  <si>
    <t>Pepe Nifco Es</t>
  </si>
  <si>
    <t xml:space="preserve">Ilan Aronowitz </t>
  </si>
  <si>
    <t>Alessa Urrunaga</t>
  </si>
  <si>
    <t>julio@hgcbuild.com</t>
  </si>
  <si>
    <t>Derek Rogers</t>
  </si>
  <si>
    <t>jessmialessa@gmail.com</t>
  </si>
  <si>
    <t>Jessica Rogers</t>
  </si>
  <si>
    <t>Julio Urrunaga</t>
  </si>
  <si>
    <t>Mia Urrunaga</t>
  </si>
  <si>
    <t>Jaco Schweber</t>
  </si>
  <si>
    <t>jacobo@telus.net</t>
  </si>
  <si>
    <t>Gaby Aisenberg</t>
  </si>
  <si>
    <t>gaisenberg@yahoo.com</t>
  </si>
  <si>
    <t>jmalca@malcas.com</t>
  </si>
  <si>
    <t>Jaime Aronowitz</t>
  </si>
  <si>
    <t>Carlos Vonder</t>
  </si>
  <si>
    <t>Guillermo Schweber</t>
  </si>
  <si>
    <t>guilles@icloud.com</t>
  </si>
  <si>
    <t>Ilan Vonderwalde</t>
  </si>
  <si>
    <t>ilan.vonder@gmail.com</t>
  </si>
  <si>
    <t>Guillermo Mendoza</t>
  </si>
  <si>
    <t>jorgeep60@gmail.com</t>
  </si>
  <si>
    <t>xaviera.estrada.b@gmail.com</t>
  </si>
  <si>
    <t>marcela.beltran@tec.mx</t>
  </si>
  <si>
    <t>eduardochbe@gmail.com</t>
  </si>
  <si>
    <t>rdrt.1398@gmail.com</t>
  </si>
  <si>
    <t>jorgechavezbe@gmail.com</t>
  </si>
  <si>
    <t>Marcela Beltrán R.</t>
  </si>
  <si>
    <t>Xaviera Estrada B.</t>
  </si>
  <si>
    <t>Jorge Estrada P.</t>
  </si>
  <si>
    <t>Jorge M. Chávez B.</t>
  </si>
  <si>
    <t>Raul Diaz R.</t>
  </si>
  <si>
    <t>Eduardo Chavez B.</t>
  </si>
  <si>
    <t>Uri Ghelman</t>
  </si>
  <si>
    <t>mughelman@gmail.com</t>
  </si>
  <si>
    <t>smarcelaestrada@gmail.com</t>
  </si>
  <si>
    <t>Marcela Estrada</t>
  </si>
  <si>
    <t>VS</t>
  </si>
  <si>
    <t>Daniel Capuano</t>
  </si>
  <si>
    <t>danielc@medstent.com.mx</t>
  </si>
  <si>
    <t>Torin Dupper</t>
  </si>
  <si>
    <t>TorinDupper@gmail.com</t>
  </si>
  <si>
    <t>Tomas Aisenberg</t>
  </si>
  <si>
    <t>tomasaisenberg@yahoo.com</t>
  </si>
  <si>
    <t>Lindsey Jorlando</t>
  </si>
  <si>
    <t>lbjorlando@gmail.com</t>
  </si>
  <si>
    <t>Alberto Zirdok R.</t>
  </si>
  <si>
    <t xml:space="preserve">Rafael  Zirdok </t>
  </si>
  <si>
    <t>rafazirdok@hotmail.com</t>
  </si>
  <si>
    <t>Sara Revah</t>
  </si>
  <si>
    <t>srevah@hotmail.com</t>
  </si>
  <si>
    <t>Victor Zirdok</t>
  </si>
  <si>
    <t>vzirdok@hotmail.com</t>
  </si>
  <si>
    <t>Quique Nifco</t>
  </si>
  <si>
    <t>qnifco@yahoo.com</t>
  </si>
  <si>
    <t>Daniel Zirdok</t>
  </si>
  <si>
    <t>dzirdok@hotmail.com</t>
  </si>
  <si>
    <t>Susy Malca</t>
  </si>
  <si>
    <t>susymalca30@gmail.com</t>
  </si>
  <si>
    <t>ethangordon17@gmail.com</t>
  </si>
  <si>
    <t>jorgeromerogto@gmail.com</t>
  </si>
  <si>
    <t>Eitan Nifco</t>
  </si>
  <si>
    <t>eitan@nifco.ca</t>
  </si>
  <si>
    <t>Lenny Tabakman</t>
  </si>
  <si>
    <t>lennyt7@hotmail.com</t>
  </si>
  <si>
    <t>Francisco Hidalgo</t>
  </si>
  <si>
    <t>francisco.hidalgo.g@gmail.com</t>
  </si>
  <si>
    <t>Ethan y Mijal Gordon</t>
  </si>
  <si>
    <t>Jorge Romero</t>
  </si>
  <si>
    <t>jp@hgcbuild.com</t>
  </si>
  <si>
    <t>Juan P. Luzardo</t>
  </si>
  <si>
    <t>Axel Rivera Diaz</t>
  </si>
  <si>
    <t>axelriveradiaz@gmail.com</t>
  </si>
  <si>
    <t>cohenvero@gmail.com</t>
  </si>
  <si>
    <t>Veronica Chaluh 1</t>
  </si>
  <si>
    <t>Veronica Chaluh 2</t>
  </si>
  <si>
    <t>jchaluh@gmail.com</t>
  </si>
  <si>
    <t>Jeffrey Chaluh 2</t>
  </si>
  <si>
    <t>Jeffrey Chaluh 1</t>
  </si>
  <si>
    <t>Jeffrey Chaluh 3</t>
  </si>
  <si>
    <t>jorgeluiscampos@gmail.com</t>
  </si>
  <si>
    <t>Jorge Luis Campos</t>
  </si>
  <si>
    <t>Los Meiz</t>
  </si>
  <si>
    <t>Jaime Varon</t>
  </si>
  <si>
    <t xml:space="preserve"> </t>
  </si>
  <si>
    <t>El costo de la quiniela es de $20 US. Las formas de pago disponibles son (favor de indicar que es para la quiniela y el nombre del participante):
PAYPAL: JMALCA@MALCAS.COM 
VENMO: @JACOBO-MALCA
ZELLE: JMALCA@MALCAS.COM</t>
  </si>
  <si>
    <t>The cost of the pool is $20 US. Please use any of the following payment options (please indicate that it is for the Quiniela and don't forget to type your name)
PAYPAL: JMALCA@MALCAS.COM 
VENMO: @JACOBO-MALCA
ZELLE: JMALCA@MALCAS.COM</t>
  </si>
  <si>
    <r>
      <t xml:space="preserve">La fecha limite para enviar la quiniela por email y el dinero sera el dia 13 de Noviembre de 2022. La quiniela debe ser enviada en este mismo formato de Excel a </t>
    </r>
    <r>
      <rPr>
        <b/>
        <sz val="10"/>
        <color indexed="10"/>
        <rFont val="Arial"/>
        <family val="2"/>
      </rPr>
      <t>jmalca@malcas.com</t>
    </r>
    <r>
      <rPr>
        <sz val="10"/>
        <rFont val="Arial"/>
        <family val="2"/>
      </rPr>
      <t>.</t>
    </r>
  </si>
  <si>
    <r>
      <t xml:space="preserve">The deadline to deliver the pool and  the money is November 13, 2022. Please email the pool to </t>
    </r>
    <r>
      <rPr>
        <b/>
        <sz val="10"/>
        <color indexed="10"/>
        <rFont val="Arial"/>
        <family val="2"/>
      </rPr>
      <t>jmalca@malcas.com</t>
    </r>
    <r>
      <rPr>
        <sz val="10"/>
        <rFont val="Arial"/>
        <family val="2"/>
      </rPr>
      <t xml:space="preserve">. Pools must to be sent in this same Excel file format via email. </t>
    </r>
  </si>
  <si>
    <t>JJ</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</si>
</sst>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_(* \(#,##0.00\);_(* &quot;-&quot;??_);_(@_)"/>
    <numFmt numFmtId="164" formatCode="[$-C0A]ddd\,\ mmm\ dd"/>
    <numFmt numFmtId="165" formatCode="[$-409]h:mm\ AM/PM;@"/>
    <numFmt numFmtId="166" formatCode="#"/>
    <numFmt numFmtId="167" formatCode="[$-409]mmm\ d\ yyyy\ \-\ h:mm\ AM/PM;@"/>
    <numFmt numFmtId="168" formatCode="_(* #,##0_);_(* \(#,##0\);_(* &quot;-&quot;??_);_(@_)"/>
    <numFmt numFmtId="169" formatCode="ddd\,\ mmm\ dd"/>
    <numFmt numFmtId="170" formatCode="h:mm;@"/>
  </numFmts>
  <fonts count="54" x14ac:knownFonts="1">
    <font>
      <sz val="10"/>
      <name val="Arial"/>
    </font>
    <font>
      <sz val="10"/>
      <name val="Arial"/>
      <family val="2"/>
    </font>
    <font>
      <u/>
      <sz val="10"/>
      <color indexed="12"/>
      <name val="Arial"/>
      <family val="2"/>
    </font>
    <font>
      <sz val="10"/>
      <name val="Arial"/>
      <family val="2"/>
    </font>
    <font>
      <b/>
      <sz val="10"/>
      <color indexed="56"/>
      <name val="Arial"/>
      <family val="2"/>
    </font>
    <font>
      <b/>
      <sz val="10"/>
      <color indexed="10"/>
      <name val="Arial"/>
      <family val="2"/>
    </font>
    <font>
      <u/>
      <sz val="20"/>
      <color indexed="12"/>
      <name val="Arial"/>
      <family val="2"/>
    </font>
    <font>
      <b/>
      <sz val="16"/>
      <name val="Arial"/>
      <family val="2"/>
    </font>
    <font>
      <b/>
      <sz val="10"/>
      <color indexed="60"/>
      <name val="Arial"/>
      <family val="2"/>
    </font>
    <font>
      <b/>
      <sz val="10"/>
      <name val="Arial"/>
      <family val="2"/>
    </font>
    <font>
      <b/>
      <sz val="9"/>
      <color indexed="9"/>
      <name val="Arial"/>
      <family val="2"/>
    </font>
    <font>
      <b/>
      <sz val="9"/>
      <color indexed="56"/>
      <name val="Arial"/>
      <family val="2"/>
    </font>
    <font>
      <sz val="10"/>
      <color indexed="12"/>
      <name val="Arial"/>
      <family val="2"/>
    </font>
    <font>
      <sz val="10"/>
      <color indexed="8"/>
      <name val="Arial"/>
      <family val="2"/>
    </font>
    <font>
      <b/>
      <sz val="10"/>
      <color indexed="17"/>
      <name val="Arial"/>
      <family val="2"/>
    </font>
    <font>
      <b/>
      <sz val="9"/>
      <color indexed="17"/>
      <name val="Arial"/>
      <family val="2"/>
    </font>
    <font>
      <b/>
      <sz val="9"/>
      <color indexed="10"/>
      <name val="Arial"/>
      <family val="2"/>
    </font>
    <font>
      <sz val="8"/>
      <name val="Arial"/>
      <family val="2"/>
    </font>
    <font>
      <b/>
      <i/>
      <sz val="10"/>
      <color indexed="16"/>
      <name val="Arial"/>
      <family val="2"/>
    </font>
    <font>
      <u/>
      <sz val="10"/>
      <color indexed="12"/>
      <name val="Arial"/>
      <family val="2"/>
    </font>
    <font>
      <sz val="10"/>
      <color indexed="8"/>
      <name val="Arial"/>
      <family val="2"/>
    </font>
    <font>
      <b/>
      <sz val="8"/>
      <color indexed="60"/>
      <name val="Arial"/>
      <family val="2"/>
    </font>
    <font>
      <sz val="10"/>
      <color theme="0"/>
      <name val="Arial"/>
      <family val="2"/>
    </font>
    <font>
      <sz val="10"/>
      <name val="Calibri"/>
      <family val="2"/>
      <scheme val="minor"/>
    </font>
    <font>
      <u/>
      <sz val="10"/>
      <name val="Calibri"/>
      <family val="2"/>
      <scheme val="minor"/>
    </font>
    <font>
      <b/>
      <sz val="16"/>
      <name val="Calibri"/>
      <family val="2"/>
      <scheme val="minor"/>
    </font>
    <font>
      <b/>
      <sz val="10"/>
      <color indexed="56"/>
      <name val="Calibri"/>
      <family val="2"/>
      <scheme val="minor"/>
    </font>
    <font>
      <b/>
      <sz val="10"/>
      <color indexed="10"/>
      <name val="Calibri"/>
      <family val="2"/>
      <scheme val="minor"/>
    </font>
    <font>
      <b/>
      <sz val="10"/>
      <color indexed="60"/>
      <name val="Calibri"/>
      <family val="2"/>
      <scheme val="minor"/>
    </font>
    <font>
      <b/>
      <sz val="10"/>
      <color indexed="9"/>
      <name val="Calibri"/>
      <family val="2"/>
      <scheme val="minor"/>
    </font>
    <font>
      <sz val="10"/>
      <color indexed="8"/>
      <name val="Calibri"/>
      <family val="2"/>
      <scheme val="minor"/>
    </font>
    <font>
      <sz val="10"/>
      <color indexed="21"/>
      <name val="Calibri"/>
      <family val="2"/>
      <scheme val="minor"/>
    </font>
    <font>
      <b/>
      <sz val="10"/>
      <color indexed="21"/>
      <name val="Calibri"/>
      <family val="2"/>
      <scheme val="minor"/>
    </font>
    <font>
      <u/>
      <sz val="10"/>
      <color indexed="12"/>
      <name val="Calibri"/>
      <family val="2"/>
      <scheme val="minor"/>
    </font>
    <font>
      <b/>
      <sz val="10"/>
      <color theme="0"/>
      <name val="Arial"/>
      <family val="2"/>
    </font>
    <font>
      <b/>
      <sz val="10"/>
      <color theme="0"/>
      <name val="Calibri"/>
      <family val="2"/>
      <scheme val="minor"/>
    </font>
    <font>
      <sz val="10"/>
      <color theme="5" tint="-0.499984740745262"/>
      <name val="Calibri"/>
      <family val="2"/>
      <scheme val="minor"/>
    </font>
    <font>
      <b/>
      <sz val="10"/>
      <color theme="5" tint="-0.499984740745262"/>
      <name val="Calibri"/>
      <family val="2"/>
      <scheme val="minor"/>
    </font>
    <font>
      <b/>
      <u/>
      <sz val="10"/>
      <color theme="5" tint="-0.499984740745262"/>
      <name val="Calibri"/>
      <family val="2"/>
      <scheme val="minor"/>
    </font>
    <font>
      <sz val="9"/>
      <color theme="0"/>
      <name val="Arial"/>
      <family val="2"/>
    </font>
    <font>
      <b/>
      <sz val="10"/>
      <color theme="5" tint="-0.499984740745262"/>
      <name val="Arial"/>
      <family val="2"/>
    </font>
    <font>
      <sz val="10"/>
      <color theme="5" tint="-0.499984740745262"/>
      <name val="Arial"/>
      <family val="2"/>
    </font>
    <font>
      <b/>
      <sz val="9"/>
      <color theme="5" tint="-0.499984740745262"/>
      <name val="Arial"/>
      <family val="2"/>
    </font>
    <font>
      <sz val="9"/>
      <color theme="5" tint="-0.499984740745262"/>
      <name val="Arial"/>
      <family val="2"/>
    </font>
    <font>
      <u/>
      <sz val="20"/>
      <color theme="5" tint="-0.499984740745262"/>
      <name val="Arial"/>
      <family val="2"/>
    </font>
    <font>
      <sz val="20"/>
      <color theme="0"/>
      <name val="Calibri"/>
      <family val="2"/>
      <scheme val="minor"/>
    </font>
    <font>
      <sz val="18"/>
      <color theme="0"/>
      <name val="Arial"/>
      <family val="2"/>
    </font>
    <font>
      <b/>
      <sz val="14"/>
      <color theme="5" tint="-0.499984740745262"/>
      <name val="Arial"/>
      <family val="2"/>
    </font>
    <font>
      <u/>
      <sz val="10"/>
      <color theme="5" tint="-0.499984740745262"/>
      <name val="Arial"/>
      <family val="2"/>
    </font>
    <font>
      <b/>
      <sz val="9"/>
      <color theme="5" tint="-0.499984740745262"/>
      <name val="Calibri"/>
      <family val="2"/>
      <scheme val="minor"/>
    </font>
    <font>
      <u/>
      <sz val="8"/>
      <color indexed="12"/>
      <name val="Arial"/>
      <family val="2"/>
    </font>
    <font>
      <b/>
      <sz val="8"/>
      <color indexed="60"/>
      <name val="Calibri"/>
      <family val="2"/>
      <scheme val="minor"/>
    </font>
    <font>
      <sz val="8"/>
      <color theme="2"/>
      <name val="Arial"/>
      <family val="2"/>
    </font>
    <font>
      <sz val="10"/>
      <color theme="2"/>
      <name val="Arial"/>
      <family val="2"/>
    </font>
  </fonts>
  <fills count="14">
    <fill>
      <patternFill patternType="none"/>
    </fill>
    <fill>
      <patternFill patternType="gray125"/>
    </fill>
    <fill>
      <patternFill patternType="solid">
        <fgColor indexed="51"/>
        <bgColor indexed="64"/>
      </patternFill>
    </fill>
    <fill>
      <patternFill patternType="solid">
        <fgColor indexed="9"/>
        <bgColor indexed="64"/>
      </patternFill>
    </fill>
    <fill>
      <patternFill patternType="solid">
        <fgColor indexed="26"/>
        <bgColor indexed="64"/>
      </patternFill>
    </fill>
    <fill>
      <patternFill patternType="solid">
        <fgColor indexed="22"/>
        <bgColor indexed="24"/>
      </patternFill>
    </fill>
    <fill>
      <patternFill patternType="solid">
        <fgColor indexed="9"/>
        <bgColor indexed="24"/>
      </patternFill>
    </fill>
    <fill>
      <patternFill patternType="solid">
        <fgColor theme="0"/>
        <bgColor indexed="64"/>
      </patternFill>
    </fill>
    <fill>
      <patternFill patternType="solid">
        <fgColor theme="0"/>
        <bgColor indexed="24"/>
      </patternFill>
    </fill>
    <fill>
      <patternFill patternType="solid">
        <fgColor theme="0" tint="-4.9989318521683403E-2"/>
        <bgColor indexed="64"/>
      </patternFill>
    </fill>
    <fill>
      <patternFill patternType="solid">
        <fgColor theme="4" tint="-0.249977111117893"/>
        <bgColor indexed="64"/>
      </patternFill>
    </fill>
    <fill>
      <patternFill patternType="solid">
        <fgColor theme="5" tint="-0.499984740745262"/>
        <bgColor indexed="64"/>
      </patternFill>
    </fill>
    <fill>
      <patternFill patternType="solid">
        <fgColor rgb="FF632523"/>
        <bgColor indexed="64"/>
      </patternFill>
    </fill>
    <fill>
      <patternFill patternType="solid">
        <fgColor theme="1"/>
        <bgColor indexed="64"/>
      </patternFill>
    </fill>
  </fills>
  <borders count="29">
    <border>
      <left/>
      <right/>
      <top/>
      <bottom/>
      <diagonal/>
    </border>
    <border>
      <left/>
      <right/>
      <top/>
      <bottom style="medium">
        <color indexed="22"/>
      </bottom>
      <diagonal/>
    </border>
    <border>
      <left/>
      <right/>
      <top/>
      <bottom style="thin">
        <color indexed="64"/>
      </bottom>
      <diagonal/>
    </border>
    <border>
      <left style="medium">
        <color indexed="22"/>
      </left>
      <right style="medium">
        <color indexed="22"/>
      </right>
      <top style="medium">
        <color indexed="22"/>
      </top>
      <bottom style="medium">
        <color indexed="22"/>
      </bottom>
      <diagonal/>
    </border>
    <border>
      <left/>
      <right style="medium">
        <color indexed="22"/>
      </right>
      <top/>
      <bottom style="medium">
        <color indexed="22"/>
      </bottom>
      <diagonal/>
    </border>
    <border>
      <left/>
      <right style="medium">
        <color indexed="22"/>
      </right>
      <top style="medium">
        <color indexed="22"/>
      </top>
      <bottom style="medium">
        <color indexed="22"/>
      </bottom>
      <diagonal/>
    </border>
    <border>
      <left style="medium">
        <color indexed="22"/>
      </left>
      <right/>
      <top/>
      <bottom style="medium">
        <color indexed="22"/>
      </bottom>
      <diagonal/>
    </border>
    <border>
      <left/>
      <right style="medium">
        <color indexed="22"/>
      </right>
      <top/>
      <bottom/>
      <diagonal/>
    </border>
    <border>
      <left style="medium">
        <color indexed="22"/>
      </left>
      <right style="medium">
        <color indexed="22"/>
      </right>
      <top/>
      <bottom style="medium">
        <color indexed="22"/>
      </bottom>
      <diagonal/>
    </border>
    <border>
      <left style="thin">
        <color indexed="64"/>
      </left>
      <right style="thin">
        <color indexed="64"/>
      </right>
      <top/>
      <bottom style="thin">
        <color indexed="64"/>
      </bottom>
      <diagonal/>
    </border>
    <border>
      <left/>
      <right style="medium">
        <color indexed="22"/>
      </right>
      <top style="medium">
        <color indexed="22"/>
      </top>
      <bottom/>
      <diagonal/>
    </border>
    <border>
      <left style="medium">
        <color indexed="22"/>
      </left>
      <right/>
      <top/>
      <bottom/>
      <diagonal/>
    </border>
    <border>
      <left style="medium">
        <color indexed="22"/>
      </left>
      <right style="medium">
        <color indexed="22"/>
      </right>
      <top style="medium">
        <color indexed="22"/>
      </top>
      <bottom/>
      <diagonal/>
    </border>
    <border>
      <left/>
      <right/>
      <top style="medium">
        <color indexed="22"/>
      </top>
      <bottom/>
      <diagonal/>
    </border>
    <border>
      <left style="medium">
        <color indexed="22"/>
      </left>
      <right/>
      <top style="medium">
        <color indexed="22"/>
      </top>
      <bottom/>
      <diagonal/>
    </border>
    <border>
      <left style="medium">
        <color indexed="22"/>
      </left>
      <right style="medium">
        <color indexed="22"/>
      </right>
      <top/>
      <bottom/>
      <diagonal/>
    </border>
    <border>
      <left style="thin">
        <color indexed="64"/>
      </left>
      <right style="thin">
        <color indexed="64"/>
      </right>
      <top style="thin">
        <color indexed="64"/>
      </top>
      <bottom style="thin">
        <color indexed="64"/>
      </bottom>
      <diagonal/>
    </border>
    <border>
      <left style="medium">
        <color indexed="22"/>
      </left>
      <right/>
      <top style="medium">
        <color indexed="22"/>
      </top>
      <bottom style="medium">
        <color indexed="22"/>
      </bottom>
      <diagonal/>
    </border>
    <border>
      <left/>
      <right/>
      <top style="medium">
        <color indexed="22"/>
      </top>
      <bottom style="medium">
        <color indexed="22"/>
      </bottom>
      <diagonal/>
    </border>
    <border>
      <left style="medium">
        <color indexed="22"/>
      </left>
      <right style="medium">
        <color indexed="22"/>
      </right>
      <top/>
      <bottom style="thin">
        <color indexed="22"/>
      </bottom>
      <diagonal/>
    </border>
    <border>
      <left/>
      <right style="medium">
        <color indexed="22"/>
      </right>
      <top style="medium">
        <color indexed="22"/>
      </top>
      <bottom style="thin">
        <color indexed="22"/>
      </bottom>
      <diagonal/>
    </border>
    <border>
      <left/>
      <right style="thin">
        <color indexed="21"/>
      </right>
      <top/>
      <bottom/>
      <diagonal/>
    </border>
    <border>
      <left style="thin">
        <color indexed="64"/>
      </left>
      <right style="medium">
        <color indexed="22"/>
      </right>
      <top style="medium">
        <color indexed="22"/>
      </top>
      <bottom style="medium">
        <color indexed="22"/>
      </bottom>
      <diagonal/>
    </border>
    <border>
      <left/>
      <right/>
      <top style="thin">
        <color indexed="64"/>
      </top>
      <bottom style="thin">
        <color indexed="64"/>
      </bottom>
      <diagonal/>
    </border>
    <border>
      <left/>
      <right/>
      <top/>
      <bottom style="medium">
        <color indexed="64"/>
      </bottom>
      <diagonal/>
    </border>
    <border>
      <left style="thin">
        <color indexed="64"/>
      </left>
      <right style="thin">
        <color indexed="64"/>
      </right>
      <top style="thin">
        <color indexed="64"/>
      </top>
      <bottom/>
      <diagonal/>
    </border>
    <border>
      <left/>
      <right style="thin">
        <color indexed="21"/>
      </right>
      <top style="thick">
        <color indexed="21"/>
      </top>
      <bottom style="medium">
        <color indexed="64"/>
      </bottom>
      <diagonal/>
    </border>
    <border>
      <left/>
      <right/>
      <top style="thin">
        <color theme="0"/>
      </top>
      <bottom/>
      <diagonal/>
    </border>
    <border>
      <left/>
      <right/>
      <top style="thin">
        <color theme="0"/>
      </top>
      <bottom style="thick">
        <color indexed="21"/>
      </bottom>
      <diagonal/>
    </border>
  </borders>
  <cellStyleXfs count="23">
    <xf numFmtId="0" fontId="0" fillId="2" borderId="0"/>
    <xf numFmtId="43" fontId="1" fillId="0" borderId="0" applyFont="0" applyFill="0" applyBorder="0" applyAlignment="0" applyProtection="0"/>
    <xf numFmtId="0" fontId="2"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cellStyleXfs>
  <cellXfs count="357">
    <xf numFmtId="0" fontId="0" fillId="2" borderId="0" xfId="0"/>
    <xf numFmtId="0" fontId="7" fillId="3" borderId="0" xfId="1" applyNumberFormat="1" applyFont="1" applyFill="1" applyAlignment="1" applyProtection="1">
      <alignment horizontal="center"/>
    </xf>
    <xf numFmtId="0" fontId="0" fillId="3" borderId="0" xfId="0" applyFill="1"/>
    <xf numFmtId="0" fontId="9" fillId="3" borderId="0" xfId="0" applyFont="1" applyFill="1" applyAlignment="1">
      <alignment horizontal="right" vertical="top"/>
    </xf>
    <xf numFmtId="0" fontId="7" fillId="3" borderId="0" xfId="0" applyFont="1" applyFill="1"/>
    <xf numFmtId="0" fontId="9" fillId="3" borderId="0" xfId="0" applyFont="1" applyFill="1" applyAlignment="1">
      <alignment horizontal="right" vertical="top" wrapText="1"/>
    </xf>
    <xf numFmtId="0" fontId="0" fillId="3" borderId="0" xfId="0" applyFill="1" applyAlignment="1">
      <alignment wrapText="1"/>
    </xf>
    <xf numFmtId="0" fontId="0" fillId="3" borderId="0" xfId="0" applyFill="1" applyAlignment="1">
      <alignment horizontal="left" vertical="top" wrapText="1"/>
    </xf>
    <xf numFmtId="0" fontId="0" fillId="3" borderId="0" xfId="0" applyFill="1" applyAlignment="1">
      <alignment vertical="top" wrapText="1"/>
    </xf>
    <xf numFmtId="0" fontId="13" fillId="5" borderId="21" xfId="0" applyFont="1" applyFill="1" applyBorder="1" applyAlignment="1">
      <alignment horizontal="center"/>
    </xf>
    <xf numFmtId="0" fontId="5" fillId="0" borderId="0" xfId="0" applyFont="1" applyFill="1"/>
    <xf numFmtId="0" fontId="0" fillId="0" borderId="0" xfId="0" applyFill="1"/>
    <xf numFmtId="0" fontId="0" fillId="0" borderId="0" xfId="0" applyFill="1" applyAlignment="1">
      <alignment wrapText="1"/>
    </xf>
    <xf numFmtId="49" fontId="13" fillId="6" borderId="0" xfId="0" applyNumberFormat="1" applyFont="1" applyFill="1" applyAlignment="1">
      <alignment horizontal="center"/>
    </xf>
    <xf numFmtId="49" fontId="13" fillId="5" borderId="0" xfId="0" applyNumberFormat="1" applyFont="1" applyFill="1" applyAlignment="1">
      <alignment horizontal="center"/>
    </xf>
    <xf numFmtId="0" fontId="13" fillId="8" borderId="21" xfId="0" applyFont="1" applyFill="1" applyBorder="1" applyAlignment="1">
      <alignment horizontal="center"/>
    </xf>
    <xf numFmtId="0" fontId="9" fillId="9" borderId="0" xfId="0" applyFont="1" applyFill="1" applyAlignment="1">
      <alignment horizontal="right" vertical="top" wrapText="1"/>
    </xf>
    <xf numFmtId="0" fontId="0" fillId="3" borderId="0" xfId="0" applyFill="1" applyAlignment="1">
      <alignment vertical="top"/>
    </xf>
    <xf numFmtId="0" fontId="0" fillId="7" borderId="0" xfId="0" applyFill="1" applyAlignment="1">
      <alignment vertical="top"/>
    </xf>
    <xf numFmtId="0" fontId="9" fillId="7" borderId="0" xfId="0" applyFont="1" applyFill="1" applyAlignment="1">
      <alignment horizontal="right" vertical="top"/>
    </xf>
    <xf numFmtId="0" fontId="0" fillId="3" borderId="0" xfId="0" applyFill="1" applyAlignment="1">
      <alignment vertical="center" wrapText="1"/>
    </xf>
    <xf numFmtId="0" fontId="0" fillId="0" borderId="0" xfId="0" applyFill="1" applyAlignment="1">
      <alignment vertical="center" wrapText="1"/>
    </xf>
    <xf numFmtId="0" fontId="0" fillId="7" borderId="0" xfId="0" applyFill="1"/>
    <xf numFmtId="0" fontId="0" fillId="10" borderId="0" xfId="0" applyFill="1"/>
    <xf numFmtId="0" fontId="18" fillId="5" borderId="24" xfId="0" applyFont="1" applyFill="1" applyBorder="1" applyAlignment="1">
      <alignment horizontal="center"/>
    </xf>
    <xf numFmtId="0" fontId="18" fillId="5" borderId="26" xfId="0" applyFont="1" applyFill="1" applyBorder="1" applyAlignment="1">
      <alignment horizontal="center"/>
    </xf>
    <xf numFmtId="49" fontId="20" fillId="5" borderId="0" xfId="0" applyNumberFormat="1" applyFont="1" applyFill="1" applyAlignment="1">
      <alignment horizontal="center"/>
    </xf>
    <xf numFmtId="0" fontId="20" fillId="5" borderId="21" xfId="0" applyFont="1" applyFill="1" applyBorder="1" applyAlignment="1">
      <alignment horizontal="center"/>
    </xf>
    <xf numFmtId="0" fontId="7" fillId="3" borderId="0" xfId="0" applyFont="1" applyFill="1" applyAlignment="1">
      <alignment horizontal="center"/>
    </xf>
    <xf numFmtId="0" fontId="5" fillId="3" borderId="0" xfId="0" applyFont="1" applyFill="1"/>
    <xf numFmtId="0" fontId="5" fillId="7" borderId="0" xfId="0" applyFont="1" applyFill="1"/>
    <xf numFmtId="0" fontId="6" fillId="7" borderId="0" xfId="2" applyNumberFormat="1" applyFont="1" applyFill="1" applyBorder="1" applyAlignment="1"/>
    <xf numFmtId="0" fontId="7" fillId="7" borderId="0" xfId="0" applyFont="1" applyFill="1" applyAlignment="1">
      <alignment horizontal="center"/>
    </xf>
    <xf numFmtId="1" fontId="7" fillId="3" borderId="0" xfId="1" applyNumberFormat="1" applyFont="1" applyFill="1" applyAlignment="1" applyProtection="1">
      <alignment horizontal="center"/>
    </xf>
    <xf numFmtId="1" fontId="3" fillId="3" borderId="0" xfId="1" applyNumberFormat="1" applyFont="1" applyFill="1" applyProtection="1"/>
    <xf numFmtId="0" fontId="23" fillId="0" borderId="0" xfId="0" applyFont="1" applyFill="1"/>
    <xf numFmtId="0" fontId="25" fillId="3" borderId="0" xfId="0" applyFont="1" applyFill="1" applyAlignment="1">
      <alignment horizontal="center"/>
    </xf>
    <xf numFmtId="0" fontId="25" fillId="3" borderId="0" xfId="1" applyNumberFormat="1" applyFont="1" applyFill="1" applyAlignment="1" applyProtection="1">
      <alignment horizontal="center"/>
    </xf>
    <xf numFmtId="164" fontId="23" fillId="3" borderId="0" xfId="0" applyNumberFormat="1" applyFont="1" applyFill="1" applyAlignment="1">
      <alignment horizontal="left"/>
    </xf>
    <xf numFmtId="165" fontId="23" fillId="3" borderId="0" xfId="0" applyNumberFormat="1" applyFont="1" applyFill="1" applyAlignment="1">
      <alignment horizontal="right"/>
    </xf>
    <xf numFmtId="0" fontId="23" fillId="3" borderId="0" xfId="0" applyFont="1" applyFill="1"/>
    <xf numFmtId="1" fontId="26" fillId="3" borderId="0" xfId="1" applyNumberFormat="1" applyFont="1" applyFill="1" applyAlignment="1" applyProtection="1">
      <alignment horizontal="center"/>
      <protection locked="0"/>
    </xf>
    <xf numFmtId="0" fontId="26" fillId="3" borderId="0" xfId="0" applyFont="1" applyFill="1"/>
    <xf numFmtId="164" fontId="27" fillId="3" borderId="0" xfId="0" applyNumberFormat="1" applyFont="1" applyFill="1" applyAlignment="1">
      <alignment horizontal="left"/>
    </xf>
    <xf numFmtId="165" fontId="27" fillId="3" borderId="0" xfId="0" applyNumberFormat="1" applyFont="1" applyFill="1" applyAlignment="1">
      <alignment horizontal="right"/>
    </xf>
    <xf numFmtId="0" fontId="27" fillId="3" borderId="0" xfId="0" applyFont="1" applyFill="1" applyAlignment="1">
      <alignment horizontal="center"/>
    </xf>
    <xf numFmtId="0" fontId="27" fillId="3" borderId="0" xfId="0" applyFont="1" applyFill="1"/>
    <xf numFmtId="1" fontId="27" fillId="3" borderId="0" xfId="1" applyNumberFormat="1" applyFont="1" applyFill="1" applyAlignment="1" applyProtection="1">
      <alignment horizontal="center"/>
      <protection locked="0"/>
    </xf>
    <xf numFmtId="0" fontId="27" fillId="3" borderId="0" xfId="0" applyFont="1" applyFill="1" applyAlignment="1">
      <alignment horizontal="right"/>
    </xf>
    <xf numFmtId="164" fontId="23" fillId="0" borderId="0" xfId="0" applyNumberFormat="1" applyFont="1" applyFill="1" applyAlignment="1">
      <alignment horizontal="left"/>
    </xf>
    <xf numFmtId="165" fontId="23" fillId="0" borderId="0" xfId="0" applyNumberFormat="1" applyFont="1" applyFill="1" applyAlignment="1">
      <alignment horizontal="right"/>
    </xf>
    <xf numFmtId="1" fontId="26" fillId="0" borderId="0" xfId="1" applyNumberFormat="1" applyFont="1" applyFill="1" applyAlignment="1" applyProtection="1">
      <alignment horizontal="center"/>
      <protection locked="0"/>
    </xf>
    <xf numFmtId="0" fontId="26" fillId="0" borderId="0" xfId="0" applyFont="1" applyFill="1"/>
    <xf numFmtId="0" fontId="23" fillId="7" borderId="0" xfId="0" applyFont="1" applyFill="1"/>
    <xf numFmtId="164" fontId="23" fillId="7" borderId="0" xfId="0" applyNumberFormat="1" applyFont="1" applyFill="1" applyAlignment="1">
      <alignment horizontal="left"/>
    </xf>
    <xf numFmtId="165" fontId="23" fillId="7" borderId="0" xfId="0" applyNumberFormat="1" applyFont="1" applyFill="1" applyAlignment="1">
      <alignment horizontal="right"/>
    </xf>
    <xf numFmtId="1" fontId="26" fillId="7" borderId="0" xfId="1" applyNumberFormat="1" applyFont="1" applyFill="1" applyAlignment="1" applyProtection="1">
      <alignment horizontal="center"/>
      <protection locked="0"/>
    </xf>
    <xf numFmtId="0" fontId="26" fillId="7" borderId="0" xfId="0" applyFont="1" applyFill="1"/>
    <xf numFmtId="0" fontId="1" fillId="3" borderId="0" xfId="0" applyFont="1" applyFill="1" applyAlignment="1">
      <alignment horizontal="left" vertical="top" wrapText="1"/>
    </xf>
    <xf numFmtId="0" fontId="1" fillId="9" borderId="0" xfId="0" applyFont="1" applyFill="1" applyAlignment="1">
      <alignment horizontal="left" vertical="top" wrapText="1"/>
    </xf>
    <xf numFmtId="0" fontId="1" fillId="9" borderId="0" xfId="0" quotePrefix="1" applyFont="1" applyFill="1" applyAlignment="1">
      <alignment horizontal="left" vertical="top" wrapText="1"/>
    </xf>
    <xf numFmtId="164" fontId="29" fillId="11" borderId="6" xfId="0" applyNumberFormat="1" applyFont="1" applyFill="1" applyBorder="1" applyAlignment="1">
      <alignment horizontal="left"/>
    </xf>
    <xf numFmtId="0" fontId="29" fillId="11" borderId="1" xfId="0" applyFont="1" applyFill="1" applyBorder="1" applyAlignment="1">
      <alignment wrapText="1"/>
    </xf>
    <xf numFmtId="0" fontId="29" fillId="11" borderId="1" xfId="0" applyFont="1" applyFill="1" applyBorder="1" applyAlignment="1">
      <alignment horizontal="center" wrapText="1"/>
    </xf>
    <xf numFmtId="1" fontId="26" fillId="11" borderId="0" xfId="1" applyNumberFormat="1" applyFont="1" applyFill="1" applyBorder="1" applyAlignment="1" applyProtection="1">
      <alignment horizontal="center" wrapText="1"/>
      <protection locked="0"/>
    </xf>
    <xf numFmtId="0" fontId="34" fillId="7" borderId="0" xfId="0" applyFont="1" applyFill="1"/>
    <xf numFmtId="0" fontId="34" fillId="7" borderId="0" xfId="0" applyFont="1" applyFill="1" applyAlignment="1">
      <alignment horizontal="center"/>
    </xf>
    <xf numFmtId="0" fontId="34" fillId="7" borderId="0" xfId="0" applyFont="1" applyFill="1" applyAlignment="1">
      <alignment horizontal="right"/>
    </xf>
    <xf numFmtId="0" fontId="35" fillId="11" borderId="0" xfId="0" applyFont="1" applyFill="1"/>
    <xf numFmtId="0" fontId="35" fillId="11" borderId="0" xfId="0" applyFont="1" applyFill="1" applyAlignment="1">
      <alignment horizontal="center"/>
    </xf>
    <xf numFmtId="0" fontId="35" fillId="11" borderId="0" xfId="0" applyFont="1" applyFill="1" applyAlignment="1">
      <alignment horizontal="right"/>
    </xf>
    <xf numFmtId="0" fontId="35" fillId="11" borderId="0" xfId="0" applyFont="1" applyFill="1" applyAlignment="1">
      <alignment horizontal="center" textRotation="1"/>
    </xf>
    <xf numFmtId="0" fontId="35" fillId="11" borderId="0" xfId="0" applyFont="1" applyFill="1" applyAlignment="1">
      <alignment horizontal="right" textRotation="1"/>
    </xf>
    <xf numFmtId="0" fontId="34" fillId="0" borderId="0" xfId="0" applyFont="1" applyFill="1"/>
    <xf numFmtId="0" fontId="34" fillId="0" borderId="0" xfId="0" applyFont="1" applyFill="1" applyAlignment="1">
      <alignment horizontal="center"/>
    </xf>
    <xf numFmtId="0" fontId="34" fillId="0" borderId="0" xfId="0" applyFont="1" applyFill="1" applyAlignment="1">
      <alignment horizontal="right"/>
    </xf>
    <xf numFmtId="0" fontId="26" fillId="11" borderId="1" xfId="0" applyFont="1" applyFill="1" applyBorder="1" applyAlignment="1">
      <alignment wrapText="1"/>
    </xf>
    <xf numFmtId="0" fontId="10" fillId="11" borderId="0" xfId="0" applyFont="1" applyFill="1" applyAlignment="1">
      <alignment horizontal="left" wrapText="1" indent="1"/>
    </xf>
    <xf numFmtId="0" fontId="5" fillId="11" borderId="0" xfId="0" applyFont="1" applyFill="1"/>
    <xf numFmtId="0" fontId="21" fillId="11" borderId="5" xfId="0" applyFont="1" applyFill="1" applyBorder="1" applyAlignment="1">
      <alignment horizontal="center"/>
    </xf>
    <xf numFmtId="0" fontId="28" fillId="11" borderId="0" xfId="0" applyFont="1" applyFill="1" applyAlignment="1">
      <alignment horizontal="center"/>
    </xf>
    <xf numFmtId="0" fontId="35" fillId="7" borderId="0" xfId="0" applyFont="1" applyFill="1"/>
    <xf numFmtId="166" fontId="32" fillId="7" borderId="0" xfId="2" applyNumberFormat="1" applyFont="1" applyFill="1" applyBorder="1" applyAlignment="1">
      <alignment horizontal="center" wrapText="1"/>
    </xf>
    <xf numFmtId="164" fontId="36" fillId="7" borderId="0" xfId="0" applyNumberFormat="1" applyFont="1" applyFill="1" applyAlignment="1">
      <alignment horizontal="left"/>
    </xf>
    <xf numFmtId="165" fontId="36" fillId="7" borderId="0" xfId="0" applyNumberFormat="1" applyFont="1" applyFill="1" applyAlignment="1">
      <alignment horizontal="right"/>
    </xf>
    <xf numFmtId="0" fontId="36" fillId="7" borderId="0" xfId="0" applyFont="1" applyFill="1"/>
    <xf numFmtId="1" fontId="36" fillId="7" borderId="0" xfId="1" applyNumberFormat="1" applyFont="1" applyFill="1" applyAlignment="1" applyProtection="1">
      <alignment horizontal="center"/>
      <protection locked="0"/>
    </xf>
    <xf numFmtId="164" fontId="38" fillId="7" borderId="0" xfId="0" applyNumberFormat="1" applyFont="1" applyFill="1" applyAlignment="1">
      <alignment horizontal="left"/>
    </xf>
    <xf numFmtId="165" fontId="27" fillId="7" borderId="0" xfId="0" applyNumberFormat="1" applyFont="1" applyFill="1" applyAlignment="1">
      <alignment horizontal="right"/>
    </xf>
    <xf numFmtId="0" fontId="27" fillId="7" borderId="0" xfId="0" applyFont="1" applyFill="1" applyAlignment="1">
      <alignment horizontal="center"/>
    </xf>
    <xf numFmtId="0" fontId="27" fillId="7" borderId="0" xfId="0" applyFont="1" applyFill="1"/>
    <xf numFmtId="1" fontId="27" fillId="7" borderId="0" xfId="1" applyNumberFormat="1" applyFont="1" applyFill="1" applyAlignment="1" applyProtection="1">
      <alignment horizontal="center"/>
      <protection locked="0"/>
    </xf>
    <xf numFmtId="0" fontId="27" fillId="7" borderId="0" xfId="0" applyFont="1" applyFill="1" applyAlignment="1">
      <alignment horizontal="right"/>
    </xf>
    <xf numFmtId="0" fontId="36" fillId="7" borderId="0" xfId="0" applyFont="1" applyFill="1" applyAlignment="1">
      <alignment horizontal="center"/>
    </xf>
    <xf numFmtId="1" fontId="36" fillId="7" borderId="0" xfId="1" applyNumberFormat="1" applyFont="1" applyFill="1" applyAlignment="1" applyProtection="1">
      <alignment horizontal="center"/>
    </xf>
    <xf numFmtId="1" fontId="37" fillId="7" borderId="0" xfId="1" applyNumberFormat="1" applyFont="1" applyFill="1" applyAlignment="1" applyProtection="1">
      <alignment horizontal="center"/>
      <protection locked="0"/>
    </xf>
    <xf numFmtId="0" fontId="0" fillId="11" borderId="0" xfId="0" applyFill="1"/>
    <xf numFmtId="0" fontId="22" fillId="11" borderId="0" xfId="0" applyFont="1" applyFill="1"/>
    <xf numFmtId="0" fontId="22" fillId="11" borderId="28" xfId="0" applyFont="1" applyFill="1" applyBorder="1"/>
    <xf numFmtId="0" fontId="22" fillId="11" borderId="27" xfId="0" applyFont="1" applyFill="1" applyBorder="1"/>
    <xf numFmtId="49" fontId="22" fillId="11" borderId="0" xfId="0" applyNumberFormat="1" applyFont="1" applyFill="1"/>
    <xf numFmtId="0" fontId="22" fillId="11" borderId="0" xfId="0" applyFont="1" applyFill="1" applyAlignment="1">
      <alignment horizontal="right"/>
    </xf>
    <xf numFmtId="0" fontId="46" fillId="11" borderId="0" xfId="15" applyFont="1" applyFill="1" applyAlignment="1">
      <alignment horizontal="center" vertical="top"/>
    </xf>
    <xf numFmtId="0" fontId="47" fillId="3" borderId="0" xfId="0" applyFont="1" applyFill="1" applyAlignment="1">
      <alignment horizontal="center" vertical="top"/>
    </xf>
    <xf numFmtId="0" fontId="1" fillId="3" borderId="0" xfId="0" applyFont="1" applyFill="1" applyAlignment="1">
      <alignment wrapText="1"/>
    </xf>
    <xf numFmtId="0" fontId="1" fillId="3" borderId="0" xfId="0" applyFont="1" applyFill="1" applyAlignment="1">
      <alignment vertical="top" wrapText="1"/>
    </xf>
    <xf numFmtId="169" fontId="36" fillId="3" borderId="8" xfId="0" applyNumberFormat="1" applyFont="1" applyFill="1" applyBorder="1" applyAlignment="1">
      <alignment horizontal="left" vertical="center"/>
    </xf>
    <xf numFmtId="170" fontId="36" fillId="3" borderId="7" xfId="2" applyNumberFormat="1" applyFont="1" applyFill="1" applyBorder="1" applyAlignment="1">
      <alignment horizontal="right" vertical="center" wrapText="1"/>
    </xf>
    <xf numFmtId="0" fontId="36" fillId="3" borderId="7" xfId="1" applyNumberFormat="1" applyFont="1" applyFill="1" applyBorder="1" applyAlignment="1">
      <alignment horizontal="center" vertical="center" wrapText="1"/>
    </xf>
    <xf numFmtId="0" fontId="26" fillId="3" borderId="4" xfId="2" applyFont="1" applyFill="1" applyBorder="1" applyAlignment="1">
      <alignment horizontal="center" vertical="center" wrapText="1"/>
    </xf>
    <xf numFmtId="0" fontId="12" fillId="11" borderId="10" xfId="2" applyFont="1" applyFill="1" applyBorder="1" applyAlignment="1">
      <alignment horizontal="center" vertical="center" wrapText="1"/>
    </xf>
    <xf numFmtId="170" fontId="36" fillId="3" borderId="12" xfId="2" applyNumberFormat="1" applyFont="1" applyFill="1" applyBorder="1" applyAlignment="1">
      <alignment horizontal="right" vertical="center" wrapText="1"/>
    </xf>
    <xf numFmtId="0" fontId="36" fillId="3" borderId="12" xfId="1" applyNumberFormat="1" applyFont="1" applyFill="1" applyBorder="1" applyAlignment="1">
      <alignment horizontal="center" vertical="center" wrapText="1"/>
    </xf>
    <xf numFmtId="164" fontId="29" fillId="11" borderId="6" xfId="0" applyNumberFormat="1" applyFont="1" applyFill="1" applyBorder="1" applyAlignment="1">
      <alignment horizontal="left" vertical="center"/>
    </xf>
    <xf numFmtId="170" fontId="37" fillId="11" borderId="1" xfId="0" applyNumberFormat="1" applyFont="1" applyFill="1" applyBorder="1" applyAlignment="1">
      <alignment vertical="center" wrapText="1"/>
    </xf>
    <xf numFmtId="0" fontId="37" fillId="11" borderId="1" xfId="1" applyNumberFormat="1" applyFont="1" applyFill="1" applyBorder="1" applyAlignment="1">
      <alignment horizontal="center" vertical="center" wrapText="1"/>
    </xf>
    <xf numFmtId="0" fontId="26" fillId="11" borderId="1" xfId="0" applyFont="1" applyFill="1" applyBorder="1" applyAlignment="1">
      <alignment vertical="center" wrapText="1"/>
    </xf>
    <xf numFmtId="0" fontId="10" fillId="11" borderId="0" xfId="0" applyFont="1" applyFill="1" applyAlignment="1">
      <alignment horizontal="left" vertical="center" wrapText="1"/>
    </xf>
    <xf numFmtId="170" fontId="36" fillId="3" borderId="15" xfId="2" applyNumberFormat="1" applyFont="1" applyFill="1" applyBorder="1" applyAlignment="1">
      <alignment horizontal="right" vertical="center" wrapText="1"/>
    </xf>
    <xf numFmtId="0" fontId="36" fillId="3" borderId="15" xfId="1" applyNumberFormat="1" applyFont="1" applyFill="1" applyBorder="1" applyAlignment="1">
      <alignment horizontal="center" vertical="center" wrapText="1"/>
    </xf>
    <xf numFmtId="0" fontId="26" fillId="3" borderId="7" xfId="2" applyFont="1" applyFill="1" applyBorder="1" applyAlignment="1">
      <alignment horizontal="center" vertical="center" wrapText="1"/>
    </xf>
    <xf numFmtId="0" fontId="36" fillId="3" borderId="3" xfId="1" applyNumberFormat="1" applyFont="1" applyFill="1" applyBorder="1" applyAlignment="1">
      <alignment horizontal="center" vertical="center" wrapText="1"/>
    </xf>
    <xf numFmtId="0" fontId="26" fillId="3" borderId="5" xfId="2" applyFont="1" applyFill="1" applyBorder="1" applyAlignment="1">
      <alignment horizontal="center" vertical="center" wrapText="1"/>
    </xf>
    <xf numFmtId="0" fontId="12" fillId="11" borderId="5" xfId="2" applyFont="1" applyFill="1" applyBorder="1" applyAlignment="1">
      <alignment horizontal="center" vertical="center" wrapText="1"/>
    </xf>
    <xf numFmtId="170" fontId="29" fillId="11" borderId="1" xfId="0" applyNumberFormat="1" applyFont="1" applyFill="1" applyBorder="1" applyAlignment="1">
      <alignment horizontal="left" vertical="center"/>
    </xf>
    <xf numFmtId="0" fontId="29" fillId="11" borderId="1" xfId="1" applyNumberFormat="1" applyFont="1" applyFill="1" applyBorder="1" applyAlignment="1">
      <alignment horizontal="center" vertical="center"/>
    </xf>
    <xf numFmtId="170" fontId="36" fillId="3" borderId="11" xfId="2" applyNumberFormat="1" applyFont="1" applyFill="1" applyBorder="1" applyAlignment="1">
      <alignment horizontal="right" vertical="center" wrapText="1"/>
    </xf>
    <xf numFmtId="170" fontId="36" fillId="3" borderId="14" xfId="2" applyNumberFormat="1" applyFont="1" applyFill="1" applyBorder="1" applyAlignment="1">
      <alignment horizontal="right" vertical="center" wrapText="1"/>
    </xf>
    <xf numFmtId="170" fontId="29" fillId="11" borderId="1" xfId="0" applyNumberFormat="1" applyFont="1" applyFill="1" applyBorder="1" applyAlignment="1">
      <alignment vertical="center" wrapText="1"/>
    </xf>
    <xf numFmtId="0" fontId="29" fillId="11" borderId="1" xfId="1" applyNumberFormat="1" applyFont="1" applyFill="1" applyBorder="1" applyAlignment="1">
      <alignment horizontal="center" vertical="center" wrapText="1"/>
    </xf>
    <xf numFmtId="170" fontId="36" fillId="3" borderId="8" xfId="2" applyNumberFormat="1" applyFont="1" applyFill="1" applyBorder="1" applyAlignment="1">
      <alignment horizontal="right" vertical="center" wrapText="1"/>
    </xf>
    <xf numFmtId="0" fontId="36" fillId="3" borderId="8" xfId="1" applyNumberFormat="1" applyFont="1" applyFill="1" applyBorder="1" applyAlignment="1">
      <alignment horizontal="center" vertical="center" wrapText="1"/>
    </xf>
    <xf numFmtId="0" fontId="49" fillId="3" borderId="0" xfId="0" applyFont="1" applyFill="1" applyAlignment="1">
      <alignment horizontal="center" vertical="center" wrapText="1"/>
    </xf>
    <xf numFmtId="0" fontId="49" fillId="3" borderId="13" xfId="0" applyFont="1" applyFill="1" applyBorder="1" applyAlignment="1">
      <alignment horizontal="center" vertical="center" wrapText="1"/>
    </xf>
    <xf numFmtId="0" fontId="49" fillId="11" borderId="0" xfId="0" applyFont="1" applyFill="1" applyAlignment="1">
      <alignment vertical="center" wrapText="1"/>
    </xf>
    <xf numFmtId="0" fontId="49" fillId="3" borderId="17" xfId="0" applyFont="1" applyFill="1" applyBorder="1" applyAlignment="1">
      <alignment horizontal="center" vertical="center" wrapText="1"/>
    </xf>
    <xf numFmtId="0" fontId="49" fillId="3" borderId="7" xfId="2" applyFont="1" applyFill="1" applyBorder="1" applyAlignment="1">
      <alignment horizontal="center" vertical="center" wrapText="1"/>
    </xf>
    <xf numFmtId="0" fontId="49" fillId="3" borderId="10" xfId="2" applyFont="1" applyFill="1" applyBorder="1" applyAlignment="1">
      <alignment horizontal="center" vertical="center" wrapText="1"/>
    </xf>
    <xf numFmtId="0" fontId="49" fillId="3" borderId="10" xfId="0" applyFont="1" applyFill="1" applyBorder="1" applyAlignment="1">
      <alignment horizontal="center" vertical="center" wrapText="1"/>
    </xf>
    <xf numFmtId="0" fontId="49" fillId="3" borderId="22" xfId="0" applyFont="1" applyFill="1" applyBorder="1" applyAlignment="1">
      <alignment horizontal="center" vertical="center" wrapText="1"/>
    </xf>
    <xf numFmtId="0" fontId="49" fillId="3" borderId="0" xfId="2" applyFont="1" applyFill="1" applyAlignment="1">
      <alignment horizontal="center" vertical="center" wrapText="1"/>
    </xf>
    <xf numFmtId="0" fontId="49" fillId="11" borderId="1" xfId="0" applyFont="1" applyFill="1" applyBorder="1" applyAlignment="1">
      <alignment vertical="center" wrapText="1"/>
    </xf>
    <xf numFmtId="0" fontId="49" fillId="3" borderId="13" xfId="2" applyFont="1" applyFill="1" applyBorder="1" applyAlignment="1">
      <alignment horizontal="center" vertical="center" wrapText="1"/>
    </xf>
    <xf numFmtId="0" fontId="35" fillId="12" borderId="0" xfId="0" applyFont="1" applyFill="1"/>
    <xf numFmtId="0" fontId="0" fillId="12" borderId="0" xfId="0" applyFill="1"/>
    <xf numFmtId="0" fontId="1" fillId="12" borderId="0" xfId="0" applyFont="1" applyFill="1"/>
    <xf numFmtId="0" fontId="1" fillId="12" borderId="0" xfId="0" applyFont="1" applyFill="1" applyAlignment="1">
      <alignment horizontal="right"/>
    </xf>
    <xf numFmtId="0" fontId="0" fillId="12" borderId="0" xfId="0" applyFill="1" applyAlignment="1">
      <alignment textRotation="1"/>
    </xf>
    <xf numFmtId="0" fontId="34" fillId="12" borderId="0" xfId="0" applyFont="1" applyFill="1"/>
    <xf numFmtId="0" fontId="34" fillId="12" borderId="0" xfId="0" applyFont="1" applyFill="1" applyAlignment="1">
      <alignment horizontal="center"/>
    </xf>
    <xf numFmtId="0" fontId="34" fillId="12" borderId="0" xfId="0" applyFont="1" applyFill="1" applyAlignment="1">
      <alignment horizontal="right"/>
    </xf>
    <xf numFmtId="0" fontId="1" fillId="7" borderId="0" xfId="0" applyFont="1" applyFill="1"/>
    <xf numFmtId="0" fontId="24" fillId="7" borderId="0" xfId="0" applyFont="1" applyFill="1"/>
    <xf numFmtId="0" fontId="17" fillId="7" borderId="0" xfId="0" applyFont="1" applyFill="1" applyAlignment="1">
      <alignment horizontal="left"/>
    </xf>
    <xf numFmtId="0" fontId="0" fillId="7" borderId="0" xfId="0" applyFill="1" applyAlignment="1">
      <alignment horizontal="left"/>
    </xf>
    <xf numFmtId="0" fontId="17" fillId="7" borderId="0" xfId="0" applyFont="1" applyFill="1" applyAlignment="1">
      <alignment horizontal="left" textRotation="1"/>
    </xf>
    <xf numFmtId="0" fontId="17" fillId="7" borderId="0" xfId="0" quotePrefix="1" applyFont="1" applyFill="1" applyAlignment="1">
      <alignment horizontal="left"/>
    </xf>
    <xf numFmtId="0" fontId="3" fillId="0" borderId="0" xfId="0" applyFont="1" applyFill="1"/>
    <xf numFmtId="0" fontId="3" fillId="0" borderId="0" xfId="0" applyFont="1" applyFill="1" applyAlignment="1">
      <alignment vertical="center"/>
    </xf>
    <xf numFmtId="0" fontId="17" fillId="0" borderId="0" xfId="0" applyFont="1" applyFill="1" applyAlignment="1">
      <alignment horizontal="left"/>
    </xf>
    <xf numFmtId="0" fontId="0" fillId="0" borderId="0" xfId="0" applyFill="1" applyAlignment="1">
      <alignment horizontal="left"/>
    </xf>
    <xf numFmtId="0" fontId="3" fillId="7" borderId="0" xfId="0" applyFont="1" applyFill="1"/>
    <xf numFmtId="0" fontId="21" fillId="0" borderId="0" xfId="0" applyFont="1" applyFill="1" applyAlignment="1">
      <alignment horizontal="center"/>
    </xf>
    <xf numFmtId="0" fontId="28" fillId="0" borderId="0" xfId="0" applyFont="1" applyFill="1" applyAlignment="1">
      <alignment horizontal="center"/>
    </xf>
    <xf numFmtId="0" fontId="9" fillId="0" borderId="0" xfId="0" applyFont="1" applyFill="1"/>
    <xf numFmtId="0" fontId="8" fillId="7" borderId="0" xfId="0" applyFont="1" applyFill="1" applyAlignment="1">
      <alignment horizontal="center" vertical="center"/>
    </xf>
    <xf numFmtId="0" fontId="3" fillId="7" borderId="0" xfId="0" applyFont="1" applyFill="1" applyAlignment="1">
      <alignment vertical="center"/>
    </xf>
    <xf numFmtId="166" fontId="32" fillId="7" borderId="0" xfId="0" applyNumberFormat="1" applyFont="1" applyFill="1" applyAlignment="1">
      <alignment horizontal="center"/>
    </xf>
    <xf numFmtId="0" fontId="8" fillId="0" borderId="0" xfId="0" applyFont="1" applyFill="1" applyAlignment="1">
      <alignment horizontal="center" vertical="center"/>
    </xf>
    <xf numFmtId="0" fontId="52" fillId="9" borderId="0" xfId="0" applyFont="1" applyFill="1" applyAlignment="1">
      <alignment horizontal="left"/>
    </xf>
    <xf numFmtId="0" fontId="53" fillId="9" borderId="0" xfId="0" applyFont="1" applyFill="1" applyAlignment="1">
      <alignment horizontal="left"/>
    </xf>
    <xf numFmtId="0" fontId="52" fillId="13" borderId="0" xfId="0" applyFont="1" applyFill="1" applyAlignment="1">
      <alignment horizontal="left"/>
    </xf>
    <xf numFmtId="0" fontId="52" fillId="9" borderId="0" xfId="0" applyFont="1" applyFill="1" applyAlignment="1">
      <alignment horizontal="left" textRotation="1"/>
    </xf>
    <xf numFmtId="0" fontId="52" fillId="0" borderId="0" xfId="0" applyFont="1" applyFill="1" applyAlignment="1">
      <alignment horizontal="left"/>
    </xf>
    <xf numFmtId="0" fontId="33" fillId="7" borderId="0" xfId="2" applyNumberFormat="1" applyFont="1" applyFill="1" applyBorder="1" applyAlignment="1" applyProtection="1"/>
    <xf numFmtId="0" fontId="31" fillId="7" borderId="0" xfId="0" applyFont="1" applyFill="1" applyAlignment="1">
      <alignment horizontal="center"/>
    </xf>
    <xf numFmtId="166" fontId="32" fillId="7" borderId="10" xfId="0" applyNumberFormat="1" applyFont="1" applyFill="1" applyBorder="1" applyAlignment="1">
      <alignment horizontal="center" wrapText="1"/>
    </xf>
    <xf numFmtId="166" fontId="32" fillId="7" borderId="13" xfId="0" applyNumberFormat="1" applyFont="1" applyFill="1" applyBorder="1" applyAlignment="1">
      <alignment horizontal="center" wrapText="1"/>
    </xf>
    <xf numFmtId="166" fontId="50" fillId="7" borderId="3" xfId="2" applyNumberFormat="1" applyFont="1" applyFill="1" applyBorder="1" applyAlignment="1" applyProtection="1">
      <alignment horizontal="center" wrapText="1"/>
    </xf>
    <xf numFmtId="0" fontId="50" fillId="7" borderId="3" xfId="2" applyFont="1" applyFill="1" applyBorder="1" applyAlignment="1" applyProtection="1">
      <alignment horizontal="center" wrapText="1"/>
    </xf>
    <xf numFmtId="0" fontId="21" fillId="7" borderId="0" xfId="0" applyFont="1" applyFill="1" applyAlignment="1">
      <alignment horizontal="center"/>
    </xf>
    <xf numFmtId="166" fontId="51" fillId="4" borderId="7" xfId="2" applyNumberFormat="1" applyFont="1" applyFill="1" applyBorder="1" applyAlignment="1" applyProtection="1">
      <alignment horizontal="center" wrapText="1"/>
    </xf>
    <xf numFmtId="0" fontId="28" fillId="7" borderId="0" xfId="0" applyFont="1" applyFill="1" applyAlignment="1">
      <alignment horizontal="center"/>
    </xf>
    <xf numFmtId="0" fontId="29" fillId="11" borderId="0" xfId="0" applyFont="1" applyFill="1" applyAlignment="1">
      <alignment horizontal="left" wrapText="1" indent="1"/>
    </xf>
    <xf numFmtId="0" fontId="9" fillId="7" borderId="0" xfId="0" applyFont="1" applyFill="1"/>
    <xf numFmtId="166" fontId="31" fillId="3" borderId="10" xfId="2" applyNumberFormat="1" applyFont="1" applyFill="1" applyBorder="1" applyAlignment="1" applyProtection="1">
      <alignment horizontal="center" vertical="center" wrapText="1"/>
    </xf>
    <xf numFmtId="166" fontId="31" fillId="11" borderId="10" xfId="2" applyNumberFormat="1" applyFont="1" applyFill="1" applyBorder="1" applyAlignment="1" applyProtection="1">
      <alignment horizontal="center" vertical="center" wrapText="1"/>
    </xf>
    <xf numFmtId="166" fontId="32" fillId="3" borderId="3" xfId="2" applyNumberFormat="1" applyFont="1" applyFill="1" applyBorder="1" applyAlignment="1" applyProtection="1">
      <alignment horizontal="center" wrapText="1"/>
    </xf>
    <xf numFmtId="166" fontId="32" fillId="3" borderId="5" xfId="2" applyNumberFormat="1" applyFont="1" applyFill="1" applyBorder="1" applyAlignment="1" applyProtection="1">
      <alignment horizontal="center" wrapText="1"/>
    </xf>
    <xf numFmtId="166" fontId="32" fillId="7" borderId="0" xfId="2" applyNumberFormat="1" applyFont="1" applyFill="1" applyBorder="1" applyAlignment="1" applyProtection="1">
      <alignment horizontal="center" wrapText="1"/>
    </xf>
    <xf numFmtId="166" fontId="32" fillId="0" borderId="0" xfId="0" applyNumberFormat="1" applyFont="1" applyFill="1" applyAlignment="1">
      <alignment horizontal="center"/>
    </xf>
    <xf numFmtId="164" fontId="3" fillId="3" borderId="0" xfId="0" applyNumberFormat="1" applyFont="1" applyFill="1" applyAlignment="1">
      <alignment horizontal="right"/>
    </xf>
    <xf numFmtId="1" fontId="4" fillId="3" borderId="0" xfId="1" applyNumberFormat="1" applyFont="1" applyFill="1" applyAlignment="1" applyProtection="1">
      <alignment horizontal="center"/>
    </xf>
    <xf numFmtId="0" fontId="3" fillId="3" borderId="0" xfId="0" applyFont="1" applyFill="1" applyAlignment="1">
      <alignment horizontal="left"/>
    </xf>
    <xf numFmtId="0" fontId="3" fillId="3" borderId="0" xfId="0" quotePrefix="1" applyFont="1" applyFill="1" applyAlignment="1">
      <alignment horizontal="center"/>
    </xf>
    <xf numFmtId="0" fontId="4" fillId="3" borderId="0" xfId="0" applyFont="1" applyFill="1"/>
    <xf numFmtId="0" fontId="3" fillId="3" borderId="0" xfId="0" applyFont="1" applyFill="1"/>
    <xf numFmtId="0" fontId="3" fillId="3" borderId="0" xfId="0" applyFont="1" applyFill="1" applyAlignment="1">
      <alignment horizontal="right"/>
    </xf>
    <xf numFmtId="1" fontId="14" fillId="3" borderId="0" xfId="1" applyNumberFormat="1" applyFont="1" applyFill="1" applyProtection="1"/>
    <xf numFmtId="0" fontId="14" fillId="3" borderId="0" xfId="0" applyFont="1" applyFill="1"/>
    <xf numFmtId="0" fontId="2" fillId="3" borderId="1" xfId="2" applyNumberFormat="1" applyFill="1" applyBorder="1" applyAlignment="1" applyProtection="1"/>
    <xf numFmtId="0" fontId="3" fillId="3" borderId="1" xfId="0" applyFont="1" applyFill="1" applyBorder="1"/>
    <xf numFmtId="1" fontId="34" fillId="11" borderId="17" xfId="1" applyNumberFormat="1" applyFont="1" applyFill="1" applyBorder="1" applyProtection="1"/>
    <xf numFmtId="1" fontId="34" fillId="11" borderId="18" xfId="1" applyNumberFormat="1" applyFont="1" applyFill="1" applyBorder="1" applyProtection="1"/>
    <xf numFmtId="0" fontId="34" fillId="11" borderId="5" xfId="0" applyFont="1" applyFill="1" applyBorder="1"/>
    <xf numFmtId="164" fontId="34" fillId="11" borderId="3" xfId="0" applyNumberFormat="1" applyFont="1" applyFill="1" applyBorder="1" applyAlignment="1">
      <alignment horizontal="center" vertical="center"/>
    </xf>
    <xf numFmtId="165" fontId="34" fillId="11" borderId="4" xfId="0" applyNumberFormat="1" applyFont="1" applyFill="1" applyBorder="1" applyAlignment="1">
      <alignment horizontal="center" vertical="center"/>
    </xf>
    <xf numFmtId="0" fontId="34" fillId="11" borderId="4" xfId="0" applyFont="1" applyFill="1" applyBorder="1" applyAlignment="1">
      <alignment horizontal="center" vertical="center"/>
    </xf>
    <xf numFmtId="1" fontId="34" fillId="11" borderId="5" xfId="1" applyNumberFormat="1" applyFont="1" applyFill="1" applyBorder="1" applyAlignment="1" applyProtection="1">
      <alignment horizontal="center" vertical="center"/>
    </xf>
    <xf numFmtId="0" fontId="34" fillId="11" borderId="5" xfId="0" applyFont="1" applyFill="1" applyBorder="1" applyAlignment="1">
      <alignment horizontal="center" vertical="center"/>
    </xf>
    <xf numFmtId="0" fontId="8" fillId="11" borderId="5" xfId="0" applyFont="1" applyFill="1" applyBorder="1" applyAlignment="1">
      <alignment horizontal="center" vertical="center"/>
    </xf>
    <xf numFmtId="1" fontId="14" fillId="3" borderId="4" xfId="1" applyNumberFormat="1" applyFont="1" applyFill="1" applyBorder="1" applyAlignment="1" applyProtection="1">
      <alignment horizontal="center" vertical="center" wrapText="1"/>
    </xf>
    <xf numFmtId="0" fontId="14" fillId="3" borderId="4" xfId="0" applyFont="1" applyFill="1" applyBorder="1" applyAlignment="1">
      <alignment horizontal="center" vertical="center" wrapText="1"/>
    </xf>
    <xf numFmtId="0" fontId="40" fillId="3" borderId="5" xfId="0" applyFont="1" applyFill="1" applyBorder="1" applyAlignment="1">
      <alignment horizontal="center" vertical="center" wrapText="1"/>
    </xf>
    <xf numFmtId="169" fontId="39" fillId="11" borderId="8" xfId="0" applyNumberFormat="1" applyFont="1" applyFill="1" applyBorder="1" applyAlignment="1">
      <alignment horizontal="left"/>
    </xf>
    <xf numFmtId="0" fontId="10" fillId="11" borderId="1" xfId="0" applyFont="1" applyFill="1" applyBorder="1" applyAlignment="1">
      <alignment wrapText="1"/>
    </xf>
    <xf numFmtId="0" fontId="10" fillId="11" borderId="0" xfId="0" applyFont="1" applyFill="1" applyAlignment="1">
      <alignment wrapText="1"/>
    </xf>
    <xf numFmtId="1" fontId="11" fillId="11" borderId="1" xfId="1" applyNumberFormat="1" applyFont="1" applyFill="1" applyBorder="1" applyAlignment="1" applyProtection="1">
      <alignment horizontal="center" wrapText="1"/>
    </xf>
    <xf numFmtId="0" fontId="11" fillId="11" borderId="1" xfId="0" applyFont="1" applyFill="1" applyBorder="1" applyAlignment="1">
      <alignment wrapText="1"/>
    </xf>
    <xf numFmtId="1" fontId="15" fillId="11" borderId="0" xfId="1" applyNumberFormat="1" applyFont="1" applyFill="1" applyAlignment="1" applyProtection="1">
      <alignment horizontal="left" wrapText="1" indent="1"/>
    </xf>
    <xf numFmtId="0" fontId="15" fillId="11" borderId="0" xfId="0" applyFont="1" applyFill="1" applyAlignment="1">
      <alignment horizontal="left" wrapText="1" indent="1"/>
    </xf>
    <xf numFmtId="0" fontId="16" fillId="11" borderId="0" xfId="0" applyFont="1" applyFill="1" applyAlignment="1">
      <alignment horizontal="left" wrapText="1" indent="1"/>
    </xf>
    <xf numFmtId="169" fontId="43" fillId="3" borderId="8" xfId="0" applyNumberFormat="1" applyFont="1" applyFill="1" applyBorder="1" applyAlignment="1">
      <alignment horizontal="left"/>
    </xf>
    <xf numFmtId="165" fontId="41" fillId="3" borderId="0" xfId="2" applyNumberFormat="1" applyFont="1" applyFill="1" applyBorder="1" applyAlignment="1" applyProtection="1">
      <alignment horizontal="right" wrapText="1" indent="1"/>
    </xf>
    <xf numFmtId="168" fontId="41" fillId="3" borderId="15" xfId="1" applyNumberFormat="1" applyFont="1" applyFill="1" applyBorder="1" applyAlignment="1" applyProtection="1">
      <alignment horizontal="right" wrapText="1" indent="1"/>
    </xf>
    <xf numFmtId="0" fontId="40" fillId="3" borderId="0" xfId="2" applyFont="1" applyFill="1" applyAlignment="1" applyProtection="1">
      <alignment horizontal="center" wrapText="1"/>
    </xf>
    <xf numFmtId="1" fontId="37" fillId="3" borderId="16" xfId="1" applyNumberFormat="1" applyFont="1" applyFill="1" applyBorder="1" applyAlignment="1" applyProtection="1">
      <alignment horizontal="center" wrapText="1"/>
    </xf>
    <xf numFmtId="0" fontId="42" fillId="3" borderId="0" xfId="0" applyFont="1" applyFill="1" applyAlignment="1">
      <alignment horizontal="center" wrapText="1"/>
    </xf>
    <xf numFmtId="0" fontId="40" fillId="3" borderId="7" xfId="2" applyFont="1" applyFill="1" applyBorder="1" applyAlignment="1" applyProtection="1">
      <alignment horizontal="center" wrapText="1"/>
    </xf>
    <xf numFmtId="0" fontId="4" fillId="3" borderId="4" xfId="2" applyFont="1" applyFill="1" applyBorder="1" applyAlignment="1" applyProtection="1">
      <alignment horizontal="center" wrapText="1"/>
    </xf>
    <xf numFmtId="0" fontId="12" fillId="11" borderId="10" xfId="2" applyFont="1" applyFill="1" applyBorder="1" applyAlignment="1" applyProtection="1">
      <alignment horizontal="center" wrapText="1"/>
    </xf>
    <xf numFmtId="1" fontId="14" fillId="3" borderId="10" xfId="1" applyNumberFormat="1" applyFont="1" applyFill="1" applyBorder="1" applyAlignment="1" applyProtection="1">
      <alignment horizontal="center" wrapText="1"/>
    </xf>
    <xf numFmtId="0" fontId="14" fillId="3" borderId="5" xfId="2" applyFont="1" applyFill="1" applyBorder="1" applyAlignment="1" applyProtection="1">
      <alignment horizontal="center" wrapText="1"/>
    </xf>
    <xf numFmtId="0" fontId="5" fillId="3" borderId="10" xfId="2" applyFont="1" applyFill="1" applyBorder="1" applyAlignment="1" applyProtection="1">
      <alignment horizontal="center" wrapText="1"/>
    </xf>
    <xf numFmtId="165" fontId="41" fillId="3" borderId="14" xfId="2" applyNumberFormat="1" applyFont="1" applyFill="1" applyBorder="1" applyAlignment="1" applyProtection="1">
      <alignment horizontal="right" wrapText="1" indent="1"/>
    </xf>
    <xf numFmtId="168" fontId="41" fillId="3" borderId="12" xfId="1" applyNumberFormat="1" applyFont="1" applyFill="1" applyBorder="1" applyAlignment="1" applyProtection="1">
      <alignment horizontal="right" wrapText="1" indent="1"/>
    </xf>
    <xf numFmtId="0" fontId="40" fillId="3" borderId="13" xfId="2" applyFont="1" applyFill="1" applyBorder="1" applyAlignment="1" applyProtection="1">
      <alignment horizontal="center" wrapText="1"/>
    </xf>
    <xf numFmtId="1" fontId="37" fillId="3" borderId="9" xfId="1" applyNumberFormat="1" applyFont="1" applyFill="1" applyBorder="1" applyAlignment="1" applyProtection="1">
      <alignment horizontal="center" wrapText="1"/>
    </xf>
    <xf numFmtId="0" fontId="42" fillId="3" borderId="13" xfId="0" applyFont="1" applyFill="1" applyBorder="1" applyAlignment="1">
      <alignment horizontal="center" wrapText="1"/>
    </xf>
    <xf numFmtId="0" fontId="40" fillId="3" borderId="10" xfId="2" applyFont="1" applyFill="1" applyBorder="1" applyAlignment="1" applyProtection="1">
      <alignment horizontal="center" wrapText="1"/>
    </xf>
    <xf numFmtId="0" fontId="14" fillId="3" borderId="4" xfId="2" applyFont="1" applyFill="1" applyBorder="1" applyAlignment="1" applyProtection="1">
      <alignment horizontal="center" wrapText="1"/>
    </xf>
    <xf numFmtId="0" fontId="14" fillId="3" borderId="7" xfId="2" applyFont="1" applyFill="1" applyBorder="1" applyAlignment="1" applyProtection="1">
      <alignment horizontal="center" wrapText="1"/>
    </xf>
    <xf numFmtId="0" fontId="14" fillId="3" borderId="10" xfId="2" applyFont="1" applyFill="1" applyBorder="1" applyAlignment="1" applyProtection="1">
      <alignment horizontal="center" wrapText="1"/>
    </xf>
    <xf numFmtId="0" fontId="42" fillId="11" borderId="1" xfId="0" applyFont="1" applyFill="1" applyBorder="1" applyAlignment="1">
      <alignment wrapText="1"/>
    </xf>
    <xf numFmtId="168" fontId="42" fillId="11" borderId="1" xfId="1" applyNumberFormat="1" applyFont="1" applyFill="1" applyBorder="1" applyAlignment="1" applyProtection="1">
      <alignment wrapText="1"/>
    </xf>
    <xf numFmtId="1" fontId="37" fillId="11" borderId="0" xfId="1" applyNumberFormat="1" applyFont="1" applyFill="1" applyBorder="1" applyAlignment="1" applyProtection="1">
      <alignment horizontal="center" wrapText="1"/>
    </xf>
    <xf numFmtId="165" fontId="41" fillId="3" borderId="15" xfId="2" applyNumberFormat="1" applyFont="1" applyFill="1" applyBorder="1" applyAlignment="1" applyProtection="1">
      <alignment horizontal="right" wrapText="1" indent="1"/>
    </xf>
    <xf numFmtId="165" fontId="41" fillId="3" borderId="12" xfId="2" applyNumberFormat="1" applyFont="1" applyFill="1" applyBorder="1" applyAlignment="1" applyProtection="1">
      <alignment horizontal="right" wrapText="1" indent="1"/>
    </xf>
    <xf numFmtId="1" fontId="37" fillId="3" borderId="25" xfId="1" applyNumberFormat="1" applyFont="1" applyFill="1" applyBorder="1" applyAlignment="1" applyProtection="1">
      <alignment horizontal="center" wrapText="1"/>
    </xf>
    <xf numFmtId="0" fontId="40" fillId="3" borderId="18" xfId="2" applyFont="1" applyFill="1" applyBorder="1" applyAlignment="1" applyProtection="1">
      <alignment horizontal="center" wrapText="1"/>
    </xf>
    <xf numFmtId="0" fontId="42" fillId="3" borderId="18" xfId="0" applyFont="1" applyFill="1" applyBorder="1" applyAlignment="1">
      <alignment horizontal="center" wrapText="1"/>
    </xf>
    <xf numFmtId="0" fontId="40" fillId="3" borderId="5" xfId="2" applyFont="1" applyFill="1" applyBorder="1" applyAlignment="1" applyProtection="1">
      <alignment horizontal="center" wrapText="1"/>
    </xf>
    <xf numFmtId="0" fontId="12" fillId="11" borderId="5" xfId="2" applyFont="1" applyFill="1" applyBorder="1" applyAlignment="1" applyProtection="1">
      <alignment horizontal="center" wrapText="1"/>
    </xf>
    <xf numFmtId="164" fontId="42" fillId="11" borderId="1" xfId="0" applyNumberFormat="1" applyFont="1" applyFill="1" applyBorder="1" applyAlignment="1">
      <alignment horizontal="left"/>
    </xf>
    <xf numFmtId="168" fontId="42" fillId="11" borderId="1" xfId="1" applyNumberFormat="1" applyFont="1" applyFill="1" applyBorder="1" applyAlignment="1" applyProtection="1">
      <alignment horizontal="left"/>
    </xf>
    <xf numFmtId="0" fontId="42" fillId="3" borderId="7" xfId="0" applyFont="1" applyFill="1" applyBorder="1" applyAlignment="1">
      <alignment horizontal="center" wrapText="1"/>
    </xf>
    <xf numFmtId="0" fontId="42" fillId="3" borderId="10" xfId="0" applyFont="1" applyFill="1" applyBorder="1" applyAlignment="1">
      <alignment horizontal="center" wrapText="1"/>
    </xf>
    <xf numFmtId="165" fontId="41" fillId="3" borderId="8" xfId="2" applyNumberFormat="1" applyFont="1" applyFill="1" applyBorder="1" applyAlignment="1" applyProtection="1">
      <alignment horizontal="right" wrapText="1" indent="1"/>
    </xf>
    <xf numFmtId="168" fontId="41" fillId="3" borderId="8" xfId="1" applyNumberFormat="1" applyFont="1" applyFill="1" applyBorder="1" applyAlignment="1" applyProtection="1">
      <alignment horizontal="right" wrapText="1" indent="1"/>
    </xf>
    <xf numFmtId="0" fontId="42" fillId="3" borderId="1" xfId="0" applyFont="1" applyFill="1" applyBorder="1" applyAlignment="1">
      <alignment horizontal="center" wrapText="1"/>
    </xf>
    <xf numFmtId="0" fontId="42" fillId="3" borderId="4" xfId="0" applyFont="1" applyFill="1" applyBorder="1" applyAlignment="1">
      <alignment horizontal="center" wrapText="1"/>
    </xf>
    <xf numFmtId="1" fontId="14" fillId="3" borderId="5" xfId="1" applyNumberFormat="1" applyFont="1" applyFill="1" applyBorder="1" applyAlignment="1" applyProtection="1">
      <alignment horizontal="center" wrapText="1"/>
    </xf>
    <xf numFmtId="164" fontId="3" fillId="3" borderId="0" xfId="0" applyNumberFormat="1" applyFont="1" applyFill="1" applyAlignment="1">
      <alignment horizontal="left"/>
    </xf>
    <xf numFmtId="165" fontId="3" fillId="3" borderId="0" xfId="0" applyNumberFormat="1" applyFont="1" applyFill="1" applyAlignment="1">
      <alignment horizontal="right"/>
    </xf>
    <xf numFmtId="165" fontId="5" fillId="3" borderId="0" xfId="0" applyNumberFormat="1" applyFont="1" applyFill="1" applyAlignment="1">
      <alignment horizontal="right"/>
    </xf>
    <xf numFmtId="0" fontId="40" fillId="3" borderId="19" xfId="0" applyFont="1" applyFill="1" applyBorder="1"/>
    <xf numFmtId="0" fontId="40" fillId="3" borderId="20" xfId="0" applyFont="1" applyFill="1" applyBorder="1"/>
    <xf numFmtId="1" fontId="27" fillId="7" borderId="0" xfId="1" applyNumberFormat="1" applyFont="1" applyFill="1" applyAlignment="1" applyProtection="1">
      <alignment horizontal="center"/>
    </xf>
    <xf numFmtId="1" fontId="26" fillId="7" borderId="0" xfId="1" applyNumberFormat="1" applyFont="1" applyFill="1" applyAlignment="1" applyProtection="1">
      <alignment horizontal="center"/>
    </xf>
    <xf numFmtId="1" fontId="37" fillId="7" borderId="0" xfId="1" applyNumberFormat="1" applyFont="1" applyFill="1" applyAlignment="1" applyProtection="1">
      <alignment horizontal="center"/>
    </xf>
    <xf numFmtId="164" fontId="3" fillId="0" borderId="0" xfId="0" applyNumberFormat="1" applyFont="1" applyFill="1" applyAlignment="1">
      <alignment horizontal="left"/>
    </xf>
    <xf numFmtId="165" fontId="3" fillId="0" borderId="0" xfId="0" applyNumberFormat="1" applyFont="1" applyFill="1" applyAlignment="1">
      <alignment horizontal="right"/>
    </xf>
    <xf numFmtId="1" fontId="4" fillId="0" borderId="0" xfId="1" applyNumberFormat="1" applyFont="1" applyFill="1" applyAlignment="1" applyProtection="1">
      <alignment horizontal="center"/>
    </xf>
    <xf numFmtId="0" fontId="4" fillId="0" borderId="0" xfId="0" applyFont="1" applyFill="1"/>
    <xf numFmtId="1" fontId="14" fillId="0" borderId="0" xfId="1" applyNumberFormat="1" applyFont="1" applyFill="1" applyProtection="1"/>
    <xf numFmtId="0" fontId="14" fillId="0" borderId="0" xfId="0" applyFont="1" applyFill="1"/>
    <xf numFmtId="169" fontId="43" fillId="3" borderId="8" xfId="0" applyNumberFormat="1" applyFont="1" applyFill="1" applyBorder="1" applyAlignment="1">
      <alignment horizontal="left" vertical="center"/>
    </xf>
    <xf numFmtId="165" fontId="41" fillId="3" borderId="0" xfId="2" applyNumberFormat="1" applyFont="1" applyFill="1" applyBorder="1" applyAlignment="1" applyProtection="1">
      <alignment horizontal="right" vertical="center" wrapText="1"/>
    </xf>
    <xf numFmtId="168" fontId="41" fillId="3" borderId="15" xfId="1" applyNumberFormat="1" applyFont="1" applyFill="1" applyBorder="1" applyAlignment="1" applyProtection="1">
      <alignment horizontal="right" vertical="center" wrapText="1"/>
    </xf>
    <xf numFmtId="0" fontId="40" fillId="3" borderId="0" xfId="2" applyFont="1" applyFill="1" applyAlignment="1" applyProtection="1">
      <alignment horizontal="center" vertical="center" wrapText="1"/>
    </xf>
    <xf numFmtId="1" fontId="37" fillId="3" borderId="16" xfId="1" applyNumberFormat="1" applyFont="1" applyFill="1" applyBorder="1" applyAlignment="1" applyProtection="1">
      <alignment horizontal="center" vertical="center" wrapText="1"/>
    </xf>
    <xf numFmtId="0" fontId="42" fillId="3" borderId="0" xfId="0" applyFont="1" applyFill="1" applyAlignment="1">
      <alignment horizontal="center" vertical="center" wrapText="1"/>
    </xf>
    <xf numFmtId="0" fontId="40" fillId="3" borderId="7" xfId="2" applyFont="1" applyFill="1" applyBorder="1" applyAlignment="1" applyProtection="1">
      <alignment horizontal="center" vertical="center" wrapText="1"/>
    </xf>
    <xf numFmtId="0" fontId="4" fillId="3" borderId="4" xfId="2" applyFont="1" applyFill="1" applyBorder="1" applyAlignment="1" applyProtection="1">
      <alignment horizontal="center" vertical="center" wrapText="1"/>
    </xf>
    <xf numFmtId="0" fontId="12" fillId="11" borderId="10" xfId="2" applyFont="1" applyFill="1" applyBorder="1" applyAlignment="1" applyProtection="1">
      <alignment horizontal="center" vertical="center" wrapText="1"/>
    </xf>
    <xf numFmtId="1" fontId="14" fillId="3" borderId="10" xfId="1" applyNumberFormat="1" applyFont="1" applyFill="1" applyBorder="1" applyAlignment="1" applyProtection="1">
      <alignment horizontal="center" vertical="center" wrapText="1"/>
    </xf>
    <xf numFmtId="0" fontId="14" fillId="3" borderId="5" xfId="2" applyFont="1" applyFill="1" applyBorder="1" applyAlignment="1" applyProtection="1">
      <alignment horizontal="center" vertical="center" wrapText="1"/>
    </xf>
    <xf numFmtId="0" fontId="5" fillId="3" borderId="10" xfId="2" applyFont="1" applyFill="1" applyBorder="1" applyAlignment="1" applyProtection="1">
      <alignment horizontal="center" vertical="center" wrapText="1"/>
    </xf>
    <xf numFmtId="165" fontId="41" fillId="3" borderId="14" xfId="2" applyNumberFormat="1" applyFont="1" applyFill="1" applyBorder="1" applyAlignment="1" applyProtection="1">
      <alignment horizontal="right" vertical="center" wrapText="1"/>
    </xf>
    <xf numFmtId="168" fontId="41" fillId="3" borderId="12" xfId="1" applyNumberFormat="1" applyFont="1" applyFill="1" applyBorder="1" applyAlignment="1" applyProtection="1">
      <alignment horizontal="right" vertical="center" wrapText="1"/>
    </xf>
    <xf numFmtId="0" fontId="40" fillId="3" borderId="13" xfId="2" applyFont="1" applyFill="1" applyBorder="1" applyAlignment="1" applyProtection="1">
      <alignment horizontal="center" vertical="center" wrapText="1"/>
    </xf>
    <xf numFmtId="1" fontId="37" fillId="3" borderId="9" xfId="1" applyNumberFormat="1" applyFont="1" applyFill="1" applyBorder="1" applyAlignment="1" applyProtection="1">
      <alignment horizontal="center" vertical="center" wrapText="1"/>
    </xf>
    <xf numFmtId="0" fontId="42" fillId="3" borderId="13" xfId="0" applyFont="1" applyFill="1" applyBorder="1" applyAlignment="1">
      <alignment horizontal="center" vertical="center" wrapText="1"/>
    </xf>
    <xf numFmtId="0" fontId="40" fillId="3" borderId="10" xfId="2" applyFont="1" applyFill="1" applyBorder="1" applyAlignment="1" applyProtection="1">
      <alignment horizontal="center" vertical="center" wrapText="1"/>
    </xf>
    <xf numFmtId="0" fontId="14" fillId="3" borderId="4" xfId="2" applyFont="1" applyFill="1" applyBorder="1" applyAlignment="1" applyProtection="1">
      <alignment horizontal="center" vertical="center" wrapText="1"/>
    </xf>
    <xf numFmtId="0" fontId="14" fillId="3" borderId="7" xfId="2" applyFont="1" applyFill="1" applyBorder="1" applyAlignment="1" applyProtection="1">
      <alignment horizontal="center" vertical="center" wrapText="1"/>
    </xf>
    <xf numFmtId="0" fontId="14" fillId="3" borderId="10" xfId="2" applyFont="1" applyFill="1" applyBorder="1" applyAlignment="1" applyProtection="1">
      <alignment horizontal="center" vertical="center" wrapText="1"/>
    </xf>
    <xf numFmtId="169" fontId="39" fillId="11" borderId="8" xfId="0" applyNumberFormat="1" applyFont="1" applyFill="1" applyBorder="1" applyAlignment="1">
      <alignment horizontal="left" vertical="center"/>
    </xf>
    <xf numFmtId="0" fontId="42" fillId="11" borderId="1" xfId="0" applyFont="1" applyFill="1" applyBorder="1" applyAlignment="1">
      <alignment vertical="center" wrapText="1"/>
    </xf>
    <xf numFmtId="168" fontId="42" fillId="11" borderId="1" xfId="1" applyNumberFormat="1" applyFont="1" applyFill="1" applyBorder="1" applyAlignment="1" applyProtection="1">
      <alignment vertical="center" wrapText="1"/>
    </xf>
    <xf numFmtId="1" fontId="37" fillId="11" borderId="0" xfId="1" applyNumberFormat="1" applyFont="1" applyFill="1" applyBorder="1" applyAlignment="1" applyProtection="1">
      <alignment horizontal="center" vertical="center" wrapText="1"/>
    </xf>
    <xf numFmtId="0" fontId="11" fillId="11" borderId="1" xfId="0" applyFont="1" applyFill="1" applyBorder="1" applyAlignment="1">
      <alignment vertical="center" wrapText="1"/>
    </xf>
    <xf numFmtId="1" fontId="15" fillId="11" borderId="0" xfId="1" applyNumberFormat="1" applyFont="1" applyFill="1" applyAlignment="1" applyProtection="1">
      <alignment horizontal="left" vertical="center" wrapText="1"/>
    </xf>
    <xf numFmtId="0" fontId="15" fillId="11" borderId="0" xfId="0" applyFont="1" applyFill="1" applyAlignment="1">
      <alignment horizontal="left" vertical="center" wrapText="1"/>
    </xf>
    <xf numFmtId="0" fontId="16" fillId="11" borderId="0" xfId="0" applyFont="1" applyFill="1" applyAlignment="1">
      <alignment horizontal="left" vertical="center" wrapText="1"/>
    </xf>
    <xf numFmtId="165" fontId="41" fillId="3" borderId="15" xfId="2" applyNumberFormat="1" applyFont="1" applyFill="1" applyBorder="1" applyAlignment="1" applyProtection="1">
      <alignment horizontal="right" vertical="center" wrapText="1"/>
    </xf>
    <xf numFmtId="165" fontId="41" fillId="3" borderId="12" xfId="2" applyNumberFormat="1" applyFont="1" applyFill="1" applyBorder="1" applyAlignment="1" applyProtection="1">
      <alignment horizontal="right" vertical="center" wrapText="1"/>
    </xf>
    <xf numFmtId="1" fontId="37" fillId="3" borderId="25" xfId="1" applyNumberFormat="1" applyFont="1" applyFill="1" applyBorder="1" applyAlignment="1" applyProtection="1">
      <alignment horizontal="center" vertical="center" wrapText="1"/>
    </xf>
    <xf numFmtId="0" fontId="40" fillId="3" borderId="18" xfId="2" applyFont="1" applyFill="1" applyBorder="1" applyAlignment="1" applyProtection="1">
      <alignment horizontal="center" vertical="center" wrapText="1"/>
    </xf>
    <xf numFmtId="0" fontId="42" fillId="3" borderId="18" xfId="0" applyFont="1" applyFill="1" applyBorder="1" applyAlignment="1">
      <alignment horizontal="center" vertical="center" wrapText="1"/>
    </xf>
    <xf numFmtId="0" fontId="40" fillId="3" borderId="5" xfId="2" applyFont="1" applyFill="1" applyBorder="1" applyAlignment="1" applyProtection="1">
      <alignment horizontal="center" vertical="center" wrapText="1"/>
    </xf>
    <xf numFmtId="0" fontId="12" fillId="11" borderId="5" xfId="2" applyFont="1" applyFill="1" applyBorder="1" applyAlignment="1" applyProtection="1">
      <alignment horizontal="center" vertical="center" wrapText="1"/>
    </xf>
    <xf numFmtId="164" fontId="42" fillId="11" borderId="1" xfId="0" applyNumberFormat="1" applyFont="1" applyFill="1" applyBorder="1" applyAlignment="1">
      <alignment horizontal="left" vertical="center"/>
    </xf>
    <xf numFmtId="168" fontId="42" fillId="11" borderId="1" xfId="1" applyNumberFormat="1" applyFont="1" applyFill="1" applyBorder="1" applyAlignment="1" applyProtection="1">
      <alignment horizontal="left" vertical="center"/>
    </xf>
    <xf numFmtId="0" fontId="42" fillId="3" borderId="7" xfId="0" applyFont="1" applyFill="1" applyBorder="1" applyAlignment="1">
      <alignment horizontal="center" vertical="center" wrapText="1"/>
    </xf>
    <xf numFmtId="0" fontId="42" fillId="3" borderId="10" xfId="0" applyFont="1" applyFill="1" applyBorder="1" applyAlignment="1">
      <alignment horizontal="center" vertical="center" wrapText="1"/>
    </xf>
    <xf numFmtId="165" fontId="41" fillId="3" borderId="8" xfId="2" applyNumberFormat="1" applyFont="1" applyFill="1" applyBorder="1" applyAlignment="1" applyProtection="1">
      <alignment horizontal="right" vertical="center" wrapText="1"/>
    </xf>
    <xf numFmtId="168" fontId="41" fillId="3" borderId="8" xfId="1" applyNumberFormat="1" applyFont="1" applyFill="1" applyBorder="1" applyAlignment="1" applyProtection="1">
      <alignment horizontal="right" vertical="center" wrapText="1"/>
    </xf>
    <xf numFmtId="0" fontId="42" fillId="3" borderId="1" xfId="0" applyFont="1" applyFill="1" applyBorder="1" applyAlignment="1">
      <alignment horizontal="center" vertical="center" wrapText="1"/>
    </xf>
    <xf numFmtId="0" fontId="42" fillId="3" borderId="4" xfId="0" applyFont="1" applyFill="1" applyBorder="1" applyAlignment="1">
      <alignment horizontal="center" vertical="center" wrapText="1"/>
    </xf>
    <xf numFmtId="1" fontId="14" fillId="3" borderId="5" xfId="1" applyNumberFormat="1" applyFont="1" applyFill="1" applyBorder="1" applyAlignment="1" applyProtection="1">
      <alignment horizontal="center" vertical="center" wrapText="1"/>
    </xf>
    <xf numFmtId="0" fontId="2" fillId="3" borderId="23" xfId="2" applyNumberFormat="1" applyFill="1" applyBorder="1" applyAlignment="1" applyProtection="1"/>
    <xf numFmtId="164" fontId="3" fillId="7" borderId="0" xfId="0" applyNumberFormat="1" applyFont="1" applyFill="1" applyAlignment="1">
      <alignment horizontal="left"/>
    </xf>
    <xf numFmtId="165" fontId="3" fillId="7" borderId="0" xfId="0" applyNumberFormat="1" applyFont="1" applyFill="1" applyAlignment="1">
      <alignment horizontal="right"/>
    </xf>
    <xf numFmtId="1" fontId="4" fillId="7" borderId="0" xfId="1" applyNumberFormat="1" applyFont="1" applyFill="1" applyAlignment="1" applyProtection="1">
      <alignment horizontal="center"/>
    </xf>
    <xf numFmtId="0" fontId="4" fillId="7" borderId="0" xfId="0" applyFont="1" applyFill="1"/>
    <xf numFmtId="1" fontId="14" fillId="7" borderId="0" xfId="1" applyNumberFormat="1" applyFont="1" applyFill="1" applyProtection="1"/>
    <xf numFmtId="0" fontId="14" fillId="7" borderId="0" xfId="0" applyFont="1" applyFill="1"/>
    <xf numFmtId="1" fontId="26" fillId="3" borderId="16" xfId="1" applyNumberFormat="1" applyFont="1" applyFill="1" applyBorder="1" applyAlignment="1" applyProtection="1">
      <alignment horizontal="center" vertical="center" wrapText="1"/>
    </xf>
    <xf numFmtId="0" fontId="30" fillId="3" borderId="0" xfId="0" applyFont="1" applyFill="1" applyAlignment="1">
      <alignment horizontal="center" vertical="center" wrapText="1"/>
    </xf>
    <xf numFmtId="1" fontId="26" fillId="3" borderId="9" xfId="1" applyNumberFormat="1" applyFont="1" applyFill="1" applyBorder="1" applyAlignment="1" applyProtection="1">
      <alignment horizontal="center" vertical="center" wrapText="1"/>
    </xf>
    <xf numFmtId="0" fontId="30" fillId="3" borderId="13" xfId="0" applyFont="1" applyFill="1" applyBorder="1" applyAlignment="1">
      <alignment horizontal="center" vertical="center" wrapText="1"/>
    </xf>
    <xf numFmtId="1" fontId="26" fillId="11" borderId="0" xfId="1" applyNumberFormat="1" applyFont="1" applyFill="1" applyBorder="1" applyAlignment="1" applyProtection="1">
      <alignment horizontal="center" vertical="center" wrapText="1"/>
    </xf>
    <xf numFmtId="0" fontId="29" fillId="11" borderId="1" xfId="0" applyFont="1" applyFill="1" applyBorder="1" applyAlignment="1">
      <alignment vertical="center" wrapText="1"/>
    </xf>
    <xf numFmtId="0" fontId="30" fillId="3" borderId="1" xfId="0" applyFont="1" applyFill="1" applyBorder="1" applyAlignment="1">
      <alignment horizontal="center" vertical="center" wrapText="1"/>
    </xf>
    <xf numFmtId="0" fontId="45" fillId="11" borderId="0" xfId="2" applyNumberFormat="1" applyFont="1" applyFill="1" applyBorder="1" applyAlignment="1">
      <alignment horizontal="center" vertical="center"/>
    </xf>
    <xf numFmtId="164" fontId="35" fillId="11" borderId="12" xfId="0" applyNumberFormat="1" applyFont="1" applyFill="1" applyBorder="1" applyAlignment="1">
      <alignment horizontal="center" vertical="center" wrapText="1"/>
    </xf>
    <xf numFmtId="164" fontId="35" fillId="11" borderId="8" xfId="0" applyNumberFormat="1" applyFont="1" applyFill="1" applyBorder="1" applyAlignment="1">
      <alignment horizontal="center" vertical="center" wrapText="1"/>
    </xf>
    <xf numFmtId="165" fontId="35" fillId="11" borderId="12" xfId="0" applyNumberFormat="1" applyFont="1" applyFill="1" applyBorder="1" applyAlignment="1">
      <alignment horizontal="center" vertical="center" wrapText="1"/>
    </xf>
    <xf numFmtId="165" fontId="35" fillId="11" borderId="8" xfId="0" applyNumberFormat="1" applyFont="1" applyFill="1" applyBorder="1" applyAlignment="1">
      <alignment horizontal="center" vertical="center" wrapText="1"/>
    </xf>
    <xf numFmtId="0" fontId="35" fillId="11" borderId="12" xfId="0" applyFont="1" applyFill="1" applyBorder="1" applyAlignment="1">
      <alignment horizontal="center" vertical="center" wrapText="1"/>
    </xf>
    <xf numFmtId="0" fontId="35" fillId="11" borderId="8" xfId="0" applyFont="1" applyFill="1" applyBorder="1" applyAlignment="1">
      <alignment horizontal="center" vertical="center" wrapText="1"/>
    </xf>
    <xf numFmtId="0" fontId="35" fillId="11" borderId="8" xfId="0" applyFont="1" applyFill="1" applyBorder="1" applyAlignment="1">
      <alignment horizontal="center" vertical="center"/>
    </xf>
    <xf numFmtId="0" fontId="35" fillId="11" borderId="14" xfId="0" applyFont="1" applyFill="1" applyBorder="1" applyAlignment="1">
      <alignment horizontal="center" vertical="center" wrapText="1"/>
    </xf>
    <xf numFmtId="0" fontId="35" fillId="11" borderId="13" xfId="0" applyFont="1" applyFill="1" applyBorder="1" applyAlignment="1">
      <alignment horizontal="center" vertical="center" wrapText="1"/>
    </xf>
    <xf numFmtId="0" fontId="35" fillId="11" borderId="10" xfId="0" applyFont="1" applyFill="1" applyBorder="1" applyAlignment="1">
      <alignment horizontal="center" vertical="center" wrapText="1"/>
    </xf>
    <xf numFmtId="0" fontId="35" fillId="11" borderId="6" xfId="0" applyFont="1" applyFill="1" applyBorder="1" applyAlignment="1">
      <alignment horizontal="center" vertical="center" wrapText="1"/>
    </xf>
    <xf numFmtId="0" fontId="35" fillId="11" borderId="1" xfId="0" applyFont="1" applyFill="1" applyBorder="1" applyAlignment="1">
      <alignment horizontal="center" vertical="center" wrapText="1"/>
    </xf>
    <xf numFmtId="0" fontId="35" fillId="11" borderId="4" xfId="0" applyFont="1" applyFill="1" applyBorder="1" applyAlignment="1">
      <alignment horizontal="center" vertical="center" wrapText="1"/>
    </xf>
    <xf numFmtId="0" fontId="35" fillId="11" borderId="0" xfId="0" applyFont="1" applyFill="1" applyAlignment="1">
      <alignment horizontal="center"/>
    </xf>
    <xf numFmtId="0" fontId="22" fillId="11" borderId="0" xfId="0" applyFont="1" applyFill="1" applyAlignment="1">
      <alignment horizontal="center"/>
    </xf>
    <xf numFmtId="167" fontId="22" fillId="11" borderId="0" xfId="0" applyNumberFormat="1" applyFont="1" applyFill="1" applyAlignment="1">
      <alignment horizontal="center"/>
    </xf>
    <xf numFmtId="0" fontId="44" fillId="3" borderId="0" xfId="2" applyNumberFormat="1" applyFont="1" applyFill="1" applyAlignment="1" applyProtection="1">
      <alignment horizontal="center"/>
    </xf>
    <xf numFmtId="0" fontId="1" fillId="3" borderId="2" xfId="0" applyFont="1" applyFill="1" applyBorder="1"/>
    <xf numFmtId="0" fontId="2" fillId="3" borderId="23" xfId="2" applyNumberFormat="1" applyFill="1" applyBorder="1" applyAlignment="1" applyProtection="1"/>
    <xf numFmtId="0" fontId="48" fillId="3" borderId="23" xfId="2" applyNumberFormat="1" applyFont="1" applyFill="1" applyBorder="1" applyAlignment="1" applyProtection="1"/>
    <xf numFmtId="0" fontId="41" fillId="3" borderId="2" xfId="0" applyFont="1" applyFill="1" applyBorder="1"/>
  </cellXfs>
  <cellStyles count="23">
    <cellStyle name="Comma" xfId="1" builtinId="3"/>
    <cellStyle name="Hyperlink" xfId="2" builtinId="8"/>
    <cellStyle name="Hyperlink 10" xfId="11" xr:uid="{00000000-0005-0000-0000-000002000000}"/>
    <cellStyle name="Hyperlink 10 2" xfId="13" xr:uid="{00000000-0005-0000-0000-000003000000}"/>
    <cellStyle name="Hyperlink 11" xfId="12" xr:uid="{00000000-0005-0000-0000-000004000000}"/>
    <cellStyle name="Hyperlink 11 2" xfId="14" xr:uid="{00000000-0005-0000-0000-000005000000}"/>
    <cellStyle name="Hyperlink 2" xfId="3" xr:uid="{00000000-0005-0000-0000-000006000000}"/>
    <cellStyle name="Hyperlink 2 2" xfId="15" xr:uid="{00000000-0005-0000-0000-000007000000}"/>
    <cellStyle name="Hyperlink 3" xfId="5" xr:uid="{00000000-0005-0000-0000-000008000000}"/>
    <cellStyle name="Hyperlink 3 2" xfId="16" xr:uid="{00000000-0005-0000-0000-000009000000}"/>
    <cellStyle name="Hyperlink 4" xfId="4" xr:uid="{00000000-0005-0000-0000-00000A000000}"/>
    <cellStyle name="Hyperlink 4 2" xfId="17" xr:uid="{00000000-0005-0000-0000-00000B000000}"/>
    <cellStyle name="Hyperlink 5" xfId="6" xr:uid="{00000000-0005-0000-0000-00000C000000}"/>
    <cellStyle name="Hyperlink 5 2" xfId="18" xr:uid="{00000000-0005-0000-0000-00000D000000}"/>
    <cellStyle name="Hyperlink 6" xfId="7" xr:uid="{00000000-0005-0000-0000-00000E000000}"/>
    <cellStyle name="Hyperlink 6 2" xfId="19" xr:uid="{00000000-0005-0000-0000-00000F000000}"/>
    <cellStyle name="Hyperlink 7" xfId="8" xr:uid="{00000000-0005-0000-0000-000010000000}"/>
    <cellStyle name="Hyperlink 7 2" xfId="20" xr:uid="{00000000-0005-0000-0000-000011000000}"/>
    <cellStyle name="Hyperlink 8" xfId="9" xr:uid="{00000000-0005-0000-0000-000012000000}"/>
    <cellStyle name="Hyperlink 8 2" xfId="21" xr:uid="{00000000-0005-0000-0000-000013000000}"/>
    <cellStyle name="Hyperlink 9" xfId="10" xr:uid="{00000000-0005-0000-0000-000014000000}"/>
    <cellStyle name="Hyperlink 9 2" xfId="22" xr:uid="{00000000-0005-0000-0000-000015000000}"/>
    <cellStyle name="Normal" xfId="0" builtinId="0"/>
  </cellStyles>
  <dxfs count="11">
    <dxf>
      <font>
        <strike val="0"/>
        <outline val="0"/>
        <shadow val="0"/>
        <u val="none"/>
        <vertAlign val="baseline"/>
        <sz val="10"/>
        <color theme="0"/>
        <name val="Arial"/>
        <scheme val="none"/>
      </font>
      <fill>
        <patternFill patternType="none">
          <fgColor indexed="64"/>
          <bgColor theme="5" tint="-0.499984740745262"/>
        </patternFill>
      </fill>
    </dxf>
    <dxf>
      <font>
        <strike val="0"/>
        <outline val="0"/>
        <shadow val="0"/>
        <u val="none"/>
        <vertAlign val="baseline"/>
        <sz val="10"/>
        <color theme="0"/>
        <name val="Arial"/>
        <scheme val="none"/>
      </font>
      <fill>
        <patternFill patternType="none">
          <fgColor indexed="64"/>
          <bgColor theme="5" tint="-0.499984740745262"/>
        </patternFill>
      </fill>
    </dxf>
    <dxf>
      <font>
        <strike val="0"/>
        <outline val="0"/>
        <shadow val="0"/>
        <u val="none"/>
        <vertAlign val="baseline"/>
        <sz val="10"/>
        <color theme="0"/>
        <name val="Arial"/>
        <scheme val="none"/>
      </font>
      <fill>
        <patternFill patternType="none">
          <fgColor indexed="64"/>
          <bgColor theme="5" tint="-0.499984740745262"/>
        </patternFill>
      </fill>
    </dxf>
    <dxf>
      <font>
        <b val="0"/>
        <i val="0"/>
        <strike val="0"/>
        <condense val="0"/>
        <extend val="0"/>
        <outline val="0"/>
        <shadow val="0"/>
        <u val="none"/>
        <vertAlign val="baseline"/>
        <sz val="10"/>
        <color indexed="8"/>
        <name val="Arial"/>
        <family val="2"/>
        <scheme val="none"/>
      </font>
      <numFmt numFmtId="30" formatCode="@"/>
      <fill>
        <patternFill patternType="solid">
          <fgColor indexed="24"/>
          <bgColor indexed="22"/>
        </patternFill>
      </fill>
      <alignment horizontal="center" vertical="bottom" textRotation="0" wrapText="0" indent="0" justifyLastLine="0" shrinkToFit="0" readingOrder="0"/>
      <border diagonalUp="0" diagonalDown="0" outline="0">
        <left/>
        <right/>
        <top/>
        <bottom/>
      </border>
    </dxf>
    <dxf>
      <font>
        <b val="0"/>
        <i val="0"/>
        <strike val="0"/>
        <condense val="0"/>
        <extend val="0"/>
        <outline val="0"/>
        <shadow val="0"/>
        <u val="none"/>
        <vertAlign val="baseline"/>
        <sz val="10"/>
        <color indexed="8"/>
        <name val="Arial"/>
        <scheme val="none"/>
      </font>
      <fill>
        <patternFill patternType="solid">
          <fgColor indexed="24"/>
          <bgColor theme="0"/>
        </patternFill>
      </fill>
      <alignment horizontal="center" vertical="bottom" textRotation="0" wrapText="0" relativeIndent="0" justifyLastLine="0" shrinkToFit="0" readingOrder="0"/>
      <border diagonalUp="0" diagonalDown="0">
        <left/>
        <right style="thin">
          <color indexed="21"/>
        </right>
        <top/>
        <bottom/>
      </border>
    </dxf>
    <dxf>
      <font>
        <b val="0"/>
        <i val="0"/>
        <strike val="0"/>
        <condense val="0"/>
        <extend val="0"/>
        <outline val="0"/>
        <shadow val="0"/>
        <u val="none"/>
        <vertAlign val="baseline"/>
        <sz val="10"/>
        <color indexed="8"/>
        <name val="Arial"/>
        <family val="2"/>
        <scheme val="none"/>
      </font>
      <numFmt numFmtId="30" formatCode="@"/>
      <fill>
        <patternFill patternType="solid">
          <fgColor indexed="24"/>
          <bgColor indexed="22"/>
        </patternFill>
      </fill>
      <alignment horizontal="center" vertical="bottom" textRotation="0" wrapText="0" indent="0" justifyLastLine="0" shrinkToFit="0" readingOrder="0"/>
      <border diagonalUp="0" diagonalDown="0" outline="0">
        <left/>
        <right/>
        <top/>
        <bottom/>
      </border>
    </dxf>
    <dxf>
      <font>
        <b val="0"/>
        <i val="0"/>
        <strike val="0"/>
        <condense val="0"/>
        <extend val="0"/>
        <outline val="0"/>
        <shadow val="0"/>
        <u val="none"/>
        <vertAlign val="baseline"/>
        <sz val="10"/>
        <color indexed="8"/>
        <name val="Arial"/>
        <scheme val="none"/>
      </font>
      <numFmt numFmtId="30" formatCode="@"/>
      <fill>
        <patternFill patternType="solid">
          <fgColor indexed="24"/>
          <bgColor indexed="22"/>
        </patternFill>
      </fill>
      <alignment horizontal="center" vertical="bottom" textRotation="0" wrapText="0" relativeIndent="0" justifyLastLine="0" shrinkToFit="0" readingOrder="0"/>
    </dxf>
    <dxf>
      <border outline="0">
        <left style="thin">
          <color indexed="21"/>
        </left>
        <top style="thick">
          <color indexed="21"/>
        </top>
        <bottom style="thick">
          <color indexed="21"/>
        </bottom>
      </border>
    </dxf>
    <dxf>
      <font>
        <b val="0"/>
        <i val="0"/>
        <strike val="0"/>
        <condense val="0"/>
        <extend val="0"/>
        <outline val="0"/>
        <shadow val="0"/>
        <u val="none"/>
        <vertAlign val="baseline"/>
        <sz val="10"/>
        <color indexed="8"/>
        <name val="Arial"/>
        <scheme val="none"/>
      </font>
      <fill>
        <patternFill patternType="solid">
          <fgColor indexed="24"/>
          <bgColor indexed="22"/>
        </patternFill>
      </fill>
      <alignment horizontal="center" vertical="bottom" textRotation="0" wrapText="0" relativeIndent="0" justifyLastLine="0" shrinkToFit="0" readingOrder="0"/>
    </dxf>
    <dxf>
      <border>
        <bottom style="medium">
          <color indexed="64"/>
        </bottom>
        <vertical/>
        <horizontal/>
      </border>
    </dxf>
    <dxf>
      <font>
        <b/>
        <i/>
        <strike val="0"/>
        <condense val="0"/>
        <extend val="0"/>
        <outline val="0"/>
        <shadow val="0"/>
        <u val="none"/>
        <vertAlign val="baseline"/>
        <sz val="10"/>
        <color indexed="16"/>
        <name val="Arial"/>
        <scheme val="none"/>
      </font>
      <fill>
        <patternFill patternType="solid">
          <fgColor indexed="24"/>
          <bgColor indexed="22"/>
        </patternFill>
      </fill>
      <alignment horizontal="center" vertical="bottom" textRotation="0" wrapText="0" relativeIndent="0" justifyLastLine="0" shrinkToFit="0" readingOrder="0"/>
      <border diagonalUp="0" diagonalDown="0">
        <left/>
        <right/>
        <top/>
        <bottom/>
      </border>
    </dxf>
  </dxfs>
  <tableStyles count="0" defaultTableStyle="TableStyleMedium9" defaultPivotStyle="PivotStyleLight16"/>
  <colors>
    <mruColors>
      <color rgb="FF632523"/>
      <color rgb="FF376091"/>
      <color rgb="FF33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3">
    <xsd:schema xmlns:xsd="http://www.w3.org/2001/XMLSchema" xmlns="">
      <xsd:element nillable="true" name="meadinkent">
        <xsd:complexType>
          <xsd:sequence minOccurs="0">
            <xsd:element minOccurs="0" maxOccurs="unbounded" nillable="true" name="record" form="unqualified">
              <xsd:complexType>
                <xsd:sequence minOccurs="0">
                  <xsd:element minOccurs="0" nillable="true" type="xsd:string" name="nombre" form="unqualified"/>
                  <xsd:element minOccurs="0" nillable="true" type="xsd:integer" name="puntos" form="unqualified"/>
                </xsd:sequence>
              </xsd:complexType>
            </xsd:element>
          </xsd:sequence>
        </xsd:complexType>
      </xsd:element>
    </xsd:schema>
  </Schema>
  <Schema ID="Schema2">
    <xsd:schema xmlns:xsd="http://www.w3.org/2001/XMLSchema" xmlns="">
      <xsd:element nillable="true" name="Root">
        <xsd:complexType>
          <xsd:sequence minOccurs="0">
            <xsd:element minOccurs="0" maxOccurs="unbounded" nillable="true" name="Row" form="unqualified">
              <xsd:complexType>
                <xsd:sequence minOccurs="0">
                  <xsd:element minOccurs="0" nillable="true" type="xsd:string" name="LastUpdate" form="unqualified"/>
                </xsd:sequence>
              </xsd:complexType>
            </xsd:element>
          </xsd:sequence>
        </xsd:complexType>
      </xsd:element>
    </xsd:schema>
  </Schema>
  <Map ID="4" Name="LastUpdate" RootElement="Root" SchemaID="Schema2" ShowImportExportValidationErrors="false" AutoFit="true" Append="false" PreserveSortAFLayout="true" PreserveFormat="true"/>
  <Map ID="3" Name="TabladePosiciones" RootElement="meadinkent" SchemaID="Schema3" ShowImportExportValidationErrors="false" AutoFit="true" Append="false" PreserveSortAFLayout="true" PreserveFormat="true">
    <DataBinding FileBinding="true" ConnectionID="2" DataBindingLoadMode="1"/>
  </Map>
</MapInfo>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styles" Target="styles.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theme" Target="theme/theme1.xml"/><Relationship Id="rId69" Type="http://schemas.openxmlformats.org/officeDocument/2006/relationships/xmlMaps" Target="xmlMap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sharedStrings" Target="sharedStrings.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connections" Target="connection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2" displayName="Table2" ref="F6:G62" tableType="xml" totalsRowCount="1" headerRowDxfId="10" dataDxfId="8" headerRowBorderDxfId="9" tableBorderDxfId="7" connectionId="2">
  <autoFilter ref="F6:G61" xr:uid="{00000000-0009-0000-0100-000002000000}"/>
  <tableColumns count="2">
    <tableColumn id="1" xr3:uid="{00000000-0010-0000-0000-000001000000}" uniqueName="nombre" name="Nombre" dataDxfId="6" totalsRowDxfId="5">
      <xmlColumnPr mapId="3" xpath="/meadinkent/record/nombre" xmlDataType="string"/>
    </tableColumn>
    <tableColumn id="2" xr3:uid="{00000000-0010-0000-0000-000002000000}" uniqueName="puntos" name="puntos" dataDxfId="4" totalsRowDxfId="3">
      <xmlColumnPr mapId="3" xpath="/meadinkent/record/puntos" xmlDataType="integer"/>
    </tableColumn>
  </tableColumns>
  <tableStyleInfo name="TableStyleMedium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1000000}" name="LastUpdate" displayName="LastUpdate" ref="C70:C71" tableType="xml" totalsRowShown="0" headerRowDxfId="2" dataDxfId="1">
  <autoFilter ref="C70:C71" xr:uid="{00000000-0009-0000-0100-000001000000}"/>
  <tableColumns count="1">
    <tableColumn id="1" xr3:uid="{00000000-0010-0000-0100-000001000000}" uniqueName="LastUpdate" name="LastUpdate" dataDxfId="0">
      <calculatedColumnFormula>TEXT(NOW(),"mmm dd, yyyy H:MM am/pm")</calculatedColumnFormula>
      <xmlColumnPr mapId="4" xpath="/Root/Row/LastUpdate" xmlDataType="string"/>
    </tableColumn>
  </tableColumns>
  <tableStyleInfo name="TableStyleMedium9" showFirstColumn="0" showLastColumn="0" showRowStripes="0"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estaeslabuena.com/index.htm"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printerSettings" Target="../printerSettings/printerSettings25.bin"/><Relationship Id="rId1" Type="http://schemas.openxmlformats.org/officeDocument/2006/relationships/hyperlink" Target="mailto:jmalca@malcas.com" TargetMode="External"/></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printerSettings" Target="../printerSettings/printerSettings39.bin"/><Relationship Id="rId1" Type="http://schemas.openxmlformats.org/officeDocument/2006/relationships/hyperlink" Target="mailto:lbjorlando@gmail.com"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printerSettings" Target="../printerSettings/printerSettings40.bin"/><Relationship Id="rId1" Type="http://schemas.openxmlformats.org/officeDocument/2006/relationships/hyperlink" Target="mailto:rafazirdok@hotmail.com" TargetMode="External"/></Relationships>
</file>

<file path=xl/worksheets/_rels/sheet41.xml.rels><?xml version="1.0" encoding="UTF-8" standalone="yes"?>
<Relationships xmlns="http://schemas.openxmlformats.org/package/2006/relationships"><Relationship Id="rId1" Type="http://schemas.openxmlformats.org/officeDocument/2006/relationships/hyperlink" Target="mailto:rafazirdok@hotmail.com" TargetMode="External"/></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6.xml.rels><?xml version="1.0" encoding="UTF-8" standalone="yes"?>
<Relationships xmlns="http://schemas.openxmlformats.org/package/2006/relationships"><Relationship Id="rId2" Type="http://schemas.openxmlformats.org/officeDocument/2006/relationships/printerSettings" Target="../printerSettings/printerSettings55.bin"/><Relationship Id="rId1" Type="http://schemas.openxmlformats.org/officeDocument/2006/relationships/hyperlink" Target="mailto:jchaluh@gmail.com" TargetMode="External"/></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Q118"/>
  <sheetViews>
    <sheetView tabSelected="1" workbookViewId="0">
      <pane xSplit="9" ySplit="6" topLeftCell="J78" activePane="bottomRight" state="frozen"/>
      <selection activeCell="A2" sqref="A1:N1048576"/>
      <selection pane="topRight" activeCell="A2" sqref="A1:N1048576"/>
      <selection pane="bottomLeft" activeCell="A2" sqref="A1:N1048576"/>
      <selection pane="bottomRight" activeCell="H83" sqref="H83"/>
    </sheetView>
  </sheetViews>
  <sheetFormatPr defaultColWidth="9.140625" defaultRowHeight="17.25" customHeight="1" x14ac:dyDescent="0.2"/>
  <cols>
    <col min="1" max="1" width="10.5703125" style="49" customWidth="1"/>
    <col min="2" max="2" width="7.5703125" style="50" customWidth="1"/>
    <col min="3" max="3" width="5.85546875" style="50" customWidth="1"/>
    <col min="4" max="4" width="11.42578125" style="35" customWidth="1"/>
    <col min="5" max="5" width="3.7109375" style="51" customWidth="1"/>
    <col min="6" max="6" width="4" style="35" customWidth="1"/>
    <col min="7" max="7" width="3.85546875" style="51" customWidth="1"/>
    <col min="8" max="8" width="11.28515625" style="35" customWidth="1"/>
    <col min="9" max="9" width="5.85546875" style="52" customWidth="1"/>
    <col min="10" max="10" width="3" style="10" customWidth="1"/>
    <col min="11" max="11" width="8.140625" style="190" customWidth="1"/>
    <col min="12" max="12" width="7.5703125" style="190" customWidth="1"/>
    <col min="13" max="13" width="7.85546875" style="190" customWidth="1"/>
    <col min="14" max="14" width="7.42578125" style="190" customWidth="1"/>
    <col min="15" max="16" width="7.85546875" style="190" customWidth="1"/>
    <col min="17" max="17" width="7.5703125" style="190" customWidth="1"/>
    <col min="18" max="18" width="6.7109375" style="190" customWidth="1"/>
    <col min="19" max="19" width="7.28515625" style="190" customWidth="1"/>
    <col min="20" max="20" width="8" style="190" customWidth="1"/>
    <col min="21" max="21" width="7.28515625" style="190" customWidth="1"/>
    <col min="22" max="22" width="7.7109375" style="190" customWidth="1"/>
    <col min="23" max="23" width="8" style="190" customWidth="1"/>
    <col min="24" max="24" width="7.140625" style="190" customWidth="1"/>
    <col min="25" max="25" width="6.7109375" style="190" customWidth="1"/>
    <col min="26" max="26" width="7" style="190" customWidth="1"/>
    <col min="27" max="27" width="7.28515625" style="190" customWidth="1"/>
    <col min="28" max="28" width="7.7109375" style="35" customWidth="1"/>
    <col min="29" max="29" width="8.28515625" style="35" customWidth="1"/>
    <col min="30" max="30" width="8.5703125" style="35" customWidth="1"/>
    <col min="31" max="31" width="6.7109375" style="35" customWidth="1"/>
    <col min="32" max="32" width="8" style="35" customWidth="1"/>
    <col min="33" max="33" width="10.7109375" style="35" customWidth="1"/>
    <col min="34" max="34" width="7.85546875" style="35" customWidth="1"/>
    <col min="35" max="35" width="8.140625" style="35" customWidth="1"/>
    <col min="36" max="36" width="7.85546875" style="35" customWidth="1"/>
    <col min="37" max="37" width="8" style="35" customWidth="1"/>
    <col min="38" max="38" width="6.5703125" style="35" customWidth="1"/>
    <col min="39" max="39" width="7.85546875" style="35" customWidth="1"/>
    <col min="40" max="40" width="8.42578125" style="35" customWidth="1"/>
    <col min="41" max="42" width="7.5703125" style="35" customWidth="1"/>
    <col min="43" max="43" width="7" style="35" customWidth="1"/>
    <col min="44" max="44" width="8.5703125" style="35" customWidth="1"/>
    <col min="45" max="45" width="7.85546875" style="35" customWidth="1"/>
    <col min="46" max="46" width="8.28515625" style="35" customWidth="1"/>
    <col min="47" max="47" width="6.5703125" style="35" customWidth="1"/>
    <col min="48" max="48" width="7.140625" style="35" customWidth="1"/>
    <col min="49" max="49" width="7.42578125" style="35" customWidth="1"/>
    <col min="50" max="50" width="7.140625" style="35" customWidth="1"/>
    <col min="51" max="51" width="7.28515625" style="35" customWidth="1"/>
    <col min="52" max="52" width="6.7109375" style="35" customWidth="1"/>
    <col min="53" max="54" width="7.7109375" style="35" customWidth="1"/>
    <col min="55" max="55" width="7.5703125" style="35" customWidth="1"/>
    <col min="56" max="56" width="9.140625" style="35" bestFit="1" customWidth="1"/>
    <col min="57" max="57" width="8.5703125" style="35" customWidth="1"/>
    <col min="58" max="58" width="7.5703125" style="35" customWidth="1"/>
    <col min="59" max="59" width="9.42578125" style="35" customWidth="1"/>
    <col min="60" max="61" width="7" style="35" bestFit="1" customWidth="1"/>
    <col min="62" max="62" width="7.140625" style="35" customWidth="1"/>
    <col min="63" max="63" width="7.85546875" style="35" customWidth="1"/>
    <col min="64" max="64" width="8.140625" style="35" customWidth="1"/>
    <col min="65" max="65" width="6.85546875" style="35" bestFit="1" customWidth="1"/>
    <col min="66" max="67" width="0.85546875" style="35" customWidth="1"/>
    <col min="68" max="69" width="9.140625" style="161"/>
    <col min="70" max="16384" width="9.140625" style="157"/>
  </cols>
  <sheetData>
    <row r="1" spans="1:69" ht="9" customHeight="1" x14ac:dyDescent="0.2">
      <c r="A1" s="54"/>
      <c r="B1" s="55"/>
      <c r="C1" s="55"/>
      <c r="D1" s="53"/>
      <c r="E1" s="56"/>
      <c r="F1" s="53"/>
      <c r="G1" s="56"/>
      <c r="H1" s="53"/>
      <c r="I1" s="57"/>
      <c r="J1" s="30"/>
      <c r="K1" s="167"/>
      <c r="L1" s="167"/>
      <c r="M1" s="167"/>
      <c r="N1" s="167"/>
      <c r="O1" s="167"/>
      <c r="P1" s="167"/>
      <c r="Q1" s="167"/>
      <c r="R1" s="167"/>
      <c r="S1" s="167"/>
      <c r="T1" s="167"/>
      <c r="U1" s="167"/>
      <c r="V1" s="167"/>
      <c r="W1" s="167"/>
      <c r="X1" s="167"/>
      <c r="Y1" s="167"/>
      <c r="Z1" s="167"/>
      <c r="AA1" s="167"/>
      <c r="AB1" s="53"/>
      <c r="AC1" s="53"/>
      <c r="AD1" s="53"/>
      <c r="AE1" s="53"/>
      <c r="AF1" s="53"/>
      <c r="AG1" s="53"/>
      <c r="AH1" s="53"/>
      <c r="AI1" s="53"/>
      <c r="AJ1" s="53"/>
      <c r="AK1" s="53"/>
      <c r="AL1" s="53"/>
      <c r="AM1" s="53"/>
      <c r="AN1" s="53"/>
      <c r="AO1" s="53"/>
      <c r="AP1" s="53"/>
      <c r="AQ1" s="53"/>
      <c r="AR1" s="53"/>
      <c r="AS1" s="53"/>
      <c r="AT1" s="53"/>
      <c r="AU1" s="53"/>
      <c r="AV1" s="53"/>
      <c r="AW1" s="53"/>
      <c r="AX1" s="53"/>
      <c r="AY1" s="53"/>
      <c r="AZ1" s="53"/>
      <c r="BA1" s="53"/>
      <c r="BB1" s="53"/>
      <c r="BC1" s="53"/>
      <c r="BD1" s="53"/>
      <c r="BE1" s="53"/>
      <c r="BF1" s="53"/>
      <c r="BG1" s="53"/>
      <c r="BH1" s="53"/>
      <c r="BI1" s="53"/>
      <c r="BJ1" s="53"/>
      <c r="BK1" s="53"/>
      <c r="BL1" s="53"/>
      <c r="BM1" s="53"/>
      <c r="BN1" s="53"/>
      <c r="BO1" s="53"/>
    </row>
    <row r="2" spans="1:69" ht="33" customHeight="1" x14ac:dyDescent="0.35">
      <c r="A2" s="335" t="s">
        <v>82</v>
      </c>
      <c r="B2" s="335"/>
      <c r="C2" s="335"/>
      <c r="D2" s="335"/>
      <c r="E2" s="335"/>
      <c r="F2" s="335"/>
      <c r="G2" s="335"/>
      <c r="H2" s="335"/>
      <c r="I2" s="335"/>
      <c r="J2" s="31"/>
      <c r="K2" s="174"/>
      <c r="L2" s="175"/>
      <c r="M2" s="175"/>
      <c r="N2" s="175"/>
      <c r="O2" s="175"/>
      <c r="P2" s="175"/>
      <c r="Q2" s="175"/>
      <c r="R2" s="175"/>
      <c r="S2" s="175"/>
      <c r="T2" s="175"/>
      <c r="U2" s="175"/>
      <c r="V2" s="175"/>
      <c r="W2" s="175"/>
      <c r="X2" s="175"/>
      <c r="Y2" s="175"/>
      <c r="Z2" s="175"/>
      <c r="AA2" s="175"/>
      <c r="AB2" s="175"/>
      <c r="AC2" s="175"/>
      <c r="AD2" s="175"/>
      <c r="AE2" s="175"/>
      <c r="AF2" s="175"/>
      <c r="AG2" s="175"/>
      <c r="AH2" s="175"/>
      <c r="AI2" s="175"/>
      <c r="AJ2" s="175"/>
      <c r="AK2" s="175"/>
      <c r="AL2" s="175"/>
      <c r="AM2" s="175"/>
      <c r="AN2" s="175"/>
      <c r="AO2" s="175"/>
      <c r="AP2" s="175"/>
      <c r="AQ2" s="175"/>
      <c r="AR2" s="175"/>
      <c r="AS2" s="175"/>
      <c r="AT2" s="175"/>
      <c r="AU2" s="175"/>
      <c r="AV2" s="53"/>
      <c r="AW2" s="53"/>
      <c r="AX2" s="53"/>
      <c r="AY2" s="53"/>
      <c r="AZ2" s="53"/>
      <c r="BA2" s="53"/>
      <c r="BB2" s="53"/>
      <c r="BC2" s="53"/>
      <c r="BD2" s="53"/>
      <c r="BE2" s="53"/>
      <c r="BF2" s="53"/>
      <c r="BG2" s="53"/>
      <c r="BH2" s="53"/>
      <c r="BI2" s="53"/>
      <c r="BJ2" s="53"/>
      <c r="BK2" s="53"/>
      <c r="BL2" s="53"/>
      <c r="BM2" s="53"/>
      <c r="BN2" s="53"/>
      <c r="BO2" s="53"/>
    </row>
    <row r="3" spans="1:69" ht="12.75" customHeight="1" thickBot="1" x14ac:dyDescent="0.4">
      <c r="A3" s="36"/>
      <c r="B3" s="36"/>
      <c r="C3" s="36"/>
      <c r="D3" s="36"/>
      <c r="E3" s="37"/>
      <c r="F3" s="36"/>
      <c r="G3" s="37"/>
      <c r="H3" s="36"/>
      <c r="I3" s="36"/>
      <c r="J3" s="32"/>
      <c r="K3" s="167"/>
      <c r="L3" s="167"/>
      <c r="M3" s="167"/>
      <c r="N3" s="167"/>
      <c r="O3" s="167"/>
      <c r="P3" s="167"/>
      <c r="Q3" s="167"/>
      <c r="R3" s="167"/>
      <c r="S3" s="167"/>
      <c r="T3" s="167"/>
      <c r="U3" s="167"/>
      <c r="V3" s="167"/>
      <c r="W3" s="167"/>
      <c r="X3" s="167"/>
      <c r="Y3" s="167"/>
      <c r="Z3" s="167"/>
      <c r="AA3" s="167"/>
      <c r="AB3" s="175"/>
      <c r="AC3" s="175"/>
      <c r="AD3" s="175"/>
      <c r="AE3" s="175"/>
      <c r="AF3" s="175"/>
      <c r="AG3" s="175"/>
      <c r="AH3" s="175"/>
      <c r="AI3" s="175"/>
      <c r="AJ3" s="175"/>
      <c r="AK3" s="175"/>
      <c r="AL3" s="175"/>
      <c r="AM3" s="175"/>
      <c r="AN3" s="175"/>
      <c r="AO3" s="175"/>
      <c r="AP3" s="175"/>
      <c r="AQ3" s="175"/>
      <c r="AR3" s="175"/>
      <c r="AS3" s="175"/>
      <c r="AT3" s="175"/>
      <c r="AU3" s="175"/>
      <c r="AV3" s="53"/>
      <c r="AW3" s="53"/>
      <c r="AX3" s="53"/>
      <c r="AY3" s="53"/>
      <c r="AZ3" s="53"/>
      <c r="BA3" s="53"/>
      <c r="BB3" s="53"/>
      <c r="BC3" s="53"/>
      <c r="BD3" s="53"/>
      <c r="BE3" s="53"/>
      <c r="BF3" s="53"/>
      <c r="BG3" s="53"/>
      <c r="BH3" s="53"/>
      <c r="BI3" s="53"/>
      <c r="BJ3" s="53"/>
      <c r="BK3" s="53"/>
      <c r="BL3" s="53"/>
      <c r="BM3" s="53"/>
      <c r="BN3" s="53"/>
      <c r="BO3" s="53"/>
    </row>
    <row r="4" spans="1:69" ht="54.75" hidden="1" customHeight="1" thickBot="1" x14ac:dyDescent="0.25">
      <c r="A4" s="38"/>
      <c r="B4" s="39"/>
      <c r="C4" s="39"/>
      <c r="D4" s="40"/>
      <c r="E4" s="41"/>
      <c r="F4" s="40"/>
      <c r="G4" s="41"/>
      <c r="H4" s="40"/>
      <c r="I4" s="42"/>
      <c r="J4" s="29"/>
      <c r="K4" s="176" t="str">
        <f>'001'!$B$4</f>
        <v>guillermo@icscoach.com</v>
      </c>
      <c r="L4" s="176" t="str">
        <f>'002'!$B$4</f>
        <v>alankreindel@icloud.com</v>
      </c>
      <c r="M4" s="176" t="str">
        <f>'003'!$B$4</f>
        <v>nkreindel@icloud.com</v>
      </c>
      <c r="N4" s="176" t="str">
        <f>'004'!$B$4</f>
        <v>daronowitzs@gmail.com</v>
      </c>
      <c r="O4" s="176" t="str">
        <f>'005'!$B$4</f>
        <v>carolaaisenberg@icloud.com</v>
      </c>
      <c r="P4" s="176" t="str">
        <f>'006'!$B$4</f>
        <v>lucasaisenberg@yahoo.com</v>
      </c>
      <c r="Q4" s="176" t="str">
        <f>'007'!$B$4</f>
        <v>jvaron@pixart.mx</v>
      </c>
      <c r="R4" s="176" t="str">
        <f>'008'!$B$4</f>
        <v>jacobo_m@bmgcomercial.com</v>
      </c>
      <c r="S4" s="176" t="str">
        <f>'009'!$B$4</f>
        <v>cvonder2000@yahoo.com</v>
      </c>
      <c r="T4" s="176" t="str">
        <f>'010'!$B$4</f>
        <v>jaimearo@gmail.com</v>
      </c>
      <c r="U4" s="176" t="str">
        <f>'011'!$B$4</f>
        <v>joe@nifco.ca</v>
      </c>
      <c r="V4" s="176" t="str">
        <f>'012'!$B$4</f>
        <v xml:space="preserve"> </v>
      </c>
      <c r="W4" s="176" t="str">
        <f>'013'!$B$4</f>
        <v>jaimearo@gmail.com</v>
      </c>
      <c r="X4" s="176" t="str">
        <f>'014'!$B$4</f>
        <v>julio@hgcbuild.com</v>
      </c>
      <c r="Y4" s="176" t="str">
        <f>'015'!$B$4</f>
        <v>jessmialessa@gmail.com</v>
      </c>
      <c r="Z4" s="176" t="str">
        <f>'016'!$B$4</f>
        <v>jessmialessa@gmail.com</v>
      </c>
      <c r="AA4" s="176" t="str">
        <f>'017'!$B$4</f>
        <v>julio@hgcbuild.com</v>
      </c>
      <c r="AB4" s="176" t="str">
        <f>'018'!$B$4</f>
        <v>julio@hgcbuild.com</v>
      </c>
      <c r="AC4" s="176" t="str">
        <f>'019'!$B$4</f>
        <v>jacobo@telus.net</v>
      </c>
      <c r="AD4" s="176" t="str">
        <f>'020'!$B$4</f>
        <v>gaisenberg@yahoo.com</v>
      </c>
      <c r="AE4" s="176" t="str">
        <f>'021'!$B$4</f>
        <v>jmalca@malcas.com</v>
      </c>
      <c r="AF4" s="176" t="str">
        <f>'022'!$B$4</f>
        <v>guilles@icloud.com</v>
      </c>
      <c r="AG4" s="176" t="str">
        <f>'023'!$B$4</f>
        <v>ilan.vonder@gmail.com</v>
      </c>
      <c r="AH4" s="176" t="str">
        <f>'024'!$B$4</f>
        <v>jorgeep60@gmail.com</v>
      </c>
      <c r="AI4" s="176" t="str">
        <f>'025'!$B$4</f>
        <v>xaviera.estrada.b@gmail.com</v>
      </c>
      <c r="AJ4" s="176" t="str">
        <f>'026'!$B$4</f>
        <v>marcela.beltran@tec.mx</v>
      </c>
      <c r="AK4" s="176" t="str">
        <f>'027'!$B$4</f>
        <v>eduardochbe@gmail.com</v>
      </c>
      <c r="AL4" s="176" t="str">
        <f>'028'!$B$4</f>
        <v>rdrt.1398@gmail.com</v>
      </c>
      <c r="AM4" s="176" t="str">
        <f>'029'!$B$4</f>
        <v>jorgechavezbe@gmail.com</v>
      </c>
      <c r="AN4" s="176" t="str">
        <f>'030'!$B$4</f>
        <v>mughelman@gmail.com</v>
      </c>
      <c r="AO4" s="176" t="str">
        <f>'031'!$B$4</f>
        <v>smarcelaestrada@gmail.com</v>
      </c>
      <c r="AP4" s="176" t="str">
        <f>'032'!$B$4</f>
        <v>danielc@medstent.com.mx</v>
      </c>
      <c r="AQ4" s="176" t="str">
        <f>'033'!$B$4</f>
        <v>TorinDupper@gmail.com</v>
      </c>
      <c r="AR4" s="176" t="str">
        <f>'034'!$B$4</f>
        <v>tomasaisenberg@yahoo.com</v>
      </c>
      <c r="AS4" s="176" t="str">
        <f>'035'!$B$4</f>
        <v>lbjorlando@gmail.com</v>
      </c>
      <c r="AT4" s="176" t="str">
        <f>'036'!$B$4</f>
        <v>rafazirdok@hotmail.com</v>
      </c>
      <c r="AU4" s="176" t="str">
        <f>'038'!$B$4</f>
        <v>srevah@hotmail.com</v>
      </c>
      <c r="AV4" s="176" t="str">
        <f>'037'!$B$4</f>
        <v>rafazirdok@hotmail.com</v>
      </c>
      <c r="AW4" s="176" t="str">
        <f>'039'!$B$4</f>
        <v>vzirdok@hotmail.com</v>
      </c>
      <c r="AX4" s="176" t="str">
        <f>'040'!$B$4</f>
        <v>qnifco@yahoo.com</v>
      </c>
      <c r="AY4" s="176" t="str">
        <f>'041'!$B$4</f>
        <v>dzirdok@hotmail.com</v>
      </c>
      <c r="AZ4" s="176" t="str">
        <f>'042'!$B$4</f>
        <v>susymalca30@gmail.com</v>
      </c>
      <c r="BA4" s="176" t="str">
        <f>'043'!$B$4</f>
        <v>ethangordon17@gmail.com</v>
      </c>
      <c r="BB4" s="176" t="str">
        <f>'044'!$B$4</f>
        <v>jorgeromerogto@gmail.com</v>
      </c>
      <c r="BC4" s="176" t="str">
        <f>'045'!$B$4</f>
        <v>eitan@nifco.ca</v>
      </c>
      <c r="BD4" s="176" t="str">
        <f>'046'!$B$4</f>
        <v>lennyt7@hotmail.com</v>
      </c>
      <c r="BE4" s="176" t="str">
        <f>'047'!$B$4</f>
        <v>francisco.hidalgo.g@gmail.com</v>
      </c>
      <c r="BF4" s="176" t="str">
        <f>'048'!$B$4</f>
        <v>jp@hgcbuild.com</v>
      </c>
      <c r="BG4" s="176" t="str">
        <f>'049'!$B$4</f>
        <v>axelriveradiaz@gmail.com</v>
      </c>
      <c r="BH4" s="176" t="str">
        <f>'050'!$B$4</f>
        <v>cohenvero@gmail.com</v>
      </c>
      <c r="BI4" s="176" t="str">
        <f>'051'!$B$4</f>
        <v xml:space="preserve"> </v>
      </c>
      <c r="BJ4" s="176" t="str">
        <f>'052'!$B$4</f>
        <v>jchaluh@gmail.com</v>
      </c>
      <c r="BK4" s="176" t="str">
        <f>'053'!$B$4</f>
        <v xml:space="preserve"> </v>
      </c>
      <c r="BL4" s="176" t="str">
        <f>'054'!$B$4</f>
        <v xml:space="preserve"> </v>
      </c>
      <c r="BM4" s="176" t="str">
        <f>'055'!$B$4</f>
        <v>jorgeluiscampos@gmail.com</v>
      </c>
      <c r="BN4" s="176" t="str">
        <f>'056'!$B$4</f>
        <v xml:space="preserve"> </v>
      </c>
      <c r="BO4" s="177" t="str">
        <f>'057'!$B$4</f>
        <v xml:space="preserve"> </v>
      </c>
    </row>
    <row r="5" spans="1:69" s="162" customFormat="1" ht="42.75" customHeight="1" thickBot="1" x14ac:dyDescent="0.25">
      <c r="A5" s="336" t="s">
        <v>26</v>
      </c>
      <c r="B5" s="338" t="s">
        <v>27</v>
      </c>
      <c r="C5" s="340" t="s">
        <v>51</v>
      </c>
      <c r="D5" s="340" t="s">
        <v>28</v>
      </c>
      <c r="E5" s="343" t="s">
        <v>29</v>
      </c>
      <c r="F5" s="344"/>
      <c r="G5" s="345"/>
      <c r="H5" s="340" t="s">
        <v>30</v>
      </c>
      <c r="I5" s="340" t="s">
        <v>23</v>
      </c>
      <c r="J5" s="79"/>
      <c r="K5" s="178" t="str">
        <f>'001'!$B$3</f>
        <v>Guillermo Mendoza</v>
      </c>
      <c r="L5" s="179" t="str">
        <f>'002'!$B$3</f>
        <v>Alan Kreindel</v>
      </c>
      <c r="M5" s="179" t="str">
        <f>'003'!$B$3</f>
        <v>Nico Kreindel</v>
      </c>
      <c r="N5" s="179" t="str">
        <f>'004'!$B$3</f>
        <v>El Davo</v>
      </c>
      <c r="O5" s="179" t="str">
        <f>'005'!$B$3</f>
        <v>Carola Aisenberg</v>
      </c>
      <c r="P5" s="179" t="str">
        <f>'006'!$B$3</f>
        <v>Lucas Aisenberg</v>
      </c>
      <c r="Q5" s="179" t="str">
        <f>'007'!$B$3</f>
        <v>Jaime Varon</v>
      </c>
      <c r="R5" s="179" t="str">
        <f>'008'!$B$3</f>
        <v>Los Meiz</v>
      </c>
      <c r="S5" s="179" t="str">
        <f>'009'!$B$3</f>
        <v>Carlos Vonder</v>
      </c>
      <c r="T5" s="179" t="str">
        <f>'010'!$B$3</f>
        <v>Jaime Aronowitz</v>
      </c>
      <c r="U5" s="179" t="str">
        <f>'011'!$B$3</f>
        <v>Pepe Nifco</v>
      </c>
      <c r="V5" s="179" t="str">
        <f>'012'!$B$3</f>
        <v>Pepe Nifco Es</v>
      </c>
      <c r="W5" s="179" t="str">
        <f>'013'!$B$3</f>
        <v xml:space="preserve">Ilan Aronowitz </v>
      </c>
      <c r="X5" s="179" t="str">
        <f>'014'!$B$3</f>
        <v>Alessa Urrunaga</v>
      </c>
      <c r="Y5" s="179" t="str">
        <f>'015'!$B$3</f>
        <v>Derek Rogers</v>
      </c>
      <c r="Z5" s="179" t="str">
        <f>'016'!$B$3</f>
        <v>Jessica Rogers</v>
      </c>
      <c r="AA5" s="179" t="str">
        <f>'017'!$B$3</f>
        <v>Julio Urrunaga</v>
      </c>
      <c r="AB5" s="179" t="str">
        <f>'018'!$B$3</f>
        <v>Mia Urrunaga</v>
      </c>
      <c r="AC5" s="179" t="str">
        <f>'019'!$B$3</f>
        <v>Jaco Schweber</v>
      </c>
      <c r="AD5" s="179" t="str">
        <f>'020'!$B$3</f>
        <v>Gaby Aisenberg</v>
      </c>
      <c r="AE5" s="179" t="str">
        <f>'021'!$B$3</f>
        <v>Jacobo Malca</v>
      </c>
      <c r="AF5" s="179" t="str">
        <f>'022'!$B$3</f>
        <v>Guillermo Schweber</v>
      </c>
      <c r="AG5" s="179" t="str">
        <f>'023'!$B$3</f>
        <v>Ilan Vonderwalde</v>
      </c>
      <c r="AH5" s="179" t="str">
        <f>'024'!$B$3</f>
        <v>Jorge Estrada P.</v>
      </c>
      <c r="AI5" s="179" t="str">
        <f>'025'!$B$3</f>
        <v>Xaviera Estrada B.</v>
      </c>
      <c r="AJ5" s="179" t="str">
        <f>'026'!$B$3</f>
        <v>Marcela Beltrán R.</v>
      </c>
      <c r="AK5" s="179" t="str">
        <f>'027'!$B$3</f>
        <v>Eduardo Chavez B.</v>
      </c>
      <c r="AL5" s="179" t="str">
        <f>'028'!$B$3</f>
        <v>Raul Diaz R.</v>
      </c>
      <c r="AM5" s="179" t="str">
        <f>'029'!$B$3</f>
        <v>Jorge M. Chávez B.</v>
      </c>
      <c r="AN5" s="179" t="str">
        <f>'030'!$B$3</f>
        <v>Uri Ghelman</v>
      </c>
      <c r="AO5" s="179" t="str">
        <f>'031'!$B$3</f>
        <v>Marcela Estrada</v>
      </c>
      <c r="AP5" s="179" t="str">
        <f>'032'!$B$3</f>
        <v>Daniel Capuano</v>
      </c>
      <c r="AQ5" s="179" t="str">
        <f>'033'!$B$3</f>
        <v>Torin Dupper</v>
      </c>
      <c r="AR5" s="179" t="str">
        <f>'034'!$B$3</f>
        <v>Tomas Aisenberg</v>
      </c>
      <c r="AS5" s="179" t="str">
        <f>'035'!$B$3</f>
        <v>Lindsey Jorlando</v>
      </c>
      <c r="AT5" s="179" t="str">
        <f>'036'!$B$3</f>
        <v>Alberto Zirdok R.</v>
      </c>
      <c r="AU5" s="179" t="str">
        <f>'038'!$B$3</f>
        <v>Sara Revah</v>
      </c>
      <c r="AV5" s="179" t="str">
        <f>'037'!$B$3</f>
        <v xml:space="preserve">Rafael  Zirdok </v>
      </c>
      <c r="AW5" s="179" t="str">
        <f>'039'!$B$3</f>
        <v>Victor Zirdok</v>
      </c>
      <c r="AX5" s="179" t="str">
        <f>'040'!$B$3</f>
        <v>Quique Nifco</v>
      </c>
      <c r="AY5" s="179" t="str">
        <f>'041'!$B$3</f>
        <v>Daniel Zirdok</v>
      </c>
      <c r="AZ5" s="179" t="str">
        <f>'042'!$B$3</f>
        <v>Susy Malca</v>
      </c>
      <c r="BA5" s="179" t="str">
        <f>'043'!$B$3</f>
        <v>Ethan y Mijal Gordon</v>
      </c>
      <c r="BB5" s="179" t="str">
        <f>'044'!$B$3</f>
        <v>Jorge Romero</v>
      </c>
      <c r="BC5" s="179" t="str">
        <f>'045'!$B$3</f>
        <v>Eitan Nifco</v>
      </c>
      <c r="BD5" s="179" t="str">
        <f>'046'!$B$3</f>
        <v>Lenny Tabakman</v>
      </c>
      <c r="BE5" s="179" t="str">
        <f>'047'!$B$3</f>
        <v>Francisco Hidalgo</v>
      </c>
      <c r="BF5" s="179" t="str">
        <f>'048'!$B$3</f>
        <v>Juan P. Luzardo</v>
      </c>
      <c r="BG5" s="179" t="str">
        <f>'049'!$B$3</f>
        <v>Axel Rivera Diaz</v>
      </c>
      <c r="BH5" s="179" t="str">
        <f>'050'!$B$3</f>
        <v>Veronica Chaluh 1</v>
      </c>
      <c r="BI5" s="179" t="str">
        <f>'051'!$B$3</f>
        <v>Veronica Chaluh 2</v>
      </c>
      <c r="BJ5" s="179" t="str">
        <f>'052'!$B$3</f>
        <v>Jeffrey Chaluh 1</v>
      </c>
      <c r="BK5" s="179" t="str">
        <f>'053'!$B$3</f>
        <v>Jeffrey Chaluh 2</v>
      </c>
      <c r="BL5" s="179" t="str">
        <f>'054'!$B$3</f>
        <v>Jeffrey Chaluh 3</v>
      </c>
      <c r="BM5" s="179" t="str">
        <f>'055'!$B$3</f>
        <v>Jorge Luis Campos</v>
      </c>
      <c r="BN5" s="179" t="str">
        <f>'056'!$B$3</f>
        <v xml:space="preserve"> </v>
      </c>
      <c r="BO5" s="179" t="str">
        <f>'057'!$B$3</f>
        <v xml:space="preserve"> </v>
      </c>
      <c r="BP5" s="180"/>
      <c r="BQ5" s="180"/>
    </row>
    <row r="6" spans="1:69" s="163" customFormat="1" ht="19.5" customHeight="1" thickBot="1" x14ac:dyDescent="0.25">
      <c r="A6" s="337"/>
      <c r="B6" s="339"/>
      <c r="C6" s="341"/>
      <c r="D6" s="341"/>
      <c r="E6" s="346"/>
      <c r="F6" s="347"/>
      <c r="G6" s="348"/>
      <c r="H6" s="341"/>
      <c r="I6" s="342"/>
      <c r="J6" s="80"/>
      <c r="K6" s="181">
        <f t="shared" ref="K6:AA6" si="0">K84</f>
        <v>69</v>
      </c>
      <c r="L6" s="181">
        <f t="shared" si="0"/>
        <v>95</v>
      </c>
      <c r="M6" s="181">
        <f t="shared" si="0"/>
        <v>67</v>
      </c>
      <c r="N6" s="181">
        <f t="shared" si="0"/>
        <v>87</v>
      </c>
      <c r="O6" s="181">
        <f t="shared" si="0"/>
        <v>95</v>
      </c>
      <c r="P6" s="181">
        <f t="shared" si="0"/>
        <v>88</v>
      </c>
      <c r="Q6" s="181">
        <f t="shared" si="0"/>
        <v>77</v>
      </c>
      <c r="R6" s="181">
        <f t="shared" si="0"/>
        <v>74</v>
      </c>
      <c r="S6" s="181">
        <f t="shared" si="0"/>
        <v>80</v>
      </c>
      <c r="T6" s="181">
        <f t="shared" si="0"/>
        <v>99</v>
      </c>
      <c r="U6" s="181">
        <f t="shared" si="0"/>
        <v>78</v>
      </c>
      <c r="V6" s="181">
        <f t="shared" si="0"/>
        <v>68</v>
      </c>
      <c r="W6" s="181">
        <f t="shared" si="0"/>
        <v>77</v>
      </c>
      <c r="X6" s="181">
        <f t="shared" si="0"/>
        <v>79</v>
      </c>
      <c r="Y6" s="181">
        <f t="shared" si="0"/>
        <v>58</v>
      </c>
      <c r="Z6" s="181">
        <f t="shared" si="0"/>
        <v>63</v>
      </c>
      <c r="AA6" s="181">
        <f t="shared" si="0"/>
        <v>92</v>
      </c>
      <c r="AB6" s="181">
        <f t="shared" ref="AB6:AU6" si="1">AB84</f>
        <v>95</v>
      </c>
      <c r="AC6" s="181">
        <f t="shared" si="1"/>
        <v>86</v>
      </c>
      <c r="AD6" s="181">
        <f t="shared" si="1"/>
        <v>78</v>
      </c>
      <c r="AE6" s="181">
        <f t="shared" si="1"/>
        <v>74</v>
      </c>
      <c r="AF6" s="181">
        <f t="shared" si="1"/>
        <v>87</v>
      </c>
      <c r="AG6" s="181">
        <f t="shared" si="1"/>
        <v>93</v>
      </c>
      <c r="AH6" s="181">
        <f t="shared" si="1"/>
        <v>99</v>
      </c>
      <c r="AI6" s="181">
        <f t="shared" si="1"/>
        <v>75</v>
      </c>
      <c r="AJ6" s="181">
        <f t="shared" si="1"/>
        <v>64</v>
      </c>
      <c r="AK6" s="181">
        <f t="shared" si="1"/>
        <v>70</v>
      </c>
      <c r="AL6" s="181">
        <f t="shared" si="1"/>
        <v>69</v>
      </c>
      <c r="AM6" s="181">
        <f t="shared" si="1"/>
        <v>71</v>
      </c>
      <c r="AN6" s="181">
        <f t="shared" si="1"/>
        <v>102</v>
      </c>
      <c r="AO6" s="181">
        <f t="shared" si="1"/>
        <v>68</v>
      </c>
      <c r="AP6" s="181">
        <f t="shared" si="1"/>
        <v>60</v>
      </c>
      <c r="AQ6" s="181">
        <f t="shared" si="1"/>
        <v>65</v>
      </c>
      <c r="AR6" s="181">
        <f t="shared" si="1"/>
        <v>85</v>
      </c>
      <c r="AS6" s="181">
        <f t="shared" si="1"/>
        <v>82</v>
      </c>
      <c r="AT6" s="181">
        <f t="shared" si="1"/>
        <v>76</v>
      </c>
      <c r="AU6" s="181">
        <f t="shared" si="1"/>
        <v>84</v>
      </c>
      <c r="AV6" s="181">
        <f>AV84</f>
        <v>90</v>
      </c>
      <c r="AW6" s="181">
        <f t="shared" ref="AW6:BF6" si="2">AW84</f>
        <v>80</v>
      </c>
      <c r="AX6" s="181">
        <f t="shared" si="2"/>
        <v>66</v>
      </c>
      <c r="AY6" s="181">
        <f t="shared" si="2"/>
        <v>82</v>
      </c>
      <c r="AZ6" s="181">
        <f t="shared" si="2"/>
        <v>43</v>
      </c>
      <c r="BA6" s="181">
        <f t="shared" si="2"/>
        <v>73</v>
      </c>
      <c r="BB6" s="181">
        <f t="shared" si="2"/>
        <v>82</v>
      </c>
      <c r="BC6" s="181">
        <f t="shared" si="2"/>
        <v>72</v>
      </c>
      <c r="BD6" s="181">
        <f t="shared" si="2"/>
        <v>71</v>
      </c>
      <c r="BE6" s="181">
        <f t="shared" si="2"/>
        <v>74</v>
      </c>
      <c r="BF6" s="181">
        <f t="shared" si="2"/>
        <v>99</v>
      </c>
      <c r="BG6" s="181">
        <f t="shared" ref="BG6:BH6" si="3">BG84</f>
        <v>73</v>
      </c>
      <c r="BH6" s="181">
        <f t="shared" si="3"/>
        <v>98</v>
      </c>
      <c r="BI6" s="181">
        <f t="shared" ref="BI6:BN6" si="4">BI84</f>
        <v>80</v>
      </c>
      <c r="BJ6" s="181">
        <f t="shared" si="4"/>
        <v>76</v>
      </c>
      <c r="BK6" s="181">
        <f t="shared" si="4"/>
        <v>79</v>
      </c>
      <c r="BL6" s="181">
        <f t="shared" si="4"/>
        <v>71</v>
      </c>
      <c r="BM6" s="181">
        <f t="shared" si="4"/>
        <v>95</v>
      </c>
      <c r="BN6" s="181">
        <f t="shared" si="4"/>
        <v>23</v>
      </c>
      <c r="BO6" s="181">
        <f t="shared" ref="BO6" si="5">BO84</f>
        <v>23</v>
      </c>
      <c r="BP6" s="182"/>
      <c r="BQ6" s="182"/>
    </row>
    <row r="7" spans="1:69" s="164" customFormat="1" ht="17.25" customHeight="1" thickBot="1" x14ac:dyDescent="0.25">
      <c r="A7" s="61" t="s">
        <v>31</v>
      </c>
      <c r="B7" s="62"/>
      <c r="C7" s="63"/>
      <c r="D7" s="62"/>
      <c r="E7" s="64"/>
      <c r="F7" s="62"/>
      <c r="G7" s="64"/>
      <c r="H7" s="62"/>
      <c r="I7" s="76"/>
      <c r="J7" s="77"/>
      <c r="K7" s="183"/>
      <c r="L7" s="183"/>
      <c r="M7" s="183"/>
      <c r="N7" s="183"/>
      <c r="O7" s="183"/>
      <c r="P7" s="183"/>
      <c r="Q7" s="183"/>
      <c r="R7" s="183"/>
      <c r="S7" s="183"/>
      <c r="T7" s="183"/>
      <c r="U7" s="183"/>
      <c r="V7" s="183"/>
      <c r="W7" s="183"/>
      <c r="X7" s="183"/>
      <c r="Y7" s="183"/>
      <c r="Z7" s="183"/>
      <c r="AA7" s="183"/>
      <c r="AB7" s="183"/>
      <c r="AC7" s="183"/>
      <c r="AD7" s="183"/>
      <c r="AE7" s="183"/>
      <c r="AF7" s="183"/>
      <c r="AG7" s="183"/>
      <c r="AH7" s="183"/>
      <c r="AI7" s="183"/>
      <c r="AJ7" s="183"/>
      <c r="AK7" s="183"/>
      <c r="AL7" s="183"/>
      <c r="AM7" s="183"/>
      <c r="AN7" s="183"/>
      <c r="AO7" s="183"/>
      <c r="AP7" s="183"/>
      <c r="AQ7" s="183"/>
      <c r="AR7" s="183"/>
      <c r="AS7" s="183"/>
      <c r="AT7" s="183"/>
      <c r="AU7" s="183"/>
      <c r="AV7" s="183"/>
      <c r="AW7" s="183"/>
      <c r="AX7" s="183"/>
      <c r="AY7" s="183"/>
      <c r="AZ7" s="183"/>
      <c r="BA7" s="183"/>
      <c r="BB7" s="183"/>
      <c r="BC7" s="183"/>
      <c r="BD7" s="183"/>
      <c r="BE7" s="183"/>
      <c r="BF7" s="183"/>
      <c r="BG7" s="183"/>
      <c r="BH7" s="183"/>
      <c r="BI7" s="183"/>
      <c r="BJ7" s="183"/>
      <c r="BK7" s="183"/>
      <c r="BL7" s="183"/>
      <c r="BM7" s="183"/>
      <c r="BN7" s="183"/>
      <c r="BO7" s="183"/>
      <c r="BP7" s="184"/>
      <c r="BQ7" s="184"/>
    </row>
    <row r="8" spans="1:69" s="158" customFormat="1" ht="24.75" customHeight="1" thickBot="1" x14ac:dyDescent="0.25">
      <c r="A8" s="106">
        <v>44885</v>
      </c>
      <c r="B8" s="107">
        <v>0.41666666666666669</v>
      </c>
      <c r="C8" s="108">
        <v>1</v>
      </c>
      <c r="D8" s="140" t="s">
        <v>78</v>
      </c>
      <c r="E8" s="328">
        <v>0</v>
      </c>
      <c r="F8" s="329" t="s">
        <v>4</v>
      </c>
      <c r="G8" s="328">
        <v>2</v>
      </c>
      <c r="H8" s="136" t="s">
        <v>76</v>
      </c>
      <c r="I8" s="109" t="str">
        <f t="shared" ref="I8:I13" si="6">IF(OR(E8="",G8=""),"",IF(E8&gt;G8,"L",IF(G8&gt;E8,"V","E")))</f>
        <v>V</v>
      </c>
      <c r="J8" s="110"/>
      <c r="K8" s="185">
        <f>'001'!$N8</f>
        <v>3</v>
      </c>
      <c r="L8" s="185">
        <f>'002'!$N8</f>
        <v>3</v>
      </c>
      <c r="M8" s="185">
        <f>'003'!$N8</f>
        <v>0</v>
      </c>
      <c r="N8" s="185">
        <f>'004'!$N8</f>
        <v>3</v>
      </c>
      <c r="O8" s="185">
        <f>'005'!$N8</f>
        <v>1</v>
      </c>
      <c r="P8" s="185">
        <f>'006'!$N8</f>
        <v>1</v>
      </c>
      <c r="Q8" s="185">
        <f>'007'!$N8</f>
        <v>2</v>
      </c>
      <c r="R8" s="185">
        <f>'008'!$N8</f>
        <v>1</v>
      </c>
      <c r="S8" s="185">
        <f>'009'!$N8</f>
        <v>0</v>
      </c>
      <c r="T8" s="185">
        <f>'010'!$N8</f>
        <v>0</v>
      </c>
      <c r="U8" s="185">
        <f>'011'!$N8</f>
        <v>0</v>
      </c>
      <c r="V8" s="185">
        <f>'012'!$N8</f>
        <v>0</v>
      </c>
      <c r="W8" s="185">
        <f>'013'!$N8</f>
        <v>3</v>
      </c>
      <c r="X8" s="185">
        <f>'014'!$N8</f>
        <v>0</v>
      </c>
      <c r="Y8" s="185">
        <f>'015'!$N8</f>
        <v>0</v>
      </c>
      <c r="Z8" s="185">
        <f>'016'!$N8</f>
        <v>0</v>
      </c>
      <c r="AA8" s="185">
        <f>'017'!$N8</f>
        <v>0</v>
      </c>
      <c r="AB8" s="185">
        <f>'018'!$N8</f>
        <v>1</v>
      </c>
      <c r="AC8" s="185">
        <f>'019'!$N8</f>
        <v>0</v>
      </c>
      <c r="AD8" s="185">
        <f>'020'!$N8</f>
        <v>1</v>
      </c>
      <c r="AE8" s="185">
        <f>'021'!$N8</f>
        <v>0</v>
      </c>
      <c r="AF8" s="185">
        <f>'022'!$N8</f>
        <v>0</v>
      </c>
      <c r="AG8" s="185">
        <f>'023'!$N8</f>
        <v>1</v>
      </c>
      <c r="AH8" s="185">
        <f>'024'!$N8</f>
        <v>0</v>
      </c>
      <c r="AI8" s="185">
        <f>'025'!$N8</f>
        <v>0</v>
      </c>
      <c r="AJ8" s="185">
        <f>'026'!$N8</f>
        <v>1</v>
      </c>
      <c r="AK8" s="185">
        <f>'027'!$N8</f>
        <v>1</v>
      </c>
      <c r="AL8" s="185">
        <f>'028'!$N8</f>
        <v>0</v>
      </c>
      <c r="AM8" s="185">
        <f>'029'!$N8</f>
        <v>0</v>
      </c>
      <c r="AN8" s="185">
        <f>'030'!$N8</f>
        <v>0</v>
      </c>
      <c r="AO8" s="185">
        <f>'031'!$N8</f>
        <v>0</v>
      </c>
      <c r="AP8" s="185">
        <f>'032'!$N8</f>
        <v>0</v>
      </c>
      <c r="AQ8" s="185">
        <f>'033'!$N8</f>
        <v>2</v>
      </c>
      <c r="AR8" s="185">
        <f>'034'!$N8</f>
        <v>3</v>
      </c>
      <c r="AS8" s="185">
        <f>'035'!$N8</f>
        <v>1</v>
      </c>
      <c r="AT8" s="185">
        <f>'036'!$N8</f>
        <v>0</v>
      </c>
      <c r="AU8" s="185">
        <f>'038'!$N8</f>
        <v>0</v>
      </c>
      <c r="AV8" s="185">
        <f>'037'!$N8</f>
        <v>0</v>
      </c>
      <c r="AW8" s="185">
        <f>'039'!$N8</f>
        <v>0</v>
      </c>
      <c r="AX8" s="185">
        <f>'040'!$N8</f>
        <v>0</v>
      </c>
      <c r="AY8" s="185">
        <f>'041'!$N8</f>
        <v>0</v>
      </c>
      <c r="AZ8" s="185">
        <f>'042'!$N8</f>
        <v>0</v>
      </c>
      <c r="BA8" s="185">
        <f>'043'!$N8</f>
        <v>0</v>
      </c>
      <c r="BB8" s="185">
        <f>'044'!$N8</f>
        <v>0</v>
      </c>
      <c r="BC8" s="185">
        <f>'045'!$N8</f>
        <v>3</v>
      </c>
      <c r="BD8" s="185">
        <f>'046'!$N8</f>
        <v>0</v>
      </c>
      <c r="BE8" s="185">
        <f>'047'!$N8</f>
        <v>0</v>
      </c>
      <c r="BF8" s="185">
        <f>'048'!$N8</f>
        <v>1</v>
      </c>
      <c r="BG8" s="185">
        <f>'049'!$N8</f>
        <v>1</v>
      </c>
      <c r="BH8" s="185">
        <f>'050'!$N8</f>
        <v>0</v>
      </c>
      <c r="BI8" s="185">
        <f>'051'!$N8</f>
        <v>0</v>
      </c>
      <c r="BJ8" s="185">
        <f>'052'!$N8</f>
        <v>1</v>
      </c>
      <c r="BK8" s="185">
        <f>'053'!$N8</f>
        <v>1</v>
      </c>
      <c r="BL8" s="185">
        <f>'054'!$N8</f>
        <v>1</v>
      </c>
      <c r="BM8" s="185">
        <f>'055'!$N8</f>
        <v>3</v>
      </c>
      <c r="BN8" s="185">
        <f>'056'!$N8</f>
        <v>0</v>
      </c>
      <c r="BO8" s="185">
        <f>'057'!$N8</f>
        <v>0</v>
      </c>
      <c r="BP8" s="166"/>
      <c r="BQ8" s="166"/>
    </row>
    <row r="9" spans="1:69" s="158" customFormat="1" ht="24.75" customHeight="1" thickBot="1" x14ac:dyDescent="0.25">
      <c r="A9" s="106">
        <v>44886</v>
      </c>
      <c r="B9" s="111">
        <v>0.41666666666666669</v>
      </c>
      <c r="C9" s="112">
        <f>C8+1</f>
        <v>2</v>
      </c>
      <c r="D9" s="142" t="s">
        <v>75</v>
      </c>
      <c r="E9" s="330">
        <v>0</v>
      </c>
      <c r="F9" s="331" t="s">
        <v>4</v>
      </c>
      <c r="G9" s="330">
        <v>2</v>
      </c>
      <c r="H9" s="137" t="s">
        <v>102</v>
      </c>
      <c r="I9" s="109" t="str">
        <f t="shared" si="6"/>
        <v>V</v>
      </c>
      <c r="J9" s="110"/>
      <c r="K9" s="185">
        <f>'001'!$N9</f>
        <v>2</v>
      </c>
      <c r="L9" s="185">
        <f>'002'!$N9</f>
        <v>0</v>
      </c>
      <c r="M9" s="185">
        <f>'003'!$N9</f>
        <v>0</v>
      </c>
      <c r="N9" s="185">
        <f>'004'!$N9</f>
        <v>2</v>
      </c>
      <c r="O9" s="185">
        <f>'005'!$N9</f>
        <v>1</v>
      </c>
      <c r="P9" s="185">
        <f>'006'!$N9</f>
        <v>1</v>
      </c>
      <c r="Q9" s="185">
        <f>'007'!$N9</f>
        <v>3</v>
      </c>
      <c r="R9" s="185">
        <f>'008'!$N9</f>
        <v>0</v>
      </c>
      <c r="S9" s="185">
        <f>'009'!$N9</f>
        <v>3</v>
      </c>
      <c r="T9" s="185">
        <f>'010'!$N9</f>
        <v>1</v>
      </c>
      <c r="U9" s="185">
        <f>'011'!$N9</f>
        <v>3</v>
      </c>
      <c r="V9" s="185">
        <f>'012'!$N9</f>
        <v>0</v>
      </c>
      <c r="W9" s="185">
        <f>'013'!$N9</f>
        <v>0</v>
      </c>
      <c r="X9" s="185">
        <f>'014'!$N9</f>
        <v>3</v>
      </c>
      <c r="Y9" s="185">
        <f>'015'!$N9</f>
        <v>1</v>
      </c>
      <c r="Z9" s="185">
        <f>'016'!$N9</f>
        <v>1</v>
      </c>
      <c r="AA9" s="185">
        <f>'017'!$N9</f>
        <v>1</v>
      </c>
      <c r="AB9" s="185">
        <f>'018'!$N9</f>
        <v>1</v>
      </c>
      <c r="AC9" s="185">
        <f>'019'!$N9</f>
        <v>1</v>
      </c>
      <c r="AD9" s="185">
        <f>'020'!$N9</f>
        <v>1</v>
      </c>
      <c r="AE9" s="185">
        <f>'021'!$N9</f>
        <v>2</v>
      </c>
      <c r="AF9" s="185">
        <f>'022'!$N9</f>
        <v>3</v>
      </c>
      <c r="AG9" s="185">
        <f>'023'!$N9</f>
        <v>1</v>
      </c>
      <c r="AH9" s="185">
        <f>'024'!$N9</f>
        <v>3</v>
      </c>
      <c r="AI9" s="185">
        <f>'025'!$N9</f>
        <v>1</v>
      </c>
      <c r="AJ9" s="185">
        <f>'026'!$N9</f>
        <v>1</v>
      </c>
      <c r="AK9" s="185">
        <f>'027'!$N9</f>
        <v>0</v>
      </c>
      <c r="AL9" s="185">
        <f>'028'!$N9</f>
        <v>1</v>
      </c>
      <c r="AM9" s="185">
        <f>'029'!$N9</f>
        <v>1</v>
      </c>
      <c r="AN9" s="185">
        <f>'030'!$N9</f>
        <v>1</v>
      </c>
      <c r="AO9" s="185">
        <f>'031'!$N9</f>
        <v>1</v>
      </c>
      <c r="AP9" s="185">
        <f>'032'!$N9</f>
        <v>0</v>
      </c>
      <c r="AQ9" s="185">
        <f>'033'!$N9</f>
        <v>3</v>
      </c>
      <c r="AR9" s="185">
        <f>'034'!$N9</f>
        <v>1</v>
      </c>
      <c r="AS9" s="185">
        <f>'035'!$N9</f>
        <v>2</v>
      </c>
      <c r="AT9" s="185">
        <f>'036'!$N9</f>
        <v>0</v>
      </c>
      <c r="AU9" s="185">
        <f>'038'!$N9</f>
        <v>3</v>
      </c>
      <c r="AV9" s="185">
        <f>'037'!$N9</f>
        <v>1</v>
      </c>
      <c r="AW9" s="185">
        <f>'039'!$N9</f>
        <v>1</v>
      </c>
      <c r="AX9" s="185">
        <f>'040'!$N9</f>
        <v>1</v>
      </c>
      <c r="AY9" s="185">
        <f>'041'!$N9</f>
        <v>3</v>
      </c>
      <c r="AZ9" s="185">
        <f>'042'!$N9</f>
        <v>1</v>
      </c>
      <c r="BA9" s="185">
        <f>'043'!$N9</f>
        <v>3</v>
      </c>
      <c r="BB9" s="185">
        <f>'044'!$N9</f>
        <v>1</v>
      </c>
      <c r="BC9" s="185">
        <f>'045'!$N9</f>
        <v>1</v>
      </c>
      <c r="BD9" s="185">
        <f>'046'!$N9</f>
        <v>1</v>
      </c>
      <c r="BE9" s="185">
        <f>'047'!$N9</f>
        <v>3</v>
      </c>
      <c r="BF9" s="185">
        <f>'048'!$N9</f>
        <v>1</v>
      </c>
      <c r="BG9" s="185">
        <f>'049'!$N9</f>
        <v>0</v>
      </c>
      <c r="BH9" s="185">
        <f>'050'!$N9</f>
        <v>2</v>
      </c>
      <c r="BI9" s="185">
        <f>'051'!$N9</f>
        <v>2</v>
      </c>
      <c r="BJ9" s="185">
        <f>'052'!$N9</f>
        <v>3</v>
      </c>
      <c r="BK9" s="185">
        <f>'053'!$N9</f>
        <v>3</v>
      </c>
      <c r="BL9" s="185">
        <f>'054'!$N9</f>
        <v>3</v>
      </c>
      <c r="BM9" s="185">
        <f>'055'!$N9</f>
        <v>2</v>
      </c>
      <c r="BN9" s="185">
        <f>'056'!$N9</f>
        <v>0</v>
      </c>
      <c r="BO9" s="185">
        <f>'057'!$N9</f>
        <v>0</v>
      </c>
      <c r="BP9" s="166"/>
      <c r="BQ9" s="166"/>
    </row>
    <row r="10" spans="1:69" s="158" customFormat="1" ht="24.75" customHeight="1" thickBot="1" x14ac:dyDescent="0.25">
      <c r="A10" s="106">
        <v>44890</v>
      </c>
      <c r="B10" s="111">
        <v>0.29166666666666669</v>
      </c>
      <c r="C10" s="112">
        <v>17</v>
      </c>
      <c r="D10" s="142" t="s">
        <v>78</v>
      </c>
      <c r="E10" s="330">
        <v>1</v>
      </c>
      <c r="F10" s="331" t="s">
        <v>4</v>
      </c>
      <c r="G10" s="330">
        <v>3</v>
      </c>
      <c r="H10" s="137" t="s">
        <v>75</v>
      </c>
      <c r="I10" s="109" t="str">
        <f t="shared" si="6"/>
        <v>V</v>
      </c>
      <c r="J10" s="110"/>
      <c r="K10" s="185">
        <f>'001'!$N10</f>
        <v>0</v>
      </c>
      <c r="L10" s="185">
        <f>'002'!$N10</f>
        <v>3</v>
      </c>
      <c r="M10" s="185">
        <f>'003'!$N10</f>
        <v>0</v>
      </c>
      <c r="N10" s="185">
        <f>'004'!$N10</f>
        <v>1</v>
      </c>
      <c r="O10" s="185">
        <f>'005'!$N10</f>
        <v>2</v>
      </c>
      <c r="P10" s="185">
        <f>'006'!$N10</f>
        <v>0</v>
      </c>
      <c r="Q10" s="185">
        <f>'007'!$N10</f>
        <v>0</v>
      </c>
      <c r="R10" s="185">
        <f>'008'!$N10</f>
        <v>2</v>
      </c>
      <c r="S10" s="185">
        <f>'009'!$N10</f>
        <v>0</v>
      </c>
      <c r="T10" s="185">
        <f>'010'!$N10</f>
        <v>2</v>
      </c>
      <c r="U10" s="185">
        <f>'011'!$N10</f>
        <v>0</v>
      </c>
      <c r="V10" s="185">
        <f>'012'!$N10</f>
        <v>0</v>
      </c>
      <c r="W10" s="185">
        <f>'013'!$N10</f>
        <v>1</v>
      </c>
      <c r="X10" s="185">
        <f>'014'!$N10</f>
        <v>0</v>
      </c>
      <c r="Y10" s="185">
        <f>'015'!$N10</f>
        <v>0</v>
      </c>
      <c r="Z10" s="185">
        <f>'016'!$N10</f>
        <v>0</v>
      </c>
      <c r="AA10" s="185">
        <f>'017'!$N10</f>
        <v>0</v>
      </c>
      <c r="AB10" s="185">
        <f>'018'!$N10</f>
        <v>0</v>
      </c>
      <c r="AC10" s="185">
        <f>'019'!$N10</f>
        <v>1</v>
      </c>
      <c r="AD10" s="185">
        <f>'020'!$N10</f>
        <v>0</v>
      </c>
      <c r="AE10" s="185">
        <f>'021'!$N10</f>
        <v>0</v>
      </c>
      <c r="AF10" s="185">
        <f>'022'!$N10</f>
        <v>0</v>
      </c>
      <c r="AG10" s="185">
        <f>'023'!$N10</f>
        <v>0</v>
      </c>
      <c r="AH10" s="185">
        <f>'024'!$N10</f>
        <v>0</v>
      </c>
      <c r="AI10" s="185">
        <f>'025'!$N10</f>
        <v>0</v>
      </c>
      <c r="AJ10" s="185">
        <f>'026'!$N10</f>
        <v>0</v>
      </c>
      <c r="AK10" s="185">
        <f>'027'!$N10</f>
        <v>0</v>
      </c>
      <c r="AL10" s="185">
        <f>'028'!$N10</f>
        <v>1</v>
      </c>
      <c r="AM10" s="185">
        <f>'029'!$N10</f>
        <v>1</v>
      </c>
      <c r="AN10" s="185">
        <f>'030'!$N10</f>
        <v>0</v>
      </c>
      <c r="AO10" s="185">
        <f>'031'!$N10</f>
        <v>0</v>
      </c>
      <c r="AP10" s="185">
        <f>'032'!$N10</f>
        <v>1</v>
      </c>
      <c r="AQ10" s="185">
        <f>'033'!$N10</f>
        <v>2</v>
      </c>
      <c r="AR10" s="185">
        <f>'034'!$N10</f>
        <v>0</v>
      </c>
      <c r="AS10" s="185">
        <f>'035'!$N10</f>
        <v>2</v>
      </c>
      <c r="AT10" s="185">
        <f>'036'!$N10</f>
        <v>1</v>
      </c>
      <c r="AU10" s="185">
        <f>'038'!$N10</f>
        <v>1</v>
      </c>
      <c r="AV10" s="185">
        <f>'037'!$N10</f>
        <v>2</v>
      </c>
      <c r="AW10" s="185">
        <f>'039'!$N10</f>
        <v>0</v>
      </c>
      <c r="AX10" s="185">
        <f>'040'!$N10</f>
        <v>1</v>
      </c>
      <c r="AY10" s="185">
        <f>'041'!$N10</f>
        <v>0</v>
      </c>
      <c r="AZ10" s="185">
        <f>'042'!$N10</f>
        <v>0</v>
      </c>
      <c r="BA10" s="185">
        <f>'043'!$N10</f>
        <v>1</v>
      </c>
      <c r="BB10" s="185">
        <f>'044'!$N10</f>
        <v>1</v>
      </c>
      <c r="BC10" s="185">
        <f>'045'!$N10</f>
        <v>1</v>
      </c>
      <c r="BD10" s="185">
        <f>'046'!$N10</f>
        <v>0</v>
      </c>
      <c r="BE10" s="185">
        <f>'047'!$N10</f>
        <v>0</v>
      </c>
      <c r="BF10" s="185">
        <f>'048'!$N10</f>
        <v>0</v>
      </c>
      <c r="BG10" s="185">
        <f>'049'!$N10</f>
        <v>1</v>
      </c>
      <c r="BH10" s="185">
        <f>'050'!$N10</f>
        <v>2</v>
      </c>
      <c r="BI10" s="185">
        <f>'051'!$N10</f>
        <v>2</v>
      </c>
      <c r="BJ10" s="185">
        <f>'052'!$N10</f>
        <v>1</v>
      </c>
      <c r="BK10" s="185">
        <f>'053'!$N10</f>
        <v>1</v>
      </c>
      <c r="BL10" s="185">
        <f>'054'!$N10</f>
        <v>1</v>
      </c>
      <c r="BM10" s="185">
        <f>'055'!$N10</f>
        <v>0</v>
      </c>
      <c r="BN10" s="185">
        <f>'056'!$N10</f>
        <v>0</v>
      </c>
      <c r="BO10" s="185">
        <f>'057'!$N10</f>
        <v>0</v>
      </c>
      <c r="BP10" s="166"/>
      <c r="BQ10" s="166"/>
    </row>
    <row r="11" spans="1:69" s="158" customFormat="1" ht="24.75" customHeight="1" thickBot="1" x14ac:dyDescent="0.25">
      <c r="A11" s="106">
        <v>44890</v>
      </c>
      <c r="B11" s="111">
        <v>0.41666666666666669</v>
      </c>
      <c r="C11" s="112">
        <f>C10+1</f>
        <v>18</v>
      </c>
      <c r="D11" s="142" t="s">
        <v>102</v>
      </c>
      <c r="E11" s="330">
        <v>1</v>
      </c>
      <c r="F11" s="331" t="s">
        <v>4</v>
      </c>
      <c r="G11" s="330">
        <v>1</v>
      </c>
      <c r="H11" s="137" t="s">
        <v>76</v>
      </c>
      <c r="I11" s="109" t="str">
        <f t="shared" si="6"/>
        <v>E</v>
      </c>
      <c r="J11" s="110"/>
      <c r="K11" s="185">
        <f>'001'!$N11</f>
        <v>0</v>
      </c>
      <c r="L11" s="185">
        <f>'002'!$N11</f>
        <v>0</v>
      </c>
      <c r="M11" s="185">
        <f>'003'!$N11</f>
        <v>0</v>
      </c>
      <c r="N11" s="185">
        <f>'004'!$N11</f>
        <v>0</v>
      </c>
      <c r="O11" s="185">
        <f>'005'!$N11</f>
        <v>0</v>
      </c>
      <c r="P11" s="185">
        <f>'006'!$N11</f>
        <v>0</v>
      </c>
      <c r="Q11" s="185">
        <f>'007'!$N11</f>
        <v>0</v>
      </c>
      <c r="R11" s="185">
        <f>'008'!$N11</f>
        <v>0</v>
      </c>
      <c r="S11" s="185">
        <f>'009'!$N11</f>
        <v>0</v>
      </c>
      <c r="T11" s="185">
        <f>'010'!$N11</f>
        <v>0</v>
      </c>
      <c r="U11" s="185">
        <f>'011'!$N11</f>
        <v>0</v>
      </c>
      <c r="V11" s="185">
        <f>'012'!$N11</f>
        <v>2</v>
      </c>
      <c r="W11" s="185">
        <f>'013'!$N11</f>
        <v>0</v>
      </c>
      <c r="X11" s="185">
        <f>'014'!$N11</f>
        <v>0</v>
      </c>
      <c r="Y11" s="185">
        <f>'015'!$N11</f>
        <v>0</v>
      </c>
      <c r="Z11" s="185">
        <f>'016'!$N11</f>
        <v>2</v>
      </c>
      <c r="AA11" s="185">
        <f>'017'!$N11</f>
        <v>0</v>
      </c>
      <c r="AB11" s="185">
        <f>'018'!$N11</f>
        <v>0</v>
      </c>
      <c r="AC11" s="185">
        <f>'019'!$N11</f>
        <v>0</v>
      </c>
      <c r="AD11" s="185">
        <f>'020'!$N11</f>
        <v>0</v>
      </c>
      <c r="AE11" s="185">
        <f>'021'!$N11</f>
        <v>0</v>
      </c>
      <c r="AF11" s="185">
        <f>'022'!$N11</f>
        <v>0</v>
      </c>
      <c r="AG11" s="185">
        <f>'023'!$N11</f>
        <v>0</v>
      </c>
      <c r="AH11" s="185">
        <f>'024'!$N11</f>
        <v>0</v>
      </c>
      <c r="AI11" s="185">
        <f>'025'!$N11</f>
        <v>0</v>
      </c>
      <c r="AJ11" s="185">
        <f>'026'!$N11</f>
        <v>0</v>
      </c>
      <c r="AK11" s="185">
        <f>'027'!$N11</f>
        <v>0</v>
      </c>
      <c r="AL11" s="185">
        <f>'028'!$N11</f>
        <v>0</v>
      </c>
      <c r="AM11" s="185">
        <f>'029'!$N11</f>
        <v>0</v>
      </c>
      <c r="AN11" s="185">
        <f>'030'!$N11</f>
        <v>0</v>
      </c>
      <c r="AO11" s="185">
        <f>'031'!$N11</f>
        <v>0</v>
      </c>
      <c r="AP11" s="185">
        <f>'032'!$N11</f>
        <v>0</v>
      </c>
      <c r="AQ11" s="185">
        <f>'033'!$N11</f>
        <v>0</v>
      </c>
      <c r="AR11" s="185">
        <f>'034'!$N11</f>
        <v>0</v>
      </c>
      <c r="AS11" s="185">
        <f>'035'!$N11</f>
        <v>0</v>
      </c>
      <c r="AT11" s="185">
        <f>'036'!$N11</f>
        <v>0</v>
      </c>
      <c r="AU11" s="185">
        <f>'038'!$N11</f>
        <v>0</v>
      </c>
      <c r="AV11" s="185">
        <f>'037'!$N11</f>
        <v>0</v>
      </c>
      <c r="AW11" s="185">
        <f>'039'!$N11</f>
        <v>0</v>
      </c>
      <c r="AX11" s="185">
        <f>'040'!$N11</f>
        <v>0</v>
      </c>
      <c r="AY11" s="185">
        <f>'041'!$N11</f>
        <v>0</v>
      </c>
      <c r="AZ11" s="185">
        <f>'042'!$N11</f>
        <v>2</v>
      </c>
      <c r="BA11" s="185">
        <f>'043'!$N11</f>
        <v>0</v>
      </c>
      <c r="BB11" s="185">
        <f>'044'!$N11</f>
        <v>0</v>
      </c>
      <c r="BC11" s="185">
        <f>'045'!$N11</f>
        <v>0</v>
      </c>
      <c r="BD11" s="185">
        <f>'046'!$N11</f>
        <v>0</v>
      </c>
      <c r="BE11" s="185">
        <f>'047'!$N11</f>
        <v>0</v>
      </c>
      <c r="BF11" s="185">
        <f>'048'!$N11</f>
        <v>3</v>
      </c>
      <c r="BG11" s="185">
        <f>'049'!$N11</f>
        <v>0</v>
      </c>
      <c r="BH11" s="185">
        <f>'050'!$N11</f>
        <v>0</v>
      </c>
      <c r="BI11" s="185">
        <f>'051'!$N11</f>
        <v>0</v>
      </c>
      <c r="BJ11" s="185">
        <f>'052'!$N11</f>
        <v>0</v>
      </c>
      <c r="BK11" s="185">
        <f>'053'!$N11</f>
        <v>0</v>
      </c>
      <c r="BL11" s="185">
        <f>'054'!$N11</f>
        <v>0</v>
      </c>
      <c r="BM11" s="185">
        <f>'055'!$N11</f>
        <v>0</v>
      </c>
      <c r="BN11" s="185">
        <f>'056'!$N11</f>
        <v>1</v>
      </c>
      <c r="BO11" s="185">
        <f>'057'!$N11</f>
        <v>1</v>
      </c>
      <c r="BP11" s="166"/>
      <c r="BQ11" s="166"/>
    </row>
    <row r="12" spans="1:69" s="158" customFormat="1" ht="24.75" thickBot="1" x14ac:dyDescent="0.25">
      <c r="A12" s="106">
        <v>44894</v>
      </c>
      <c r="B12" s="111">
        <v>0.375</v>
      </c>
      <c r="C12" s="112">
        <v>33</v>
      </c>
      <c r="D12" s="142" t="s">
        <v>102</v>
      </c>
      <c r="E12" s="330">
        <v>2</v>
      </c>
      <c r="F12" s="331" t="s">
        <v>4</v>
      </c>
      <c r="G12" s="330">
        <v>0</v>
      </c>
      <c r="H12" s="137" t="s">
        <v>78</v>
      </c>
      <c r="I12" s="109" t="str">
        <f t="shared" si="6"/>
        <v>L</v>
      </c>
      <c r="J12" s="110"/>
      <c r="K12" s="185">
        <f>'001'!$N12</f>
        <v>1</v>
      </c>
      <c r="L12" s="185">
        <f>'002'!$N12</f>
        <v>3</v>
      </c>
      <c r="M12" s="185">
        <f>'003'!$N12</f>
        <v>0</v>
      </c>
      <c r="N12" s="185">
        <f>'004'!$N12</f>
        <v>1</v>
      </c>
      <c r="O12" s="185">
        <f>'005'!$N12</f>
        <v>3</v>
      </c>
      <c r="P12" s="185">
        <f>'006'!$N12</f>
        <v>2</v>
      </c>
      <c r="Q12" s="185">
        <f>'007'!$N12</f>
        <v>3</v>
      </c>
      <c r="R12" s="185">
        <f>'008'!$N12</f>
        <v>3</v>
      </c>
      <c r="S12" s="185">
        <f>'009'!$N12</f>
        <v>2</v>
      </c>
      <c r="T12" s="185">
        <f>'010'!$N12</f>
        <v>1</v>
      </c>
      <c r="U12" s="185">
        <f>'011'!$N12</f>
        <v>1</v>
      </c>
      <c r="V12" s="185">
        <f>'012'!$N12</f>
        <v>1</v>
      </c>
      <c r="W12" s="185">
        <f>'013'!$N12</f>
        <v>3</v>
      </c>
      <c r="X12" s="185">
        <f>'014'!$N12</f>
        <v>3</v>
      </c>
      <c r="Y12" s="185">
        <f>'015'!$N12</f>
        <v>3</v>
      </c>
      <c r="Z12" s="185">
        <f>'016'!$N12</f>
        <v>2</v>
      </c>
      <c r="AA12" s="185">
        <f>'017'!$N12</f>
        <v>1</v>
      </c>
      <c r="AB12" s="185">
        <f>'018'!$N12</f>
        <v>1</v>
      </c>
      <c r="AC12" s="185">
        <f>'019'!$N12</f>
        <v>2</v>
      </c>
      <c r="AD12" s="185">
        <f>'020'!$N12</f>
        <v>3</v>
      </c>
      <c r="AE12" s="185">
        <f>'021'!$N12</f>
        <v>2</v>
      </c>
      <c r="AF12" s="185">
        <f>'022'!$N12</f>
        <v>1</v>
      </c>
      <c r="AG12" s="185">
        <f>'023'!$N12</f>
        <v>2</v>
      </c>
      <c r="AH12" s="185">
        <f>'024'!$N12</f>
        <v>3</v>
      </c>
      <c r="AI12" s="185">
        <f>'025'!$N12</f>
        <v>1</v>
      </c>
      <c r="AJ12" s="185">
        <f>'026'!$N12</f>
        <v>1</v>
      </c>
      <c r="AK12" s="185">
        <f>'027'!$N12</f>
        <v>3</v>
      </c>
      <c r="AL12" s="185">
        <f>'028'!$N12</f>
        <v>1</v>
      </c>
      <c r="AM12" s="185">
        <f>'029'!$N12</f>
        <v>3</v>
      </c>
      <c r="AN12" s="185">
        <f>'030'!$N12</f>
        <v>1</v>
      </c>
      <c r="AO12" s="185">
        <f>'031'!$N12</f>
        <v>0</v>
      </c>
      <c r="AP12" s="185">
        <f>'032'!$N12</f>
        <v>3</v>
      </c>
      <c r="AQ12" s="185">
        <f>'033'!$N12</f>
        <v>1</v>
      </c>
      <c r="AR12" s="185">
        <f>'034'!$N12</f>
        <v>3</v>
      </c>
      <c r="AS12" s="185">
        <f>'035'!$N12</f>
        <v>1</v>
      </c>
      <c r="AT12" s="185">
        <f>'036'!$N12</f>
        <v>3</v>
      </c>
      <c r="AU12" s="185">
        <f>'038'!$N12</f>
        <v>3</v>
      </c>
      <c r="AV12" s="185">
        <f>'037'!$N12</f>
        <v>3</v>
      </c>
      <c r="AW12" s="185">
        <f>'039'!$N12</f>
        <v>3</v>
      </c>
      <c r="AX12" s="185">
        <f>'040'!$N12</f>
        <v>1</v>
      </c>
      <c r="AY12" s="185">
        <f>'041'!$N12</f>
        <v>1</v>
      </c>
      <c r="AZ12" s="185">
        <f>'042'!$N12</f>
        <v>0</v>
      </c>
      <c r="BA12" s="185">
        <f>'043'!$N12</f>
        <v>1</v>
      </c>
      <c r="BB12" s="185">
        <f>'044'!$N12</f>
        <v>1</v>
      </c>
      <c r="BC12" s="185">
        <f>'045'!$N12</f>
        <v>1</v>
      </c>
      <c r="BD12" s="185">
        <f>'046'!$N12</f>
        <v>1</v>
      </c>
      <c r="BE12" s="185">
        <f>'047'!$N12</f>
        <v>0</v>
      </c>
      <c r="BF12" s="185">
        <f>'048'!$N12</f>
        <v>3</v>
      </c>
      <c r="BG12" s="185">
        <f>'049'!$N12</f>
        <v>1</v>
      </c>
      <c r="BH12" s="185">
        <f>'050'!$N12</f>
        <v>1</v>
      </c>
      <c r="BI12" s="185">
        <f>'051'!$N12</f>
        <v>1</v>
      </c>
      <c r="BJ12" s="185">
        <f>'052'!$N12</f>
        <v>1</v>
      </c>
      <c r="BK12" s="185">
        <f>'053'!$N12</f>
        <v>1</v>
      </c>
      <c r="BL12" s="185">
        <f>'054'!$N12</f>
        <v>1</v>
      </c>
      <c r="BM12" s="185">
        <f>'055'!$N12</f>
        <v>3</v>
      </c>
      <c r="BN12" s="185">
        <f>'056'!$N12</f>
        <v>0</v>
      </c>
      <c r="BO12" s="185">
        <f>'057'!$N12</f>
        <v>0</v>
      </c>
      <c r="BP12" s="166"/>
      <c r="BQ12" s="166"/>
    </row>
    <row r="13" spans="1:69" s="158" customFormat="1" ht="24.75" customHeight="1" thickBot="1" x14ac:dyDescent="0.25">
      <c r="A13" s="106">
        <v>44894</v>
      </c>
      <c r="B13" s="111">
        <v>0.375</v>
      </c>
      <c r="C13" s="112">
        <f>C12+1</f>
        <v>34</v>
      </c>
      <c r="D13" s="142" t="s">
        <v>76</v>
      </c>
      <c r="E13" s="330">
        <v>1</v>
      </c>
      <c r="F13" s="331" t="s">
        <v>4</v>
      </c>
      <c r="G13" s="330">
        <v>2</v>
      </c>
      <c r="H13" s="137" t="s">
        <v>75</v>
      </c>
      <c r="I13" s="109" t="str">
        <f t="shared" si="6"/>
        <v>V</v>
      </c>
      <c r="J13" s="110"/>
      <c r="K13" s="185">
        <f>'001'!$N13</f>
        <v>0</v>
      </c>
      <c r="L13" s="185">
        <f>'002'!$N13</f>
        <v>3</v>
      </c>
      <c r="M13" s="185">
        <f>'003'!$N13</f>
        <v>0</v>
      </c>
      <c r="N13" s="185">
        <f>'004'!$N13</f>
        <v>3</v>
      </c>
      <c r="O13" s="185">
        <f>'005'!$N13</f>
        <v>0</v>
      </c>
      <c r="P13" s="185">
        <f>'006'!$N13</f>
        <v>0</v>
      </c>
      <c r="Q13" s="185">
        <f>'007'!$N13</f>
        <v>0</v>
      </c>
      <c r="R13" s="185">
        <f>'008'!$N13</f>
        <v>3</v>
      </c>
      <c r="S13" s="185">
        <f>'009'!$N13</f>
        <v>0</v>
      </c>
      <c r="T13" s="185">
        <f>'010'!$N13</f>
        <v>3</v>
      </c>
      <c r="U13" s="185">
        <f>'011'!$N13</f>
        <v>0</v>
      </c>
      <c r="V13" s="185">
        <f>'012'!$N13</f>
        <v>0</v>
      </c>
      <c r="W13" s="185">
        <f>'013'!$N13</f>
        <v>2</v>
      </c>
      <c r="X13" s="185">
        <f>'014'!$N13</f>
        <v>0</v>
      </c>
      <c r="Y13" s="185">
        <f>'015'!$N13</f>
        <v>0</v>
      </c>
      <c r="Z13" s="185">
        <f>'016'!$N13</f>
        <v>0</v>
      </c>
      <c r="AA13" s="185">
        <f>'017'!$N13</f>
        <v>0</v>
      </c>
      <c r="AB13" s="185">
        <f>'018'!$N13</f>
        <v>0</v>
      </c>
      <c r="AC13" s="185">
        <f>'019'!$N13</f>
        <v>0</v>
      </c>
      <c r="AD13" s="185">
        <f>'020'!$N13</f>
        <v>0</v>
      </c>
      <c r="AE13" s="185">
        <f>'021'!$N13</f>
        <v>0</v>
      </c>
      <c r="AF13" s="185">
        <f>'022'!$N13</f>
        <v>0</v>
      </c>
      <c r="AG13" s="185">
        <f>'023'!$N13</f>
        <v>0</v>
      </c>
      <c r="AH13" s="185">
        <f>'024'!$N13</f>
        <v>0</v>
      </c>
      <c r="AI13" s="185">
        <f>'025'!$N13</f>
        <v>0</v>
      </c>
      <c r="AJ13" s="185">
        <f>'026'!$N13</f>
        <v>0</v>
      </c>
      <c r="AK13" s="185">
        <f>'027'!$N13</f>
        <v>2</v>
      </c>
      <c r="AL13" s="185">
        <f>'028'!$N13</f>
        <v>0</v>
      </c>
      <c r="AM13" s="185">
        <f>'029'!$N13</f>
        <v>0</v>
      </c>
      <c r="AN13" s="185">
        <f>'030'!$N13</f>
        <v>0</v>
      </c>
      <c r="AO13" s="185">
        <f>'031'!$N13</f>
        <v>0</v>
      </c>
      <c r="AP13" s="185">
        <f>'032'!$N13</f>
        <v>3</v>
      </c>
      <c r="AQ13" s="185">
        <f>'033'!$N13</f>
        <v>0</v>
      </c>
      <c r="AR13" s="185">
        <f>'034'!$N13</f>
        <v>0</v>
      </c>
      <c r="AS13" s="185">
        <f>'035'!$N13</f>
        <v>0</v>
      </c>
      <c r="AT13" s="185">
        <f>'036'!$N13</f>
        <v>3</v>
      </c>
      <c r="AU13" s="185">
        <f>'038'!$N13</f>
        <v>0</v>
      </c>
      <c r="AV13" s="185">
        <f>'037'!$N13</f>
        <v>0</v>
      </c>
      <c r="AW13" s="185">
        <f>'039'!$N13</f>
        <v>0</v>
      </c>
      <c r="AX13" s="185">
        <f>'040'!$N13</f>
        <v>0</v>
      </c>
      <c r="AY13" s="185">
        <f>'041'!$N13</f>
        <v>0</v>
      </c>
      <c r="AZ13" s="185">
        <f>'042'!$N13</f>
        <v>0</v>
      </c>
      <c r="BA13" s="185">
        <f>'043'!$N13</f>
        <v>0</v>
      </c>
      <c r="BB13" s="185">
        <f>'044'!$N13</f>
        <v>0</v>
      </c>
      <c r="BC13" s="185">
        <f>'045'!$N13</f>
        <v>3</v>
      </c>
      <c r="BD13" s="185">
        <f>'046'!$N13</f>
        <v>2</v>
      </c>
      <c r="BE13" s="185">
        <f>'047'!$N13</f>
        <v>0</v>
      </c>
      <c r="BF13" s="185">
        <f>'048'!$N13</f>
        <v>0</v>
      </c>
      <c r="BG13" s="185">
        <f>'049'!$N13</f>
        <v>0</v>
      </c>
      <c r="BH13" s="185">
        <f>'050'!$N13</f>
        <v>0</v>
      </c>
      <c r="BI13" s="185">
        <f>'051'!$N13</f>
        <v>0</v>
      </c>
      <c r="BJ13" s="185">
        <f>'052'!$N13</f>
        <v>0</v>
      </c>
      <c r="BK13" s="185">
        <f>'053'!$N13</f>
        <v>0</v>
      </c>
      <c r="BL13" s="185">
        <f>'054'!$N13</f>
        <v>0</v>
      </c>
      <c r="BM13" s="185">
        <f>'055'!$N13</f>
        <v>0</v>
      </c>
      <c r="BN13" s="185">
        <f>'056'!$N13</f>
        <v>0</v>
      </c>
      <c r="BO13" s="185">
        <f>'057'!$N13</f>
        <v>0</v>
      </c>
      <c r="BP13" s="166"/>
      <c r="BQ13" s="166"/>
    </row>
    <row r="14" spans="1:69" s="158" customFormat="1" ht="17.25" customHeight="1" thickBot="1" x14ac:dyDescent="0.25">
      <c r="A14" s="113" t="s">
        <v>32</v>
      </c>
      <c r="B14" s="114"/>
      <c r="C14" s="115"/>
      <c r="D14" s="141"/>
      <c r="E14" s="332"/>
      <c r="F14" s="333"/>
      <c r="G14" s="332"/>
      <c r="H14" s="141"/>
      <c r="I14" s="116"/>
      <c r="J14" s="117"/>
      <c r="K14" s="186">
        <f>'001'!$N14</f>
        <v>0</v>
      </c>
      <c r="L14" s="186" t="str">
        <f>'002'!$M14</f>
        <v/>
      </c>
      <c r="M14" s="186" t="str">
        <f>'003'!$M14</f>
        <v/>
      </c>
      <c r="N14" s="186" t="str">
        <f>'004'!$M14</f>
        <v/>
      </c>
      <c r="O14" s="186" t="str">
        <f>'005'!$M14</f>
        <v/>
      </c>
      <c r="P14" s="186" t="str">
        <f>'006'!$M14</f>
        <v/>
      </c>
      <c r="Q14" s="186" t="str">
        <f>'007'!$M14</f>
        <v/>
      </c>
      <c r="R14" s="186" t="str">
        <f>'008'!$M14</f>
        <v/>
      </c>
      <c r="S14" s="186">
        <f>'009'!$N14</f>
        <v>0</v>
      </c>
      <c r="T14" s="186">
        <f>'010'!$N14</f>
        <v>0</v>
      </c>
      <c r="U14" s="186">
        <f>'011'!$N14</f>
        <v>0</v>
      </c>
      <c r="V14" s="186">
        <f>'012'!$N14</f>
        <v>0</v>
      </c>
      <c r="W14" s="186">
        <f>'013'!$N14</f>
        <v>0</v>
      </c>
      <c r="X14" s="186">
        <f>'014'!$N14</f>
        <v>0</v>
      </c>
      <c r="Y14" s="186">
        <f>'015'!$N14</f>
        <v>0</v>
      </c>
      <c r="Z14" s="186">
        <f>'016'!$N14</f>
        <v>0</v>
      </c>
      <c r="AA14" s="186">
        <f>'017'!$N14</f>
        <v>0</v>
      </c>
      <c r="AB14" s="186">
        <f>'018'!$N14</f>
        <v>0</v>
      </c>
      <c r="AC14" s="186">
        <f>'019'!$N14</f>
        <v>0</v>
      </c>
      <c r="AD14" s="186">
        <f>'020'!$N14</f>
        <v>0</v>
      </c>
      <c r="AE14" s="186">
        <f>'021'!$N14</f>
        <v>0</v>
      </c>
      <c r="AF14" s="186">
        <f>'022'!$N14</f>
        <v>0</v>
      </c>
      <c r="AG14" s="186">
        <f>'023'!$N14</f>
        <v>0</v>
      </c>
      <c r="AH14" s="186">
        <f>'024'!$N14</f>
        <v>0</v>
      </c>
      <c r="AI14" s="186">
        <f>'025'!$N14</f>
        <v>0</v>
      </c>
      <c r="AJ14" s="186">
        <f>'026'!$N14</f>
        <v>0</v>
      </c>
      <c r="AK14" s="186">
        <f>'027'!$N14</f>
        <v>0</v>
      </c>
      <c r="AL14" s="186">
        <f>'028'!$N14</f>
        <v>0</v>
      </c>
      <c r="AM14" s="186">
        <f>'029'!$N14</f>
        <v>0</v>
      </c>
      <c r="AN14" s="186">
        <f>'030'!$N14</f>
        <v>0</v>
      </c>
      <c r="AO14" s="186">
        <f>'031'!$N14</f>
        <v>0</v>
      </c>
      <c r="AP14" s="186">
        <f>'032'!$N14</f>
        <v>0</v>
      </c>
      <c r="AQ14" s="186">
        <f>'033'!$N14</f>
        <v>0</v>
      </c>
      <c r="AR14" s="186">
        <f>'034'!$N14</f>
        <v>0</v>
      </c>
      <c r="AS14" s="186">
        <f>'035'!$N14</f>
        <v>0</v>
      </c>
      <c r="AT14" s="186">
        <f>'036'!$N14</f>
        <v>0</v>
      </c>
      <c r="AU14" s="186">
        <f>'038'!$N14</f>
        <v>0</v>
      </c>
      <c r="AV14" s="186">
        <f>'037'!$N14</f>
        <v>0</v>
      </c>
      <c r="AW14" s="186">
        <f>'039'!$N14</f>
        <v>0</v>
      </c>
      <c r="AX14" s="186">
        <f>'040'!$N14</f>
        <v>0</v>
      </c>
      <c r="AY14" s="186">
        <f>'041'!$N14</f>
        <v>0</v>
      </c>
      <c r="AZ14" s="186">
        <f>'042'!$N14</f>
        <v>0</v>
      </c>
      <c r="BA14" s="186">
        <f>'043'!$N14</f>
        <v>0</v>
      </c>
      <c r="BB14" s="186">
        <f>'044'!$N14</f>
        <v>0</v>
      </c>
      <c r="BC14" s="186">
        <f>'045'!$N14</f>
        <v>0</v>
      </c>
      <c r="BD14" s="186">
        <f>'046'!$N14</f>
        <v>0</v>
      </c>
      <c r="BE14" s="186">
        <f>'047'!$N14</f>
        <v>0</v>
      </c>
      <c r="BF14" s="186">
        <f>'048'!$N14</f>
        <v>0</v>
      </c>
      <c r="BG14" s="186">
        <f>'049'!$N14</f>
        <v>0</v>
      </c>
      <c r="BH14" s="186">
        <f>'050'!$N14</f>
        <v>0</v>
      </c>
      <c r="BI14" s="186">
        <f>'051'!$N14</f>
        <v>0</v>
      </c>
      <c r="BJ14" s="186">
        <f>'052'!$N14</f>
        <v>0</v>
      </c>
      <c r="BK14" s="186">
        <f>'053'!$N14</f>
        <v>0</v>
      </c>
      <c r="BL14" s="186">
        <f>'054'!$N14</f>
        <v>0</v>
      </c>
      <c r="BM14" s="186">
        <f>'055'!$N14</f>
        <v>0</v>
      </c>
      <c r="BN14" s="186">
        <f>'056'!$N14</f>
        <v>0</v>
      </c>
      <c r="BO14" s="186">
        <f>'057'!$N14</f>
        <v>0</v>
      </c>
      <c r="BP14" s="166"/>
      <c r="BQ14" s="166"/>
    </row>
    <row r="15" spans="1:69" s="158" customFormat="1" ht="30" customHeight="1" thickBot="1" x14ac:dyDescent="0.25">
      <c r="A15" s="106">
        <v>44886</v>
      </c>
      <c r="B15" s="118">
        <v>0.29166666666666669</v>
      </c>
      <c r="C15" s="119">
        <v>3</v>
      </c>
      <c r="D15" s="140" t="s">
        <v>91</v>
      </c>
      <c r="E15" s="328">
        <v>6</v>
      </c>
      <c r="F15" s="329" t="s">
        <v>4</v>
      </c>
      <c r="G15" s="328">
        <v>2</v>
      </c>
      <c r="H15" s="136" t="s">
        <v>79</v>
      </c>
      <c r="I15" s="109" t="str">
        <f t="shared" ref="I15:I20" si="7">IF(OR(E15="",G15=""),"",IF(E15&gt;G15,"L",IF(G15&gt;E15,"V","E")))</f>
        <v>L</v>
      </c>
      <c r="J15" s="110"/>
      <c r="K15" s="185">
        <f>'001'!$N15</f>
        <v>1</v>
      </c>
      <c r="L15" s="185">
        <f>'002'!$N15</f>
        <v>1</v>
      </c>
      <c r="M15" s="185">
        <f>'003'!$N15</f>
        <v>1</v>
      </c>
      <c r="N15" s="185">
        <f>'004'!$N15</f>
        <v>1</v>
      </c>
      <c r="O15" s="185">
        <f>'005'!$N15</f>
        <v>1</v>
      </c>
      <c r="P15" s="185">
        <f>'006'!$N15</f>
        <v>1</v>
      </c>
      <c r="Q15" s="185">
        <f>'007'!$N15</f>
        <v>1</v>
      </c>
      <c r="R15" s="185">
        <f>'008'!$N15</f>
        <v>1</v>
      </c>
      <c r="S15" s="185">
        <f>'009'!$N15</f>
        <v>1</v>
      </c>
      <c r="T15" s="185">
        <f>'010'!$N15</f>
        <v>1</v>
      </c>
      <c r="U15" s="185">
        <f>'011'!$N15</f>
        <v>1</v>
      </c>
      <c r="V15" s="185">
        <f>'012'!$N15</f>
        <v>1</v>
      </c>
      <c r="W15" s="185">
        <f>'013'!$N15</f>
        <v>1</v>
      </c>
      <c r="X15" s="185">
        <f>'014'!$N15</f>
        <v>1</v>
      </c>
      <c r="Y15" s="185">
        <f>'015'!$N15</f>
        <v>1</v>
      </c>
      <c r="Z15" s="185">
        <f>'016'!$N15</f>
        <v>1</v>
      </c>
      <c r="AA15" s="185">
        <f>'017'!$N15</f>
        <v>1</v>
      </c>
      <c r="AB15" s="185">
        <f>'018'!$N15</f>
        <v>1</v>
      </c>
      <c r="AC15" s="185">
        <f>'019'!$N15</f>
        <v>1</v>
      </c>
      <c r="AD15" s="185">
        <f>'020'!$N15</f>
        <v>2</v>
      </c>
      <c r="AE15" s="185">
        <f>'021'!$N15</f>
        <v>1</v>
      </c>
      <c r="AF15" s="185">
        <f>'022'!$N15</f>
        <v>1</v>
      </c>
      <c r="AG15" s="185">
        <f>'023'!$N15</f>
        <v>1</v>
      </c>
      <c r="AH15" s="185">
        <f>'024'!$N15</f>
        <v>1</v>
      </c>
      <c r="AI15" s="185">
        <f>'025'!$N15</f>
        <v>1</v>
      </c>
      <c r="AJ15" s="185">
        <f>'026'!$N15</f>
        <v>1</v>
      </c>
      <c r="AK15" s="185">
        <f>'027'!$N15</f>
        <v>1</v>
      </c>
      <c r="AL15" s="185">
        <f>'028'!$N15</f>
        <v>1</v>
      </c>
      <c r="AM15" s="185">
        <f>'029'!$N15</f>
        <v>1</v>
      </c>
      <c r="AN15" s="185">
        <f>'030'!$N15</f>
        <v>1</v>
      </c>
      <c r="AO15" s="185">
        <f>'031'!$N15</f>
        <v>1</v>
      </c>
      <c r="AP15" s="185">
        <f>'032'!$N15</f>
        <v>1</v>
      </c>
      <c r="AQ15" s="185">
        <f>'033'!$N15</f>
        <v>2</v>
      </c>
      <c r="AR15" s="185">
        <f>'034'!$N15</f>
        <v>0</v>
      </c>
      <c r="AS15" s="185">
        <f>'035'!$N15</f>
        <v>1</v>
      </c>
      <c r="AT15" s="185">
        <f>'036'!$N15</f>
        <v>1</v>
      </c>
      <c r="AU15" s="185">
        <f>'038'!$N15</f>
        <v>1</v>
      </c>
      <c r="AV15" s="185">
        <f>'037'!$N15</f>
        <v>1</v>
      </c>
      <c r="AW15" s="185">
        <f>'039'!$N15</f>
        <v>1</v>
      </c>
      <c r="AX15" s="185">
        <f>'040'!$N15</f>
        <v>1</v>
      </c>
      <c r="AY15" s="185">
        <f>'041'!$N15</f>
        <v>1</v>
      </c>
      <c r="AZ15" s="185">
        <f>'042'!$N15</f>
        <v>1</v>
      </c>
      <c r="BA15" s="185">
        <f>'043'!$N15</f>
        <v>1</v>
      </c>
      <c r="BB15" s="185">
        <f>'044'!$N15</f>
        <v>1</v>
      </c>
      <c r="BC15" s="185">
        <f>'045'!$N15</f>
        <v>1</v>
      </c>
      <c r="BD15" s="185">
        <f>'046'!$N15</f>
        <v>1</v>
      </c>
      <c r="BE15" s="185">
        <f>'047'!$N15</f>
        <v>1</v>
      </c>
      <c r="BF15" s="185">
        <f>'048'!$N15</f>
        <v>1</v>
      </c>
      <c r="BG15" s="185">
        <f>'049'!$N15</f>
        <v>1</v>
      </c>
      <c r="BH15" s="185">
        <f>'050'!$N15</f>
        <v>1</v>
      </c>
      <c r="BI15" s="185">
        <f>'051'!$N15</f>
        <v>1</v>
      </c>
      <c r="BJ15" s="185">
        <f>'052'!$N15</f>
        <v>2</v>
      </c>
      <c r="BK15" s="185">
        <f>'053'!$N15</f>
        <v>2</v>
      </c>
      <c r="BL15" s="185">
        <f>'054'!$N15</f>
        <v>2</v>
      </c>
      <c r="BM15" s="185">
        <f>'055'!$N15</f>
        <v>1</v>
      </c>
      <c r="BN15" s="185">
        <f>'056'!$N15</f>
        <v>0</v>
      </c>
      <c r="BO15" s="185">
        <f>'057'!$N15</f>
        <v>0</v>
      </c>
      <c r="BP15" s="166"/>
      <c r="BQ15" s="166"/>
    </row>
    <row r="16" spans="1:69" s="158" customFormat="1" ht="26.25" customHeight="1" thickBot="1" x14ac:dyDescent="0.25">
      <c r="A16" s="106">
        <v>44886</v>
      </c>
      <c r="B16" s="111">
        <v>0.54166666666666663</v>
      </c>
      <c r="C16" s="112">
        <v>4</v>
      </c>
      <c r="D16" s="142" t="s">
        <v>108</v>
      </c>
      <c r="E16" s="330">
        <v>1</v>
      </c>
      <c r="F16" s="331" t="s">
        <v>4</v>
      </c>
      <c r="G16" s="330">
        <v>1</v>
      </c>
      <c r="H16" s="137" t="s">
        <v>90</v>
      </c>
      <c r="I16" s="109" t="str">
        <f t="shared" si="7"/>
        <v>E</v>
      </c>
      <c r="J16" s="110"/>
      <c r="K16" s="185">
        <f>'001'!$N16</f>
        <v>0</v>
      </c>
      <c r="L16" s="185">
        <f>'002'!$N16</f>
        <v>2</v>
      </c>
      <c r="M16" s="185">
        <f>'003'!$N16</f>
        <v>0</v>
      </c>
      <c r="N16" s="185">
        <f>'004'!$N16</f>
        <v>3</v>
      </c>
      <c r="O16" s="185">
        <f>'005'!$N16</f>
        <v>0</v>
      </c>
      <c r="P16" s="185">
        <f>'006'!$N16</f>
        <v>0</v>
      </c>
      <c r="Q16" s="185">
        <f>'007'!$N16</f>
        <v>0</v>
      </c>
      <c r="R16" s="185">
        <f>'008'!$N16</f>
        <v>3</v>
      </c>
      <c r="S16" s="185">
        <f>'009'!$N16</f>
        <v>0</v>
      </c>
      <c r="T16" s="185">
        <f>'010'!$N16</f>
        <v>0</v>
      </c>
      <c r="U16" s="185">
        <f>'011'!$N16</f>
        <v>3</v>
      </c>
      <c r="V16" s="185">
        <f>'012'!$N16</f>
        <v>3</v>
      </c>
      <c r="W16" s="185">
        <f>'013'!$N16</f>
        <v>3</v>
      </c>
      <c r="X16" s="185">
        <f>'014'!$N16</f>
        <v>0</v>
      </c>
      <c r="Y16" s="185">
        <f>'015'!$N16</f>
        <v>0</v>
      </c>
      <c r="Z16" s="185">
        <f>'016'!$N16</f>
        <v>3</v>
      </c>
      <c r="AA16" s="185">
        <f>'017'!$N16</f>
        <v>0</v>
      </c>
      <c r="AB16" s="185">
        <f>'018'!$N16</f>
        <v>3</v>
      </c>
      <c r="AC16" s="185">
        <f>'019'!$N16</f>
        <v>3</v>
      </c>
      <c r="AD16" s="185">
        <f>'020'!$N16</f>
        <v>0</v>
      </c>
      <c r="AE16" s="185">
        <f>'021'!$N16</f>
        <v>3</v>
      </c>
      <c r="AF16" s="185">
        <f>'022'!$N16</f>
        <v>2</v>
      </c>
      <c r="AG16" s="185">
        <f>'023'!$N16</f>
        <v>0</v>
      </c>
      <c r="AH16" s="185">
        <f>'024'!$N16</f>
        <v>3</v>
      </c>
      <c r="AI16" s="185">
        <f>'025'!$N16</f>
        <v>0</v>
      </c>
      <c r="AJ16" s="185">
        <f>'026'!$N16</f>
        <v>0</v>
      </c>
      <c r="AK16" s="185">
        <f>'027'!$N16</f>
        <v>3</v>
      </c>
      <c r="AL16" s="185">
        <f>'028'!$N16</f>
        <v>2</v>
      </c>
      <c r="AM16" s="185">
        <f>'029'!$N16</f>
        <v>2</v>
      </c>
      <c r="AN16" s="185">
        <f>'030'!$N16</f>
        <v>0</v>
      </c>
      <c r="AO16" s="185">
        <f>'031'!$N16</f>
        <v>0</v>
      </c>
      <c r="AP16" s="185">
        <f>'032'!$N16</f>
        <v>0</v>
      </c>
      <c r="AQ16" s="185">
        <f>'033'!$N16</f>
        <v>2</v>
      </c>
      <c r="AR16" s="185">
        <f>'034'!$N16</f>
        <v>0</v>
      </c>
      <c r="AS16" s="185">
        <f>'035'!$N16</f>
        <v>0</v>
      </c>
      <c r="AT16" s="185">
        <f>'036'!$N16</f>
        <v>3</v>
      </c>
      <c r="AU16" s="185">
        <f>'038'!$N16</f>
        <v>2</v>
      </c>
      <c r="AV16" s="185">
        <f>'037'!$N16</f>
        <v>3</v>
      </c>
      <c r="AW16" s="185">
        <f>'039'!$N16</f>
        <v>0</v>
      </c>
      <c r="AX16" s="185">
        <f>'040'!$N16</f>
        <v>0</v>
      </c>
      <c r="AY16" s="185">
        <f>'041'!$N16</f>
        <v>0</v>
      </c>
      <c r="AZ16" s="185">
        <f>'042'!$N16</f>
        <v>0</v>
      </c>
      <c r="BA16" s="185">
        <f>'043'!$N16</f>
        <v>0</v>
      </c>
      <c r="BB16" s="185">
        <f>'044'!$N16</f>
        <v>2</v>
      </c>
      <c r="BC16" s="185">
        <f>'045'!$N16</f>
        <v>0</v>
      </c>
      <c r="BD16" s="185">
        <f>'046'!$N16</f>
        <v>2</v>
      </c>
      <c r="BE16" s="185">
        <f>'047'!$N16</f>
        <v>0</v>
      </c>
      <c r="BF16" s="185">
        <f>'048'!$N16</f>
        <v>2</v>
      </c>
      <c r="BG16" s="185">
        <f>'049'!$N16</f>
        <v>0</v>
      </c>
      <c r="BH16" s="185">
        <f>'050'!$N16</f>
        <v>0</v>
      </c>
      <c r="BI16" s="185">
        <f>'051'!$N16</f>
        <v>0</v>
      </c>
      <c r="BJ16" s="185">
        <f>'052'!$N16</f>
        <v>0</v>
      </c>
      <c r="BK16" s="185">
        <f>'053'!$N16</f>
        <v>0</v>
      </c>
      <c r="BL16" s="185">
        <f>'054'!$N16</f>
        <v>0</v>
      </c>
      <c r="BM16" s="185">
        <f>'055'!$N16</f>
        <v>0</v>
      </c>
      <c r="BN16" s="185">
        <f>'056'!$N16</f>
        <v>1</v>
      </c>
      <c r="BO16" s="185">
        <f>'057'!$N16</f>
        <v>1</v>
      </c>
      <c r="BP16" s="166"/>
      <c r="BQ16" s="166"/>
    </row>
    <row r="17" spans="1:69" s="158" customFormat="1" ht="26.25" customHeight="1" thickBot="1" x14ac:dyDescent="0.25">
      <c r="A17" s="106">
        <v>44890</v>
      </c>
      <c r="B17" s="111">
        <v>0.54166666666666663</v>
      </c>
      <c r="C17" s="112">
        <v>19</v>
      </c>
      <c r="D17" s="142" t="s">
        <v>91</v>
      </c>
      <c r="E17" s="330">
        <v>0</v>
      </c>
      <c r="F17" s="331" t="s">
        <v>4</v>
      </c>
      <c r="G17" s="330">
        <v>0</v>
      </c>
      <c r="H17" s="137" t="s">
        <v>108</v>
      </c>
      <c r="I17" s="109" t="str">
        <f t="shared" si="7"/>
        <v>E</v>
      </c>
      <c r="J17" s="110"/>
      <c r="K17" s="185">
        <f>'001'!$N17</f>
        <v>0</v>
      </c>
      <c r="L17" s="185">
        <f>'002'!$N17</f>
        <v>0</v>
      </c>
      <c r="M17" s="185">
        <f>'003'!$N17</f>
        <v>0</v>
      </c>
      <c r="N17" s="185">
        <f>'004'!$N17</f>
        <v>0</v>
      </c>
      <c r="O17" s="185">
        <f>'005'!$N17</f>
        <v>0</v>
      </c>
      <c r="P17" s="185">
        <f>'006'!$N17</f>
        <v>2</v>
      </c>
      <c r="Q17" s="185">
        <f>'007'!$N17</f>
        <v>0</v>
      </c>
      <c r="R17" s="185">
        <f>'008'!$N17</f>
        <v>0</v>
      </c>
      <c r="S17" s="185">
        <f>'009'!$N17</f>
        <v>2</v>
      </c>
      <c r="T17" s="185">
        <f>'010'!$N17</f>
        <v>2</v>
      </c>
      <c r="U17" s="185">
        <f>'011'!$N17</f>
        <v>2</v>
      </c>
      <c r="V17" s="185">
        <f>'012'!$N17</f>
        <v>2</v>
      </c>
      <c r="W17" s="185">
        <f>'013'!$N17</f>
        <v>0</v>
      </c>
      <c r="X17" s="185">
        <f>'014'!$N17</f>
        <v>0</v>
      </c>
      <c r="Y17" s="185">
        <f>'015'!$N17</f>
        <v>0</v>
      </c>
      <c r="Z17" s="185">
        <f>'016'!$N17</f>
        <v>0</v>
      </c>
      <c r="AA17" s="185">
        <f>'017'!$N17</f>
        <v>0</v>
      </c>
      <c r="AB17" s="185">
        <f>'018'!$N17</f>
        <v>0</v>
      </c>
      <c r="AC17" s="185">
        <f>'019'!$N17</f>
        <v>0</v>
      </c>
      <c r="AD17" s="185">
        <f>'020'!$N17</f>
        <v>0</v>
      </c>
      <c r="AE17" s="185">
        <f>'021'!$N17</f>
        <v>0</v>
      </c>
      <c r="AF17" s="185">
        <f>'022'!$N17</f>
        <v>0</v>
      </c>
      <c r="AG17" s="185">
        <f>'023'!$N17</f>
        <v>2</v>
      </c>
      <c r="AH17" s="185">
        <f>'024'!$N17</f>
        <v>0</v>
      </c>
      <c r="AI17" s="185">
        <f>'025'!$N17</f>
        <v>0</v>
      </c>
      <c r="AJ17" s="185">
        <f>'026'!$N17</f>
        <v>0</v>
      </c>
      <c r="AK17" s="185">
        <f>'027'!$N17</f>
        <v>0</v>
      </c>
      <c r="AL17" s="185">
        <f>'028'!$N17</f>
        <v>0</v>
      </c>
      <c r="AM17" s="185">
        <f>'029'!$N17</f>
        <v>2</v>
      </c>
      <c r="AN17" s="185">
        <f>'030'!$N17</f>
        <v>2</v>
      </c>
      <c r="AO17" s="185">
        <f>'031'!$N17</f>
        <v>0</v>
      </c>
      <c r="AP17" s="185">
        <f>'032'!$N17</f>
        <v>2</v>
      </c>
      <c r="AQ17" s="185">
        <f>'033'!$N17</f>
        <v>0</v>
      </c>
      <c r="AR17" s="185">
        <f>'034'!$N17</f>
        <v>0</v>
      </c>
      <c r="AS17" s="185">
        <f>'035'!$N17</f>
        <v>0</v>
      </c>
      <c r="AT17" s="185">
        <f>'036'!$N17</f>
        <v>0</v>
      </c>
      <c r="AU17" s="185">
        <f>'038'!$N17</f>
        <v>0</v>
      </c>
      <c r="AV17" s="185">
        <f>'037'!$N17</f>
        <v>0</v>
      </c>
      <c r="AW17" s="185">
        <f>'039'!$N17</f>
        <v>0</v>
      </c>
      <c r="AX17" s="185">
        <f>'040'!$N17</f>
        <v>0</v>
      </c>
      <c r="AY17" s="185">
        <f>'041'!$N17</f>
        <v>0</v>
      </c>
      <c r="AZ17" s="185">
        <f>'042'!$N17</f>
        <v>2</v>
      </c>
      <c r="BA17" s="185">
        <f>'043'!$N17</f>
        <v>0</v>
      </c>
      <c r="BB17" s="185">
        <f>'044'!$N17</f>
        <v>0</v>
      </c>
      <c r="BC17" s="185">
        <f>'045'!$N17</f>
        <v>0</v>
      </c>
      <c r="BD17" s="185">
        <f>'046'!$N17</f>
        <v>2</v>
      </c>
      <c r="BE17" s="185">
        <f>'047'!$N17</f>
        <v>0</v>
      </c>
      <c r="BF17" s="185">
        <f>'048'!$N17</f>
        <v>0</v>
      </c>
      <c r="BG17" s="185">
        <f>'049'!$N17</f>
        <v>2</v>
      </c>
      <c r="BH17" s="185">
        <f>'050'!$N17</f>
        <v>0</v>
      </c>
      <c r="BI17" s="185">
        <f>'051'!$N17</f>
        <v>0</v>
      </c>
      <c r="BJ17" s="185">
        <f>'052'!$N17</f>
        <v>0</v>
      </c>
      <c r="BK17" s="185">
        <f>'053'!$N17</f>
        <v>0</v>
      </c>
      <c r="BL17" s="185">
        <f>'054'!$N17</f>
        <v>0</v>
      </c>
      <c r="BM17" s="185">
        <f>'055'!$N17</f>
        <v>0</v>
      </c>
      <c r="BN17" s="185">
        <f>'056'!$N17</f>
        <v>2</v>
      </c>
      <c r="BO17" s="185">
        <f>'057'!$N17</f>
        <v>2</v>
      </c>
      <c r="BP17" s="166"/>
      <c r="BQ17" s="166"/>
    </row>
    <row r="18" spans="1:69" s="158" customFormat="1" ht="26.25" customHeight="1" thickBot="1" x14ac:dyDescent="0.25">
      <c r="A18" s="106">
        <v>44890</v>
      </c>
      <c r="B18" s="111">
        <v>0.16666666666666666</v>
      </c>
      <c r="C18" s="112">
        <v>20</v>
      </c>
      <c r="D18" s="142" t="s">
        <v>90</v>
      </c>
      <c r="E18" s="330">
        <v>0</v>
      </c>
      <c r="F18" s="331" t="s">
        <v>4</v>
      </c>
      <c r="G18" s="330">
        <v>2</v>
      </c>
      <c r="H18" s="137" t="s">
        <v>79</v>
      </c>
      <c r="I18" s="109" t="str">
        <f t="shared" si="7"/>
        <v>V</v>
      </c>
      <c r="J18" s="110"/>
      <c r="K18" s="185">
        <f>'001'!$N18</f>
        <v>0</v>
      </c>
      <c r="L18" s="185">
        <f>'002'!$N18</f>
        <v>0</v>
      </c>
      <c r="M18" s="185">
        <f>'003'!$N18</f>
        <v>0</v>
      </c>
      <c r="N18" s="185">
        <f>'004'!$N18</f>
        <v>0</v>
      </c>
      <c r="O18" s="185">
        <f>'005'!$N18</f>
        <v>0</v>
      </c>
      <c r="P18" s="185">
        <f>'006'!$N18</f>
        <v>0</v>
      </c>
      <c r="Q18" s="185">
        <f>'007'!$N18</f>
        <v>0</v>
      </c>
      <c r="R18" s="185">
        <f>'008'!$N18</f>
        <v>0</v>
      </c>
      <c r="S18" s="185">
        <f>'009'!$N18</f>
        <v>0</v>
      </c>
      <c r="T18" s="185">
        <f>'010'!$N18</f>
        <v>0</v>
      </c>
      <c r="U18" s="185">
        <f>'011'!$N18</f>
        <v>0</v>
      </c>
      <c r="V18" s="185">
        <f>'012'!$N18</f>
        <v>0</v>
      </c>
      <c r="W18" s="185">
        <f>'013'!$N18</f>
        <v>0</v>
      </c>
      <c r="X18" s="185">
        <f>'014'!$N18</f>
        <v>0</v>
      </c>
      <c r="Y18" s="185">
        <f>'015'!$N18</f>
        <v>0</v>
      </c>
      <c r="Z18" s="185">
        <f>'016'!$N18</f>
        <v>0</v>
      </c>
      <c r="AA18" s="185">
        <f>'017'!$N18</f>
        <v>0</v>
      </c>
      <c r="AB18" s="185">
        <f>'018'!$N18</f>
        <v>0</v>
      </c>
      <c r="AC18" s="185">
        <f>'019'!$N18</f>
        <v>0</v>
      </c>
      <c r="AD18" s="185">
        <f>'020'!$N18</f>
        <v>0</v>
      </c>
      <c r="AE18" s="185">
        <f>'021'!$N18</f>
        <v>0</v>
      </c>
      <c r="AF18" s="185">
        <f>'022'!$N18</f>
        <v>0</v>
      </c>
      <c r="AG18" s="185">
        <f>'023'!$N18</f>
        <v>0</v>
      </c>
      <c r="AH18" s="185">
        <f>'024'!$N18</f>
        <v>0</v>
      </c>
      <c r="AI18" s="185">
        <f>'025'!$N18</f>
        <v>0</v>
      </c>
      <c r="AJ18" s="185">
        <f>'026'!$N18</f>
        <v>0</v>
      </c>
      <c r="AK18" s="185">
        <f>'027'!$N18</f>
        <v>0</v>
      </c>
      <c r="AL18" s="185">
        <f>'028'!$N18</f>
        <v>0</v>
      </c>
      <c r="AM18" s="185">
        <f>'029'!$N18</f>
        <v>0</v>
      </c>
      <c r="AN18" s="185">
        <f>'030'!$N18</f>
        <v>0</v>
      </c>
      <c r="AO18" s="185">
        <f>'031'!$N18</f>
        <v>0</v>
      </c>
      <c r="AP18" s="185">
        <f>'032'!$N18</f>
        <v>0</v>
      </c>
      <c r="AQ18" s="185">
        <f>'033'!$N18</f>
        <v>0</v>
      </c>
      <c r="AR18" s="185">
        <f>'034'!$N18</f>
        <v>0</v>
      </c>
      <c r="AS18" s="185">
        <f>'035'!$N18</f>
        <v>0</v>
      </c>
      <c r="AT18" s="185">
        <f>'036'!$N18</f>
        <v>0</v>
      </c>
      <c r="AU18" s="185">
        <f>'038'!$N18</f>
        <v>0</v>
      </c>
      <c r="AV18" s="185">
        <f>'037'!$N18</f>
        <v>0</v>
      </c>
      <c r="AW18" s="185">
        <f>'039'!$N18</f>
        <v>0</v>
      </c>
      <c r="AX18" s="185">
        <f>'040'!$N18</f>
        <v>0</v>
      </c>
      <c r="AY18" s="185">
        <f>'041'!$N18</f>
        <v>0</v>
      </c>
      <c r="AZ18" s="185">
        <f>'042'!$N18</f>
        <v>0</v>
      </c>
      <c r="BA18" s="185">
        <f>'043'!$N18</f>
        <v>0</v>
      </c>
      <c r="BB18" s="185">
        <f>'044'!$N18</f>
        <v>0</v>
      </c>
      <c r="BC18" s="185">
        <f>'045'!$N18</f>
        <v>0</v>
      </c>
      <c r="BD18" s="185">
        <f>'046'!$N18</f>
        <v>0</v>
      </c>
      <c r="BE18" s="185">
        <f>'047'!$N18</f>
        <v>0</v>
      </c>
      <c r="BF18" s="185">
        <f>'048'!$N18</f>
        <v>0</v>
      </c>
      <c r="BG18" s="185">
        <f>'049'!$N18</f>
        <v>0</v>
      </c>
      <c r="BH18" s="185">
        <f>'050'!$N18</f>
        <v>0</v>
      </c>
      <c r="BI18" s="185">
        <f>'051'!$N18</f>
        <v>0</v>
      </c>
      <c r="BJ18" s="185">
        <f>'052'!$N18</f>
        <v>0</v>
      </c>
      <c r="BK18" s="185">
        <f>'053'!$N18</f>
        <v>0</v>
      </c>
      <c r="BL18" s="185">
        <f>'054'!$N18</f>
        <v>0</v>
      </c>
      <c r="BM18" s="185">
        <f>'055'!$N18</f>
        <v>0</v>
      </c>
      <c r="BN18" s="185">
        <f>'056'!$N18</f>
        <v>0</v>
      </c>
      <c r="BO18" s="185">
        <f>'057'!$N18</f>
        <v>0</v>
      </c>
      <c r="BP18" s="166"/>
      <c r="BQ18" s="166"/>
    </row>
    <row r="19" spans="1:69" s="158" customFormat="1" ht="26.25" customHeight="1" thickBot="1" x14ac:dyDescent="0.25">
      <c r="A19" s="106">
        <v>44894</v>
      </c>
      <c r="B19" s="111">
        <v>0.54166666666666663</v>
      </c>
      <c r="C19" s="112">
        <v>35</v>
      </c>
      <c r="D19" s="142" t="s">
        <v>90</v>
      </c>
      <c r="E19" s="330">
        <v>0</v>
      </c>
      <c r="F19" s="331" t="s">
        <v>4</v>
      </c>
      <c r="G19" s="330">
        <v>3</v>
      </c>
      <c r="H19" s="137" t="s">
        <v>91</v>
      </c>
      <c r="I19" s="109" t="str">
        <f t="shared" si="7"/>
        <v>V</v>
      </c>
      <c r="J19" s="110"/>
      <c r="K19" s="185">
        <f>'001'!$N19</f>
        <v>1</v>
      </c>
      <c r="L19" s="185">
        <f>'002'!$N19</f>
        <v>1</v>
      </c>
      <c r="M19" s="185">
        <f>'003'!$N19</f>
        <v>1</v>
      </c>
      <c r="N19" s="185">
        <f>'004'!$N19</f>
        <v>0</v>
      </c>
      <c r="O19" s="185">
        <f>'005'!$N19</f>
        <v>1</v>
      </c>
      <c r="P19" s="185">
        <f>'006'!$N19</f>
        <v>1</v>
      </c>
      <c r="Q19" s="185">
        <f>'007'!$N19</f>
        <v>1</v>
      </c>
      <c r="R19" s="185">
        <f>'008'!$N19</f>
        <v>1</v>
      </c>
      <c r="S19" s="185">
        <f>'009'!$N19</f>
        <v>1</v>
      </c>
      <c r="T19" s="185">
        <f>'010'!$N19</f>
        <v>0</v>
      </c>
      <c r="U19" s="185">
        <f>'011'!$N19</f>
        <v>1</v>
      </c>
      <c r="V19" s="185">
        <f>'012'!$N19</f>
        <v>0</v>
      </c>
      <c r="W19" s="185">
        <f>'013'!$N19</f>
        <v>3</v>
      </c>
      <c r="X19" s="185">
        <f>'014'!$N19</f>
        <v>2</v>
      </c>
      <c r="Y19" s="185">
        <f>'015'!$N19</f>
        <v>1</v>
      </c>
      <c r="Z19" s="185">
        <f>'016'!$N19</f>
        <v>1</v>
      </c>
      <c r="AA19" s="185">
        <f>'017'!$N19</f>
        <v>1</v>
      </c>
      <c r="AB19" s="185">
        <f>'018'!$N19</f>
        <v>3</v>
      </c>
      <c r="AC19" s="185">
        <f>'019'!$N19</f>
        <v>1</v>
      </c>
      <c r="AD19" s="185">
        <f>'020'!$N19</f>
        <v>1</v>
      </c>
      <c r="AE19" s="185">
        <f>'021'!$N19</f>
        <v>0</v>
      </c>
      <c r="AF19" s="185">
        <f>'022'!$N19</f>
        <v>1</v>
      </c>
      <c r="AG19" s="185">
        <f>'023'!$N19</f>
        <v>1</v>
      </c>
      <c r="AH19" s="185">
        <f>'024'!$N19</f>
        <v>1</v>
      </c>
      <c r="AI19" s="185">
        <f>'025'!$N19</f>
        <v>1</v>
      </c>
      <c r="AJ19" s="185">
        <f>'026'!$N19</f>
        <v>1</v>
      </c>
      <c r="AK19" s="185">
        <f>'027'!$N19</f>
        <v>1</v>
      </c>
      <c r="AL19" s="185">
        <f>'028'!$N19</f>
        <v>0</v>
      </c>
      <c r="AM19" s="185">
        <f>'029'!$N19</f>
        <v>1</v>
      </c>
      <c r="AN19" s="185">
        <f>'030'!$N19</f>
        <v>1</v>
      </c>
      <c r="AO19" s="185">
        <f>'031'!$N19</f>
        <v>1</v>
      </c>
      <c r="AP19" s="185">
        <f>'032'!$N19</f>
        <v>1</v>
      </c>
      <c r="AQ19" s="185">
        <f>'033'!$N19</f>
        <v>1</v>
      </c>
      <c r="AR19" s="185">
        <f>'034'!$N19</f>
        <v>0</v>
      </c>
      <c r="AS19" s="185">
        <f>'035'!$N19</f>
        <v>0</v>
      </c>
      <c r="AT19" s="185">
        <f>'036'!$N19</f>
        <v>1</v>
      </c>
      <c r="AU19" s="185">
        <f>'038'!$N19</f>
        <v>1</v>
      </c>
      <c r="AV19" s="185">
        <f>'037'!$N19</f>
        <v>1</v>
      </c>
      <c r="AW19" s="185">
        <f>'039'!$N19</f>
        <v>1</v>
      </c>
      <c r="AX19" s="185">
        <f>'040'!$N19</f>
        <v>0</v>
      </c>
      <c r="AY19" s="185">
        <f>'041'!$N19</f>
        <v>1</v>
      </c>
      <c r="AZ19" s="185">
        <f>'042'!$N19</f>
        <v>1</v>
      </c>
      <c r="BA19" s="185">
        <f>'043'!$N19</f>
        <v>1</v>
      </c>
      <c r="BB19" s="185">
        <f>'044'!$N19</f>
        <v>1</v>
      </c>
      <c r="BC19" s="185">
        <f>'045'!$N19</f>
        <v>1</v>
      </c>
      <c r="BD19" s="185">
        <f>'046'!$N19</f>
        <v>1</v>
      </c>
      <c r="BE19" s="185">
        <f>'047'!$N19</f>
        <v>0</v>
      </c>
      <c r="BF19" s="185">
        <f>'048'!$N19</f>
        <v>1</v>
      </c>
      <c r="BG19" s="185">
        <f>'049'!$N19</f>
        <v>1</v>
      </c>
      <c r="BH19" s="185">
        <f>'050'!$N19</f>
        <v>0</v>
      </c>
      <c r="BI19" s="185">
        <f>'051'!$N19</f>
        <v>0</v>
      </c>
      <c r="BJ19" s="185">
        <f>'052'!$N19</f>
        <v>3</v>
      </c>
      <c r="BK19" s="185">
        <f>'053'!$N19</f>
        <v>3</v>
      </c>
      <c r="BL19" s="185">
        <f>'054'!$N19</f>
        <v>1</v>
      </c>
      <c r="BM19" s="185">
        <f>'055'!$N19</f>
        <v>1</v>
      </c>
      <c r="BN19" s="185">
        <f>'056'!$N19</f>
        <v>0</v>
      </c>
      <c r="BO19" s="185">
        <f>'057'!$N19</f>
        <v>0</v>
      </c>
      <c r="BP19" s="166"/>
      <c r="BQ19" s="166"/>
    </row>
    <row r="20" spans="1:69" s="158" customFormat="1" ht="26.25" customHeight="1" thickBot="1" x14ac:dyDescent="0.25">
      <c r="A20" s="106">
        <v>44894</v>
      </c>
      <c r="B20" s="111">
        <v>0.54166666666666663</v>
      </c>
      <c r="C20" s="112">
        <f>C19+1</f>
        <v>36</v>
      </c>
      <c r="D20" s="142" t="s">
        <v>79</v>
      </c>
      <c r="E20" s="330">
        <v>0</v>
      </c>
      <c r="F20" s="331" t="s">
        <v>4</v>
      </c>
      <c r="G20" s="330">
        <v>1</v>
      </c>
      <c r="H20" s="137" t="s">
        <v>108</v>
      </c>
      <c r="I20" s="109" t="str">
        <f t="shared" si="7"/>
        <v>V</v>
      </c>
      <c r="J20" s="110"/>
      <c r="K20" s="185">
        <f>'001'!$N20</f>
        <v>2</v>
      </c>
      <c r="L20" s="185">
        <f>'002'!$N20</f>
        <v>0</v>
      </c>
      <c r="M20" s="185">
        <f>'003'!$N20</f>
        <v>1</v>
      </c>
      <c r="N20" s="185">
        <f>'004'!$N20</f>
        <v>0</v>
      </c>
      <c r="O20" s="185">
        <f>'005'!$N20</f>
        <v>3</v>
      </c>
      <c r="P20" s="185">
        <f>'006'!$N20</f>
        <v>0</v>
      </c>
      <c r="Q20" s="185">
        <f>'007'!$N20</f>
        <v>3</v>
      </c>
      <c r="R20" s="185">
        <f>'008'!$N20</f>
        <v>3</v>
      </c>
      <c r="S20" s="185">
        <f>'009'!$N20</f>
        <v>1</v>
      </c>
      <c r="T20" s="185">
        <f>'010'!$N20</f>
        <v>2</v>
      </c>
      <c r="U20" s="185">
        <f>'011'!$N20</f>
        <v>1</v>
      </c>
      <c r="V20" s="185">
        <f>'012'!$N20</f>
        <v>1</v>
      </c>
      <c r="W20" s="185">
        <f>'013'!$N20</f>
        <v>2</v>
      </c>
      <c r="X20" s="185">
        <f>'014'!$N20</f>
        <v>3</v>
      </c>
      <c r="Y20" s="185">
        <f>'015'!$N20</f>
        <v>1</v>
      </c>
      <c r="Z20" s="185">
        <f>'016'!$N20</f>
        <v>1</v>
      </c>
      <c r="AA20" s="185">
        <f>'017'!$N20</f>
        <v>1</v>
      </c>
      <c r="AB20" s="185">
        <f>'018'!$N20</f>
        <v>2</v>
      </c>
      <c r="AC20" s="185">
        <f>'019'!$N20</f>
        <v>1</v>
      </c>
      <c r="AD20" s="185">
        <f>'020'!$N20</f>
        <v>0</v>
      </c>
      <c r="AE20" s="185">
        <f>'021'!$N20</f>
        <v>1</v>
      </c>
      <c r="AF20" s="185">
        <f>'022'!$N20</f>
        <v>3</v>
      </c>
      <c r="AG20" s="185">
        <f>'023'!$N20</f>
        <v>2</v>
      </c>
      <c r="AH20" s="185">
        <f>'024'!$N20</f>
        <v>1</v>
      </c>
      <c r="AI20" s="185">
        <f>'025'!$N20</f>
        <v>0</v>
      </c>
      <c r="AJ20" s="185">
        <f>'026'!$N20</f>
        <v>1</v>
      </c>
      <c r="AK20" s="185">
        <f>'027'!$N20</f>
        <v>2</v>
      </c>
      <c r="AL20" s="185">
        <f>'028'!$N20</f>
        <v>0</v>
      </c>
      <c r="AM20" s="185">
        <f>'029'!$N20</f>
        <v>3</v>
      </c>
      <c r="AN20" s="185">
        <f>'030'!$N20</f>
        <v>2</v>
      </c>
      <c r="AO20" s="185">
        <f>'031'!$N20</f>
        <v>0</v>
      </c>
      <c r="AP20" s="185">
        <f>'032'!$N20</f>
        <v>1</v>
      </c>
      <c r="AQ20" s="185">
        <f>'033'!$N20</f>
        <v>1</v>
      </c>
      <c r="AR20" s="185">
        <f>'034'!$N20</f>
        <v>0</v>
      </c>
      <c r="AS20" s="185">
        <f>'035'!$N20</f>
        <v>1</v>
      </c>
      <c r="AT20" s="185">
        <f>'036'!$N20</f>
        <v>3</v>
      </c>
      <c r="AU20" s="185">
        <f>'038'!$N20</f>
        <v>1</v>
      </c>
      <c r="AV20" s="185">
        <f>'037'!$N20</f>
        <v>1</v>
      </c>
      <c r="AW20" s="185">
        <f>'039'!$N20</f>
        <v>3</v>
      </c>
      <c r="AX20" s="185">
        <f>'040'!$N20</f>
        <v>2</v>
      </c>
      <c r="AY20" s="185">
        <f>'041'!$N20</f>
        <v>1</v>
      </c>
      <c r="AZ20" s="185">
        <f>'042'!$N20</f>
        <v>1</v>
      </c>
      <c r="BA20" s="185">
        <f>'043'!$N20</f>
        <v>0</v>
      </c>
      <c r="BB20" s="185">
        <f>'044'!$N20</f>
        <v>1</v>
      </c>
      <c r="BC20" s="185">
        <f>'045'!$N20</f>
        <v>2</v>
      </c>
      <c r="BD20" s="185">
        <f>'046'!$N20</f>
        <v>2</v>
      </c>
      <c r="BE20" s="185">
        <f>'047'!$N20</f>
        <v>2</v>
      </c>
      <c r="BF20" s="185">
        <f>'048'!$N20</f>
        <v>3</v>
      </c>
      <c r="BG20" s="185">
        <f>'049'!$N20</f>
        <v>1</v>
      </c>
      <c r="BH20" s="185">
        <f>'050'!$N20</f>
        <v>0</v>
      </c>
      <c r="BI20" s="185">
        <f>'051'!$N20</f>
        <v>0</v>
      </c>
      <c r="BJ20" s="185">
        <f>'052'!$N20</f>
        <v>1</v>
      </c>
      <c r="BK20" s="185">
        <f>'053'!$N20</f>
        <v>1</v>
      </c>
      <c r="BL20" s="185">
        <f>'054'!$N20</f>
        <v>1</v>
      </c>
      <c r="BM20" s="185">
        <f>'055'!$N20</f>
        <v>1</v>
      </c>
      <c r="BN20" s="185">
        <f>'056'!$N20</f>
        <v>0</v>
      </c>
      <c r="BO20" s="185">
        <f>'057'!$N20</f>
        <v>0</v>
      </c>
      <c r="BP20" s="166"/>
      <c r="BQ20" s="166"/>
    </row>
    <row r="21" spans="1:69" s="158" customFormat="1" ht="17.25" customHeight="1" thickBot="1" x14ac:dyDescent="0.25">
      <c r="A21" s="113" t="s">
        <v>33</v>
      </c>
      <c r="B21" s="114"/>
      <c r="C21" s="115"/>
      <c r="D21" s="141"/>
      <c r="E21" s="332"/>
      <c r="F21" s="333"/>
      <c r="G21" s="332"/>
      <c r="H21" s="141"/>
      <c r="I21" s="116"/>
      <c r="J21" s="117"/>
      <c r="K21" s="186">
        <f>'001'!$N21</f>
        <v>0</v>
      </c>
      <c r="L21" s="186" t="str">
        <f>'002'!$M21</f>
        <v/>
      </c>
      <c r="M21" s="186" t="str">
        <f>'003'!$M21</f>
        <v/>
      </c>
      <c r="N21" s="186" t="str">
        <f>'004'!$M21</f>
        <v/>
      </c>
      <c r="O21" s="186" t="str">
        <f>'005'!$M21</f>
        <v/>
      </c>
      <c r="P21" s="186" t="str">
        <f>'006'!$M21</f>
        <v/>
      </c>
      <c r="Q21" s="186" t="str">
        <f>'007'!$M21</f>
        <v/>
      </c>
      <c r="R21" s="186" t="str">
        <f>'008'!$M21</f>
        <v/>
      </c>
      <c r="S21" s="186">
        <f>'009'!$N21</f>
        <v>0</v>
      </c>
      <c r="T21" s="186">
        <f>'010'!$N21</f>
        <v>0</v>
      </c>
      <c r="U21" s="186">
        <f>'011'!$N21</f>
        <v>0</v>
      </c>
      <c r="V21" s="186">
        <f>'012'!$N21</f>
        <v>0</v>
      </c>
      <c r="W21" s="186">
        <f>'013'!$N21</f>
        <v>0</v>
      </c>
      <c r="X21" s="186">
        <f>'014'!$N21</f>
        <v>0</v>
      </c>
      <c r="Y21" s="186">
        <f>'015'!$N21</f>
        <v>0</v>
      </c>
      <c r="Z21" s="186">
        <f>'016'!$N21</f>
        <v>0</v>
      </c>
      <c r="AA21" s="186">
        <f>'017'!$N21</f>
        <v>0</v>
      </c>
      <c r="AB21" s="186">
        <f>'018'!$N21</f>
        <v>0</v>
      </c>
      <c r="AC21" s="186">
        <f>'019'!$N21</f>
        <v>0</v>
      </c>
      <c r="AD21" s="186">
        <f>'020'!$N21</f>
        <v>0</v>
      </c>
      <c r="AE21" s="186">
        <f>'021'!$N21</f>
        <v>0</v>
      </c>
      <c r="AF21" s="186">
        <f>'022'!$N21</f>
        <v>0</v>
      </c>
      <c r="AG21" s="186">
        <f>'023'!$N21</f>
        <v>0</v>
      </c>
      <c r="AH21" s="186">
        <f>'024'!$N21</f>
        <v>0</v>
      </c>
      <c r="AI21" s="186">
        <f>'025'!$N21</f>
        <v>0</v>
      </c>
      <c r="AJ21" s="186">
        <f>'026'!$N21</f>
        <v>0</v>
      </c>
      <c r="AK21" s="186">
        <f>'027'!$N21</f>
        <v>0</v>
      </c>
      <c r="AL21" s="186">
        <f>'028'!$N21</f>
        <v>0</v>
      </c>
      <c r="AM21" s="186">
        <f>'029'!$N21</f>
        <v>0</v>
      </c>
      <c r="AN21" s="186">
        <f>'030'!$N21</f>
        <v>0</v>
      </c>
      <c r="AO21" s="186">
        <f>'031'!$N21</f>
        <v>0</v>
      </c>
      <c r="AP21" s="186">
        <f>'032'!$N21</f>
        <v>0</v>
      </c>
      <c r="AQ21" s="186">
        <f>'033'!$N21</f>
        <v>0</v>
      </c>
      <c r="AR21" s="186">
        <f>'034'!$N21</f>
        <v>0</v>
      </c>
      <c r="AS21" s="186">
        <f>'035'!$N21</f>
        <v>0</v>
      </c>
      <c r="AT21" s="186">
        <f>'036'!$N21</f>
        <v>0</v>
      </c>
      <c r="AU21" s="186">
        <f>'038'!$N21</f>
        <v>0</v>
      </c>
      <c r="AV21" s="186">
        <f>'037'!$N21</f>
        <v>0</v>
      </c>
      <c r="AW21" s="186">
        <f>'039'!$N21</f>
        <v>0</v>
      </c>
      <c r="AX21" s="186">
        <f>'040'!$N21</f>
        <v>0</v>
      </c>
      <c r="AY21" s="186">
        <f>'041'!$N21</f>
        <v>0</v>
      </c>
      <c r="AZ21" s="186">
        <f>'042'!$N21</f>
        <v>0</v>
      </c>
      <c r="BA21" s="186">
        <f>'043'!$N21</f>
        <v>0</v>
      </c>
      <c r="BB21" s="186">
        <f>'044'!$N21</f>
        <v>0</v>
      </c>
      <c r="BC21" s="186">
        <f>'045'!$N21</f>
        <v>0</v>
      </c>
      <c r="BD21" s="186">
        <f>'046'!$N21</f>
        <v>0</v>
      </c>
      <c r="BE21" s="186">
        <f>'047'!$N21</f>
        <v>0</v>
      </c>
      <c r="BF21" s="186">
        <f>'048'!$N21</f>
        <v>0</v>
      </c>
      <c r="BG21" s="186">
        <f>'049'!$N21</f>
        <v>0</v>
      </c>
      <c r="BH21" s="186">
        <f>'050'!$N21</f>
        <v>0</v>
      </c>
      <c r="BI21" s="186">
        <f>'051'!$N21</f>
        <v>0</v>
      </c>
      <c r="BJ21" s="186">
        <f>'052'!$N21</f>
        <v>0</v>
      </c>
      <c r="BK21" s="186">
        <f>'053'!$N21</f>
        <v>0</v>
      </c>
      <c r="BL21" s="186">
        <f>'054'!$N21</f>
        <v>0</v>
      </c>
      <c r="BM21" s="186">
        <f>'055'!$N21</f>
        <v>0</v>
      </c>
      <c r="BN21" s="186">
        <f>'056'!$N21</f>
        <v>0</v>
      </c>
      <c r="BO21" s="186">
        <f>'057'!$N21</f>
        <v>0</v>
      </c>
      <c r="BP21" s="166"/>
      <c r="BQ21" s="166"/>
    </row>
    <row r="22" spans="1:69" s="158" customFormat="1" ht="27.75" customHeight="1" thickBot="1" x14ac:dyDescent="0.25">
      <c r="A22" s="106">
        <v>44887</v>
      </c>
      <c r="B22" s="118">
        <v>0.16666666666666666</v>
      </c>
      <c r="C22" s="119">
        <v>5</v>
      </c>
      <c r="D22" s="140" t="s">
        <v>5</v>
      </c>
      <c r="E22" s="328">
        <v>1</v>
      </c>
      <c r="F22" s="329" t="s">
        <v>4</v>
      </c>
      <c r="G22" s="328">
        <v>2</v>
      </c>
      <c r="H22" s="136" t="s">
        <v>104</v>
      </c>
      <c r="I22" s="109" t="str">
        <f t="shared" ref="I22:I27" si="8">IF(OR(E22="",G22=""),"",IF(E22&gt;G22,"L",IF(G22&gt;E22,"V","E")))</f>
        <v>V</v>
      </c>
      <c r="J22" s="110"/>
      <c r="K22" s="185">
        <f>'001'!$N22</f>
        <v>0</v>
      </c>
      <c r="L22" s="185">
        <f>'002'!$N22</f>
        <v>0</v>
      </c>
      <c r="M22" s="185">
        <f>'003'!$N22</f>
        <v>0</v>
      </c>
      <c r="N22" s="185">
        <f>'004'!$N22</f>
        <v>0</v>
      </c>
      <c r="O22" s="185">
        <f>'005'!$N22</f>
        <v>0</v>
      </c>
      <c r="P22" s="185">
        <f>'006'!$N22</f>
        <v>0</v>
      </c>
      <c r="Q22" s="185">
        <f>'007'!$N22</f>
        <v>0</v>
      </c>
      <c r="R22" s="185">
        <f>'008'!$N22</f>
        <v>0</v>
      </c>
      <c r="S22" s="185">
        <f>'009'!$N22</f>
        <v>0</v>
      </c>
      <c r="T22" s="185">
        <f>'010'!$N22</f>
        <v>0</v>
      </c>
      <c r="U22" s="185">
        <f>'011'!$N22</f>
        <v>0</v>
      </c>
      <c r="V22" s="185">
        <f>'012'!$N22</f>
        <v>0</v>
      </c>
      <c r="W22" s="185">
        <f>'013'!$N22</f>
        <v>0</v>
      </c>
      <c r="X22" s="185">
        <f>'014'!$N22</f>
        <v>0</v>
      </c>
      <c r="Y22" s="185">
        <f>'015'!$N22</f>
        <v>0</v>
      </c>
      <c r="Z22" s="185">
        <f>'016'!$N22</f>
        <v>0</v>
      </c>
      <c r="AA22" s="185">
        <f>'017'!$N22</f>
        <v>0</v>
      </c>
      <c r="AB22" s="185">
        <f>'018'!$N22</f>
        <v>0</v>
      </c>
      <c r="AC22" s="185">
        <f>'019'!$N22</f>
        <v>0</v>
      </c>
      <c r="AD22" s="185">
        <f>'020'!$N22</f>
        <v>0</v>
      </c>
      <c r="AE22" s="185">
        <f>'021'!$N22</f>
        <v>0</v>
      </c>
      <c r="AF22" s="185">
        <f>'022'!$N22</f>
        <v>0</v>
      </c>
      <c r="AG22" s="185">
        <f>'023'!$N22</f>
        <v>0</v>
      </c>
      <c r="AH22" s="185">
        <f>'024'!$N22</f>
        <v>0</v>
      </c>
      <c r="AI22" s="185">
        <f>'025'!$N22</f>
        <v>0</v>
      </c>
      <c r="AJ22" s="185">
        <f>'026'!$N22</f>
        <v>0</v>
      </c>
      <c r="AK22" s="185">
        <f>'027'!$N22</f>
        <v>0</v>
      </c>
      <c r="AL22" s="185">
        <f>'028'!$N22</f>
        <v>0</v>
      </c>
      <c r="AM22" s="185">
        <f>'029'!$N22</f>
        <v>0</v>
      </c>
      <c r="AN22" s="185">
        <f>'030'!$N22</f>
        <v>0</v>
      </c>
      <c r="AO22" s="185">
        <f>'031'!$N22</f>
        <v>0</v>
      </c>
      <c r="AP22" s="185">
        <f>'032'!$N22</f>
        <v>0</v>
      </c>
      <c r="AQ22" s="185">
        <f>'033'!$N22</f>
        <v>0</v>
      </c>
      <c r="AR22" s="185">
        <f>'034'!$N22</f>
        <v>0</v>
      </c>
      <c r="AS22" s="185">
        <f>'035'!$N22</f>
        <v>0</v>
      </c>
      <c r="AT22" s="185">
        <f>'036'!$N22</f>
        <v>0</v>
      </c>
      <c r="AU22" s="185">
        <f>'038'!$N22</f>
        <v>0</v>
      </c>
      <c r="AV22" s="185">
        <f>'037'!$N22</f>
        <v>0</v>
      </c>
      <c r="AW22" s="185">
        <f>'039'!$N22</f>
        <v>0</v>
      </c>
      <c r="AX22" s="185">
        <f>'040'!$N22</f>
        <v>0</v>
      </c>
      <c r="AY22" s="185">
        <f>'041'!$N22</f>
        <v>0</v>
      </c>
      <c r="AZ22" s="185">
        <f>'042'!$N22</f>
        <v>0</v>
      </c>
      <c r="BA22" s="185">
        <f>'043'!$N22</f>
        <v>0</v>
      </c>
      <c r="BB22" s="185">
        <f>'044'!$N22</f>
        <v>0</v>
      </c>
      <c r="BC22" s="185">
        <f>'045'!$N22</f>
        <v>0</v>
      </c>
      <c r="BD22" s="185">
        <f>'046'!$N22</f>
        <v>0</v>
      </c>
      <c r="BE22" s="185">
        <f>'047'!$N22</f>
        <v>0</v>
      </c>
      <c r="BF22" s="185">
        <f>'048'!$N22</f>
        <v>0</v>
      </c>
      <c r="BG22" s="185">
        <f>'049'!$N22</f>
        <v>0</v>
      </c>
      <c r="BH22" s="185">
        <f>'050'!$N22</f>
        <v>0</v>
      </c>
      <c r="BI22" s="185">
        <f>'051'!$N22</f>
        <v>0</v>
      </c>
      <c r="BJ22" s="185">
        <f>'052'!$N22</f>
        <v>0</v>
      </c>
      <c r="BK22" s="185">
        <f>'053'!$N22</f>
        <v>0</v>
      </c>
      <c r="BL22" s="185">
        <f>'054'!$N22</f>
        <v>0</v>
      </c>
      <c r="BM22" s="185">
        <f>'055'!$N22</f>
        <v>0</v>
      </c>
      <c r="BN22" s="185">
        <f>'056'!$N22</f>
        <v>0</v>
      </c>
      <c r="BO22" s="185">
        <f>'057'!$N22</f>
        <v>0</v>
      </c>
      <c r="BP22" s="166"/>
      <c r="BQ22" s="166"/>
    </row>
    <row r="23" spans="1:69" s="158" customFormat="1" ht="27.75" customHeight="1" thickBot="1" x14ac:dyDescent="0.25">
      <c r="A23" s="106">
        <v>44887</v>
      </c>
      <c r="B23" s="111">
        <v>0.41666666666666669</v>
      </c>
      <c r="C23" s="112">
        <v>6</v>
      </c>
      <c r="D23" s="142" t="s">
        <v>80</v>
      </c>
      <c r="E23" s="330">
        <v>0</v>
      </c>
      <c r="F23" s="331" t="s">
        <v>4</v>
      </c>
      <c r="G23" s="330">
        <v>0</v>
      </c>
      <c r="H23" s="137" t="s">
        <v>98</v>
      </c>
      <c r="I23" s="109" t="str">
        <f t="shared" si="8"/>
        <v>E</v>
      </c>
      <c r="J23" s="110"/>
      <c r="K23" s="185">
        <f>'001'!$N23</f>
        <v>0</v>
      </c>
      <c r="L23" s="185">
        <f>'002'!$N23</f>
        <v>0</v>
      </c>
      <c r="M23" s="185">
        <f>'003'!$N23</f>
        <v>0</v>
      </c>
      <c r="N23" s="185">
        <f>'004'!$N23</f>
        <v>2</v>
      </c>
      <c r="O23" s="185">
        <f>'005'!$N23</f>
        <v>0</v>
      </c>
      <c r="P23" s="185">
        <f>'006'!$N23</f>
        <v>2</v>
      </c>
      <c r="Q23" s="185">
        <f>'007'!$N23</f>
        <v>0</v>
      </c>
      <c r="R23" s="185">
        <f>'008'!$N23</f>
        <v>0</v>
      </c>
      <c r="S23" s="185">
        <f>'009'!$N23</f>
        <v>2</v>
      </c>
      <c r="T23" s="185">
        <f>'010'!$N23</f>
        <v>0</v>
      </c>
      <c r="U23" s="185">
        <f>'011'!$N23</f>
        <v>0</v>
      </c>
      <c r="V23" s="185">
        <f>'012'!$N23</f>
        <v>2</v>
      </c>
      <c r="W23" s="185">
        <f>'013'!$N23</f>
        <v>0</v>
      </c>
      <c r="X23" s="185">
        <f>'014'!$N23</f>
        <v>0</v>
      </c>
      <c r="Y23" s="185">
        <f>'015'!$N23</f>
        <v>0</v>
      </c>
      <c r="Z23" s="185">
        <f>'016'!$N23</f>
        <v>0</v>
      </c>
      <c r="AA23" s="185">
        <f>'017'!$N23</f>
        <v>0</v>
      </c>
      <c r="AB23" s="185">
        <f>'018'!$N23</f>
        <v>2</v>
      </c>
      <c r="AC23" s="185">
        <f>'019'!$N23</f>
        <v>2</v>
      </c>
      <c r="AD23" s="185">
        <f>'020'!$N23</f>
        <v>0</v>
      </c>
      <c r="AE23" s="185">
        <f>'021'!$N23</f>
        <v>2</v>
      </c>
      <c r="AF23" s="185">
        <f>'022'!$N23</f>
        <v>0</v>
      </c>
      <c r="AG23" s="185">
        <f>'023'!$N23</f>
        <v>2</v>
      </c>
      <c r="AH23" s="185">
        <f>'024'!$N23</f>
        <v>2</v>
      </c>
      <c r="AI23" s="185">
        <f>'025'!$N23</f>
        <v>2</v>
      </c>
      <c r="AJ23" s="185">
        <f>'026'!$N23</f>
        <v>2</v>
      </c>
      <c r="AK23" s="185">
        <f>'027'!$N23</f>
        <v>2</v>
      </c>
      <c r="AL23" s="185">
        <f>'028'!$N23</f>
        <v>0</v>
      </c>
      <c r="AM23" s="185">
        <f>'029'!$N23</f>
        <v>2</v>
      </c>
      <c r="AN23" s="185">
        <f>'030'!$N23</f>
        <v>2</v>
      </c>
      <c r="AO23" s="185">
        <f>'031'!$N23</f>
        <v>0</v>
      </c>
      <c r="AP23" s="185">
        <f>'032'!$N23</f>
        <v>0</v>
      </c>
      <c r="AQ23" s="185">
        <f>'033'!$N23</f>
        <v>2</v>
      </c>
      <c r="AR23" s="185">
        <f>'034'!$N23</f>
        <v>0</v>
      </c>
      <c r="AS23" s="185">
        <f>'035'!$N23</f>
        <v>0</v>
      </c>
      <c r="AT23" s="185">
        <f>'036'!$N23</f>
        <v>0</v>
      </c>
      <c r="AU23" s="185">
        <f>'038'!$N23</f>
        <v>2</v>
      </c>
      <c r="AV23" s="185">
        <f>'037'!$N23</f>
        <v>2</v>
      </c>
      <c r="AW23" s="185">
        <f>'039'!$N23</f>
        <v>2</v>
      </c>
      <c r="AX23" s="185">
        <f>'040'!$N23</f>
        <v>0</v>
      </c>
      <c r="AY23" s="185">
        <f>'041'!$N23</f>
        <v>2</v>
      </c>
      <c r="AZ23" s="185">
        <f>'042'!$N23</f>
        <v>0</v>
      </c>
      <c r="BA23" s="185">
        <f>'043'!$N23</f>
        <v>2</v>
      </c>
      <c r="BB23" s="185">
        <f>'044'!$N23</f>
        <v>0</v>
      </c>
      <c r="BC23" s="185">
        <f>'045'!$N23</f>
        <v>0</v>
      </c>
      <c r="BD23" s="185">
        <f>'046'!$N23</f>
        <v>0</v>
      </c>
      <c r="BE23" s="185">
        <f>'047'!$N23</f>
        <v>0</v>
      </c>
      <c r="BF23" s="185">
        <f>'048'!$N23</f>
        <v>0</v>
      </c>
      <c r="BG23" s="185">
        <f>'049'!$N23</f>
        <v>0</v>
      </c>
      <c r="BH23" s="185">
        <f>'050'!$N23</f>
        <v>2</v>
      </c>
      <c r="BI23" s="185">
        <f>'051'!$N23</f>
        <v>2</v>
      </c>
      <c r="BJ23" s="185">
        <f>'052'!$N23</f>
        <v>0</v>
      </c>
      <c r="BK23" s="185">
        <f>'053'!$N23</f>
        <v>0</v>
      </c>
      <c r="BL23" s="185">
        <f>'054'!$N23</f>
        <v>2</v>
      </c>
      <c r="BM23" s="185">
        <f>'055'!$N23</f>
        <v>0</v>
      </c>
      <c r="BN23" s="185">
        <f>'056'!$N23</f>
        <v>2</v>
      </c>
      <c r="BO23" s="185">
        <f>'057'!$N23</f>
        <v>2</v>
      </c>
      <c r="BP23" s="166"/>
      <c r="BQ23" s="166"/>
    </row>
    <row r="24" spans="1:69" s="158" customFormat="1" ht="27.75" customHeight="1" thickBot="1" x14ac:dyDescent="0.25">
      <c r="A24" s="106">
        <v>44891</v>
      </c>
      <c r="B24" s="111">
        <v>0.54166666666666663</v>
      </c>
      <c r="C24" s="112">
        <v>22</v>
      </c>
      <c r="D24" s="142" t="s">
        <v>5</v>
      </c>
      <c r="E24" s="330">
        <v>2</v>
      </c>
      <c r="F24" s="331" t="s">
        <v>4</v>
      </c>
      <c r="G24" s="330">
        <v>0</v>
      </c>
      <c r="H24" s="137" t="s">
        <v>80</v>
      </c>
      <c r="I24" s="109" t="str">
        <f t="shared" si="8"/>
        <v>L</v>
      </c>
      <c r="J24" s="110"/>
      <c r="K24" s="185">
        <f>'001'!$N24</f>
        <v>1</v>
      </c>
      <c r="L24" s="185">
        <f>'002'!$N24</f>
        <v>1</v>
      </c>
      <c r="M24" s="185">
        <f>'003'!$N24</f>
        <v>3</v>
      </c>
      <c r="N24" s="185">
        <f>'004'!$N24</f>
        <v>1</v>
      </c>
      <c r="O24" s="185">
        <f>'005'!$N24</f>
        <v>1</v>
      </c>
      <c r="P24" s="185">
        <f>'006'!$N24</f>
        <v>1</v>
      </c>
      <c r="Q24" s="185">
        <f>'007'!$N24</f>
        <v>0</v>
      </c>
      <c r="R24" s="185">
        <f>'008'!$N24</f>
        <v>0</v>
      </c>
      <c r="S24" s="185">
        <f>'009'!$N24</f>
        <v>2</v>
      </c>
      <c r="T24" s="185">
        <f>'010'!$N24</f>
        <v>2</v>
      </c>
      <c r="U24" s="185">
        <f>'011'!$N24</f>
        <v>2</v>
      </c>
      <c r="V24" s="185">
        <f>'012'!$N24</f>
        <v>2</v>
      </c>
      <c r="W24" s="185">
        <f>'013'!$N24</f>
        <v>0</v>
      </c>
      <c r="X24" s="185">
        <f>'014'!$N24</f>
        <v>2</v>
      </c>
      <c r="Y24" s="185">
        <f>'015'!$N24</f>
        <v>2</v>
      </c>
      <c r="Z24" s="185">
        <f>'016'!$N24</f>
        <v>3</v>
      </c>
      <c r="AA24" s="185">
        <f>'017'!$N24</f>
        <v>1</v>
      </c>
      <c r="AB24" s="185">
        <f>'018'!$N24</f>
        <v>1</v>
      </c>
      <c r="AC24" s="185">
        <f>'019'!$N24</f>
        <v>1</v>
      </c>
      <c r="AD24" s="185">
        <f>'020'!$N24</f>
        <v>1</v>
      </c>
      <c r="AE24" s="185">
        <f>'021'!$N24</f>
        <v>2</v>
      </c>
      <c r="AF24" s="185">
        <f>'022'!$N24</f>
        <v>2</v>
      </c>
      <c r="AG24" s="185">
        <f>'023'!$N24</f>
        <v>1</v>
      </c>
      <c r="AH24" s="185">
        <f>'024'!$N24</f>
        <v>2</v>
      </c>
      <c r="AI24" s="185">
        <f>'025'!$N24</f>
        <v>3</v>
      </c>
      <c r="AJ24" s="185">
        <f>'026'!$N24</f>
        <v>1</v>
      </c>
      <c r="AK24" s="185">
        <f>'027'!$N24</f>
        <v>1</v>
      </c>
      <c r="AL24" s="185">
        <f>'028'!$N24</f>
        <v>0</v>
      </c>
      <c r="AM24" s="185">
        <f>'029'!$N24</f>
        <v>1</v>
      </c>
      <c r="AN24" s="185">
        <f>'030'!$N24</f>
        <v>1</v>
      </c>
      <c r="AO24" s="185">
        <f>'031'!$N24</f>
        <v>0</v>
      </c>
      <c r="AP24" s="185">
        <f>'032'!$N24</f>
        <v>0</v>
      </c>
      <c r="AQ24" s="185">
        <f>'033'!$N24</f>
        <v>2</v>
      </c>
      <c r="AR24" s="185">
        <f>'034'!$N24</f>
        <v>2</v>
      </c>
      <c r="AS24" s="185">
        <f>'035'!$N24</f>
        <v>1</v>
      </c>
      <c r="AT24" s="185">
        <f>'036'!$N24</f>
        <v>1</v>
      </c>
      <c r="AU24" s="185">
        <f>'038'!$N24</f>
        <v>3</v>
      </c>
      <c r="AV24" s="185">
        <f>'037'!$N24</f>
        <v>3</v>
      </c>
      <c r="AW24" s="185">
        <f>'039'!$N24</f>
        <v>1</v>
      </c>
      <c r="AX24" s="185">
        <f>'040'!$N24</f>
        <v>1</v>
      </c>
      <c r="AY24" s="185">
        <f>'041'!$N24</f>
        <v>1</v>
      </c>
      <c r="AZ24" s="185">
        <f>'042'!$N24</f>
        <v>1</v>
      </c>
      <c r="BA24" s="185">
        <f>'043'!$N24</f>
        <v>3</v>
      </c>
      <c r="BB24" s="185">
        <f>'044'!$N24</f>
        <v>0</v>
      </c>
      <c r="BC24" s="185">
        <f>'045'!$N24</f>
        <v>0</v>
      </c>
      <c r="BD24" s="185">
        <f>'046'!$N24</f>
        <v>1</v>
      </c>
      <c r="BE24" s="185">
        <f>'047'!$N24</f>
        <v>1</v>
      </c>
      <c r="BF24" s="185">
        <f>'048'!$N24</f>
        <v>3</v>
      </c>
      <c r="BG24" s="185">
        <f>'049'!$N24</f>
        <v>3</v>
      </c>
      <c r="BH24" s="185">
        <f>'050'!$N24</f>
        <v>1</v>
      </c>
      <c r="BI24" s="185">
        <f>'051'!$N24</f>
        <v>1</v>
      </c>
      <c r="BJ24" s="185">
        <f>'052'!$N24</f>
        <v>3</v>
      </c>
      <c r="BK24" s="185">
        <f>'053'!$N24</f>
        <v>3</v>
      </c>
      <c r="BL24" s="185">
        <f>'054'!$N24</f>
        <v>1</v>
      </c>
      <c r="BM24" s="185">
        <f>'055'!$N24</f>
        <v>3</v>
      </c>
      <c r="BN24" s="185">
        <f>'056'!$N24</f>
        <v>0</v>
      </c>
      <c r="BO24" s="185">
        <f>'057'!$N24</f>
        <v>0</v>
      </c>
      <c r="BP24" s="166"/>
      <c r="BQ24" s="166"/>
    </row>
    <row r="25" spans="1:69" s="158" customFormat="1" ht="27.75" customHeight="1" thickBot="1" x14ac:dyDescent="0.25">
      <c r="A25" s="106">
        <v>44891</v>
      </c>
      <c r="B25" s="111">
        <v>0.29166666666666669</v>
      </c>
      <c r="C25" s="112">
        <v>23</v>
      </c>
      <c r="D25" s="142" t="s">
        <v>98</v>
      </c>
      <c r="E25" s="330">
        <v>2</v>
      </c>
      <c r="F25" s="331" t="s">
        <v>4</v>
      </c>
      <c r="G25" s="330">
        <v>0</v>
      </c>
      <c r="H25" s="137" t="s">
        <v>104</v>
      </c>
      <c r="I25" s="109" t="str">
        <f t="shared" si="8"/>
        <v>L</v>
      </c>
      <c r="J25" s="110"/>
      <c r="K25" s="185">
        <f>'001'!$N25</f>
        <v>3</v>
      </c>
      <c r="L25" s="185">
        <f>'002'!$N25</f>
        <v>1</v>
      </c>
      <c r="M25" s="185">
        <f>'003'!$N25</f>
        <v>1</v>
      </c>
      <c r="N25" s="185">
        <f>'004'!$N25</f>
        <v>2</v>
      </c>
      <c r="O25" s="185">
        <f>'005'!$N25</f>
        <v>1</v>
      </c>
      <c r="P25" s="185">
        <f>'006'!$N25</f>
        <v>3</v>
      </c>
      <c r="Q25" s="185">
        <f>'007'!$N25</f>
        <v>1</v>
      </c>
      <c r="R25" s="185">
        <f>'008'!$N25</f>
        <v>1</v>
      </c>
      <c r="S25" s="185">
        <f>'009'!$N25</f>
        <v>1</v>
      </c>
      <c r="T25" s="185">
        <f>'010'!$N25</f>
        <v>1</v>
      </c>
      <c r="U25" s="185">
        <f>'011'!$N25</f>
        <v>2</v>
      </c>
      <c r="V25" s="185">
        <f>'012'!$N25</f>
        <v>0</v>
      </c>
      <c r="W25" s="185">
        <f>'013'!$N25</f>
        <v>3</v>
      </c>
      <c r="X25" s="185">
        <f>'014'!$N25</f>
        <v>1</v>
      </c>
      <c r="Y25" s="185">
        <f>'015'!$N25</f>
        <v>0</v>
      </c>
      <c r="Z25" s="185">
        <f>'016'!$N25</f>
        <v>0</v>
      </c>
      <c r="AA25" s="185">
        <f>'017'!$N25</f>
        <v>3</v>
      </c>
      <c r="AB25" s="185">
        <f>'018'!$N25</f>
        <v>1</v>
      </c>
      <c r="AC25" s="185">
        <f>'019'!$N25</f>
        <v>1</v>
      </c>
      <c r="AD25" s="185">
        <f>'020'!$N25</f>
        <v>1</v>
      </c>
      <c r="AE25" s="185">
        <f>'021'!$N25</f>
        <v>3</v>
      </c>
      <c r="AF25" s="185">
        <f>'022'!$N25</f>
        <v>3</v>
      </c>
      <c r="AG25" s="185">
        <f>'023'!$N25</f>
        <v>3</v>
      </c>
      <c r="AH25" s="185">
        <f>'024'!$N25</f>
        <v>2</v>
      </c>
      <c r="AI25" s="185">
        <f>'025'!$N25</f>
        <v>0</v>
      </c>
      <c r="AJ25" s="185">
        <f>'026'!$N25</f>
        <v>1</v>
      </c>
      <c r="AK25" s="185">
        <f>'027'!$N25</f>
        <v>1</v>
      </c>
      <c r="AL25" s="185">
        <f>'028'!$N25</f>
        <v>0</v>
      </c>
      <c r="AM25" s="185">
        <f>'029'!$N25</f>
        <v>3</v>
      </c>
      <c r="AN25" s="185">
        <f>'030'!$N25</f>
        <v>1</v>
      </c>
      <c r="AO25" s="185">
        <f>'031'!$N25</f>
        <v>1</v>
      </c>
      <c r="AP25" s="185">
        <f>'032'!$N25</f>
        <v>1</v>
      </c>
      <c r="AQ25" s="185">
        <f>'033'!$N25</f>
        <v>1</v>
      </c>
      <c r="AR25" s="185">
        <f>'034'!$N25</f>
        <v>2</v>
      </c>
      <c r="AS25" s="185">
        <f>'035'!$N25</f>
        <v>3</v>
      </c>
      <c r="AT25" s="185">
        <f>'036'!$N25</f>
        <v>1</v>
      </c>
      <c r="AU25" s="185">
        <f>'038'!$N25</f>
        <v>1</v>
      </c>
      <c r="AV25" s="185">
        <f>'037'!$N25</f>
        <v>0</v>
      </c>
      <c r="AW25" s="185">
        <f>'039'!$N25</f>
        <v>1</v>
      </c>
      <c r="AX25" s="185">
        <f>'040'!$N25</f>
        <v>0</v>
      </c>
      <c r="AY25" s="185">
        <f>'041'!$N25</f>
        <v>1</v>
      </c>
      <c r="AZ25" s="185">
        <f>'042'!$N25</f>
        <v>0</v>
      </c>
      <c r="BA25" s="185">
        <f>'043'!$N25</f>
        <v>1</v>
      </c>
      <c r="BB25" s="185">
        <f>'044'!$N25</f>
        <v>3</v>
      </c>
      <c r="BC25" s="185">
        <f>'045'!$N25</f>
        <v>3</v>
      </c>
      <c r="BD25" s="185">
        <f>'046'!$N25</f>
        <v>1</v>
      </c>
      <c r="BE25" s="185">
        <f>'047'!$N25</f>
        <v>1</v>
      </c>
      <c r="BF25" s="185">
        <f>'048'!$N25</f>
        <v>3</v>
      </c>
      <c r="BG25" s="185">
        <f>'049'!$N25</f>
        <v>1</v>
      </c>
      <c r="BH25" s="185">
        <f>'050'!$N25</f>
        <v>2</v>
      </c>
      <c r="BI25" s="185">
        <f>'051'!$N25</f>
        <v>2</v>
      </c>
      <c r="BJ25" s="185">
        <f>'052'!$N25</f>
        <v>1</v>
      </c>
      <c r="BK25" s="185">
        <f>'053'!$N25</f>
        <v>1</v>
      </c>
      <c r="BL25" s="185">
        <f>'054'!$N25</f>
        <v>2</v>
      </c>
      <c r="BM25" s="185">
        <f>'055'!$N25</f>
        <v>3</v>
      </c>
      <c r="BN25" s="185">
        <f>'056'!$N25</f>
        <v>0</v>
      </c>
      <c r="BO25" s="185">
        <f>'057'!$N25</f>
        <v>0</v>
      </c>
      <c r="BP25" s="166"/>
      <c r="BQ25" s="166"/>
    </row>
    <row r="26" spans="1:69" s="158" customFormat="1" ht="27.75" customHeight="1" thickBot="1" x14ac:dyDescent="0.25">
      <c r="A26" s="106">
        <v>44895</v>
      </c>
      <c r="B26" s="111">
        <v>0.54166666666666663</v>
      </c>
      <c r="C26" s="112">
        <v>37</v>
      </c>
      <c r="D26" s="142" t="s">
        <v>98</v>
      </c>
      <c r="E26" s="330">
        <v>0</v>
      </c>
      <c r="F26" s="331" t="s">
        <v>4</v>
      </c>
      <c r="G26" s="330">
        <v>2</v>
      </c>
      <c r="H26" s="137" t="s">
        <v>5</v>
      </c>
      <c r="I26" s="109" t="str">
        <f t="shared" si="8"/>
        <v>V</v>
      </c>
      <c r="J26" s="110"/>
      <c r="K26" s="185">
        <f>'001'!$N26</f>
        <v>1</v>
      </c>
      <c r="L26" s="185">
        <f>'002'!$N26</f>
        <v>0</v>
      </c>
      <c r="M26" s="185">
        <f>'003'!$N26</f>
        <v>2</v>
      </c>
      <c r="N26" s="185">
        <f>'004'!$N26</f>
        <v>2</v>
      </c>
      <c r="O26" s="185">
        <f>'005'!$N26</f>
        <v>1</v>
      </c>
      <c r="P26" s="185">
        <f>'006'!$N26</f>
        <v>1</v>
      </c>
      <c r="Q26" s="185">
        <f>'007'!$N26</f>
        <v>1</v>
      </c>
      <c r="R26" s="185">
        <f>'008'!$N26</f>
        <v>1</v>
      </c>
      <c r="S26" s="185">
        <f>'009'!$N26</f>
        <v>1</v>
      </c>
      <c r="T26" s="185">
        <f>'010'!$N26</f>
        <v>2</v>
      </c>
      <c r="U26" s="185">
        <f>'011'!$N26</f>
        <v>1</v>
      </c>
      <c r="V26" s="185">
        <f>'012'!$N26</f>
        <v>0</v>
      </c>
      <c r="W26" s="185">
        <f>'013'!$N26</f>
        <v>2</v>
      </c>
      <c r="X26" s="185">
        <f>'014'!$N26</f>
        <v>3</v>
      </c>
      <c r="Y26" s="185">
        <f>'015'!$N26</f>
        <v>1</v>
      </c>
      <c r="Z26" s="185">
        <f>'016'!$N26</f>
        <v>1</v>
      </c>
      <c r="AA26" s="185">
        <f>'017'!$N26</f>
        <v>1</v>
      </c>
      <c r="AB26" s="185">
        <f>'018'!$N26</f>
        <v>1</v>
      </c>
      <c r="AC26" s="185">
        <f>'019'!$N26</f>
        <v>2</v>
      </c>
      <c r="AD26" s="185">
        <f>'020'!$N26</f>
        <v>1</v>
      </c>
      <c r="AE26" s="185">
        <f>'021'!$N26</f>
        <v>1</v>
      </c>
      <c r="AF26" s="185">
        <f>'022'!$N26</f>
        <v>1</v>
      </c>
      <c r="AG26" s="185">
        <f>'023'!$N26</f>
        <v>1</v>
      </c>
      <c r="AH26" s="185">
        <f>'024'!$N26</f>
        <v>1</v>
      </c>
      <c r="AI26" s="185">
        <f>'025'!$N26</f>
        <v>1</v>
      </c>
      <c r="AJ26" s="185">
        <f>'026'!$N26</f>
        <v>2</v>
      </c>
      <c r="AK26" s="185">
        <f>'027'!$N26</f>
        <v>1</v>
      </c>
      <c r="AL26" s="185">
        <f>'028'!$N26</f>
        <v>1</v>
      </c>
      <c r="AM26" s="185">
        <f>'029'!$N26</f>
        <v>1</v>
      </c>
      <c r="AN26" s="185">
        <f>'030'!$N26</f>
        <v>2</v>
      </c>
      <c r="AO26" s="185">
        <f>'031'!$N26</f>
        <v>1</v>
      </c>
      <c r="AP26" s="185">
        <f>'032'!$N26</f>
        <v>2</v>
      </c>
      <c r="AQ26" s="185">
        <f>'033'!$N26</f>
        <v>0</v>
      </c>
      <c r="AR26" s="185">
        <f>'034'!$N26</f>
        <v>1</v>
      </c>
      <c r="AS26" s="185">
        <f>'035'!$N26</f>
        <v>1</v>
      </c>
      <c r="AT26" s="185">
        <f>'036'!$N26</f>
        <v>1</v>
      </c>
      <c r="AU26" s="185">
        <f>'038'!$N26</f>
        <v>1</v>
      </c>
      <c r="AV26" s="185">
        <f>'037'!$N26</f>
        <v>1</v>
      </c>
      <c r="AW26" s="185">
        <f>'039'!$N26</f>
        <v>3</v>
      </c>
      <c r="AX26" s="185">
        <f>'040'!$N26</f>
        <v>1</v>
      </c>
      <c r="AY26" s="185">
        <f>'041'!$N26</f>
        <v>3</v>
      </c>
      <c r="AZ26" s="185">
        <f>'042'!$N26</f>
        <v>2</v>
      </c>
      <c r="BA26" s="185">
        <f>'043'!$N26</f>
        <v>2</v>
      </c>
      <c r="BB26" s="185">
        <f>'044'!$N26</f>
        <v>2</v>
      </c>
      <c r="BC26" s="185">
        <f>'045'!$N26</f>
        <v>1</v>
      </c>
      <c r="BD26" s="185">
        <f>'046'!$N26</f>
        <v>2</v>
      </c>
      <c r="BE26" s="185">
        <f>'047'!$N26</f>
        <v>1</v>
      </c>
      <c r="BF26" s="185">
        <f>'048'!$N26</f>
        <v>0</v>
      </c>
      <c r="BG26" s="185">
        <f>'049'!$N26</f>
        <v>0</v>
      </c>
      <c r="BH26" s="185">
        <f>'050'!$N26</f>
        <v>1</v>
      </c>
      <c r="BI26" s="185">
        <f>'051'!$N26</f>
        <v>1</v>
      </c>
      <c r="BJ26" s="185">
        <f>'052'!$N26</f>
        <v>2</v>
      </c>
      <c r="BK26" s="185">
        <f>'053'!$N26</f>
        <v>2</v>
      </c>
      <c r="BL26" s="185">
        <f>'054'!$N26</f>
        <v>1</v>
      </c>
      <c r="BM26" s="185">
        <f>'055'!$N26</f>
        <v>2</v>
      </c>
      <c r="BN26" s="185">
        <f>'056'!$N26</f>
        <v>0</v>
      </c>
      <c r="BO26" s="185">
        <f>'057'!$N26</f>
        <v>0</v>
      </c>
      <c r="BP26" s="166"/>
      <c r="BQ26" s="166"/>
    </row>
    <row r="27" spans="1:69" s="158" customFormat="1" ht="27.75" customHeight="1" thickBot="1" x14ac:dyDescent="0.25">
      <c r="A27" s="106">
        <v>44895</v>
      </c>
      <c r="B27" s="111">
        <v>0.54166666666666663</v>
      </c>
      <c r="C27" s="112">
        <f>C26+1</f>
        <v>38</v>
      </c>
      <c r="D27" s="142" t="s">
        <v>104</v>
      </c>
      <c r="E27" s="330">
        <v>1</v>
      </c>
      <c r="F27" s="331" t="s">
        <v>4</v>
      </c>
      <c r="G27" s="330">
        <v>2</v>
      </c>
      <c r="H27" s="137" t="s">
        <v>80</v>
      </c>
      <c r="I27" s="109" t="str">
        <f t="shared" si="8"/>
        <v>V</v>
      </c>
      <c r="J27" s="110"/>
      <c r="K27" s="185">
        <f>'001'!$N27</f>
        <v>1</v>
      </c>
      <c r="L27" s="185">
        <f>'002'!$N27</f>
        <v>0</v>
      </c>
      <c r="M27" s="185">
        <f>'003'!$N27</f>
        <v>3</v>
      </c>
      <c r="N27" s="185">
        <f>'004'!$N27</f>
        <v>1</v>
      </c>
      <c r="O27" s="185">
        <f>'005'!$N27</f>
        <v>2</v>
      </c>
      <c r="P27" s="185">
        <f>'006'!$N27</f>
        <v>1</v>
      </c>
      <c r="Q27" s="185">
        <f>'007'!$N27</f>
        <v>1</v>
      </c>
      <c r="R27" s="185">
        <f>'008'!$N27</f>
        <v>1</v>
      </c>
      <c r="S27" s="185">
        <f>'009'!$N27</f>
        <v>2</v>
      </c>
      <c r="T27" s="185">
        <f>'010'!$N27</f>
        <v>1</v>
      </c>
      <c r="U27" s="185">
        <f>'011'!$N27</f>
        <v>0</v>
      </c>
      <c r="V27" s="185">
        <f>'012'!$N27</f>
        <v>0</v>
      </c>
      <c r="W27" s="185">
        <f>'013'!$N27</f>
        <v>0</v>
      </c>
      <c r="X27" s="185">
        <f>'014'!$N27</f>
        <v>0</v>
      </c>
      <c r="Y27" s="185">
        <f>'015'!$N27</f>
        <v>0</v>
      </c>
      <c r="Z27" s="185">
        <f>'016'!$N27</f>
        <v>0</v>
      </c>
      <c r="AA27" s="185">
        <f>'017'!$N27</f>
        <v>3</v>
      </c>
      <c r="AB27" s="185">
        <f>'018'!$N27</f>
        <v>0</v>
      </c>
      <c r="AC27" s="185">
        <f>'019'!$N27</f>
        <v>3</v>
      </c>
      <c r="AD27" s="185">
        <f>'020'!$N27</f>
        <v>3</v>
      </c>
      <c r="AE27" s="185">
        <f>'021'!$N27</f>
        <v>1</v>
      </c>
      <c r="AF27" s="185">
        <f>'022'!$N27</f>
        <v>1</v>
      </c>
      <c r="AG27" s="185">
        <f>'023'!$N27</f>
        <v>3</v>
      </c>
      <c r="AH27" s="185">
        <f>'024'!$N27</f>
        <v>3</v>
      </c>
      <c r="AI27" s="185">
        <f>'025'!$N27</f>
        <v>2</v>
      </c>
      <c r="AJ27" s="185">
        <f>'026'!$N27</f>
        <v>1</v>
      </c>
      <c r="AK27" s="185">
        <f>'027'!$N27</f>
        <v>2</v>
      </c>
      <c r="AL27" s="185">
        <f>'028'!$N27</f>
        <v>1</v>
      </c>
      <c r="AM27" s="185">
        <f>'029'!$N27</f>
        <v>1</v>
      </c>
      <c r="AN27" s="185">
        <f>'030'!$N27</f>
        <v>3</v>
      </c>
      <c r="AO27" s="185">
        <f>'031'!$N27</f>
        <v>2</v>
      </c>
      <c r="AP27" s="185">
        <f>'032'!$N27</f>
        <v>2</v>
      </c>
      <c r="AQ27" s="185">
        <f>'033'!$N27</f>
        <v>1</v>
      </c>
      <c r="AR27" s="185">
        <f>'034'!$N27</f>
        <v>3</v>
      </c>
      <c r="AS27" s="185">
        <f>'035'!$N27</f>
        <v>1</v>
      </c>
      <c r="AT27" s="185">
        <f>'036'!$N27</f>
        <v>2</v>
      </c>
      <c r="AU27" s="185">
        <f>'038'!$N27</f>
        <v>2</v>
      </c>
      <c r="AV27" s="185">
        <f>'037'!$N27</f>
        <v>1</v>
      </c>
      <c r="AW27" s="185">
        <f>'039'!$N27</f>
        <v>1</v>
      </c>
      <c r="AX27" s="185">
        <f>'040'!$N27</f>
        <v>3</v>
      </c>
      <c r="AY27" s="185">
        <f>'041'!$N27</f>
        <v>1</v>
      </c>
      <c r="AZ27" s="185">
        <f>'042'!$N27</f>
        <v>1</v>
      </c>
      <c r="BA27" s="185">
        <f>'043'!$N27</f>
        <v>1</v>
      </c>
      <c r="BB27" s="185">
        <f>'044'!$N27</f>
        <v>3</v>
      </c>
      <c r="BC27" s="185">
        <f>'045'!$N27</f>
        <v>2</v>
      </c>
      <c r="BD27" s="185">
        <f>'046'!$N27</f>
        <v>1</v>
      </c>
      <c r="BE27" s="185">
        <f>'047'!$N27</f>
        <v>3</v>
      </c>
      <c r="BF27" s="185">
        <f>'048'!$N27</f>
        <v>1</v>
      </c>
      <c r="BG27" s="185">
        <f>'049'!$N27</f>
        <v>3</v>
      </c>
      <c r="BH27" s="185">
        <f>'050'!$N27</f>
        <v>2</v>
      </c>
      <c r="BI27" s="185">
        <f>'051'!$N27</f>
        <v>2</v>
      </c>
      <c r="BJ27" s="185">
        <f>'052'!$N27</f>
        <v>0</v>
      </c>
      <c r="BK27" s="185">
        <f>'053'!$N27</f>
        <v>0</v>
      </c>
      <c r="BL27" s="185">
        <f>'054'!$N27</f>
        <v>0</v>
      </c>
      <c r="BM27" s="185">
        <f>'055'!$N27</f>
        <v>0</v>
      </c>
      <c r="BN27" s="185">
        <f>'056'!$N27</f>
        <v>0</v>
      </c>
      <c r="BO27" s="185">
        <f>'057'!$N27</f>
        <v>0</v>
      </c>
      <c r="BP27" s="166"/>
      <c r="BQ27" s="166"/>
    </row>
    <row r="28" spans="1:69" s="158" customFormat="1" ht="17.25" customHeight="1" thickBot="1" x14ac:dyDescent="0.25">
      <c r="A28" s="113" t="s">
        <v>34</v>
      </c>
      <c r="B28" s="114"/>
      <c r="C28" s="115"/>
      <c r="D28" s="141"/>
      <c r="E28" s="332"/>
      <c r="F28" s="333"/>
      <c r="G28" s="332"/>
      <c r="H28" s="141"/>
      <c r="I28" s="116"/>
      <c r="J28" s="117"/>
      <c r="K28" s="186">
        <f>'001'!$N28</f>
        <v>0</v>
      </c>
      <c r="L28" s="186" t="str">
        <f>'002'!$M28</f>
        <v/>
      </c>
      <c r="M28" s="186" t="str">
        <f>'003'!$M28</f>
        <v/>
      </c>
      <c r="N28" s="186" t="str">
        <f>'004'!$M28</f>
        <v/>
      </c>
      <c r="O28" s="186" t="str">
        <f>'005'!$M28</f>
        <v/>
      </c>
      <c r="P28" s="186" t="str">
        <f>'006'!$M28</f>
        <v/>
      </c>
      <c r="Q28" s="186" t="str">
        <f>'007'!$M28</f>
        <v/>
      </c>
      <c r="R28" s="186" t="str">
        <f>'008'!$M28</f>
        <v/>
      </c>
      <c r="S28" s="186">
        <f>'009'!$N28</f>
        <v>0</v>
      </c>
      <c r="T28" s="186">
        <f>'010'!$N28</f>
        <v>0</v>
      </c>
      <c r="U28" s="186">
        <f>'011'!$N28</f>
        <v>0</v>
      </c>
      <c r="V28" s="186">
        <f>'012'!$N28</f>
        <v>0</v>
      </c>
      <c r="W28" s="186">
        <f>'013'!$N28</f>
        <v>0</v>
      </c>
      <c r="X28" s="186">
        <f>'014'!$N28</f>
        <v>0</v>
      </c>
      <c r="Y28" s="186">
        <f>'015'!$N28</f>
        <v>0</v>
      </c>
      <c r="Z28" s="186">
        <f>'016'!$N28</f>
        <v>0</v>
      </c>
      <c r="AA28" s="186">
        <f>'017'!$N28</f>
        <v>0</v>
      </c>
      <c r="AB28" s="186">
        <f>'018'!$N28</f>
        <v>0</v>
      </c>
      <c r="AC28" s="186">
        <f>'019'!$N28</f>
        <v>0</v>
      </c>
      <c r="AD28" s="186">
        <f>'020'!$N28</f>
        <v>0</v>
      </c>
      <c r="AE28" s="186">
        <f>'021'!$N28</f>
        <v>0</v>
      </c>
      <c r="AF28" s="186">
        <f>'022'!$N28</f>
        <v>0</v>
      </c>
      <c r="AG28" s="186">
        <f>'023'!$N28</f>
        <v>0</v>
      </c>
      <c r="AH28" s="186">
        <f>'024'!$N28</f>
        <v>0</v>
      </c>
      <c r="AI28" s="186">
        <f>'025'!$N28</f>
        <v>0</v>
      </c>
      <c r="AJ28" s="186">
        <f>'026'!$N28</f>
        <v>0</v>
      </c>
      <c r="AK28" s="186">
        <f>'027'!$N28</f>
        <v>0</v>
      </c>
      <c r="AL28" s="186">
        <f>'028'!$N28</f>
        <v>0</v>
      </c>
      <c r="AM28" s="186">
        <f>'029'!$N28</f>
        <v>0</v>
      </c>
      <c r="AN28" s="186">
        <f>'030'!$N28</f>
        <v>0</v>
      </c>
      <c r="AO28" s="186">
        <f>'031'!$N28</f>
        <v>0</v>
      </c>
      <c r="AP28" s="186">
        <f>'032'!$N28</f>
        <v>0</v>
      </c>
      <c r="AQ28" s="186">
        <f>'033'!$N28</f>
        <v>0</v>
      </c>
      <c r="AR28" s="186">
        <f>'034'!$N28</f>
        <v>0</v>
      </c>
      <c r="AS28" s="186">
        <f>'035'!$N28</f>
        <v>0</v>
      </c>
      <c r="AT28" s="186">
        <f>'036'!$N28</f>
        <v>0</v>
      </c>
      <c r="AU28" s="186">
        <f>'038'!$N28</f>
        <v>0</v>
      </c>
      <c r="AV28" s="186">
        <f>'037'!$N28</f>
        <v>0</v>
      </c>
      <c r="AW28" s="186">
        <f>'039'!$N28</f>
        <v>0</v>
      </c>
      <c r="AX28" s="186">
        <f>'040'!$N28</f>
        <v>0</v>
      </c>
      <c r="AY28" s="186">
        <f>'041'!$N28</f>
        <v>0</v>
      </c>
      <c r="AZ28" s="186">
        <f>'042'!$N28</f>
        <v>0</v>
      </c>
      <c r="BA28" s="186">
        <f>'043'!$N28</f>
        <v>0</v>
      </c>
      <c r="BB28" s="186">
        <f>'044'!$N28</f>
        <v>0</v>
      </c>
      <c r="BC28" s="186">
        <f>'045'!$N28</f>
        <v>0</v>
      </c>
      <c r="BD28" s="186">
        <f>'046'!$N28</f>
        <v>0</v>
      </c>
      <c r="BE28" s="186">
        <f>'047'!$N28</f>
        <v>0</v>
      </c>
      <c r="BF28" s="186">
        <f>'048'!$N28</f>
        <v>0</v>
      </c>
      <c r="BG28" s="186">
        <f>'049'!$N28</f>
        <v>0</v>
      </c>
      <c r="BH28" s="186">
        <f>'050'!$N28</f>
        <v>0</v>
      </c>
      <c r="BI28" s="186">
        <f>'051'!$N28</f>
        <v>0</v>
      </c>
      <c r="BJ28" s="186">
        <f>'052'!$N28</f>
        <v>0</v>
      </c>
      <c r="BK28" s="186">
        <f>'053'!$N28</f>
        <v>0</v>
      </c>
      <c r="BL28" s="186">
        <f>'054'!$N28</f>
        <v>0</v>
      </c>
      <c r="BM28" s="186">
        <f>'055'!$N28</f>
        <v>0</v>
      </c>
      <c r="BN28" s="186">
        <f>'056'!$N28</f>
        <v>0</v>
      </c>
      <c r="BO28" s="186">
        <f>'057'!$N28</f>
        <v>0</v>
      </c>
      <c r="BP28" s="166"/>
      <c r="BQ28" s="166"/>
    </row>
    <row r="29" spans="1:69" s="158" customFormat="1" ht="28.5" customHeight="1" thickBot="1" x14ac:dyDescent="0.25">
      <c r="A29" s="106">
        <v>44887</v>
      </c>
      <c r="B29" s="118">
        <v>0.54166666666666663</v>
      </c>
      <c r="C29" s="119">
        <v>7</v>
      </c>
      <c r="D29" s="140" t="s">
        <v>96</v>
      </c>
      <c r="E29" s="328">
        <v>4</v>
      </c>
      <c r="F29" s="329" t="s">
        <v>4</v>
      </c>
      <c r="G29" s="328">
        <v>1</v>
      </c>
      <c r="H29" s="136" t="s">
        <v>7</v>
      </c>
      <c r="I29" s="109" t="str">
        <f t="shared" ref="I29:I34" si="9">IF(OR(E29="",G29=""),"",IF(E29&gt;G29,"L",IF(G29&gt;E29,"V","E")))</f>
        <v>L</v>
      </c>
      <c r="J29" s="110"/>
      <c r="K29" s="185">
        <f>'001'!$N29</f>
        <v>1</v>
      </c>
      <c r="L29" s="185">
        <f>'002'!$N29</f>
        <v>1</v>
      </c>
      <c r="M29" s="185">
        <f>'003'!$N29</f>
        <v>2</v>
      </c>
      <c r="N29" s="185">
        <f>'004'!$N29</f>
        <v>2</v>
      </c>
      <c r="O29" s="185">
        <f>'005'!$N29</f>
        <v>1</v>
      </c>
      <c r="P29" s="185">
        <f>'006'!$N29</f>
        <v>1</v>
      </c>
      <c r="Q29" s="185">
        <f>'007'!$N29</f>
        <v>2</v>
      </c>
      <c r="R29" s="185">
        <f>'008'!$N29</f>
        <v>1</v>
      </c>
      <c r="S29" s="185">
        <f>'009'!$N29</f>
        <v>1</v>
      </c>
      <c r="T29" s="185">
        <f>'010'!$N29</f>
        <v>1</v>
      </c>
      <c r="U29" s="185">
        <f>'011'!$N29</f>
        <v>0</v>
      </c>
      <c r="V29" s="185">
        <f>'012'!$N29</f>
        <v>0</v>
      </c>
      <c r="W29" s="185">
        <f>'013'!$N29</f>
        <v>1</v>
      </c>
      <c r="X29" s="185">
        <f>'014'!$N29</f>
        <v>1</v>
      </c>
      <c r="Y29" s="185">
        <f>'015'!$N29</f>
        <v>1</v>
      </c>
      <c r="Z29" s="185">
        <f>'016'!$N29</f>
        <v>0</v>
      </c>
      <c r="AA29" s="185">
        <f>'017'!$N29</f>
        <v>1</v>
      </c>
      <c r="AB29" s="185">
        <f>'018'!$N29</f>
        <v>1</v>
      </c>
      <c r="AC29" s="185">
        <f>'019'!$N29</f>
        <v>1</v>
      </c>
      <c r="AD29" s="185">
        <f>'020'!$N29</f>
        <v>2</v>
      </c>
      <c r="AE29" s="185">
        <f>'021'!$N29</f>
        <v>1</v>
      </c>
      <c r="AF29" s="185">
        <f>'022'!$N29</f>
        <v>0</v>
      </c>
      <c r="AG29" s="185">
        <f>'023'!$N29</f>
        <v>1</v>
      </c>
      <c r="AH29" s="185">
        <f>'024'!$N29</f>
        <v>2</v>
      </c>
      <c r="AI29" s="185">
        <f>'025'!$N29</f>
        <v>1</v>
      </c>
      <c r="AJ29" s="185">
        <f>'026'!$N29</f>
        <v>1</v>
      </c>
      <c r="AK29" s="185">
        <f>'027'!$N29</f>
        <v>1</v>
      </c>
      <c r="AL29" s="185">
        <f>'028'!$N29</f>
        <v>1</v>
      </c>
      <c r="AM29" s="185">
        <f>'029'!$N29</f>
        <v>1</v>
      </c>
      <c r="AN29" s="185">
        <f>'030'!$N29</f>
        <v>1</v>
      </c>
      <c r="AO29" s="185">
        <f>'031'!$N29</f>
        <v>1</v>
      </c>
      <c r="AP29" s="185">
        <f>'032'!$N29</f>
        <v>1</v>
      </c>
      <c r="AQ29" s="185">
        <f>'033'!$N29</f>
        <v>2</v>
      </c>
      <c r="AR29" s="185">
        <f>'034'!$N29</f>
        <v>1</v>
      </c>
      <c r="AS29" s="185">
        <f>'035'!$N29</f>
        <v>1</v>
      </c>
      <c r="AT29" s="185">
        <f>'036'!$N29</f>
        <v>1</v>
      </c>
      <c r="AU29" s="185">
        <f>'038'!$N29</f>
        <v>1</v>
      </c>
      <c r="AV29" s="185">
        <f>'037'!$N29</f>
        <v>2</v>
      </c>
      <c r="AW29" s="185">
        <f>'039'!$N29</f>
        <v>1</v>
      </c>
      <c r="AX29" s="185">
        <f>'040'!$N29</f>
        <v>0</v>
      </c>
      <c r="AY29" s="185">
        <f>'041'!$N29</f>
        <v>1</v>
      </c>
      <c r="AZ29" s="185">
        <f>'042'!$N29</f>
        <v>1</v>
      </c>
      <c r="BA29" s="185">
        <f>'043'!$N29</f>
        <v>2</v>
      </c>
      <c r="BB29" s="185">
        <f>'044'!$N29</f>
        <v>1</v>
      </c>
      <c r="BC29" s="185">
        <f>'045'!$N29</f>
        <v>1</v>
      </c>
      <c r="BD29" s="185">
        <f>'046'!$N29</f>
        <v>1</v>
      </c>
      <c r="BE29" s="185">
        <f>'047'!$N29</f>
        <v>1</v>
      </c>
      <c r="BF29" s="185">
        <f>'048'!$N29</f>
        <v>1</v>
      </c>
      <c r="BG29" s="185">
        <f>'049'!$N29</f>
        <v>2</v>
      </c>
      <c r="BH29" s="185">
        <f>'050'!$N29</f>
        <v>1</v>
      </c>
      <c r="BI29" s="185">
        <f>'051'!$N29</f>
        <v>1</v>
      </c>
      <c r="BJ29" s="185">
        <f>'052'!$N29</f>
        <v>1</v>
      </c>
      <c r="BK29" s="185">
        <f>'053'!$N29</f>
        <v>1</v>
      </c>
      <c r="BL29" s="185">
        <f>'054'!$N29</f>
        <v>1</v>
      </c>
      <c r="BM29" s="185">
        <f>'055'!$N29</f>
        <v>2</v>
      </c>
      <c r="BN29" s="185">
        <f>'056'!$N29</f>
        <v>0</v>
      </c>
      <c r="BO29" s="185">
        <f>'057'!$N29</f>
        <v>0</v>
      </c>
      <c r="BP29" s="166"/>
      <c r="BQ29" s="166"/>
    </row>
    <row r="30" spans="1:69" s="158" customFormat="1" ht="28.5" customHeight="1" thickBot="1" x14ac:dyDescent="0.25">
      <c r="A30" s="106">
        <v>44887</v>
      </c>
      <c r="B30" s="111">
        <v>0.29166666666666669</v>
      </c>
      <c r="C30" s="112">
        <v>8</v>
      </c>
      <c r="D30" s="142" t="s">
        <v>94</v>
      </c>
      <c r="E30" s="330">
        <v>0</v>
      </c>
      <c r="F30" s="331" t="s">
        <v>4</v>
      </c>
      <c r="G30" s="330">
        <v>0</v>
      </c>
      <c r="H30" s="137" t="s">
        <v>100</v>
      </c>
      <c r="I30" s="109" t="str">
        <f t="shared" si="9"/>
        <v>E</v>
      </c>
      <c r="J30" s="110"/>
      <c r="K30" s="185">
        <f>'001'!$N30</f>
        <v>0</v>
      </c>
      <c r="L30" s="185">
        <f>'002'!$N30</f>
        <v>0</v>
      </c>
      <c r="M30" s="185">
        <f>'003'!$N30</f>
        <v>0</v>
      </c>
      <c r="N30" s="185">
        <f>'004'!$N30</f>
        <v>0</v>
      </c>
      <c r="O30" s="185">
        <f>'005'!$N30</f>
        <v>0</v>
      </c>
      <c r="P30" s="185">
        <f>'006'!$N30</f>
        <v>0</v>
      </c>
      <c r="Q30" s="185">
        <f>'007'!$N30</f>
        <v>0</v>
      </c>
      <c r="R30" s="185">
        <f>'008'!$N30</f>
        <v>0</v>
      </c>
      <c r="S30" s="185">
        <f>'009'!$N30</f>
        <v>0</v>
      </c>
      <c r="T30" s="185">
        <f>'010'!$N30</f>
        <v>0</v>
      </c>
      <c r="U30" s="185">
        <f>'011'!$N30</f>
        <v>0</v>
      </c>
      <c r="V30" s="185">
        <f>'012'!$N30</f>
        <v>0</v>
      </c>
      <c r="W30" s="185">
        <f>'013'!$N30</f>
        <v>0</v>
      </c>
      <c r="X30" s="185">
        <f>'014'!$N30</f>
        <v>0</v>
      </c>
      <c r="Y30" s="185">
        <f>'015'!$N30</f>
        <v>0</v>
      </c>
      <c r="Z30" s="185">
        <f>'016'!$N30</f>
        <v>0</v>
      </c>
      <c r="AA30" s="185">
        <f>'017'!$N30</f>
        <v>0</v>
      </c>
      <c r="AB30" s="185">
        <f>'018'!$N30</f>
        <v>0</v>
      </c>
      <c r="AC30" s="185">
        <f>'019'!$N30</f>
        <v>0</v>
      </c>
      <c r="AD30" s="185">
        <f>'020'!$N30</f>
        <v>0</v>
      </c>
      <c r="AE30" s="185">
        <f>'021'!$N30</f>
        <v>0</v>
      </c>
      <c r="AF30" s="185">
        <f>'022'!$N30</f>
        <v>0</v>
      </c>
      <c r="AG30" s="185">
        <f>'023'!$N30</f>
        <v>0</v>
      </c>
      <c r="AH30" s="185">
        <f>'024'!$N30</f>
        <v>0</v>
      </c>
      <c r="AI30" s="185">
        <f>'025'!$N30</f>
        <v>0</v>
      </c>
      <c r="AJ30" s="185">
        <f>'026'!$N30</f>
        <v>0</v>
      </c>
      <c r="AK30" s="185">
        <f>'027'!$N30</f>
        <v>0</v>
      </c>
      <c r="AL30" s="185">
        <f>'028'!$N30</f>
        <v>0</v>
      </c>
      <c r="AM30" s="185">
        <f>'029'!$N30</f>
        <v>0</v>
      </c>
      <c r="AN30" s="185">
        <f>'030'!$N30</f>
        <v>0</v>
      </c>
      <c r="AO30" s="185">
        <f>'031'!$N30</f>
        <v>0</v>
      </c>
      <c r="AP30" s="185">
        <f>'032'!$N30</f>
        <v>2</v>
      </c>
      <c r="AQ30" s="185">
        <f>'033'!$N30</f>
        <v>0</v>
      </c>
      <c r="AR30" s="185">
        <f>'034'!$N30</f>
        <v>0</v>
      </c>
      <c r="AS30" s="185">
        <f>'035'!$N30</f>
        <v>0</v>
      </c>
      <c r="AT30" s="185">
        <f>'036'!$N30</f>
        <v>3</v>
      </c>
      <c r="AU30" s="185">
        <f>'038'!$N30</f>
        <v>0</v>
      </c>
      <c r="AV30" s="185">
        <f>'037'!$N30</f>
        <v>2</v>
      </c>
      <c r="AW30" s="185">
        <f>'039'!$N30</f>
        <v>2</v>
      </c>
      <c r="AX30" s="185">
        <f>'040'!$N30</f>
        <v>0</v>
      </c>
      <c r="AY30" s="185">
        <f>'041'!$N30</f>
        <v>0</v>
      </c>
      <c r="AZ30" s="185">
        <f>'042'!$N30</f>
        <v>0</v>
      </c>
      <c r="BA30" s="185">
        <f>'043'!$N30</f>
        <v>0</v>
      </c>
      <c r="BB30" s="185">
        <f>'044'!$N30</f>
        <v>0</v>
      </c>
      <c r="BC30" s="185">
        <f>'045'!$N30</f>
        <v>0</v>
      </c>
      <c r="BD30" s="185">
        <f>'046'!$N30</f>
        <v>0</v>
      </c>
      <c r="BE30" s="185">
        <f>'047'!$N30</f>
        <v>0</v>
      </c>
      <c r="BF30" s="185">
        <f>'048'!$N30</f>
        <v>0</v>
      </c>
      <c r="BG30" s="185">
        <f>'049'!$N30</f>
        <v>0</v>
      </c>
      <c r="BH30" s="185">
        <f>'050'!$N30</f>
        <v>0</v>
      </c>
      <c r="BI30" s="185">
        <f>'051'!$N30</f>
        <v>0</v>
      </c>
      <c r="BJ30" s="185">
        <f>'052'!$N30</f>
        <v>0</v>
      </c>
      <c r="BK30" s="185">
        <f>'053'!$N30</f>
        <v>0</v>
      </c>
      <c r="BL30" s="185">
        <f>'054'!$N30</f>
        <v>0</v>
      </c>
      <c r="BM30" s="185">
        <f>'055'!$N30</f>
        <v>0</v>
      </c>
      <c r="BN30" s="185">
        <f>'056'!$N30</f>
        <v>2</v>
      </c>
      <c r="BO30" s="185">
        <f>'057'!$N30</f>
        <v>2</v>
      </c>
      <c r="BP30" s="166"/>
      <c r="BQ30" s="166"/>
    </row>
    <row r="31" spans="1:69" s="158" customFormat="1" ht="28.5" customHeight="1" thickBot="1" x14ac:dyDescent="0.25">
      <c r="A31" s="106">
        <v>44891</v>
      </c>
      <c r="B31" s="111">
        <v>0.41666666666666669</v>
      </c>
      <c r="C31" s="112">
        <v>21</v>
      </c>
      <c r="D31" s="142" t="s">
        <v>96</v>
      </c>
      <c r="E31" s="330">
        <v>2</v>
      </c>
      <c r="F31" s="331" t="s">
        <v>4</v>
      </c>
      <c r="G31" s="330">
        <v>1</v>
      </c>
      <c r="H31" s="137" t="s">
        <v>94</v>
      </c>
      <c r="I31" s="109" t="str">
        <f t="shared" si="9"/>
        <v>L</v>
      </c>
      <c r="J31" s="110"/>
      <c r="K31" s="185">
        <f>'001'!$N31</f>
        <v>0</v>
      </c>
      <c r="L31" s="185">
        <f>'002'!$N31</f>
        <v>0</v>
      </c>
      <c r="M31" s="185">
        <f>'003'!$N31</f>
        <v>1</v>
      </c>
      <c r="N31" s="185">
        <f>'004'!$N31</f>
        <v>0</v>
      </c>
      <c r="O31" s="185">
        <f>'005'!$N31</f>
        <v>3</v>
      </c>
      <c r="P31" s="185">
        <f>'006'!$N31</f>
        <v>3</v>
      </c>
      <c r="Q31" s="185">
        <f>'007'!$N31</f>
        <v>2</v>
      </c>
      <c r="R31" s="185">
        <f>'008'!$N31</f>
        <v>2</v>
      </c>
      <c r="S31" s="185">
        <f>'009'!$N31</f>
        <v>1</v>
      </c>
      <c r="T31" s="185">
        <f>'010'!$N31</f>
        <v>3</v>
      </c>
      <c r="U31" s="185">
        <f>'011'!$N31</f>
        <v>0</v>
      </c>
      <c r="V31" s="185">
        <f>'012'!$N31</f>
        <v>3</v>
      </c>
      <c r="W31" s="185">
        <f>'013'!$N31</f>
        <v>3</v>
      </c>
      <c r="X31" s="185">
        <f>'014'!$N31</f>
        <v>0</v>
      </c>
      <c r="Y31" s="185">
        <f>'015'!$N31</f>
        <v>3</v>
      </c>
      <c r="Z31" s="185">
        <f>'016'!$N31</f>
        <v>3</v>
      </c>
      <c r="AA31" s="185">
        <f>'017'!$N31</f>
        <v>3</v>
      </c>
      <c r="AB31" s="185">
        <f>'018'!$N31</f>
        <v>3</v>
      </c>
      <c r="AC31" s="185">
        <f>'019'!$N31</f>
        <v>3</v>
      </c>
      <c r="AD31" s="185">
        <f>'020'!$N31</f>
        <v>0</v>
      </c>
      <c r="AE31" s="185">
        <f>'021'!$N31</f>
        <v>0</v>
      </c>
      <c r="AF31" s="185">
        <f>'022'!$N31</f>
        <v>3</v>
      </c>
      <c r="AG31" s="185">
        <f>'023'!$N31</f>
        <v>0</v>
      </c>
      <c r="AH31" s="185">
        <f>'024'!$N31</f>
        <v>0</v>
      </c>
      <c r="AI31" s="185">
        <f>'025'!$N31</f>
        <v>1</v>
      </c>
      <c r="AJ31" s="185">
        <f>'026'!$N31</f>
        <v>2</v>
      </c>
      <c r="AK31" s="185">
        <f>'027'!$N31</f>
        <v>0</v>
      </c>
      <c r="AL31" s="185">
        <f>'028'!$N31</f>
        <v>2</v>
      </c>
      <c r="AM31" s="185">
        <f>'029'!$N31</f>
        <v>0</v>
      </c>
      <c r="AN31" s="185">
        <f>'030'!$N31</f>
        <v>3</v>
      </c>
      <c r="AO31" s="185">
        <f>'031'!$N31</f>
        <v>3</v>
      </c>
      <c r="AP31" s="185">
        <f>'032'!$N31</f>
        <v>0</v>
      </c>
      <c r="AQ31" s="185">
        <f>'033'!$N31</f>
        <v>0</v>
      </c>
      <c r="AR31" s="185">
        <f>'034'!$N31</f>
        <v>2</v>
      </c>
      <c r="AS31" s="185">
        <f>'035'!$N31</f>
        <v>3</v>
      </c>
      <c r="AT31" s="185">
        <f>'036'!$N31</f>
        <v>1</v>
      </c>
      <c r="AU31" s="185">
        <f>'038'!$N31</f>
        <v>1</v>
      </c>
      <c r="AV31" s="185">
        <f>'037'!$N31</f>
        <v>1</v>
      </c>
      <c r="AW31" s="185">
        <f>'039'!$N31</f>
        <v>1</v>
      </c>
      <c r="AX31" s="185">
        <f>'040'!$N31</f>
        <v>3</v>
      </c>
      <c r="AY31" s="185">
        <f>'041'!$N31</f>
        <v>1</v>
      </c>
      <c r="AZ31" s="185">
        <f>'042'!$N31</f>
        <v>0</v>
      </c>
      <c r="BA31" s="185">
        <f>'043'!$N31</f>
        <v>0</v>
      </c>
      <c r="BB31" s="185">
        <f>'044'!$N31</f>
        <v>2</v>
      </c>
      <c r="BC31" s="185">
        <f>'045'!$N31</f>
        <v>3</v>
      </c>
      <c r="BD31" s="185">
        <f>'046'!$N31</f>
        <v>0</v>
      </c>
      <c r="BE31" s="185">
        <f>'047'!$N31</f>
        <v>3</v>
      </c>
      <c r="BF31" s="185">
        <f>'048'!$N31</f>
        <v>1</v>
      </c>
      <c r="BG31" s="185">
        <f>'049'!$N31</f>
        <v>1</v>
      </c>
      <c r="BH31" s="185">
        <f>'050'!$N31</f>
        <v>3</v>
      </c>
      <c r="BI31" s="185">
        <f>'051'!$N31</f>
        <v>3</v>
      </c>
      <c r="BJ31" s="185">
        <f>'052'!$N31</f>
        <v>0</v>
      </c>
      <c r="BK31" s="185">
        <f>'053'!$N31</f>
        <v>0</v>
      </c>
      <c r="BL31" s="185">
        <f>'054'!$N31</f>
        <v>0</v>
      </c>
      <c r="BM31" s="185">
        <f>'055'!$N31</f>
        <v>0</v>
      </c>
      <c r="BN31" s="185">
        <f>'056'!$N31</f>
        <v>0</v>
      </c>
      <c r="BO31" s="185">
        <f>'057'!$N31</f>
        <v>0</v>
      </c>
      <c r="BP31" s="166"/>
      <c r="BQ31" s="166"/>
    </row>
    <row r="32" spans="1:69" s="158" customFormat="1" ht="28.5" customHeight="1" thickBot="1" x14ac:dyDescent="0.25">
      <c r="A32" s="106">
        <v>44891</v>
      </c>
      <c r="B32" s="111">
        <v>0.16666666666666666</v>
      </c>
      <c r="C32" s="112">
        <v>24</v>
      </c>
      <c r="D32" s="142" t="s">
        <v>100</v>
      </c>
      <c r="E32" s="330">
        <v>0</v>
      </c>
      <c r="F32" s="331" t="s">
        <v>4</v>
      </c>
      <c r="G32" s="330">
        <v>1</v>
      </c>
      <c r="H32" s="137" t="s">
        <v>7</v>
      </c>
      <c r="I32" s="109" t="str">
        <f t="shared" si="9"/>
        <v>V</v>
      </c>
      <c r="J32" s="110"/>
      <c r="K32" s="185">
        <f>'001'!$N32</f>
        <v>1</v>
      </c>
      <c r="L32" s="185">
        <f>'002'!$N32</f>
        <v>0</v>
      </c>
      <c r="M32" s="185">
        <f>'003'!$N32</f>
        <v>0</v>
      </c>
      <c r="N32" s="185">
        <f>'004'!$N32</f>
        <v>0</v>
      </c>
      <c r="O32" s="185">
        <f>'005'!$N32</f>
        <v>0</v>
      </c>
      <c r="P32" s="185">
        <f>'006'!$N32</f>
        <v>0</v>
      </c>
      <c r="Q32" s="185">
        <f>'007'!$N32</f>
        <v>0</v>
      </c>
      <c r="R32" s="185">
        <f>'008'!$N32</f>
        <v>0</v>
      </c>
      <c r="S32" s="185">
        <f>'009'!$N32</f>
        <v>0</v>
      </c>
      <c r="T32" s="185">
        <f>'010'!$N32</f>
        <v>1</v>
      </c>
      <c r="U32" s="185">
        <f>'011'!$N32</f>
        <v>1</v>
      </c>
      <c r="V32" s="185">
        <f>'012'!$N32</f>
        <v>1</v>
      </c>
      <c r="W32" s="185">
        <f>'013'!$N32</f>
        <v>1</v>
      </c>
      <c r="X32" s="185">
        <f>'014'!$N32</f>
        <v>2</v>
      </c>
      <c r="Y32" s="185">
        <f>'015'!$N32</f>
        <v>0</v>
      </c>
      <c r="Z32" s="185">
        <f>'016'!$N32</f>
        <v>3</v>
      </c>
      <c r="AA32" s="185">
        <f>'017'!$N32</f>
        <v>2</v>
      </c>
      <c r="AB32" s="185">
        <f>'018'!$N32</f>
        <v>0</v>
      </c>
      <c r="AC32" s="185">
        <f>'019'!$N32</f>
        <v>0</v>
      </c>
      <c r="AD32" s="185">
        <f>'020'!$N32</f>
        <v>0</v>
      </c>
      <c r="AE32" s="185">
        <f>'021'!$N32</f>
        <v>0</v>
      </c>
      <c r="AF32" s="185">
        <f>'022'!$N32</f>
        <v>0</v>
      </c>
      <c r="AG32" s="185">
        <f>'023'!$N32</f>
        <v>1</v>
      </c>
      <c r="AH32" s="185">
        <f>'024'!$N32</f>
        <v>0</v>
      </c>
      <c r="AI32" s="185">
        <f>'025'!$N32</f>
        <v>0</v>
      </c>
      <c r="AJ32" s="185">
        <f>'026'!$N32</f>
        <v>0</v>
      </c>
      <c r="AK32" s="185">
        <f>'027'!$N32</f>
        <v>0</v>
      </c>
      <c r="AL32" s="185">
        <f>'028'!$N32</f>
        <v>0</v>
      </c>
      <c r="AM32" s="185">
        <f>'029'!$N32</f>
        <v>0</v>
      </c>
      <c r="AN32" s="185">
        <f>'030'!$N32</f>
        <v>0</v>
      </c>
      <c r="AO32" s="185">
        <f>'031'!$N32</f>
        <v>0</v>
      </c>
      <c r="AP32" s="185">
        <f>'032'!$N32</f>
        <v>0</v>
      </c>
      <c r="AQ32" s="185">
        <f>'033'!$N32</f>
        <v>2</v>
      </c>
      <c r="AR32" s="185">
        <f>'034'!$N32</f>
        <v>1</v>
      </c>
      <c r="AS32" s="185">
        <f>'035'!$N32</f>
        <v>2</v>
      </c>
      <c r="AT32" s="185">
        <f>'036'!$N32</f>
        <v>3</v>
      </c>
      <c r="AU32" s="185">
        <f>'038'!$N32</f>
        <v>0</v>
      </c>
      <c r="AV32" s="185">
        <f>'037'!$N32</f>
        <v>0</v>
      </c>
      <c r="AW32" s="185">
        <f>'039'!$N32</f>
        <v>3</v>
      </c>
      <c r="AX32" s="185">
        <f>'040'!$N32</f>
        <v>0</v>
      </c>
      <c r="AY32" s="185">
        <f>'041'!$N32</f>
        <v>3</v>
      </c>
      <c r="AZ32" s="185">
        <f>'042'!$N32</f>
        <v>0</v>
      </c>
      <c r="BA32" s="185">
        <f>'043'!$N32</f>
        <v>0</v>
      </c>
      <c r="BB32" s="185">
        <f>'044'!$N32</f>
        <v>2</v>
      </c>
      <c r="BC32" s="185">
        <f>'045'!$N32</f>
        <v>0</v>
      </c>
      <c r="BD32" s="185">
        <f>'046'!$N32</f>
        <v>0</v>
      </c>
      <c r="BE32" s="185">
        <f>'047'!$N32</f>
        <v>0</v>
      </c>
      <c r="BF32" s="185">
        <f>'048'!$N32</f>
        <v>3</v>
      </c>
      <c r="BG32" s="185">
        <f>'049'!$N32</f>
        <v>3</v>
      </c>
      <c r="BH32" s="185">
        <f>'050'!$N32</f>
        <v>0</v>
      </c>
      <c r="BI32" s="185">
        <f>'051'!$N32</f>
        <v>0</v>
      </c>
      <c r="BJ32" s="185">
        <f>'052'!$N32</f>
        <v>3</v>
      </c>
      <c r="BK32" s="185">
        <f>'053'!$N32</f>
        <v>3</v>
      </c>
      <c r="BL32" s="185">
        <f>'054'!$N32</f>
        <v>0</v>
      </c>
      <c r="BM32" s="185">
        <f>'055'!$N32</f>
        <v>0</v>
      </c>
      <c r="BN32" s="185">
        <f>'056'!$N32</f>
        <v>0</v>
      </c>
      <c r="BO32" s="185">
        <f>'057'!$N32</f>
        <v>0</v>
      </c>
      <c r="BP32" s="166"/>
      <c r="BQ32" s="166"/>
    </row>
    <row r="33" spans="1:69" s="158" customFormat="1" ht="28.5" customHeight="1" thickBot="1" x14ac:dyDescent="0.25">
      <c r="A33" s="106">
        <v>44895</v>
      </c>
      <c r="B33" s="111">
        <v>0.375</v>
      </c>
      <c r="C33" s="112">
        <v>39</v>
      </c>
      <c r="D33" s="142" t="s">
        <v>100</v>
      </c>
      <c r="E33" s="330">
        <v>1</v>
      </c>
      <c r="F33" s="331" t="s">
        <v>4</v>
      </c>
      <c r="G33" s="330">
        <v>0</v>
      </c>
      <c r="H33" s="137" t="s">
        <v>96</v>
      </c>
      <c r="I33" s="109" t="str">
        <f t="shared" si="9"/>
        <v>L</v>
      </c>
      <c r="J33" s="110"/>
      <c r="K33" s="185">
        <f>'001'!$N33</f>
        <v>0</v>
      </c>
      <c r="L33" s="185">
        <f>'002'!$N33</f>
        <v>0</v>
      </c>
      <c r="M33" s="185">
        <f>'003'!$N33</f>
        <v>0</v>
      </c>
      <c r="N33" s="185">
        <f>'004'!$N33</f>
        <v>0</v>
      </c>
      <c r="O33" s="185">
        <f>'005'!$N33</f>
        <v>0</v>
      </c>
      <c r="P33" s="185">
        <f>'006'!$N33</f>
        <v>0</v>
      </c>
      <c r="Q33" s="185">
        <f>'007'!$N33</f>
        <v>0</v>
      </c>
      <c r="R33" s="185">
        <f>'008'!$N33</f>
        <v>0</v>
      </c>
      <c r="S33" s="185">
        <f>'009'!$N33</f>
        <v>0</v>
      </c>
      <c r="T33" s="185">
        <f>'010'!$N33</f>
        <v>0</v>
      </c>
      <c r="U33" s="185">
        <f>'011'!$N33</f>
        <v>0</v>
      </c>
      <c r="V33" s="185">
        <f>'012'!$N33</f>
        <v>0</v>
      </c>
      <c r="W33" s="185">
        <f>'013'!$N33</f>
        <v>0</v>
      </c>
      <c r="X33" s="185">
        <f>'014'!$N33</f>
        <v>0</v>
      </c>
      <c r="Y33" s="185">
        <f>'015'!$N33</f>
        <v>0</v>
      </c>
      <c r="Z33" s="185">
        <f>'016'!$N33</f>
        <v>0</v>
      </c>
      <c r="AA33" s="185">
        <f>'017'!$N33</f>
        <v>0</v>
      </c>
      <c r="AB33" s="185">
        <f>'018'!$N33</f>
        <v>0</v>
      </c>
      <c r="AC33" s="185">
        <f>'019'!$N33</f>
        <v>0</v>
      </c>
      <c r="AD33" s="185">
        <f>'020'!$N33</f>
        <v>0</v>
      </c>
      <c r="AE33" s="185">
        <f>'021'!$N33</f>
        <v>0</v>
      </c>
      <c r="AF33" s="185">
        <f>'022'!$N33</f>
        <v>0</v>
      </c>
      <c r="AG33" s="185">
        <f>'023'!$N33</f>
        <v>0</v>
      </c>
      <c r="AH33" s="185">
        <f>'024'!$N33</f>
        <v>0</v>
      </c>
      <c r="AI33" s="185">
        <f>'025'!$N33</f>
        <v>0</v>
      </c>
      <c r="AJ33" s="185">
        <f>'026'!$N33</f>
        <v>0</v>
      </c>
      <c r="AK33" s="185">
        <f>'027'!$N33</f>
        <v>0</v>
      </c>
      <c r="AL33" s="185">
        <f>'028'!$N33</f>
        <v>0</v>
      </c>
      <c r="AM33" s="185">
        <f>'029'!$N33</f>
        <v>0</v>
      </c>
      <c r="AN33" s="185">
        <f>'030'!$N33</f>
        <v>0</v>
      </c>
      <c r="AO33" s="185">
        <f>'031'!$N33</f>
        <v>0</v>
      </c>
      <c r="AP33" s="185">
        <f>'032'!$N33</f>
        <v>0</v>
      </c>
      <c r="AQ33" s="185">
        <f>'033'!$N33</f>
        <v>0</v>
      </c>
      <c r="AR33" s="185">
        <f>'034'!$N33</f>
        <v>0</v>
      </c>
      <c r="AS33" s="185">
        <f>'035'!$N33</f>
        <v>3</v>
      </c>
      <c r="AT33" s="185">
        <f>'036'!$N33</f>
        <v>0</v>
      </c>
      <c r="AU33" s="185">
        <f>'038'!$N33</f>
        <v>0</v>
      </c>
      <c r="AV33" s="185">
        <f>'037'!$N33</f>
        <v>0</v>
      </c>
      <c r="AW33" s="185">
        <f>'039'!$N33</f>
        <v>0</v>
      </c>
      <c r="AX33" s="185">
        <f>'040'!$N33</f>
        <v>0</v>
      </c>
      <c r="AY33" s="185">
        <f>'041'!$N33</f>
        <v>0</v>
      </c>
      <c r="AZ33" s="185">
        <f>'042'!$N33</f>
        <v>0</v>
      </c>
      <c r="BA33" s="185">
        <f>'043'!$N33</f>
        <v>0</v>
      </c>
      <c r="BB33" s="185">
        <f>'044'!$N33</f>
        <v>0</v>
      </c>
      <c r="BC33" s="185">
        <f>'045'!$N33</f>
        <v>0</v>
      </c>
      <c r="BD33" s="185">
        <f>'046'!$N33</f>
        <v>0</v>
      </c>
      <c r="BE33" s="185">
        <f>'047'!$N33</f>
        <v>0</v>
      </c>
      <c r="BF33" s="185">
        <f>'048'!$N33</f>
        <v>0</v>
      </c>
      <c r="BG33" s="185">
        <f>'049'!$N33</f>
        <v>0</v>
      </c>
      <c r="BH33" s="185">
        <f>'050'!$N33</f>
        <v>0</v>
      </c>
      <c r="BI33" s="185">
        <f>'051'!$N33</f>
        <v>0</v>
      </c>
      <c r="BJ33" s="185">
        <f>'052'!$N33</f>
        <v>0</v>
      </c>
      <c r="BK33" s="185">
        <f>'053'!$N33</f>
        <v>0</v>
      </c>
      <c r="BL33" s="185">
        <f>'054'!$N33</f>
        <v>0</v>
      </c>
      <c r="BM33" s="185">
        <f>'055'!$N33</f>
        <v>0</v>
      </c>
      <c r="BN33" s="185">
        <f>'056'!$N33</f>
        <v>0</v>
      </c>
      <c r="BO33" s="185">
        <f>'057'!$N33</f>
        <v>0</v>
      </c>
      <c r="BP33" s="166"/>
      <c r="BQ33" s="166"/>
    </row>
    <row r="34" spans="1:69" s="158" customFormat="1" ht="28.5" customHeight="1" thickBot="1" x14ac:dyDescent="0.25">
      <c r="A34" s="106">
        <v>44895</v>
      </c>
      <c r="B34" s="111">
        <v>0.375</v>
      </c>
      <c r="C34" s="112">
        <v>40</v>
      </c>
      <c r="D34" s="142" t="s">
        <v>7</v>
      </c>
      <c r="E34" s="330">
        <v>1</v>
      </c>
      <c r="F34" s="331" t="s">
        <v>4</v>
      </c>
      <c r="G34" s="330">
        <v>0</v>
      </c>
      <c r="H34" s="137" t="s">
        <v>94</v>
      </c>
      <c r="I34" s="109" t="str">
        <f t="shared" si="9"/>
        <v>L</v>
      </c>
      <c r="J34" s="110"/>
      <c r="K34" s="185">
        <f>'001'!$N34</f>
        <v>0</v>
      </c>
      <c r="L34" s="185">
        <f>'002'!$N34</f>
        <v>0</v>
      </c>
      <c r="M34" s="185">
        <f>'003'!$N34</f>
        <v>0</v>
      </c>
      <c r="N34" s="185">
        <f>'004'!$N34</f>
        <v>0</v>
      </c>
      <c r="O34" s="185">
        <f>'005'!$N34</f>
        <v>0</v>
      </c>
      <c r="P34" s="185">
        <f>'006'!$N34</f>
        <v>0</v>
      </c>
      <c r="Q34" s="185">
        <f>'007'!$N34</f>
        <v>0</v>
      </c>
      <c r="R34" s="185">
        <f>'008'!$N34</f>
        <v>0</v>
      </c>
      <c r="S34" s="185">
        <f>'009'!$N34</f>
        <v>0</v>
      </c>
      <c r="T34" s="185">
        <f>'010'!$N34</f>
        <v>0</v>
      </c>
      <c r="U34" s="185">
        <f>'011'!$N34</f>
        <v>0</v>
      </c>
      <c r="V34" s="185">
        <f>'012'!$N34</f>
        <v>0</v>
      </c>
      <c r="W34" s="185">
        <f>'013'!$N34</f>
        <v>0</v>
      </c>
      <c r="X34" s="185">
        <f>'014'!$N34</f>
        <v>0</v>
      </c>
      <c r="Y34" s="185">
        <f>'015'!$N34</f>
        <v>0</v>
      </c>
      <c r="Z34" s="185">
        <f>'016'!$N34</f>
        <v>0</v>
      </c>
      <c r="AA34" s="185">
        <f>'017'!$N34</f>
        <v>0</v>
      </c>
      <c r="AB34" s="185">
        <f>'018'!$N34</f>
        <v>0</v>
      </c>
      <c r="AC34" s="185">
        <f>'019'!$N34</f>
        <v>0</v>
      </c>
      <c r="AD34" s="185">
        <f>'020'!$N34</f>
        <v>0</v>
      </c>
      <c r="AE34" s="185">
        <f>'021'!$N34</f>
        <v>0</v>
      </c>
      <c r="AF34" s="185">
        <f>'022'!$N34</f>
        <v>0</v>
      </c>
      <c r="AG34" s="185">
        <f>'023'!$N34</f>
        <v>0</v>
      </c>
      <c r="AH34" s="185">
        <f>'024'!$N34</f>
        <v>0</v>
      </c>
      <c r="AI34" s="185">
        <f>'025'!$N34</f>
        <v>0</v>
      </c>
      <c r="AJ34" s="185">
        <f>'026'!$N34</f>
        <v>0</v>
      </c>
      <c r="AK34" s="185">
        <f>'027'!$N34</f>
        <v>0</v>
      </c>
      <c r="AL34" s="185">
        <f>'028'!$N34</f>
        <v>0</v>
      </c>
      <c r="AM34" s="185">
        <f>'029'!$N34</f>
        <v>0</v>
      </c>
      <c r="AN34" s="185">
        <f>'030'!$N34</f>
        <v>0</v>
      </c>
      <c r="AO34" s="185">
        <f>'031'!$N34</f>
        <v>0</v>
      </c>
      <c r="AP34" s="185">
        <f>'032'!$N34</f>
        <v>0</v>
      </c>
      <c r="AQ34" s="185">
        <f>'033'!$N34</f>
        <v>0</v>
      </c>
      <c r="AR34" s="185">
        <f>'034'!$N34</f>
        <v>0</v>
      </c>
      <c r="AS34" s="185">
        <f>'035'!$N34</f>
        <v>0</v>
      </c>
      <c r="AT34" s="185">
        <f>'036'!$N34</f>
        <v>3</v>
      </c>
      <c r="AU34" s="185">
        <f>'038'!$N34</f>
        <v>0</v>
      </c>
      <c r="AV34" s="185">
        <f>'037'!$N34</f>
        <v>0</v>
      </c>
      <c r="AW34" s="185">
        <f>'039'!$N34</f>
        <v>0</v>
      </c>
      <c r="AX34" s="185">
        <f>'040'!$N34</f>
        <v>0</v>
      </c>
      <c r="AY34" s="185">
        <f>'041'!$N34</f>
        <v>0</v>
      </c>
      <c r="AZ34" s="185">
        <f>'042'!$N34</f>
        <v>0</v>
      </c>
      <c r="BA34" s="185">
        <f>'043'!$N34</f>
        <v>0</v>
      </c>
      <c r="BB34" s="185">
        <f>'044'!$N34</f>
        <v>3</v>
      </c>
      <c r="BC34" s="185">
        <f>'045'!$N34</f>
        <v>0</v>
      </c>
      <c r="BD34" s="185">
        <f>'046'!$N34</f>
        <v>0</v>
      </c>
      <c r="BE34" s="185">
        <f>'047'!$N34</f>
        <v>0</v>
      </c>
      <c r="BF34" s="185">
        <f>'048'!$N34</f>
        <v>0</v>
      </c>
      <c r="BG34" s="185">
        <f>'049'!$N34</f>
        <v>0</v>
      </c>
      <c r="BH34" s="185">
        <f>'050'!$N34</f>
        <v>0</v>
      </c>
      <c r="BI34" s="185">
        <f>'051'!$N34</f>
        <v>0</v>
      </c>
      <c r="BJ34" s="185">
        <f>'052'!$N34</f>
        <v>0</v>
      </c>
      <c r="BK34" s="185">
        <f>'053'!$N34</f>
        <v>0</v>
      </c>
      <c r="BL34" s="185">
        <f>'054'!$N34</f>
        <v>0</v>
      </c>
      <c r="BM34" s="185">
        <f>'055'!$N34</f>
        <v>0</v>
      </c>
      <c r="BN34" s="185">
        <f>'056'!$N34</f>
        <v>0</v>
      </c>
      <c r="BO34" s="185">
        <f>'057'!$N34</f>
        <v>0</v>
      </c>
      <c r="BP34" s="166"/>
      <c r="BQ34" s="166"/>
    </row>
    <row r="35" spans="1:69" s="158" customFormat="1" ht="17.25" customHeight="1" thickBot="1" x14ac:dyDescent="0.25">
      <c r="A35" s="113" t="s">
        <v>35</v>
      </c>
      <c r="B35" s="114"/>
      <c r="C35" s="115"/>
      <c r="D35" s="141"/>
      <c r="E35" s="332"/>
      <c r="F35" s="333"/>
      <c r="G35" s="332"/>
      <c r="H35" s="141"/>
      <c r="I35" s="116"/>
      <c r="J35" s="117"/>
      <c r="K35" s="186">
        <f>'001'!$N35</f>
        <v>0</v>
      </c>
      <c r="L35" s="186" t="str">
        <f>'002'!$M35</f>
        <v/>
      </c>
      <c r="M35" s="186" t="str">
        <f>'003'!$M35</f>
        <v/>
      </c>
      <c r="N35" s="186" t="str">
        <f>'004'!$M35</f>
        <v/>
      </c>
      <c r="O35" s="186" t="str">
        <f>'005'!$M35</f>
        <v/>
      </c>
      <c r="P35" s="186" t="str">
        <f>'006'!$M35</f>
        <v/>
      </c>
      <c r="Q35" s="186" t="str">
        <f>'007'!$M35</f>
        <v/>
      </c>
      <c r="R35" s="186" t="str">
        <f>'008'!$M35</f>
        <v/>
      </c>
      <c r="S35" s="186">
        <f>'009'!$N35</f>
        <v>0</v>
      </c>
      <c r="T35" s="186">
        <f>'010'!$N35</f>
        <v>0</v>
      </c>
      <c r="U35" s="186">
        <f>'011'!$N35</f>
        <v>0</v>
      </c>
      <c r="V35" s="186">
        <f>'012'!$N35</f>
        <v>0</v>
      </c>
      <c r="W35" s="186">
        <f>'013'!$N35</f>
        <v>0</v>
      </c>
      <c r="X35" s="186">
        <f>'014'!$N35</f>
        <v>0</v>
      </c>
      <c r="Y35" s="186">
        <f>'015'!$N35</f>
        <v>0</v>
      </c>
      <c r="Z35" s="186">
        <f>'016'!$N35</f>
        <v>0</v>
      </c>
      <c r="AA35" s="186">
        <f>'017'!$N35</f>
        <v>0</v>
      </c>
      <c r="AB35" s="186">
        <f>'018'!$N35</f>
        <v>0</v>
      </c>
      <c r="AC35" s="186">
        <f>'019'!$N35</f>
        <v>0</v>
      </c>
      <c r="AD35" s="186">
        <f>'020'!$N35</f>
        <v>0</v>
      </c>
      <c r="AE35" s="186">
        <f>'021'!$N35</f>
        <v>0</v>
      </c>
      <c r="AF35" s="186">
        <f>'022'!$N35</f>
        <v>0</v>
      </c>
      <c r="AG35" s="186">
        <f>'023'!$N35</f>
        <v>0</v>
      </c>
      <c r="AH35" s="186">
        <f>'024'!$N35</f>
        <v>0</v>
      </c>
      <c r="AI35" s="186">
        <f>'025'!$N35</f>
        <v>0</v>
      </c>
      <c r="AJ35" s="186">
        <f>'026'!$N35</f>
        <v>0</v>
      </c>
      <c r="AK35" s="186">
        <f>'027'!$N35</f>
        <v>0</v>
      </c>
      <c r="AL35" s="186">
        <f>'028'!$N35</f>
        <v>0</v>
      </c>
      <c r="AM35" s="186">
        <f>'029'!$N35</f>
        <v>0</v>
      </c>
      <c r="AN35" s="186">
        <f>'030'!$N35</f>
        <v>0</v>
      </c>
      <c r="AO35" s="186">
        <f>'031'!$N35</f>
        <v>0</v>
      </c>
      <c r="AP35" s="186">
        <f>'032'!$N35</f>
        <v>0</v>
      </c>
      <c r="AQ35" s="186">
        <f>'033'!$N35</f>
        <v>0</v>
      </c>
      <c r="AR35" s="186">
        <f>'034'!$N35</f>
        <v>0</v>
      </c>
      <c r="AS35" s="186">
        <f>'035'!$N35</f>
        <v>0</v>
      </c>
      <c r="AT35" s="186">
        <f>'036'!$N35</f>
        <v>0</v>
      </c>
      <c r="AU35" s="186">
        <f>'038'!$N35</f>
        <v>0</v>
      </c>
      <c r="AV35" s="186">
        <f>'037'!$N35</f>
        <v>0</v>
      </c>
      <c r="AW35" s="186">
        <f>'039'!$N35</f>
        <v>0</v>
      </c>
      <c r="AX35" s="186">
        <f>'040'!$N35</f>
        <v>0</v>
      </c>
      <c r="AY35" s="186">
        <f>'041'!$N35</f>
        <v>0</v>
      </c>
      <c r="AZ35" s="186">
        <f>'042'!$N35</f>
        <v>0</v>
      </c>
      <c r="BA35" s="186">
        <f>'043'!$N35</f>
        <v>0</v>
      </c>
      <c r="BB35" s="186">
        <f>'044'!$N35</f>
        <v>0</v>
      </c>
      <c r="BC35" s="186">
        <f>'045'!$N35</f>
        <v>0</v>
      </c>
      <c r="BD35" s="186">
        <f>'046'!$N35</f>
        <v>0</v>
      </c>
      <c r="BE35" s="186">
        <f>'047'!$N35</f>
        <v>0</v>
      </c>
      <c r="BF35" s="186">
        <f>'048'!$N35</f>
        <v>0</v>
      </c>
      <c r="BG35" s="186">
        <f>'049'!$N35</f>
        <v>0</v>
      </c>
      <c r="BH35" s="186">
        <f>'050'!$N35</f>
        <v>0</v>
      </c>
      <c r="BI35" s="186">
        <f>'051'!$N35</f>
        <v>0</v>
      </c>
      <c r="BJ35" s="186">
        <f>'052'!$N35</f>
        <v>0</v>
      </c>
      <c r="BK35" s="186">
        <f>'053'!$N35</f>
        <v>0</v>
      </c>
      <c r="BL35" s="186">
        <f>'054'!$N35</f>
        <v>0</v>
      </c>
      <c r="BM35" s="186">
        <f>'055'!$N35</f>
        <v>0</v>
      </c>
      <c r="BN35" s="186">
        <f>'056'!$N35</f>
        <v>0</v>
      </c>
      <c r="BO35" s="186">
        <f>'057'!$N35</f>
        <v>0</v>
      </c>
      <c r="BP35" s="166"/>
      <c r="BQ35" s="166"/>
    </row>
    <row r="36" spans="1:69" s="158" customFormat="1" ht="27.75" customHeight="1" thickBot="1" x14ac:dyDescent="0.25">
      <c r="A36" s="106">
        <v>44888</v>
      </c>
      <c r="B36" s="118">
        <v>0.41666666666666669</v>
      </c>
      <c r="C36" s="119">
        <v>9</v>
      </c>
      <c r="D36" s="140" t="s">
        <v>95</v>
      </c>
      <c r="E36" s="328">
        <v>7</v>
      </c>
      <c r="F36" s="329" t="s">
        <v>4</v>
      </c>
      <c r="G36" s="328">
        <v>0</v>
      </c>
      <c r="H36" s="136" t="s">
        <v>72</v>
      </c>
      <c r="I36" s="109" t="str">
        <f t="shared" ref="I36:I41" si="10">IF(OR(E36="",G36=""),"",IF(E36&gt;G36,"L",IF(G36&gt;E36,"V","E")))</f>
        <v>L</v>
      </c>
      <c r="J36" s="110"/>
      <c r="K36" s="185">
        <f>'001'!$N36</f>
        <v>1</v>
      </c>
      <c r="L36" s="185">
        <f>'002'!$N36</f>
        <v>1</v>
      </c>
      <c r="M36" s="185">
        <f>'003'!$N36</f>
        <v>1</v>
      </c>
      <c r="N36" s="185">
        <f>'004'!$N36</f>
        <v>1</v>
      </c>
      <c r="O36" s="185">
        <f>'005'!$N36</f>
        <v>1</v>
      </c>
      <c r="P36" s="185">
        <f>'006'!$N36</f>
        <v>1</v>
      </c>
      <c r="Q36" s="185">
        <f>'007'!$N36</f>
        <v>1</v>
      </c>
      <c r="R36" s="185">
        <f>'008'!$N36</f>
        <v>1</v>
      </c>
      <c r="S36" s="185">
        <f>'009'!$N36</f>
        <v>1</v>
      </c>
      <c r="T36" s="185">
        <f>'010'!$N36</f>
        <v>1</v>
      </c>
      <c r="U36" s="185">
        <f>'011'!$N36</f>
        <v>1</v>
      </c>
      <c r="V36" s="185">
        <f>'012'!$N36</f>
        <v>1</v>
      </c>
      <c r="W36" s="185">
        <f>'013'!$N36</f>
        <v>1</v>
      </c>
      <c r="X36" s="185">
        <f>'014'!$N36</f>
        <v>1</v>
      </c>
      <c r="Y36" s="185">
        <f>'015'!$N36</f>
        <v>1</v>
      </c>
      <c r="Z36" s="185">
        <f>'016'!$N36</f>
        <v>1</v>
      </c>
      <c r="AA36" s="185">
        <f>'017'!$N36</f>
        <v>1</v>
      </c>
      <c r="AB36" s="185">
        <f>'018'!$N36</f>
        <v>1</v>
      </c>
      <c r="AC36" s="185">
        <f>'019'!$N36</f>
        <v>1</v>
      </c>
      <c r="AD36" s="185">
        <f>'020'!$N36</f>
        <v>1</v>
      </c>
      <c r="AE36" s="185">
        <f>'021'!$N36</f>
        <v>1</v>
      </c>
      <c r="AF36" s="185">
        <f>'022'!$N36</f>
        <v>1</v>
      </c>
      <c r="AG36" s="185">
        <f>'023'!$N36</f>
        <v>1</v>
      </c>
      <c r="AH36" s="185">
        <f>'024'!$N36</f>
        <v>1</v>
      </c>
      <c r="AI36" s="185">
        <f>'025'!$N36</f>
        <v>1</v>
      </c>
      <c r="AJ36" s="185">
        <f>'026'!$N36</f>
        <v>1</v>
      </c>
      <c r="AK36" s="185">
        <f>'027'!$N36</f>
        <v>1</v>
      </c>
      <c r="AL36" s="185">
        <f>'028'!$N36</f>
        <v>1</v>
      </c>
      <c r="AM36" s="185">
        <f>'029'!$N36</f>
        <v>1</v>
      </c>
      <c r="AN36" s="185">
        <f>'030'!$N36</f>
        <v>1</v>
      </c>
      <c r="AO36" s="185">
        <f>'031'!$N36</f>
        <v>1</v>
      </c>
      <c r="AP36" s="185">
        <f>'032'!$N36</f>
        <v>1</v>
      </c>
      <c r="AQ36" s="185">
        <f>'033'!$N36</f>
        <v>1</v>
      </c>
      <c r="AR36" s="185">
        <f>'034'!$N36</f>
        <v>1</v>
      </c>
      <c r="AS36" s="185">
        <f>'035'!$N36</f>
        <v>1</v>
      </c>
      <c r="AT36" s="185">
        <f>'036'!$N36</f>
        <v>1</v>
      </c>
      <c r="AU36" s="185">
        <f>'038'!$N36</f>
        <v>1</v>
      </c>
      <c r="AV36" s="185">
        <f>'037'!$N36</f>
        <v>1</v>
      </c>
      <c r="AW36" s="185">
        <f>'039'!$N36</f>
        <v>1</v>
      </c>
      <c r="AX36" s="185">
        <f>'040'!$N36</f>
        <v>1</v>
      </c>
      <c r="AY36" s="185">
        <f>'041'!$N36</f>
        <v>1</v>
      </c>
      <c r="AZ36" s="185">
        <f>'042'!$N36</f>
        <v>0</v>
      </c>
      <c r="BA36" s="185">
        <f>'043'!$N36</f>
        <v>1</v>
      </c>
      <c r="BB36" s="185">
        <f>'044'!$N36</f>
        <v>1</v>
      </c>
      <c r="BC36" s="185">
        <f>'045'!$N36</f>
        <v>1</v>
      </c>
      <c r="BD36" s="185">
        <f>'046'!$N36</f>
        <v>1</v>
      </c>
      <c r="BE36" s="185">
        <f>'047'!$N36</f>
        <v>1</v>
      </c>
      <c r="BF36" s="185">
        <f>'048'!$N36</f>
        <v>1</v>
      </c>
      <c r="BG36" s="185">
        <f>'049'!$N36</f>
        <v>1</v>
      </c>
      <c r="BH36" s="185">
        <f>'050'!$N36</f>
        <v>1</v>
      </c>
      <c r="BI36" s="185">
        <f>'051'!$N36</f>
        <v>1</v>
      </c>
      <c r="BJ36" s="185">
        <f>'052'!$N36</f>
        <v>0</v>
      </c>
      <c r="BK36" s="185">
        <f>'053'!$N36</f>
        <v>0</v>
      </c>
      <c r="BL36" s="185">
        <f>'054'!$N36</f>
        <v>1</v>
      </c>
      <c r="BM36" s="185">
        <f>'055'!$N36</f>
        <v>1</v>
      </c>
      <c r="BN36" s="185">
        <f>'056'!$N36</f>
        <v>0</v>
      </c>
      <c r="BO36" s="185">
        <f>'057'!$N36</f>
        <v>0</v>
      </c>
      <c r="BP36" s="166"/>
      <c r="BQ36" s="166"/>
    </row>
    <row r="37" spans="1:69" s="158" customFormat="1" ht="27.75" customHeight="1" thickBot="1" x14ac:dyDescent="0.25">
      <c r="A37" s="106">
        <v>44888</v>
      </c>
      <c r="B37" s="111">
        <v>0.29166666666666669</v>
      </c>
      <c r="C37" s="112">
        <f>C36+1</f>
        <v>10</v>
      </c>
      <c r="D37" s="142" t="s">
        <v>101</v>
      </c>
      <c r="E37" s="330">
        <v>1</v>
      </c>
      <c r="F37" s="331" t="s">
        <v>4</v>
      </c>
      <c r="G37" s="330">
        <v>2</v>
      </c>
      <c r="H37" s="137" t="s">
        <v>97</v>
      </c>
      <c r="I37" s="109" t="str">
        <f t="shared" si="10"/>
        <v>V</v>
      </c>
      <c r="J37" s="110"/>
      <c r="K37" s="185">
        <f>'001'!$N37</f>
        <v>0</v>
      </c>
      <c r="L37" s="185">
        <f>'002'!$N37</f>
        <v>0</v>
      </c>
      <c r="M37" s="185">
        <f>'003'!$N37</f>
        <v>0</v>
      </c>
      <c r="N37" s="185">
        <f>'004'!$N37</f>
        <v>0</v>
      </c>
      <c r="O37" s="185">
        <f>'005'!$N37</f>
        <v>0</v>
      </c>
      <c r="P37" s="185">
        <f>'006'!$N37</f>
        <v>0</v>
      </c>
      <c r="Q37" s="185">
        <f>'007'!$N37</f>
        <v>0</v>
      </c>
      <c r="R37" s="185">
        <f>'008'!$N37</f>
        <v>0</v>
      </c>
      <c r="S37" s="185">
        <f>'009'!$N37</f>
        <v>0</v>
      </c>
      <c r="T37" s="185">
        <f>'010'!$N37</f>
        <v>0</v>
      </c>
      <c r="U37" s="185">
        <f>'011'!$N37</f>
        <v>0</v>
      </c>
      <c r="V37" s="185">
        <f>'012'!$N37</f>
        <v>0</v>
      </c>
      <c r="W37" s="185">
        <f>'013'!$N37</f>
        <v>0</v>
      </c>
      <c r="X37" s="185">
        <f>'014'!$N37</f>
        <v>0</v>
      </c>
      <c r="Y37" s="185">
        <f>'015'!$N37</f>
        <v>0</v>
      </c>
      <c r="Z37" s="185">
        <f>'016'!$N37</f>
        <v>0</v>
      </c>
      <c r="AA37" s="185">
        <f>'017'!$N37</f>
        <v>0</v>
      </c>
      <c r="AB37" s="185">
        <f>'018'!$N37</f>
        <v>0</v>
      </c>
      <c r="AC37" s="185">
        <f>'019'!$N37</f>
        <v>0</v>
      </c>
      <c r="AD37" s="185">
        <f>'020'!$N37</f>
        <v>0</v>
      </c>
      <c r="AE37" s="185">
        <f>'021'!$N37</f>
        <v>0</v>
      </c>
      <c r="AF37" s="185">
        <f>'022'!$N37</f>
        <v>0</v>
      </c>
      <c r="AG37" s="185">
        <f>'023'!$N37</f>
        <v>0</v>
      </c>
      <c r="AH37" s="185">
        <f>'024'!$N37</f>
        <v>0</v>
      </c>
      <c r="AI37" s="185">
        <f>'025'!$N37</f>
        <v>0</v>
      </c>
      <c r="AJ37" s="185">
        <f>'026'!$N37</f>
        <v>0</v>
      </c>
      <c r="AK37" s="185">
        <f>'027'!$N37</f>
        <v>0</v>
      </c>
      <c r="AL37" s="185">
        <f>'028'!$N37</f>
        <v>0</v>
      </c>
      <c r="AM37" s="185">
        <f>'029'!$N37</f>
        <v>0</v>
      </c>
      <c r="AN37" s="185">
        <f>'030'!$N37</f>
        <v>0</v>
      </c>
      <c r="AO37" s="185">
        <f>'031'!$N37</f>
        <v>0</v>
      </c>
      <c r="AP37" s="185">
        <f>'032'!$N37</f>
        <v>0</v>
      </c>
      <c r="AQ37" s="185">
        <f>'033'!$N37</f>
        <v>0</v>
      </c>
      <c r="AR37" s="185">
        <f>'034'!$N37</f>
        <v>0</v>
      </c>
      <c r="AS37" s="185">
        <f>'035'!$N37</f>
        <v>0</v>
      </c>
      <c r="AT37" s="185">
        <f>'036'!$N37</f>
        <v>0</v>
      </c>
      <c r="AU37" s="185">
        <f>'038'!$N37</f>
        <v>0</v>
      </c>
      <c r="AV37" s="185">
        <f>'037'!$N37</f>
        <v>0</v>
      </c>
      <c r="AW37" s="185">
        <f>'039'!$N37</f>
        <v>0</v>
      </c>
      <c r="AX37" s="185">
        <f>'040'!$N37</f>
        <v>0</v>
      </c>
      <c r="AY37" s="185">
        <f>'041'!$N37</f>
        <v>0</v>
      </c>
      <c r="AZ37" s="185">
        <f>'042'!$N37</f>
        <v>0</v>
      </c>
      <c r="BA37" s="185">
        <f>'043'!$N37</f>
        <v>0</v>
      </c>
      <c r="BB37" s="185">
        <f>'044'!$N37</f>
        <v>0</v>
      </c>
      <c r="BC37" s="185">
        <f>'045'!$N37</f>
        <v>0</v>
      </c>
      <c r="BD37" s="185">
        <f>'046'!$N37</f>
        <v>0</v>
      </c>
      <c r="BE37" s="185">
        <f>'047'!$N37</f>
        <v>0</v>
      </c>
      <c r="BF37" s="185">
        <f>'048'!$N37</f>
        <v>0</v>
      </c>
      <c r="BG37" s="185">
        <f>'049'!$N37</f>
        <v>0</v>
      </c>
      <c r="BH37" s="185">
        <f>'050'!$N37</f>
        <v>0</v>
      </c>
      <c r="BI37" s="185">
        <f>'051'!$N37</f>
        <v>0</v>
      </c>
      <c r="BJ37" s="185">
        <f>'052'!$N37</f>
        <v>2</v>
      </c>
      <c r="BK37" s="185">
        <f>'053'!$N37</f>
        <v>2</v>
      </c>
      <c r="BL37" s="185">
        <f>'054'!$N37</f>
        <v>0</v>
      </c>
      <c r="BM37" s="185">
        <f>'055'!$N37</f>
        <v>0</v>
      </c>
      <c r="BN37" s="185">
        <f>'056'!$N37</f>
        <v>0</v>
      </c>
      <c r="BO37" s="185">
        <f>'057'!$N37</f>
        <v>0</v>
      </c>
      <c r="BP37" s="166"/>
      <c r="BQ37" s="166"/>
    </row>
    <row r="38" spans="1:69" s="158" customFormat="1" ht="27.75" customHeight="1" thickBot="1" x14ac:dyDescent="0.25">
      <c r="A38" s="106">
        <v>44892</v>
      </c>
      <c r="B38" s="111">
        <v>0.54166666666666663</v>
      </c>
      <c r="C38" s="112">
        <v>25</v>
      </c>
      <c r="D38" s="142" t="s">
        <v>95</v>
      </c>
      <c r="E38" s="330">
        <v>1</v>
      </c>
      <c r="F38" s="331" t="s">
        <v>4</v>
      </c>
      <c r="G38" s="330">
        <v>1</v>
      </c>
      <c r="H38" s="137" t="s">
        <v>101</v>
      </c>
      <c r="I38" s="109" t="str">
        <f t="shared" si="10"/>
        <v>E</v>
      </c>
      <c r="J38" s="110"/>
      <c r="K38" s="185">
        <f>'001'!$N38</f>
        <v>2</v>
      </c>
      <c r="L38" s="185">
        <f>'002'!$N38</f>
        <v>3</v>
      </c>
      <c r="M38" s="185">
        <f>'003'!$N38</f>
        <v>0</v>
      </c>
      <c r="N38" s="185">
        <f>'004'!$N38</f>
        <v>3</v>
      </c>
      <c r="O38" s="185">
        <f>'005'!$N38</f>
        <v>0</v>
      </c>
      <c r="P38" s="185">
        <f>'006'!$N38</f>
        <v>0</v>
      </c>
      <c r="Q38" s="185">
        <f>'007'!$N38</f>
        <v>0</v>
      </c>
      <c r="R38" s="185">
        <f>'008'!$N38</f>
        <v>0</v>
      </c>
      <c r="S38" s="185">
        <f>'009'!$N38</f>
        <v>0</v>
      </c>
      <c r="T38" s="185">
        <f>'010'!$N38</f>
        <v>3</v>
      </c>
      <c r="U38" s="185">
        <f>'011'!$N38</f>
        <v>2</v>
      </c>
      <c r="V38" s="185">
        <f>'012'!$N38</f>
        <v>2</v>
      </c>
      <c r="W38" s="185">
        <f>'013'!$N38</f>
        <v>3</v>
      </c>
      <c r="X38" s="185">
        <f>'014'!$N38</f>
        <v>0</v>
      </c>
      <c r="Y38" s="185">
        <f>'015'!$N38</f>
        <v>0</v>
      </c>
      <c r="Z38" s="185">
        <f>'016'!$N38</f>
        <v>0</v>
      </c>
      <c r="AA38" s="185">
        <f>'017'!$N38</f>
        <v>3</v>
      </c>
      <c r="AB38" s="185">
        <f>'018'!$N38</f>
        <v>2</v>
      </c>
      <c r="AC38" s="185">
        <f>'019'!$N38</f>
        <v>3</v>
      </c>
      <c r="AD38" s="185">
        <f>'020'!$N38</f>
        <v>0</v>
      </c>
      <c r="AE38" s="185">
        <f>'021'!$N38</f>
        <v>0</v>
      </c>
      <c r="AF38" s="185">
        <f>'022'!$N38</f>
        <v>3</v>
      </c>
      <c r="AG38" s="185">
        <f>'023'!$N38</f>
        <v>2</v>
      </c>
      <c r="AH38" s="185">
        <f>'024'!$N38</f>
        <v>3</v>
      </c>
      <c r="AI38" s="185">
        <f>'025'!$N38</f>
        <v>0</v>
      </c>
      <c r="AJ38" s="185">
        <f>'026'!$N38</f>
        <v>0</v>
      </c>
      <c r="AK38" s="185">
        <f>'027'!$N38</f>
        <v>0</v>
      </c>
      <c r="AL38" s="185">
        <f>'028'!$N38</f>
        <v>2</v>
      </c>
      <c r="AM38" s="185">
        <f>'029'!$N38</f>
        <v>0</v>
      </c>
      <c r="AN38" s="185">
        <f>'030'!$N38</f>
        <v>2</v>
      </c>
      <c r="AO38" s="185">
        <f>'031'!$N38</f>
        <v>2</v>
      </c>
      <c r="AP38" s="185">
        <f>'032'!$N38</f>
        <v>2</v>
      </c>
      <c r="AQ38" s="185">
        <f>'033'!$N38</f>
        <v>0</v>
      </c>
      <c r="AR38" s="185">
        <f>'034'!$N38</f>
        <v>0</v>
      </c>
      <c r="AS38" s="185">
        <f>'035'!$N38</f>
        <v>0</v>
      </c>
      <c r="AT38" s="185">
        <f>'036'!$N38</f>
        <v>3</v>
      </c>
      <c r="AU38" s="185">
        <f>'038'!$N38</f>
        <v>2</v>
      </c>
      <c r="AV38" s="185">
        <f>'037'!$N38</f>
        <v>2</v>
      </c>
      <c r="AW38" s="185">
        <f>'039'!$N38</f>
        <v>0</v>
      </c>
      <c r="AX38" s="185">
        <f>'040'!$N38</f>
        <v>3</v>
      </c>
      <c r="AY38" s="185">
        <f>'041'!$N38</f>
        <v>2</v>
      </c>
      <c r="AZ38" s="185">
        <f>'042'!$N38</f>
        <v>0</v>
      </c>
      <c r="BA38" s="185">
        <f>'043'!$N38</f>
        <v>2</v>
      </c>
      <c r="BB38" s="185">
        <f>'044'!$N38</f>
        <v>0</v>
      </c>
      <c r="BC38" s="185">
        <f>'045'!$N38</f>
        <v>0</v>
      </c>
      <c r="BD38" s="185">
        <f>'046'!$N38</f>
        <v>0</v>
      </c>
      <c r="BE38" s="185">
        <f>'047'!$N38</f>
        <v>2</v>
      </c>
      <c r="BF38" s="185">
        <f>'048'!$N38</f>
        <v>3</v>
      </c>
      <c r="BG38" s="185">
        <f>'049'!$N38</f>
        <v>0</v>
      </c>
      <c r="BH38" s="185">
        <f>'050'!$N38</f>
        <v>2</v>
      </c>
      <c r="BI38" s="185">
        <f>'051'!$N38</f>
        <v>2</v>
      </c>
      <c r="BJ38" s="185">
        <f>'052'!$N38</f>
        <v>3</v>
      </c>
      <c r="BK38" s="185">
        <f>'053'!$N38</f>
        <v>3</v>
      </c>
      <c r="BL38" s="185">
        <f>'054'!$N38</f>
        <v>0</v>
      </c>
      <c r="BM38" s="185">
        <f>'055'!$N38</f>
        <v>0</v>
      </c>
      <c r="BN38" s="185">
        <f>'056'!$N38</f>
        <v>1</v>
      </c>
      <c r="BO38" s="185">
        <f>'057'!$N38</f>
        <v>1</v>
      </c>
      <c r="BP38" s="166"/>
      <c r="BQ38" s="166"/>
    </row>
    <row r="39" spans="1:69" s="158" customFormat="1" ht="27.75" customHeight="1" thickBot="1" x14ac:dyDescent="0.25">
      <c r="A39" s="106">
        <v>44892</v>
      </c>
      <c r="B39" s="111">
        <v>0.16666666666666666</v>
      </c>
      <c r="C39" s="112">
        <v>26</v>
      </c>
      <c r="D39" s="142" t="s">
        <v>97</v>
      </c>
      <c r="E39" s="330">
        <v>0</v>
      </c>
      <c r="F39" s="331" t="s">
        <v>4</v>
      </c>
      <c r="G39" s="330">
        <v>1</v>
      </c>
      <c r="H39" s="137" t="s">
        <v>72</v>
      </c>
      <c r="I39" s="109" t="str">
        <f t="shared" si="10"/>
        <v>V</v>
      </c>
      <c r="J39" s="110"/>
      <c r="K39" s="185">
        <f>'001'!$N39</f>
        <v>0</v>
      </c>
      <c r="L39" s="185">
        <f>'002'!$N39</f>
        <v>0</v>
      </c>
      <c r="M39" s="185">
        <f>'003'!$N39</f>
        <v>0</v>
      </c>
      <c r="N39" s="185">
        <f>'004'!$N39</f>
        <v>0</v>
      </c>
      <c r="O39" s="185">
        <f>'005'!$N39</f>
        <v>0</v>
      </c>
      <c r="P39" s="185">
        <f>'006'!$N39</f>
        <v>0</v>
      </c>
      <c r="Q39" s="185">
        <f>'007'!$N39</f>
        <v>0</v>
      </c>
      <c r="R39" s="185">
        <f>'008'!$N39</f>
        <v>0</v>
      </c>
      <c r="S39" s="185">
        <f>'009'!$N39</f>
        <v>0</v>
      </c>
      <c r="T39" s="185">
        <f>'010'!$N39</f>
        <v>0</v>
      </c>
      <c r="U39" s="185">
        <f>'011'!$N39</f>
        <v>2</v>
      </c>
      <c r="V39" s="185">
        <f>'012'!$N39</f>
        <v>2</v>
      </c>
      <c r="W39" s="185">
        <f>'013'!$N39</f>
        <v>2</v>
      </c>
      <c r="X39" s="185">
        <f>'014'!$N39</f>
        <v>0</v>
      </c>
      <c r="Y39" s="185">
        <f>'015'!$N39</f>
        <v>0</v>
      </c>
      <c r="Z39" s="185">
        <f>'016'!$N39</f>
        <v>0</v>
      </c>
      <c r="AA39" s="185">
        <f>'017'!$N39</f>
        <v>0</v>
      </c>
      <c r="AB39" s="185">
        <f>'018'!$N39</f>
        <v>3</v>
      </c>
      <c r="AC39" s="185">
        <f>'019'!$N39</f>
        <v>0</v>
      </c>
      <c r="AD39" s="185">
        <f>'020'!$N39</f>
        <v>2</v>
      </c>
      <c r="AE39" s="185">
        <f>'021'!$N39</f>
        <v>0</v>
      </c>
      <c r="AF39" s="185">
        <f>'022'!$N39</f>
        <v>0</v>
      </c>
      <c r="AG39" s="185">
        <f>'023'!$N39</f>
        <v>0</v>
      </c>
      <c r="AH39" s="185">
        <f>'024'!$N39</f>
        <v>0</v>
      </c>
      <c r="AI39" s="185">
        <f>'025'!$N39</f>
        <v>0</v>
      </c>
      <c r="AJ39" s="185">
        <f>'026'!$N39</f>
        <v>0</v>
      </c>
      <c r="AK39" s="185">
        <f>'027'!$N39</f>
        <v>0</v>
      </c>
      <c r="AL39" s="185">
        <f>'028'!$N39</f>
        <v>0</v>
      </c>
      <c r="AM39" s="185">
        <f>'029'!$N39</f>
        <v>0</v>
      </c>
      <c r="AN39" s="185">
        <f>'030'!$N39</f>
        <v>0</v>
      </c>
      <c r="AO39" s="185">
        <f>'031'!$N39</f>
        <v>0</v>
      </c>
      <c r="AP39" s="185">
        <f>'032'!$N39</f>
        <v>0</v>
      </c>
      <c r="AQ39" s="185">
        <f>'033'!$N39</f>
        <v>0</v>
      </c>
      <c r="AR39" s="185">
        <f>'034'!$N39</f>
        <v>0</v>
      </c>
      <c r="AS39" s="185">
        <f>'035'!$N39</f>
        <v>0</v>
      </c>
      <c r="AT39" s="185">
        <f>'036'!$N39</f>
        <v>0</v>
      </c>
      <c r="AU39" s="185">
        <f>'038'!$N39</f>
        <v>0</v>
      </c>
      <c r="AV39" s="185">
        <f>'037'!$N39</f>
        <v>0</v>
      </c>
      <c r="AW39" s="185">
        <f>'039'!$N39</f>
        <v>2</v>
      </c>
      <c r="AX39" s="185">
        <f>'040'!$N39</f>
        <v>0</v>
      </c>
      <c r="AY39" s="185">
        <f>'041'!$N39</f>
        <v>0</v>
      </c>
      <c r="AZ39" s="185">
        <f>'042'!$N39</f>
        <v>1</v>
      </c>
      <c r="BA39" s="185">
        <f>'043'!$N39</f>
        <v>0</v>
      </c>
      <c r="BB39" s="185">
        <f>'044'!$N39</f>
        <v>2</v>
      </c>
      <c r="BC39" s="185">
        <f>'045'!$N39</f>
        <v>0</v>
      </c>
      <c r="BD39" s="185">
        <f>'046'!$N39</f>
        <v>0</v>
      </c>
      <c r="BE39" s="185">
        <f>'047'!$N39</f>
        <v>0</v>
      </c>
      <c r="BF39" s="185">
        <f>'048'!$N39</f>
        <v>0</v>
      </c>
      <c r="BG39" s="185">
        <f>'049'!$N39</f>
        <v>0</v>
      </c>
      <c r="BH39" s="185">
        <f>'050'!$N39</f>
        <v>0</v>
      </c>
      <c r="BI39" s="185">
        <f>'051'!$N39</f>
        <v>0</v>
      </c>
      <c r="BJ39" s="185">
        <f>'052'!$N39</f>
        <v>0</v>
      </c>
      <c r="BK39" s="185">
        <f>'053'!$N39</f>
        <v>0</v>
      </c>
      <c r="BL39" s="185">
        <f>'054'!$N39</f>
        <v>0</v>
      </c>
      <c r="BM39" s="185">
        <f>'055'!$N39</f>
        <v>0</v>
      </c>
      <c r="BN39" s="185">
        <f>'056'!$N39</f>
        <v>0</v>
      </c>
      <c r="BO39" s="185">
        <f>'057'!$N39</f>
        <v>0</v>
      </c>
      <c r="BP39" s="166"/>
      <c r="BQ39" s="166"/>
    </row>
    <row r="40" spans="1:69" s="158" customFormat="1" ht="27.75" customHeight="1" thickBot="1" x14ac:dyDescent="0.25">
      <c r="A40" s="106">
        <v>44896</v>
      </c>
      <c r="B40" s="111">
        <v>0.54166666666666663</v>
      </c>
      <c r="C40" s="112">
        <v>43</v>
      </c>
      <c r="D40" s="142" t="s">
        <v>97</v>
      </c>
      <c r="E40" s="330">
        <v>2</v>
      </c>
      <c r="F40" s="331" t="s">
        <v>4</v>
      </c>
      <c r="G40" s="330">
        <v>1</v>
      </c>
      <c r="H40" s="137" t="s">
        <v>95</v>
      </c>
      <c r="I40" s="120" t="str">
        <f t="shared" si="10"/>
        <v>L</v>
      </c>
      <c r="J40" s="110"/>
      <c r="K40" s="185">
        <f>'001'!$N40</f>
        <v>0</v>
      </c>
      <c r="L40" s="185">
        <f>'002'!$N40</f>
        <v>0</v>
      </c>
      <c r="M40" s="185">
        <f>'003'!$N40</f>
        <v>0</v>
      </c>
      <c r="N40" s="185">
        <f>'004'!$N40</f>
        <v>0</v>
      </c>
      <c r="O40" s="185">
        <f>'005'!$N40</f>
        <v>0</v>
      </c>
      <c r="P40" s="185">
        <f>'006'!$N40</f>
        <v>0</v>
      </c>
      <c r="Q40" s="185">
        <f>'007'!$N40</f>
        <v>0</v>
      </c>
      <c r="R40" s="185">
        <f>'008'!$N40</f>
        <v>0</v>
      </c>
      <c r="S40" s="185">
        <f>'009'!$N40</f>
        <v>0</v>
      </c>
      <c r="T40" s="185">
        <f>'010'!$N40</f>
        <v>0</v>
      </c>
      <c r="U40" s="185">
        <f>'011'!$N40</f>
        <v>0</v>
      </c>
      <c r="V40" s="185">
        <f>'012'!$N40</f>
        <v>0</v>
      </c>
      <c r="W40" s="185">
        <f>'013'!$N40</f>
        <v>0</v>
      </c>
      <c r="X40" s="185">
        <f>'014'!$N40</f>
        <v>0</v>
      </c>
      <c r="Y40" s="185">
        <f>'015'!$N40</f>
        <v>0</v>
      </c>
      <c r="Z40" s="185">
        <f>'016'!$N40</f>
        <v>0</v>
      </c>
      <c r="AA40" s="185">
        <f>'017'!$N40</f>
        <v>0</v>
      </c>
      <c r="AB40" s="185">
        <f>'018'!$N40</f>
        <v>0</v>
      </c>
      <c r="AC40" s="185">
        <f>'019'!$N40</f>
        <v>0</v>
      </c>
      <c r="AD40" s="185">
        <f>'020'!$N40</f>
        <v>0</v>
      </c>
      <c r="AE40" s="185">
        <f>'021'!$N40</f>
        <v>0</v>
      </c>
      <c r="AF40" s="185">
        <f>'022'!$N40</f>
        <v>0</v>
      </c>
      <c r="AG40" s="185">
        <f>'023'!$N40</f>
        <v>0</v>
      </c>
      <c r="AH40" s="185">
        <f>'024'!$N40</f>
        <v>0</v>
      </c>
      <c r="AI40" s="185">
        <f>'025'!$N40</f>
        <v>0</v>
      </c>
      <c r="AJ40" s="185">
        <f>'026'!$N40</f>
        <v>0</v>
      </c>
      <c r="AK40" s="185">
        <f>'027'!$N40</f>
        <v>0</v>
      </c>
      <c r="AL40" s="185">
        <f>'028'!$N40</f>
        <v>2</v>
      </c>
      <c r="AM40" s="185">
        <f>'029'!$N40</f>
        <v>0</v>
      </c>
      <c r="AN40" s="185">
        <f>'030'!$N40</f>
        <v>0</v>
      </c>
      <c r="AO40" s="185">
        <f>'031'!$N40</f>
        <v>0</v>
      </c>
      <c r="AP40" s="185">
        <f>'032'!$N40</f>
        <v>0</v>
      </c>
      <c r="AQ40" s="185">
        <f>'033'!$N40</f>
        <v>0</v>
      </c>
      <c r="AR40" s="185">
        <f>'034'!$N40</f>
        <v>0</v>
      </c>
      <c r="AS40" s="185">
        <f>'035'!$N40</f>
        <v>0</v>
      </c>
      <c r="AT40" s="185">
        <f>'036'!$N40</f>
        <v>0</v>
      </c>
      <c r="AU40" s="185">
        <f>'038'!$N40</f>
        <v>0</v>
      </c>
      <c r="AV40" s="185">
        <f>'037'!$N40</f>
        <v>0</v>
      </c>
      <c r="AW40" s="185">
        <f>'039'!$N40</f>
        <v>0</v>
      </c>
      <c r="AX40" s="185">
        <f>'040'!$N40</f>
        <v>0</v>
      </c>
      <c r="AY40" s="185">
        <f>'041'!$N40</f>
        <v>0</v>
      </c>
      <c r="AZ40" s="185">
        <f>'042'!$N40</f>
        <v>0</v>
      </c>
      <c r="BA40" s="185">
        <f>'043'!$N40</f>
        <v>0</v>
      </c>
      <c r="BB40" s="185">
        <f>'044'!$N40</f>
        <v>0</v>
      </c>
      <c r="BC40" s="185">
        <f>'045'!$N40</f>
        <v>0</v>
      </c>
      <c r="BD40" s="185">
        <f>'046'!$N40</f>
        <v>0</v>
      </c>
      <c r="BE40" s="185">
        <f>'047'!$N40</f>
        <v>0</v>
      </c>
      <c r="BF40" s="185">
        <f>'048'!$N40</f>
        <v>0</v>
      </c>
      <c r="BG40" s="185">
        <f>'049'!$N40</f>
        <v>0</v>
      </c>
      <c r="BH40" s="185">
        <f>'050'!$N40</f>
        <v>0</v>
      </c>
      <c r="BI40" s="185">
        <f>'051'!$N40</f>
        <v>0</v>
      </c>
      <c r="BJ40" s="185">
        <f>'052'!$N40</f>
        <v>3</v>
      </c>
      <c r="BK40" s="185">
        <f>'053'!$N40</f>
        <v>3</v>
      </c>
      <c r="BL40" s="185">
        <f>'054'!$N40</f>
        <v>0</v>
      </c>
      <c r="BM40" s="185">
        <f>'055'!$N40</f>
        <v>0</v>
      </c>
      <c r="BN40" s="185">
        <f>'056'!$N40</f>
        <v>0</v>
      </c>
      <c r="BO40" s="185">
        <f>'057'!$N40</f>
        <v>0</v>
      </c>
      <c r="BP40" s="166"/>
      <c r="BQ40" s="166"/>
    </row>
    <row r="41" spans="1:69" s="158" customFormat="1" ht="27.75" customHeight="1" thickBot="1" x14ac:dyDescent="0.25">
      <c r="A41" s="106">
        <v>44896</v>
      </c>
      <c r="B41" s="111">
        <v>0.54166666666666663</v>
      </c>
      <c r="C41" s="121">
        <v>44</v>
      </c>
      <c r="D41" s="142" t="s">
        <v>72</v>
      </c>
      <c r="E41" s="330">
        <v>2</v>
      </c>
      <c r="F41" s="331" t="s">
        <v>4</v>
      </c>
      <c r="G41" s="330">
        <v>4</v>
      </c>
      <c r="H41" s="137" t="s">
        <v>101</v>
      </c>
      <c r="I41" s="122" t="str">
        <f t="shared" si="10"/>
        <v>V</v>
      </c>
      <c r="J41" s="110"/>
      <c r="K41" s="185">
        <f>'001'!$N41</f>
        <v>1</v>
      </c>
      <c r="L41" s="185">
        <f>'002'!$N41</f>
        <v>2</v>
      </c>
      <c r="M41" s="185">
        <f>'003'!$N41</f>
        <v>1</v>
      </c>
      <c r="N41" s="185">
        <f>'004'!$N41</f>
        <v>2</v>
      </c>
      <c r="O41" s="185">
        <f>'005'!$N41</f>
        <v>2</v>
      </c>
      <c r="P41" s="185">
        <f>'006'!$N41</f>
        <v>2</v>
      </c>
      <c r="Q41" s="185">
        <f>'007'!$N41</f>
        <v>2</v>
      </c>
      <c r="R41" s="185">
        <f>'008'!$N41</f>
        <v>1</v>
      </c>
      <c r="S41" s="185">
        <f>'009'!$N41</f>
        <v>1</v>
      </c>
      <c r="T41" s="185">
        <f>'010'!$N41</f>
        <v>1</v>
      </c>
      <c r="U41" s="185">
        <f>'011'!$N41</f>
        <v>1</v>
      </c>
      <c r="V41" s="185">
        <f>'012'!$N41</f>
        <v>1</v>
      </c>
      <c r="W41" s="185">
        <f>'013'!$N41</f>
        <v>1</v>
      </c>
      <c r="X41" s="185">
        <f>'014'!$N41</f>
        <v>1</v>
      </c>
      <c r="Y41" s="185">
        <f>'015'!$N41</f>
        <v>1</v>
      </c>
      <c r="Z41" s="185">
        <f>'016'!$N41</f>
        <v>2</v>
      </c>
      <c r="AA41" s="185">
        <f>'017'!$N41</f>
        <v>1</v>
      </c>
      <c r="AB41" s="185">
        <f>'018'!$N41</f>
        <v>1</v>
      </c>
      <c r="AC41" s="185">
        <f>'019'!$N41</f>
        <v>1</v>
      </c>
      <c r="AD41" s="185">
        <f>'020'!$N41</f>
        <v>0</v>
      </c>
      <c r="AE41" s="185">
        <f>'021'!$N41</f>
        <v>2</v>
      </c>
      <c r="AF41" s="185">
        <f>'022'!$N41</f>
        <v>2</v>
      </c>
      <c r="AG41" s="185">
        <f>'023'!$N41</f>
        <v>2</v>
      </c>
      <c r="AH41" s="185">
        <f>'024'!$N41</f>
        <v>2</v>
      </c>
      <c r="AI41" s="185">
        <f>'025'!$N41</f>
        <v>2</v>
      </c>
      <c r="AJ41" s="185">
        <f>'026'!$N41</f>
        <v>3</v>
      </c>
      <c r="AK41" s="185">
        <f>'027'!$N41</f>
        <v>2</v>
      </c>
      <c r="AL41" s="185">
        <f>'028'!$N41</f>
        <v>1</v>
      </c>
      <c r="AM41" s="185">
        <f>'029'!$N41</f>
        <v>2</v>
      </c>
      <c r="AN41" s="185">
        <f>'030'!$N41</f>
        <v>1</v>
      </c>
      <c r="AO41" s="185">
        <f>'031'!$N41</f>
        <v>2</v>
      </c>
      <c r="AP41" s="185">
        <f>'032'!$N41</f>
        <v>0</v>
      </c>
      <c r="AQ41" s="185">
        <f>'033'!$N41</f>
        <v>2</v>
      </c>
      <c r="AR41" s="185">
        <f>'034'!$N41</f>
        <v>1</v>
      </c>
      <c r="AS41" s="185">
        <f>'035'!$N41</f>
        <v>2</v>
      </c>
      <c r="AT41" s="185">
        <f>'036'!$N41</f>
        <v>1</v>
      </c>
      <c r="AU41" s="185">
        <f>'038'!$N41</f>
        <v>1</v>
      </c>
      <c r="AV41" s="185">
        <f>'037'!$N41</f>
        <v>2</v>
      </c>
      <c r="AW41" s="185">
        <f>'039'!$N41</f>
        <v>2</v>
      </c>
      <c r="AX41" s="185">
        <f>'040'!$N41</f>
        <v>2</v>
      </c>
      <c r="AY41" s="185">
        <f>'041'!$N41</f>
        <v>1</v>
      </c>
      <c r="AZ41" s="185">
        <f>'042'!$N41</f>
        <v>0</v>
      </c>
      <c r="BA41" s="185">
        <f>'043'!$N41</f>
        <v>2</v>
      </c>
      <c r="BB41" s="185">
        <f>'044'!$N41</f>
        <v>2</v>
      </c>
      <c r="BC41" s="185">
        <f>'045'!$N41</f>
        <v>1</v>
      </c>
      <c r="BD41" s="185">
        <f>'046'!$N41</f>
        <v>1</v>
      </c>
      <c r="BE41" s="185">
        <f>'047'!$N41</f>
        <v>1</v>
      </c>
      <c r="BF41" s="185">
        <f>'048'!$N41</f>
        <v>1</v>
      </c>
      <c r="BG41" s="185">
        <f>'049'!$N41</f>
        <v>1</v>
      </c>
      <c r="BH41" s="185">
        <f>'050'!$N41</f>
        <v>1</v>
      </c>
      <c r="BI41" s="185">
        <f>'051'!$N41</f>
        <v>1</v>
      </c>
      <c r="BJ41" s="185">
        <f>'052'!$N41</f>
        <v>1</v>
      </c>
      <c r="BK41" s="185">
        <f>'053'!$N41</f>
        <v>1</v>
      </c>
      <c r="BL41" s="185">
        <f>'054'!$N41</f>
        <v>2</v>
      </c>
      <c r="BM41" s="185">
        <f>'055'!$N41</f>
        <v>2</v>
      </c>
      <c r="BN41" s="185">
        <f>'056'!$N41</f>
        <v>0</v>
      </c>
      <c r="BO41" s="185">
        <f>'057'!$N41</f>
        <v>0</v>
      </c>
      <c r="BP41" s="166"/>
      <c r="BQ41" s="166"/>
    </row>
    <row r="42" spans="1:69" s="158" customFormat="1" ht="17.25" customHeight="1" thickBot="1" x14ac:dyDescent="0.25">
      <c r="A42" s="113" t="s">
        <v>36</v>
      </c>
      <c r="B42" s="114"/>
      <c r="C42" s="115"/>
      <c r="D42" s="141"/>
      <c r="E42" s="332"/>
      <c r="F42" s="333"/>
      <c r="G42" s="332"/>
      <c r="H42" s="141"/>
      <c r="I42" s="116"/>
      <c r="J42" s="117"/>
      <c r="K42" s="186">
        <f>'001'!$N42</f>
        <v>0</v>
      </c>
      <c r="L42" s="186" t="str">
        <f>'002'!$M42</f>
        <v/>
      </c>
      <c r="M42" s="186" t="str">
        <f>'003'!$M42</f>
        <v/>
      </c>
      <c r="N42" s="186" t="str">
        <f>'004'!$M42</f>
        <v/>
      </c>
      <c r="O42" s="186" t="str">
        <f>'005'!$M42</f>
        <v/>
      </c>
      <c r="P42" s="186" t="str">
        <f>'006'!$M42</f>
        <v/>
      </c>
      <c r="Q42" s="186" t="str">
        <f>'007'!$M42</f>
        <v/>
      </c>
      <c r="R42" s="186" t="str">
        <f>'008'!$M42</f>
        <v/>
      </c>
      <c r="S42" s="186">
        <f>'009'!$N42</f>
        <v>0</v>
      </c>
      <c r="T42" s="186">
        <f>'010'!$N42</f>
        <v>0</v>
      </c>
      <c r="U42" s="186">
        <f>'011'!$N42</f>
        <v>0</v>
      </c>
      <c r="V42" s="186">
        <f>'012'!$N42</f>
        <v>0</v>
      </c>
      <c r="W42" s="186">
        <f>'013'!$N42</f>
        <v>0</v>
      </c>
      <c r="X42" s="186">
        <f>'014'!$N42</f>
        <v>0</v>
      </c>
      <c r="Y42" s="186">
        <f>'015'!$N42</f>
        <v>0</v>
      </c>
      <c r="Z42" s="186">
        <f>'016'!$N42</f>
        <v>0</v>
      </c>
      <c r="AA42" s="186">
        <f>'017'!$N42</f>
        <v>0</v>
      </c>
      <c r="AB42" s="186">
        <f>'018'!$N42</f>
        <v>0</v>
      </c>
      <c r="AC42" s="186">
        <f>'019'!$N42</f>
        <v>0</v>
      </c>
      <c r="AD42" s="186">
        <f>'020'!$N42</f>
        <v>0</v>
      </c>
      <c r="AE42" s="186">
        <f>'021'!$N42</f>
        <v>0</v>
      </c>
      <c r="AF42" s="186">
        <f>'022'!$N42</f>
        <v>0</v>
      </c>
      <c r="AG42" s="186">
        <f>'023'!$N42</f>
        <v>0</v>
      </c>
      <c r="AH42" s="186">
        <f>'024'!$N42</f>
        <v>0</v>
      </c>
      <c r="AI42" s="186">
        <f>'025'!$N42</f>
        <v>0</v>
      </c>
      <c r="AJ42" s="186">
        <f>'026'!$N42</f>
        <v>0</v>
      </c>
      <c r="AK42" s="186">
        <f>'027'!$N42</f>
        <v>0</v>
      </c>
      <c r="AL42" s="186">
        <f>'028'!$N42</f>
        <v>0</v>
      </c>
      <c r="AM42" s="186">
        <f>'029'!$N42</f>
        <v>0</v>
      </c>
      <c r="AN42" s="186">
        <f>'030'!$N42</f>
        <v>0</v>
      </c>
      <c r="AO42" s="186">
        <f>'031'!$N42</f>
        <v>0</v>
      </c>
      <c r="AP42" s="186">
        <f>'032'!$N42</f>
        <v>0</v>
      </c>
      <c r="AQ42" s="186">
        <f>'033'!$N42</f>
        <v>0</v>
      </c>
      <c r="AR42" s="186">
        <f>'034'!$N42</f>
        <v>0</v>
      </c>
      <c r="AS42" s="186">
        <f>'035'!$N42</f>
        <v>0</v>
      </c>
      <c r="AT42" s="186">
        <f>'036'!$N42</f>
        <v>0</v>
      </c>
      <c r="AU42" s="186">
        <f>'038'!$N42</f>
        <v>0</v>
      </c>
      <c r="AV42" s="186">
        <f>'037'!$N42</f>
        <v>0</v>
      </c>
      <c r="AW42" s="186">
        <f>'039'!$N42</f>
        <v>0</v>
      </c>
      <c r="AX42" s="186">
        <f>'040'!$N42</f>
        <v>0</v>
      </c>
      <c r="AY42" s="186">
        <f>'041'!$N42</f>
        <v>0</v>
      </c>
      <c r="AZ42" s="186">
        <f>'042'!$N42</f>
        <v>0</v>
      </c>
      <c r="BA42" s="186">
        <f>'043'!$N42</f>
        <v>0</v>
      </c>
      <c r="BB42" s="186">
        <f>'044'!$N42</f>
        <v>0</v>
      </c>
      <c r="BC42" s="186">
        <f>'045'!$N42</f>
        <v>0</v>
      </c>
      <c r="BD42" s="186">
        <f>'046'!$N42</f>
        <v>0</v>
      </c>
      <c r="BE42" s="186">
        <f>'047'!$N42</f>
        <v>0</v>
      </c>
      <c r="BF42" s="186">
        <f>'048'!$N42</f>
        <v>0</v>
      </c>
      <c r="BG42" s="186">
        <f>'049'!$N42</f>
        <v>0</v>
      </c>
      <c r="BH42" s="186">
        <f>'050'!$N42</f>
        <v>0</v>
      </c>
      <c r="BI42" s="186">
        <f>'051'!$N42</f>
        <v>0</v>
      </c>
      <c r="BJ42" s="186">
        <f>'052'!$N42</f>
        <v>0</v>
      </c>
      <c r="BK42" s="186">
        <f>'053'!$N42</f>
        <v>0</v>
      </c>
      <c r="BL42" s="186">
        <f>'054'!$N42</f>
        <v>0</v>
      </c>
      <c r="BM42" s="186">
        <f>'055'!$N42</f>
        <v>0</v>
      </c>
      <c r="BN42" s="186">
        <f>'056'!$N42</f>
        <v>0</v>
      </c>
      <c r="BO42" s="186">
        <f>'057'!$N42</f>
        <v>0</v>
      </c>
      <c r="BP42" s="166"/>
      <c r="BQ42" s="166"/>
    </row>
    <row r="43" spans="1:69" s="158" customFormat="1" ht="26.25" customHeight="1" thickBot="1" x14ac:dyDescent="0.25">
      <c r="A43" s="106">
        <v>44888</v>
      </c>
      <c r="B43" s="118">
        <v>0.54166666666666663</v>
      </c>
      <c r="C43" s="119">
        <v>11</v>
      </c>
      <c r="D43" s="140" t="s">
        <v>92</v>
      </c>
      <c r="E43" s="328">
        <v>1</v>
      </c>
      <c r="F43" s="329" t="s">
        <v>4</v>
      </c>
      <c r="G43" s="328">
        <v>0</v>
      </c>
      <c r="H43" s="136" t="s">
        <v>107</v>
      </c>
      <c r="I43" s="109" t="str">
        <f t="shared" ref="I43:I48" si="11">IF(OR(E43="",G43=""),"",IF(E43&gt;G43,"L",IF(G43&gt;E43,"V","E")))</f>
        <v>L</v>
      </c>
      <c r="J43" s="110"/>
      <c r="K43" s="185">
        <f>'001'!$N43</f>
        <v>2</v>
      </c>
      <c r="L43" s="185">
        <f>'002'!$N43</f>
        <v>3</v>
      </c>
      <c r="M43" s="185">
        <f>'003'!$N43</f>
        <v>0</v>
      </c>
      <c r="N43" s="185">
        <f>'004'!$N43</f>
        <v>1</v>
      </c>
      <c r="O43" s="185">
        <f>'005'!$N43</f>
        <v>1</v>
      </c>
      <c r="P43" s="185">
        <f>'006'!$N43</f>
        <v>1</v>
      </c>
      <c r="Q43" s="185">
        <f>'007'!$N43</f>
        <v>3</v>
      </c>
      <c r="R43" s="185">
        <f>'008'!$N43</f>
        <v>1</v>
      </c>
      <c r="S43" s="185">
        <f>'009'!$N43</f>
        <v>0</v>
      </c>
      <c r="T43" s="185">
        <f>'010'!$N43</f>
        <v>2</v>
      </c>
      <c r="U43" s="185">
        <f>'011'!$N43</f>
        <v>0</v>
      </c>
      <c r="V43" s="185">
        <f>'012'!$N43</f>
        <v>0</v>
      </c>
      <c r="W43" s="185">
        <f>'013'!$N43</f>
        <v>1</v>
      </c>
      <c r="X43" s="185">
        <f>'014'!$N43</f>
        <v>2</v>
      </c>
      <c r="Y43" s="185">
        <f>'015'!$N43</f>
        <v>1</v>
      </c>
      <c r="Z43" s="185">
        <f>'016'!$N43</f>
        <v>1</v>
      </c>
      <c r="AA43" s="185">
        <f>'017'!$N43</f>
        <v>1</v>
      </c>
      <c r="AB43" s="185">
        <f>'018'!$N43</f>
        <v>1</v>
      </c>
      <c r="AC43" s="185">
        <f>'019'!$N43</f>
        <v>2</v>
      </c>
      <c r="AD43" s="185">
        <f>'020'!$N43</f>
        <v>1</v>
      </c>
      <c r="AE43" s="185">
        <f>'021'!$N43</f>
        <v>0</v>
      </c>
      <c r="AF43" s="185">
        <f>'022'!$N43</f>
        <v>2</v>
      </c>
      <c r="AG43" s="185">
        <f>'023'!$N43</f>
        <v>1</v>
      </c>
      <c r="AH43" s="185">
        <f>'024'!$N43</f>
        <v>0</v>
      </c>
      <c r="AI43" s="185">
        <f>'025'!$N43</f>
        <v>2</v>
      </c>
      <c r="AJ43" s="185">
        <f>'026'!$N43</f>
        <v>0</v>
      </c>
      <c r="AK43" s="185">
        <f>'027'!$N43</f>
        <v>1</v>
      </c>
      <c r="AL43" s="185">
        <f>'028'!$N43</f>
        <v>1</v>
      </c>
      <c r="AM43" s="185">
        <f>'029'!$N43</f>
        <v>1</v>
      </c>
      <c r="AN43" s="185">
        <f>'030'!$N43</f>
        <v>2</v>
      </c>
      <c r="AO43" s="185">
        <f>'031'!$N43</f>
        <v>3</v>
      </c>
      <c r="AP43" s="185">
        <f>'032'!$N43</f>
        <v>0</v>
      </c>
      <c r="AQ43" s="185">
        <f>'033'!$N43</f>
        <v>0</v>
      </c>
      <c r="AR43" s="185">
        <f>'034'!$N43</f>
        <v>1</v>
      </c>
      <c r="AS43" s="185">
        <f>'035'!$N43</f>
        <v>2</v>
      </c>
      <c r="AT43" s="185">
        <f>'036'!$N43</f>
        <v>1</v>
      </c>
      <c r="AU43" s="185">
        <f>'038'!$N43</f>
        <v>1</v>
      </c>
      <c r="AV43" s="185">
        <f>'037'!$N43</f>
        <v>1</v>
      </c>
      <c r="AW43" s="185">
        <f>'039'!$N43</f>
        <v>1</v>
      </c>
      <c r="AX43" s="185">
        <f>'040'!$N43</f>
        <v>0</v>
      </c>
      <c r="AY43" s="185">
        <f>'041'!$N43</f>
        <v>3</v>
      </c>
      <c r="AZ43" s="185">
        <f>'042'!$N43</f>
        <v>2</v>
      </c>
      <c r="BA43" s="185">
        <f>'043'!$N43</f>
        <v>1</v>
      </c>
      <c r="BB43" s="185">
        <f>'044'!$N43</f>
        <v>2</v>
      </c>
      <c r="BC43" s="185">
        <f>'045'!$N43</f>
        <v>2</v>
      </c>
      <c r="BD43" s="185">
        <f>'046'!$N43</f>
        <v>2</v>
      </c>
      <c r="BE43" s="185">
        <f>'047'!$N43</f>
        <v>2</v>
      </c>
      <c r="BF43" s="185">
        <f>'048'!$N43</f>
        <v>1</v>
      </c>
      <c r="BG43" s="185">
        <f>'049'!$N43</f>
        <v>1</v>
      </c>
      <c r="BH43" s="185">
        <f>'050'!$N43</f>
        <v>1</v>
      </c>
      <c r="BI43" s="185">
        <f>'051'!$N43</f>
        <v>1</v>
      </c>
      <c r="BJ43" s="185">
        <f>'052'!$N43</f>
        <v>2</v>
      </c>
      <c r="BK43" s="185">
        <f>'053'!$N43</f>
        <v>2</v>
      </c>
      <c r="BL43" s="185">
        <f>'054'!$N43</f>
        <v>2</v>
      </c>
      <c r="BM43" s="185">
        <f>'055'!$N43</f>
        <v>1</v>
      </c>
      <c r="BN43" s="185">
        <f>'056'!$N43</f>
        <v>0</v>
      </c>
      <c r="BO43" s="185">
        <f>'057'!$N43</f>
        <v>0</v>
      </c>
      <c r="BP43" s="166"/>
      <c r="BQ43" s="166"/>
    </row>
    <row r="44" spans="1:69" s="158" customFormat="1" ht="26.25" customHeight="1" thickBot="1" x14ac:dyDescent="0.25">
      <c r="A44" s="106">
        <v>44888</v>
      </c>
      <c r="B44" s="111">
        <v>0.16666666666666666</v>
      </c>
      <c r="C44" s="112">
        <v>12</v>
      </c>
      <c r="D44" s="142" t="s">
        <v>103</v>
      </c>
      <c r="E44" s="330">
        <v>0</v>
      </c>
      <c r="F44" s="331" t="s">
        <v>4</v>
      </c>
      <c r="G44" s="330">
        <v>0</v>
      </c>
      <c r="H44" s="137" t="s">
        <v>81</v>
      </c>
      <c r="I44" s="109" t="str">
        <f t="shared" si="11"/>
        <v>E</v>
      </c>
      <c r="J44" s="110"/>
      <c r="K44" s="185">
        <f>'001'!$N44</f>
        <v>0</v>
      </c>
      <c r="L44" s="185">
        <f>'002'!$N44</f>
        <v>0</v>
      </c>
      <c r="M44" s="185">
        <f>'003'!$N44</f>
        <v>0</v>
      </c>
      <c r="N44" s="185">
        <f>'004'!$N44</f>
        <v>0</v>
      </c>
      <c r="O44" s="185">
        <f>'005'!$N44</f>
        <v>0</v>
      </c>
      <c r="P44" s="185">
        <f>'006'!$N44</f>
        <v>0</v>
      </c>
      <c r="Q44" s="185">
        <f>'007'!$N44</f>
        <v>0</v>
      </c>
      <c r="R44" s="185">
        <f>'008'!$N44</f>
        <v>0</v>
      </c>
      <c r="S44" s="185">
        <f>'009'!$N44</f>
        <v>0</v>
      </c>
      <c r="T44" s="185">
        <f>'010'!$N44</f>
        <v>0</v>
      </c>
      <c r="U44" s="185">
        <f>'011'!$N44</f>
        <v>0</v>
      </c>
      <c r="V44" s="185">
        <f>'012'!$N44</f>
        <v>3</v>
      </c>
      <c r="W44" s="185">
        <f>'013'!$N44</f>
        <v>0</v>
      </c>
      <c r="X44" s="185">
        <f>'014'!$N44</f>
        <v>0</v>
      </c>
      <c r="Y44" s="185">
        <f>'015'!$N44</f>
        <v>0</v>
      </c>
      <c r="Z44" s="185">
        <f>'016'!$N44</f>
        <v>0</v>
      </c>
      <c r="AA44" s="185">
        <f>'017'!$N44</f>
        <v>0</v>
      </c>
      <c r="AB44" s="185">
        <f>'018'!$N44</f>
        <v>2</v>
      </c>
      <c r="AC44" s="185">
        <f>'019'!$N44</f>
        <v>0</v>
      </c>
      <c r="AD44" s="185">
        <f>'020'!$N44</f>
        <v>0</v>
      </c>
      <c r="AE44" s="185">
        <f>'021'!$N44</f>
        <v>0</v>
      </c>
      <c r="AF44" s="185">
        <f>'022'!$N44</f>
        <v>0</v>
      </c>
      <c r="AG44" s="185">
        <f>'023'!$N44</f>
        <v>0</v>
      </c>
      <c r="AH44" s="185">
        <f>'024'!$N44</f>
        <v>0</v>
      </c>
      <c r="AI44" s="185">
        <f>'025'!$N44</f>
        <v>0</v>
      </c>
      <c r="AJ44" s="185">
        <f>'026'!$N44</f>
        <v>0</v>
      </c>
      <c r="AK44" s="185">
        <f>'027'!$N44</f>
        <v>0</v>
      </c>
      <c r="AL44" s="185">
        <f>'028'!$N44</f>
        <v>2</v>
      </c>
      <c r="AM44" s="185">
        <f>'029'!$N44</f>
        <v>0</v>
      </c>
      <c r="AN44" s="185">
        <f>'030'!$N44</f>
        <v>0</v>
      </c>
      <c r="AO44" s="185">
        <f>'031'!$N44</f>
        <v>0</v>
      </c>
      <c r="AP44" s="185">
        <f>'032'!$N44</f>
        <v>2</v>
      </c>
      <c r="AQ44" s="185">
        <f>'033'!$N44</f>
        <v>0</v>
      </c>
      <c r="AR44" s="185">
        <f>'034'!$N44</f>
        <v>0</v>
      </c>
      <c r="AS44" s="185">
        <f>'035'!$N44</f>
        <v>0</v>
      </c>
      <c r="AT44" s="185">
        <f>'036'!$N44</f>
        <v>0</v>
      </c>
      <c r="AU44" s="185">
        <f>'038'!$N44</f>
        <v>0</v>
      </c>
      <c r="AV44" s="185">
        <f>'037'!$N44</f>
        <v>0</v>
      </c>
      <c r="AW44" s="185">
        <f>'039'!$N44</f>
        <v>0</v>
      </c>
      <c r="AX44" s="185">
        <f>'040'!$N44</f>
        <v>0</v>
      </c>
      <c r="AY44" s="185">
        <f>'041'!$N44</f>
        <v>0</v>
      </c>
      <c r="AZ44" s="185">
        <f>'042'!$N44</f>
        <v>0</v>
      </c>
      <c r="BA44" s="185">
        <f>'043'!$N44</f>
        <v>0</v>
      </c>
      <c r="BB44" s="185">
        <f>'044'!$N44</f>
        <v>0</v>
      </c>
      <c r="BC44" s="185">
        <f>'045'!$N44</f>
        <v>0</v>
      </c>
      <c r="BD44" s="185">
        <f>'046'!$N44</f>
        <v>0</v>
      </c>
      <c r="BE44" s="185">
        <f>'047'!$N44</f>
        <v>0</v>
      </c>
      <c r="BF44" s="185">
        <f>'048'!$N44</f>
        <v>0</v>
      </c>
      <c r="BG44" s="185">
        <f>'049'!$N44</f>
        <v>0</v>
      </c>
      <c r="BH44" s="185">
        <f>'050'!$N44</f>
        <v>0</v>
      </c>
      <c r="BI44" s="185">
        <f>'051'!$N44</f>
        <v>0</v>
      </c>
      <c r="BJ44" s="185">
        <f>'052'!$N44</f>
        <v>0</v>
      </c>
      <c r="BK44" s="185">
        <f>'053'!$N44</f>
        <v>0</v>
      </c>
      <c r="BL44" s="185">
        <f>'054'!$N44</f>
        <v>0</v>
      </c>
      <c r="BM44" s="185">
        <f>'055'!$N44</f>
        <v>0</v>
      </c>
      <c r="BN44" s="185">
        <f>'056'!$N44</f>
        <v>2</v>
      </c>
      <c r="BO44" s="185">
        <f>'057'!$N44</f>
        <v>2</v>
      </c>
      <c r="BP44" s="166"/>
      <c r="BQ44" s="166"/>
    </row>
    <row r="45" spans="1:69" s="158" customFormat="1" ht="26.25" customHeight="1" thickBot="1" x14ac:dyDescent="0.25">
      <c r="A45" s="106">
        <v>44892</v>
      </c>
      <c r="B45" s="111">
        <v>0.29166666666666669</v>
      </c>
      <c r="C45" s="112">
        <v>27</v>
      </c>
      <c r="D45" s="142" t="s">
        <v>92</v>
      </c>
      <c r="E45" s="330">
        <v>0</v>
      </c>
      <c r="F45" s="331" t="s">
        <v>4</v>
      </c>
      <c r="G45" s="330">
        <v>2</v>
      </c>
      <c r="H45" s="137" t="s">
        <v>103</v>
      </c>
      <c r="I45" s="109" t="str">
        <f t="shared" si="11"/>
        <v>V</v>
      </c>
      <c r="J45" s="110"/>
      <c r="K45" s="185">
        <f>'001'!$N45</f>
        <v>0</v>
      </c>
      <c r="L45" s="185">
        <f>'002'!$N45</f>
        <v>0</v>
      </c>
      <c r="M45" s="185">
        <f>'003'!$N45</f>
        <v>0</v>
      </c>
      <c r="N45" s="185">
        <f>'004'!$N45</f>
        <v>0</v>
      </c>
      <c r="O45" s="185">
        <f>'005'!$N45</f>
        <v>0</v>
      </c>
      <c r="P45" s="185">
        <f>'006'!$N45</f>
        <v>0</v>
      </c>
      <c r="Q45" s="185">
        <f>'007'!$N45</f>
        <v>0</v>
      </c>
      <c r="R45" s="185">
        <f>'008'!$N45</f>
        <v>0</v>
      </c>
      <c r="S45" s="185">
        <f>'009'!$N45</f>
        <v>0</v>
      </c>
      <c r="T45" s="185">
        <f>'010'!$N45</f>
        <v>0</v>
      </c>
      <c r="U45" s="185">
        <f>'011'!$N45</f>
        <v>0</v>
      </c>
      <c r="V45" s="185">
        <f>'012'!$N45</f>
        <v>0</v>
      </c>
      <c r="W45" s="185">
        <f>'013'!$N45</f>
        <v>0</v>
      </c>
      <c r="X45" s="185">
        <f>'014'!$N45</f>
        <v>0</v>
      </c>
      <c r="Y45" s="185">
        <f>'015'!$N45</f>
        <v>0</v>
      </c>
      <c r="Z45" s="185">
        <f>'016'!$N45</f>
        <v>0</v>
      </c>
      <c r="AA45" s="185">
        <f>'017'!$N45</f>
        <v>0</v>
      </c>
      <c r="AB45" s="185">
        <f>'018'!$N45</f>
        <v>0</v>
      </c>
      <c r="AC45" s="185">
        <f>'019'!$N45</f>
        <v>0</v>
      </c>
      <c r="AD45" s="185">
        <f>'020'!$N45</f>
        <v>0</v>
      </c>
      <c r="AE45" s="185">
        <f>'021'!$N45</f>
        <v>0</v>
      </c>
      <c r="AF45" s="185">
        <f>'022'!$N45</f>
        <v>0</v>
      </c>
      <c r="AG45" s="185">
        <f>'023'!$N45</f>
        <v>0</v>
      </c>
      <c r="AH45" s="185">
        <f>'024'!$N45</f>
        <v>0</v>
      </c>
      <c r="AI45" s="185">
        <f>'025'!$N45</f>
        <v>0</v>
      </c>
      <c r="AJ45" s="185">
        <f>'026'!$N45</f>
        <v>0</v>
      </c>
      <c r="AK45" s="185">
        <f>'027'!$N45</f>
        <v>0</v>
      </c>
      <c r="AL45" s="185">
        <f>'028'!$N45</f>
        <v>0</v>
      </c>
      <c r="AM45" s="185">
        <f>'029'!$N45</f>
        <v>0</v>
      </c>
      <c r="AN45" s="185">
        <f>'030'!$N45</f>
        <v>0</v>
      </c>
      <c r="AO45" s="185">
        <f>'031'!$N45</f>
        <v>0</v>
      </c>
      <c r="AP45" s="185">
        <f>'032'!$N45</f>
        <v>0</v>
      </c>
      <c r="AQ45" s="185">
        <f>'033'!$N45</f>
        <v>0</v>
      </c>
      <c r="AR45" s="185">
        <f>'034'!$N45</f>
        <v>0</v>
      </c>
      <c r="AS45" s="185">
        <f>'035'!$N45</f>
        <v>0</v>
      </c>
      <c r="AT45" s="185">
        <f>'036'!$N45</f>
        <v>0</v>
      </c>
      <c r="AU45" s="185">
        <f>'038'!$N45</f>
        <v>0</v>
      </c>
      <c r="AV45" s="185">
        <f>'037'!$N45</f>
        <v>0</v>
      </c>
      <c r="AW45" s="185">
        <f>'039'!$N45</f>
        <v>0</v>
      </c>
      <c r="AX45" s="185">
        <f>'040'!$N45</f>
        <v>1</v>
      </c>
      <c r="AY45" s="185">
        <f>'041'!$N45</f>
        <v>0</v>
      </c>
      <c r="AZ45" s="185">
        <f>'042'!$N45</f>
        <v>0</v>
      </c>
      <c r="BA45" s="185">
        <f>'043'!$N45</f>
        <v>0</v>
      </c>
      <c r="BB45" s="185">
        <f>'044'!$N45</f>
        <v>0</v>
      </c>
      <c r="BC45" s="185">
        <f>'045'!$N45</f>
        <v>0</v>
      </c>
      <c r="BD45" s="185">
        <f>'046'!$N45</f>
        <v>0</v>
      </c>
      <c r="BE45" s="185">
        <f>'047'!$N45</f>
        <v>0</v>
      </c>
      <c r="BF45" s="185">
        <f>'048'!$N45</f>
        <v>0</v>
      </c>
      <c r="BG45" s="185">
        <f>'049'!$N45</f>
        <v>0</v>
      </c>
      <c r="BH45" s="185">
        <f>'050'!$N45</f>
        <v>0</v>
      </c>
      <c r="BI45" s="185">
        <f>'051'!$N45</f>
        <v>0</v>
      </c>
      <c r="BJ45" s="185">
        <f>'052'!$N45</f>
        <v>0</v>
      </c>
      <c r="BK45" s="185">
        <f>'053'!$N45</f>
        <v>0</v>
      </c>
      <c r="BL45" s="185">
        <f>'054'!$N45</f>
        <v>0</v>
      </c>
      <c r="BM45" s="185">
        <f>'055'!$N45</f>
        <v>0</v>
      </c>
      <c r="BN45" s="185">
        <f>'056'!$N45</f>
        <v>0</v>
      </c>
      <c r="BO45" s="185">
        <f>'057'!$N45</f>
        <v>0</v>
      </c>
      <c r="BP45" s="166"/>
      <c r="BQ45" s="166"/>
    </row>
    <row r="46" spans="1:69" s="158" customFormat="1" ht="26.25" customHeight="1" thickBot="1" x14ac:dyDescent="0.25">
      <c r="A46" s="106">
        <v>44892</v>
      </c>
      <c r="B46" s="111">
        <v>0.41666666666666669</v>
      </c>
      <c r="C46" s="112">
        <v>28</v>
      </c>
      <c r="D46" s="142" t="s">
        <v>81</v>
      </c>
      <c r="E46" s="330">
        <v>4</v>
      </c>
      <c r="F46" s="331" t="s">
        <v>4</v>
      </c>
      <c r="G46" s="330">
        <v>1</v>
      </c>
      <c r="H46" s="137" t="s">
        <v>107</v>
      </c>
      <c r="I46" s="109" t="str">
        <f t="shared" si="11"/>
        <v>L</v>
      </c>
      <c r="J46" s="110"/>
      <c r="K46" s="185">
        <f>'001'!$N46</f>
        <v>0</v>
      </c>
      <c r="L46" s="185">
        <f>'002'!$N46</f>
        <v>0</v>
      </c>
      <c r="M46" s="185">
        <f>'003'!$N46</f>
        <v>1</v>
      </c>
      <c r="N46" s="185">
        <f>'004'!$N46</f>
        <v>1</v>
      </c>
      <c r="O46" s="185">
        <f>'005'!$N46</f>
        <v>0</v>
      </c>
      <c r="P46" s="185">
        <f>'006'!$N46</f>
        <v>0</v>
      </c>
      <c r="Q46" s="185">
        <f>'007'!$N46</f>
        <v>1</v>
      </c>
      <c r="R46" s="185">
        <f>'008'!$N46</f>
        <v>1</v>
      </c>
      <c r="S46" s="185">
        <f>'009'!$N46</f>
        <v>0</v>
      </c>
      <c r="T46" s="185">
        <f>'010'!$N46</f>
        <v>1</v>
      </c>
      <c r="U46" s="185">
        <f>'011'!$N46</f>
        <v>0</v>
      </c>
      <c r="V46" s="185">
        <f>'012'!$N46</f>
        <v>0</v>
      </c>
      <c r="W46" s="185">
        <f>'013'!$N46</f>
        <v>0</v>
      </c>
      <c r="X46" s="185">
        <f>'014'!$N46</f>
        <v>0</v>
      </c>
      <c r="Y46" s="185">
        <f>'015'!$N46</f>
        <v>1</v>
      </c>
      <c r="Z46" s="185">
        <f>'016'!$N46</f>
        <v>0</v>
      </c>
      <c r="AA46" s="185">
        <f>'017'!$N46</f>
        <v>1</v>
      </c>
      <c r="AB46" s="185">
        <f>'018'!$N46</f>
        <v>1</v>
      </c>
      <c r="AC46" s="185">
        <f>'019'!$N46</f>
        <v>0</v>
      </c>
      <c r="AD46" s="185">
        <f>'020'!$N46</f>
        <v>1</v>
      </c>
      <c r="AE46" s="185">
        <f>'021'!$N46</f>
        <v>0</v>
      </c>
      <c r="AF46" s="185">
        <f>'022'!$N46</f>
        <v>0</v>
      </c>
      <c r="AG46" s="185">
        <f>'023'!$N46</f>
        <v>0</v>
      </c>
      <c r="AH46" s="185">
        <f>'024'!$N46</f>
        <v>0</v>
      </c>
      <c r="AI46" s="185">
        <f>'025'!$N46</f>
        <v>0</v>
      </c>
      <c r="AJ46" s="185">
        <f>'026'!$N46</f>
        <v>1</v>
      </c>
      <c r="AK46" s="185">
        <f>'027'!$N46</f>
        <v>1</v>
      </c>
      <c r="AL46" s="185">
        <f>'028'!$N46</f>
        <v>0</v>
      </c>
      <c r="AM46" s="185">
        <f>'029'!$N46</f>
        <v>1</v>
      </c>
      <c r="AN46" s="185">
        <f>'030'!$N46</f>
        <v>1</v>
      </c>
      <c r="AO46" s="185">
        <f>'031'!$N46</f>
        <v>1</v>
      </c>
      <c r="AP46" s="185">
        <f>'032'!$N46</f>
        <v>0</v>
      </c>
      <c r="AQ46" s="185">
        <f>'033'!$N46</f>
        <v>0</v>
      </c>
      <c r="AR46" s="185">
        <f>'034'!$N46</f>
        <v>1</v>
      </c>
      <c r="AS46" s="185">
        <f>'035'!$N46</f>
        <v>0</v>
      </c>
      <c r="AT46" s="185">
        <f>'036'!$N46</f>
        <v>1</v>
      </c>
      <c r="AU46" s="185">
        <f>'038'!$N46</f>
        <v>1</v>
      </c>
      <c r="AV46" s="185">
        <f>'037'!$N46</f>
        <v>0</v>
      </c>
      <c r="AW46" s="185">
        <f>'039'!$N46</f>
        <v>0</v>
      </c>
      <c r="AX46" s="185">
        <f>'040'!$N46</f>
        <v>1</v>
      </c>
      <c r="AY46" s="185">
        <f>'041'!$N46</f>
        <v>0</v>
      </c>
      <c r="AZ46" s="185">
        <f>'042'!$N46</f>
        <v>0</v>
      </c>
      <c r="BA46" s="185">
        <f>'043'!$N46</f>
        <v>0</v>
      </c>
      <c r="BB46" s="185">
        <f>'044'!$N46</f>
        <v>1</v>
      </c>
      <c r="BC46" s="185">
        <f>'045'!$N46</f>
        <v>1</v>
      </c>
      <c r="BD46" s="185">
        <f>'046'!$N46</f>
        <v>1</v>
      </c>
      <c r="BE46" s="185">
        <f>'047'!$N46</f>
        <v>1</v>
      </c>
      <c r="BF46" s="185">
        <f>'048'!$N46</f>
        <v>1</v>
      </c>
      <c r="BG46" s="185">
        <f>'049'!$N46</f>
        <v>0</v>
      </c>
      <c r="BH46" s="185">
        <f>'050'!$N46</f>
        <v>2</v>
      </c>
      <c r="BI46" s="185">
        <f>'051'!$N46</f>
        <v>2</v>
      </c>
      <c r="BJ46" s="185">
        <f>'052'!$N46</f>
        <v>1</v>
      </c>
      <c r="BK46" s="185">
        <f>'053'!$N46</f>
        <v>1</v>
      </c>
      <c r="BL46" s="185">
        <f>'054'!$N46</f>
        <v>1</v>
      </c>
      <c r="BM46" s="185">
        <f>'055'!$N46</f>
        <v>1</v>
      </c>
      <c r="BN46" s="185">
        <f>'056'!$N46</f>
        <v>0</v>
      </c>
      <c r="BO46" s="185">
        <f>'057'!$N46</f>
        <v>0</v>
      </c>
      <c r="BP46" s="166"/>
      <c r="BQ46" s="166"/>
    </row>
    <row r="47" spans="1:69" s="158" customFormat="1" ht="26.25" customHeight="1" thickBot="1" x14ac:dyDescent="0.25">
      <c r="A47" s="106">
        <v>44896</v>
      </c>
      <c r="B47" s="111">
        <v>0.375</v>
      </c>
      <c r="C47" s="112">
        <v>41</v>
      </c>
      <c r="D47" s="142" t="s">
        <v>81</v>
      </c>
      <c r="E47" s="330">
        <v>0</v>
      </c>
      <c r="F47" s="331" t="s">
        <v>4</v>
      </c>
      <c r="G47" s="330">
        <v>0</v>
      </c>
      <c r="H47" s="137" t="s">
        <v>92</v>
      </c>
      <c r="I47" s="109" t="str">
        <f t="shared" si="11"/>
        <v>E</v>
      </c>
      <c r="J47" s="110"/>
      <c r="K47" s="185">
        <f>'001'!$N47</f>
        <v>0</v>
      </c>
      <c r="L47" s="185">
        <f>'002'!$N47</f>
        <v>0</v>
      </c>
      <c r="M47" s="185">
        <f>'003'!$N47</f>
        <v>2</v>
      </c>
      <c r="N47" s="185">
        <f>'004'!$N47</f>
        <v>2</v>
      </c>
      <c r="O47" s="185">
        <f>'005'!$N47</f>
        <v>2</v>
      </c>
      <c r="P47" s="185">
        <f>'006'!$N47</f>
        <v>2</v>
      </c>
      <c r="Q47" s="185">
        <f>'007'!$N47</f>
        <v>0</v>
      </c>
      <c r="R47" s="185">
        <f>'008'!$N47</f>
        <v>2</v>
      </c>
      <c r="S47" s="185">
        <f>'009'!$N47</f>
        <v>2</v>
      </c>
      <c r="T47" s="185">
        <f>'010'!$N47</f>
        <v>2</v>
      </c>
      <c r="U47" s="185">
        <f>'011'!$N47</f>
        <v>0</v>
      </c>
      <c r="V47" s="185">
        <f>'012'!$N47</f>
        <v>2</v>
      </c>
      <c r="W47" s="185">
        <f>'013'!$N47</f>
        <v>0</v>
      </c>
      <c r="X47" s="185">
        <f>'014'!$N47</f>
        <v>3</v>
      </c>
      <c r="Y47" s="185">
        <f>'015'!$N47</f>
        <v>0</v>
      </c>
      <c r="Z47" s="185">
        <f>'016'!$N47</f>
        <v>0</v>
      </c>
      <c r="AA47" s="185">
        <f>'017'!$N47</f>
        <v>2</v>
      </c>
      <c r="AB47" s="185">
        <f>'018'!$N47</f>
        <v>2</v>
      </c>
      <c r="AC47" s="185">
        <f>'019'!$N47</f>
        <v>0</v>
      </c>
      <c r="AD47" s="185">
        <f>'020'!$N47</f>
        <v>0</v>
      </c>
      <c r="AE47" s="185">
        <f>'021'!$N47</f>
        <v>2</v>
      </c>
      <c r="AF47" s="185">
        <f>'022'!$N47</f>
        <v>2</v>
      </c>
      <c r="AG47" s="185">
        <f>'023'!$N47</f>
        <v>2</v>
      </c>
      <c r="AH47" s="185">
        <f>'024'!$N47</f>
        <v>0</v>
      </c>
      <c r="AI47" s="185">
        <f>'025'!$N47</f>
        <v>0</v>
      </c>
      <c r="AJ47" s="185">
        <f>'026'!$N47</f>
        <v>0</v>
      </c>
      <c r="AK47" s="185">
        <f>'027'!$N47</f>
        <v>2</v>
      </c>
      <c r="AL47" s="185">
        <f>'028'!$N47</f>
        <v>0</v>
      </c>
      <c r="AM47" s="185">
        <f>'029'!$N47</f>
        <v>0</v>
      </c>
      <c r="AN47" s="185">
        <f>'030'!$N47</f>
        <v>0</v>
      </c>
      <c r="AO47" s="185">
        <f>'031'!$N47</f>
        <v>2</v>
      </c>
      <c r="AP47" s="185">
        <f>'032'!$N47</f>
        <v>0</v>
      </c>
      <c r="AQ47" s="185">
        <f>'033'!$N47</f>
        <v>2</v>
      </c>
      <c r="AR47" s="185">
        <f>'034'!$N47</f>
        <v>0</v>
      </c>
      <c r="AS47" s="185">
        <f>'035'!$N47</f>
        <v>2</v>
      </c>
      <c r="AT47" s="185">
        <f>'036'!$N47</f>
        <v>0</v>
      </c>
      <c r="AU47" s="185">
        <f>'038'!$N47</f>
        <v>2</v>
      </c>
      <c r="AV47" s="185">
        <f>'037'!$N47</f>
        <v>0</v>
      </c>
      <c r="AW47" s="185">
        <f>'039'!$N47</f>
        <v>0</v>
      </c>
      <c r="AX47" s="185">
        <f>'040'!$N47</f>
        <v>2</v>
      </c>
      <c r="AY47" s="185">
        <f>'041'!$N47</f>
        <v>0</v>
      </c>
      <c r="AZ47" s="185">
        <f>'042'!$N47</f>
        <v>0</v>
      </c>
      <c r="BA47" s="185">
        <f>'043'!$N47</f>
        <v>0</v>
      </c>
      <c r="BB47" s="185">
        <f>'044'!$N47</f>
        <v>0</v>
      </c>
      <c r="BC47" s="185">
        <f>'045'!$N47</f>
        <v>0</v>
      </c>
      <c r="BD47" s="185">
        <f>'046'!$N47</f>
        <v>0</v>
      </c>
      <c r="BE47" s="185">
        <f>'047'!$N47</f>
        <v>2</v>
      </c>
      <c r="BF47" s="185">
        <f>'048'!$N47</f>
        <v>2</v>
      </c>
      <c r="BG47" s="185">
        <f>'049'!$N47</f>
        <v>0</v>
      </c>
      <c r="BH47" s="185">
        <f>'050'!$N47</f>
        <v>2</v>
      </c>
      <c r="BI47" s="185">
        <f>'051'!$N47</f>
        <v>2</v>
      </c>
      <c r="BJ47" s="185">
        <f>'052'!$N47</f>
        <v>0</v>
      </c>
      <c r="BK47" s="185">
        <f>'053'!$N47</f>
        <v>0</v>
      </c>
      <c r="BL47" s="185">
        <f>'054'!$N47</f>
        <v>2</v>
      </c>
      <c r="BM47" s="185">
        <f>'055'!$N47</f>
        <v>2</v>
      </c>
      <c r="BN47" s="185">
        <f>'056'!$N47</f>
        <v>2</v>
      </c>
      <c r="BO47" s="185">
        <f>'057'!$N47</f>
        <v>2</v>
      </c>
      <c r="BP47" s="166"/>
      <c r="BQ47" s="166"/>
    </row>
    <row r="48" spans="1:69" s="158" customFormat="1" ht="26.25" customHeight="1" thickBot="1" x14ac:dyDescent="0.25">
      <c r="A48" s="106">
        <v>44896</v>
      </c>
      <c r="B48" s="111">
        <v>0.375</v>
      </c>
      <c r="C48" s="112">
        <v>42</v>
      </c>
      <c r="D48" s="142" t="s">
        <v>107</v>
      </c>
      <c r="E48" s="330">
        <v>1</v>
      </c>
      <c r="F48" s="331" t="s">
        <v>4</v>
      </c>
      <c r="G48" s="330">
        <v>2</v>
      </c>
      <c r="H48" s="137" t="s">
        <v>103</v>
      </c>
      <c r="I48" s="109" t="str">
        <f t="shared" si="11"/>
        <v>V</v>
      </c>
      <c r="J48" s="123"/>
      <c r="K48" s="185">
        <f>'001'!$N48</f>
        <v>0</v>
      </c>
      <c r="L48" s="185">
        <f>'002'!$N48</f>
        <v>0</v>
      </c>
      <c r="M48" s="185">
        <f>'003'!$N48</f>
        <v>0</v>
      </c>
      <c r="N48" s="185">
        <f>'004'!$N48</f>
        <v>0</v>
      </c>
      <c r="O48" s="185">
        <f>'005'!$N48</f>
        <v>0</v>
      </c>
      <c r="P48" s="185">
        <f>'006'!$N48</f>
        <v>0</v>
      </c>
      <c r="Q48" s="185">
        <f>'007'!$N48</f>
        <v>0</v>
      </c>
      <c r="R48" s="185">
        <f>'008'!$N48</f>
        <v>0</v>
      </c>
      <c r="S48" s="185">
        <f>'009'!$N48</f>
        <v>0</v>
      </c>
      <c r="T48" s="185">
        <f>'010'!$N48</f>
        <v>0</v>
      </c>
      <c r="U48" s="185">
        <f>'011'!$N48</f>
        <v>0</v>
      </c>
      <c r="V48" s="185">
        <f>'012'!$N48</f>
        <v>0</v>
      </c>
      <c r="W48" s="185">
        <f>'013'!$N48</f>
        <v>0</v>
      </c>
      <c r="X48" s="185">
        <f>'014'!$N48</f>
        <v>0</v>
      </c>
      <c r="Y48" s="185">
        <f>'015'!$N48</f>
        <v>0</v>
      </c>
      <c r="Z48" s="185">
        <f>'016'!$N48</f>
        <v>0</v>
      </c>
      <c r="AA48" s="185">
        <f>'017'!$N48</f>
        <v>0</v>
      </c>
      <c r="AB48" s="185">
        <f>'018'!$N48</f>
        <v>0</v>
      </c>
      <c r="AC48" s="185">
        <f>'019'!$N48</f>
        <v>0</v>
      </c>
      <c r="AD48" s="185">
        <f>'020'!$N48</f>
        <v>0</v>
      </c>
      <c r="AE48" s="185">
        <f>'021'!$N48</f>
        <v>0</v>
      </c>
      <c r="AF48" s="185">
        <f>'022'!$N48</f>
        <v>0</v>
      </c>
      <c r="AG48" s="185">
        <f>'023'!$N48</f>
        <v>0</v>
      </c>
      <c r="AH48" s="185">
        <f>'024'!$N48</f>
        <v>0</v>
      </c>
      <c r="AI48" s="185">
        <f>'025'!$N48</f>
        <v>0</v>
      </c>
      <c r="AJ48" s="185">
        <f>'026'!$N48</f>
        <v>3</v>
      </c>
      <c r="AK48" s="185">
        <f>'027'!$N48</f>
        <v>0</v>
      </c>
      <c r="AL48" s="185">
        <f>'028'!$N48</f>
        <v>3</v>
      </c>
      <c r="AM48" s="185">
        <f>'029'!$N48</f>
        <v>0</v>
      </c>
      <c r="AN48" s="185">
        <f>'030'!$N48</f>
        <v>0</v>
      </c>
      <c r="AO48" s="185">
        <f>'031'!$N48</f>
        <v>0</v>
      </c>
      <c r="AP48" s="185">
        <f>'032'!$N48</f>
        <v>0</v>
      </c>
      <c r="AQ48" s="185">
        <f>'033'!$N48</f>
        <v>0</v>
      </c>
      <c r="AR48" s="185">
        <f>'034'!$N48</f>
        <v>0</v>
      </c>
      <c r="AS48" s="185">
        <f>'035'!$N48</f>
        <v>0</v>
      </c>
      <c r="AT48" s="185">
        <f>'036'!$N48</f>
        <v>0</v>
      </c>
      <c r="AU48" s="185">
        <f>'038'!$N48</f>
        <v>2</v>
      </c>
      <c r="AV48" s="185">
        <f>'037'!$N48</f>
        <v>0</v>
      </c>
      <c r="AW48" s="185">
        <f>'039'!$N48</f>
        <v>0</v>
      </c>
      <c r="AX48" s="185">
        <f>'040'!$N48</f>
        <v>0</v>
      </c>
      <c r="AY48" s="185">
        <f>'041'!$N48</f>
        <v>0</v>
      </c>
      <c r="AZ48" s="185">
        <f>'042'!$N48</f>
        <v>1</v>
      </c>
      <c r="BA48" s="185">
        <f>'043'!$N48</f>
        <v>0</v>
      </c>
      <c r="BB48" s="185">
        <f>'044'!$N48</f>
        <v>0</v>
      </c>
      <c r="BC48" s="185">
        <f>'045'!$N48</f>
        <v>0</v>
      </c>
      <c r="BD48" s="185">
        <f>'046'!$N48</f>
        <v>0</v>
      </c>
      <c r="BE48" s="185">
        <f>'047'!$N48</f>
        <v>0</v>
      </c>
      <c r="BF48" s="185">
        <f>'048'!$N48</f>
        <v>0</v>
      </c>
      <c r="BG48" s="185">
        <f>'049'!$N48</f>
        <v>0</v>
      </c>
      <c r="BH48" s="185">
        <f>'050'!$N48</f>
        <v>0</v>
      </c>
      <c r="BI48" s="185">
        <f>'051'!$N48</f>
        <v>0</v>
      </c>
      <c r="BJ48" s="185">
        <f>'052'!$N48</f>
        <v>0</v>
      </c>
      <c r="BK48" s="185">
        <f>'053'!$N48</f>
        <v>0</v>
      </c>
      <c r="BL48" s="185">
        <f>'054'!$N48</f>
        <v>0</v>
      </c>
      <c r="BM48" s="185">
        <f>'055'!$N48</f>
        <v>0</v>
      </c>
      <c r="BN48" s="185">
        <f>'056'!$N48</f>
        <v>0</v>
      </c>
      <c r="BO48" s="185">
        <f>'057'!$N48</f>
        <v>0</v>
      </c>
      <c r="BP48" s="166"/>
      <c r="BQ48" s="166"/>
    </row>
    <row r="49" spans="1:69" s="158" customFormat="1" ht="17.25" customHeight="1" thickBot="1" x14ac:dyDescent="0.25">
      <c r="A49" s="113" t="s">
        <v>37</v>
      </c>
      <c r="B49" s="114"/>
      <c r="C49" s="115"/>
      <c r="D49" s="141"/>
      <c r="E49" s="332"/>
      <c r="F49" s="333"/>
      <c r="G49" s="332"/>
      <c r="H49" s="141"/>
      <c r="I49" s="116"/>
      <c r="J49" s="117"/>
      <c r="K49" s="186">
        <f>'001'!$N49</f>
        <v>0</v>
      </c>
      <c r="L49" s="186" t="str">
        <f>'002'!$M49</f>
        <v/>
      </c>
      <c r="M49" s="186" t="str">
        <f>'003'!$M49</f>
        <v/>
      </c>
      <c r="N49" s="186" t="str">
        <f>'004'!$M49</f>
        <v/>
      </c>
      <c r="O49" s="186" t="str">
        <f>'005'!$M49</f>
        <v/>
      </c>
      <c r="P49" s="186" t="str">
        <f>'006'!$M49</f>
        <v/>
      </c>
      <c r="Q49" s="186" t="str">
        <f>'007'!$M49</f>
        <v/>
      </c>
      <c r="R49" s="186" t="str">
        <f>'008'!$M49</f>
        <v/>
      </c>
      <c r="S49" s="186">
        <f>'009'!$N49</f>
        <v>0</v>
      </c>
      <c r="T49" s="186">
        <f>'010'!$N49</f>
        <v>0</v>
      </c>
      <c r="U49" s="186">
        <f>'011'!$N49</f>
        <v>0</v>
      </c>
      <c r="V49" s="186">
        <f>'012'!$N49</f>
        <v>0</v>
      </c>
      <c r="W49" s="186">
        <f>'013'!$N49</f>
        <v>0</v>
      </c>
      <c r="X49" s="186">
        <f>'014'!$N49</f>
        <v>0</v>
      </c>
      <c r="Y49" s="186">
        <f>'015'!$N49</f>
        <v>0</v>
      </c>
      <c r="Z49" s="186">
        <f>'016'!$N49</f>
        <v>0</v>
      </c>
      <c r="AA49" s="186">
        <f>'017'!$N49</f>
        <v>0</v>
      </c>
      <c r="AB49" s="186">
        <f>'018'!$N49</f>
        <v>0</v>
      </c>
      <c r="AC49" s="186">
        <f>'019'!$N49</f>
        <v>0</v>
      </c>
      <c r="AD49" s="186">
        <f>'020'!$N49</f>
        <v>0</v>
      </c>
      <c r="AE49" s="186">
        <f>'021'!$N49</f>
        <v>0</v>
      </c>
      <c r="AF49" s="186">
        <f>'022'!$N49</f>
        <v>0</v>
      </c>
      <c r="AG49" s="186">
        <f>'023'!$N49</f>
        <v>0</v>
      </c>
      <c r="AH49" s="186">
        <f>'024'!$N49</f>
        <v>0</v>
      </c>
      <c r="AI49" s="186">
        <f>'025'!$N49</f>
        <v>0</v>
      </c>
      <c r="AJ49" s="186">
        <f>'026'!$N49</f>
        <v>0</v>
      </c>
      <c r="AK49" s="186">
        <f>'027'!$N49</f>
        <v>0</v>
      </c>
      <c r="AL49" s="186">
        <f>'028'!$N49</f>
        <v>0</v>
      </c>
      <c r="AM49" s="186">
        <f>'029'!$N49</f>
        <v>0</v>
      </c>
      <c r="AN49" s="186">
        <f>'030'!$N49</f>
        <v>0</v>
      </c>
      <c r="AO49" s="186">
        <f>'031'!$N49</f>
        <v>0</v>
      </c>
      <c r="AP49" s="186">
        <f>'032'!$N49</f>
        <v>0</v>
      </c>
      <c r="AQ49" s="186">
        <f>'033'!$N49</f>
        <v>0</v>
      </c>
      <c r="AR49" s="186">
        <f>'034'!$N49</f>
        <v>0</v>
      </c>
      <c r="AS49" s="186">
        <f>'035'!$N49</f>
        <v>0</v>
      </c>
      <c r="AT49" s="186">
        <f>'036'!$N49</f>
        <v>0</v>
      </c>
      <c r="AU49" s="186">
        <f>'038'!$N49</f>
        <v>0</v>
      </c>
      <c r="AV49" s="186">
        <f>'037'!$N49</f>
        <v>0</v>
      </c>
      <c r="AW49" s="186">
        <f>'039'!$N49</f>
        <v>0</v>
      </c>
      <c r="AX49" s="186">
        <f>'040'!$N49</f>
        <v>0</v>
      </c>
      <c r="AY49" s="186">
        <f>'041'!$N49</f>
        <v>0</v>
      </c>
      <c r="AZ49" s="186">
        <f>'042'!$N49</f>
        <v>0</v>
      </c>
      <c r="BA49" s="186">
        <f>'043'!$N49</f>
        <v>0</v>
      </c>
      <c r="BB49" s="186">
        <f>'044'!$N49</f>
        <v>0</v>
      </c>
      <c r="BC49" s="186">
        <f>'045'!$N49</f>
        <v>0</v>
      </c>
      <c r="BD49" s="186">
        <f>'046'!$N49</f>
        <v>0</v>
      </c>
      <c r="BE49" s="186">
        <f>'047'!$N49</f>
        <v>0</v>
      </c>
      <c r="BF49" s="186">
        <f>'048'!$N49</f>
        <v>0</v>
      </c>
      <c r="BG49" s="186">
        <f>'049'!$N49</f>
        <v>0</v>
      </c>
      <c r="BH49" s="186">
        <f>'050'!$N49</f>
        <v>0</v>
      </c>
      <c r="BI49" s="186">
        <f>'051'!$N49</f>
        <v>0</v>
      </c>
      <c r="BJ49" s="186">
        <f>'052'!$N49</f>
        <v>0</v>
      </c>
      <c r="BK49" s="186">
        <f>'053'!$N49</f>
        <v>0</v>
      </c>
      <c r="BL49" s="186">
        <f>'054'!$N49</f>
        <v>0</v>
      </c>
      <c r="BM49" s="186">
        <f>'055'!$N49</f>
        <v>0</v>
      </c>
      <c r="BN49" s="186">
        <f>'056'!$N49</f>
        <v>0</v>
      </c>
      <c r="BO49" s="186">
        <f>'057'!$N49</f>
        <v>0</v>
      </c>
      <c r="BP49" s="166"/>
      <c r="BQ49" s="166"/>
    </row>
    <row r="50" spans="1:69" s="158" customFormat="1" ht="27.75" customHeight="1" thickBot="1" x14ac:dyDescent="0.25">
      <c r="A50" s="106">
        <v>44889</v>
      </c>
      <c r="B50" s="118">
        <v>0.54166666666666663</v>
      </c>
      <c r="C50" s="119">
        <v>13</v>
      </c>
      <c r="D50" s="140" t="s">
        <v>105</v>
      </c>
      <c r="E50" s="328">
        <v>2</v>
      </c>
      <c r="F50" s="329" t="s">
        <v>4</v>
      </c>
      <c r="G50" s="328">
        <v>0</v>
      </c>
      <c r="H50" s="136" t="s">
        <v>74</v>
      </c>
      <c r="I50" s="109" t="str">
        <f t="shared" ref="I50:I55" si="12">IF(OR(E50="",G50=""),"",IF(E50&gt;G50,"L",IF(G50&gt;E50,"V","E")))</f>
        <v>L</v>
      </c>
      <c r="J50" s="110"/>
      <c r="K50" s="185">
        <f>'001'!$N50</f>
        <v>2</v>
      </c>
      <c r="L50" s="185">
        <f>'002'!$N50</f>
        <v>3</v>
      </c>
      <c r="M50" s="185">
        <f>'003'!$N50</f>
        <v>1</v>
      </c>
      <c r="N50" s="185">
        <f>'004'!$N50</f>
        <v>2</v>
      </c>
      <c r="O50" s="185">
        <f>'005'!$N50</f>
        <v>3</v>
      </c>
      <c r="P50" s="185">
        <f>'006'!$N50</f>
        <v>1</v>
      </c>
      <c r="Q50" s="185">
        <f>'007'!$N50</f>
        <v>3</v>
      </c>
      <c r="R50" s="185">
        <f>'008'!$N50</f>
        <v>1</v>
      </c>
      <c r="S50" s="185">
        <f>'009'!$N50</f>
        <v>2</v>
      </c>
      <c r="T50" s="185">
        <f>'010'!$N50</f>
        <v>3</v>
      </c>
      <c r="U50" s="185">
        <f>'011'!$N50</f>
        <v>0</v>
      </c>
      <c r="V50" s="185">
        <f>'012'!$N50</f>
        <v>0</v>
      </c>
      <c r="W50" s="185">
        <f>'013'!$N50</f>
        <v>1</v>
      </c>
      <c r="X50" s="185">
        <f>'014'!$N50</f>
        <v>3</v>
      </c>
      <c r="Y50" s="185">
        <f>'015'!$N50</f>
        <v>2</v>
      </c>
      <c r="Z50" s="185">
        <f>'016'!$N50</f>
        <v>3</v>
      </c>
      <c r="AA50" s="185">
        <f>'017'!$N50</f>
        <v>1</v>
      </c>
      <c r="AB50" s="185">
        <f>'018'!$N50</f>
        <v>1</v>
      </c>
      <c r="AC50" s="185">
        <f>'019'!$N50</f>
        <v>1</v>
      </c>
      <c r="AD50" s="185">
        <f>'020'!$N50</f>
        <v>2</v>
      </c>
      <c r="AE50" s="185">
        <f>'021'!$N50</f>
        <v>1</v>
      </c>
      <c r="AF50" s="185">
        <f>'022'!$N50</f>
        <v>0</v>
      </c>
      <c r="AG50" s="185">
        <f>'023'!$N50</f>
        <v>2</v>
      </c>
      <c r="AH50" s="185">
        <f>'024'!$N50</f>
        <v>2</v>
      </c>
      <c r="AI50" s="185">
        <f>'025'!$N50</f>
        <v>3</v>
      </c>
      <c r="AJ50" s="185">
        <f>'026'!$N50</f>
        <v>1</v>
      </c>
      <c r="AK50" s="185">
        <f>'027'!$N50</f>
        <v>1</v>
      </c>
      <c r="AL50" s="185">
        <f>'028'!$N50</f>
        <v>1</v>
      </c>
      <c r="AM50" s="185">
        <f>'029'!$N50</f>
        <v>1</v>
      </c>
      <c r="AN50" s="185">
        <f>'030'!$N50</f>
        <v>2</v>
      </c>
      <c r="AO50" s="185">
        <f>'031'!$N50</f>
        <v>2</v>
      </c>
      <c r="AP50" s="185">
        <f>'032'!$N50</f>
        <v>1</v>
      </c>
      <c r="AQ50" s="185">
        <f>'033'!$N50</f>
        <v>2</v>
      </c>
      <c r="AR50" s="185">
        <f>'034'!$N50</f>
        <v>1</v>
      </c>
      <c r="AS50" s="185">
        <f>'035'!$N50</f>
        <v>0</v>
      </c>
      <c r="AT50" s="185">
        <f>'036'!$N50</f>
        <v>3</v>
      </c>
      <c r="AU50" s="185">
        <f>'038'!$N50</f>
        <v>1</v>
      </c>
      <c r="AV50" s="185">
        <f>'037'!$N50</f>
        <v>1</v>
      </c>
      <c r="AW50" s="185">
        <f>'039'!$N50</f>
        <v>3</v>
      </c>
      <c r="AX50" s="185">
        <f>'040'!$N50</f>
        <v>1</v>
      </c>
      <c r="AY50" s="185">
        <f>'041'!$N50</f>
        <v>1</v>
      </c>
      <c r="AZ50" s="185">
        <f>'042'!$N50</f>
        <v>1</v>
      </c>
      <c r="BA50" s="185">
        <f>'043'!$N50</f>
        <v>3</v>
      </c>
      <c r="BB50" s="185">
        <f>'044'!$N50</f>
        <v>1</v>
      </c>
      <c r="BC50" s="185">
        <f>'045'!$N50</f>
        <v>1</v>
      </c>
      <c r="BD50" s="185">
        <f>'046'!$N50</f>
        <v>1</v>
      </c>
      <c r="BE50" s="185">
        <f>'047'!$N50</f>
        <v>1</v>
      </c>
      <c r="BF50" s="185">
        <f>'048'!$N50</f>
        <v>1</v>
      </c>
      <c r="BG50" s="185">
        <f>'049'!$N50</f>
        <v>3</v>
      </c>
      <c r="BH50" s="185">
        <f>'050'!$N50</f>
        <v>2</v>
      </c>
      <c r="BI50" s="185">
        <f>'051'!$N50</f>
        <v>2</v>
      </c>
      <c r="BJ50" s="185">
        <f>'052'!$N50</f>
        <v>1</v>
      </c>
      <c r="BK50" s="185">
        <f>'053'!$N50</f>
        <v>1</v>
      </c>
      <c r="BL50" s="185">
        <f>'054'!$N50</f>
        <v>1</v>
      </c>
      <c r="BM50" s="185">
        <f>'055'!$N50</f>
        <v>1</v>
      </c>
      <c r="BN50" s="185">
        <f>'056'!$N50</f>
        <v>0</v>
      </c>
      <c r="BO50" s="185">
        <f>'057'!$N50</f>
        <v>0</v>
      </c>
      <c r="BP50" s="166"/>
      <c r="BQ50" s="166"/>
    </row>
    <row r="51" spans="1:69" s="158" customFormat="1" ht="27.75" customHeight="1" thickBot="1" x14ac:dyDescent="0.25">
      <c r="A51" s="106">
        <v>44889</v>
      </c>
      <c r="B51" s="111">
        <v>0.16666666666666666</v>
      </c>
      <c r="C51" s="112">
        <f>C50+1</f>
        <v>14</v>
      </c>
      <c r="D51" s="142" t="s">
        <v>99</v>
      </c>
      <c r="E51" s="330">
        <v>1</v>
      </c>
      <c r="F51" s="331" t="s">
        <v>4</v>
      </c>
      <c r="G51" s="330">
        <v>0</v>
      </c>
      <c r="H51" s="137" t="s">
        <v>106</v>
      </c>
      <c r="I51" s="109" t="str">
        <f t="shared" si="12"/>
        <v>L</v>
      </c>
      <c r="J51" s="110"/>
      <c r="K51" s="185">
        <f>'001'!$N51</f>
        <v>0</v>
      </c>
      <c r="L51" s="185">
        <f>'002'!$N51</f>
        <v>3</v>
      </c>
      <c r="M51" s="185">
        <f>'003'!$N51</f>
        <v>0</v>
      </c>
      <c r="N51" s="185">
        <f>'004'!$N51</f>
        <v>0</v>
      </c>
      <c r="O51" s="185">
        <f>'005'!$N51</f>
        <v>0</v>
      </c>
      <c r="P51" s="185">
        <f>'006'!$N51</f>
        <v>3</v>
      </c>
      <c r="Q51" s="185">
        <f>'007'!$N51</f>
        <v>0</v>
      </c>
      <c r="R51" s="185">
        <f>'008'!$N51</f>
        <v>0</v>
      </c>
      <c r="S51" s="185">
        <f>'009'!$N51</f>
        <v>0</v>
      </c>
      <c r="T51" s="185">
        <f>'010'!$N51</f>
        <v>0</v>
      </c>
      <c r="U51" s="185">
        <f>'011'!$N51</f>
        <v>0</v>
      </c>
      <c r="V51" s="185">
        <f>'012'!$N51</f>
        <v>1</v>
      </c>
      <c r="W51" s="185">
        <f>'013'!$N51</f>
        <v>2</v>
      </c>
      <c r="X51" s="185">
        <f>'014'!$N51</f>
        <v>3</v>
      </c>
      <c r="Y51" s="185">
        <f>'015'!$N51</f>
        <v>3</v>
      </c>
      <c r="Z51" s="185">
        <f>'016'!$N51</f>
        <v>0</v>
      </c>
      <c r="AA51" s="185">
        <f>'017'!$N51</f>
        <v>3</v>
      </c>
      <c r="AB51" s="185">
        <f>'018'!$N51</f>
        <v>2</v>
      </c>
      <c r="AC51" s="185">
        <f>'019'!$N51</f>
        <v>2</v>
      </c>
      <c r="AD51" s="185">
        <f>'020'!$N51</f>
        <v>2</v>
      </c>
      <c r="AE51" s="185">
        <f>'021'!$N51</f>
        <v>2</v>
      </c>
      <c r="AF51" s="185">
        <f>'022'!$N51</f>
        <v>1</v>
      </c>
      <c r="AG51" s="185">
        <f>'023'!$N51</f>
        <v>1</v>
      </c>
      <c r="AH51" s="185">
        <f>'024'!$N51</f>
        <v>2</v>
      </c>
      <c r="AI51" s="185">
        <f>'025'!$N51</f>
        <v>0</v>
      </c>
      <c r="AJ51" s="185">
        <f>'026'!$N51</f>
        <v>1</v>
      </c>
      <c r="AK51" s="185">
        <f>'027'!$N51</f>
        <v>0</v>
      </c>
      <c r="AL51" s="185">
        <f>'028'!$N51</f>
        <v>0</v>
      </c>
      <c r="AM51" s="185">
        <f>'029'!$N51</f>
        <v>3</v>
      </c>
      <c r="AN51" s="185">
        <f>'030'!$N51</f>
        <v>0</v>
      </c>
      <c r="AO51" s="185">
        <f>'031'!$N51</f>
        <v>2</v>
      </c>
      <c r="AP51" s="185">
        <f>'032'!$N51</f>
        <v>0</v>
      </c>
      <c r="AQ51" s="185">
        <f>'033'!$N51</f>
        <v>1</v>
      </c>
      <c r="AR51" s="185">
        <f>'034'!$N51</f>
        <v>3</v>
      </c>
      <c r="AS51" s="185">
        <f>'035'!$N51</f>
        <v>1</v>
      </c>
      <c r="AT51" s="185">
        <f>'036'!$N51</f>
        <v>0</v>
      </c>
      <c r="AU51" s="185">
        <f>'038'!$N51</f>
        <v>0</v>
      </c>
      <c r="AV51" s="185">
        <f>'037'!$N51</f>
        <v>0</v>
      </c>
      <c r="AW51" s="185">
        <f>'039'!$N51</f>
        <v>0</v>
      </c>
      <c r="AX51" s="185">
        <f>'040'!$N51</f>
        <v>3</v>
      </c>
      <c r="AY51" s="185">
        <f>'041'!$N51</f>
        <v>3</v>
      </c>
      <c r="AZ51" s="185">
        <f>'042'!$N51</f>
        <v>2</v>
      </c>
      <c r="BA51" s="185">
        <f>'043'!$N51</f>
        <v>3</v>
      </c>
      <c r="BB51" s="185">
        <f>'044'!$N51</f>
        <v>0</v>
      </c>
      <c r="BC51" s="185">
        <f>'045'!$N51</f>
        <v>3</v>
      </c>
      <c r="BD51" s="185">
        <f>'046'!$N51</f>
        <v>1</v>
      </c>
      <c r="BE51" s="185">
        <f>'047'!$N51</f>
        <v>0</v>
      </c>
      <c r="BF51" s="185">
        <f>'048'!$N51</f>
        <v>0</v>
      </c>
      <c r="BG51" s="185">
        <f>'049'!$N51</f>
        <v>2</v>
      </c>
      <c r="BH51" s="185">
        <f>'050'!$N51</f>
        <v>2</v>
      </c>
      <c r="BI51" s="185">
        <f>'051'!$N51</f>
        <v>2</v>
      </c>
      <c r="BJ51" s="185">
        <f>'052'!$N51</f>
        <v>3</v>
      </c>
      <c r="BK51" s="185">
        <f>'053'!$N51</f>
        <v>3</v>
      </c>
      <c r="BL51" s="185">
        <f>'054'!$N51</f>
        <v>1</v>
      </c>
      <c r="BM51" s="185">
        <f>'055'!$N51</f>
        <v>2</v>
      </c>
      <c r="BN51" s="185">
        <f>'056'!$N51</f>
        <v>0</v>
      </c>
      <c r="BO51" s="185">
        <f>'057'!$N51</f>
        <v>0</v>
      </c>
      <c r="BP51" s="166"/>
      <c r="BQ51" s="166"/>
    </row>
    <row r="52" spans="1:69" s="158" customFormat="1" ht="27.75" customHeight="1" thickBot="1" x14ac:dyDescent="0.25">
      <c r="A52" s="106">
        <v>44893</v>
      </c>
      <c r="B52" s="111">
        <v>0.41666666666666669</v>
      </c>
      <c r="C52" s="112">
        <v>29</v>
      </c>
      <c r="D52" s="142" t="s">
        <v>105</v>
      </c>
      <c r="E52" s="330">
        <v>1</v>
      </c>
      <c r="F52" s="331" t="s">
        <v>4</v>
      </c>
      <c r="G52" s="330">
        <v>0</v>
      </c>
      <c r="H52" s="137" t="s">
        <v>99</v>
      </c>
      <c r="I52" s="109" t="str">
        <f t="shared" si="12"/>
        <v>L</v>
      </c>
      <c r="J52" s="110"/>
      <c r="K52" s="185">
        <f>'001'!$N52</f>
        <v>1</v>
      </c>
      <c r="L52" s="185">
        <f>'002'!$N52</f>
        <v>1</v>
      </c>
      <c r="M52" s="185">
        <f>'003'!$N52</f>
        <v>1</v>
      </c>
      <c r="N52" s="185">
        <f>'004'!$N52</f>
        <v>1</v>
      </c>
      <c r="O52" s="185">
        <f>'005'!$N52</f>
        <v>2</v>
      </c>
      <c r="P52" s="185">
        <f>'006'!$N52</f>
        <v>1</v>
      </c>
      <c r="Q52" s="185">
        <f>'007'!$N52</f>
        <v>1</v>
      </c>
      <c r="R52" s="185">
        <f>'008'!$N52</f>
        <v>2</v>
      </c>
      <c r="S52" s="185">
        <f>'009'!$N52</f>
        <v>1</v>
      </c>
      <c r="T52" s="185">
        <f>'010'!$N52</f>
        <v>0</v>
      </c>
      <c r="U52" s="185">
        <f>'011'!$N52</f>
        <v>1</v>
      </c>
      <c r="V52" s="185">
        <f>'012'!$N52</f>
        <v>1</v>
      </c>
      <c r="W52" s="185">
        <f>'013'!$N52</f>
        <v>1</v>
      </c>
      <c r="X52" s="185">
        <f>'014'!$N52</f>
        <v>1</v>
      </c>
      <c r="Y52" s="185">
        <f>'015'!$N52</f>
        <v>1</v>
      </c>
      <c r="Z52" s="185">
        <f>'016'!$N52</f>
        <v>1</v>
      </c>
      <c r="AA52" s="185">
        <f>'017'!$N52</f>
        <v>2</v>
      </c>
      <c r="AB52" s="185">
        <f>'018'!$N52</f>
        <v>1</v>
      </c>
      <c r="AC52" s="185">
        <f>'019'!$N52</f>
        <v>2</v>
      </c>
      <c r="AD52" s="185">
        <f>'020'!$N52</f>
        <v>1</v>
      </c>
      <c r="AE52" s="185">
        <f>'021'!$N52</f>
        <v>1</v>
      </c>
      <c r="AF52" s="185">
        <f>'022'!$N52</f>
        <v>1</v>
      </c>
      <c r="AG52" s="185">
        <f>'023'!$N52</f>
        <v>1</v>
      </c>
      <c r="AH52" s="185">
        <f>'024'!$N52</f>
        <v>1</v>
      </c>
      <c r="AI52" s="185">
        <f>'025'!$N52</f>
        <v>2</v>
      </c>
      <c r="AJ52" s="185">
        <f>'026'!$N52</f>
        <v>2</v>
      </c>
      <c r="AK52" s="185">
        <f>'027'!$N52</f>
        <v>1</v>
      </c>
      <c r="AL52" s="185">
        <f>'028'!$N52</f>
        <v>1</v>
      </c>
      <c r="AM52" s="185">
        <f>'029'!$N52</f>
        <v>0</v>
      </c>
      <c r="AN52" s="185">
        <f>'030'!$N52</f>
        <v>1</v>
      </c>
      <c r="AO52" s="185">
        <f>'031'!$N52</f>
        <v>1</v>
      </c>
      <c r="AP52" s="185">
        <f>'032'!$N52</f>
        <v>1</v>
      </c>
      <c r="AQ52" s="185">
        <f>'033'!$N52</f>
        <v>3</v>
      </c>
      <c r="AR52" s="185">
        <f>'034'!$N52</f>
        <v>3</v>
      </c>
      <c r="AS52" s="185">
        <f>'035'!$N52</f>
        <v>3</v>
      </c>
      <c r="AT52" s="185">
        <f>'036'!$N52</f>
        <v>1</v>
      </c>
      <c r="AU52" s="185">
        <f>'038'!$N52</f>
        <v>1</v>
      </c>
      <c r="AV52" s="185">
        <f>'037'!$N52</f>
        <v>1</v>
      </c>
      <c r="AW52" s="185">
        <f>'039'!$N52</f>
        <v>1</v>
      </c>
      <c r="AX52" s="185">
        <f>'040'!$N52</f>
        <v>1</v>
      </c>
      <c r="AY52" s="185">
        <f>'041'!$N52</f>
        <v>1</v>
      </c>
      <c r="AZ52" s="185">
        <f>'042'!$N52</f>
        <v>0</v>
      </c>
      <c r="BA52" s="185">
        <f>'043'!$N52</f>
        <v>1</v>
      </c>
      <c r="BB52" s="185">
        <f>'044'!$N52</f>
        <v>1</v>
      </c>
      <c r="BC52" s="185">
        <f>'045'!$N52</f>
        <v>0</v>
      </c>
      <c r="BD52" s="185">
        <f>'046'!$N52</f>
        <v>2</v>
      </c>
      <c r="BE52" s="185">
        <f>'047'!$N52</f>
        <v>2</v>
      </c>
      <c r="BF52" s="185">
        <f>'048'!$N52</f>
        <v>1</v>
      </c>
      <c r="BG52" s="185">
        <f>'049'!$N52</f>
        <v>1</v>
      </c>
      <c r="BH52" s="185">
        <f>'050'!$N52</f>
        <v>1</v>
      </c>
      <c r="BI52" s="185">
        <f>'051'!$N52</f>
        <v>1</v>
      </c>
      <c r="BJ52" s="185">
        <f>'052'!$N52</f>
        <v>2</v>
      </c>
      <c r="BK52" s="185">
        <f>'053'!$N52</f>
        <v>2</v>
      </c>
      <c r="BL52" s="185">
        <f>'054'!$N52</f>
        <v>2</v>
      </c>
      <c r="BM52" s="185">
        <f>'055'!$N52</f>
        <v>2</v>
      </c>
      <c r="BN52" s="185">
        <f>'056'!$N52</f>
        <v>0</v>
      </c>
      <c r="BO52" s="185">
        <f>'057'!$N52</f>
        <v>0</v>
      </c>
      <c r="BP52" s="166"/>
      <c r="BQ52" s="166"/>
    </row>
    <row r="53" spans="1:69" s="158" customFormat="1" ht="27.75" customHeight="1" thickBot="1" x14ac:dyDescent="0.25">
      <c r="A53" s="106">
        <v>44893</v>
      </c>
      <c r="B53" s="111">
        <v>0.16666666666666666</v>
      </c>
      <c r="C53" s="112">
        <v>30</v>
      </c>
      <c r="D53" s="142" t="s">
        <v>106</v>
      </c>
      <c r="E53" s="330">
        <v>3</v>
      </c>
      <c r="F53" s="331" t="s">
        <v>4</v>
      </c>
      <c r="G53" s="330">
        <v>3</v>
      </c>
      <c r="H53" s="137" t="s">
        <v>74</v>
      </c>
      <c r="I53" s="109" t="str">
        <f t="shared" si="12"/>
        <v>E</v>
      </c>
      <c r="J53" s="110"/>
      <c r="K53" s="185">
        <f>'001'!$N53</f>
        <v>0</v>
      </c>
      <c r="L53" s="185">
        <f>'002'!$N53</f>
        <v>0</v>
      </c>
      <c r="M53" s="185">
        <f>'003'!$N53</f>
        <v>0</v>
      </c>
      <c r="N53" s="185">
        <f>'004'!$N53</f>
        <v>0</v>
      </c>
      <c r="O53" s="185">
        <f>'005'!$N53</f>
        <v>0</v>
      </c>
      <c r="P53" s="185">
        <f>'006'!$N53</f>
        <v>0</v>
      </c>
      <c r="Q53" s="185">
        <f>'007'!$N53</f>
        <v>2</v>
      </c>
      <c r="R53" s="185">
        <f>'008'!$N53</f>
        <v>2</v>
      </c>
      <c r="S53" s="185">
        <f>'009'!$N53</f>
        <v>2</v>
      </c>
      <c r="T53" s="185">
        <f>'010'!$N53</f>
        <v>2</v>
      </c>
      <c r="U53" s="185">
        <f>'011'!$N53</f>
        <v>2</v>
      </c>
      <c r="V53" s="185">
        <f>'012'!$N53</f>
        <v>2</v>
      </c>
      <c r="W53" s="185">
        <f>'013'!$N53</f>
        <v>2</v>
      </c>
      <c r="X53" s="185">
        <f>'014'!$N53</f>
        <v>2</v>
      </c>
      <c r="Y53" s="185">
        <f>'015'!$N53</f>
        <v>2</v>
      </c>
      <c r="Z53" s="185">
        <f>'016'!$N53</f>
        <v>2</v>
      </c>
      <c r="AA53" s="185">
        <f>'017'!$N53</f>
        <v>0</v>
      </c>
      <c r="AB53" s="185">
        <f>'018'!$N53</f>
        <v>2</v>
      </c>
      <c r="AC53" s="185">
        <f>'019'!$N53</f>
        <v>2</v>
      </c>
      <c r="AD53" s="185">
        <f>'020'!$N53</f>
        <v>0</v>
      </c>
      <c r="AE53" s="185">
        <f>'021'!$N53</f>
        <v>2</v>
      </c>
      <c r="AF53" s="185">
        <f>'022'!$N53</f>
        <v>0</v>
      </c>
      <c r="AG53" s="185">
        <f>'023'!$N53</f>
        <v>2</v>
      </c>
      <c r="AH53" s="185">
        <f>'024'!$N53</f>
        <v>2</v>
      </c>
      <c r="AI53" s="185">
        <f>'025'!$N53</f>
        <v>2</v>
      </c>
      <c r="AJ53" s="185">
        <f>'026'!$N53</f>
        <v>0</v>
      </c>
      <c r="AK53" s="185">
        <f>'027'!$N53</f>
        <v>0</v>
      </c>
      <c r="AL53" s="185">
        <f>'028'!$N53</f>
        <v>0</v>
      </c>
      <c r="AM53" s="185">
        <f>'029'!$N53</f>
        <v>0</v>
      </c>
      <c r="AN53" s="185">
        <f>'030'!$N53</f>
        <v>2</v>
      </c>
      <c r="AO53" s="185">
        <f>'031'!$N53</f>
        <v>2</v>
      </c>
      <c r="AP53" s="185">
        <f>'032'!$N53</f>
        <v>2</v>
      </c>
      <c r="AQ53" s="185">
        <f>'033'!$N53</f>
        <v>0</v>
      </c>
      <c r="AR53" s="185">
        <f>'034'!$N53</f>
        <v>0</v>
      </c>
      <c r="AS53" s="185">
        <f>'035'!$N53</f>
        <v>0</v>
      </c>
      <c r="AT53" s="185">
        <f>'036'!$N53</f>
        <v>2</v>
      </c>
      <c r="AU53" s="185">
        <f>'038'!$N53</f>
        <v>0</v>
      </c>
      <c r="AV53" s="185">
        <f>'037'!$N53</f>
        <v>2</v>
      </c>
      <c r="AW53" s="185">
        <f>'039'!$N53</f>
        <v>2</v>
      </c>
      <c r="AX53" s="185">
        <f>'040'!$N53</f>
        <v>2</v>
      </c>
      <c r="AY53" s="185">
        <f>'041'!$N53</f>
        <v>2</v>
      </c>
      <c r="AZ53" s="185">
        <f>'042'!$N53</f>
        <v>0</v>
      </c>
      <c r="BA53" s="185">
        <f>'043'!$N53</f>
        <v>0</v>
      </c>
      <c r="BB53" s="185">
        <f>'044'!$N53</f>
        <v>0</v>
      </c>
      <c r="BC53" s="185">
        <f>'045'!$N53</f>
        <v>0</v>
      </c>
      <c r="BD53" s="185">
        <f>'046'!$N53</f>
        <v>0</v>
      </c>
      <c r="BE53" s="185">
        <f>'047'!$N53</f>
        <v>2</v>
      </c>
      <c r="BF53" s="185">
        <f>'048'!$N53</f>
        <v>2</v>
      </c>
      <c r="BG53" s="185">
        <f>'049'!$N53</f>
        <v>0</v>
      </c>
      <c r="BH53" s="185">
        <f>'050'!$N53</f>
        <v>0</v>
      </c>
      <c r="BI53" s="185">
        <f>'051'!$N53</f>
        <v>0</v>
      </c>
      <c r="BJ53" s="185">
        <f>'052'!$N53</f>
        <v>0</v>
      </c>
      <c r="BK53" s="185">
        <f>'053'!$N53</f>
        <v>0</v>
      </c>
      <c r="BL53" s="185">
        <f>'054'!$N53</f>
        <v>0</v>
      </c>
      <c r="BM53" s="185">
        <f>'055'!$N53</f>
        <v>2</v>
      </c>
      <c r="BN53" s="185">
        <f>'056'!$N53</f>
        <v>1</v>
      </c>
      <c r="BO53" s="185">
        <f>'057'!$N53</f>
        <v>1</v>
      </c>
      <c r="BP53" s="166"/>
      <c r="BQ53" s="166"/>
    </row>
    <row r="54" spans="1:69" s="158" customFormat="1" ht="27.75" customHeight="1" thickBot="1" x14ac:dyDescent="0.25">
      <c r="A54" s="106">
        <v>44897</v>
      </c>
      <c r="B54" s="111">
        <v>0.54166666666666663</v>
      </c>
      <c r="C54" s="112">
        <v>45</v>
      </c>
      <c r="D54" s="142" t="s">
        <v>106</v>
      </c>
      <c r="E54" s="330">
        <v>1</v>
      </c>
      <c r="F54" s="331" t="s">
        <v>4</v>
      </c>
      <c r="G54" s="330">
        <v>0</v>
      </c>
      <c r="H54" s="137" t="s">
        <v>105</v>
      </c>
      <c r="I54" s="109" t="str">
        <f t="shared" si="12"/>
        <v>L</v>
      </c>
      <c r="J54" s="110"/>
      <c r="K54" s="185">
        <f>'001'!$N54</f>
        <v>0</v>
      </c>
      <c r="L54" s="185">
        <f>'002'!$N54</f>
        <v>0</v>
      </c>
      <c r="M54" s="185">
        <f>'003'!$N54</f>
        <v>0</v>
      </c>
      <c r="N54" s="185">
        <f>'004'!$N54</f>
        <v>0</v>
      </c>
      <c r="O54" s="185">
        <f>'005'!$N54</f>
        <v>0</v>
      </c>
      <c r="P54" s="185">
        <f>'006'!$N54</f>
        <v>0</v>
      </c>
      <c r="Q54" s="185">
        <f>'007'!$N54</f>
        <v>0</v>
      </c>
      <c r="R54" s="185">
        <f>'008'!$N54</f>
        <v>0</v>
      </c>
      <c r="S54" s="185">
        <f>'009'!$N54</f>
        <v>0</v>
      </c>
      <c r="T54" s="185">
        <f>'010'!$N54</f>
        <v>0</v>
      </c>
      <c r="U54" s="185">
        <f>'011'!$N54</f>
        <v>0</v>
      </c>
      <c r="V54" s="185">
        <f>'012'!$N54</f>
        <v>0</v>
      </c>
      <c r="W54" s="185">
        <f>'013'!$N54</f>
        <v>0</v>
      </c>
      <c r="X54" s="185">
        <f>'014'!$N54</f>
        <v>0</v>
      </c>
      <c r="Y54" s="185">
        <f>'015'!$N54</f>
        <v>0</v>
      </c>
      <c r="Z54" s="185">
        <f>'016'!$N54</f>
        <v>0</v>
      </c>
      <c r="AA54" s="185">
        <f>'017'!$N54</f>
        <v>0</v>
      </c>
      <c r="AB54" s="185">
        <f>'018'!$N54</f>
        <v>0</v>
      </c>
      <c r="AC54" s="185">
        <f>'019'!$N54</f>
        <v>0</v>
      </c>
      <c r="AD54" s="185">
        <f>'020'!$N54</f>
        <v>0</v>
      </c>
      <c r="AE54" s="185">
        <f>'021'!$N54</f>
        <v>0</v>
      </c>
      <c r="AF54" s="185">
        <f>'022'!$N54</f>
        <v>0</v>
      </c>
      <c r="AG54" s="185">
        <f>'023'!$N54</f>
        <v>0</v>
      </c>
      <c r="AH54" s="185">
        <f>'024'!$N54</f>
        <v>0</v>
      </c>
      <c r="AI54" s="185">
        <f>'025'!$N54</f>
        <v>0</v>
      </c>
      <c r="AJ54" s="185">
        <f>'026'!$N54</f>
        <v>0</v>
      </c>
      <c r="AK54" s="185">
        <f>'027'!$N54</f>
        <v>0</v>
      </c>
      <c r="AL54" s="185">
        <f>'028'!$N54</f>
        <v>0</v>
      </c>
      <c r="AM54" s="185">
        <f>'029'!$N54</f>
        <v>0</v>
      </c>
      <c r="AN54" s="185">
        <f>'030'!$N54</f>
        <v>0</v>
      </c>
      <c r="AO54" s="185">
        <f>'031'!$N54</f>
        <v>0</v>
      </c>
      <c r="AP54" s="185">
        <f>'032'!$N54</f>
        <v>0</v>
      </c>
      <c r="AQ54" s="185">
        <f>'033'!$N54</f>
        <v>0</v>
      </c>
      <c r="AR54" s="185">
        <f>'034'!$N54</f>
        <v>0</v>
      </c>
      <c r="AS54" s="185">
        <f>'035'!$N54</f>
        <v>0</v>
      </c>
      <c r="AT54" s="185">
        <f>'036'!$N54</f>
        <v>0</v>
      </c>
      <c r="AU54" s="185">
        <f>'038'!$N54</f>
        <v>0</v>
      </c>
      <c r="AV54" s="185">
        <f>'037'!$N54</f>
        <v>0</v>
      </c>
      <c r="AW54" s="185">
        <f>'039'!$N54</f>
        <v>0</v>
      </c>
      <c r="AX54" s="185">
        <f>'040'!$N54</f>
        <v>0</v>
      </c>
      <c r="AY54" s="185">
        <f>'041'!$N54</f>
        <v>0</v>
      </c>
      <c r="AZ54" s="185">
        <f>'042'!$N54</f>
        <v>0</v>
      </c>
      <c r="BA54" s="185">
        <f>'043'!$N54</f>
        <v>0</v>
      </c>
      <c r="BB54" s="185">
        <f>'044'!$N54</f>
        <v>0</v>
      </c>
      <c r="BC54" s="185">
        <f>'045'!$N54</f>
        <v>0</v>
      </c>
      <c r="BD54" s="185">
        <f>'046'!$N54</f>
        <v>0</v>
      </c>
      <c r="BE54" s="185">
        <f>'047'!$N54</f>
        <v>0</v>
      </c>
      <c r="BF54" s="185">
        <f>'048'!$N54</f>
        <v>0</v>
      </c>
      <c r="BG54" s="185">
        <f>'049'!$N54</f>
        <v>0</v>
      </c>
      <c r="BH54" s="185">
        <f>'050'!$N54</f>
        <v>0</v>
      </c>
      <c r="BI54" s="185">
        <f>'051'!$N54</f>
        <v>0</v>
      </c>
      <c r="BJ54" s="185">
        <f>'052'!$N54</f>
        <v>0</v>
      </c>
      <c r="BK54" s="185">
        <f>'053'!$N54</f>
        <v>0</v>
      </c>
      <c r="BL54" s="185">
        <f>'054'!$N54</f>
        <v>0</v>
      </c>
      <c r="BM54" s="185">
        <f>'055'!$N54</f>
        <v>0</v>
      </c>
      <c r="BN54" s="185">
        <f>'056'!$N54</f>
        <v>0</v>
      </c>
      <c r="BO54" s="185">
        <f>'057'!$N54</f>
        <v>0</v>
      </c>
      <c r="BP54" s="166"/>
      <c r="BQ54" s="166"/>
    </row>
    <row r="55" spans="1:69" s="158" customFormat="1" ht="27.75" customHeight="1" thickBot="1" x14ac:dyDescent="0.25">
      <c r="A55" s="106">
        <v>44897</v>
      </c>
      <c r="B55" s="111">
        <v>0.54166666666666663</v>
      </c>
      <c r="C55" s="112">
        <v>46</v>
      </c>
      <c r="D55" s="142" t="s">
        <v>74</v>
      </c>
      <c r="E55" s="330">
        <v>2</v>
      </c>
      <c r="F55" s="331" t="s">
        <v>4</v>
      </c>
      <c r="G55" s="330">
        <v>3</v>
      </c>
      <c r="H55" s="137" t="s">
        <v>99</v>
      </c>
      <c r="I55" s="109" t="str">
        <f t="shared" si="12"/>
        <v>V</v>
      </c>
      <c r="J55" s="110"/>
      <c r="K55" s="185">
        <f>'001'!$N55</f>
        <v>0</v>
      </c>
      <c r="L55" s="185">
        <f>'002'!$N55</f>
        <v>0</v>
      </c>
      <c r="M55" s="185">
        <f>'003'!$N55</f>
        <v>0</v>
      </c>
      <c r="N55" s="185">
        <f>'004'!$N55</f>
        <v>0</v>
      </c>
      <c r="O55" s="185">
        <f>'005'!$N55</f>
        <v>2</v>
      </c>
      <c r="P55" s="185">
        <f>'006'!$N55</f>
        <v>2</v>
      </c>
      <c r="Q55" s="185">
        <f>'007'!$N55</f>
        <v>0</v>
      </c>
      <c r="R55" s="185">
        <f>'008'!$N55</f>
        <v>2</v>
      </c>
      <c r="S55" s="185">
        <f>'009'!$N55</f>
        <v>2</v>
      </c>
      <c r="T55" s="185">
        <f>'010'!$N55</f>
        <v>2</v>
      </c>
      <c r="U55" s="185">
        <f>'011'!$N55</f>
        <v>0</v>
      </c>
      <c r="V55" s="185">
        <f>'012'!$N55</f>
        <v>0</v>
      </c>
      <c r="W55" s="185">
        <f>'013'!$N55</f>
        <v>2</v>
      </c>
      <c r="X55" s="185">
        <f>'014'!$N55</f>
        <v>1</v>
      </c>
      <c r="Y55" s="185">
        <f>'015'!$N55</f>
        <v>0</v>
      </c>
      <c r="Z55" s="185">
        <f>'016'!$N55</f>
        <v>1</v>
      </c>
      <c r="AA55" s="185">
        <f>'017'!$N55</f>
        <v>2</v>
      </c>
      <c r="AB55" s="185">
        <f>'018'!$N55</f>
        <v>2</v>
      </c>
      <c r="AC55" s="185">
        <f>'019'!$N55</f>
        <v>2</v>
      </c>
      <c r="AD55" s="185">
        <f>'020'!$N55</f>
        <v>2</v>
      </c>
      <c r="AE55" s="185">
        <f>'021'!$N55</f>
        <v>0</v>
      </c>
      <c r="AF55" s="185">
        <f>'022'!$N55</f>
        <v>0</v>
      </c>
      <c r="AG55" s="185">
        <f>'023'!$N55</f>
        <v>0</v>
      </c>
      <c r="AH55" s="185">
        <f>'024'!$N55</f>
        <v>0</v>
      </c>
      <c r="AI55" s="185">
        <f>'025'!$N55</f>
        <v>0</v>
      </c>
      <c r="AJ55" s="185">
        <f>'026'!$N55</f>
        <v>0</v>
      </c>
      <c r="AK55" s="185">
        <f>'027'!$N55</f>
        <v>0</v>
      </c>
      <c r="AL55" s="185">
        <f>'028'!$N55</f>
        <v>0</v>
      </c>
      <c r="AM55" s="185">
        <f>'029'!$N55</f>
        <v>0</v>
      </c>
      <c r="AN55" s="185">
        <f>'030'!$N55</f>
        <v>0</v>
      </c>
      <c r="AO55" s="185">
        <f>'031'!$N55</f>
        <v>2</v>
      </c>
      <c r="AP55" s="185">
        <f>'032'!$N55</f>
        <v>2</v>
      </c>
      <c r="AQ55" s="185">
        <f>'033'!$N55</f>
        <v>2</v>
      </c>
      <c r="AR55" s="185">
        <f>'034'!$N55</f>
        <v>2</v>
      </c>
      <c r="AS55" s="185">
        <f>'035'!$N55</f>
        <v>0</v>
      </c>
      <c r="AT55" s="185">
        <f>'036'!$N55</f>
        <v>0</v>
      </c>
      <c r="AU55" s="185">
        <f>'038'!$N55</f>
        <v>0</v>
      </c>
      <c r="AV55" s="185">
        <f>'037'!$N55</f>
        <v>0</v>
      </c>
      <c r="AW55" s="185">
        <f>'039'!$N55</f>
        <v>2</v>
      </c>
      <c r="AX55" s="185">
        <f>'040'!$N55</f>
        <v>0</v>
      </c>
      <c r="AY55" s="185">
        <f>'041'!$N55</f>
        <v>0</v>
      </c>
      <c r="AZ55" s="185">
        <f>'042'!$N55</f>
        <v>1</v>
      </c>
      <c r="BA55" s="185">
        <f>'043'!$N55</f>
        <v>0</v>
      </c>
      <c r="BB55" s="185">
        <f>'044'!$N55</f>
        <v>2</v>
      </c>
      <c r="BC55" s="185">
        <f>'045'!$N55</f>
        <v>2</v>
      </c>
      <c r="BD55" s="185">
        <f>'046'!$N55</f>
        <v>0</v>
      </c>
      <c r="BE55" s="185">
        <f>'047'!$N55</f>
        <v>2</v>
      </c>
      <c r="BF55" s="185">
        <f>'048'!$N55</f>
        <v>0</v>
      </c>
      <c r="BG55" s="185">
        <f>'049'!$N55</f>
        <v>0</v>
      </c>
      <c r="BH55" s="185">
        <f>'050'!$N55</f>
        <v>0</v>
      </c>
      <c r="BI55" s="185">
        <f>'051'!$N55</f>
        <v>0</v>
      </c>
      <c r="BJ55" s="185">
        <f>'052'!$N55</f>
        <v>1</v>
      </c>
      <c r="BK55" s="185">
        <f>'053'!$N55</f>
        <v>1</v>
      </c>
      <c r="BL55" s="185">
        <f>'054'!$N55</f>
        <v>0</v>
      </c>
      <c r="BM55" s="185">
        <f>'055'!$N55</f>
        <v>0</v>
      </c>
      <c r="BN55" s="185">
        <f>'056'!$N55</f>
        <v>0</v>
      </c>
      <c r="BO55" s="185">
        <f>'057'!$N55</f>
        <v>0</v>
      </c>
      <c r="BP55" s="166"/>
      <c r="BQ55" s="166"/>
    </row>
    <row r="56" spans="1:69" s="158" customFormat="1" ht="17.25" customHeight="1" thickBot="1" x14ac:dyDescent="0.25">
      <c r="A56" s="113" t="s">
        <v>38</v>
      </c>
      <c r="B56" s="114"/>
      <c r="C56" s="115"/>
      <c r="D56" s="141"/>
      <c r="E56" s="332"/>
      <c r="F56" s="333"/>
      <c r="G56" s="332"/>
      <c r="H56" s="141"/>
      <c r="I56" s="116"/>
      <c r="J56" s="117"/>
      <c r="K56" s="186">
        <f>'001'!$N56</f>
        <v>0</v>
      </c>
      <c r="L56" s="186" t="str">
        <f>'002'!$M56</f>
        <v/>
      </c>
      <c r="M56" s="186" t="str">
        <f>'003'!$M56</f>
        <v/>
      </c>
      <c r="N56" s="186" t="str">
        <f>'004'!$M56</f>
        <v/>
      </c>
      <c r="O56" s="186" t="str">
        <f>'005'!$M56</f>
        <v/>
      </c>
      <c r="P56" s="186" t="str">
        <f>'006'!$M56</f>
        <v/>
      </c>
      <c r="Q56" s="186" t="str">
        <f>'007'!$M56</f>
        <v/>
      </c>
      <c r="R56" s="186" t="str">
        <f>'008'!$M56</f>
        <v/>
      </c>
      <c r="S56" s="186">
        <f>'009'!$N56</f>
        <v>0</v>
      </c>
      <c r="T56" s="186">
        <f>'010'!$N56</f>
        <v>0</v>
      </c>
      <c r="U56" s="186">
        <f>'011'!$N56</f>
        <v>0</v>
      </c>
      <c r="V56" s="186">
        <f>'012'!$N56</f>
        <v>0</v>
      </c>
      <c r="W56" s="186">
        <f>'013'!$N56</f>
        <v>0</v>
      </c>
      <c r="X56" s="186">
        <f>'014'!$N56</f>
        <v>0</v>
      </c>
      <c r="Y56" s="186">
        <f>'015'!$N56</f>
        <v>0</v>
      </c>
      <c r="Z56" s="186">
        <f>'016'!$N56</f>
        <v>0</v>
      </c>
      <c r="AA56" s="186">
        <f>'017'!$N56</f>
        <v>0</v>
      </c>
      <c r="AB56" s="186">
        <f>'018'!$N56</f>
        <v>0</v>
      </c>
      <c r="AC56" s="186">
        <f>'019'!$N56</f>
        <v>0</v>
      </c>
      <c r="AD56" s="186">
        <f>'020'!$N56</f>
        <v>0</v>
      </c>
      <c r="AE56" s="186">
        <f>'021'!$N56</f>
        <v>0</v>
      </c>
      <c r="AF56" s="186">
        <f>'022'!$N56</f>
        <v>0</v>
      </c>
      <c r="AG56" s="186">
        <f>'023'!$N56</f>
        <v>0</v>
      </c>
      <c r="AH56" s="186">
        <f>'024'!$N56</f>
        <v>0</v>
      </c>
      <c r="AI56" s="186">
        <f>'025'!$N56</f>
        <v>0</v>
      </c>
      <c r="AJ56" s="186">
        <f>'026'!$N56</f>
        <v>0</v>
      </c>
      <c r="AK56" s="186">
        <f>'027'!$N56</f>
        <v>0</v>
      </c>
      <c r="AL56" s="186">
        <f>'028'!$N56</f>
        <v>0</v>
      </c>
      <c r="AM56" s="186">
        <f>'029'!$N56</f>
        <v>0</v>
      </c>
      <c r="AN56" s="186">
        <f>'030'!$N56</f>
        <v>0</v>
      </c>
      <c r="AO56" s="186">
        <f>'031'!$N56</f>
        <v>0</v>
      </c>
      <c r="AP56" s="186">
        <f>'032'!$N56</f>
        <v>0</v>
      </c>
      <c r="AQ56" s="186">
        <f>'033'!$N56</f>
        <v>0</v>
      </c>
      <c r="AR56" s="186">
        <f>'034'!$N56</f>
        <v>0</v>
      </c>
      <c r="AS56" s="186">
        <f>'035'!$N56</f>
        <v>0</v>
      </c>
      <c r="AT56" s="186">
        <f>'036'!$N56</f>
        <v>0</v>
      </c>
      <c r="AU56" s="186">
        <f>'038'!$N56</f>
        <v>0</v>
      </c>
      <c r="AV56" s="186">
        <f>'037'!$N56</f>
        <v>0</v>
      </c>
      <c r="AW56" s="186">
        <f>'039'!$N56</f>
        <v>0</v>
      </c>
      <c r="AX56" s="186">
        <f>'040'!$N56</f>
        <v>0</v>
      </c>
      <c r="AY56" s="186">
        <f>'041'!$N56</f>
        <v>0</v>
      </c>
      <c r="AZ56" s="186">
        <f>'042'!$N56</f>
        <v>0</v>
      </c>
      <c r="BA56" s="186">
        <f>'043'!$N56</f>
        <v>0</v>
      </c>
      <c r="BB56" s="186">
        <f>'044'!$N56</f>
        <v>0</v>
      </c>
      <c r="BC56" s="186">
        <f>'045'!$N56</f>
        <v>0</v>
      </c>
      <c r="BD56" s="186">
        <f>'046'!$N56</f>
        <v>0</v>
      </c>
      <c r="BE56" s="186">
        <f>'047'!$N56</f>
        <v>0</v>
      </c>
      <c r="BF56" s="186">
        <f>'048'!$N56</f>
        <v>0</v>
      </c>
      <c r="BG56" s="186">
        <f>'049'!$N56</f>
        <v>0</v>
      </c>
      <c r="BH56" s="186">
        <f>'050'!$N56</f>
        <v>0</v>
      </c>
      <c r="BI56" s="186">
        <f>'051'!$N56</f>
        <v>0</v>
      </c>
      <c r="BJ56" s="186">
        <f>'052'!$N56</f>
        <v>0</v>
      </c>
      <c r="BK56" s="186">
        <f>'053'!$N56</f>
        <v>0</v>
      </c>
      <c r="BL56" s="186">
        <f>'054'!$N56</f>
        <v>0</v>
      </c>
      <c r="BM56" s="186">
        <f>'055'!$N56</f>
        <v>0</v>
      </c>
      <c r="BN56" s="186">
        <f>'056'!$N56</f>
        <v>0</v>
      </c>
      <c r="BO56" s="186">
        <f>'057'!$N56</f>
        <v>0</v>
      </c>
      <c r="BP56" s="166"/>
      <c r="BQ56" s="166"/>
    </row>
    <row r="57" spans="1:69" s="158" customFormat="1" ht="27" customHeight="1" thickBot="1" x14ac:dyDescent="0.25">
      <c r="A57" s="106">
        <v>44889</v>
      </c>
      <c r="B57" s="118">
        <v>0.41666666666666669</v>
      </c>
      <c r="C57" s="119">
        <v>15</v>
      </c>
      <c r="D57" s="140" t="s">
        <v>6</v>
      </c>
      <c r="E57" s="328">
        <v>3</v>
      </c>
      <c r="F57" s="329" t="s">
        <v>4</v>
      </c>
      <c r="G57" s="328">
        <v>2</v>
      </c>
      <c r="H57" s="136" t="s">
        <v>77</v>
      </c>
      <c r="I57" s="109" t="str">
        <f t="shared" ref="I57:I62" si="13">IF(OR(E57="",G57=""),"",IF(E57&gt;G57,"L",IF(G57&gt;E57,"V","E")))</f>
        <v>L</v>
      </c>
      <c r="J57" s="110"/>
      <c r="K57" s="185">
        <f>'001'!$N57</f>
        <v>1</v>
      </c>
      <c r="L57" s="185">
        <f>'002'!$N57</f>
        <v>2</v>
      </c>
      <c r="M57" s="185">
        <f>'003'!$N57</f>
        <v>1</v>
      </c>
      <c r="N57" s="185">
        <f>'004'!$N57</f>
        <v>2</v>
      </c>
      <c r="O57" s="185">
        <f>'005'!$N57</f>
        <v>0</v>
      </c>
      <c r="P57" s="185">
        <f>'006'!$N57</f>
        <v>1</v>
      </c>
      <c r="Q57" s="185">
        <f>'007'!$N57</f>
        <v>1</v>
      </c>
      <c r="R57" s="185">
        <f>'008'!$N57</f>
        <v>2</v>
      </c>
      <c r="S57" s="185">
        <f>'009'!$N57</f>
        <v>1</v>
      </c>
      <c r="T57" s="185">
        <f>'010'!$N57</f>
        <v>1</v>
      </c>
      <c r="U57" s="185">
        <f>'011'!$N57</f>
        <v>1</v>
      </c>
      <c r="V57" s="185">
        <f>'012'!$N57</f>
        <v>0</v>
      </c>
      <c r="W57" s="185">
        <f>'013'!$N57</f>
        <v>1</v>
      </c>
      <c r="X57" s="185">
        <f>'014'!$N57</f>
        <v>2</v>
      </c>
      <c r="Y57" s="185">
        <f>'015'!$N57</f>
        <v>2</v>
      </c>
      <c r="Z57" s="185">
        <f>'016'!$N57</f>
        <v>1</v>
      </c>
      <c r="AA57" s="185">
        <f>'017'!$N57</f>
        <v>2</v>
      </c>
      <c r="AB57" s="185">
        <f>'018'!$N57</f>
        <v>2</v>
      </c>
      <c r="AC57" s="185">
        <f>'019'!$N57</f>
        <v>0</v>
      </c>
      <c r="AD57" s="185">
        <f>'020'!$N57</f>
        <v>1</v>
      </c>
      <c r="AE57" s="185">
        <f>'021'!$N57</f>
        <v>1</v>
      </c>
      <c r="AF57" s="185">
        <f>'022'!$N57</f>
        <v>2</v>
      </c>
      <c r="AG57" s="185">
        <f>'023'!$N57</f>
        <v>2</v>
      </c>
      <c r="AH57" s="185">
        <f>'024'!$N57</f>
        <v>2</v>
      </c>
      <c r="AI57" s="185">
        <f>'025'!$N57</f>
        <v>2</v>
      </c>
      <c r="AJ57" s="185">
        <f>'026'!$N57</f>
        <v>1</v>
      </c>
      <c r="AK57" s="185">
        <f>'027'!$N57</f>
        <v>0</v>
      </c>
      <c r="AL57" s="185">
        <f>'028'!$N57</f>
        <v>2</v>
      </c>
      <c r="AM57" s="185">
        <f>'029'!$N57</f>
        <v>2</v>
      </c>
      <c r="AN57" s="185">
        <f>'030'!$N57</f>
        <v>2</v>
      </c>
      <c r="AO57" s="185">
        <f>'031'!$N57</f>
        <v>2</v>
      </c>
      <c r="AP57" s="185">
        <f>'032'!$N57</f>
        <v>0</v>
      </c>
      <c r="AQ57" s="185">
        <f>'033'!$N57</f>
        <v>2</v>
      </c>
      <c r="AR57" s="185">
        <f>'034'!$N57</f>
        <v>2</v>
      </c>
      <c r="AS57" s="185">
        <f>'035'!$N57</f>
        <v>1</v>
      </c>
      <c r="AT57" s="185">
        <f>'036'!$N57</f>
        <v>1</v>
      </c>
      <c r="AU57" s="185">
        <f>'038'!$N57</f>
        <v>2</v>
      </c>
      <c r="AV57" s="185">
        <f>'037'!$N57</f>
        <v>2</v>
      </c>
      <c r="AW57" s="185">
        <f>'039'!$N57</f>
        <v>1</v>
      </c>
      <c r="AX57" s="185">
        <f>'040'!$N57</f>
        <v>1</v>
      </c>
      <c r="AY57" s="185">
        <f>'041'!$N57</f>
        <v>2</v>
      </c>
      <c r="AZ57" s="185">
        <f>'042'!$N57</f>
        <v>1</v>
      </c>
      <c r="BA57" s="185">
        <f>'043'!$N57</f>
        <v>1</v>
      </c>
      <c r="BB57" s="185">
        <f>'044'!$N57</f>
        <v>2</v>
      </c>
      <c r="BC57" s="185">
        <f>'045'!$N57</f>
        <v>2</v>
      </c>
      <c r="BD57" s="185">
        <f>'046'!$N57</f>
        <v>2</v>
      </c>
      <c r="BE57" s="185">
        <f>'047'!$N57</f>
        <v>2</v>
      </c>
      <c r="BF57" s="185">
        <f>'048'!$N57</f>
        <v>1</v>
      </c>
      <c r="BG57" s="185">
        <f>'049'!$N57</f>
        <v>0</v>
      </c>
      <c r="BH57" s="185">
        <f>'050'!$N57</f>
        <v>1</v>
      </c>
      <c r="BI57" s="185">
        <f>'051'!$N57</f>
        <v>1</v>
      </c>
      <c r="BJ57" s="185">
        <f>'052'!$N57</f>
        <v>0</v>
      </c>
      <c r="BK57" s="185">
        <f>'053'!$N57</f>
        <v>0</v>
      </c>
      <c r="BL57" s="185">
        <f>'054'!$N57</f>
        <v>1</v>
      </c>
      <c r="BM57" s="185">
        <f>'055'!$N57</f>
        <v>1</v>
      </c>
      <c r="BN57" s="185">
        <f>'056'!$N57</f>
        <v>0</v>
      </c>
      <c r="BO57" s="185">
        <f>'057'!$N57</f>
        <v>0</v>
      </c>
      <c r="BP57" s="166"/>
      <c r="BQ57" s="166"/>
    </row>
    <row r="58" spans="1:69" s="158" customFormat="1" ht="27" customHeight="1" thickBot="1" x14ac:dyDescent="0.25">
      <c r="A58" s="106">
        <v>44889</v>
      </c>
      <c r="B58" s="111">
        <v>0.29166666666666669</v>
      </c>
      <c r="C58" s="112">
        <v>16</v>
      </c>
      <c r="D58" s="142" t="s">
        <v>24</v>
      </c>
      <c r="E58" s="330">
        <v>0</v>
      </c>
      <c r="F58" s="331" t="s">
        <v>4</v>
      </c>
      <c r="G58" s="330">
        <v>0</v>
      </c>
      <c r="H58" s="137" t="s">
        <v>93</v>
      </c>
      <c r="I58" s="109" t="str">
        <f t="shared" si="13"/>
        <v>E</v>
      </c>
      <c r="J58" s="110"/>
      <c r="K58" s="185">
        <f>'001'!$N58</f>
        <v>0</v>
      </c>
      <c r="L58" s="185">
        <f>'002'!$N58</f>
        <v>0</v>
      </c>
      <c r="M58" s="185">
        <f>'003'!$N58</f>
        <v>0</v>
      </c>
      <c r="N58" s="185">
        <f>'004'!$N58</f>
        <v>2</v>
      </c>
      <c r="O58" s="185">
        <f>'005'!$N58</f>
        <v>0</v>
      </c>
      <c r="P58" s="185">
        <f>'006'!$N58</f>
        <v>0</v>
      </c>
      <c r="Q58" s="185">
        <f>'007'!$N58</f>
        <v>0</v>
      </c>
      <c r="R58" s="185">
        <f>'008'!$N58</f>
        <v>0</v>
      </c>
      <c r="S58" s="185">
        <f>'009'!$N58</f>
        <v>0</v>
      </c>
      <c r="T58" s="185">
        <f>'010'!$N58</f>
        <v>2</v>
      </c>
      <c r="U58" s="185">
        <f>'011'!$N58</f>
        <v>2</v>
      </c>
      <c r="V58" s="185">
        <f>'012'!$N58</f>
        <v>2</v>
      </c>
      <c r="W58" s="185">
        <f>'013'!$N58</f>
        <v>0</v>
      </c>
      <c r="X58" s="185">
        <f>'014'!$N58</f>
        <v>0</v>
      </c>
      <c r="Y58" s="185">
        <f>'015'!$N58</f>
        <v>0</v>
      </c>
      <c r="Z58" s="185">
        <f>'016'!$N58</f>
        <v>0</v>
      </c>
      <c r="AA58" s="185">
        <f>'017'!$N58</f>
        <v>0</v>
      </c>
      <c r="AB58" s="185">
        <f>'018'!$N58</f>
        <v>2</v>
      </c>
      <c r="AC58" s="185">
        <f>'019'!$N58</f>
        <v>0</v>
      </c>
      <c r="AD58" s="185">
        <f>'020'!$N58</f>
        <v>2</v>
      </c>
      <c r="AE58" s="185">
        <f>'021'!$N58</f>
        <v>2</v>
      </c>
      <c r="AF58" s="185">
        <f>'022'!$N58</f>
        <v>0</v>
      </c>
      <c r="AG58" s="185">
        <f>'023'!$N58</f>
        <v>0</v>
      </c>
      <c r="AH58" s="185">
        <f>'024'!$N58</f>
        <v>0</v>
      </c>
      <c r="AI58" s="185">
        <f>'025'!$N58</f>
        <v>0</v>
      </c>
      <c r="AJ58" s="185">
        <f>'026'!$N58</f>
        <v>0</v>
      </c>
      <c r="AK58" s="185">
        <f>'027'!$N58</f>
        <v>0</v>
      </c>
      <c r="AL58" s="185">
        <f>'028'!$N58</f>
        <v>2</v>
      </c>
      <c r="AM58" s="185">
        <f>'029'!$N58</f>
        <v>0</v>
      </c>
      <c r="AN58" s="185">
        <f>'030'!$N58</f>
        <v>2</v>
      </c>
      <c r="AO58" s="185">
        <f>'031'!$N58</f>
        <v>0</v>
      </c>
      <c r="AP58" s="185">
        <f>'032'!$N58</f>
        <v>0</v>
      </c>
      <c r="AQ58" s="185">
        <f>'033'!$N58</f>
        <v>2</v>
      </c>
      <c r="AR58" s="185">
        <f>'034'!$N58</f>
        <v>2</v>
      </c>
      <c r="AS58" s="185">
        <f>'035'!$N58</f>
        <v>0</v>
      </c>
      <c r="AT58" s="185">
        <f>'036'!$N58</f>
        <v>0</v>
      </c>
      <c r="AU58" s="185">
        <f>'038'!$N58</f>
        <v>0</v>
      </c>
      <c r="AV58" s="185">
        <f>'037'!$N58</f>
        <v>0</v>
      </c>
      <c r="AW58" s="185">
        <f>'039'!$N58</f>
        <v>0</v>
      </c>
      <c r="AX58" s="185">
        <f>'040'!$N58</f>
        <v>0</v>
      </c>
      <c r="AY58" s="185">
        <f>'041'!$N58</f>
        <v>0</v>
      </c>
      <c r="AZ58" s="185">
        <f>'042'!$N58</f>
        <v>0</v>
      </c>
      <c r="BA58" s="185">
        <f>'043'!$N58</f>
        <v>2</v>
      </c>
      <c r="BB58" s="185">
        <f>'044'!$N58</f>
        <v>0</v>
      </c>
      <c r="BC58" s="185">
        <f>'045'!$N58</f>
        <v>0</v>
      </c>
      <c r="BD58" s="185">
        <f>'046'!$N58</f>
        <v>2</v>
      </c>
      <c r="BE58" s="185">
        <f>'047'!$N58</f>
        <v>0</v>
      </c>
      <c r="BF58" s="185">
        <f>'048'!$N58</f>
        <v>0</v>
      </c>
      <c r="BG58" s="185">
        <f>'049'!$N58</f>
        <v>2</v>
      </c>
      <c r="BH58" s="185">
        <f>'050'!$N58</f>
        <v>0</v>
      </c>
      <c r="BI58" s="185">
        <f>'051'!$N58</f>
        <v>0</v>
      </c>
      <c r="BJ58" s="185">
        <f>'052'!$N58</f>
        <v>0</v>
      </c>
      <c r="BK58" s="185">
        <f>'053'!$N58</f>
        <v>0</v>
      </c>
      <c r="BL58" s="185">
        <f>'054'!$N58</f>
        <v>0</v>
      </c>
      <c r="BM58" s="185">
        <f>'055'!$N58</f>
        <v>0</v>
      </c>
      <c r="BN58" s="185">
        <f>'056'!$N58</f>
        <v>2</v>
      </c>
      <c r="BO58" s="185">
        <f>'057'!$N58</f>
        <v>2</v>
      </c>
      <c r="BP58" s="166"/>
      <c r="BQ58" s="166"/>
    </row>
    <row r="59" spans="1:69" s="158" customFormat="1" ht="27" customHeight="1" thickBot="1" x14ac:dyDescent="0.25">
      <c r="A59" s="106">
        <v>44893</v>
      </c>
      <c r="B59" s="111">
        <v>0.54166666666666663</v>
      </c>
      <c r="C59" s="112">
        <v>31</v>
      </c>
      <c r="D59" s="142" t="s">
        <v>6</v>
      </c>
      <c r="E59" s="330">
        <v>2</v>
      </c>
      <c r="F59" s="331" t="s">
        <v>4</v>
      </c>
      <c r="G59" s="330">
        <v>0</v>
      </c>
      <c r="H59" s="137" t="s">
        <v>24</v>
      </c>
      <c r="I59" s="109" t="str">
        <f t="shared" si="13"/>
        <v>L</v>
      </c>
      <c r="J59" s="110"/>
      <c r="K59" s="185">
        <f>'001'!$N59</f>
        <v>0</v>
      </c>
      <c r="L59" s="185">
        <f>'002'!$N59</f>
        <v>0</v>
      </c>
      <c r="M59" s="185">
        <f>'003'!$N59</f>
        <v>0</v>
      </c>
      <c r="N59" s="185">
        <f>'004'!$N59</f>
        <v>0</v>
      </c>
      <c r="O59" s="185">
        <f>'005'!$N59</f>
        <v>0</v>
      </c>
      <c r="P59" s="185">
        <f>'006'!$N59</f>
        <v>0</v>
      </c>
      <c r="Q59" s="185">
        <f>'007'!$N59</f>
        <v>1</v>
      </c>
      <c r="R59" s="185">
        <f>'008'!$N59</f>
        <v>1</v>
      </c>
      <c r="S59" s="185">
        <f>'009'!$N59</f>
        <v>0</v>
      </c>
      <c r="T59" s="185">
        <f>'010'!$N59</f>
        <v>0</v>
      </c>
      <c r="U59" s="185">
        <f>'011'!$N59</f>
        <v>0</v>
      </c>
      <c r="V59" s="185">
        <f>'012'!$N59</f>
        <v>0</v>
      </c>
      <c r="W59" s="185">
        <f>'013'!$N59</f>
        <v>1</v>
      </c>
      <c r="X59" s="185">
        <f>'014'!$N59</f>
        <v>0</v>
      </c>
      <c r="Y59" s="185">
        <f>'015'!$N59</f>
        <v>1</v>
      </c>
      <c r="Z59" s="185">
        <f>'016'!$N59</f>
        <v>3</v>
      </c>
      <c r="AA59" s="185">
        <f>'017'!$N59</f>
        <v>0</v>
      </c>
      <c r="AB59" s="185">
        <f>'018'!$N59</f>
        <v>0</v>
      </c>
      <c r="AC59" s="185">
        <f>'019'!$N59</f>
        <v>1</v>
      </c>
      <c r="AD59" s="185">
        <f>'020'!$N59</f>
        <v>0</v>
      </c>
      <c r="AE59" s="185">
        <f>'021'!$N59</f>
        <v>1</v>
      </c>
      <c r="AF59" s="185">
        <f>'022'!$N59</f>
        <v>0</v>
      </c>
      <c r="AG59" s="185">
        <f>'023'!$N59</f>
        <v>0</v>
      </c>
      <c r="AH59" s="185">
        <f>'024'!$N59</f>
        <v>0</v>
      </c>
      <c r="AI59" s="185">
        <f>'025'!$N59</f>
        <v>0</v>
      </c>
      <c r="AJ59" s="185">
        <f>'026'!$N59</f>
        <v>1</v>
      </c>
      <c r="AK59" s="185">
        <f>'027'!$N59</f>
        <v>0</v>
      </c>
      <c r="AL59" s="185">
        <f>'028'!$N59</f>
        <v>1</v>
      </c>
      <c r="AM59" s="185">
        <f>'029'!$N59</f>
        <v>0</v>
      </c>
      <c r="AN59" s="185">
        <f>'030'!$N59</f>
        <v>0</v>
      </c>
      <c r="AO59" s="185">
        <f>'031'!$N59</f>
        <v>1</v>
      </c>
      <c r="AP59" s="185">
        <f>'032'!$N59</f>
        <v>0</v>
      </c>
      <c r="AQ59" s="185">
        <f>'033'!$N59</f>
        <v>1</v>
      </c>
      <c r="AR59" s="185">
        <f>'034'!$N59</f>
        <v>3</v>
      </c>
      <c r="AS59" s="185">
        <f>'035'!$N59</f>
        <v>3</v>
      </c>
      <c r="AT59" s="185">
        <f>'036'!$N59</f>
        <v>1</v>
      </c>
      <c r="AU59" s="185">
        <f>'038'!$N59</f>
        <v>0</v>
      </c>
      <c r="AV59" s="185">
        <f>'037'!$N59</f>
        <v>0</v>
      </c>
      <c r="AW59" s="185">
        <f>'039'!$N59</f>
        <v>0</v>
      </c>
      <c r="AX59" s="185">
        <f>'040'!$N59</f>
        <v>0</v>
      </c>
      <c r="AY59" s="185">
        <f>'041'!$N59</f>
        <v>0</v>
      </c>
      <c r="AZ59" s="185">
        <f>'042'!$N59</f>
        <v>0</v>
      </c>
      <c r="BA59" s="185">
        <f>'043'!$N59</f>
        <v>0</v>
      </c>
      <c r="BB59" s="185">
        <f>'044'!$N59</f>
        <v>1</v>
      </c>
      <c r="BC59" s="185">
        <f>'045'!$N59</f>
        <v>1</v>
      </c>
      <c r="BD59" s="185">
        <f>'046'!$N59</f>
        <v>0</v>
      </c>
      <c r="BE59" s="185">
        <f>'047'!$N59</f>
        <v>0</v>
      </c>
      <c r="BF59" s="185">
        <f>'048'!$N59</f>
        <v>1</v>
      </c>
      <c r="BG59" s="185">
        <f>'049'!$N59</f>
        <v>0</v>
      </c>
      <c r="BH59" s="185">
        <f>'050'!$N59</f>
        <v>1</v>
      </c>
      <c r="BI59" s="185">
        <f>'051'!$N59</f>
        <v>1</v>
      </c>
      <c r="BJ59" s="185">
        <f>'052'!$N59</f>
        <v>0</v>
      </c>
      <c r="BK59" s="185">
        <f>'053'!$N59</f>
        <v>0</v>
      </c>
      <c r="BL59" s="185">
        <f>'054'!$N59</f>
        <v>0</v>
      </c>
      <c r="BM59" s="185">
        <f>'055'!$N59</f>
        <v>0</v>
      </c>
      <c r="BN59" s="185">
        <f>'056'!$N59</f>
        <v>0</v>
      </c>
      <c r="BO59" s="185">
        <f>'057'!$N59</f>
        <v>0</v>
      </c>
      <c r="BP59" s="166"/>
      <c r="BQ59" s="166"/>
    </row>
    <row r="60" spans="1:69" s="158" customFormat="1" ht="27" customHeight="1" thickBot="1" x14ac:dyDescent="0.25">
      <c r="A60" s="106">
        <v>44893</v>
      </c>
      <c r="B60" s="111">
        <v>0.29166666666666669</v>
      </c>
      <c r="C60" s="112">
        <v>32</v>
      </c>
      <c r="D60" s="142" t="s">
        <v>93</v>
      </c>
      <c r="E60" s="330">
        <v>2</v>
      </c>
      <c r="F60" s="331" t="s">
        <v>4</v>
      </c>
      <c r="G60" s="330">
        <v>3</v>
      </c>
      <c r="H60" s="137" t="s">
        <v>77</v>
      </c>
      <c r="I60" s="109" t="str">
        <f t="shared" si="13"/>
        <v>V</v>
      </c>
      <c r="J60" s="110"/>
      <c r="K60" s="185">
        <f>'001'!$N60</f>
        <v>0</v>
      </c>
      <c r="L60" s="185">
        <f>'002'!$N60</f>
        <v>0</v>
      </c>
      <c r="M60" s="185">
        <f>'003'!$N60</f>
        <v>0</v>
      </c>
      <c r="N60" s="185">
        <f>'004'!$N60</f>
        <v>0</v>
      </c>
      <c r="O60" s="185">
        <f>'005'!$N60</f>
        <v>2</v>
      </c>
      <c r="P60" s="185">
        <f>'006'!$N60</f>
        <v>0</v>
      </c>
      <c r="Q60" s="185">
        <f>'007'!$N60</f>
        <v>0</v>
      </c>
      <c r="R60" s="185">
        <f>'008'!$N60</f>
        <v>0</v>
      </c>
      <c r="S60" s="185">
        <f>'009'!$N60</f>
        <v>0</v>
      </c>
      <c r="T60" s="185">
        <f>'010'!$N60</f>
        <v>0</v>
      </c>
      <c r="U60" s="185">
        <f>'011'!$N60</f>
        <v>0</v>
      </c>
      <c r="V60" s="185">
        <f>'012'!$N60</f>
        <v>0</v>
      </c>
      <c r="W60" s="185">
        <f>'013'!$N60</f>
        <v>0</v>
      </c>
      <c r="X60" s="185">
        <f>'014'!$N60</f>
        <v>0</v>
      </c>
      <c r="Y60" s="185">
        <f>'015'!$N60</f>
        <v>0</v>
      </c>
      <c r="Z60" s="185">
        <f>'016'!$N60</f>
        <v>0</v>
      </c>
      <c r="AA60" s="185">
        <f>'017'!$N60</f>
        <v>0</v>
      </c>
      <c r="AB60" s="185">
        <f>'018'!$N60</f>
        <v>0</v>
      </c>
      <c r="AC60" s="185">
        <f>'019'!$N60</f>
        <v>2</v>
      </c>
      <c r="AD60" s="185">
        <f>'020'!$N60</f>
        <v>0</v>
      </c>
      <c r="AE60" s="185">
        <f>'021'!$N60</f>
        <v>0</v>
      </c>
      <c r="AF60" s="185">
        <f>'022'!$N60</f>
        <v>0</v>
      </c>
      <c r="AG60" s="185">
        <f>'023'!$N60</f>
        <v>1</v>
      </c>
      <c r="AH60" s="185">
        <f>'024'!$N60</f>
        <v>0</v>
      </c>
      <c r="AI60" s="185">
        <f>'025'!$N60</f>
        <v>0</v>
      </c>
      <c r="AJ60" s="185">
        <f>'026'!$N60</f>
        <v>0</v>
      </c>
      <c r="AK60" s="185">
        <f>'027'!$N60</f>
        <v>0</v>
      </c>
      <c r="AL60" s="185">
        <f>'028'!$N60</f>
        <v>0</v>
      </c>
      <c r="AM60" s="185">
        <f>'029'!$N60</f>
        <v>0</v>
      </c>
      <c r="AN60" s="185">
        <f>'030'!$N60</f>
        <v>0</v>
      </c>
      <c r="AO60" s="185">
        <f>'031'!$N60</f>
        <v>0</v>
      </c>
      <c r="AP60" s="185">
        <f>'032'!$N60</f>
        <v>0</v>
      </c>
      <c r="AQ60" s="185">
        <f>'033'!$N60</f>
        <v>0</v>
      </c>
      <c r="AR60" s="185">
        <f>'034'!$N60</f>
        <v>0</v>
      </c>
      <c r="AS60" s="185">
        <f>'035'!$N60</f>
        <v>1</v>
      </c>
      <c r="AT60" s="185">
        <f>'036'!$N60</f>
        <v>0</v>
      </c>
      <c r="AU60" s="185">
        <f>'038'!$N60</f>
        <v>0</v>
      </c>
      <c r="AV60" s="185">
        <f>'037'!$N60</f>
        <v>0</v>
      </c>
      <c r="AW60" s="185">
        <f>'039'!$N60</f>
        <v>0</v>
      </c>
      <c r="AX60" s="185">
        <f>'040'!$N60</f>
        <v>0</v>
      </c>
      <c r="AY60" s="185">
        <f>'041'!$N60</f>
        <v>0</v>
      </c>
      <c r="AZ60" s="185">
        <f>'042'!$N60</f>
        <v>0</v>
      </c>
      <c r="BA60" s="185">
        <f>'043'!$N60</f>
        <v>2</v>
      </c>
      <c r="BB60" s="185">
        <f>'044'!$N60</f>
        <v>2</v>
      </c>
      <c r="BC60" s="185">
        <f>'045'!$N60</f>
        <v>0</v>
      </c>
      <c r="BD60" s="185">
        <f>'046'!$N60</f>
        <v>0</v>
      </c>
      <c r="BE60" s="185">
        <f>'047'!$N60</f>
        <v>0</v>
      </c>
      <c r="BF60" s="185">
        <f>'048'!$N60</f>
        <v>0</v>
      </c>
      <c r="BG60" s="185">
        <f>'049'!$N60</f>
        <v>2</v>
      </c>
      <c r="BH60" s="185">
        <f>'050'!$N60</f>
        <v>0</v>
      </c>
      <c r="BI60" s="185">
        <f>'051'!$N60</f>
        <v>0</v>
      </c>
      <c r="BJ60" s="185">
        <f>'052'!$N60</f>
        <v>0</v>
      </c>
      <c r="BK60" s="185">
        <f>'053'!$N60</f>
        <v>0</v>
      </c>
      <c r="BL60" s="185">
        <f>'054'!$N60</f>
        <v>0</v>
      </c>
      <c r="BM60" s="185">
        <f>'055'!$N60</f>
        <v>0</v>
      </c>
      <c r="BN60" s="185">
        <f>'056'!$N60</f>
        <v>0</v>
      </c>
      <c r="BO60" s="185">
        <f>'057'!$N60</f>
        <v>0</v>
      </c>
      <c r="BP60" s="166"/>
      <c r="BQ60" s="166"/>
    </row>
    <row r="61" spans="1:69" s="158" customFormat="1" ht="27" customHeight="1" thickBot="1" x14ac:dyDescent="0.25">
      <c r="A61" s="106">
        <v>44897</v>
      </c>
      <c r="B61" s="111">
        <v>0.375</v>
      </c>
      <c r="C61" s="112">
        <v>47</v>
      </c>
      <c r="D61" s="142" t="s">
        <v>93</v>
      </c>
      <c r="E61" s="330">
        <v>2</v>
      </c>
      <c r="F61" s="331" t="s">
        <v>4</v>
      </c>
      <c r="G61" s="330">
        <v>1</v>
      </c>
      <c r="H61" s="137" t="s">
        <v>6</v>
      </c>
      <c r="I61" s="109" t="str">
        <f t="shared" si="13"/>
        <v>L</v>
      </c>
      <c r="J61" s="110"/>
      <c r="K61" s="185">
        <f>'001'!$N61</f>
        <v>0</v>
      </c>
      <c r="L61" s="185">
        <f>'002'!$N61</f>
        <v>1</v>
      </c>
      <c r="M61" s="185">
        <f>'003'!$N61</f>
        <v>0</v>
      </c>
      <c r="N61" s="185">
        <f>'004'!$N61</f>
        <v>0</v>
      </c>
      <c r="O61" s="185">
        <f>'005'!$N61</f>
        <v>3</v>
      </c>
      <c r="P61" s="185">
        <f>'006'!$N61</f>
        <v>0</v>
      </c>
      <c r="Q61" s="185">
        <f>'007'!$N61</f>
        <v>0</v>
      </c>
      <c r="R61" s="185">
        <f>'008'!$N61</f>
        <v>0</v>
      </c>
      <c r="S61" s="185">
        <f>'009'!$N61</f>
        <v>0</v>
      </c>
      <c r="T61" s="185">
        <f>'010'!$N61</f>
        <v>0</v>
      </c>
      <c r="U61" s="185">
        <f>'011'!$N61</f>
        <v>0</v>
      </c>
      <c r="V61" s="185">
        <f>'012'!$N61</f>
        <v>0</v>
      </c>
      <c r="W61" s="185">
        <f>'013'!$N61</f>
        <v>0</v>
      </c>
      <c r="X61" s="185">
        <f>'014'!$N61</f>
        <v>0</v>
      </c>
      <c r="Y61" s="185">
        <f>'015'!$N61</f>
        <v>0</v>
      </c>
      <c r="Z61" s="185">
        <f>'016'!$N61</f>
        <v>0</v>
      </c>
      <c r="AA61" s="185">
        <f>'017'!$N61</f>
        <v>0</v>
      </c>
      <c r="AB61" s="185">
        <f>'018'!$N61</f>
        <v>0</v>
      </c>
      <c r="AC61" s="185">
        <f>'019'!$N61</f>
        <v>0</v>
      </c>
      <c r="AD61" s="185">
        <f>'020'!$N61</f>
        <v>0</v>
      </c>
      <c r="AE61" s="185">
        <f>'021'!$N61</f>
        <v>0</v>
      </c>
      <c r="AF61" s="185">
        <f>'022'!$N61</f>
        <v>0</v>
      </c>
      <c r="AG61" s="185">
        <f>'023'!$N61</f>
        <v>0</v>
      </c>
      <c r="AH61" s="185">
        <f>'024'!$N61</f>
        <v>0</v>
      </c>
      <c r="AI61" s="185">
        <f>'025'!$N61</f>
        <v>0</v>
      </c>
      <c r="AJ61" s="185">
        <f>'026'!$N61</f>
        <v>0</v>
      </c>
      <c r="AK61" s="185">
        <f>'027'!$N61</f>
        <v>0</v>
      </c>
      <c r="AL61" s="185">
        <f>'028'!$N61</f>
        <v>0</v>
      </c>
      <c r="AM61" s="185">
        <f>'029'!$N61</f>
        <v>0</v>
      </c>
      <c r="AN61" s="185">
        <f>'030'!$N61</f>
        <v>0</v>
      </c>
      <c r="AO61" s="185">
        <f>'031'!$N61</f>
        <v>0</v>
      </c>
      <c r="AP61" s="185">
        <f>'032'!$N61</f>
        <v>0</v>
      </c>
      <c r="AQ61" s="185">
        <f>'033'!$N61</f>
        <v>0</v>
      </c>
      <c r="AR61" s="185">
        <f>'034'!$N61</f>
        <v>0</v>
      </c>
      <c r="AS61" s="185">
        <f>'035'!$N61</f>
        <v>0</v>
      </c>
      <c r="AT61" s="185">
        <f>'036'!$N61</f>
        <v>0</v>
      </c>
      <c r="AU61" s="185">
        <f>'038'!$N61</f>
        <v>0</v>
      </c>
      <c r="AV61" s="185">
        <f>'037'!$N61</f>
        <v>0</v>
      </c>
      <c r="AW61" s="185">
        <f>'039'!$N61</f>
        <v>0</v>
      </c>
      <c r="AX61" s="185">
        <f>'040'!$N61</f>
        <v>0</v>
      </c>
      <c r="AY61" s="185">
        <f>'041'!$N61</f>
        <v>0</v>
      </c>
      <c r="AZ61" s="185">
        <f>'042'!$N61</f>
        <v>0</v>
      </c>
      <c r="BA61" s="185">
        <f>'043'!$N61</f>
        <v>0</v>
      </c>
      <c r="BB61" s="185">
        <f>'044'!$N61</f>
        <v>0</v>
      </c>
      <c r="BC61" s="185">
        <f>'045'!$N61</f>
        <v>2</v>
      </c>
      <c r="BD61" s="185">
        <f>'046'!$N61</f>
        <v>0</v>
      </c>
      <c r="BE61" s="185">
        <f>'047'!$N61</f>
        <v>0</v>
      </c>
      <c r="BF61" s="185">
        <f>'048'!$N61</f>
        <v>0</v>
      </c>
      <c r="BG61" s="185">
        <f>'049'!$N61</f>
        <v>0</v>
      </c>
      <c r="BH61" s="185">
        <f>'050'!$N61</f>
        <v>0</v>
      </c>
      <c r="BI61" s="185">
        <f>'051'!$N61</f>
        <v>0</v>
      </c>
      <c r="BJ61" s="185">
        <f>'052'!$N61</f>
        <v>0</v>
      </c>
      <c r="BK61" s="185">
        <f>'053'!$N61</f>
        <v>0</v>
      </c>
      <c r="BL61" s="185">
        <f>'054'!$N61</f>
        <v>0</v>
      </c>
      <c r="BM61" s="185">
        <f>'055'!$N61</f>
        <v>0</v>
      </c>
      <c r="BN61" s="185">
        <f>'056'!$N61</f>
        <v>0</v>
      </c>
      <c r="BO61" s="185">
        <f>'057'!$N61</f>
        <v>0</v>
      </c>
      <c r="BP61" s="166"/>
      <c r="BQ61" s="166"/>
    </row>
    <row r="62" spans="1:69" s="158" customFormat="1" ht="27" customHeight="1" thickBot="1" x14ac:dyDescent="0.25">
      <c r="A62" s="106">
        <v>44897</v>
      </c>
      <c r="B62" s="111">
        <v>0.375</v>
      </c>
      <c r="C62" s="112">
        <v>48</v>
      </c>
      <c r="D62" s="142" t="s">
        <v>77</v>
      </c>
      <c r="E62" s="330">
        <v>0</v>
      </c>
      <c r="F62" s="331" t="s">
        <v>4</v>
      </c>
      <c r="G62" s="330">
        <v>2</v>
      </c>
      <c r="H62" s="137" t="s">
        <v>24</v>
      </c>
      <c r="I62" s="109" t="str">
        <f t="shared" si="13"/>
        <v>V</v>
      </c>
      <c r="J62" s="110"/>
      <c r="K62" s="185">
        <f>'001'!$N62</f>
        <v>1</v>
      </c>
      <c r="L62" s="185">
        <f>'002'!$N62</f>
        <v>3</v>
      </c>
      <c r="M62" s="185">
        <f>'003'!$N62</f>
        <v>1</v>
      </c>
      <c r="N62" s="185">
        <f>'004'!$N62</f>
        <v>1</v>
      </c>
      <c r="O62" s="185">
        <f>'005'!$N62</f>
        <v>0</v>
      </c>
      <c r="P62" s="185">
        <f>'006'!$N62</f>
        <v>1</v>
      </c>
      <c r="Q62" s="185">
        <f>'007'!$N62</f>
        <v>1</v>
      </c>
      <c r="R62" s="185">
        <f>'008'!$N62</f>
        <v>1</v>
      </c>
      <c r="S62" s="185">
        <f>'009'!$N62</f>
        <v>2</v>
      </c>
      <c r="T62" s="185">
        <f>'010'!$N62</f>
        <v>1</v>
      </c>
      <c r="U62" s="185">
        <f>'011'!$N62</f>
        <v>3</v>
      </c>
      <c r="V62" s="185">
        <f>'012'!$N62</f>
        <v>0</v>
      </c>
      <c r="W62" s="185">
        <f>'013'!$N62</f>
        <v>0</v>
      </c>
      <c r="X62" s="185">
        <f>'014'!$N62</f>
        <v>0</v>
      </c>
      <c r="Y62" s="185">
        <f>'015'!$N62</f>
        <v>1</v>
      </c>
      <c r="Z62" s="185">
        <f>'016'!$N62</f>
        <v>0</v>
      </c>
      <c r="AA62" s="185">
        <f>'017'!$N62</f>
        <v>2</v>
      </c>
      <c r="AB62" s="185">
        <f>'018'!$N62</f>
        <v>3</v>
      </c>
      <c r="AC62" s="185">
        <f>'019'!$N62</f>
        <v>1</v>
      </c>
      <c r="AD62" s="185">
        <f>'020'!$N62</f>
        <v>0</v>
      </c>
      <c r="AE62" s="185">
        <f>'021'!$N62</f>
        <v>3</v>
      </c>
      <c r="AF62" s="185">
        <f>'022'!$N62</f>
        <v>3</v>
      </c>
      <c r="AG62" s="185">
        <f>'023'!$N62</f>
        <v>1</v>
      </c>
      <c r="AH62" s="185">
        <f>'024'!$N62</f>
        <v>1</v>
      </c>
      <c r="AI62" s="185">
        <f>'025'!$N62</f>
        <v>1</v>
      </c>
      <c r="AJ62" s="185">
        <f>'026'!$N62</f>
        <v>3</v>
      </c>
      <c r="AK62" s="185">
        <f>'027'!$N62</f>
        <v>1</v>
      </c>
      <c r="AL62" s="185">
        <f>'028'!$N62</f>
        <v>1</v>
      </c>
      <c r="AM62" s="185">
        <f>'029'!$N62</f>
        <v>1</v>
      </c>
      <c r="AN62" s="185">
        <f>'030'!$N62</f>
        <v>2</v>
      </c>
      <c r="AO62" s="185">
        <f>'031'!$N62</f>
        <v>1</v>
      </c>
      <c r="AP62" s="185">
        <f>'032'!$N62</f>
        <v>0</v>
      </c>
      <c r="AQ62" s="185">
        <f>'033'!$N62</f>
        <v>1</v>
      </c>
      <c r="AR62" s="185">
        <f>'034'!$N62</f>
        <v>1</v>
      </c>
      <c r="AS62" s="185">
        <f>'035'!$N62</f>
        <v>1</v>
      </c>
      <c r="AT62" s="185">
        <f>'036'!$N62</f>
        <v>1</v>
      </c>
      <c r="AU62" s="185">
        <f>'038'!$N62</f>
        <v>3</v>
      </c>
      <c r="AV62" s="185">
        <f>'037'!$N62</f>
        <v>1</v>
      </c>
      <c r="AW62" s="185">
        <f>'039'!$N62</f>
        <v>1</v>
      </c>
      <c r="AX62" s="185">
        <f>'040'!$N62</f>
        <v>1</v>
      </c>
      <c r="AY62" s="185">
        <f>'041'!$N62</f>
        <v>3</v>
      </c>
      <c r="AZ62" s="185">
        <f>'042'!$N62</f>
        <v>1</v>
      </c>
      <c r="BA62" s="185">
        <f>'043'!$N62</f>
        <v>0</v>
      </c>
      <c r="BB62" s="185">
        <f>'044'!$N62</f>
        <v>1</v>
      </c>
      <c r="BC62" s="185">
        <f>'045'!$N62</f>
        <v>3</v>
      </c>
      <c r="BD62" s="185">
        <f>'046'!$N62</f>
        <v>1</v>
      </c>
      <c r="BE62" s="185">
        <f>'047'!$N62</f>
        <v>1</v>
      </c>
      <c r="BF62" s="185">
        <f>'048'!$N62</f>
        <v>3</v>
      </c>
      <c r="BG62" s="185">
        <f>'049'!$N62</f>
        <v>1</v>
      </c>
      <c r="BH62" s="185">
        <f>'050'!$N62</f>
        <v>1</v>
      </c>
      <c r="BI62" s="185">
        <f>'051'!$N62</f>
        <v>1</v>
      </c>
      <c r="BJ62" s="185">
        <f>'052'!$N62</f>
        <v>0</v>
      </c>
      <c r="BK62" s="185">
        <f>'053'!$N62</f>
        <v>0</v>
      </c>
      <c r="BL62" s="185">
        <f>'054'!$N62</f>
        <v>2</v>
      </c>
      <c r="BM62" s="185">
        <f>'055'!$N62</f>
        <v>1</v>
      </c>
      <c r="BN62" s="185">
        <f>'056'!$N62</f>
        <v>0</v>
      </c>
      <c r="BO62" s="185">
        <f>'057'!$N62</f>
        <v>0</v>
      </c>
      <c r="BP62" s="166"/>
      <c r="BQ62" s="166"/>
    </row>
    <row r="63" spans="1:69" s="158" customFormat="1" ht="17.25" customHeight="1" thickBot="1" x14ac:dyDescent="0.25">
      <c r="A63" s="113" t="s">
        <v>39</v>
      </c>
      <c r="B63" s="124"/>
      <c r="C63" s="125"/>
      <c r="D63" s="141"/>
      <c r="E63" s="332"/>
      <c r="F63" s="333"/>
      <c r="G63" s="332"/>
      <c r="H63" s="141"/>
      <c r="I63" s="116"/>
      <c r="J63" s="117"/>
      <c r="K63" s="186">
        <f>'001'!$N63</f>
        <v>0</v>
      </c>
      <c r="L63" s="186" t="str">
        <f>'002'!$M63</f>
        <v/>
      </c>
      <c r="M63" s="186" t="str">
        <f>'003'!$M63</f>
        <v/>
      </c>
      <c r="N63" s="186" t="str">
        <f>'004'!$M63</f>
        <v/>
      </c>
      <c r="O63" s="186" t="str">
        <f>'005'!$M63</f>
        <v/>
      </c>
      <c r="P63" s="186" t="str">
        <f>'006'!$M63</f>
        <v/>
      </c>
      <c r="Q63" s="186" t="str">
        <f>'007'!$M63</f>
        <v/>
      </c>
      <c r="R63" s="186" t="str">
        <f>'008'!$M63</f>
        <v/>
      </c>
      <c r="S63" s="186">
        <f>'009'!$N63</f>
        <v>0</v>
      </c>
      <c r="T63" s="186">
        <f>'010'!$N63</f>
        <v>0</v>
      </c>
      <c r="U63" s="186">
        <f>'011'!$N63</f>
        <v>0</v>
      </c>
      <c r="V63" s="186">
        <f>'012'!$N63</f>
        <v>0</v>
      </c>
      <c r="W63" s="186">
        <f>'013'!$N63</f>
        <v>0</v>
      </c>
      <c r="X63" s="186">
        <f>'014'!$N63</f>
        <v>0</v>
      </c>
      <c r="Y63" s="186">
        <f>'015'!$N63</f>
        <v>0</v>
      </c>
      <c r="Z63" s="186">
        <f>'016'!$N63</f>
        <v>0</v>
      </c>
      <c r="AA63" s="186">
        <f>'017'!$N63</f>
        <v>0</v>
      </c>
      <c r="AB63" s="186">
        <f>'018'!$N63</f>
        <v>0</v>
      </c>
      <c r="AC63" s="186">
        <f>'019'!$N63</f>
        <v>0</v>
      </c>
      <c r="AD63" s="186">
        <f>'020'!$N63</f>
        <v>0</v>
      </c>
      <c r="AE63" s="186">
        <f>'021'!$N63</f>
        <v>0</v>
      </c>
      <c r="AF63" s="186">
        <f>'022'!$N63</f>
        <v>0</v>
      </c>
      <c r="AG63" s="186">
        <f>'023'!$N63</f>
        <v>0</v>
      </c>
      <c r="AH63" s="186">
        <f>'024'!$N63</f>
        <v>0</v>
      </c>
      <c r="AI63" s="186">
        <f>'025'!$N63</f>
        <v>0</v>
      </c>
      <c r="AJ63" s="186">
        <f>'026'!$N63</f>
        <v>0</v>
      </c>
      <c r="AK63" s="186">
        <f>'027'!$N63</f>
        <v>0</v>
      </c>
      <c r="AL63" s="186">
        <f>'028'!$N63</f>
        <v>0</v>
      </c>
      <c r="AM63" s="186">
        <f>'029'!$N63</f>
        <v>0</v>
      </c>
      <c r="AN63" s="186">
        <f>'030'!$N63</f>
        <v>0</v>
      </c>
      <c r="AO63" s="186">
        <f>'031'!$N63</f>
        <v>0</v>
      </c>
      <c r="AP63" s="186">
        <f>'032'!$N63</f>
        <v>0</v>
      </c>
      <c r="AQ63" s="186">
        <f>'033'!$N63</f>
        <v>0</v>
      </c>
      <c r="AR63" s="186">
        <f>'034'!$N63</f>
        <v>0</v>
      </c>
      <c r="AS63" s="186">
        <f>'035'!$N63</f>
        <v>0</v>
      </c>
      <c r="AT63" s="186">
        <f>'036'!$N63</f>
        <v>0</v>
      </c>
      <c r="AU63" s="186">
        <f>'038'!$N63</f>
        <v>0</v>
      </c>
      <c r="AV63" s="186">
        <f>'037'!$N63</f>
        <v>0</v>
      </c>
      <c r="AW63" s="186">
        <f>'039'!$N63</f>
        <v>0</v>
      </c>
      <c r="AX63" s="186">
        <f>'040'!$N63</f>
        <v>0</v>
      </c>
      <c r="AY63" s="186">
        <f>'041'!$N63</f>
        <v>0</v>
      </c>
      <c r="AZ63" s="186">
        <f>'042'!$N63</f>
        <v>0</v>
      </c>
      <c r="BA63" s="186">
        <f>'043'!$N63</f>
        <v>0</v>
      </c>
      <c r="BB63" s="186">
        <f>'044'!$N63</f>
        <v>0</v>
      </c>
      <c r="BC63" s="186">
        <f>'045'!$N63</f>
        <v>0</v>
      </c>
      <c r="BD63" s="186">
        <f>'046'!$N63</f>
        <v>0</v>
      </c>
      <c r="BE63" s="186">
        <f>'047'!$N63</f>
        <v>0</v>
      </c>
      <c r="BF63" s="186">
        <f>'048'!$N63</f>
        <v>0</v>
      </c>
      <c r="BG63" s="186">
        <f>'049'!$N63</f>
        <v>0</v>
      </c>
      <c r="BH63" s="186">
        <f>'050'!$N63</f>
        <v>0</v>
      </c>
      <c r="BI63" s="186">
        <f>'051'!$N63</f>
        <v>0</v>
      </c>
      <c r="BJ63" s="186">
        <f>'052'!$N63</f>
        <v>0</v>
      </c>
      <c r="BK63" s="186">
        <f>'053'!$N63</f>
        <v>0</v>
      </c>
      <c r="BL63" s="186">
        <f>'054'!$N63</f>
        <v>0</v>
      </c>
      <c r="BM63" s="186">
        <f>'055'!$N63</f>
        <v>0</v>
      </c>
      <c r="BN63" s="186">
        <f>'056'!$N63</f>
        <v>0</v>
      </c>
      <c r="BO63" s="186">
        <f>'057'!$N63</f>
        <v>0</v>
      </c>
      <c r="BP63" s="166"/>
      <c r="BQ63" s="166"/>
    </row>
    <row r="64" spans="1:69" s="158" customFormat="1" ht="27.75" customHeight="1" thickBot="1" x14ac:dyDescent="0.25">
      <c r="A64" s="106">
        <v>44898</v>
      </c>
      <c r="B64" s="118">
        <v>0.375</v>
      </c>
      <c r="C64" s="119">
        <f>C62+1</f>
        <v>49</v>
      </c>
      <c r="D64" s="132" t="s">
        <v>102</v>
      </c>
      <c r="E64" s="328">
        <v>3</v>
      </c>
      <c r="F64" s="329" t="s">
        <v>4</v>
      </c>
      <c r="G64" s="328">
        <v>1</v>
      </c>
      <c r="H64" s="138" t="s">
        <v>108</v>
      </c>
      <c r="I64" s="109" t="str">
        <f t="shared" ref="I64:I71" si="14">IF(OR(E64="",G64=""),"",IF(E64&gt;G64,"L",IF(G64&gt;E64,"V","E")))</f>
        <v>L</v>
      </c>
      <c r="J64" s="110"/>
      <c r="K64" s="185">
        <f>'001'!$N64</f>
        <v>5</v>
      </c>
      <c r="L64" s="185">
        <f>'002'!$N64</f>
        <v>5</v>
      </c>
      <c r="M64" s="185">
        <f>'003'!$N64</f>
        <v>0</v>
      </c>
      <c r="N64" s="185">
        <f>'004'!$N64</f>
        <v>3</v>
      </c>
      <c r="O64" s="185">
        <f>'005'!$N64</f>
        <v>3</v>
      </c>
      <c r="P64" s="185">
        <f>'006'!$N64</f>
        <v>3</v>
      </c>
      <c r="Q64" s="185">
        <f>'007'!$N64</f>
        <v>3</v>
      </c>
      <c r="R64" s="185">
        <f>'008'!$N64</f>
        <v>3</v>
      </c>
      <c r="S64" s="185">
        <f>'009'!$N64</f>
        <v>0</v>
      </c>
      <c r="T64" s="185">
        <f>'010'!$N64</f>
        <v>4</v>
      </c>
      <c r="U64" s="185">
        <f>'011'!$N64</f>
        <v>5</v>
      </c>
      <c r="V64" s="185">
        <f>'012'!$N64</f>
        <v>0</v>
      </c>
      <c r="W64" s="185">
        <f>'013'!$N64</f>
        <v>3</v>
      </c>
      <c r="X64" s="185">
        <f>'014'!$N64</f>
        <v>0</v>
      </c>
      <c r="Y64" s="185">
        <f>'015'!$N64</f>
        <v>3</v>
      </c>
      <c r="Z64" s="185">
        <f>'016'!$N64</f>
        <v>3</v>
      </c>
      <c r="AA64" s="185">
        <f>'017'!$N64</f>
        <v>5</v>
      </c>
      <c r="AB64" s="185">
        <f>'018'!$N64</f>
        <v>0</v>
      </c>
      <c r="AC64" s="185">
        <f>'019'!$N64</f>
        <v>3</v>
      </c>
      <c r="AD64" s="185">
        <f>'020'!$N64</f>
        <v>5</v>
      </c>
      <c r="AE64" s="185">
        <f>'021'!$N64</f>
        <v>5</v>
      </c>
      <c r="AF64" s="185">
        <f>'022'!$N64</f>
        <v>3</v>
      </c>
      <c r="AG64" s="185">
        <f>'023'!$N64</f>
        <v>3</v>
      </c>
      <c r="AH64" s="185">
        <f>'024'!$N64</f>
        <v>3</v>
      </c>
      <c r="AI64" s="185">
        <f>'025'!$N64</f>
        <v>3</v>
      </c>
      <c r="AJ64" s="185">
        <f>'026'!$N64</f>
        <v>3</v>
      </c>
      <c r="AK64" s="185">
        <f>'027'!$N64</f>
        <v>3</v>
      </c>
      <c r="AL64" s="185">
        <f>'028'!$N64</f>
        <v>3</v>
      </c>
      <c r="AM64" s="185">
        <f>'029'!$N64</f>
        <v>3</v>
      </c>
      <c r="AN64" s="185">
        <f>'030'!$N64</f>
        <v>3</v>
      </c>
      <c r="AO64" s="185">
        <f>'031'!$N64</f>
        <v>3</v>
      </c>
      <c r="AP64" s="185">
        <f>'032'!$N64</f>
        <v>0</v>
      </c>
      <c r="AQ64" s="185">
        <f>'033'!$N64</f>
        <v>3</v>
      </c>
      <c r="AR64" s="185">
        <f>'034'!$N64</f>
        <v>4</v>
      </c>
      <c r="AS64" s="185">
        <f>'035'!$N64</f>
        <v>4</v>
      </c>
      <c r="AT64" s="185">
        <f>'036'!$N64</f>
        <v>3</v>
      </c>
      <c r="AU64" s="185">
        <f>'038'!$N64</f>
        <v>4</v>
      </c>
      <c r="AV64" s="185">
        <f>'037'!$N64</f>
        <v>3</v>
      </c>
      <c r="AW64" s="185">
        <f>'039'!$N64</f>
        <v>4</v>
      </c>
      <c r="AX64" s="185">
        <f>'040'!$N64</f>
        <v>0</v>
      </c>
      <c r="AY64" s="185">
        <f>'041'!$N64</f>
        <v>3</v>
      </c>
      <c r="AZ64" s="185">
        <f>'042'!$N64</f>
        <v>5</v>
      </c>
      <c r="BA64" s="185">
        <f>'043'!$N64</f>
        <v>3</v>
      </c>
      <c r="BB64" s="185">
        <f>'044'!$N64</f>
        <v>5</v>
      </c>
      <c r="BC64" s="185">
        <f>'045'!$N64</f>
        <v>5</v>
      </c>
      <c r="BD64" s="185">
        <f>'046'!$N64</f>
        <v>0</v>
      </c>
      <c r="BE64" s="185">
        <f>'047'!$N64</f>
        <v>3</v>
      </c>
      <c r="BF64" s="185">
        <f>'048'!$N64</f>
        <v>0</v>
      </c>
      <c r="BG64" s="185">
        <f>'049'!$N64</f>
        <v>4</v>
      </c>
      <c r="BH64" s="185">
        <f>'050'!$N64</f>
        <v>3</v>
      </c>
      <c r="BI64" s="185">
        <f>'051'!$N64</f>
        <v>3</v>
      </c>
      <c r="BJ64" s="185">
        <f>'052'!$N64</f>
        <v>4</v>
      </c>
      <c r="BK64" s="185">
        <f>'053'!$N64</f>
        <v>4</v>
      </c>
      <c r="BL64" s="185">
        <f>'054'!$N64</f>
        <v>5</v>
      </c>
      <c r="BM64" s="185">
        <f>'055'!$N64</f>
        <v>3</v>
      </c>
      <c r="BN64" s="185">
        <f>'056'!$N64</f>
        <v>0</v>
      </c>
      <c r="BO64" s="185">
        <f>'057'!$N64</f>
        <v>0</v>
      </c>
      <c r="BP64" s="166"/>
      <c r="BQ64" s="166"/>
    </row>
    <row r="65" spans="1:69" s="158" customFormat="1" ht="27.75" customHeight="1" thickBot="1" x14ac:dyDescent="0.25">
      <c r="A65" s="106">
        <v>44898</v>
      </c>
      <c r="B65" s="111">
        <v>0.54166666666666663</v>
      </c>
      <c r="C65" s="112">
        <f t="shared" ref="C65:C71" si="15">C64+1</f>
        <v>50</v>
      </c>
      <c r="D65" s="133" t="s">
        <v>5</v>
      </c>
      <c r="E65" s="330">
        <v>2</v>
      </c>
      <c r="F65" s="331" t="s">
        <v>4</v>
      </c>
      <c r="G65" s="330">
        <v>1</v>
      </c>
      <c r="H65" s="138" t="s">
        <v>7</v>
      </c>
      <c r="I65" s="109" t="str">
        <f t="shared" si="14"/>
        <v>L</v>
      </c>
      <c r="J65" s="110"/>
      <c r="K65" s="185">
        <f>'001'!$N65</f>
        <v>0</v>
      </c>
      <c r="L65" s="185">
        <f>'002'!$N65</f>
        <v>4</v>
      </c>
      <c r="M65" s="185">
        <f>'003'!$N65</f>
        <v>3</v>
      </c>
      <c r="N65" s="185">
        <f>'004'!$N65</f>
        <v>3</v>
      </c>
      <c r="O65" s="185">
        <f>'005'!$N65</f>
        <v>3</v>
      </c>
      <c r="P65" s="185">
        <f>'006'!$N65</f>
        <v>3</v>
      </c>
      <c r="Q65" s="185">
        <f>'007'!$N65</f>
        <v>3</v>
      </c>
      <c r="R65" s="185">
        <f>'008'!$N65</f>
        <v>5</v>
      </c>
      <c r="S65" s="185">
        <f>'009'!$N65</f>
        <v>3</v>
      </c>
      <c r="T65" s="185">
        <f>'010'!$N65</f>
        <v>3</v>
      </c>
      <c r="U65" s="185">
        <f>'011'!$N65</f>
        <v>3</v>
      </c>
      <c r="V65" s="185">
        <f>'012'!$N65</f>
        <v>0</v>
      </c>
      <c r="W65" s="185">
        <f>'013'!$N65</f>
        <v>3</v>
      </c>
      <c r="X65" s="185">
        <f>'014'!$N65</f>
        <v>5</v>
      </c>
      <c r="Y65" s="185">
        <f>'015'!$N65</f>
        <v>4</v>
      </c>
      <c r="Z65" s="185">
        <f>'016'!$N65</f>
        <v>3</v>
      </c>
      <c r="AA65" s="185">
        <f>'017'!$N65</f>
        <v>3</v>
      </c>
      <c r="AB65" s="185">
        <f>'018'!$N65</f>
        <v>5</v>
      </c>
      <c r="AC65" s="185">
        <f>'019'!$N65</f>
        <v>4</v>
      </c>
      <c r="AD65" s="185">
        <f>'020'!$N65</f>
        <v>3</v>
      </c>
      <c r="AE65" s="185">
        <f>'021'!$N65</f>
        <v>0</v>
      </c>
      <c r="AF65" s="185">
        <f>'022'!$N65</f>
        <v>4</v>
      </c>
      <c r="AG65" s="185">
        <f>'023'!$N65</f>
        <v>3</v>
      </c>
      <c r="AH65" s="185">
        <f>'024'!$N65</f>
        <v>5</v>
      </c>
      <c r="AI65" s="185">
        <f>'025'!$N65</f>
        <v>5</v>
      </c>
      <c r="AJ65" s="185">
        <f>'026'!$N65</f>
        <v>3</v>
      </c>
      <c r="AK65" s="185">
        <f>'027'!$N65</f>
        <v>3</v>
      </c>
      <c r="AL65" s="185">
        <f>'028'!$N65</f>
        <v>5</v>
      </c>
      <c r="AM65" s="185">
        <f>'029'!$N65</f>
        <v>5</v>
      </c>
      <c r="AN65" s="185">
        <f>'030'!$N65</f>
        <v>3</v>
      </c>
      <c r="AO65" s="185">
        <f>'031'!$N65</f>
        <v>5</v>
      </c>
      <c r="AP65" s="185">
        <f>'032'!$N65</f>
        <v>3</v>
      </c>
      <c r="AQ65" s="185">
        <f>'033'!$N65</f>
        <v>4</v>
      </c>
      <c r="AR65" s="185">
        <f>'034'!$N65</f>
        <v>5</v>
      </c>
      <c r="AS65" s="185">
        <f>'035'!$N65</f>
        <v>4</v>
      </c>
      <c r="AT65" s="185">
        <f>'036'!$N65</f>
        <v>3</v>
      </c>
      <c r="AU65" s="185">
        <f>'038'!$N65</f>
        <v>3</v>
      </c>
      <c r="AV65" s="185">
        <f>'037'!$N65</f>
        <v>3</v>
      </c>
      <c r="AW65" s="185">
        <f>'039'!$N65</f>
        <v>3</v>
      </c>
      <c r="AX65" s="185">
        <f>'040'!$N65</f>
        <v>3</v>
      </c>
      <c r="AY65" s="185">
        <f>'041'!$N65</f>
        <v>3</v>
      </c>
      <c r="AZ65" s="185">
        <f>'042'!$N65</f>
        <v>0</v>
      </c>
      <c r="BA65" s="185">
        <f>'043'!$N65</f>
        <v>3</v>
      </c>
      <c r="BB65" s="185">
        <f>'044'!$N65</f>
        <v>3</v>
      </c>
      <c r="BC65" s="185">
        <f>'045'!$N65</f>
        <v>5</v>
      </c>
      <c r="BD65" s="185">
        <f>'046'!$N65</f>
        <v>4</v>
      </c>
      <c r="BE65" s="185">
        <f>'047'!$N65</f>
        <v>5</v>
      </c>
      <c r="BF65" s="185">
        <f>'048'!$N65</f>
        <v>3</v>
      </c>
      <c r="BG65" s="185">
        <f>'049'!$N65</f>
        <v>5</v>
      </c>
      <c r="BH65" s="185">
        <f>'050'!$N65</f>
        <v>5</v>
      </c>
      <c r="BI65" s="185">
        <f>'051'!$N65</f>
        <v>5</v>
      </c>
      <c r="BJ65" s="185">
        <f>'052'!$N65</f>
        <v>3</v>
      </c>
      <c r="BK65" s="185">
        <f>'053'!$N65</f>
        <v>3</v>
      </c>
      <c r="BL65" s="185">
        <f>'054'!$N65</f>
        <v>3</v>
      </c>
      <c r="BM65" s="185">
        <f>'055'!$N65</f>
        <v>3</v>
      </c>
      <c r="BN65" s="185">
        <f>'056'!$N65</f>
        <v>0</v>
      </c>
      <c r="BO65" s="185">
        <f>'057'!$N65</f>
        <v>0</v>
      </c>
      <c r="BP65" s="166"/>
      <c r="BQ65" s="166"/>
    </row>
    <row r="66" spans="1:69" s="158" customFormat="1" ht="27.75" customHeight="1" thickBot="1" x14ac:dyDescent="0.25">
      <c r="A66" s="106">
        <v>44899</v>
      </c>
      <c r="B66" s="111">
        <v>0.375</v>
      </c>
      <c r="C66" s="112">
        <f t="shared" si="15"/>
        <v>51</v>
      </c>
      <c r="D66" s="133" t="s">
        <v>96</v>
      </c>
      <c r="E66" s="330">
        <v>3</v>
      </c>
      <c r="F66" s="331" t="s">
        <v>4</v>
      </c>
      <c r="G66" s="330">
        <v>1</v>
      </c>
      <c r="H66" s="138" t="s">
        <v>98</v>
      </c>
      <c r="I66" s="109" t="str">
        <f t="shared" si="14"/>
        <v>L</v>
      </c>
      <c r="J66" s="110"/>
      <c r="K66" s="185">
        <f>'001'!$N66</f>
        <v>3</v>
      </c>
      <c r="L66" s="185">
        <f>'002'!$N66</f>
        <v>3</v>
      </c>
      <c r="M66" s="185">
        <f>'003'!$N66</f>
        <v>4</v>
      </c>
      <c r="N66" s="185">
        <f>'004'!$N66</f>
        <v>5</v>
      </c>
      <c r="O66" s="185">
        <f>'005'!$N66</f>
        <v>3</v>
      </c>
      <c r="P66" s="185">
        <f>'006'!$N66</f>
        <v>4</v>
      </c>
      <c r="Q66" s="185">
        <f>'007'!$N66</f>
        <v>4</v>
      </c>
      <c r="R66" s="185">
        <f>'008'!$N66</f>
        <v>3</v>
      </c>
      <c r="S66" s="185">
        <f>'009'!$N66</f>
        <v>3</v>
      </c>
      <c r="T66" s="185">
        <f>'010'!$N66</f>
        <v>4</v>
      </c>
      <c r="U66" s="185">
        <f>'011'!$N66</f>
        <v>0</v>
      </c>
      <c r="V66" s="185">
        <f>'012'!$N66</f>
        <v>0</v>
      </c>
      <c r="W66" s="185">
        <f>'013'!$N66</f>
        <v>5</v>
      </c>
      <c r="X66" s="185">
        <f>'014'!$N66</f>
        <v>3</v>
      </c>
      <c r="Y66" s="185">
        <f>'015'!$N66</f>
        <v>3</v>
      </c>
      <c r="Z66" s="185">
        <f>'016'!$N66</f>
        <v>3</v>
      </c>
      <c r="AA66" s="185">
        <f>'017'!$N66</f>
        <v>3</v>
      </c>
      <c r="AB66" s="185">
        <f>'018'!$N66</f>
        <v>5</v>
      </c>
      <c r="AC66" s="185">
        <f>'019'!$N66</f>
        <v>5</v>
      </c>
      <c r="AD66" s="185">
        <f>'020'!$N66</f>
        <v>3</v>
      </c>
      <c r="AE66" s="185">
        <f>'021'!$N66</f>
        <v>0</v>
      </c>
      <c r="AF66" s="185">
        <f>'022'!$N66</f>
        <v>4</v>
      </c>
      <c r="AG66" s="185">
        <f>'023'!$N66</f>
        <v>5</v>
      </c>
      <c r="AH66" s="185">
        <f>'024'!$N66</f>
        <v>3</v>
      </c>
      <c r="AI66" s="185">
        <f>'025'!$N66</f>
        <v>4</v>
      </c>
      <c r="AJ66" s="185">
        <f>'026'!$N66</f>
        <v>3</v>
      </c>
      <c r="AK66" s="185">
        <f>'027'!$N66</f>
        <v>4</v>
      </c>
      <c r="AL66" s="185">
        <f>'028'!$N66</f>
        <v>3</v>
      </c>
      <c r="AM66" s="185">
        <f>'029'!$N66</f>
        <v>3</v>
      </c>
      <c r="AN66" s="185">
        <f>'030'!$N66</f>
        <v>5</v>
      </c>
      <c r="AO66" s="185">
        <f>'031'!$N66</f>
        <v>3</v>
      </c>
      <c r="AP66" s="185">
        <f>'032'!$N66</f>
        <v>0</v>
      </c>
      <c r="AQ66" s="185">
        <f>'033'!$N66</f>
        <v>3</v>
      </c>
      <c r="AR66" s="185">
        <f>'034'!$N66</f>
        <v>3</v>
      </c>
      <c r="AS66" s="185">
        <f>'035'!$N66</f>
        <v>3</v>
      </c>
      <c r="AT66" s="185">
        <f>'036'!$N66</f>
        <v>4</v>
      </c>
      <c r="AU66" s="185">
        <f>'038'!$N66</f>
        <v>5</v>
      </c>
      <c r="AV66" s="185">
        <f>'037'!$N66</f>
        <v>4</v>
      </c>
      <c r="AW66" s="185">
        <f>'039'!$N66</f>
        <v>3</v>
      </c>
      <c r="AX66" s="185">
        <f>'040'!$N66</f>
        <v>3</v>
      </c>
      <c r="AY66" s="185">
        <f>'041'!$N66</f>
        <v>3</v>
      </c>
      <c r="AZ66" s="185">
        <f>'042'!$N66</f>
        <v>5</v>
      </c>
      <c r="BA66" s="185">
        <f>'043'!$N66</f>
        <v>3</v>
      </c>
      <c r="BB66" s="185">
        <f>'044'!$N66</f>
        <v>0</v>
      </c>
      <c r="BC66" s="185">
        <f>'045'!$N66</f>
        <v>3</v>
      </c>
      <c r="BD66" s="185">
        <f>'046'!$N66</f>
        <v>5</v>
      </c>
      <c r="BE66" s="185">
        <f>'047'!$N66</f>
        <v>3</v>
      </c>
      <c r="BF66" s="185">
        <f>'048'!$N66</f>
        <v>4</v>
      </c>
      <c r="BG66" s="185">
        <f>'049'!$N66</f>
        <v>3</v>
      </c>
      <c r="BH66" s="185">
        <f>'050'!$N66</f>
        <v>4</v>
      </c>
      <c r="BI66" s="185">
        <f>'051'!$N66</f>
        <v>4</v>
      </c>
      <c r="BJ66" s="185">
        <f>'052'!$N66</f>
        <v>3</v>
      </c>
      <c r="BK66" s="185">
        <f>'053'!$N66</f>
        <v>3</v>
      </c>
      <c r="BL66" s="185">
        <f>'054'!$N66</f>
        <v>3</v>
      </c>
      <c r="BM66" s="185">
        <f>'055'!$N66</f>
        <v>4</v>
      </c>
      <c r="BN66" s="185">
        <f>'056'!$N66</f>
        <v>0</v>
      </c>
      <c r="BO66" s="185">
        <f>'057'!$N66</f>
        <v>0</v>
      </c>
      <c r="BP66" s="166"/>
      <c r="BQ66" s="166"/>
    </row>
    <row r="67" spans="1:69" s="158" customFormat="1" ht="27.75" customHeight="1" thickBot="1" x14ac:dyDescent="0.25">
      <c r="A67" s="106">
        <v>44899</v>
      </c>
      <c r="B67" s="111">
        <v>0.54166666666666663</v>
      </c>
      <c r="C67" s="112">
        <f t="shared" si="15"/>
        <v>52</v>
      </c>
      <c r="D67" s="133" t="s">
        <v>91</v>
      </c>
      <c r="E67" s="330">
        <v>3</v>
      </c>
      <c r="F67" s="331" t="s">
        <v>4</v>
      </c>
      <c r="G67" s="330">
        <v>0</v>
      </c>
      <c r="H67" s="138" t="s">
        <v>75</v>
      </c>
      <c r="I67" s="109" t="str">
        <f t="shared" si="14"/>
        <v>L</v>
      </c>
      <c r="J67" s="110"/>
      <c r="K67" s="185">
        <f>'001'!$N67</f>
        <v>3</v>
      </c>
      <c r="L67" s="185">
        <f>'002'!$N67</f>
        <v>0</v>
      </c>
      <c r="M67" s="185">
        <f>'003'!$N67</f>
        <v>3</v>
      </c>
      <c r="N67" s="185">
        <f>'004'!$N67</f>
        <v>3</v>
      </c>
      <c r="O67" s="185">
        <f>'005'!$N67</f>
        <v>3</v>
      </c>
      <c r="P67" s="185">
        <f>'006'!$N67</f>
        <v>3</v>
      </c>
      <c r="Q67" s="185">
        <f>'007'!$N67</f>
        <v>3</v>
      </c>
      <c r="R67" s="185">
        <f>'008'!$N67</f>
        <v>3</v>
      </c>
      <c r="S67" s="185">
        <f>'009'!$N67</f>
        <v>3</v>
      </c>
      <c r="T67" s="185">
        <f>'010'!$N67</f>
        <v>3</v>
      </c>
      <c r="U67" s="185">
        <f>'011'!$N67</f>
        <v>3</v>
      </c>
      <c r="V67" s="185">
        <f>'012'!$N67</f>
        <v>0</v>
      </c>
      <c r="W67" s="185">
        <f>'013'!$N67</f>
        <v>0</v>
      </c>
      <c r="X67" s="185">
        <f>'014'!$N67</f>
        <v>0</v>
      </c>
      <c r="Y67" s="185">
        <f>'015'!$N67</f>
        <v>3</v>
      </c>
      <c r="Z67" s="185">
        <f>'016'!$N67</f>
        <v>5</v>
      </c>
      <c r="AA67" s="185">
        <f>'017'!$N67</f>
        <v>3</v>
      </c>
      <c r="AB67" s="185">
        <f>'018'!$N67</f>
        <v>3</v>
      </c>
      <c r="AC67" s="185">
        <f>'019'!$N67</f>
        <v>5</v>
      </c>
      <c r="AD67" s="185">
        <f>'020'!$N67</f>
        <v>4</v>
      </c>
      <c r="AE67" s="185">
        <f>'021'!$N67</f>
        <v>3</v>
      </c>
      <c r="AF67" s="185">
        <f>'022'!$N67</f>
        <v>5</v>
      </c>
      <c r="AG67" s="185">
        <f>'023'!$N67</f>
        <v>3</v>
      </c>
      <c r="AH67" s="185">
        <f>'024'!$N67</f>
        <v>3</v>
      </c>
      <c r="AI67" s="185">
        <f>'025'!$N67</f>
        <v>3</v>
      </c>
      <c r="AJ67" s="185">
        <f>'026'!$N67</f>
        <v>3</v>
      </c>
      <c r="AK67" s="185">
        <f>'027'!$N67</f>
        <v>0</v>
      </c>
      <c r="AL67" s="185">
        <f>'028'!$N67</f>
        <v>3</v>
      </c>
      <c r="AM67" s="185">
        <f>'029'!$N67</f>
        <v>3</v>
      </c>
      <c r="AN67" s="185">
        <f>'030'!$N67</f>
        <v>3</v>
      </c>
      <c r="AO67" s="185">
        <f>'031'!$N67</f>
        <v>3</v>
      </c>
      <c r="AP67" s="185">
        <f>'032'!$N67</f>
        <v>3</v>
      </c>
      <c r="AQ67" s="185">
        <f>'033'!$N67</f>
        <v>3</v>
      </c>
      <c r="AR67" s="185">
        <f>'034'!$N67</f>
        <v>3</v>
      </c>
      <c r="AS67" s="185">
        <f>'035'!$N67</f>
        <v>3</v>
      </c>
      <c r="AT67" s="185">
        <f>'036'!$N67</f>
        <v>3</v>
      </c>
      <c r="AU67" s="185">
        <f>'038'!$N67</f>
        <v>3</v>
      </c>
      <c r="AV67" s="185">
        <f>'037'!$N67</f>
        <v>3</v>
      </c>
      <c r="AW67" s="185">
        <f>'039'!$N67</f>
        <v>3</v>
      </c>
      <c r="AX67" s="185">
        <f>'040'!$N67</f>
        <v>4</v>
      </c>
      <c r="AY67" s="185">
        <f>'041'!$N67</f>
        <v>3</v>
      </c>
      <c r="AZ67" s="185">
        <f>'042'!$N67</f>
        <v>0</v>
      </c>
      <c r="BA67" s="185">
        <f>'043'!$N67</f>
        <v>3</v>
      </c>
      <c r="BB67" s="185">
        <f>'044'!$N67</f>
        <v>3</v>
      </c>
      <c r="BC67" s="185">
        <f>'045'!$N67</f>
        <v>3</v>
      </c>
      <c r="BD67" s="185">
        <f>'046'!$N67</f>
        <v>3</v>
      </c>
      <c r="BE67" s="185">
        <f>'047'!$N67</f>
        <v>3</v>
      </c>
      <c r="BF67" s="185">
        <f>'048'!$N67</f>
        <v>0</v>
      </c>
      <c r="BG67" s="185">
        <f>'049'!$N67</f>
        <v>3</v>
      </c>
      <c r="BH67" s="185">
        <f>'050'!$N67</f>
        <v>3</v>
      </c>
      <c r="BI67" s="185">
        <f>'051'!$N67</f>
        <v>3</v>
      </c>
      <c r="BJ67" s="185">
        <f>'052'!$N67</f>
        <v>3</v>
      </c>
      <c r="BK67" s="185">
        <f>'053'!$N67</f>
        <v>3</v>
      </c>
      <c r="BL67" s="185">
        <f>'054'!$N67</f>
        <v>0</v>
      </c>
      <c r="BM67" s="185">
        <f>'055'!$N67</f>
        <v>5</v>
      </c>
      <c r="BN67" s="185">
        <f>'056'!$N67</f>
        <v>0</v>
      </c>
      <c r="BO67" s="185">
        <f>'057'!$N67</f>
        <v>0</v>
      </c>
      <c r="BP67" s="166"/>
      <c r="BQ67" s="166"/>
    </row>
    <row r="68" spans="1:69" s="158" customFormat="1" ht="27.75" customHeight="1" thickBot="1" x14ac:dyDescent="0.25">
      <c r="A68" s="106">
        <v>44900</v>
      </c>
      <c r="B68" s="111">
        <v>0.375</v>
      </c>
      <c r="C68" s="112">
        <f t="shared" si="15"/>
        <v>53</v>
      </c>
      <c r="D68" s="133" t="s">
        <v>97</v>
      </c>
      <c r="E68" s="330">
        <v>1</v>
      </c>
      <c r="F68" s="331" t="s">
        <v>4</v>
      </c>
      <c r="G68" s="330">
        <v>1</v>
      </c>
      <c r="H68" s="138" t="s">
        <v>81</v>
      </c>
      <c r="I68" s="109" t="str">
        <f t="shared" si="14"/>
        <v>E</v>
      </c>
      <c r="J68" s="110"/>
      <c r="K68" s="185">
        <f>'001'!$N68</f>
        <v>0</v>
      </c>
      <c r="L68" s="185">
        <f>'002'!$N68</f>
        <v>0</v>
      </c>
      <c r="M68" s="185">
        <f>'003'!$N68</f>
        <v>4</v>
      </c>
      <c r="N68" s="185">
        <f>'004'!$N68</f>
        <v>0</v>
      </c>
      <c r="O68" s="185">
        <f>'005'!$N68</f>
        <v>0</v>
      </c>
      <c r="P68" s="185">
        <f>'006'!$N68</f>
        <v>5</v>
      </c>
      <c r="Q68" s="185">
        <f>'007'!$N68</f>
        <v>0</v>
      </c>
      <c r="R68" s="185">
        <f>'008'!$N68</f>
        <v>0</v>
      </c>
      <c r="S68" s="185">
        <f>'009'!$N68</f>
        <v>0</v>
      </c>
      <c r="T68" s="185">
        <f>'010'!$N68</f>
        <v>0</v>
      </c>
      <c r="U68" s="185">
        <f>'011'!$N68</f>
        <v>4</v>
      </c>
      <c r="V68" s="185">
        <f>'012'!$N68</f>
        <v>5</v>
      </c>
      <c r="W68" s="185">
        <f>'013'!$N68</f>
        <v>0</v>
      </c>
      <c r="X68" s="185">
        <f>'014'!$N68</f>
        <v>0</v>
      </c>
      <c r="Y68" s="185">
        <f>'015'!$N68</f>
        <v>0</v>
      </c>
      <c r="Z68" s="185">
        <f>'016'!$N68</f>
        <v>0</v>
      </c>
      <c r="AA68" s="185">
        <f>'017'!$N68</f>
        <v>0</v>
      </c>
      <c r="AB68" s="185">
        <f>'018'!$N68</f>
        <v>0</v>
      </c>
      <c r="AC68" s="185">
        <f>'019'!$N68</f>
        <v>0</v>
      </c>
      <c r="AD68" s="185">
        <f>'020'!$N68</f>
        <v>0</v>
      </c>
      <c r="AE68" s="185">
        <f>'021'!$N68</f>
        <v>5</v>
      </c>
      <c r="AF68" s="185">
        <f>'022'!$N68</f>
        <v>0</v>
      </c>
      <c r="AG68" s="185">
        <f>'023'!$N68</f>
        <v>0</v>
      </c>
      <c r="AH68" s="185">
        <f>'024'!$N68</f>
        <v>0</v>
      </c>
      <c r="AI68" s="185">
        <f>'025'!$N68</f>
        <v>0</v>
      </c>
      <c r="AJ68" s="185">
        <f>'026'!$N68</f>
        <v>0</v>
      </c>
      <c r="AK68" s="185">
        <f>'027'!$N68</f>
        <v>0</v>
      </c>
      <c r="AL68" s="185">
        <f>'028'!$N68</f>
        <v>4</v>
      </c>
      <c r="AM68" s="185">
        <f>'029'!$N68</f>
        <v>0</v>
      </c>
      <c r="AN68" s="185">
        <f>'030'!$N68</f>
        <v>0</v>
      </c>
      <c r="AO68" s="185">
        <f>'031'!$N68</f>
        <v>0</v>
      </c>
      <c r="AP68" s="185">
        <f>'032'!$N68</f>
        <v>0</v>
      </c>
      <c r="AQ68" s="185">
        <f>'033'!$N68</f>
        <v>0</v>
      </c>
      <c r="AR68" s="185">
        <f>'034'!$N68</f>
        <v>0</v>
      </c>
      <c r="AS68" s="185">
        <f>'035'!$N68</f>
        <v>0</v>
      </c>
      <c r="AT68" s="185">
        <f>'036'!$N68</f>
        <v>0</v>
      </c>
      <c r="AU68" s="185">
        <f>'038'!$N68</f>
        <v>0</v>
      </c>
      <c r="AV68" s="185">
        <f>'037'!$N68</f>
        <v>0</v>
      </c>
      <c r="AW68" s="185">
        <f>'039'!$N68</f>
        <v>0</v>
      </c>
      <c r="AX68" s="185">
        <f>'040'!$N68</f>
        <v>0</v>
      </c>
      <c r="AY68" s="185">
        <f>'041'!$N68</f>
        <v>0</v>
      </c>
      <c r="AZ68" s="185">
        <f>'042'!$N68</f>
        <v>0</v>
      </c>
      <c r="BA68" s="185">
        <f>'043'!$N68</f>
        <v>0</v>
      </c>
      <c r="BB68" s="185">
        <f>'044'!$N68</f>
        <v>0</v>
      </c>
      <c r="BC68" s="185">
        <f>'045'!$N68</f>
        <v>0</v>
      </c>
      <c r="BD68" s="185">
        <f>'046'!$N68</f>
        <v>4</v>
      </c>
      <c r="BE68" s="185">
        <f>'047'!$N68</f>
        <v>0</v>
      </c>
      <c r="BF68" s="185">
        <f>'048'!$N68</f>
        <v>0</v>
      </c>
      <c r="BG68" s="185">
        <f>'049'!$N68</f>
        <v>0</v>
      </c>
      <c r="BH68" s="185">
        <f>'050'!$N68</f>
        <v>4</v>
      </c>
      <c r="BI68" s="185">
        <f>'051'!$N68</f>
        <v>4</v>
      </c>
      <c r="BJ68" s="185">
        <f>'052'!$N68</f>
        <v>0</v>
      </c>
      <c r="BK68" s="185">
        <f>'053'!$N68</f>
        <v>0</v>
      </c>
      <c r="BL68" s="185">
        <f>'054'!$N68</f>
        <v>0</v>
      </c>
      <c r="BM68" s="185">
        <f>'055'!$N68</f>
        <v>0</v>
      </c>
      <c r="BN68" s="185">
        <f>'056'!$N68</f>
        <v>1</v>
      </c>
      <c r="BO68" s="185">
        <f>'057'!$N68</f>
        <v>1</v>
      </c>
      <c r="BP68" s="166"/>
      <c r="BQ68" s="166"/>
    </row>
    <row r="69" spans="1:69" s="158" customFormat="1" ht="27.75" customHeight="1" thickBot="1" x14ac:dyDescent="0.25">
      <c r="A69" s="106">
        <v>44900</v>
      </c>
      <c r="B69" s="111">
        <v>0.54166666666666663</v>
      </c>
      <c r="C69" s="112">
        <f t="shared" si="15"/>
        <v>54</v>
      </c>
      <c r="D69" s="133" t="s">
        <v>105</v>
      </c>
      <c r="E69" s="330">
        <v>4</v>
      </c>
      <c r="F69" s="331" t="s">
        <v>4</v>
      </c>
      <c r="G69" s="330">
        <v>1</v>
      </c>
      <c r="H69" s="138" t="s">
        <v>93</v>
      </c>
      <c r="I69" s="109" t="str">
        <f t="shared" si="14"/>
        <v>L</v>
      </c>
      <c r="J69" s="110"/>
      <c r="K69" s="185">
        <f>'001'!$N69</f>
        <v>3</v>
      </c>
      <c r="L69" s="185">
        <f>'002'!$N69</f>
        <v>3</v>
      </c>
      <c r="M69" s="185">
        <f>'003'!$N69</f>
        <v>3</v>
      </c>
      <c r="N69" s="185">
        <f>'004'!$N69</f>
        <v>3</v>
      </c>
      <c r="O69" s="185">
        <f>'005'!$N69</f>
        <v>3</v>
      </c>
      <c r="P69" s="185">
        <f>'006'!$N69</f>
        <v>3</v>
      </c>
      <c r="Q69" s="185">
        <f>'007'!$N69</f>
        <v>3</v>
      </c>
      <c r="R69" s="185">
        <f>'008'!$N69</f>
        <v>3</v>
      </c>
      <c r="S69" s="185">
        <f>'009'!$N69</f>
        <v>3</v>
      </c>
      <c r="T69" s="185">
        <f>'010'!$N69</f>
        <v>3</v>
      </c>
      <c r="U69" s="185">
        <f>'011'!$N69</f>
        <v>3</v>
      </c>
      <c r="V69" s="185">
        <f>'012'!$N69</f>
        <v>0</v>
      </c>
      <c r="W69" s="185">
        <f>'013'!$N69</f>
        <v>3</v>
      </c>
      <c r="X69" s="185">
        <f>'014'!$N69</f>
        <v>3</v>
      </c>
      <c r="Y69" s="185">
        <f>'015'!$N69</f>
        <v>3</v>
      </c>
      <c r="Z69" s="185">
        <f>'016'!$N69</f>
        <v>4</v>
      </c>
      <c r="AA69" s="185">
        <f>'017'!$N69</f>
        <v>3</v>
      </c>
      <c r="AB69" s="185">
        <f>'018'!$N69</f>
        <v>3</v>
      </c>
      <c r="AC69" s="185">
        <f>'019'!$N69</f>
        <v>3</v>
      </c>
      <c r="AD69" s="185">
        <f>'020'!$N69</f>
        <v>3</v>
      </c>
      <c r="AE69" s="185">
        <f>'021'!$N69</f>
        <v>3</v>
      </c>
      <c r="AF69" s="185">
        <f>'022'!$N69</f>
        <v>4</v>
      </c>
      <c r="AG69" s="185">
        <f>'023'!$N69</f>
        <v>3</v>
      </c>
      <c r="AH69" s="185">
        <f>'024'!$N69</f>
        <v>3</v>
      </c>
      <c r="AI69" s="185">
        <f>'025'!$N69</f>
        <v>0</v>
      </c>
      <c r="AJ69" s="185">
        <f>'026'!$N69</f>
        <v>3</v>
      </c>
      <c r="AK69" s="185">
        <f>'027'!$N69</f>
        <v>3</v>
      </c>
      <c r="AL69" s="185">
        <f>'028'!$N69</f>
        <v>3</v>
      </c>
      <c r="AM69" s="185">
        <f>'029'!$N69</f>
        <v>3</v>
      </c>
      <c r="AN69" s="185">
        <f>'030'!$N69</f>
        <v>3</v>
      </c>
      <c r="AO69" s="185">
        <f>'031'!$N69</f>
        <v>3</v>
      </c>
      <c r="AP69" s="185">
        <f>'032'!$N69</f>
        <v>3</v>
      </c>
      <c r="AQ69" s="185">
        <f>'033'!$N69</f>
        <v>4</v>
      </c>
      <c r="AR69" s="185">
        <f>'034'!$N69</f>
        <v>3</v>
      </c>
      <c r="AS69" s="185">
        <f>'035'!$N69</f>
        <v>4</v>
      </c>
      <c r="AT69" s="185">
        <f>'036'!$N69</f>
        <v>0</v>
      </c>
      <c r="AU69" s="185">
        <f>'038'!$N69</f>
        <v>3</v>
      </c>
      <c r="AV69" s="185">
        <f>'037'!$N69</f>
        <v>3</v>
      </c>
      <c r="AW69" s="185">
        <f>'039'!$N69</f>
        <v>3</v>
      </c>
      <c r="AX69" s="185">
        <f>'040'!$N69</f>
        <v>3</v>
      </c>
      <c r="AY69" s="185">
        <f>'041'!$N69</f>
        <v>3</v>
      </c>
      <c r="AZ69" s="185">
        <f>'042'!$N69</f>
        <v>0</v>
      </c>
      <c r="BA69" s="185">
        <f>'043'!$N69</f>
        <v>3</v>
      </c>
      <c r="BB69" s="185">
        <f>'044'!$N69</f>
        <v>3</v>
      </c>
      <c r="BC69" s="185">
        <f>'045'!$N69</f>
        <v>0</v>
      </c>
      <c r="BD69" s="185">
        <f>'046'!$N69</f>
        <v>3</v>
      </c>
      <c r="BE69" s="185">
        <f>'047'!$N69</f>
        <v>3</v>
      </c>
      <c r="BF69" s="185">
        <f>'048'!$N69</f>
        <v>3</v>
      </c>
      <c r="BG69" s="185">
        <f>'049'!$N69</f>
        <v>3</v>
      </c>
      <c r="BH69" s="185">
        <f>'050'!$N69</f>
        <v>3</v>
      </c>
      <c r="BI69" s="185">
        <f>'051'!$N69</f>
        <v>3</v>
      </c>
      <c r="BJ69" s="185">
        <f>'052'!$N69</f>
        <v>3</v>
      </c>
      <c r="BK69" s="185">
        <f>'053'!$N69</f>
        <v>3</v>
      </c>
      <c r="BL69" s="185">
        <f>'054'!$N69</f>
        <v>3</v>
      </c>
      <c r="BM69" s="185">
        <f>'055'!$N69</f>
        <v>3</v>
      </c>
      <c r="BN69" s="185">
        <f>'056'!$N69</f>
        <v>0</v>
      </c>
      <c r="BO69" s="185">
        <f>'057'!$N69</f>
        <v>0</v>
      </c>
      <c r="BP69" s="166"/>
      <c r="BQ69" s="166"/>
    </row>
    <row r="70" spans="1:69" s="158" customFormat="1" ht="27.75" customHeight="1" thickBot="1" x14ac:dyDescent="0.25">
      <c r="A70" s="106">
        <v>44901</v>
      </c>
      <c r="B70" s="111">
        <v>0.375</v>
      </c>
      <c r="C70" s="112">
        <f t="shared" si="15"/>
        <v>55</v>
      </c>
      <c r="D70" s="133" t="s">
        <v>103</v>
      </c>
      <c r="E70" s="328">
        <v>0</v>
      </c>
      <c r="F70" s="331" t="s">
        <v>4</v>
      </c>
      <c r="G70" s="330">
        <v>0</v>
      </c>
      <c r="H70" s="138" t="s">
        <v>95</v>
      </c>
      <c r="I70" s="109" t="str">
        <f t="shared" si="14"/>
        <v>E</v>
      </c>
      <c r="J70" s="110"/>
      <c r="K70" s="185">
        <f>'001'!$N70</f>
        <v>0</v>
      </c>
      <c r="L70" s="185">
        <f>'002'!$N70</f>
        <v>0</v>
      </c>
      <c r="M70" s="185">
        <f>'003'!$N70</f>
        <v>0</v>
      </c>
      <c r="N70" s="185">
        <f>'004'!$N70</f>
        <v>0</v>
      </c>
      <c r="O70" s="185">
        <f>'005'!$N70</f>
        <v>4</v>
      </c>
      <c r="P70" s="185">
        <f>'006'!$N70</f>
        <v>0</v>
      </c>
      <c r="Q70" s="185">
        <f>'007'!$N70</f>
        <v>0</v>
      </c>
      <c r="R70" s="185">
        <f>'008'!$N70</f>
        <v>0</v>
      </c>
      <c r="S70" s="185">
        <f>'009'!$N70</f>
        <v>0</v>
      </c>
      <c r="T70" s="185">
        <f>'010'!$N70</f>
        <v>4</v>
      </c>
      <c r="U70" s="185">
        <f>'011'!$N70</f>
        <v>0</v>
      </c>
      <c r="V70" s="185">
        <f>'012'!$N70</f>
        <v>4</v>
      </c>
      <c r="W70" s="185">
        <f>'013'!$N70</f>
        <v>0</v>
      </c>
      <c r="X70" s="185">
        <f>'014'!$N70</f>
        <v>4</v>
      </c>
      <c r="Y70" s="185">
        <f>'015'!$N70</f>
        <v>0</v>
      </c>
      <c r="Z70" s="185">
        <f>'016'!$N70</f>
        <v>0</v>
      </c>
      <c r="AA70" s="185">
        <f>'017'!$N70</f>
        <v>4</v>
      </c>
      <c r="AB70" s="185">
        <f>'018'!$N70</f>
        <v>4</v>
      </c>
      <c r="AC70" s="185">
        <f>'019'!$N70</f>
        <v>0</v>
      </c>
      <c r="AD70" s="185">
        <f>'020'!$N70</f>
        <v>4</v>
      </c>
      <c r="AE70" s="185">
        <f>'021'!$N70</f>
        <v>4</v>
      </c>
      <c r="AF70" s="185">
        <f>'022'!$N70</f>
        <v>4</v>
      </c>
      <c r="AG70" s="185">
        <f>'023'!$N70</f>
        <v>0</v>
      </c>
      <c r="AH70" s="185">
        <f>'024'!$N70</f>
        <v>0</v>
      </c>
      <c r="AI70" s="185">
        <f>'025'!$N70</f>
        <v>0</v>
      </c>
      <c r="AJ70" s="185">
        <f>'026'!$N70</f>
        <v>0</v>
      </c>
      <c r="AK70" s="185">
        <f>'027'!$N70</f>
        <v>0</v>
      </c>
      <c r="AL70" s="185">
        <f>'028'!$N70</f>
        <v>0</v>
      </c>
      <c r="AM70" s="185">
        <f>'029'!$N70</f>
        <v>4</v>
      </c>
      <c r="AN70" s="185">
        <f>'030'!$N70</f>
        <v>4</v>
      </c>
      <c r="AO70" s="185">
        <f>'031'!$N70</f>
        <v>0</v>
      </c>
      <c r="AP70" s="185">
        <f>'032'!$N70</f>
        <v>4</v>
      </c>
      <c r="AQ70" s="185">
        <f>'033'!$N70</f>
        <v>0</v>
      </c>
      <c r="AR70" s="185">
        <f>'034'!$N70</f>
        <v>0</v>
      </c>
      <c r="AS70" s="185">
        <f>'035'!$N70</f>
        <v>0</v>
      </c>
      <c r="AT70" s="185">
        <f>'036'!$N70</f>
        <v>0</v>
      </c>
      <c r="AU70" s="185">
        <f>'038'!$N70</f>
        <v>0</v>
      </c>
      <c r="AV70" s="185">
        <f>'037'!$N70</f>
        <v>4</v>
      </c>
      <c r="AW70" s="185">
        <f>'039'!$N70</f>
        <v>4</v>
      </c>
      <c r="AX70" s="185">
        <f>'040'!$N70</f>
        <v>0</v>
      </c>
      <c r="AY70" s="185">
        <f>'041'!$N70</f>
        <v>0</v>
      </c>
      <c r="AZ70" s="185">
        <f>'042'!$N70</f>
        <v>4</v>
      </c>
      <c r="BA70" s="185">
        <f>'043'!$N70</f>
        <v>0</v>
      </c>
      <c r="BB70" s="185">
        <f>'044'!$N70</f>
        <v>0</v>
      </c>
      <c r="BC70" s="185">
        <f>'045'!$N70</f>
        <v>0</v>
      </c>
      <c r="BD70" s="185">
        <f>'046'!$N70</f>
        <v>4</v>
      </c>
      <c r="BE70" s="185">
        <f>'047'!$N70</f>
        <v>0</v>
      </c>
      <c r="BF70" s="185">
        <f>'048'!$N70</f>
        <v>0</v>
      </c>
      <c r="BG70" s="185">
        <f>'049'!$N70</f>
        <v>0</v>
      </c>
      <c r="BH70" s="185">
        <f>'050'!$N70</f>
        <v>0</v>
      </c>
      <c r="BI70" s="185">
        <f>'051'!$N70</f>
        <v>0</v>
      </c>
      <c r="BJ70" s="185">
        <f>'052'!$N70</f>
        <v>0</v>
      </c>
      <c r="BK70" s="185">
        <f>'053'!$N70</f>
        <v>0</v>
      </c>
      <c r="BL70" s="185">
        <f>'054'!$N70</f>
        <v>0</v>
      </c>
      <c r="BM70" s="185">
        <f>'055'!$N70</f>
        <v>0</v>
      </c>
      <c r="BN70" s="185">
        <f>'056'!$N70</f>
        <v>2</v>
      </c>
      <c r="BO70" s="185">
        <f>'057'!$N70</f>
        <v>2</v>
      </c>
      <c r="BP70" s="166"/>
      <c r="BQ70" s="166"/>
    </row>
    <row r="71" spans="1:69" s="158" customFormat="1" ht="27.75" customHeight="1" thickBot="1" x14ac:dyDescent="0.25">
      <c r="A71" s="106">
        <v>44901</v>
      </c>
      <c r="B71" s="111">
        <v>0.54166666666666663</v>
      </c>
      <c r="C71" s="112">
        <f t="shared" si="15"/>
        <v>56</v>
      </c>
      <c r="D71" s="133" t="s">
        <v>6</v>
      </c>
      <c r="E71" s="330">
        <v>6</v>
      </c>
      <c r="F71" s="331" t="s">
        <v>4</v>
      </c>
      <c r="G71" s="330">
        <v>1</v>
      </c>
      <c r="H71" s="138" t="s">
        <v>99</v>
      </c>
      <c r="I71" s="109" t="str">
        <f t="shared" si="14"/>
        <v>L</v>
      </c>
      <c r="J71" s="110"/>
      <c r="K71" s="185">
        <f>'001'!$N71</f>
        <v>3</v>
      </c>
      <c r="L71" s="185">
        <f>'002'!$N71</f>
        <v>3</v>
      </c>
      <c r="M71" s="185">
        <f>'003'!$N71</f>
        <v>3</v>
      </c>
      <c r="N71" s="185">
        <f>'004'!$N71</f>
        <v>3</v>
      </c>
      <c r="O71" s="185">
        <f>'005'!$N71</f>
        <v>3</v>
      </c>
      <c r="P71" s="185">
        <f>'006'!$N71</f>
        <v>3</v>
      </c>
      <c r="Q71" s="185">
        <f>'007'!$N71</f>
        <v>3</v>
      </c>
      <c r="R71" s="185">
        <f>'008'!$N71</f>
        <v>3</v>
      </c>
      <c r="S71" s="185">
        <f>'009'!$N71</f>
        <v>0</v>
      </c>
      <c r="T71" s="185">
        <f>'010'!$N71</f>
        <v>0</v>
      </c>
      <c r="U71" s="185">
        <f>'011'!$N71</f>
        <v>3</v>
      </c>
      <c r="V71" s="185">
        <f>'012'!$N71</f>
        <v>0</v>
      </c>
      <c r="W71" s="185">
        <f>'013'!$N71</f>
        <v>3</v>
      </c>
      <c r="X71" s="185">
        <f>'014'!$N71</f>
        <v>3</v>
      </c>
      <c r="Y71" s="185">
        <f>'015'!$N71</f>
        <v>3</v>
      </c>
      <c r="Z71" s="185">
        <f>'016'!$N71</f>
        <v>3</v>
      </c>
      <c r="AA71" s="185">
        <f>'017'!$N71</f>
        <v>3</v>
      </c>
      <c r="AB71" s="185">
        <f>'018'!$N71</f>
        <v>3</v>
      </c>
      <c r="AC71" s="185">
        <f>'019'!$N71</f>
        <v>0</v>
      </c>
      <c r="AD71" s="185">
        <f>'020'!$N71</f>
        <v>0</v>
      </c>
      <c r="AE71" s="185">
        <f>'021'!$N71</f>
        <v>3</v>
      </c>
      <c r="AF71" s="185">
        <f>'022'!$N71</f>
        <v>3</v>
      </c>
      <c r="AG71" s="185">
        <f>'023'!$N71</f>
        <v>3</v>
      </c>
      <c r="AH71" s="185">
        <f>'024'!$N71</f>
        <v>3</v>
      </c>
      <c r="AI71" s="185">
        <f>'025'!$N71</f>
        <v>0</v>
      </c>
      <c r="AJ71" s="185">
        <f>'026'!$N71</f>
        <v>3</v>
      </c>
      <c r="AK71" s="185">
        <f>'027'!$N71</f>
        <v>3</v>
      </c>
      <c r="AL71" s="185">
        <f>'028'!$N71</f>
        <v>3</v>
      </c>
      <c r="AM71" s="185">
        <f>'029'!$N71</f>
        <v>0</v>
      </c>
      <c r="AN71" s="185">
        <f>'030'!$N71</f>
        <v>3</v>
      </c>
      <c r="AO71" s="185">
        <f>'031'!$N71</f>
        <v>3</v>
      </c>
      <c r="AP71" s="185">
        <f>'032'!$N71</f>
        <v>3</v>
      </c>
      <c r="AQ71" s="185">
        <f>'033'!$N71</f>
        <v>0</v>
      </c>
      <c r="AR71" s="185">
        <f>'034'!$N71</f>
        <v>3</v>
      </c>
      <c r="AS71" s="185">
        <f>'035'!$N71</f>
        <v>0</v>
      </c>
      <c r="AT71" s="185">
        <f>'036'!$N71</f>
        <v>3</v>
      </c>
      <c r="AU71" s="185">
        <f>'038'!$N71</f>
        <v>3</v>
      </c>
      <c r="AV71" s="185">
        <f>'037'!$N71</f>
        <v>3</v>
      </c>
      <c r="AW71" s="185">
        <f>'039'!$N71</f>
        <v>3</v>
      </c>
      <c r="AX71" s="185">
        <f>'040'!$N71</f>
        <v>3</v>
      </c>
      <c r="AY71" s="185">
        <f>'041'!$N71</f>
        <v>0</v>
      </c>
      <c r="AZ71" s="185">
        <f>'042'!$N71</f>
        <v>0</v>
      </c>
      <c r="BA71" s="185">
        <f>'043'!$N71</f>
        <v>0</v>
      </c>
      <c r="BB71" s="185">
        <f>'044'!$N71</f>
        <v>3</v>
      </c>
      <c r="BC71" s="185">
        <f>'045'!$N71</f>
        <v>0</v>
      </c>
      <c r="BD71" s="185">
        <f>'046'!$N71</f>
        <v>0</v>
      </c>
      <c r="BE71" s="185">
        <f>'047'!$N71</f>
        <v>3</v>
      </c>
      <c r="BF71" s="185">
        <f>'048'!$N71</f>
        <v>3</v>
      </c>
      <c r="BG71" s="185">
        <f>'049'!$N71</f>
        <v>0</v>
      </c>
      <c r="BH71" s="185">
        <f>'050'!$N71</f>
        <v>3</v>
      </c>
      <c r="BI71" s="185">
        <f>'051'!$N71</f>
        <v>3</v>
      </c>
      <c r="BJ71" s="185">
        <f>'052'!$N71</f>
        <v>0</v>
      </c>
      <c r="BK71" s="185">
        <f>'053'!$N71</f>
        <v>0</v>
      </c>
      <c r="BL71" s="185">
        <f>'054'!$N71</f>
        <v>3</v>
      </c>
      <c r="BM71" s="185">
        <f>'055'!$N71</f>
        <v>3</v>
      </c>
      <c r="BN71" s="185">
        <f>'056'!$N71</f>
        <v>0</v>
      </c>
      <c r="BO71" s="185">
        <f>'057'!$N71</f>
        <v>0</v>
      </c>
      <c r="BP71" s="166"/>
      <c r="BQ71" s="166"/>
    </row>
    <row r="72" spans="1:69" s="158" customFormat="1" ht="17.25" customHeight="1" thickBot="1" x14ac:dyDescent="0.25">
      <c r="A72" s="113" t="s">
        <v>40</v>
      </c>
      <c r="B72" s="124"/>
      <c r="C72" s="125"/>
      <c r="D72" s="134"/>
      <c r="E72" s="332"/>
      <c r="F72" s="333"/>
      <c r="G72" s="332" t="s">
        <v>73</v>
      </c>
      <c r="H72" s="141"/>
      <c r="I72" s="116"/>
      <c r="J72" s="117"/>
      <c r="K72" s="186">
        <f>'001'!$N72</f>
        <v>0</v>
      </c>
      <c r="L72" s="186" t="str">
        <f>'002'!$M72</f>
        <v/>
      </c>
      <c r="M72" s="186" t="str">
        <f>'003'!$M72</f>
        <v/>
      </c>
      <c r="N72" s="186" t="str">
        <f>'004'!$M72</f>
        <v/>
      </c>
      <c r="O72" s="186" t="str">
        <f>'005'!$M72</f>
        <v/>
      </c>
      <c r="P72" s="186" t="str">
        <f>'006'!$M72</f>
        <v/>
      </c>
      <c r="Q72" s="186" t="str">
        <f>'007'!$M72</f>
        <v/>
      </c>
      <c r="R72" s="186" t="str">
        <f>'008'!$M72</f>
        <v/>
      </c>
      <c r="S72" s="186">
        <f>'009'!$N72</f>
        <v>0</v>
      </c>
      <c r="T72" s="186">
        <f>'010'!$N72</f>
        <v>0</v>
      </c>
      <c r="U72" s="186">
        <f>'011'!$N72</f>
        <v>0</v>
      </c>
      <c r="V72" s="186">
        <f>'012'!$N72</f>
        <v>0</v>
      </c>
      <c r="W72" s="186">
        <f>'013'!$N72</f>
        <v>0</v>
      </c>
      <c r="X72" s="186">
        <f>'014'!$N72</f>
        <v>0</v>
      </c>
      <c r="Y72" s="186">
        <f>'015'!$N72</f>
        <v>0</v>
      </c>
      <c r="Z72" s="186">
        <f>'016'!$N72</f>
        <v>0</v>
      </c>
      <c r="AA72" s="186">
        <f>'017'!$N72</f>
        <v>0</v>
      </c>
      <c r="AB72" s="186">
        <f>'018'!$N72</f>
        <v>0</v>
      </c>
      <c r="AC72" s="186">
        <f>'019'!$N72</f>
        <v>0</v>
      </c>
      <c r="AD72" s="186">
        <f>'020'!$N72</f>
        <v>0</v>
      </c>
      <c r="AE72" s="186">
        <f>'021'!$N72</f>
        <v>0</v>
      </c>
      <c r="AF72" s="186">
        <f>'022'!$N72</f>
        <v>0</v>
      </c>
      <c r="AG72" s="186">
        <f>'023'!$N72</f>
        <v>0</v>
      </c>
      <c r="AH72" s="186">
        <f>'024'!$N72</f>
        <v>0</v>
      </c>
      <c r="AI72" s="186">
        <f>'025'!$N72</f>
        <v>0</v>
      </c>
      <c r="AJ72" s="186">
        <f>'026'!$N72</f>
        <v>0</v>
      </c>
      <c r="AK72" s="186">
        <f>'027'!$N72</f>
        <v>0</v>
      </c>
      <c r="AL72" s="186">
        <f>'028'!$N72</f>
        <v>0</v>
      </c>
      <c r="AM72" s="186">
        <f>'029'!$N72</f>
        <v>0</v>
      </c>
      <c r="AN72" s="186">
        <f>'030'!$N72</f>
        <v>0</v>
      </c>
      <c r="AO72" s="186">
        <f>'031'!$N72</f>
        <v>0</v>
      </c>
      <c r="AP72" s="186">
        <f>'032'!$N72</f>
        <v>0</v>
      </c>
      <c r="AQ72" s="186">
        <f>'033'!$N72</f>
        <v>0</v>
      </c>
      <c r="AR72" s="186">
        <f>'034'!$N72</f>
        <v>0</v>
      </c>
      <c r="AS72" s="186">
        <f>'035'!$N72</f>
        <v>0</v>
      </c>
      <c r="AT72" s="186">
        <f>'036'!$N72</f>
        <v>0</v>
      </c>
      <c r="AU72" s="186">
        <f>'038'!$N72</f>
        <v>0</v>
      </c>
      <c r="AV72" s="186">
        <f>'037'!$N72</f>
        <v>0</v>
      </c>
      <c r="AW72" s="186">
        <f>'039'!$N72</f>
        <v>0</v>
      </c>
      <c r="AX72" s="186">
        <f>'040'!$N72</f>
        <v>0</v>
      </c>
      <c r="AY72" s="186">
        <f>'041'!$N72</f>
        <v>0</v>
      </c>
      <c r="AZ72" s="186">
        <f>'042'!$N72</f>
        <v>0</v>
      </c>
      <c r="BA72" s="186">
        <f>'043'!$N72</f>
        <v>0</v>
      </c>
      <c r="BB72" s="186">
        <f>'044'!$N72</f>
        <v>0</v>
      </c>
      <c r="BC72" s="186">
        <f>'045'!$N72</f>
        <v>0</v>
      </c>
      <c r="BD72" s="186">
        <f>'046'!$N72</f>
        <v>0</v>
      </c>
      <c r="BE72" s="186">
        <f>'047'!$N72</f>
        <v>0</v>
      </c>
      <c r="BF72" s="186">
        <f>'048'!$N72</f>
        <v>0</v>
      </c>
      <c r="BG72" s="186">
        <f>'049'!$N72</f>
        <v>0</v>
      </c>
      <c r="BH72" s="186">
        <f>'050'!$N72</f>
        <v>0</v>
      </c>
      <c r="BI72" s="186">
        <f>'051'!$N72</f>
        <v>0</v>
      </c>
      <c r="BJ72" s="186">
        <f>'052'!$N72</f>
        <v>0</v>
      </c>
      <c r="BK72" s="186">
        <f>'053'!$N72</f>
        <v>0</v>
      </c>
      <c r="BL72" s="186">
        <f>'054'!$N72</f>
        <v>0</v>
      </c>
      <c r="BM72" s="186">
        <f>'055'!$N72</f>
        <v>0</v>
      </c>
      <c r="BN72" s="186">
        <f>'056'!$N72</f>
        <v>0</v>
      </c>
      <c r="BO72" s="186">
        <f>'057'!$N72</f>
        <v>0</v>
      </c>
      <c r="BP72" s="166"/>
      <c r="BQ72" s="166"/>
    </row>
    <row r="73" spans="1:69" s="158" customFormat="1" ht="27" customHeight="1" thickBot="1" x14ac:dyDescent="0.25">
      <c r="A73" s="106">
        <v>44904</v>
      </c>
      <c r="B73" s="126">
        <v>0.375</v>
      </c>
      <c r="C73" s="119">
        <f>C71+1</f>
        <v>57</v>
      </c>
      <c r="D73" s="135" t="s">
        <v>81</v>
      </c>
      <c r="E73" s="328">
        <v>0</v>
      </c>
      <c r="F73" s="329" t="s">
        <v>4</v>
      </c>
      <c r="G73" s="328">
        <v>0</v>
      </c>
      <c r="H73" s="139" t="str">
        <f>IF(E69=G69,"G54 (W54)",IF(E69&gt;G69,D69,H69))</f>
        <v>Brasil (Brazil)</v>
      </c>
      <c r="I73" s="109" t="str">
        <f>IF(OR(E73="",G73=""),"",IF(E73&gt;G73,"L",IF(G73&gt;E73,"V","E")))</f>
        <v>E</v>
      </c>
      <c r="J73" s="110"/>
      <c r="K73" s="185">
        <f>'001'!$N73</f>
        <v>0</v>
      </c>
      <c r="L73" s="185">
        <f>'002'!$N73</f>
        <v>0</v>
      </c>
      <c r="M73" s="185">
        <f>'003'!$N73</f>
        <v>0</v>
      </c>
      <c r="N73" s="185">
        <f>'004'!$N73</f>
        <v>0</v>
      </c>
      <c r="O73" s="185">
        <f>'005'!$N73</f>
        <v>0</v>
      </c>
      <c r="P73" s="185">
        <f>'006'!$N73</f>
        <v>0</v>
      </c>
      <c r="Q73" s="185">
        <f>'007'!$N73</f>
        <v>0</v>
      </c>
      <c r="R73" s="185">
        <f>'008'!$N73</f>
        <v>0</v>
      </c>
      <c r="S73" s="185">
        <f>'009'!$N73</f>
        <v>0</v>
      </c>
      <c r="T73" s="185">
        <f>'010'!$N73</f>
        <v>6</v>
      </c>
      <c r="U73" s="185">
        <f>'011'!$N73</f>
        <v>7</v>
      </c>
      <c r="V73" s="185">
        <f>'012'!$N73</f>
        <v>7</v>
      </c>
      <c r="W73" s="185">
        <f>'013'!$N73</f>
        <v>0</v>
      </c>
      <c r="X73" s="185">
        <f>'014'!$N73</f>
        <v>0</v>
      </c>
      <c r="Y73" s="185">
        <f>'015'!$N73</f>
        <v>0</v>
      </c>
      <c r="Z73" s="185">
        <f>'016'!$N73</f>
        <v>0</v>
      </c>
      <c r="AA73" s="185">
        <f>'017'!$N73</f>
        <v>0</v>
      </c>
      <c r="AB73" s="185">
        <f>'018'!$N73</f>
        <v>0</v>
      </c>
      <c r="AC73" s="185">
        <f>'019'!$N73</f>
        <v>0</v>
      </c>
      <c r="AD73" s="185">
        <f>'020'!$N73</f>
        <v>0</v>
      </c>
      <c r="AE73" s="185">
        <f>'021'!$N73</f>
        <v>0</v>
      </c>
      <c r="AF73" s="185">
        <f>'022'!$N73</f>
        <v>0</v>
      </c>
      <c r="AG73" s="185">
        <f>'023'!$N73</f>
        <v>0</v>
      </c>
      <c r="AH73" s="185">
        <f>'024'!$N73</f>
        <v>6</v>
      </c>
      <c r="AI73" s="185">
        <f>'025'!$N73</f>
        <v>0</v>
      </c>
      <c r="AJ73" s="185">
        <f>'026'!$N73</f>
        <v>0</v>
      </c>
      <c r="AK73" s="185">
        <f>'027'!$N73</f>
        <v>0</v>
      </c>
      <c r="AL73" s="185">
        <f>'028'!$N73</f>
        <v>0</v>
      </c>
      <c r="AM73" s="185">
        <f>'029'!$N73</f>
        <v>0</v>
      </c>
      <c r="AN73" s="185">
        <f>'030'!$N73</f>
        <v>6</v>
      </c>
      <c r="AO73" s="185">
        <f>'031'!$N73</f>
        <v>0</v>
      </c>
      <c r="AP73" s="185">
        <f>'032'!$N73</f>
        <v>0</v>
      </c>
      <c r="AQ73" s="185">
        <f>'033'!$N73</f>
        <v>0</v>
      </c>
      <c r="AR73" s="185">
        <f>'034'!$N73</f>
        <v>0</v>
      </c>
      <c r="AS73" s="185">
        <f>'035'!$N73</f>
        <v>0</v>
      </c>
      <c r="AT73" s="185">
        <f>'036'!$N73</f>
        <v>0</v>
      </c>
      <c r="AU73" s="185">
        <f>'038'!$N73</f>
        <v>0</v>
      </c>
      <c r="AV73" s="185">
        <f>'037'!$N73</f>
        <v>0</v>
      </c>
      <c r="AW73" s="185">
        <f>'039'!$N73</f>
        <v>0</v>
      </c>
      <c r="AX73" s="185">
        <f>'040'!$N73</f>
        <v>0</v>
      </c>
      <c r="AY73" s="185">
        <f>'041'!$N73</f>
        <v>0</v>
      </c>
      <c r="AZ73" s="185">
        <f>'042'!$N73</f>
        <v>0</v>
      </c>
      <c r="BA73" s="185">
        <f>'043'!$N73</f>
        <v>0</v>
      </c>
      <c r="BB73" s="185">
        <f>'044'!$N73</f>
        <v>0</v>
      </c>
      <c r="BC73" s="185">
        <f>'045'!$N73</f>
        <v>0</v>
      </c>
      <c r="BD73" s="185">
        <f>'046'!$N73</f>
        <v>0</v>
      </c>
      <c r="BE73" s="185">
        <f>'047'!$N73</f>
        <v>6</v>
      </c>
      <c r="BF73" s="185">
        <f>'048'!$N73</f>
        <v>0</v>
      </c>
      <c r="BG73" s="185">
        <f>'049'!$N73</f>
        <v>6</v>
      </c>
      <c r="BH73" s="185">
        <f>'050'!$N73</f>
        <v>0</v>
      </c>
      <c r="BI73" s="185">
        <f>'051'!$N73</f>
        <v>0</v>
      </c>
      <c r="BJ73" s="185">
        <f>'052'!$N73</f>
        <v>0</v>
      </c>
      <c r="BK73" s="185">
        <f>'053'!$N73</f>
        <v>0</v>
      </c>
      <c r="BL73" s="185">
        <f>'054'!$N73</f>
        <v>0</v>
      </c>
      <c r="BM73" s="185">
        <f>'055'!$N73</f>
        <v>0</v>
      </c>
      <c r="BN73" s="185">
        <f>'056'!$N73</f>
        <v>2</v>
      </c>
      <c r="BO73" s="185">
        <f>'057'!$N73</f>
        <v>2</v>
      </c>
      <c r="BP73" s="166"/>
      <c r="BQ73" s="166"/>
    </row>
    <row r="74" spans="1:69" s="158" customFormat="1" ht="27" customHeight="1" thickBot="1" x14ac:dyDescent="0.25">
      <c r="A74" s="106">
        <v>44904</v>
      </c>
      <c r="B74" s="127">
        <v>0.54166666666666663</v>
      </c>
      <c r="C74" s="112">
        <f>C73+1</f>
        <v>58</v>
      </c>
      <c r="D74" s="135" t="str">
        <f>IF(E64=G64,"G49 (W49)",IF(E64&gt;G64,D64,H64))</f>
        <v>Holanda (Holland)</v>
      </c>
      <c r="E74" s="330">
        <v>2</v>
      </c>
      <c r="F74" s="331" t="s">
        <v>4</v>
      </c>
      <c r="G74" s="328">
        <v>2</v>
      </c>
      <c r="H74" s="139" t="str">
        <f>IF(E65=G65,"G50 (W50)",IF(E65&gt;G65,D65,H65))</f>
        <v>Argentina</v>
      </c>
      <c r="I74" s="109" t="str">
        <f>IF(OR(E74="",G74=""),"",IF(E74&gt;G74,"L",IF(G74&gt;E74,"V","E")))</f>
        <v>E</v>
      </c>
      <c r="J74" s="110"/>
      <c r="K74" s="185">
        <f>'001'!$N74</f>
        <v>0</v>
      </c>
      <c r="L74" s="185">
        <f>'002'!$N74</f>
        <v>0</v>
      </c>
      <c r="M74" s="185">
        <f>'003'!$N74</f>
        <v>0</v>
      </c>
      <c r="N74" s="185">
        <f>'004'!$N74</f>
        <v>0</v>
      </c>
      <c r="O74" s="185">
        <f>'005'!$N74</f>
        <v>0</v>
      </c>
      <c r="P74" s="185">
        <f>'006'!$N74</f>
        <v>0</v>
      </c>
      <c r="Q74" s="185">
        <f>'007'!$N74</f>
        <v>0</v>
      </c>
      <c r="R74" s="185">
        <f>'008'!$N74</f>
        <v>0</v>
      </c>
      <c r="S74" s="185">
        <f>'009'!$N74</f>
        <v>0</v>
      </c>
      <c r="T74" s="185">
        <f>'010'!$N74</f>
        <v>7</v>
      </c>
      <c r="U74" s="185">
        <f>'011'!$N74</f>
        <v>0</v>
      </c>
      <c r="V74" s="185">
        <f>'012'!$N74</f>
        <v>0</v>
      </c>
      <c r="W74" s="185">
        <f>'013'!$N74</f>
        <v>0</v>
      </c>
      <c r="X74" s="185">
        <f>'014'!$N74</f>
        <v>0</v>
      </c>
      <c r="Y74" s="185">
        <f>'015'!$N74</f>
        <v>0</v>
      </c>
      <c r="Z74" s="185">
        <f>'016'!$N74</f>
        <v>0</v>
      </c>
      <c r="AA74" s="185">
        <f>'017'!$N74</f>
        <v>0</v>
      </c>
      <c r="AB74" s="185">
        <f>'018'!$N74</f>
        <v>0</v>
      </c>
      <c r="AC74" s="185">
        <f>'019'!$N74</f>
        <v>0</v>
      </c>
      <c r="AD74" s="185">
        <f>'020'!$N74</f>
        <v>0</v>
      </c>
      <c r="AE74" s="185">
        <f>'021'!$N74</f>
        <v>7</v>
      </c>
      <c r="AF74" s="185">
        <f>'022'!$N74</f>
        <v>0</v>
      </c>
      <c r="AG74" s="185">
        <f>'023'!$N74</f>
        <v>0</v>
      </c>
      <c r="AH74" s="185">
        <f>'024'!$N74</f>
        <v>7</v>
      </c>
      <c r="AI74" s="185">
        <f>'025'!$N74</f>
        <v>6</v>
      </c>
      <c r="AJ74" s="185">
        <f>'026'!$N74</f>
        <v>0</v>
      </c>
      <c r="AK74" s="185">
        <f>'027'!$N74</f>
        <v>0</v>
      </c>
      <c r="AL74" s="185">
        <f>'028'!$N74</f>
        <v>0</v>
      </c>
      <c r="AM74" s="185">
        <f>'029'!$N74</f>
        <v>0</v>
      </c>
      <c r="AN74" s="185">
        <f>'030'!$N74</f>
        <v>0</v>
      </c>
      <c r="AO74" s="185">
        <f>'031'!$N74</f>
        <v>0</v>
      </c>
      <c r="AP74" s="185">
        <f>'032'!$N74</f>
        <v>0</v>
      </c>
      <c r="AQ74" s="185">
        <f>'033'!$N74</f>
        <v>0</v>
      </c>
      <c r="AR74" s="185">
        <f>'034'!$N74</f>
        <v>0</v>
      </c>
      <c r="AS74" s="185">
        <f>'035'!$N74</f>
        <v>0</v>
      </c>
      <c r="AT74" s="185">
        <f>'036'!$N74</f>
        <v>7</v>
      </c>
      <c r="AU74" s="185">
        <f>'038'!$N74</f>
        <v>0</v>
      </c>
      <c r="AV74" s="185">
        <f>'037'!$N74</f>
        <v>0</v>
      </c>
      <c r="AW74" s="185">
        <f>'039'!$N74</f>
        <v>0</v>
      </c>
      <c r="AX74" s="185">
        <f>'040'!$N74</f>
        <v>0</v>
      </c>
      <c r="AY74" s="185">
        <f>'041'!$N74</f>
        <v>0</v>
      </c>
      <c r="AZ74" s="185">
        <f>'042'!$N74</f>
        <v>0</v>
      </c>
      <c r="BA74" s="185">
        <f>'043'!$N74</f>
        <v>0</v>
      </c>
      <c r="BB74" s="185">
        <f>'044'!$N74</f>
        <v>0</v>
      </c>
      <c r="BC74" s="185">
        <f>'045'!$N74</f>
        <v>0</v>
      </c>
      <c r="BD74" s="185">
        <f>'046'!$N74</f>
        <v>0</v>
      </c>
      <c r="BE74" s="185">
        <f>'047'!$N74</f>
        <v>0</v>
      </c>
      <c r="BF74" s="185">
        <f>'048'!$N74</f>
        <v>0</v>
      </c>
      <c r="BG74" s="185">
        <f>'049'!$N74</f>
        <v>0</v>
      </c>
      <c r="BH74" s="185">
        <f>'050'!$N74</f>
        <v>0</v>
      </c>
      <c r="BI74" s="185">
        <f>'051'!$N74</f>
        <v>0</v>
      </c>
      <c r="BJ74" s="185">
        <f>'052'!$N74</f>
        <v>0</v>
      </c>
      <c r="BK74" s="185">
        <f>'053'!$N74</f>
        <v>0</v>
      </c>
      <c r="BL74" s="185">
        <f>'054'!$N74</f>
        <v>0</v>
      </c>
      <c r="BM74" s="185">
        <f>'055'!$N74</f>
        <v>0</v>
      </c>
      <c r="BN74" s="185">
        <f>'056'!$N74</f>
        <v>1</v>
      </c>
      <c r="BO74" s="185">
        <f>'057'!$N74</f>
        <v>1</v>
      </c>
      <c r="BP74" s="166"/>
      <c r="BQ74" s="166"/>
    </row>
    <row r="75" spans="1:69" s="158" customFormat="1" ht="27" customHeight="1" thickBot="1" x14ac:dyDescent="0.25">
      <c r="A75" s="106">
        <v>44905</v>
      </c>
      <c r="B75" s="127">
        <v>0.375</v>
      </c>
      <c r="C75" s="112">
        <f>C74+1</f>
        <v>59</v>
      </c>
      <c r="D75" s="135" t="s">
        <v>103</v>
      </c>
      <c r="E75" s="330">
        <v>1</v>
      </c>
      <c r="F75" s="331" t="s">
        <v>4</v>
      </c>
      <c r="G75" s="328">
        <v>0</v>
      </c>
      <c r="H75" s="139" t="str">
        <f>IF(E71=G71,"G56 (W56)",IF(E71&gt;G71,D71,H71))</f>
        <v>Portugal</v>
      </c>
      <c r="I75" s="109" t="str">
        <f>IF(OR(E75="",G75=""),"",IF(E75&gt;G75,"L",IF(G75&gt;E75,"V","E")))</f>
        <v>L</v>
      </c>
      <c r="J75" s="110"/>
      <c r="K75" s="185">
        <f>'001'!$N75</f>
        <v>7</v>
      </c>
      <c r="L75" s="185">
        <f>'002'!$N75</f>
        <v>5</v>
      </c>
      <c r="M75" s="185">
        <f>'003'!$N75</f>
        <v>0</v>
      </c>
      <c r="N75" s="185">
        <f>'004'!$N75</f>
        <v>5</v>
      </c>
      <c r="O75" s="185">
        <f>'005'!$N75</f>
        <v>6</v>
      </c>
      <c r="P75" s="185">
        <f>'006'!$N75</f>
        <v>7</v>
      </c>
      <c r="Q75" s="185">
        <f>'007'!$N75</f>
        <v>6</v>
      </c>
      <c r="R75" s="185">
        <f>'008'!$N75</f>
        <v>0</v>
      </c>
      <c r="S75" s="185">
        <f>'009'!$N75</f>
        <v>6</v>
      </c>
      <c r="T75" s="185">
        <f>'010'!$N75</f>
        <v>7</v>
      </c>
      <c r="U75" s="185">
        <f>'011'!$N75</f>
        <v>0</v>
      </c>
      <c r="V75" s="185">
        <f>'012'!$N75</f>
        <v>0</v>
      </c>
      <c r="W75" s="185">
        <f>'013'!$N75</f>
        <v>6</v>
      </c>
      <c r="X75" s="185">
        <f>'014'!$N75</f>
        <v>6</v>
      </c>
      <c r="Y75" s="185">
        <f>'015'!$N75</f>
        <v>0</v>
      </c>
      <c r="Z75" s="185">
        <f>'016'!$N75</f>
        <v>0</v>
      </c>
      <c r="AA75" s="185">
        <f>'017'!$N75</f>
        <v>6</v>
      </c>
      <c r="AB75" s="185">
        <f>'018'!$N75</f>
        <v>0</v>
      </c>
      <c r="AC75" s="185">
        <f>'019'!$N75</f>
        <v>6</v>
      </c>
      <c r="AD75" s="185">
        <f>'020'!$N75</f>
        <v>6</v>
      </c>
      <c r="AE75" s="185">
        <f>'021'!$N75</f>
        <v>0</v>
      </c>
      <c r="AF75" s="185">
        <f>'022'!$N75</f>
        <v>0</v>
      </c>
      <c r="AG75" s="185">
        <f>'023'!$N75</f>
        <v>5</v>
      </c>
      <c r="AH75" s="185">
        <f>'024'!$N75</f>
        <v>7</v>
      </c>
      <c r="AI75" s="185">
        <f>'025'!$N75</f>
        <v>5</v>
      </c>
      <c r="AJ75" s="185">
        <f>'026'!$N75</f>
        <v>6</v>
      </c>
      <c r="AK75" s="185">
        <f>'027'!$N75</f>
        <v>0</v>
      </c>
      <c r="AL75" s="185">
        <f>'028'!$N75</f>
        <v>0</v>
      </c>
      <c r="AM75" s="185">
        <f>'029'!$N75</f>
        <v>0</v>
      </c>
      <c r="AN75" s="185">
        <f>'030'!$N75</f>
        <v>6</v>
      </c>
      <c r="AO75" s="185">
        <f>'031'!$N75</f>
        <v>6</v>
      </c>
      <c r="AP75" s="185">
        <f>'032'!$N75</f>
        <v>5</v>
      </c>
      <c r="AQ75" s="185">
        <f>'033'!$N75</f>
        <v>5</v>
      </c>
      <c r="AR75" s="185">
        <f>'034'!$N75</f>
        <v>7</v>
      </c>
      <c r="AS75" s="185">
        <f>'035'!$N75</f>
        <v>0</v>
      </c>
      <c r="AT75" s="185">
        <f>'036'!$N75</f>
        <v>6</v>
      </c>
      <c r="AU75" s="185">
        <f>'038'!$N75</f>
        <v>0</v>
      </c>
      <c r="AV75" s="185">
        <f>'037'!$N75</f>
        <v>6</v>
      </c>
      <c r="AW75" s="185">
        <f>'039'!$N75</f>
        <v>0</v>
      </c>
      <c r="AX75" s="185">
        <f>'040'!$N75</f>
        <v>0</v>
      </c>
      <c r="AY75" s="185">
        <f>'041'!$N75</f>
        <v>0</v>
      </c>
      <c r="AZ75" s="185">
        <f>'042'!$N75</f>
        <v>6</v>
      </c>
      <c r="BA75" s="185">
        <f>'043'!$N75</f>
        <v>5</v>
      </c>
      <c r="BB75" s="185">
        <f>'044'!$N75</f>
        <v>6</v>
      </c>
      <c r="BC75" s="185">
        <f>'045'!$N75</f>
        <v>0</v>
      </c>
      <c r="BD75" s="185">
        <f>'046'!$N75</f>
        <v>5</v>
      </c>
      <c r="BE75" s="185">
        <f>'047'!$N75</f>
        <v>6</v>
      </c>
      <c r="BF75" s="185">
        <f>'048'!$N75</f>
        <v>0</v>
      </c>
      <c r="BG75" s="185">
        <f>'049'!$N75</f>
        <v>5</v>
      </c>
      <c r="BH75" s="185">
        <f>'050'!$N75</f>
        <v>6</v>
      </c>
      <c r="BI75" s="185">
        <f>'051'!$N75</f>
        <v>6</v>
      </c>
      <c r="BJ75" s="185">
        <f>'052'!$N75</f>
        <v>5</v>
      </c>
      <c r="BK75" s="185">
        <f>'053'!$N75</f>
        <v>5</v>
      </c>
      <c r="BL75" s="185">
        <f>'054'!$N75</f>
        <v>6</v>
      </c>
      <c r="BM75" s="185">
        <f>'055'!$N75</f>
        <v>6</v>
      </c>
      <c r="BN75" s="185">
        <f>'056'!$N75</f>
        <v>0</v>
      </c>
      <c r="BO75" s="185">
        <f>'057'!$N75</f>
        <v>0</v>
      </c>
      <c r="BP75" s="166"/>
      <c r="BQ75" s="166"/>
    </row>
    <row r="76" spans="1:69" s="158" customFormat="1" ht="27" customHeight="1" thickBot="1" x14ac:dyDescent="0.25">
      <c r="A76" s="106">
        <v>44905</v>
      </c>
      <c r="B76" s="127">
        <v>0.54166666666666663</v>
      </c>
      <c r="C76" s="112">
        <f>C75+1</f>
        <v>60</v>
      </c>
      <c r="D76" s="135" t="str">
        <f>IF(E66=G66,"G51 (W51)",IF(E66&gt;G66,D66,H66))</f>
        <v>Francia (France)</v>
      </c>
      <c r="E76" s="330">
        <v>2</v>
      </c>
      <c r="F76" s="331" t="s">
        <v>4</v>
      </c>
      <c r="G76" s="328">
        <v>1</v>
      </c>
      <c r="H76" s="139" t="str">
        <f>IF(E67=G67,"G52 (W52)",IF(E67&gt;G67,D67,H67))</f>
        <v>Inglaterra (England)</v>
      </c>
      <c r="I76" s="109" t="str">
        <f>IF(OR(E76="",G76=""),"",IF(E76&gt;G76,"L",IF(G76&gt;E76,"V","E")))</f>
        <v>L</v>
      </c>
      <c r="J76" s="110"/>
      <c r="K76" s="185">
        <f>'001'!$N76</f>
        <v>7</v>
      </c>
      <c r="L76" s="185">
        <f>'002'!$N76</f>
        <v>7</v>
      </c>
      <c r="M76" s="185">
        <f>'003'!$N76</f>
        <v>0</v>
      </c>
      <c r="N76" s="185">
        <f>'004'!$N76</f>
        <v>5</v>
      </c>
      <c r="O76" s="185">
        <f>'005'!$N76</f>
        <v>6</v>
      </c>
      <c r="P76" s="185">
        <f>'006'!$N76</f>
        <v>0</v>
      </c>
      <c r="Q76" s="185">
        <f>'007'!$N76</f>
        <v>0</v>
      </c>
      <c r="R76" s="185">
        <f>'008'!$N76</f>
        <v>0</v>
      </c>
      <c r="S76" s="185">
        <f>'009'!$N76</f>
        <v>6</v>
      </c>
      <c r="T76" s="185">
        <f>'010'!$N76</f>
        <v>5</v>
      </c>
      <c r="U76" s="185">
        <f>'011'!$N76</f>
        <v>0</v>
      </c>
      <c r="V76" s="185">
        <f>'012'!$N76</f>
        <v>0</v>
      </c>
      <c r="W76" s="185">
        <f>'013'!$N76</f>
        <v>0</v>
      </c>
      <c r="X76" s="185">
        <f>'014'!$N76</f>
        <v>0</v>
      </c>
      <c r="Y76" s="185">
        <f>'015'!$N76</f>
        <v>0</v>
      </c>
      <c r="Z76" s="185">
        <f>'016'!$N76</f>
        <v>6</v>
      </c>
      <c r="AA76" s="185">
        <f>'017'!$N76</f>
        <v>0</v>
      </c>
      <c r="AB76" s="185">
        <f>'018'!$N76</f>
        <v>7</v>
      </c>
      <c r="AC76" s="185">
        <f>'019'!$N76</f>
        <v>0</v>
      </c>
      <c r="AD76" s="185">
        <f>'020'!$N76</f>
        <v>0</v>
      </c>
      <c r="AE76" s="185">
        <f>'021'!$N76</f>
        <v>0</v>
      </c>
      <c r="AF76" s="185">
        <f>'022'!$N76</f>
        <v>7</v>
      </c>
      <c r="AG76" s="185">
        <f>'023'!$N76</f>
        <v>6</v>
      </c>
      <c r="AH76" s="185">
        <f>'024'!$N76</f>
        <v>0</v>
      </c>
      <c r="AI76" s="185">
        <f>'025'!$N76</f>
        <v>0</v>
      </c>
      <c r="AJ76" s="185">
        <f>'026'!$N76</f>
        <v>7</v>
      </c>
      <c r="AK76" s="185">
        <f>'027'!$N76</f>
        <v>7</v>
      </c>
      <c r="AL76" s="185">
        <f>'028'!$N76</f>
        <v>6</v>
      </c>
      <c r="AM76" s="185">
        <f>'029'!$N76</f>
        <v>6</v>
      </c>
      <c r="AN76" s="185">
        <f>'030'!$N76</f>
        <v>5</v>
      </c>
      <c r="AO76" s="185">
        <f>'031'!$N76</f>
        <v>7</v>
      </c>
      <c r="AP76" s="185">
        <f>'032'!$N76</f>
        <v>0</v>
      </c>
      <c r="AQ76" s="185">
        <f>'033'!$N76</f>
        <v>0</v>
      </c>
      <c r="AR76" s="185">
        <f>'034'!$N76</f>
        <v>0</v>
      </c>
      <c r="AS76" s="185">
        <f>'035'!$N76</f>
        <v>0</v>
      </c>
      <c r="AT76" s="185">
        <f>'036'!$N76</f>
        <v>0</v>
      </c>
      <c r="AU76" s="185">
        <f>'038'!$N76</f>
        <v>7</v>
      </c>
      <c r="AV76" s="185">
        <f>'037'!$N76</f>
        <v>6</v>
      </c>
      <c r="AW76" s="185">
        <f>'039'!$N76</f>
        <v>0</v>
      </c>
      <c r="AX76" s="185">
        <f>'040'!$N76</f>
        <v>0</v>
      </c>
      <c r="AY76" s="185">
        <f>'041'!$N76</f>
        <v>5</v>
      </c>
      <c r="AZ76" s="185">
        <f>'042'!$N76</f>
        <v>0</v>
      </c>
      <c r="BA76" s="185">
        <f>'043'!$N76</f>
        <v>0</v>
      </c>
      <c r="BB76" s="185">
        <f>'044'!$N76</f>
        <v>0</v>
      </c>
      <c r="BC76" s="185">
        <f>'045'!$N76</f>
        <v>6</v>
      </c>
      <c r="BD76" s="185">
        <f>'046'!$N76</f>
        <v>0</v>
      </c>
      <c r="BE76" s="185">
        <f>'047'!$N76</f>
        <v>0</v>
      </c>
      <c r="BF76" s="185">
        <f>'048'!$N76</f>
        <v>5</v>
      </c>
      <c r="BG76" s="185">
        <f>'049'!$N76</f>
        <v>0</v>
      </c>
      <c r="BH76" s="185">
        <f>'050'!$N76</f>
        <v>7</v>
      </c>
      <c r="BI76" s="185">
        <f>'051'!$N76</f>
        <v>7</v>
      </c>
      <c r="BJ76" s="185">
        <f>'052'!$N76</f>
        <v>0</v>
      </c>
      <c r="BK76" s="185">
        <f>'053'!$N76</f>
        <v>0</v>
      </c>
      <c r="BL76" s="185">
        <f>'054'!$N76</f>
        <v>0</v>
      </c>
      <c r="BM76" s="185">
        <f>'055'!$N76</f>
        <v>7</v>
      </c>
      <c r="BN76" s="185">
        <f>'056'!$N76</f>
        <v>0</v>
      </c>
      <c r="BO76" s="185">
        <f>'057'!$N76</f>
        <v>0</v>
      </c>
      <c r="BP76" s="166"/>
      <c r="BQ76" s="166"/>
    </row>
    <row r="77" spans="1:69" s="158" customFormat="1" ht="17.25" customHeight="1" thickBot="1" x14ac:dyDescent="0.25">
      <c r="A77" s="113" t="s">
        <v>41</v>
      </c>
      <c r="B77" s="128"/>
      <c r="C77" s="129"/>
      <c r="D77" s="141"/>
      <c r="E77" s="332"/>
      <c r="F77" s="333"/>
      <c r="G77" s="332"/>
      <c r="H77" s="141"/>
      <c r="I77" s="116"/>
      <c r="J77" s="117"/>
      <c r="K77" s="186">
        <f>'001'!$N77</f>
        <v>0</v>
      </c>
      <c r="L77" s="186" t="str">
        <f>'002'!$M77</f>
        <v/>
      </c>
      <c r="M77" s="186" t="str">
        <f>'003'!$M77</f>
        <v/>
      </c>
      <c r="N77" s="186" t="str">
        <f>'004'!$M77</f>
        <v/>
      </c>
      <c r="O77" s="186" t="str">
        <f>'005'!$M77</f>
        <v/>
      </c>
      <c r="P77" s="186" t="str">
        <f>'006'!$M77</f>
        <v/>
      </c>
      <c r="Q77" s="186" t="str">
        <f>'007'!$M77</f>
        <v/>
      </c>
      <c r="R77" s="186" t="str">
        <f>'008'!$M77</f>
        <v/>
      </c>
      <c r="S77" s="186">
        <f>'009'!$N77</f>
        <v>0</v>
      </c>
      <c r="T77" s="186">
        <f>'010'!$N77</f>
        <v>0</v>
      </c>
      <c r="U77" s="186">
        <f>'011'!$N77</f>
        <v>0</v>
      </c>
      <c r="V77" s="186">
        <f>'012'!$N77</f>
        <v>0</v>
      </c>
      <c r="W77" s="186">
        <f>'013'!$N77</f>
        <v>0</v>
      </c>
      <c r="X77" s="186">
        <f>'014'!$N77</f>
        <v>0</v>
      </c>
      <c r="Y77" s="186">
        <f>'015'!$N77</f>
        <v>0</v>
      </c>
      <c r="Z77" s="186">
        <f>'016'!$N77</f>
        <v>0</v>
      </c>
      <c r="AA77" s="186">
        <f>'017'!$N77</f>
        <v>0</v>
      </c>
      <c r="AB77" s="186">
        <f>'018'!$N77</f>
        <v>0</v>
      </c>
      <c r="AC77" s="186">
        <f>'019'!$N77</f>
        <v>0</v>
      </c>
      <c r="AD77" s="186">
        <f>'020'!$N77</f>
        <v>0</v>
      </c>
      <c r="AE77" s="186">
        <f>'021'!$N77</f>
        <v>0</v>
      </c>
      <c r="AF77" s="186">
        <f>'022'!$N77</f>
        <v>0</v>
      </c>
      <c r="AG77" s="186">
        <f>'023'!$N77</f>
        <v>0</v>
      </c>
      <c r="AH77" s="186">
        <f>'024'!$N77</f>
        <v>0</v>
      </c>
      <c r="AI77" s="186">
        <f>'025'!$N77</f>
        <v>0</v>
      </c>
      <c r="AJ77" s="186">
        <f>'026'!$N77</f>
        <v>0</v>
      </c>
      <c r="AK77" s="186">
        <f>'027'!$N77</f>
        <v>0</v>
      </c>
      <c r="AL77" s="186">
        <f>'028'!$N77</f>
        <v>0</v>
      </c>
      <c r="AM77" s="186">
        <f>'029'!$N77</f>
        <v>0</v>
      </c>
      <c r="AN77" s="186">
        <f>'030'!$N77</f>
        <v>0</v>
      </c>
      <c r="AO77" s="186">
        <f>'031'!$N77</f>
        <v>0</v>
      </c>
      <c r="AP77" s="186">
        <f>'032'!$N77</f>
        <v>0</v>
      </c>
      <c r="AQ77" s="186">
        <f>'033'!$N77</f>
        <v>0</v>
      </c>
      <c r="AR77" s="186">
        <f>'034'!$N77</f>
        <v>0</v>
      </c>
      <c r="AS77" s="186">
        <f>'035'!$N77</f>
        <v>0</v>
      </c>
      <c r="AT77" s="186">
        <f>'036'!$N77</f>
        <v>0</v>
      </c>
      <c r="AU77" s="186">
        <f>'038'!$N77</f>
        <v>0</v>
      </c>
      <c r="AV77" s="186">
        <f>'037'!$N77</f>
        <v>0</v>
      </c>
      <c r="AW77" s="186">
        <f>'039'!$N77</f>
        <v>0</v>
      </c>
      <c r="AX77" s="186">
        <f>'040'!$N77</f>
        <v>0</v>
      </c>
      <c r="AY77" s="186">
        <f>'041'!$N77</f>
        <v>0</v>
      </c>
      <c r="AZ77" s="186">
        <f>'042'!$N77</f>
        <v>0</v>
      </c>
      <c r="BA77" s="186">
        <f>'043'!$N77</f>
        <v>0</v>
      </c>
      <c r="BB77" s="186">
        <f>'044'!$N77</f>
        <v>0</v>
      </c>
      <c r="BC77" s="186">
        <f>'045'!$N77</f>
        <v>0</v>
      </c>
      <c r="BD77" s="186">
        <f>'046'!$N77</f>
        <v>0</v>
      </c>
      <c r="BE77" s="186">
        <f>'047'!$N77</f>
        <v>0</v>
      </c>
      <c r="BF77" s="186">
        <f>'048'!$N77</f>
        <v>0</v>
      </c>
      <c r="BG77" s="186">
        <f>'049'!$N77</f>
        <v>0</v>
      </c>
      <c r="BH77" s="186">
        <f>'050'!$N77</f>
        <v>0</v>
      </c>
      <c r="BI77" s="186">
        <f>'051'!$N77</f>
        <v>0</v>
      </c>
      <c r="BJ77" s="186">
        <f>'052'!$N77</f>
        <v>0</v>
      </c>
      <c r="BK77" s="186">
        <f>'053'!$N77</f>
        <v>0</v>
      </c>
      <c r="BL77" s="186">
        <f>'054'!$N77</f>
        <v>0</v>
      </c>
      <c r="BM77" s="186">
        <f>'055'!$N77</f>
        <v>0</v>
      </c>
      <c r="BN77" s="186">
        <f>'056'!$N77</f>
        <v>0</v>
      </c>
      <c r="BO77" s="186">
        <f>'057'!$N77</f>
        <v>0</v>
      </c>
      <c r="BP77" s="166"/>
      <c r="BQ77" s="166"/>
    </row>
    <row r="78" spans="1:69" s="158" customFormat="1" ht="27" customHeight="1" thickBot="1" x14ac:dyDescent="0.25">
      <c r="A78" s="106">
        <v>44908</v>
      </c>
      <c r="B78" s="118">
        <v>0.54166666666666663</v>
      </c>
      <c r="C78" s="119">
        <f>C76+1</f>
        <v>61</v>
      </c>
      <c r="D78" s="135" t="s">
        <v>81</v>
      </c>
      <c r="E78" s="328">
        <v>0</v>
      </c>
      <c r="F78" s="329" t="s">
        <v>4</v>
      </c>
      <c r="G78" s="328">
        <v>3</v>
      </c>
      <c r="H78" s="139" t="s">
        <v>5</v>
      </c>
      <c r="I78" s="109" t="str">
        <f>IF(OR(E78="",G78=""),"",IF(E78&gt;G78,"L",IF(G78&gt;E78,"V","E")))</f>
        <v>V</v>
      </c>
      <c r="J78" s="110"/>
      <c r="K78" s="185">
        <f>'001'!$N78</f>
        <v>0</v>
      </c>
      <c r="L78" s="185">
        <f>'002'!$N78</f>
        <v>7</v>
      </c>
      <c r="M78" s="185">
        <f>'003'!$N78</f>
        <v>7</v>
      </c>
      <c r="N78" s="185">
        <f>'004'!$N78</f>
        <v>0</v>
      </c>
      <c r="O78" s="185">
        <f>'005'!$N78</f>
        <v>7</v>
      </c>
      <c r="P78" s="185">
        <f>'006'!$N78</f>
        <v>7</v>
      </c>
      <c r="Q78" s="185">
        <f>'007'!$N78</f>
        <v>7</v>
      </c>
      <c r="R78" s="185">
        <f>'008'!$N78</f>
        <v>7</v>
      </c>
      <c r="S78" s="185">
        <f>'009'!$N78</f>
        <v>7</v>
      </c>
      <c r="T78" s="185">
        <f>'010'!$N78</f>
        <v>0</v>
      </c>
      <c r="U78" s="185">
        <f>'011'!$N78</f>
        <v>7</v>
      </c>
      <c r="V78" s="185">
        <f>'012'!$N78</f>
        <v>7</v>
      </c>
      <c r="W78" s="185">
        <f>'013'!$N78</f>
        <v>0</v>
      </c>
      <c r="X78" s="185">
        <f>'014'!$N78</f>
        <v>7</v>
      </c>
      <c r="Y78" s="185">
        <f>'015'!$N78</f>
        <v>0</v>
      </c>
      <c r="Z78" s="185">
        <f>'016'!$N78</f>
        <v>0</v>
      </c>
      <c r="AA78" s="185">
        <f>'017'!$N78</f>
        <v>7</v>
      </c>
      <c r="AB78" s="185">
        <f>'018'!$N78</f>
        <v>0</v>
      </c>
      <c r="AC78" s="185">
        <f>'019'!$N78</f>
        <v>0</v>
      </c>
      <c r="AD78" s="185">
        <f>'020'!$N78</f>
        <v>0</v>
      </c>
      <c r="AE78" s="185">
        <f>'021'!$N78</f>
        <v>0</v>
      </c>
      <c r="AF78" s="185">
        <f>'022'!$N78</f>
        <v>0</v>
      </c>
      <c r="AG78" s="185">
        <f>'023'!$N78</f>
        <v>7</v>
      </c>
      <c r="AH78" s="185">
        <f>'024'!$N78</f>
        <v>0</v>
      </c>
      <c r="AI78" s="185">
        <f>'025'!$N78</f>
        <v>0</v>
      </c>
      <c r="AJ78" s="185">
        <f>'026'!$N78</f>
        <v>0</v>
      </c>
      <c r="AK78" s="185">
        <f>'027'!$N78</f>
        <v>0</v>
      </c>
      <c r="AL78" s="185">
        <f>'028'!$N78</f>
        <v>0</v>
      </c>
      <c r="AM78" s="185">
        <f>'029'!$N78</f>
        <v>0</v>
      </c>
      <c r="AN78" s="185">
        <f>'030'!$N78</f>
        <v>7</v>
      </c>
      <c r="AO78" s="185">
        <f>'031'!$N78</f>
        <v>0</v>
      </c>
      <c r="AP78" s="185">
        <f>'032'!$N78</f>
        <v>0</v>
      </c>
      <c r="AQ78" s="185">
        <f>'033'!$N78</f>
        <v>0</v>
      </c>
      <c r="AR78" s="185">
        <f>'034'!$N78</f>
        <v>7</v>
      </c>
      <c r="AS78" s="185">
        <f>'035'!$N78</f>
        <v>7</v>
      </c>
      <c r="AT78" s="185">
        <f>'036'!$N78</f>
        <v>0</v>
      </c>
      <c r="AU78" s="185">
        <f>'038'!$N78</f>
        <v>0</v>
      </c>
      <c r="AV78" s="185">
        <f>'037'!$N78</f>
        <v>0</v>
      </c>
      <c r="AW78" s="185">
        <f>'039'!$N78</f>
        <v>0</v>
      </c>
      <c r="AX78" s="185">
        <f>'040'!$N78</f>
        <v>7</v>
      </c>
      <c r="AY78" s="185">
        <f>'041'!$N78</f>
        <v>7</v>
      </c>
      <c r="AZ78" s="185">
        <f>'042'!$N78</f>
        <v>0</v>
      </c>
      <c r="BA78" s="185">
        <f>'043'!$N78</f>
        <v>0</v>
      </c>
      <c r="BB78" s="185">
        <f>'044'!$N78</f>
        <v>7</v>
      </c>
      <c r="BC78" s="185">
        <f>'045'!$N78</f>
        <v>0</v>
      </c>
      <c r="BD78" s="185">
        <f>'046'!$N78</f>
        <v>0</v>
      </c>
      <c r="BE78" s="185">
        <f>'047'!$N78</f>
        <v>0</v>
      </c>
      <c r="BF78" s="185">
        <f>'048'!$N78</f>
        <v>7</v>
      </c>
      <c r="BG78" s="185">
        <f>'049'!$N78</f>
        <v>0</v>
      </c>
      <c r="BH78" s="185">
        <f>'050'!$N78</f>
        <v>7</v>
      </c>
      <c r="BI78" s="185">
        <f>'051'!$N78</f>
        <v>0</v>
      </c>
      <c r="BJ78" s="185">
        <f>'052'!$N78</f>
        <v>7</v>
      </c>
      <c r="BK78" s="185">
        <f>'053'!$N78</f>
        <v>0</v>
      </c>
      <c r="BL78" s="185">
        <f>'054'!$N78</f>
        <v>0</v>
      </c>
      <c r="BM78" s="185">
        <f>'055'!$N78</f>
        <v>7</v>
      </c>
      <c r="BN78" s="185">
        <f>'056'!$N78</f>
        <v>0</v>
      </c>
      <c r="BO78" s="185">
        <f>'057'!$N78</f>
        <v>0</v>
      </c>
      <c r="BP78" s="166"/>
      <c r="BQ78" s="166"/>
    </row>
    <row r="79" spans="1:69" s="158" customFormat="1" ht="27" customHeight="1" thickBot="1" x14ac:dyDescent="0.25">
      <c r="A79" s="106">
        <v>44909</v>
      </c>
      <c r="B79" s="111">
        <v>0.54166666666666663</v>
      </c>
      <c r="C79" s="112">
        <f>C78+1</f>
        <v>62</v>
      </c>
      <c r="D79" s="135" t="str">
        <f>IF(E75=G75,"G59 (W59)",IF(E75&gt;G75,D75,H75))</f>
        <v>Marruecos (Morocco)</v>
      </c>
      <c r="E79" s="330">
        <v>0</v>
      </c>
      <c r="F79" s="331" t="s">
        <v>4</v>
      </c>
      <c r="G79" s="330">
        <v>2</v>
      </c>
      <c r="H79" s="139" t="str">
        <f>IF(E76=G76,"G60 (W60)",IF(E76&gt;G76,D76,H76))</f>
        <v>Francia (France)</v>
      </c>
      <c r="I79" s="109" t="str">
        <f>IF(OR(E79="",G79=""),"",IF(E79&gt;G79,"L",IF(G79&gt;E79,"V","E")))</f>
        <v>V</v>
      </c>
      <c r="J79" s="110"/>
      <c r="K79" s="185">
        <f>'001'!$N79</f>
        <v>0</v>
      </c>
      <c r="L79" s="185">
        <f>'002'!$N79</f>
        <v>7</v>
      </c>
      <c r="M79" s="185">
        <f>'003'!$N79</f>
        <v>7</v>
      </c>
      <c r="N79" s="185">
        <f>'004'!$N79</f>
        <v>7</v>
      </c>
      <c r="O79" s="185">
        <f>'005'!$N79</f>
        <v>7</v>
      </c>
      <c r="P79" s="185">
        <f>'006'!$N79</f>
        <v>7</v>
      </c>
      <c r="Q79" s="185">
        <f>'007'!$N79</f>
        <v>0</v>
      </c>
      <c r="R79" s="185">
        <f>'008'!$N79</f>
        <v>7</v>
      </c>
      <c r="S79" s="185">
        <f>'009'!$N79</f>
        <v>7</v>
      </c>
      <c r="T79" s="185">
        <f>'010'!$N79</f>
        <v>9</v>
      </c>
      <c r="U79" s="185">
        <f>'011'!$N79</f>
        <v>0</v>
      </c>
      <c r="V79" s="185">
        <f>'012'!$N79</f>
        <v>0</v>
      </c>
      <c r="W79" s="185">
        <f>'013'!$N79</f>
        <v>0</v>
      </c>
      <c r="X79" s="185">
        <f>'014'!$N79</f>
        <v>0</v>
      </c>
      <c r="Y79" s="185">
        <f>'015'!$N79</f>
        <v>0</v>
      </c>
      <c r="Z79" s="185">
        <f>'016'!$N79</f>
        <v>0</v>
      </c>
      <c r="AA79" s="185">
        <f>'017'!$N79</f>
        <v>7</v>
      </c>
      <c r="AB79" s="185">
        <f>'018'!$N79</f>
        <v>7</v>
      </c>
      <c r="AC79" s="185">
        <f>'019'!$N79</f>
        <v>7</v>
      </c>
      <c r="AD79" s="185">
        <f>'020'!$N79</f>
        <v>9</v>
      </c>
      <c r="AE79" s="185">
        <f>'021'!$N79</f>
        <v>7</v>
      </c>
      <c r="AF79" s="185">
        <f>'022'!$N79</f>
        <v>7</v>
      </c>
      <c r="AG79" s="185">
        <f>'023'!$N79</f>
        <v>7</v>
      </c>
      <c r="AH79" s="185">
        <f>'024'!$N79</f>
        <v>0</v>
      </c>
      <c r="AI79" s="185">
        <f>'025'!$N79</f>
        <v>0</v>
      </c>
      <c r="AJ79" s="185">
        <f>'026'!$N79</f>
        <v>0</v>
      </c>
      <c r="AK79" s="185">
        <f>'027'!$N79</f>
        <v>7</v>
      </c>
      <c r="AL79" s="185">
        <f>'028'!$N79</f>
        <v>0</v>
      </c>
      <c r="AM79" s="185">
        <f>'029'!$N79</f>
        <v>0</v>
      </c>
      <c r="AN79" s="185">
        <f>'030'!$N79</f>
        <v>7</v>
      </c>
      <c r="AO79" s="185">
        <f>'031'!$N79</f>
        <v>0</v>
      </c>
      <c r="AP79" s="185">
        <f>'032'!$N79</f>
        <v>0</v>
      </c>
      <c r="AQ79" s="185">
        <f>'033'!$N79</f>
        <v>0</v>
      </c>
      <c r="AR79" s="185">
        <f>'034'!$N79</f>
        <v>0</v>
      </c>
      <c r="AS79" s="185">
        <f>'035'!$N79</f>
        <v>9</v>
      </c>
      <c r="AT79" s="185">
        <f>'036'!$N79</f>
        <v>0</v>
      </c>
      <c r="AU79" s="185">
        <f>'038'!$N79</f>
        <v>7</v>
      </c>
      <c r="AV79" s="185">
        <f>'037'!$N79</f>
        <v>7</v>
      </c>
      <c r="AW79" s="185">
        <f>'039'!$N79</f>
        <v>7</v>
      </c>
      <c r="AX79" s="185">
        <f>'040'!$N79</f>
        <v>0</v>
      </c>
      <c r="AY79" s="185">
        <f>'041'!$N79</f>
        <v>7</v>
      </c>
      <c r="AZ79" s="185">
        <f>'042'!$N79</f>
        <v>0</v>
      </c>
      <c r="BA79" s="185">
        <f>'043'!$N79</f>
        <v>7</v>
      </c>
      <c r="BB79" s="185">
        <f>'044'!$N79</f>
        <v>0</v>
      </c>
      <c r="BC79" s="185">
        <f>'045'!$N79</f>
        <v>0</v>
      </c>
      <c r="BD79" s="185">
        <f>'046'!$N79</f>
        <v>0</v>
      </c>
      <c r="BE79" s="185">
        <f>'047'!$N79</f>
        <v>7</v>
      </c>
      <c r="BF79" s="185">
        <f>'048'!$N79</f>
        <v>7</v>
      </c>
      <c r="BG79" s="185">
        <f>'049'!$N79</f>
        <v>0</v>
      </c>
      <c r="BH79" s="185">
        <f>'050'!$N79</f>
        <v>7</v>
      </c>
      <c r="BI79" s="185">
        <f>'051'!$N79</f>
        <v>7</v>
      </c>
      <c r="BJ79" s="185">
        <f>'052'!$N79</f>
        <v>7</v>
      </c>
      <c r="BK79" s="185">
        <f>'053'!$N79</f>
        <v>7</v>
      </c>
      <c r="BL79" s="185">
        <f>'054'!$N79</f>
        <v>7</v>
      </c>
      <c r="BM79" s="185">
        <f>'055'!$N79</f>
        <v>7</v>
      </c>
      <c r="BN79" s="185">
        <f>'056'!$N79</f>
        <v>0</v>
      </c>
      <c r="BO79" s="185">
        <f>'057'!$N79</f>
        <v>0</v>
      </c>
      <c r="BP79" s="166"/>
      <c r="BQ79" s="166"/>
    </row>
    <row r="80" spans="1:69" s="158" customFormat="1" ht="17.25" customHeight="1" thickBot="1" x14ac:dyDescent="0.25">
      <c r="A80" s="113" t="s">
        <v>42</v>
      </c>
      <c r="B80" s="124"/>
      <c r="C80" s="125"/>
      <c r="D80" s="141"/>
      <c r="E80" s="332"/>
      <c r="F80" s="333"/>
      <c r="G80" s="332"/>
      <c r="H80" s="141"/>
      <c r="I80" s="116"/>
      <c r="J80" s="117"/>
      <c r="K80" s="186">
        <f>'001'!$N80</f>
        <v>0</v>
      </c>
      <c r="L80" s="186" t="str">
        <f>'002'!$M80</f>
        <v/>
      </c>
      <c r="M80" s="186" t="str">
        <f>'003'!$M80</f>
        <v/>
      </c>
      <c r="N80" s="186" t="str">
        <f>'004'!$M80</f>
        <v/>
      </c>
      <c r="O80" s="186" t="str">
        <f>'005'!$M80</f>
        <v/>
      </c>
      <c r="P80" s="186" t="str">
        <f>'006'!$M80</f>
        <v/>
      </c>
      <c r="Q80" s="186" t="str">
        <f>'007'!$M80</f>
        <v/>
      </c>
      <c r="R80" s="186" t="str">
        <f>'008'!$M80</f>
        <v/>
      </c>
      <c r="S80" s="186">
        <f>'009'!$N80</f>
        <v>0</v>
      </c>
      <c r="T80" s="186">
        <f>'010'!$N80</f>
        <v>0</v>
      </c>
      <c r="U80" s="186">
        <f>'011'!$N80</f>
        <v>0</v>
      </c>
      <c r="V80" s="186">
        <f>'012'!$N80</f>
        <v>0</v>
      </c>
      <c r="W80" s="186">
        <f>'013'!$N80</f>
        <v>0</v>
      </c>
      <c r="X80" s="186">
        <f>'014'!$N80</f>
        <v>0</v>
      </c>
      <c r="Y80" s="186">
        <f>'015'!$N80</f>
        <v>0</v>
      </c>
      <c r="Z80" s="186">
        <f>'016'!$N80</f>
        <v>0</v>
      </c>
      <c r="AA80" s="186">
        <f>'017'!$N80</f>
        <v>0</v>
      </c>
      <c r="AB80" s="186">
        <f>'018'!$N80</f>
        <v>0</v>
      </c>
      <c r="AC80" s="186">
        <f>'019'!$N80</f>
        <v>0</v>
      </c>
      <c r="AD80" s="186">
        <f>'020'!$N80</f>
        <v>0</v>
      </c>
      <c r="AE80" s="186">
        <f>'021'!$N80</f>
        <v>0</v>
      </c>
      <c r="AF80" s="186">
        <f>'022'!$N80</f>
        <v>0</v>
      </c>
      <c r="AG80" s="186">
        <f>'023'!$N80</f>
        <v>0</v>
      </c>
      <c r="AH80" s="186">
        <f>'024'!$N80</f>
        <v>0</v>
      </c>
      <c r="AI80" s="186">
        <f>'025'!$N80</f>
        <v>0</v>
      </c>
      <c r="AJ80" s="186">
        <f>'026'!$N80</f>
        <v>0</v>
      </c>
      <c r="AK80" s="186">
        <f>'027'!$N80</f>
        <v>0</v>
      </c>
      <c r="AL80" s="186">
        <f>'028'!$N80</f>
        <v>0</v>
      </c>
      <c r="AM80" s="186">
        <f>'029'!$N80</f>
        <v>0</v>
      </c>
      <c r="AN80" s="186">
        <f>'030'!$N80</f>
        <v>0</v>
      </c>
      <c r="AO80" s="186">
        <f>'031'!$N80</f>
        <v>0</v>
      </c>
      <c r="AP80" s="186">
        <f>'032'!$N80</f>
        <v>0</v>
      </c>
      <c r="AQ80" s="186">
        <f>'033'!$N80</f>
        <v>0</v>
      </c>
      <c r="AR80" s="186">
        <f>'034'!$N80</f>
        <v>0</v>
      </c>
      <c r="AS80" s="186">
        <f>'035'!$N80</f>
        <v>0</v>
      </c>
      <c r="AT80" s="186">
        <f>'036'!$N80</f>
        <v>0</v>
      </c>
      <c r="AU80" s="186">
        <f>'038'!$N80</f>
        <v>0</v>
      </c>
      <c r="AV80" s="186">
        <f>'037'!$N80</f>
        <v>0</v>
      </c>
      <c r="AW80" s="186">
        <f>'039'!$N80</f>
        <v>0</v>
      </c>
      <c r="AX80" s="186">
        <f>'040'!$N80</f>
        <v>0</v>
      </c>
      <c r="AY80" s="186">
        <f>'041'!$N80</f>
        <v>0</v>
      </c>
      <c r="AZ80" s="186">
        <f>'042'!$N80</f>
        <v>0</v>
      </c>
      <c r="BA80" s="186">
        <f>'043'!$N80</f>
        <v>0</v>
      </c>
      <c r="BB80" s="186">
        <f>'044'!$N80</f>
        <v>0</v>
      </c>
      <c r="BC80" s="186">
        <f>'045'!$N80</f>
        <v>0</v>
      </c>
      <c r="BD80" s="186">
        <f>'046'!$N80</f>
        <v>0</v>
      </c>
      <c r="BE80" s="186">
        <f>'047'!$N80</f>
        <v>0</v>
      </c>
      <c r="BF80" s="186">
        <f>'048'!$N80</f>
        <v>0</v>
      </c>
      <c r="BG80" s="186">
        <f>'049'!$N80</f>
        <v>0</v>
      </c>
      <c r="BH80" s="186">
        <f>'050'!$N80</f>
        <v>0</v>
      </c>
      <c r="BI80" s="186">
        <f>'051'!$N80</f>
        <v>0</v>
      </c>
      <c r="BJ80" s="186">
        <f>'052'!$N80</f>
        <v>0</v>
      </c>
      <c r="BK80" s="186">
        <f>'053'!$N80</f>
        <v>0</v>
      </c>
      <c r="BL80" s="186">
        <f>'054'!$N80</f>
        <v>0</v>
      </c>
      <c r="BM80" s="186">
        <f>'055'!$N80</f>
        <v>0</v>
      </c>
      <c r="BN80" s="186">
        <f>'056'!$N80</f>
        <v>0</v>
      </c>
      <c r="BO80" s="186">
        <f>'057'!$N80</f>
        <v>0</v>
      </c>
      <c r="BP80" s="166"/>
      <c r="BQ80" s="166"/>
    </row>
    <row r="81" spans="1:69" s="158" customFormat="1" ht="25.5" customHeight="1" thickBot="1" x14ac:dyDescent="0.25">
      <c r="A81" s="106">
        <v>44912</v>
      </c>
      <c r="B81" s="118">
        <v>0.375</v>
      </c>
      <c r="C81" s="119">
        <f>C79+1</f>
        <v>63</v>
      </c>
      <c r="D81" s="135" t="str">
        <f>IF(E78=G78,"P61 (L61)",IF(E78&lt;G78,D78,H78))</f>
        <v>Croacia</v>
      </c>
      <c r="E81" s="328">
        <v>2</v>
      </c>
      <c r="F81" s="329" t="s">
        <v>4</v>
      </c>
      <c r="G81" s="328">
        <v>1</v>
      </c>
      <c r="H81" s="139" t="str">
        <f>IF(E79=G79,"P62 (L62)",IF(E79&lt;G79,D79,H79))</f>
        <v>Marruecos (Morocco)</v>
      </c>
      <c r="I81" s="109" t="str">
        <f>IF(OR(E81="",G81=""),"",IF(E81&gt;G81,"L",IF(G81&gt;E81,"V","E")))</f>
        <v>L</v>
      </c>
      <c r="J81" s="110"/>
      <c r="K81" s="185">
        <f>'001'!$N81</f>
        <v>9</v>
      </c>
      <c r="L81" s="185">
        <f>'002'!$N81</f>
        <v>10</v>
      </c>
      <c r="M81" s="185">
        <f>'003'!$N81</f>
        <v>9</v>
      </c>
      <c r="N81" s="185">
        <f>'004'!$N81</f>
        <v>8</v>
      </c>
      <c r="O81" s="185">
        <f>'005'!$N81</f>
        <v>8</v>
      </c>
      <c r="P81" s="185">
        <f>'006'!$N81</f>
        <v>8</v>
      </c>
      <c r="Q81" s="185">
        <f>'007'!$N81</f>
        <v>9</v>
      </c>
      <c r="R81" s="185">
        <f>'008'!$N81</f>
        <v>0</v>
      </c>
      <c r="S81" s="185">
        <f>'009'!$N81</f>
        <v>8</v>
      </c>
      <c r="T81" s="185">
        <f>'010'!$N81</f>
        <v>0</v>
      </c>
      <c r="U81" s="185">
        <f>'011'!$N81</f>
        <v>10</v>
      </c>
      <c r="V81" s="185">
        <f>'012'!$N81</f>
        <v>10</v>
      </c>
      <c r="W81" s="185">
        <f>'013'!$N81</f>
        <v>8</v>
      </c>
      <c r="X81" s="185">
        <f>'014'!$N81</f>
        <v>8</v>
      </c>
      <c r="Y81" s="185">
        <f>'015'!$N81</f>
        <v>9</v>
      </c>
      <c r="Z81" s="185">
        <f>'016'!$N81</f>
        <v>0</v>
      </c>
      <c r="AA81" s="185">
        <f>'017'!$N81</f>
        <v>8</v>
      </c>
      <c r="AB81" s="185">
        <f>'018'!$N81</f>
        <v>9</v>
      </c>
      <c r="AC81" s="185">
        <f>'019'!$N81</f>
        <v>10</v>
      </c>
      <c r="AD81" s="185">
        <f>'020'!$N81</f>
        <v>10</v>
      </c>
      <c r="AE81" s="185">
        <f>'021'!$N81</f>
        <v>0</v>
      </c>
      <c r="AF81" s="185">
        <f>'022'!$N81</f>
        <v>8</v>
      </c>
      <c r="AG81" s="185">
        <f>'023'!$N81</f>
        <v>8</v>
      </c>
      <c r="AH81" s="185">
        <f>'024'!$N81</f>
        <v>8</v>
      </c>
      <c r="AI81" s="185">
        <f>'025'!$N81</f>
        <v>9</v>
      </c>
      <c r="AJ81" s="185">
        <f>'026'!$N81</f>
        <v>0</v>
      </c>
      <c r="AK81" s="185">
        <f>'027'!$N81</f>
        <v>9</v>
      </c>
      <c r="AL81" s="185">
        <f>'028'!$N81</f>
        <v>8</v>
      </c>
      <c r="AM81" s="185">
        <f>'029'!$N81</f>
        <v>9</v>
      </c>
      <c r="AN81" s="185">
        <f>'030'!$N81</f>
        <v>8</v>
      </c>
      <c r="AO81" s="185">
        <f>'031'!$N81</f>
        <v>0</v>
      </c>
      <c r="AP81" s="185">
        <f>'032'!$N81</f>
        <v>8</v>
      </c>
      <c r="AQ81" s="185">
        <f>'033'!$N81</f>
        <v>0</v>
      </c>
      <c r="AR81" s="185">
        <f>'034'!$N81</f>
        <v>10</v>
      </c>
      <c r="AS81" s="185">
        <f>'035'!$N81</f>
        <v>8</v>
      </c>
      <c r="AT81" s="185">
        <f>'036'!$N81</f>
        <v>0</v>
      </c>
      <c r="AU81" s="185">
        <f>'038'!$N81</f>
        <v>9</v>
      </c>
      <c r="AV81" s="185">
        <f>'037'!$N81</f>
        <v>0</v>
      </c>
      <c r="AW81" s="185">
        <f>'039'!$N81</f>
        <v>10</v>
      </c>
      <c r="AX81" s="185">
        <f>'040'!$N81</f>
        <v>10</v>
      </c>
      <c r="AY81" s="185">
        <f>'041'!$N81</f>
        <v>9</v>
      </c>
      <c r="AZ81" s="185">
        <f>'042'!$N81</f>
        <v>0</v>
      </c>
      <c r="BA81" s="185">
        <f>'043'!$N81</f>
        <v>10</v>
      </c>
      <c r="BB81" s="185">
        <f>'044'!$N81</f>
        <v>10</v>
      </c>
      <c r="BC81" s="185">
        <f>'045'!$N81</f>
        <v>8</v>
      </c>
      <c r="BD81" s="185">
        <f>'046'!$N81</f>
        <v>0</v>
      </c>
      <c r="BE81" s="185">
        <f>'047'!$N81</f>
        <v>0</v>
      </c>
      <c r="BF81" s="185">
        <f>'048'!$N81</f>
        <v>10</v>
      </c>
      <c r="BG81" s="185">
        <f>'049'!$N81</f>
        <v>9</v>
      </c>
      <c r="BH81" s="185">
        <f>'050'!$N81</f>
        <v>0</v>
      </c>
      <c r="BI81" s="185">
        <f>'051'!$N81</f>
        <v>0</v>
      </c>
      <c r="BJ81" s="185">
        <f>'052'!$N81</f>
        <v>0</v>
      </c>
      <c r="BK81" s="185">
        <f>'053'!$N81</f>
        <v>10</v>
      </c>
      <c r="BL81" s="185">
        <f>'054'!$N81</f>
        <v>9</v>
      </c>
      <c r="BM81" s="185">
        <f>'055'!$N81</f>
        <v>10</v>
      </c>
      <c r="BN81" s="185">
        <f>'056'!$N81</f>
        <v>0</v>
      </c>
      <c r="BO81" s="185">
        <f>'057'!$N81</f>
        <v>0</v>
      </c>
      <c r="BP81" s="166"/>
      <c r="BQ81" s="166"/>
    </row>
    <row r="82" spans="1:69" s="158" customFormat="1" ht="17.25" customHeight="1" thickBot="1" x14ac:dyDescent="0.25">
      <c r="A82" s="113" t="s">
        <v>11</v>
      </c>
      <c r="B82" s="128"/>
      <c r="C82" s="129"/>
      <c r="D82" s="141"/>
      <c r="E82" s="332"/>
      <c r="F82" s="333"/>
      <c r="G82" s="332"/>
      <c r="H82" s="141"/>
      <c r="I82" s="116"/>
      <c r="J82" s="117"/>
      <c r="K82" s="186">
        <f>'001'!$N82</f>
        <v>0</v>
      </c>
      <c r="L82" s="186" t="str">
        <f>'002'!$M82</f>
        <v/>
      </c>
      <c r="M82" s="186" t="str">
        <f>'003'!$M82</f>
        <v/>
      </c>
      <c r="N82" s="186" t="str">
        <f>'004'!$M82</f>
        <v/>
      </c>
      <c r="O82" s="186" t="str">
        <f>'005'!$M82</f>
        <v/>
      </c>
      <c r="P82" s="186" t="str">
        <f>'006'!$M82</f>
        <v/>
      </c>
      <c r="Q82" s="186" t="str">
        <f>'007'!$M82</f>
        <v/>
      </c>
      <c r="R82" s="186" t="str">
        <f>'008'!$M82</f>
        <v/>
      </c>
      <c r="S82" s="186">
        <f>'009'!$N82</f>
        <v>0</v>
      </c>
      <c r="T82" s="186">
        <f>'010'!$N82</f>
        <v>0</v>
      </c>
      <c r="U82" s="186">
        <f>'011'!$N82</f>
        <v>0</v>
      </c>
      <c r="V82" s="186">
        <f>'012'!$N82</f>
        <v>0</v>
      </c>
      <c r="W82" s="186">
        <f>'013'!$N82</f>
        <v>0</v>
      </c>
      <c r="X82" s="186">
        <f>'014'!$N82</f>
        <v>0</v>
      </c>
      <c r="Y82" s="186">
        <f>'015'!$N82</f>
        <v>0</v>
      </c>
      <c r="Z82" s="186">
        <f>'016'!$N82</f>
        <v>0</v>
      </c>
      <c r="AA82" s="186">
        <f>'017'!$N82</f>
        <v>0</v>
      </c>
      <c r="AB82" s="186">
        <f>'018'!$N82</f>
        <v>0</v>
      </c>
      <c r="AC82" s="186">
        <f>'019'!$N82</f>
        <v>0</v>
      </c>
      <c r="AD82" s="186">
        <f>'020'!$N82</f>
        <v>0</v>
      </c>
      <c r="AE82" s="186">
        <f>'021'!$N82</f>
        <v>0</v>
      </c>
      <c r="AF82" s="186">
        <f>'022'!$N82</f>
        <v>0</v>
      </c>
      <c r="AG82" s="186">
        <f>'023'!$N82</f>
        <v>0</v>
      </c>
      <c r="AH82" s="186">
        <f>'024'!$N82</f>
        <v>0</v>
      </c>
      <c r="AI82" s="186">
        <f>'025'!$N82</f>
        <v>0</v>
      </c>
      <c r="AJ82" s="186">
        <f>'026'!$N82</f>
        <v>0</v>
      </c>
      <c r="AK82" s="186">
        <f>'027'!$N82</f>
        <v>0</v>
      </c>
      <c r="AL82" s="186">
        <f>'028'!$N82</f>
        <v>0</v>
      </c>
      <c r="AM82" s="186">
        <f>'029'!$N82</f>
        <v>0</v>
      </c>
      <c r="AN82" s="186">
        <f>'030'!$N82</f>
        <v>0</v>
      </c>
      <c r="AO82" s="186">
        <f>'031'!$N82</f>
        <v>0</v>
      </c>
      <c r="AP82" s="186">
        <f>'032'!$N82</f>
        <v>0</v>
      </c>
      <c r="AQ82" s="186">
        <f>'033'!$N82</f>
        <v>0</v>
      </c>
      <c r="AR82" s="186">
        <f>'034'!$N82</f>
        <v>0</v>
      </c>
      <c r="AS82" s="186">
        <f>'035'!$N82</f>
        <v>0</v>
      </c>
      <c r="AT82" s="186">
        <f>'036'!$N82</f>
        <v>0</v>
      </c>
      <c r="AU82" s="186">
        <f>'038'!$N82</f>
        <v>0</v>
      </c>
      <c r="AV82" s="186">
        <f>'037'!$N82</f>
        <v>0</v>
      </c>
      <c r="AW82" s="186">
        <f>'039'!$N82</f>
        <v>0</v>
      </c>
      <c r="AX82" s="186">
        <f>'040'!$N82</f>
        <v>0</v>
      </c>
      <c r="AY82" s="186">
        <f>'041'!$N82</f>
        <v>0</v>
      </c>
      <c r="AZ82" s="186">
        <f>'042'!$N82</f>
        <v>0</v>
      </c>
      <c r="BA82" s="186">
        <f>'043'!$N82</f>
        <v>0</v>
      </c>
      <c r="BB82" s="186">
        <f>'044'!$N82</f>
        <v>0</v>
      </c>
      <c r="BC82" s="186">
        <f>'045'!$N82</f>
        <v>0</v>
      </c>
      <c r="BD82" s="186">
        <f>'046'!$N82</f>
        <v>0</v>
      </c>
      <c r="BE82" s="186">
        <f>'047'!$N82</f>
        <v>0</v>
      </c>
      <c r="BF82" s="186">
        <f>'048'!$N82</f>
        <v>0</v>
      </c>
      <c r="BG82" s="186">
        <f>'049'!$N82</f>
        <v>0</v>
      </c>
      <c r="BH82" s="186">
        <f>'050'!$N82</f>
        <v>0</v>
      </c>
      <c r="BI82" s="186">
        <f>'051'!$N82</f>
        <v>0</v>
      </c>
      <c r="BJ82" s="186">
        <f>'052'!$N82</f>
        <v>0</v>
      </c>
      <c r="BK82" s="186">
        <f>'053'!$N82</f>
        <v>0</v>
      </c>
      <c r="BL82" s="186">
        <f>'054'!$N82</f>
        <v>0</v>
      </c>
      <c r="BM82" s="186">
        <f>'055'!$N82</f>
        <v>0</v>
      </c>
      <c r="BN82" s="186">
        <f>'056'!$N82</f>
        <v>0</v>
      </c>
      <c r="BO82" s="186">
        <f>'057'!$N82</f>
        <v>0</v>
      </c>
      <c r="BP82" s="166"/>
      <c r="BQ82" s="166"/>
    </row>
    <row r="83" spans="1:69" s="158" customFormat="1" ht="27.75" customHeight="1" thickBot="1" x14ac:dyDescent="0.25">
      <c r="A83" s="106">
        <v>44913</v>
      </c>
      <c r="B83" s="130">
        <v>0.375</v>
      </c>
      <c r="C83" s="131">
        <f>C81+1</f>
        <v>64</v>
      </c>
      <c r="D83" s="135" t="str">
        <f>IF(E78=G78,"G61 (W61)",IF(E78&gt;G78,D78,H78))</f>
        <v>Argentina</v>
      </c>
      <c r="E83" s="328">
        <v>2</v>
      </c>
      <c r="F83" s="334" t="s">
        <v>4</v>
      </c>
      <c r="G83" s="328">
        <v>2</v>
      </c>
      <c r="H83" s="139" t="str">
        <f>IF(E79=G79,"G62 (W62)",IF(E79&gt;G79,D79,H79))</f>
        <v>Francia (France)</v>
      </c>
      <c r="I83" s="109" t="str">
        <f>IF(OR(E83="",G83=""),"",IF(E83&gt;G83,"L",IF(G83&gt;E83,"V","E")))</f>
        <v>E</v>
      </c>
      <c r="J83" s="123"/>
      <c r="K83" s="185">
        <f>'001'!$N83</f>
        <v>0</v>
      </c>
      <c r="L83" s="185">
        <f>'002'!$N83</f>
        <v>0</v>
      </c>
      <c r="M83" s="185">
        <f>'003'!$N83</f>
        <v>0</v>
      </c>
      <c r="N83" s="185">
        <f>'004'!$N83</f>
        <v>0</v>
      </c>
      <c r="O83" s="185">
        <f>'005'!$N83</f>
        <v>0</v>
      </c>
      <c r="P83" s="185">
        <f>'006'!$N83</f>
        <v>0</v>
      </c>
      <c r="Q83" s="185">
        <f>'007'!$N83</f>
        <v>0</v>
      </c>
      <c r="R83" s="185">
        <f>'008'!$N83</f>
        <v>0</v>
      </c>
      <c r="S83" s="185">
        <f>'009'!$N83</f>
        <v>0</v>
      </c>
      <c r="T83" s="185">
        <f>'010'!$N83</f>
        <v>0</v>
      </c>
      <c r="U83" s="185">
        <f>'011'!$N83</f>
        <v>0</v>
      </c>
      <c r="V83" s="185">
        <f>'012'!$N83</f>
        <v>0</v>
      </c>
      <c r="W83" s="185">
        <f>'013'!$N83</f>
        <v>0</v>
      </c>
      <c r="X83" s="185">
        <f>'014'!$N83</f>
        <v>0</v>
      </c>
      <c r="Y83" s="185">
        <f>'015'!$N83</f>
        <v>0</v>
      </c>
      <c r="Z83" s="185">
        <f>'016'!$N83</f>
        <v>0</v>
      </c>
      <c r="AA83" s="185">
        <f>'017'!$N83</f>
        <v>0</v>
      </c>
      <c r="AB83" s="185">
        <f>'018'!$N83</f>
        <v>0</v>
      </c>
      <c r="AC83" s="185">
        <f>'019'!$N83</f>
        <v>0</v>
      </c>
      <c r="AD83" s="185">
        <f>'020'!$N83</f>
        <v>0</v>
      </c>
      <c r="AE83" s="185">
        <f>'021'!$N83</f>
        <v>0</v>
      </c>
      <c r="AF83" s="185">
        <f>'022'!$N83</f>
        <v>0</v>
      </c>
      <c r="AG83" s="185">
        <f>'023'!$N83</f>
        <v>0</v>
      </c>
      <c r="AH83" s="185">
        <f>'024'!$N83</f>
        <v>11</v>
      </c>
      <c r="AI83" s="185">
        <f>'025'!$N83</f>
        <v>11</v>
      </c>
      <c r="AJ83" s="185">
        <f>'026'!$N83</f>
        <v>0</v>
      </c>
      <c r="AK83" s="185">
        <f>'027'!$N83</f>
        <v>0</v>
      </c>
      <c r="AL83" s="185">
        <f>'028'!$N83</f>
        <v>0</v>
      </c>
      <c r="AM83" s="185">
        <f>'029'!$N83</f>
        <v>0</v>
      </c>
      <c r="AN83" s="185">
        <f>'030'!$N83</f>
        <v>0</v>
      </c>
      <c r="AO83" s="185">
        <f>'031'!$N83</f>
        <v>0</v>
      </c>
      <c r="AP83" s="185">
        <f>'032'!$N83</f>
        <v>0</v>
      </c>
      <c r="AQ83" s="185">
        <f>'033'!$N83</f>
        <v>0</v>
      </c>
      <c r="AR83" s="185">
        <f>'034'!$N83</f>
        <v>0</v>
      </c>
      <c r="AS83" s="185">
        <f>'035'!$N83</f>
        <v>0</v>
      </c>
      <c r="AT83" s="185">
        <f>'036'!$N83</f>
        <v>0</v>
      </c>
      <c r="AU83" s="185">
        <f>'038'!$N83</f>
        <v>0</v>
      </c>
      <c r="AV83" s="185">
        <f>'037'!$N83</f>
        <v>11</v>
      </c>
      <c r="AW83" s="185">
        <f>'039'!$N83</f>
        <v>0</v>
      </c>
      <c r="AX83" s="185">
        <f>'040'!$N83</f>
        <v>0</v>
      </c>
      <c r="AY83" s="185">
        <f>'041'!$N83</f>
        <v>0</v>
      </c>
      <c r="AZ83" s="185">
        <f>'042'!$N83</f>
        <v>0</v>
      </c>
      <c r="BA83" s="185">
        <f>'043'!$N83</f>
        <v>0</v>
      </c>
      <c r="BB83" s="185">
        <f>'044'!$N83</f>
        <v>0</v>
      </c>
      <c r="BC83" s="185">
        <f>'045'!$N83</f>
        <v>0</v>
      </c>
      <c r="BD83" s="185">
        <f>'046'!$N83</f>
        <v>11</v>
      </c>
      <c r="BE83" s="185">
        <f>'047'!$N83</f>
        <v>0</v>
      </c>
      <c r="BF83" s="185">
        <f>'048'!$N83</f>
        <v>12</v>
      </c>
      <c r="BG83" s="185">
        <f>'049'!$N83</f>
        <v>0</v>
      </c>
      <c r="BH83" s="185">
        <f>'050'!$N83</f>
        <v>11</v>
      </c>
      <c r="BI83" s="185">
        <f>'051'!$N83</f>
        <v>0</v>
      </c>
      <c r="BJ83" s="185">
        <f>'052'!$N83</f>
        <v>0</v>
      </c>
      <c r="BK83" s="185">
        <f>'053'!$N83</f>
        <v>0</v>
      </c>
      <c r="BL83" s="185">
        <f>'054'!$N83</f>
        <v>0</v>
      </c>
      <c r="BM83" s="185">
        <f>'055'!$N83</f>
        <v>0</v>
      </c>
      <c r="BN83" s="185">
        <f>'056'!$N83</f>
        <v>1</v>
      </c>
      <c r="BO83" s="185">
        <f>'057'!$N83</f>
        <v>1</v>
      </c>
      <c r="BP83" s="166"/>
      <c r="BQ83" s="166"/>
    </row>
    <row r="84" spans="1:69" s="10" customFormat="1" ht="17.25" customHeight="1" thickBot="1" x14ac:dyDescent="0.25">
      <c r="A84" s="43"/>
      <c r="B84" s="44"/>
      <c r="C84" s="45"/>
      <c r="D84" s="46"/>
      <c r="E84" s="47"/>
      <c r="F84" s="46"/>
      <c r="G84" s="47"/>
      <c r="H84" s="48"/>
      <c r="I84" s="68" t="s">
        <v>12</v>
      </c>
      <c r="J84" s="78"/>
      <c r="K84" s="187">
        <f t="shared" ref="K84:AA84" si="16">SUM(K8:K83)</f>
        <v>69</v>
      </c>
      <c r="L84" s="188">
        <f t="shared" si="16"/>
        <v>95</v>
      </c>
      <c r="M84" s="188">
        <f t="shared" si="16"/>
        <v>67</v>
      </c>
      <c r="N84" s="188">
        <f t="shared" si="16"/>
        <v>87</v>
      </c>
      <c r="O84" s="188">
        <f t="shared" si="16"/>
        <v>95</v>
      </c>
      <c r="P84" s="188">
        <f t="shared" si="16"/>
        <v>88</v>
      </c>
      <c r="Q84" s="188">
        <f t="shared" si="16"/>
        <v>77</v>
      </c>
      <c r="R84" s="188">
        <f t="shared" si="16"/>
        <v>74</v>
      </c>
      <c r="S84" s="188">
        <f t="shared" si="16"/>
        <v>80</v>
      </c>
      <c r="T84" s="188">
        <f t="shared" si="16"/>
        <v>99</v>
      </c>
      <c r="U84" s="188">
        <f t="shared" si="16"/>
        <v>78</v>
      </c>
      <c r="V84" s="188">
        <f t="shared" si="16"/>
        <v>68</v>
      </c>
      <c r="W84" s="188">
        <f t="shared" si="16"/>
        <v>77</v>
      </c>
      <c r="X84" s="188">
        <f t="shared" si="16"/>
        <v>79</v>
      </c>
      <c r="Y84" s="188">
        <f t="shared" si="16"/>
        <v>58</v>
      </c>
      <c r="Z84" s="188">
        <f t="shared" si="16"/>
        <v>63</v>
      </c>
      <c r="AA84" s="188">
        <f t="shared" si="16"/>
        <v>92</v>
      </c>
      <c r="AB84" s="188">
        <f t="shared" ref="AB84:AU84" si="17">SUM(AB8:AB83)</f>
        <v>95</v>
      </c>
      <c r="AC84" s="188">
        <f t="shared" si="17"/>
        <v>86</v>
      </c>
      <c r="AD84" s="188">
        <f t="shared" si="17"/>
        <v>78</v>
      </c>
      <c r="AE84" s="188">
        <f t="shared" si="17"/>
        <v>74</v>
      </c>
      <c r="AF84" s="188">
        <f t="shared" si="17"/>
        <v>87</v>
      </c>
      <c r="AG84" s="188">
        <f t="shared" si="17"/>
        <v>93</v>
      </c>
      <c r="AH84" s="188">
        <f t="shared" si="17"/>
        <v>99</v>
      </c>
      <c r="AI84" s="188">
        <f t="shared" si="17"/>
        <v>75</v>
      </c>
      <c r="AJ84" s="188">
        <f t="shared" si="17"/>
        <v>64</v>
      </c>
      <c r="AK84" s="188">
        <f t="shared" si="17"/>
        <v>70</v>
      </c>
      <c r="AL84" s="188">
        <f t="shared" si="17"/>
        <v>69</v>
      </c>
      <c r="AM84" s="188">
        <f t="shared" si="17"/>
        <v>71</v>
      </c>
      <c r="AN84" s="188">
        <f t="shared" si="17"/>
        <v>102</v>
      </c>
      <c r="AO84" s="188">
        <f t="shared" si="17"/>
        <v>68</v>
      </c>
      <c r="AP84" s="188">
        <f t="shared" si="17"/>
        <v>60</v>
      </c>
      <c r="AQ84" s="188">
        <f t="shared" si="17"/>
        <v>65</v>
      </c>
      <c r="AR84" s="188">
        <f t="shared" si="17"/>
        <v>85</v>
      </c>
      <c r="AS84" s="188">
        <f t="shared" si="17"/>
        <v>82</v>
      </c>
      <c r="AT84" s="188">
        <f t="shared" si="17"/>
        <v>76</v>
      </c>
      <c r="AU84" s="188">
        <f t="shared" si="17"/>
        <v>84</v>
      </c>
      <c r="AV84" s="188">
        <f>SUM(AV8:AV83)</f>
        <v>90</v>
      </c>
      <c r="AW84" s="188">
        <f t="shared" ref="AW84:BF84" si="18">SUM(AW8:AW83)</f>
        <v>80</v>
      </c>
      <c r="AX84" s="188">
        <f t="shared" si="18"/>
        <v>66</v>
      </c>
      <c r="AY84" s="188">
        <f t="shared" si="18"/>
        <v>82</v>
      </c>
      <c r="AZ84" s="188">
        <f t="shared" si="18"/>
        <v>43</v>
      </c>
      <c r="BA84" s="188">
        <f t="shared" si="18"/>
        <v>73</v>
      </c>
      <c r="BB84" s="188">
        <f t="shared" si="18"/>
        <v>82</v>
      </c>
      <c r="BC84" s="188">
        <f t="shared" si="18"/>
        <v>72</v>
      </c>
      <c r="BD84" s="188">
        <f t="shared" si="18"/>
        <v>71</v>
      </c>
      <c r="BE84" s="188">
        <f t="shared" si="18"/>
        <v>74</v>
      </c>
      <c r="BF84" s="188">
        <f t="shared" si="18"/>
        <v>99</v>
      </c>
      <c r="BG84" s="188">
        <f t="shared" ref="BG84:BH84" si="19">SUM(BG8:BG83)</f>
        <v>73</v>
      </c>
      <c r="BH84" s="188">
        <f t="shared" si="19"/>
        <v>98</v>
      </c>
      <c r="BI84" s="188">
        <f t="shared" ref="BI84:BN84" si="20">SUM(BI8:BI83)</f>
        <v>80</v>
      </c>
      <c r="BJ84" s="188">
        <f t="shared" si="20"/>
        <v>76</v>
      </c>
      <c r="BK84" s="188">
        <f t="shared" si="20"/>
        <v>79</v>
      </c>
      <c r="BL84" s="188">
        <f t="shared" si="20"/>
        <v>71</v>
      </c>
      <c r="BM84" s="188">
        <f t="shared" si="20"/>
        <v>95</v>
      </c>
      <c r="BN84" s="188">
        <f t="shared" si="20"/>
        <v>23</v>
      </c>
      <c r="BO84" s="188">
        <f t="shared" ref="BO84" si="21">SUM(BO8:BO83)</f>
        <v>23</v>
      </c>
      <c r="BP84" s="30"/>
      <c r="BQ84" s="30"/>
    </row>
    <row r="85" spans="1:69" s="10" customFormat="1" ht="17.25" customHeight="1" x14ac:dyDescent="0.2">
      <c r="A85" s="87" t="s">
        <v>83</v>
      </c>
      <c r="B85" s="88"/>
      <c r="C85" s="89"/>
      <c r="D85" s="90"/>
      <c r="E85" s="91"/>
      <c r="F85" s="90"/>
      <c r="G85" s="91"/>
      <c r="H85" s="92"/>
      <c r="I85" s="81"/>
      <c r="J85" s="30"/>
      <c r="K85" s="189"/>
      <c r="L85" s="189"/>
      <c r="M85" s="189"/>
      <c r="N85" s="189"/>
      <c r="O85" s="189"/>
      <c r="P85" s="189"/>
      <c r="Q85" s="189"/>
      <c r="R85" s="189"/>
      <c r="S85" s="189"/>
      <c r="T85" s="189"/>
      <c r="U85" s="189"/>
      <c r="V85" s="189"/>
      <c r="W85" s="189"/>
      <c r="X85" s="189"/>
      <c r="Y85" s="189"/>
      <c r="Z85" s="189"/>
      <c r="AA85" s="189"/>
      <c r="AB85" s="189"/>
      <c r="AC85" s="189"/>
      <c r="AD85" s="189"/>
      <c r="AE85" s="189"/>
      <c r="AF85" s="189"/>
      <c r="AG85" s="189"/>
      <c r="AH85" s="189"/>
      <c r="AI85" s="189"/>
      <c r="AJ85" s="189"/>
      <c r="AK85" s="189"/>
      <c r="AL85" s="189"/>
      <c r="AM85" s="189"/>
      <c r="AN85" s="189"/>
      <c r="AO85" s="189"/>
      <c r="AP85" s="189"/>
      <c r="AQ85" s="189"/>
      <c r="AR85" s="189"/>
      <c r="AS85" s="189"/>
      <c r="AT85" s="189"/>
      <c r="AU85" s="189"/>
      <c r="AV85" s="189"/>
      <c r="AW85" s="189"/>
      <c r="AX85" s="189"/>
      <c r="AY85" s="189"/>
      <c r="AZ85" s="189"/>
      <c r="BA85" s="189"/>
      <c r="BB85" s="189"/>
      <c r="BC85" s="189"/>
      <c r="BD85" s="189"/>
      <c r="BE85" s="189"/>
      <c r="BF85" s="189"/>
      <c r="BG85" s="189"/>
      <c r="BH85" s="189"/>
      <c r="BI85" s="189"/>
      <c r="BJ85" s="189"/>
      <c r="BK85" s="189"/>
      <c r="BL85" s="189"/>
      <c r="BM85" s="189"/>
      <c r="BN85" s="189"/>
      <c r="BO85" s="189"/>
      <c r="BP85" s="30"/>
      <c r="BQ85" s="30"/>
    </row>
    <row r="86" spans="1:69" ht="17.25" customHeight="1" x14ac:dyDescent="0.2">
      <c r="A86" s="83" t="s">
        <v>13</v>
      </c>
      <c r="B86" s="83"/>
      <c r="C86" s="93"/>
      <c r="D86" s="83"/>
      <c r="E86" s="94">
        <v>1</v>
      </c>
      <c r="F86" s="53"/>
      <c r="G86" s="56"/>
      <c r="H86" s="53"/>
      <c r="I86" s="57"/>
      <c r="J86" s="30"/>
      <c r="K86" s="167"/>
      <c r="L86" s="167"/>
      <c r="M86" s="167"/>
      <c r="N86" s="167"/>
      <c r="O86" s="167"/>
      <c r="P86" s="167"/>
      <c r="Q86" s="167"/>
      <c r="R86" s="167"/>
      <c r="S86" s="167"/>
      <c r="T86" s="167"/>
      <c r="U86" s="167"/>
      <c r="V86" s="167"/>
      <c r="W86" s="167"/>
      <c r="X86" s="167"/>
      <c r="Y86" s="167"/>
      <c r="Z86" s="167"/>
      <c r="AA86" s="167"/>
      <c r="AB86" s="175"/>
      <c r="AC86" s="175"/>
      <c r="AD86" s="175"/>
      <c r="AE86" s="175"/>
      <c r="AF86" s="175"/>
      <c r="AG86" s="175"/>
      <c r="AH86" s="175"/>
      <c r="AI86" s="175"/>
      <c r="AJ86" s="175"/>
      <c r="AK86" s="175"/>
      <c r="AL86" s="175"/>
      <c r="AM86" s="175"/>
      <c r="AN86" s="175"/>
      <c r="AO86" s="175"/>
      <c r="AP86" s="175"/>
      <c r="AQ86" s="175"/>
      <c r="AR86" s="175"/>
      <c r="AS86" s="175"/>
      <c r="AT86" s="175"/>
      <c r="AU86" s="175"/>
      <c r="AV86" s="53"/>
      <c r="AW86" s="53"/>
      <c r="AX86" s="53"/>
      <c r="AY86" s="53"/>
      <c r="AZ86" s="53"/>
      <c r="BA86" s="53"/>
      <c r="BB86" s="53"/>
      <c r="BC86" s="53"/>
      <c r="BD86" s="53"/>
      <c r="BE86" s="53"/>
      <c r="BF86" s="53"/>
      <c r="BG86" s="53"/>
      <c r="BH86" s="53"/>
      <c r="BI86" s="53"/>
      <c r="BJ86" s="53"/>
      <c r="BK86" s="53"/>
      <c r="BL86" s="53"/>
      <c r="BM86" s="53"/>
      <c r="BN86" s="53"/>
      <c r="BO86" s="53"/>
    </row>
    <row r="87" spans="1:69" ht="17.25" customHeight="1" x14ac:dyDescent="0.2">
      <c r="A87" s="83" t="s">
        <v>14</v>
      </c>
      <c r="B87" s="83"/>
      <c r="C87" s="93"/>
      <c r="D87" s="85"/>
      <c r="E87" s="94">
        <v>1</v>
      </c>
      <c r="F87" s="53"/>
      <c r="G87" s="56"/>
      <c r="H87" s="53"/>
      <c r="I87" s="57"/>
      <c r="J87" s="30"/>
      <c r="K87" s="167"/>
      <c r="L87" s="167"/>
      <c r="M87" s="167"/>
      <c r="N87" s="167"/>
      <c r="O87" s="167"/>
      <c r="P87" s="167"/>
      <c r="Q87" s="167"/>
      <c r="R87" s="167"/>
      <c r="S87" s="167"/>
      <c r="T87" s="167"/>
      <c r="U87" s="167"/>
      <c r="V87" s="167"/>
      <c r="W87" s="167"/>
      <c r="X87" s="167"/>
      <c r="Y87" s="167"/>
      <c r="Z87" s="167"/>
      <c r="AA87" s="167"/>
      <c r="AB87" s="175"/>
      <c r="AC87" s="175"/>
      <c r="AD87" s="175"/>
      <c r="AE87" s="175"/>
      <c r="AF87" s="175"/>
      <c r="AG87" s="175"/>
      <c r="AH87" s="175"/>
      <c r="AI87" s="175"/>
      <c r="AJ87" s="175"/>
      <c r="AK87" s="175"/>
      <c r="AL87" s="175"/>
      <c r="AM87" s="175"/>
      <c r="AN87" s="175"/>
      <c r="AO87" s="175"/>
      <c r="AP87" s="175"/>
      <c r="AQ87" s="175"/>
      <c r="AR87" s="175"/>
      <c r="AS87" s="175"/>
      <c r="AT87" s="175"/>
      <c r="AU87" s="175"/>
      <c r="AV87" s="53"/>
      <c r="AW87" s="53"/>
      <c r="AX87" s="53"/>
      <c r="AY87" s="53"/>
      <c r="AZ87" s="53"/>
      <c r="BA87" s="53"/>
      <c r="BB87" s="53"/>
      <c r="BC87" s="53"/>
      <c r="BD87" s="53"/>
      <c r="BE87" s="53"/>
      <c r="BF87" s="53"/>
      <c r="BG87" s="53"/>
      <c r="BH87" s="53"/>
      <c r="BI87" s="53"/>
      <c r="BJ87" s="53"/>
      <c r="BK87" s="53"/>
      <c r="BL87" s="53"/>
      <c r="BM87" s="53"/>
      <c r="BN87" s="53"/>
      <c r="BO87" s="53"/>
    </row>
    <row r="88" spans="1:69" ht="17.25" customHeight="1" x14ac:dyDescent="0.2">
      <c r="A88" s="83" t="s">
        <v>84</v>
      </c>
      <c r="B88" s="84"/>
      <c r="C88" s="84"/>
      <c r="D88" s="85"/>
      <c r="E88" s="86">
        <v>1</v>
      </c>
      <c r="F88" s="53"/>
      <c r="G88" s="56"/>
      <c r="H88" s="53"/>
      <c r="I88" s="57"/>
      <c r="J88" s="30"/>
      <c r="K88" s="167"/>
      <c r="L88" s="167"/>
      <c r="M88" s="167"/>
      <c r="N88" s="167"/>
      <c r="O88" s="167"/>
      <c r="P88" s="167"/>
      <c r="Q88" s="167"/>
      <c r="R88" s="167"/>
      <c r="S88" s="167"/>
      <c r="T88" s="167"/>
      <c r="U88" s="167"/>
      <c r="V88" s="167"/>
      <c r="W88" s="167"/>
      <c r="X88" s="167"/>
      <c r="Y88" s="167"/>
      <c r="Z88" s="167"/>
      <c r="AA88" s="167"/>
      <c r="AB88" s="53"/>
      <c r="AC88" s="53"/>
      <c r="AD88" s="53"/>
      <c r="AE88" s="53"/>
      <c r="AF88" s="53"/>
      <c r="AG88" s="53"/>
      <c r="AH88" s="53"/>
      <c r="AI88" s="53"/>
      <c r="AJ88" s="53"/>
      <c r="AK88" s="53"/>
      <c r="AL88" s="53"/>
      <c r="AM88" s="53"/>
      <c r="AN88" s="53"/>
      <c r="AO88" s="53"/>
      <c r="AP88" s="53"/>
      <c r="AQ88" s="53"/>
      <c r="AR88" s="53"/>
      <c r="AS88" s="53"/>
      <c r="AT88" s="53"/>
      <c r="AU88" s="53"/>
      <c r="AV88" s="53"/>
      <c r="AW88" s="53"/>
      <c r="AX88" s="53"/>
      <c r="AY88" s="53"/>
      <c r="AZ88" s="53"/>
      <c r="BA88" s="53"/>
      <c r="BB88" s="53"/>
      <c r="BC88" s="53"/>
      <c r="BD88" s="53"/>
      <c r="BE88" s="53"/>
      <c r="BF88" s="53"/>
      <c r="BG88" s="53"/>
      <c r="BH88" s="53"/>
      <c r="BI88" s="53"/>
      <c r="BJ88" s="53"/>
      <c r="BK88" s="53"/>
      <c r="BL88" s="53"/>
      <c r="BM88" s="53"/>
      <c r="BN88" s="53"/>
      <c r="BO88" s="53"/>
    </row>
    <row r="89" spans="1:69" ht="17.25" customHeight="1" x14ac:dyDescent="0.2">
      <c r="A89" s="83"/>
      <c r="B89" s="84"/>
      <c r="C89" s="84"/>
      <c r="D89" s="85"/>
      <c r="E89" s="95"/>
      <c r="F89" s="53"/>
      <c r="G89" s="56"/>
      <c r="H89" s="53"/>
      <c r="I89" s="57"/>
      <c r="J89" s="30"/>
      <c r="K89" s="167"/>
      <c r="L89" s="167"/>
      <c r="M89" s="167"/>
      <c r="N89" s="167"/>
      <c r="O89" s="167"/>
      <c r="P89" s="167"/>
      <c r="Q89" s="167"/>
      <c r="R89" s="167"/>
      <c r="S89" s="167"/>
      <c r="T89" s="167"/>
      <c r="U89" s="167"/>
      <c r="V89" s="167"/>
      <c r="W89" s="167"/>
      <c r="X89" s="167"/>
      <c r="Y89" s="167"/>
      <c r="Z89" s="167"/>
      <c r="AA89" s="167"/>
      <c r="AB89" s="175"/>
      <c r="AC89" s="175"/>
      <c r="AD89" s="175"/>
      <c r="AE89" s="175"/>
      <c r="AF89" s="175"/>
      <c r="AG89" s="175"/>
      <c r="AH89" s="175"/>
      <c r="AI89" s="175"/>
      <c r="AJ89" s="175"/>
      <c r="AK89" s="175"/>
      <c r="AL89" s="175"/>
      <c r="AM89" s="175"/>
      <c r="AN89" s="175"/>
      <c r="AO89" s="175"/>
      <c r="AP89" s="175"/>
      <c r="AQ89" s="175"/>
      <c r="AR89" s="175"/>
      <c r="AS89" s="175"/>
      <c r="AT89" s="175"/>
      <c r="AU89" s="175"/>
      <c r="AV89" s="53"/>
      <c r="AW89" s="53"/>
      <c r="AX89" s="53"/>
      <c r="AY89" s="53"/>
      <c r="AZ89" s="53"/>
      <c r="BA89" s="53"/>
      <c r="BB89" s="53"/>
      <c r="BC89" s="53"/>
      <c r="BD89" s="53"/>
      <c r="BE89" s="53"/>
      <c r="BF89" s="53"/>
      <c r="BG89" s="53"/>
      <c r="BH89" s="53"/>
      <c r="BI89" s="53"/>
      <c r="BJ89" s="53"/>
      <c r="BK89" s="53"/>
      <c r="BL89" s="53"/>
      <c r="BM89" s="53"/>
      <c r="BN89" s="53"/>
      <c r="BO89" s="53"/>
    </row>
    <row r="90" spans="1:69" ht="17.25" customHeight="1" x14ac:dyDescent="0.2">
      <c r="A90" s="87" t="s">
        <v>8</v>
      </c>
      <c r="B90" s="55"/>
      <c r="C90" s="55"/>
      <c r="D90" s="53"/>
      <c r="E90" s="56"/>
      <c r="F90" s="53"/>
      <c r="G90" s="56"/>
      <c r="H90" s="53"/>
      <c r="I90" s="57"/>
      <c r="J90" s="30"/>
      <c r="K90" s="167"/>
      <c r="L90" s="167"/>
      <c r="M90" s="167"/>
      <c r="N90" s="167"/>
      <c r="O90" s="167"/>
      <c r="P90" s="167"/>
      <c r="Q90" s="167"/>
      <c r="R90" s="167"/>
      <c r="S90" s="167"/>
      <c r="T90" s="167"/>
      <c r="U90" s="167"/>
      <c r="V90" s="167"/>
      <c r="W90" s="167"/>
      <c r="X90" s="167"/>
      <c r="Y90" s="167"/>
      <c r="Z90" s="167"/>
      <c r="AA90" s="167"/>
      <c r="AB90" s="175"/>
      <c r="AC90" s="175"/>
      <c r="AD90" s="175"/>
      <c r="AE90" s="175"/>
      <c r="AF90" s="175"/>
      <c r="AG90" s="175"/>
      <c r="AH90" s="175"/>
      <c r="AI90" s="175"/>
      <c r="AJ90" s="175"/>
      <c r="AK90" s="175"/>
      <c r="AL90" s="175"/>
      <c r="AM90" s="175"/>
      <c r="AN90" s="175"/>
      <c r="AO90" s="175"/>
      <c r="AP90" s="175"/>
      <c r="AQ90" s="175"/>
      <c r="AR90" s="175"/>
      <c r="AS90" s="175"/>
      <c r="AT90" s="175"/>
      <c r="AU90" s="175"/>
      <c r="AV90" s="53"/>
      <c r="AW90" s="53"/>
      <c r="AX90" s="53"/>
      <c r="AY90" s="53"/>
      <c r="AZ90" s="53"/>
      <c r="BA90" s="53"/>
      <c r="BB90" s="53"/>
      <c r="BC90" s="53"/>
      <c r="BD90" s="53"/>
      <c r="BE90" s="53"/>
      <c r="BF90" s="53"/>
      <c r="BG90" s="53"/>
      <c r="BH90" s="53"/>
      <c r="BI90" s="53"/>
      <c r="BJ90" s="53"/>
      <c r="BK90" s="53"/>
      <c r="BL90" s="53"/>
      <c r="BM90" s="53"/>
      <c r="BN90" s="53"/>
      <c r="BO90" s="53"/>
    </row>
    <row r="91" spans="1:69" ht="17.25" customHeight="1" x14ac:dyDescent="0.2">
      <c r="A91" s="83" t="s">
        <v>13</v>
      </c>
      <c r="B91" s="83"/>
      <c r="C91" s="93"/>
      <c r="D91" s="83"/>
      <c r="E91" s="94">
        <v>1</v>
      </c>
      <c r="F91" s="53"/>
      <c r="G91" s="56"/>
      <c r="H91" s="53"/>
      <c r="I91" s="57"/>
      <c r="J91" s="30"/>
      <c r="K91" s="167"/>
      <c r="L91" s="167"/>
      <c r="M91" s="167"/>
      <c r="N91" s="167"/>
      <c r="O91" s="167"/>
      <c r="P91" s="167"/>
      <c r="Q91" s="167"/>
      <c r="R91" s="167"/>
      <c r="S91" s="167"/>
      <c r="T91" s="167"/>
      <c r="U91" s="167"/>
      <c r="V91" s="167"/>
      <c r="W91" s="167"/>
      <c r="X91" s="167"/>
      <c r="Y91" s="167"/>
      <c r="Z91" s="167"/>
      <c r="AA91" s="167"/>
      <c r="AB91" s="175"/>
      <c r="AC91" s="175"/>
      <c r="AD91" s="175"/>
      <c r="AE91" s="175"/>
      <c r="AF91" s="175"/>
      <c r="AG91" s="175"/>
      <c r="AH91" s="175"/>
      <c r="AI91" s="175"/>
      <c r="AJ91" s="175"/>
      <c r="AK91" s="175"/>
      <c r="AL91" s="175"/>
      <c r="AM91" s="175"/>
      <c r="AN91" s="175"/>
      <c r="AO91" s="175"/>
      <c r="AP91" s="175"/>
      <c r="AQ91" s="175"/>
      <c r="AR91" s="175"/>
      <c r="AS91" s="175"/>
      <c r="AT91" s="175"/>
      <c r="AU91" s="175"/>
      <c r="AV91" s="53"/>
      <c r="AW91" s="53"/>
      <c r="AX91" s="53"/>
      <c r="AY91" s="53"/>
      <c r="AZ91" s="53"/>
      <c r="BA91" s="53"/>
      <c r="BB91" s="53"/>
      <c r="BC91" s="53"/>
      <c r="BD91" s="53"/>
      <c r="BE91" s="53"/>
      <c r="BF91" s="53"/>
      <c r="BG91" s="53"/>
      <c r="BH91" s="53"/>
      <c r="BI91" s="53"/>
      <c r="BJ91" s="53"/>
      <c r="BK91" s="53"/>
      <c r="BL91" s="53"/>
      <c r="BM91" s="53"/>
      <c r="BN91" s="53"/>
      <c r="BO91" s="53"/>
    </row>
    <row r="92" spans="1:69" ht="17.25" customHeight="1" x14ac:dyDescent="0.2">
      <c r="A92" s="83" t="s">
        <v>14</v>
      </c>
      <c r="B92" s="83"/>
      <c r="C92" s="93"/>
      <c r="D92" s="85"/>
      <c r="E92" s="94">
        <v>3</v>
      </c>
      <c r="F92" s="53"/>
      <c r="G92" s="56"/>
      <c r="H92" s="53"/>
      <c r="I92" s="57"/>
      <c r="J92" s="30"/>
      <c r="K92" s="167"/>
      <c r="L92" s="167"/>
      <c r="M92" s="167"/>
      <c r="N92" s="167"/>
      <c r="O92" s="167"/>
      <c r="P92" s="167"/>
      <c r="Q92" s="167"/>
      <c r="R92" s="167"/>
      <c r="S92" s="167"/>
      <c r="T92" s="167"/>
      <c r="U92" s="167"/>
      <c r="V92" s="167"/>
      <c r="W92" s="167"/>
      <c r="X92" s="167"/>
      <c r="Y92" s="167"/>
      <c r="Z92" s="167"/>
      <c r="AA92" s="167"/>
      <c r="AB92" s="175"/>
      <c r="AC92" s="175"/>
      <c r="AD92" s="175"/>
      <c r="AE92" s="175"/>
      <c r="AF92" s="175"/>
      <c r="AG92" s="175"/>
      <c r="AH92" s="175"/>
      <c r="AI92" s="175"/>
      <c r="AJ92" s="175"/>
      <c r="AK92" s="175"/>
      <c r="AL92" s="175"/>
      <c r="AM92" s="175"/>
      <c r="AN92" s="175"/>
      <c r="AO92" s="175"/>
      <c r="AP92" s="175"/>
      <c r="AQ92" s="175"/>
      <c r="AR92" s="175"/>
      <c r="AS92" s="175"/>
      <c r="AT92" s="175"/>
      <c r="AU92" s="175"/>
      <c r="AV92" s="53"/>
      <c r="AW92" s="53"/>
      <c r="AX92" s="53"/>
      <c r="AY92" s="53"/>
      <c r="AZ92" s="53"/>
      <c r="BA92" s="53"/>
      <c r="BB92" s="53"/>
      <c r="BC92" s="53"/>
      <c r="BD92" s="53"/>
      <c r="BE92" s="53"/>
      <c r="BF92" s="53"/>
      <c r="BG92" s="53"/>
      <c r="BH92" s="53"/>
      <c r="BI92" s="53"/>
      <c r="BJ92" s="53"/>
      <c r="BK92" s="53"/>
      <c r="BL92" s="53"/>
      <c r="BM92" s="53"/>
      <c r="BN92" s="53"/>
      <c r="BO92" s="53"/>
    </row>
    <row r="93" spans="1:69" ht="17.25" customHeight="1" x14ac:dyDescent="0.2">
      <c r="A93" s="83" t="s">
        <v>84</v>
      </c>
      <c r="B93" s="84"/>
      <c r="C93" s="84"/>
      <c r="D93" s="85"/>
      <c r="E93" s="86">
        <v>1</v>
      </c>
      <c r="F93" s="53"/>
      <c r="G93" s="56"/>
      <c r="H93" s="53"/>
      <c r="I93" s="57"/>
      <c r="J93" s="30"/>
      <c r="K93" s="167"/>
      <c r="L93" s="167"/>
      <c r="M93" s="167"/>
      <c r="N93" s="167"/>
      <c r="O93" s="167"/>
      <c r="P93" s="167"/>
      <c r="Q93" s="167"/>
      <c r="R93" s="167"/>
      <c r="S93" s="167"/>
      <c r="T93" s="167"/>
      <c r="U93" s="167"/>
      <c r="V93" s="167"/>
      <c r="W93" s="167"/>
      <c r="X93" s="167"/>
      <c r="Y93" s="167"/>
      <c r="Z93" s="167"/>
      <c r="AA93" s="167"/>
      <c r="AB93" s="175"/>
      <c r="AC93" s="175"/>
      <c r="AD93" s="175"/>
      <c r="AE93" s="175"/>
      <c r="AF93" s="175"/>
      <c r="AG93" s="175"/>
      <c r="AH93" s="175"/>
      <c r="AI93" s="175"/>
      <c r="AJ93" s="175"/>
      <c r="AK93" s="175"/>
      <c r="AL93" s="175"/>
      <c r="AM93" s="175"/>
      <c r="AN93" s="175"/>
      <c r="AO93" s="175"/>
      <c r="AP93" s="175"/>
      <c r="AQ93" s="175"/>
      <c r="AR93" s="175"/>
      <c r="AS93" s="175"/>
      <c r="AT93" s="175"/>
      <c r="AU93" s="175"/>
      <c r="AV93" s="53"/>
      <c r="AW93" s="53"/>
      <c r="AX93" s="53"/>
      <c r="AY93" s="53"/>
      <c r="AZ93" s="53"/>
      <c r="BA93" s="53"/>
      <c r="BB93" s="53"/>
      <c r="BC93" s="53"/>
      <c r="BD93" s="53"/>
      <c r="BE93" s="53"/>
      <c r="BF93" s="53"/>
      <c r="BG93" s="53"/>
      <c r="BH93" s="53"/>
      <c r="BI93" s="53"/>
      <c r="BJ93" s="53"/>
      <c r="BK93" s="53"/>
      <c r="BL93" s="53"/>
      <c r="BM93" s="53"/>
      <c r="BN93" s="53"/>
      <c r="BO93" s="53"/>
    </row>
    <row r="94" spans="1:69" ht="17.25" customHeight="1" x14ac:dyDescent="0.2">
      <c r="A94" s="54"/>
      <c r="B94" s="55"/>
      <c r="C94" s="55"/>
      <c r="D94" s="53"/>
      <c r="E94" s="56"/>
      <c r="F94" s="53"/>
      <c r="G94" s="56"/>
      <c r="H94" s="53"/>
      <c r="I94" s="57"/>
      <c r="J94" s="30"/>
      <c r="K94" s="167"/>
      <c r="L94" s="167"/>
      <c r="M94" s="167"/>
      <c r="N94" s="167"/>
      <c r="O94" s="167"/>
      <c r="P94" s="167"/>
      <c r="Q94" s="167"/>
      <c r="R94" s="167"/>
      <c r="S94" s="167"/>
      <c r="T94" s="167"/>
      <c r="U94" s="167"/>
      <c r="V94" s="167"/>
      <c r="W94" s="167"/>
      <c r="X94" s="167"/>
      <c r="Y94" s="167"/>
      <c r="Z94" s="167"/>
      <c r="AA94" s="167"/>
      <c r="AB94" s="175"/>
      <c r="AC94" s="175"/>
      <c r="AD94" s="175"/>
      <c r="AE94" s="175"/>
      <c r="AF94" s="175"/>
      <c r="AG94" s="175"/>
      <c r="AH94" s="175"/>
      <c r="AI94" s="175"/>
      <c r="AJ94" s="175"/>
      <c r="AK94" s="175"/>
      <c r="AL94" s="175"/>
      <c r="AM94" s="175"/>
      <c r="AN94" s="175"/>
      <c r="AO94" s="175"/>
      <c r="AP94" s="175"/>
      <c r="AQ94" s="175"/>
      <c r="AR94" s="175"/>
      <c r="AS94" s="175"/>
      <c r="AT94" s="175"/>
      <c r="AU94" s="175"/>
      <c r="AV94" s="53"/>
      <c r="AW94" s="53"/>
      <c r="AX94" s="53"/>
      <c r="AY94" s="53"/>
      <c r="AZ94" s="53"/>
      <c r="BA94" s="53"/>
      <c r="BB94" s="53"/>
      <c r="BC94" s="53"/>
      <c r="BD94" s="53"/>
      <c r="BE94" s="53"/>
      <c r="BF94" s="53"/>
      <c r="BG94" s="53"/>
      <c r="BH94" s="53"/>
      <c r="BI94" s="53"/>
      <c r="BJ94" s="53"/>
      <c r="BK94" s="53"/>
      <c r="BL94" s="53"/>
      <c r="BM94" s="53"/>
      <c r="BN94" s="53"/>
      <c r="BO94" s="53"/>
    </row>
    <row r="95" spans="1:69" ht="17.25" customHeight="1" x14ac:dyDescent="0.2">
      <c r="A95" s="87" t="s">
        <v>9</v>
      </c>
      <c r="B95" s="55"/>
      <c r="C95" s="55"/>
      <c r="D95" s="53"/>
      <c r="E95" s="56"/>
      <c r="F95" s="53"/>
      <c r="G95" s="56"/>
      <c r="H95" s="53"/>
      <c r="I95" s="57"/>
      <c r="J95" s="30"/>
      <c r="K95" s="167"/>
      <c r="L95" s="167"/>
      <c r="M95" s="167"/>
      <c r="N95" s="167"/>
      <c r="O95" s="167"/>
      <c r="P95" s="167"/>
      <c r="Q95" s="167"/>
      <c r="R95" s="167"/>
      <c r="S95" s="167"/>
      <c r="T95" s="167"/>
      <c r="U95" s="167"/>
      <c r="V95" s="167"/>
      <c r="W95" s="167"/>
      <c r="X95" s="167"/>
      <c r="Y95" s="167"/>
      <c r="Z95" s="167"/>
      <c r="AA95" s="167"/>
      <c r="AB95" s="175"/>
      <c r="AC95" s="175"/>
      <c r="AD95" s="175"/>
      <c r="AE95" s="175"/>
      <c r="AF95" s="175"/>
      <c r="AG95" s="175"/>
      <c r="AH95" s="175"/>
      <c r="AI95" s="175"/>
      <c r="AJ95" s="175"/>
      <c r="AK95" s="175"/>
      <c r="AL95" s="175"/>
      <c r="AM95" s="175"/>
      <c r="AN95" s="175"/>
      <c r="AO95" s="175"/>
      <c r="AP95" s="175"/>
      <c r="AQ95" s="175"/>
      <c r="AR95" s="175"/>
      <c r="AS95" s="175"/>
      <c r="AT95" s="175"/>
      <c r="AU95" s="175"/>
      <c r="AV95" s="53"/>
      <c r="AW95" s="53"/>
      <c r="AX95" s="53"/>
      <c r="AY95" s="53"/>
      <c r="AZ95" s="53"/>
      <c r="BA95" s="53"/>
      <c r="BB95" s="53"/>
      <c r="BC95" s="53"/>
      <c r="BD95" s="53"/>
      <c r="BE95" s="53"/>
      <c r="BF95" s="53"/>
      <c r="BG95" s="53"/>
      <c r="BH95" s="53"/>
      <c r="BI95" s="53"/>
      <c r="BJ95" s="53"/>
      <c r="BK95" s="53"/>
      <c r="BL95" s="53"/>
      <c r="BM95" s="53"/>
      <c r="BN95" s="53"/>
      <c r="BO95" s="53"/>
    </row>
    <row r="96" spans="1:69" ht="17.25" customHeight="1" x14ac:dyDescent="0.2">
      <c r="A96" s="83" t="s">
        <v>13</v>
      </c>
      <c r="B96" s="83"/>
      <c r="C96" s="93"/>
      <c r="D96" s="83"/>
      <c r="E96" s="94">
        <v>1</v>
      </c>
      <c r="F96" s="53"/>
      <c r="G96" s="56"/>
      <c r="H96" s="53"/>
      <c r="I96" s="57"/>
      <c r="J96" s="30"/>
      <c r="K96" s="167"/>
      <c r="L96" s="167"/>
      <c r="M96" s="167"/>
      <c r="N96" s="167"/>
      <c r="O96" s="167"/>
      <c r="P96" s="167"/>
      <c r="Q96" s="167"/>
      <c r="R96" s="167"/>
      <c r="S96" s="167"/>
      <c r="T96" s="167"/>
      <c r="U96" s="167"/>
      <c r="V96" s="167"/>
      <c r="W96" s="167"/>
      <c r="X96" s="167"/>
      <c r="Y96" s="167"/>
      <c r="Z96" s="167"/>
      <c r="AA96" s="167"/>
      <c r="AB96" s="175"/>
      <c r="AC96" s="175"/>
      <c r="AD96" s="175"/>
      <c r="AE96" s="175"/>
      <c r="AF96" s="175"/>
      <c r="AG96" s="175"/>
      <c r="AH96" s="175"/>
      <c r="AI96" s="175"/>
      <c r="AJ96" s="175"/>
      <c r="AK96" s="175"/>
      <c r="AL96" s="175"/>
      <c r="AM96" s="175"/>
      <c r="AN96" s="175"/>
      <c r="AO96" s="175"/>
      <c r="AP96" s="175"/>
      <c r="AQ96" s="175"/>
      <c r="AR96" s="175"/>
      <c r="AS96" s="175"/>
      <c r="AT96" s="175"/>
      <c r="AU96" s="175"/>
      <c r="AV96" s="53"/>
      <c r="AW96" s="53"/>
      <c r="AX96" s="53"/>
      <c r="AY96" s="53"/>
      <c r="AZ96" s="53"/>
      <c r="BA96" s="53"/>
      <c r="BB96" s="53"/>
      <c r="BC96" s="53"/>
      <c r="BD96" s="53"/>
      <c r="BE96" s="53"/>
      <c r="BF96" s="53"/>
      <c r="BG96" s="53"/>
      <c r="BH96" s="53"/>
      <c r="BI96" s="53"/>
      <c r="BJ96" s="53"/>
      <c r="BK96" s="53"/>
      <c r="BL96" s="53"/>
      <c r="BM96" s="53"/>
      <c r="BN96" s="53"/>
      <c r="BO96" s="53"/>
    </row>
    <row r="97" spans="1:67" ht="17.25" customHeight="1" x14ac:dyDescent="0.2">
      <c r="A97" s="83" t="s">
        <v>14</v>
      </c>
      <c r="B97" s="83"/>
      <c r="C97" s="93"/>
      <c r="D97" s="85"/>
      <c r="E97" s="94">
        <v>5</v>
      </c>
      <c r="F97" s="53"/>
      <c r="G97" s="56"/>
      <c r="H97" s="53"/>
      <c r="I97" s="57"/>
      <c r="J97" s="30"/>
      <c r="K97" s="167"/>
      <c r="L97" s="167"/>
      <c r="M97" s="167"/>
      <c r="N97" s="167"/>
      <c r="O97" s="167"/>
      <c r="P97" s="167"/>
      <c r="Q97" s="167"/>
      <c r="R97" s="167"/>
      <c r="S97" s="167"/>
      <c r="T97" s="167"/>
      <c r="U97" s="167"/>
      <c r="V97" s="167"/>
      <c r="W97" s="167"/>
      <c r="X97" s="167"/>
      <c r="Y97" s="167"/>
      <c r="Z97" s="167"/>
      <c r="AA97" s="167"/>
      <c r="AB97" s="53"/>
      <c r="AC97" s="53"/>
      <c r="AD97" s="53"/>
      <c r="AE97" s="53"/>
      <c r="AF97" s="53"/>
      <c r="AG97" s="53"/>
      <c r="AH97" s="53"/>
      <c r="AI97" s="53"/>
      <c r="AJ97" s="53"/>
      <c r="AK97" s="53"/>
      <c r="AL97" s="53"/>
      <c r="AM97" s="53"/>
      <c r="AN97" s="53"/>
      <c r="AO97" s="53"/>
      <c r="AP97" s="53"/>
      <c r="AQ97" s="53"/>
      <c r="AR97" s="53"/>
      <c r="AS97" s="53"/>
      <c r="AT97" s="53"/>
      <c r="AU97" s="53"/>
      <c r="AV97" s="53"/>
      <c r="AW97" s="53"/>
      <c r="AX97" s="53"/>
      <c r="AY97" s="53"/>
      <c r="AZ97" s="53"/>
      <c r="BA97" s="53"/>
      <c r="BB97" s="53"/>
      <c r="BC97" s="53"/>
      <c r="BD97" s="53"/>
      <c r="BE97" s="53"/>
      <c r="BF97" s="53"/>
      <c r="BG97" s="53"/>
      <c r="BH97" s="53"/>
      <c r="BI97" s="53"/>
      <c r="BJ97" s="53"/>
      <c r="BK97" s="53"/>
      <c r="BL97" s="53"/>
      <c r="BM97" s="53"/>
      <c r="BN97" s="53"/>
      <c r="BO97" s="53"/>
    </row>
    <row r="98" spans="1:67" ht="17.25" customHeight="1" x14ac:dyDescent="0.2">
      <c r="A98" s="83" t="s">
        <v>84</v>
      </c>
      <c r="B98" s="84"/>
      <c r="C98" s="84"/>
      <c r="D98" s="85"/>
      <c r="E98" s="86">
        <v>1</v>
      </c>
      <c r="F98" s="53"/>
      <c r="G98" s="56"/>
      <c r="H98" s="53"/>
      <c r="I98" s="57"/>
      <c r="J98" s="30"/>
      <c r="K98" s="167"/>
      <c r="L98" s="167"/>
      <c r="M98" s="167"/>
      <c r="N98" s="167"/>
      <c r="O98" s="167"/>
      <c r="P98" s="167"/>
      <c r="Q98" s="167"/>
      <c r="R98" s="167"/>
      <c r="S98" s="167"/>
      <c r="T98" s="167"/>
      <c r="U98" s="167"/>
      <c r="V98" s="167"/>
      <c r="W98" s="167"/>
      <c r="X98" s="167"/>
      <c r="Y98" s="167"/>
      <c r="Z98" s="167"/>
      <c r="AA98" s="167"/>
      <c r="AB98" s="53"/>
      <c r="AC98" s="53"/>
      <c r="AD98" s="53"/>
      <c r="AE98" s="53"/>
      <c r="AF98" s="53"/>
      <c r="AG98" s="53"/>
      <c r="AH98" s="53"/>
      <c r="AI98" s="53"/>
      <c r="AJ98" s="53"/>
      <c r="AK98" s="53"/>
      <c r="AL98" s="53"/>
      <c r="AM98" s="53"/>
      <c r="AN98" s="53"/>
      <c r="AO98" s="53"/>
      <c r="AP98" s="53"/>
      <c r="AQ98" s="53"/>
      <c r="AR98" s="53"/>
      <c r="AS98" s="53"/>
      <c r="AT98" s="53"/>
      <c r="AU98" s="53"/>
      <c r="AV98" s="53"/>
      <c r="AW98" s="53"/>
      <c r="AX98" s="53"/>
      <c r="AY98" s="53"/>
      <c r="AZ98" s="53"/>
      <c r="BA98" s="53"/>
      <c r="BB98" s="53"/>
      <c r="BC98" s="53"/>
      <c r="BD98" s="53"/>
      <c r="BE98" s="53"/>
      <c r="BF98" s="53"/>
      <c r="BG98" s="53"/>
      <c r="BH98" s="53"/>
      <c r="BI98" s="53"/>
      <c r="BJ98" s="53"/>
      <c r="BK98" s="53"/>
      <c r="BL98" s="53"/>
      <c r="BM98" s="53"/>
      <c r="BN98" s="53"/>
      <c r="BO98" s="53"/>
    </row>
    <row r="99" spans="1:67" ht="17.25" customHeight="1" x14ac:dyDescent="0.2">
      <c r="A99" s="54"/>
      <c r="B99" s="55"/>
      <c r="C99" s="55"/>
      <c r="D99" s="53"/>
      <c r="E99" s="56"/>
      <c r="F99" s="53"/>
      <c r="G99" s="56"/>
      <c r="H99" s="53"/>
      <c r="I99" s="57"/>
      <c r="J99" s="30"/>
      <c r="K99" s="167"/>
      <c r="L99" s="167"/>
      <c r="M99" s="167"/>
      <c r="N99" s="167"/>
      <c r="O99" s="167"/>
      <c r="P99" s="167"/>
      <c r="Q99" s="167"/>
      <c r="R99" s="167"/>
      <c r="S99" s="167"/>
      <c r="T99" s="167"/>
      <c r="U99" s="167"/>
      <c r="V99" s="167"/>
      <c r="W99" s="167"/>
      <c r="X99" s="167"/>
      <c r="Y99" s="167"/>
      <c r="Z99" s="167"/>
      <c r="AA99" s="167"/>
      <c r="AB99" s="53"/>
      <c r="AC99" s="53"/>
      <c r="AD99" s="53"/>
      <c r="AE99" s="53"/>
      <c r="AF99" s="53"/>
      <c r="AG99" s="53"/>
      <c r="AH99" s="53"/>
      <c r="AI99" s="53"/>
      <c r="AJ99" s="53"/>
      <c r="AK99" s="53"/>
      <c r="AL99" s="53"/>
      <c r="AM99" s="53"/>
      <c r="AN99" s="53"/>
      <c r="AO99" s="53"/>
      <c r="AP99" s="53"/>
      <c r="AQ99" s="53"/>
      <c r="AR99" s="53"/>
      <c r="AS99" s="53"/>
      <c r="AT99" s="53"/>
      <c r="AU99" s="53"/>
      <c r="AV99" s="53"/>
      <c r="AW99" s="53"/>
      <c r="AX99" s="53"/>
      <c r="AY99" s="53"/>
      <c r="AZ99" s="53"/>
      <c r="BA99" s="53"/>
      <c r="BB99" s="53"/>
      <c r="BC99" s="53"/>
      <c r="BD99" s="53"/>
      <c r="BE99" s="53"/>
      <c r="BF99" s="53"/>
      <c r="BG99" s="53"/>
      <c r="BH99" s="53"/>
      <c r="BI99" s="53"/>
      <c r="BJ99" s="53"/>
      <c r="BK99" s="53"/>
      <c r="BL99" s="53"/>
      <c r="BM99" s="53"/>
      <c r="BN99" s="53"/>
      <c r="BO99" s="53"/>
    </row>
    <row r="100" spans="1:67" ht="17.25" customHeight="1" x14ac:dyDescent="0.2">
      <c r="A100" s="87" t="s">
        <v>10</v>
      </c>
      <c r="B100" s="55"/>
      <c r="C100" s="55"/>
      <c r="D100" s="53"/>
      <c r="E100" s="56"/>
      <c r="F100" s="53"/>
      <c r="G100" s="56"/>
      <c r="H100" s="53"/>
      <c r="I100" s="57"/>
      <c r="J100" s="30"/>
      <c r="K100" s="167"/>
      <c r="L100" s="167"/>
      <c r="M100" s="167"/>
      <c r="N100" s="167"/>
      <c r="O100" s="167"/>
      <c r="P100" s="167"/>
      <c r="Q100" s="167"/>
      <c r="R100" s="167"/>
      <c r="S100" s="167"/>
      <c r="T100" s="167"/>
      <c r="U100" s="167"/>
      <c r="V100" s="167"/>
      <c r="W100" s="167"/>
      <c r="X100" s="167"/>
      <c r="Y100" s="167"/>
      <c r="Z100" s="167"/>
      <c r="AA100" s="167"/>
      <c r="AB100" s="53"/>
      <c r="AC100" s="53"/>
      <c r="AD100" s="53"/>
      <c r="AE100" s="53"/>
      <c r="AF100" s="53"/>
      <c r="AG100" s="53"/>
      <c r="AH100" s="53"/>
      <c r="AI100" s="53"/>
      <c r="AJ100" s="53"/>
      <c r="AK100" s="53"/>
      <c r="AL100" s="53"/>
      <c r="AM100" s="53"/>
      <c r="AN100" s="53"/>
      <c r="AO100" s="53"/>
      <c r="AP100" s="53"/>
      <c r="AQ100" s="53"/>
      <c r="AR100" s="53"/>
      <c r="AS100" s="53"/>
      <c r="AT100" s="53"/>
      <c r="AU100" s="53"/>
      <c r="AV100" s="53"/>
      <c r="AW100" s="53"/>
      <c r="AX100" s="53"/>
      <c r="AY100" s="53"/>
      <c r="AZ100" s="53"/>
      <c r="BA100" s="53"/>
      <c r="BB100" s="53"/>
      <c r="BC100" s="53"/>
      <c r="BD100" s="53"/>
      <c r="BE100" s="53"/>
      <c r="BF100" s="53"/>
      <c r="BG100" s="53"/>
      <c r="BH100" s="53"/>
      <c r="BI100" s="53"/>
      <c r="BJ100" s="53"/>
      <c r="BK100" s="53"/>
      <c r="BL100" s="53"/>
      <c r="BM100" s="53"/>
      <c r="BN100" s="53"/>
      <c r="BO100" s="53"/>
    </row>
    <row r="101" spans="1:67" ht="17.25" customHeight="1" x14ac:dyDescent="0.2">
      <c r="A101" s="83" t="s">
        <v>13</v>
      </c>
      <c r="B101" s="83"/>
      <c r="C101" s="93"/>
      <c r="D101" s="83"/>
      <c r="E101" s="94">
        <v>1</v>
      </c>
      <c r="F101" s="53"/>
      <c r="G101" s="56"/>
      <c r="H101" s="53"/>
      <c r="I101" s="57"/>
      <c r="J101" s="30"/>
      <c r="K101" s="167"/>
      <c r="L101" s="167"/>
      <c r="M101" s="167"/>
      <c r="N101" s="167"/>
      <c r="O101" s="167"/>
      <c r="P101" s="167"/>
      <c r="Q101" s="167"/>
      <c r="R101" s="167"/>
      <c r="S101" s="167"/>
      <c r="T101" s="167"/>
      <c r="U101" s="167"/>
      <c r="V101" s="167"/>
      <c r="W101" s="167"/>
      <c r="X101" s="167"/>
      <c r="Y101" s="167"/>
      <c r="Z101" s="167"/>
      <c r="AA101" s="167"/>
      <c r="AB101" s="53"/>
      <c r="AC101" s="53"/>
      <c r="AD101" s="53"/>
      <c r="AE101" s="53"/>
      <c r="AF101" s="53"/>
      <c r="AG101" s="53"/>
      <c r="AH101" s="53"/>
      <c r="AI101" s="53"/>
      <c r="AJ101" s="53"/>
      <c r="AK101" s="53"/>
      <c r="AL101" s="53"/>
      <c r="AM101" s="53"/>
      <c r="AN101" s="53"/>
      <c r="AO101" s="53"/>
      <c r="AP101" s="53"/>
      <c r="AQ101" s="53"/>
      <c r="AR101" s="53"/>
      <c r="AS101" s="53"/>
      <c r="AT101" s="53"/>
      <c r="AU101" s="53"/>
      <c r="AV101" s="53"/>
      <c r="AW101" s="53"/>
      <c r="AX101" s="53"/>
      <c r="AY101" s="53"/>
      <c r="AZ101" s="53"/>
      <c r="BA101" s="53"/>
      <c r="BB101" s="53"/>
      <c r="BC101" s="53"/>
      <c r="BD101" s="53"/>
      <c r="BE101" s="53"/>
      <c r="BF101" s="53"/>
      <c r="BG101" s="53"/>
      <c r="BH101" s="53"/>
      <c r="BI101" s="53"/>
      <c r="BJ101" s="53"/>
      <c r="BK101" s="53"/>
      <c r="BL101" s="53"/>
      <c r="BM101" s="53"/>
      <c r="BN101" s="53"/>
      <c r="BO101" s="53"/>
    </row>
    <row r="102" spans="1:67" ht="17.25" customHeight="1" x14ac:dyDescent="0.2">
      <c r="A102" s="83" t="s">
        <v>14</v>
      </c>
      <c r="B102" s="83"/>
      <c r="C102" s="93"/>
      <c r="D102" s="85"/>
      <c r="E102" s="94">
        <v>7</v>
      </c>
      <c r="F102" s="53"/>
      <c r="G102" s="56"/>
      <c r="H102" s="53"/>
      <c r="I102" s="57"/>
      <c r="J102" s="30"/>
      <c r="K102" s="167"/>
      <c r="L102" s="167"/>
      <c r="M102" s="167"/>
      <c r="N102" s="167"/>
      <c r="O102" s="167"/>
      <c r="P102" s="167"/>
      <c r="Q102" s="167"/>
      <c r="R102" s="167"/>
      <c r="S102" s="167"/>
      <c r="T102" s="167"/>
      <c r="U102" s="167"/>
      <c r="V102" s="167"/>
      <c r="W102" s="167"/>
      <c r="X102" s="167"/>
      <c r="Y102" s="167"/>
      <c r="Z102" s="167"/>
      <c r="AA102" s="167"/>
      <c r="AB102" s="53"/>
      <c r="AC102" s="53"/>
      <c r="AD102" s="53"/>
      <c r="AE102" s="53"/>
      <c r="AF102" s="53"/>
      <c r="AG102" s="53"/>
      <c r="AH102" s="53"/>
      <c r="AI102" s="53"/>
      <c r="AJ102" s="53"/>
      <c r="AK102" s="53"/>
      <c r="AL102" s="53"/>
      <c r="AM102" s="53"/>
      <c r="AN102" s="53"/>
      <c r="AO102" s="53"/>
      <c r="AP102" s="53"/>
      <c r="AQ102" s="53"/>
      <c r="AR102" s="53"/>
      <c r="AS102" s="53"/>
      <c r="AT102" s="53"/>
      <c r="AU102" s="53"/>
      <c r="AV102" s="53"/>
      <c r="AW102" s="53"/>
      <c r="AX102" s="53"/>
      <c r="AY102" s="53"/>
      <c r="AZ102" s="53"/>
      <c r="BA102" s="53"/>
      <c r="BB102" s="53"/>
      <c r="BC102" s="53"/>
      <c r="BD102" s="53"/>
      <c r="BE102" s="53"/>
      <c r="BF102" s="53"/>
      <c r="BG102" s="53"/>
      <c r="BH102" s="53"/>
      <c r="BI102" s="53"/>
      <c r="BJ102" s="53"/>
      <c r="BK102" s="53"/>
      <c r="BL102" s="53"/>
      <c r="BM102" s="53"/>
      <c r="BN102" s="53"/>
      <c r="BO102" s="53"/>
    </row>
    <row r="103" spans="1:67" ht="17.25" customHeight="1" x14ac:dyDescent="0.2">
      <c r="A103" s="83" t="s">
        <v>84</v>
      </c>
      <c r="B103" s="84"/>
      <c r="C103" s="84"/>
      <c r="D103" s="85"/>
      <c r="E103" s="86">
        <v>1</v>
      </c>
      <c r="F103" s="53"/>
      <c r="G103" s="56"/>
      <c r="H103" s="53"/>
      <c r="I103" s="57"/>
      <c r="J103" s="30"/>
      <c r="K103" s="167"/>
      <c r="L103" s="167"/>
      <c r="M103" s="167"/>
      <c r="N103" s="167"/>
      <c r="O103" s="167"/>
      <c r="P103" s="167"/>
      <c r="Q103" s="167"/>
      <c r="R103" s="167"/>
      <c r="S103" s="167"/>
      <c r="T103" s="167"/>
      <c r="U103" s="167"/>
      <c r="V103" s="167"/>
      <c r="W103" s="167"/>
      <c r="X103" s="167"/>
      <c r="Y103" s="167"/>
      <c r="Z103" s="167"/>
      <c r="AA103" s="167"/>
      <c r="AB103" s="53"/>
      <c r="AC103" s="53"/>
      <c r="AD103" s="53"/>
      <c r="AE103" s="53"/>
      <c r="AF103" s="53"/>
      <c r="AG103" s="53"/>
      <c r="AH103" s="53"/>
      <c r="AI103" s="53"/>
      <c r="AJ103" s="53"/>
      <c r="AK103" s="53"/>
      <c r="AL103" s="53"/>
      <c r="AM103" s="53"/>
      <c r="AN103" s="53"/>
      <c r="AO103" s="53"/>
      <c r="AP103" s="53"/>
      <c r="AQ103" s="53"/>
      <c r="AR103" s="53"/>
      <c r="AS103" s="53"/>
      <c r="AT103" s="53"/>
      <c r="AU103" s="53"/>
      <c r="AV103" s="53"/>
      <c r="AW103" s="53"/>
      <c r="AX103" s="53"/>
      <c r="AY103" s="53"/>
      <c r="AZ103" s="53"/>
      <c r="BA103" s="53"/>
      <c r="BB103" s="53"/>
      <c r="BC103" s="53"/>
      <c r="BD103" s="53"/>
      <c r="BE103" s="53"/>
      <c r="BF103" s="53"/>
      <c r="BG103" s="53"/>
      <c r="BH103" s="53"/>
      <c r="BI103" s="53"/>
      <c r="BJ103" s="53"/>
      <c r="BK103" s="53"/>
      <c r="BL103" s="53"/>
      <c r="BM103" s="53"/>
      <c r="BN103" s="53"/>
      <c r="BO103" s="53"/>
    </row>
    <row r="104" spans="1:67" ht="17.25" customHeight="1" x14ac:dyDescent="0.2">
      <c r="A104" s="54"/>
      <c r="B104" s="55"/>
      <c r="C104" s="55"/>
      <c r="D104" s="53"/>
      <c r="E104" s="56"/>
      <c r="F104" s="53"/>
      <c r="G104" s="56"/>
      <c r="H104" s="53"/>
      <c r="I104" s="57"/>
      <c r="J104" s="30"/>
      <c r="K104" s="167"/>
      <c r="L104" s="167"/>
      <c r="M104" s="167"/>
      <c r="N104" s="167"/>
      <c r="O104" s="167"/>
      <c r="P104" s="167"/>
      <c r="Q104" s="167"/>
      <c r="R104" s="167"/>
      <c r="S104" s="167"/>
      <c r="T104" s="167"/>
      <c r="U104" s="167"/>
      <c r="V104" s="167"/>
      <c r="W104" s="167"/>
      <c r="X104" s="167"/>
      <c r="Y104" s="167"/>
      <c r="Z104" s="167"/>
      <c r="AA104" s="167"/>
      <c r="AB104" s="53"/>
      <c r="AC104" s="53"/>
      <c r="AD104" s="53"/>
      <c r="AE104" s="53"/>
      <c r="AF104" s="53"/>
      <c r="AG104" s="53"/>
      <c r="AH104" s="53"/>
      <c r="AI104" s="53"/>
      <c r="AJ104" s="53"/>
      <c r="AK104" s="53"/>
      <c r="AL104" s="53"/>
      <c r="AM104" s="53"/>
      <c r="AN104" s="53"/>
      <c r="AO104" s="53"/>
      <c r="AP104" s="53"/>
      <c r="AQ104" s="53"/>
      <c r="AR104" s="53"/>
      <c r="AS104" s="53"/>
      <c r="AT104" s="53"/>
      <c r="AU104" s="53"/>
      <c r="AV104" s="53"/>
      <c r="AW104" s="53"/>
      <c r="AX104" s="53"/>
      <c r="AY104" s="53"/>
      <c r="AZ104" s="53"/>
      <c r="BA104" s="53"/>
      <c r="BB104" s="53"/>
      <c r="BC104" s="53"/>
      <c r="BD104" s="53"/>
      <c r="BE104" s="53"/>
      <c r="BF104" s="53"/>
      <c r="BG104" s="53"/>
      <c r="BH104" s="53"/>
      <c r="BI104" s="53"/>
      <c r="BJ104" s="53"/>
      <c r="BK104" s="53"/>
      <c r="BL104" s="53"/>
      <c r="BM104" s="53"/>
      <c r="BN104" s="53"/>
      <c r="BO104" s="53"/>
    </row>
    <row r="105" spans="1:67" ht="17.25" customHeight="1" x14ac:dyDescent="0.2">
      <c r="A105" s="87" t="s">
        <v>85</v>
      </c>
      <c r="B105" s="55"/>
      <c r="C105" s="55"/>
      <c r="D105" s="53"/>
      <c r="E105" s="56"/>
      <c r="F105" s="53"/>
      <c r="G105" s="56"/>
      <c r="H105" s="53"/>
      <c r="I105" s="57"/>
      <c r="J105" s="30"/>
      <c r="K105" s="167"/>
      <c r="L105" s="167"/>
      <c r="M105" s="167"/>
      <c r="N105" s="167"/>
      <c r="O105" s="167"/>
      <c r="P105" s="167"/>
      <c r="Q105" s="167"/>
      <c r="R105" s="167"/>
      <c r="S105" s="167"/>
      <c r="T105" s="167"/>
      <c r="U105" s="167"/>
      <c r="V105" s="167"/>
      <c r="W105" s="167"/>
      <c r="X105" s="167"/>
      <c r="Y105" s="167"/>
      <c r="Z105" s="167"/>
      <c r="AA105" s="167"/>
      <c r="AB105" s="53"/>
      <c r="AC105" s="53"/>
      <c r="AD105" s="53"/>
      <c r="AE105" s="53"/>
      <c r="AF105" s="53"/>
      <c r="AG105" s="53"/>
      <c r="AH105" s="53"/>
      <c r="AI105" s="53"/>
      <c r="AJ105" s="53"/>
      <c r="AK105" s="53"/>
      <c r="AL105" s="53"/>
      <c r="AM105" s="53"/>
      <c r="AN105" s="53"/>
      <c r="AO105" s="53"/>
      <c r="AP105" s="53"/>
      <c r="AQ105" s="53"/>
      <c r="AR105" s="53"/>
      <c r="AS105" s="53"/>
      <c r="AT105" s="53"/>
      <c r="AU105" s="53"/>
      <c r="AV105" s="53"/>
      <c r="AW105" s="53"/>
      <c r="AX105" s="53"/>
      <c r="AY105" s="53"/>
      <c r="AZ105" s="53"/>
      <c r="BA105" s="53"/>
      <c r="BB105" s="53"/>
      <c r="BC105" s="53"/>
      <c r="BD105" s="53"/>
      <c r="BE105" s="53"/>
      <c r="BF105" s="53"/>
      <c r="BG105" s="53"/>
      <c r="BH105" s="53"/>
      <c r="BI105" s="53"/>
      <c r="BJ105" s="53"/>
      <c r="BK105" s="53"/>
      <c r="BL105" s="53"/>
      <c r="BM105" s="53"/>
      <c r="BN105" s="53"/>
      <c r="BO105" s="53"/>
    </row>
    <row r="106" spans="1:67" ht="17.25" customHeight="1" x14ac:dyDescent="0.2">
      <c r="A106" s="83" t="s">
        <v>13</v>
      </c>
      <c r="B106" s="83"/>
      <c r="C106" s="93"/>
      <c r="D106" s="83"/>
      <c r="E106" s="94">
        <v>1</v>
      </c>
      <c r="F106" s="53"/>
      <c r="G106" s="56"/>
      <c r="H106" s="53"/>
      <c r="I106" s="57"/>
      <c r="J106" s="30"/>
      <c r="K106" s="167"/>
      <c r="L106" s="167"/>
      <c r="M106" s="167"/>
      <c r="N106" s="167"/>
      <c r="O106" s="167"/>
      <c r="P106" s="167"/>
      <c r="Q106" s="167"/>
      <c r="R106" s="167"/>
      <c r="S106" s="167"/>
      <c r="T106" s="167"/>
      <c r="U106" s="167"/>
      <c r="V106" s="167"/>
      <c r="W106" s="167"/>
      <c r="X106" s="167"/>
      <c r="Y106" s="167"/>
      <c r="Z106" s="167"/>
      <c r="AA106" s="167"/>
      <c r="AB106" s="53"/>
      <c r="AC106" s="53"/>
      <c r="AD106" s="53"/>
      <c r="AE106" s="53"/>
      <c r="AF106" s="53"/>
      <c r="AG106" s="53"/>
      <c r="AH106" s="53"/>
      <c r="AI106" s="53"/>
      <c r="AJ106" s="53"/>
      <c r="AK106" s="53"/>
      <c r="AL106" s="53"/>
      <c r="AM106" s="53"/>
      <c r="AN106" s="53"/>
      <c r="AO106" s="53"/>
      <c r="AP106" s="53"/>
      <c r="AQ106" s="53"/>
      <c r="AR106" s="53"/>
      <c r="AS106" s="53"/>
      <c r="AT106" s="53"/>
      <c r="AU106" s="53"/>
      <c r="AV106" s="53"/>
      <c r="AW106" s="53"/>
      <c r="AX106" s="53"/>
      <c r="AY106" s="53"/>
      <c r="AZ106" s="53"/>
      <c r="BA106" s="53"/>
      <c r="BB106" s="53"/>
      <c r="BC106" s="53"/>
      <c r="BD106" s="53"/>
      <c r="BE106" s="53"/>
      <c r="BF106" s="53"/>
      <c r="BG106" s="53"/>
      <c r="BH106" s="53"/>
      <c r="BI106" s="53"/>
      <c r="BJ106" s="53"/>
      <c r="BK106" s="53"/>
      <c r="BL106" s="53"/>
      <c r="BM106" s="53"/>
      <c r="BN106" s="53"/>
      <c r="BO106" s="53"/>
    </row>
    <row r="107" spans="1:67" ht="17.25" customHeight="1" x14ac:dyDescent="0.2">
      <c r="A107" s="83" t="s">
        <v>14</v>
      </c>
      <c r="B107" s="83"/>
      <c r="C107" s="93"/>
      <c r="D107" s="85"/>
      <c r="E107" s="94">
        <v>8</v>
      </c>
      <c r="F107" s="53"/>
      <c r="G107" s="56"/>
      <c r="H107" s="53"/>
      <c r="I107" s="57"/>
      <c r="J107" s="30"/>
      <c r="K107" s="167"/>
      <c r="L107" s="167"/>
      <c r="M107" s="167"/>
      <c r="N107" s="167"/>
      <c r="O107" s="167"/>
      <c r="P107" s="167"/>
      <c r="Q107" s="167"/>
      <c r="R107" s="167"/>
      <c r="S107" s="167"/>
      <c r="T107" s="167"/>
      <c r="U107" s="167"/>
      <c r="V107" s="167"/>
      <c r="W107" s="167"/>
      <c r="X107" s="167"/>
      <c r="Y107" s="167"/>
      <c r="Z107" s="167"/>
      <c r="AA107" s="167"/>
      <c r="AB107" s="53"/>
      <c r="AC107" s="53"/>
      <c r="AD107" s="53"/>
      <c r="AE107" s="53"/>
      <c r="AF107" s="53"/>
      <c r="AG107" s="53"/>
      <c r="AH107" s="53"/>
      <c r="AI107" s="53"/>
      <c r="AJ107" s="53"/>
      <c r="AK107" s="53"/>
      <c r="AL107" s="53"/>
      <c r="AM107" s="53"/>
      <c r="AN107" s="53"/>
      <c r="AO107" s="53"/>
      <c r="AP107" s="53"/>
      <c r="AQ107" s="53"/>
      <c r="AR107" s="53"/>
      <c r="AS107" s="53"/>
      <c r="AT107" s="53"/>
      <c r="AU107" s="53"/>
      <c r="AV107" s="53"/>
      <c r="AW107" s="53"/>
      <c r="AX107" s="53"/>
      <c r="AY107" s="53"/>
      <c r="AZ107" s="53"/>
      <c r="BA107" s="53"/>
      <c r="BB107" s="53"/>
      <c r="BC107" s="53"/>
      <c r="BD107" s="53"/>
      <c r="BE107" s="53"/>
      <c r="BF107" s="53"/>
      <c r="BG107" s="53"/>
      <c r="BH107" s="53"/>
      <c r="BI107" s="53"/>
      <c r="BJ107" s="53"/>
      <c r="BK107" s="53"/>
      <c r="BL107" s="53"/>
      <c r="BM107" s="53"/>
      <c r="BN107" s="53"/>
      <c r="BO107" s="53"/>
    </row>
    <row r="108" spans="1:67" ht="17.25" customHeight="1" x14ac:dyDescent="0.2">
      <c r="A108" s="83" t="s">
        <v>84</v>
      </c>
      <c r="B108" s="84"/>
      <c r="C108" s="84"/>
      <c r="D108" s="85"/>
      <c r="E108" s="86">
        <v>1</v>
      </c>
      <c r="F108" s="53"/>
      <c r="G108" s="56"/>
      <c r="H108" s="53"/>
      <c r="I108" s="57"/>
      <c r="J108" s="30"/>
      <c r="K108" s="167"/>
      <c r="L108" s="167"/>
      <c r="M108" s="167"/>
      <c r="N108" s="167"/>
      <c r="O108" s="167"/>
      <c r="P108" s="167"/>
      <c r="Q108" s="167"/>
      <c r="R108" s="167"/>
      <c r="S108" s="167"/>
      <c r="T108" s="167"/>
      <c r="U108" s="167"/>
      <c r="V108" s="167"/>
      <c r="W108" s="167"/>
      <c r="X108" s="167"/>
      <c r="Y108" s="167"/>
      <c r="Z108" s="167"/>
      <c r="AA108" s="167"/>
      <c r="AB108" s="53"/>
      <c r="AC108" s="53"/>
      <c r="AD108" s="53"/>
      <c r="AE108" s="53"/>
      <c r="AF108" s="53"/>
      <c r="AG108" s="53"/>
      <c r="AH108" s="53"/>
      <c r="AI108" s="53"/>
      <c r="AJ108" s="53"/>
      <c r="AK108" s="53"/>
      <c r="AL108" s="53"/>
      <c r="AM108" s="53"/>
      <c r="AN108" s="53"/>
      <c r="AO108" s="53"/>
      <c r="AP108" s="53"/>
      <c r="AQ108" s="53"/>
      <c r="AR108" s="53"/>
      <c r="AS108" s="53"/>
      <c r="AT108" s="53"/>
      <c r="AU108" s="53"/>
      <c r="AV108" s="53"/>
      <c r="AW108" s="53"/>
      <c r="AX108" s="53"/>
      <c r="AY108" s="53"/>
      <c r="AZ108" s="53"/>
      <c r="BA108" s="53"/>
      <c r="BB108" s="53"/>
      <c r="BC108" s="53"/>
      <c r="BD108" s="53"/>
      <c r="BE108" s="53"/>
      <c r="BF108" s="53"/>
      <c r="BG108" s="53"/>
      <c r="BH108" s="53"/>
      <c r="BI108" s="53"/>
      <c r="BJ108" s="53"/>
      <c r="BK108" s="53"/>
      <c r="BL108" s="53"/>
      <c r="BM108" s="53"/>
      <c r="BN108" s="53"/>
      <c r="BO108" s="53"/>
    </row>
    <row r="109" spans="1:67" ht="17.25" customHeight="1" x14ac:dyDescent="0.2">
      <c r="A109" s="83"/>
      <c r="B109" s="84"/>
      <c r="C109" s="84"/>
      <c r="D109" s="85"/>
      <c r="E109" s="86"/>
      <c r="F109" s="53"/>
      <c r="G109" s="56"/>
      <c r="H109" s="53"/>
      <c r="I109" s="57"/>
      <c r="J109" s="30"/>
      <c r="K109" s="167"/>
      <c r="L109" s="167"/>
      <c r="M109" s="167"/>
      <c r="N109" s="167"/>
      <c r="O109" s="167"/>
      <c r="P109" s="167"/>
      <c r="Q109" s="167"/>
      <c r="R109" s="167"/>
      <c r="S109" s="167"/>
      <c r="T109" s="167"/>
      <c r="U109" s="167"/>
      <c r="V109" s="167"/>
      <c r="W109" s="167"/>
      <c r="X109" s="167"/>
      <c r="Y109" s="167"/>
      <c r="Z109" s="167"/>
      <c r="AA109" s="167"/>
      <c r="AB109" s="53"/>
      <c r="AC109" s="53"/>
      <c r="AD109" s="53"/>
      <c r="AE109" s="53"/>
      <c r="AF109" s="53"/>
      <c r="AG109" s="53"/>
      <c r="AH109" s="53"/>
      <c r="AI109" s="53"/>
      <c r="AJ109" s="53"/>
      <c r="AK109" s="53"/>
      <c r="AL109" s="53"/>
      <c r="AM109" s="53"/>
      <c r="AN109" s="53"/>
      <c r="AO109" s="53"/>
      <c r="AP109" s="53"/>
      <c r="AQ109" s="53"/>
      <c r="AR109" s="53"/>
      <c r="AS109" s="53"/>
      <c r="AT109" s="53"/>
      <c r="AU109" s="53"/>
      <c r="AV109" s="53"/>
      <c r="AW109" s="53"/>
      <c r="AX109" s="53"/>
      <c r="AY109" s="53"/>
      <c r="AZ109" s="53"/>
      <c r="BA109" s="53"/>
      <c r="BB109" s="53"/>
      <c r="BC109" s="53"/>
      <c r="BD109" s="53"/>
      <c r="BE109" s="53"/>
      <c r="BF109" s="53"/>
      <c r="BG109" s="53"/>
      <c r="BH109" s="53"/>
      <c r="BI109" s="53"/>
      <c r="BJ109" s="53"/>
      <c r="BK109" s="53"/>
      <c r="BL109" s="53"/>
      <c r="BM109" s="53"/>
      <c r="BN109" s="53"/>
      <c r="BO109" s="53"/>
    </row>
    <row r="110" spans="1:67" ht="17.25" customHeight="1" x14ac:dyDescent="0.2">
      <c r="A110" s="87" t="s">
        <v>11</v>
      </c>
      <c r="B110" s="55"/>
      <c r="C110" s="55"/>
      <c r="D110" s="53"/>
      <c r="E110" s="56"/>
      <c r="F110" s="53"/>
      <c r="G110" s="56"/>
      <c r="H110" s="53"/>
      <c r="I110" s="57"/>
      <c r="J110" s="30"/>
      <c r="K110" s="167"/>
      <c r="L110" s="167"/>
      <c r="M110" s="167"/>
      <c r="N110" s="167"/>
      <c r="O110" s="167"/>
      <c r="P110" s="167"/>
      <c r="Q110" s="167"/>
      <c r="R110" s="167"/>
      <c r="S110" s="167"/>
      <c r="T110" s="167"/>
      <c r="U110" s="167"/>
      <c r="V110" s="167"/>
      <c r="W110" s="167"/>
      <c r="X110" s="167"/>
      <c r="Y110" s="167"/>
      <c r="Z110" s="167"/>
      <c r="AA110" s="167"/>
      <c r="AB110" s="53"/>
      <c r="AC110" s="53"/>
      <c r="AD110" s="53"/>
      <c r="AE110" s="53"/>
      <c r="AF110" s="53"/>
      <c r="AG110" s="53"/>
      <c r="AH110" s="53"/>
      <c r="AI110" s="53"/>
      <c r="AJ110" s="53"/>
      <c r="AK110" s="53"/>
      <c r="AL110" s="53"/>
      <c r="AM110" s="53"/>
      <c r="AN110" s="53"/>
      <c r="AO110" s="53"/>
      <c r="AP110" s="53"/>
      <c r="AQ110" s="53"/>
      <c r="AR110" s="53"/>
      <c r="AS110" s="53"/>
      <c r="AT110" s="53"/>
      <c r="AU110" s="53"/>
      <c r="AV110" s="53"/>
      <c r="AW110" s="53"/>
      <c r="AX110" s="53"/>
      <c r="AY110" s="53"/>
      <c r="AZ110" s="53"/>
      <c r="BA110" s="53"/>
      <c r="BB110" s="53"/>
      <c r="BC110" s="53"/>
      <c r="BD110" s="53"/>
      <c r="BE110" s="53"/>
      <c r="BF110" s="53"/>
      <c r="BG110" s="53"/>
      <c r="BH110" s="53"/>
      <c r="BI110" s="53"/>
      <c r="BJ110" s="53"/>
      <c r="BK110" s="53"/>
      <c r="BL110" s="53"/>
      <c r="BM110" s="53"/>
      <c r="BN110" s="53"/>
      <c r="BO110" s="53"/>
    </row>
    <row r="111" spans="1:67" ht="17.25" customHeight="1" x14ac:dyDescent="0.2">
      <c r="A111" s="83" t="s">
        <v>13</v>
      </c>
      <c r="B111" s="83"/>
      <c r="C111" s="93"/>
      <c r="D111" s="83"/>
      <c r="E111" s="94">
        <v>1</v>
      </c>
      <c r="F111" s="53"/>
      <c r="G111" s="56"/>
      <c r="H111" s="53"/>
      <c r="I111" s="57"/>
      <c r="J111" s="30"/>
      <c r="K111" s="167"/>
      <c r="L111" s="167"/>
      <c r="M111" s="167"/>
      <c r="N111" s="167"/>
      <c r="O111" s="167"/>
      <c r="P111" s="167"/>
      <c r="Q111" s="167"/>
      <c r="R111" s="167"/>
      <c r="S111" s="167"/>
      <c r="T111" s="167"/>
      <c r="U111" s="167"/>
      <c r="V111" s="167"/>
      <c r="W111" s="167"/>
      <c r="X111" s="167"/>
      <c r="Y111" s="167"/>
      <c r="Z111" s="167"/>
      <c r="AA111" s="167"/>
      <c r="AB111" s="53"/>
      <c r="AC111" s="53"/>
      <c r="AD111" s="53"/>
      <c r="AE111" s="53"/>
      <c r="AF111" s="53"/>
      <c r="AG111" s="53"/>
      <c r="AH111" s="53"/>
      <c r="AI111" s="53"/>
      <c r="AJ111" s="53"/>
      <c r="AK111" s="53"/>
      <c r="AL111" s="53"/>
      <c r="AM111" s="53"/>
      <c r="AN111" s="53"/>
      <c r="AO111" s="53"/>
      <c r="AP111" s="53"/>
      <c r="AQ111" s="53"/>
      <c r="AR111" s="53"/>
      <c r="AS111" s="53"/>
      <c r="AT111" s="53"/>
      <c r="AU111" s="53"/>
      <c r="AV111" s="53"/>
      <c r="AW111" s="53"/>
      <c r="AX111" s="53"/>
      <c r="AY111" s="53"/>
      <c r="AZ111" s="53"/>
      <c r="BA111" s="53"/>
      <c r="BB111" s="53"/>
      <c r="BC111" s="53"/>
      <c r="BD111" s="53"/>
      <c r="BE111" s="53"/>
      <c r="BF111" s="53"/>
      <c r="BG111" s="53"/>
      <c r="BH111" s="53"/>
      <c r="BI111" s="53"/>
      <c r="BJ111" s="53"/>
      <c r="BK111" s="53"/>
      <c r="BL111" s="53"/>
      <c r="BM111" s="53"/>
      <c r="BN111" s="53"/>
      <c r="BO111" s="53"/>
    </row>
    <row r="112" spans="1:67" ht="17.25" customHeight="1" x14ac:dyDescent="0.2">
      <c r="A112" s="83" t="s">
        <v>14</v>
      </c>
      <c r="B112" s="83"/>
      <c r="C112" s="93"/>
      <c r="D112" s="85"/>
      <c r="E112" s="94">
        <v>10</v>
      </c>
      <c r="F112" s="53"/>
      <c r="G112" s="56"/>
      <c r="H112" s="53"/>
      <c r="I112" s="57"/>
      <c r="J112" s="30"/>
      <c r="K112" s="167"/>
      <c r="L112" s="167"/>
      <c r="M112" s="167"/>
      <c r="N112" s="167"/>
      <c r="O112" s="167"/>
      <c r="P112" s="167"/>
      <c r="Q112" s="167"/>
      <c r="R112" s="167"/>
      <c r="S112" s="167"/>
      <c r="T112" s="167"/>
      <c r="U112" s="167"/>
      <c r="V112" s="167"/>
      <c r="W112" s="167"/>
      <c r="X112" s="167"/>
      <c r="Y112" s="167"/>
      <c r="Z112" s="167"/>
      <c r="AA112" s="167"/>
      <c r="AB112" s="53"/>
      <c r="AC112" s="53"/>
      <c r="AD112" s="53"/>
      <c r="AE112" s="53"/>
      <c r="AF112" s="53"/>
      <c r="AG112" s="53"/>
      <c r="AH112" s="53"/>
      <c r="AI112" s="53"/>
      <c r="AJ112" s="53"/>
      <c r="AK112" s="53"/>
      <c r="AL112" s="53"/>
      <c r="AM112" s="53"/>
      <c r="AN112" s="53"/>
      <c r="AO112" s="53"/>
      <c r="AP112" s="53"/>
      <c r="AQ112" s="53"/>
      <c r="AR112" s="53"/>
      <c r="AS112" s="53"/>
      <c r="AT112" s="53"/>
      <c r="AU112" s="53"/>
      <c r="AV112" s="53"/>
      <c r="AW112" s="53"/>
      <c r="AX112" s="53"/>
      <c r="AY112" s="53"/>
      <c r="AZ112" s="53"/>
      <c r="BA112" s="53"/>
      <c r="BB112" s="53"/>
      <c r="BC112" s="53"/>
      <c r="BD112" s="53"/>
      <c r="BE112" s="53"/>
      <c r="BF112" s="53"/>
      <c r="BG112" s="53"/>
      <c r="BH112" s="53"/>
      <c r="BI112" s="53"/>
      <c r="BJ112" s="53"/>
      <c r="BK112" s="53"/>
      <c r="BL112" s="53"/>
      <c r="BM112" s="53"/>
      <c r="BN112" s="53"/>
      <c r="BO112" s="53"/>
    </row>
    <row r="113" spans="1:67" ht="17.25" customHeight="1" x14ac:dyDescent="0.2">
      <c r="A113" s="83" t="s">
        <v>84</v>
      </c>
      <c r="B113" s="84"/>
      <c r="C113" s="84"/>
      <c r="D113" s="85"/>
      <c r="E113" s="86">
        <v>1</v>
      </c>
      <c r="F113" s="53"/>
      <c r="G113" s="56"/>
      <c r="H113" s="53"/>
      <c r="I113" s="57"/>
      <c r="J113" s="30"/>
      <c r="K113" s="167"/>
      <c r="L113" s="167"/>
      <c r="M113" s="167"/>
      <c r="N113" s="167"/>
      <c r="O113" s="167"/>
      <c r="P113" s="167"/>
      <c r="Q113" s="167"/>
      <c r="R113" s="167"/>
      <c r="S113" s="167"/>
      <c r="T113" s="167"/>
      <c r="U113" s="167"/>
      <c r="V113" s="167"/>
      <c r="W113" s="167"/>
      <c r="X113" s="167"/>
      <c r="Y113" s="167"/>
      <c r="Z113" s="167"/>
      <c r="AA113" s="167"/>
      <c r="AB113" s="53"/>
      <c r="AC113" s="53"/>
      <c r="AD113" s="53"/>
      <c r="AE113" s="53"/>
      <c r="AF113" s="53"/>
      <c r="AG113" s="53"/>
      <c r="AH113" s="53"/>
      <c r="AI113" s="53"/>
      <c r="AJ113" s="53"/>
      <c r="AK113" s="53"/>
      <c r="AL113" s="53"/>
      <c r="AM113" s="53"/>
      <c r="AN113" s="53"/>
      <c r="AO113" s="53"/>
      <c r="AP113" s="53"/>
      <c r="AQ113" s="53"/>
      <c r="AR113" s="53"/>
      <c r="AS113" s="53"/>
      <c r="AT113" s="53"/>
      <c r="AU113" s="53"/>
      <c r="AV113" s="53"/>
      <c r="AW113" s="53"/>
      <c r="AX113" s="53"/>
      <c r="AY113" s="53"/>
      <c r="AZ113" s="53"/>
      <c r="BA113" s="53"/>
      <c r="BB113" s="53"/>
      <c r="BC113" s="53"/>
      <c r="BD113" s="53"/>
      <c r="BE113" s="53"/>
      <c r="BF113" s="53"/>
      <c r="BG113" s="53"/>
      <c r="BH113" s="53"/>
      <c r="BI113" s="53"/>
      <c r="BJ113" s="53"/>
      <c r="BK113" s="53"/>
      <c r="BL113" s="53"/>
      <c r="BM113" s="53"/>
      <c r="BN113" s="53"/>
      <c r="BO113" s="53"/>
    </row>
    <row r="114" spans="1:67" ht="17.25" customHeight="1" x14ac:dyDescent="0.2">
      <c r="A114" s="54"/>
      <c r="B114" s="55"/>
      <c r="C114" s="55"/>
      <c r="D114" s="53"/>
      <c r="E114" s="56"/>
      <c r="F114" s="53"/>
      <c r="G114" s="56"/>
      <c r="H114" s="53"/>
      <c r="I114" s="57"/>
      <c r="J114" s="30"/>
      <c r="K114" s="167"/>
      <c r="L114" s="167"/>
      <c r="M114" s="167"/>
      <c r="N114" s="167"/>
      <c r="O114" s="167"/>
      <c r="P114" s="167"/>
      <c r="Q114" s="167"/>
      <c r="R114" s="167"/>
      <c r="S114" s="167"/>
      <c r="T114" s="167"/>
      <c r="U114" s="167"/>
      <c r="V114" s="167"/>
      <c r="W114" s="167"/>
      <c r="X114" s="167"/>
      <c r="Y114" s="167"/>
      <c r="Z114" s="167"/>
      <c r="AA114" s="167"/>
      <c r="AB114" s="53"/>
      <c r="AC114" s="53"/>
      <c r="AD114" s="53"/>
      <c r="AE114" s="53"/>
      <c r="AF114" s="53"/>
      <c r="AG114" s="53"/>
      <c r="AH114" s="53"/>
      <c r="AI114" s="53"/>
      <c r="AJ114" s="53"/>
      <c r="AK114" s="53"/>
      <c r="AL114" s="53"/>
      <c r="AM114" s="53"/>
      <c r="AN114" s="53"/>
      <c r="AO114" s="53"/>
      <c r="AP114" s="53"/>
      <c r="AQ114" s="53"/>
      <c r="AR114" s="53"/>
      <c r="AS114" s="53"/>
      <c r="AT114" s="53"/>
      <c r="AU114" s="53"/>
      <c r="AV114" s="53"/>
      <c r="AW114" s="53"/>
      <c r="AX114" s="53"/>
      <c r="AY114" s="53"/>
      <c r="AZ114" s="53"/>
      <c r="BA114" s="53"/>
      <c r="BB114" s="53"/>
      <c r="BC114" s="53"/>
      <c r="BD114" s="53"/>
      <c r="BE114" s="53"/>
      <c r="BF114" s="53"/>
      <c r="BG114" s="53"/>
      <c r="BH114" s="53"/>
      <c r="BI114" s="53"/>
      <c r="BJ114" s="53"/>
      <c r="BK114" s="53"/>
      <c r="BL114" s="53"/>
      <c r="BM114" s="53"/>
      <c r="BN114" s="53"/>
      <c r="BO114" s="53"/>
    </row>
    <row r="115" spans="1:67" ht="17.25" customHeight="1" x14ac:dyDescent="0.2">
      <c r="A115" s="54"/>
      <c r="B115" s="55"/>
      <c r="C115" s="55"/>
      <c r="D115" s="53"/>
      <c r="E115" s="56"/>
      <c r="F115" s="53"/>
      <c r="G115" s="56"/>
      <c r="H115" s="53"/>
      <c r="I115" s="57"/>
      <c r="J115" s="30"/>
      <c r="K115" s="167"/>
      <c r="L115" s="167"/>
      <c r="M115" s="167"/>
      <c r="N115" s="167"/>
      <c r="O115" s="167"/>
      <c r="P115" s="167"/>
      <c r="Q115" s="167"/>
      <c r="R115" s="167"/>
      <c r="S115" s="167"/>
      <c r="T115" s="167"/>
      <c r="U115" s="167"/>
      <c r="V115" s="167"/>
      <c r="W115" s="167"/>
      <c r="X115" s="167"/>
      <c r="Y115" s="167"/>
      <c r="Z115" s="167"/>
      <c r="AA115" s="167"/>
      <c r="AB115" s="53"/>
      <c r="AC115" s="53"/>
      <c r="AD115" s="53"/>
      <c r="AE115" s="53"/>
      <c r="AF115" s="53"/>
      <c r="AG115" s="53"/>
      <c r="AH115" s="53"/>
      <c r="AI115" s="53"/>
      <c r="AJ115" s="53"/>
      <c r="AK115" s="53"/>
      <c r="AL115" s="53"/>
      <c r="AM115" s="53"/>
      <c r="AN115" s="53"/>
      <c r="AO115" s="53"/>
      <c r="AP115" s="53"/>
      <c r="AQ115" s="53"/>
      <c r="AR115" s="53"/>
      <c r="AS115" s="53"/>
      <c r="AT115" s="53"/>
      <c r="AU115" s="53"/>
      <c r="AV115" s="53"/>
      <c r="AW115" s="53"/>
      <c r="AX115" s="53"/>
      <c r="AY115" s="53"/>
      <c r="AZ115" s="53"/>
      <c r="BA115" s="53"/>
      <c r="BB115" s="53"/>
      <c r="BC115" s="53"/>
      <c r="BD115" s="53"/>
      <c r="BE115" s="53"/>
      <c r="BF115" s="53"/>
      <c r="BG115" s="53"/>
      <c r="BH115" s="53"/>
      <c r="BI115" s="53"/>
      <c r="BJ115" s="53"/>
      <c r="BK115" s="53"/>
      <c r="BL115" s="53"/>
      <c r="BM115" s="53"/>
      <c r="BN115" s="53"/>
      <c r="BO115" s="53"/>
    </row>
    <row r="116" spans="1:67" ht="17.25" customHeight="1" x14ac:dyDescent="0.2">
      <c r="A116" s="54"/>
      <c r="B116" s="55"/>
      <c r="C116" s="55"/>
      <c r="D116" s="53"/>
      <c r="E116" s="56"/>
      <c r="F116" s="53"/>
      <c r="G116" s="56"/>
      <c r="H116" s="53"/>
      <c r="I116" s="57"/>
      <c r="J116" s="30"/>
      <c r="K116" s="167"/>
      <c r="L116" s="167"/>
      <c r="M116" s="167"/>
      <c r="N116" s="167"/>
      <c r="O116" s="167"/>
      <c r="P116" s="167"/>
      <c r="Q116" s="167"/>
      <c r="R116" s="167"/>
      <c r="S116" s="167"/>
      <c r="T116" s="167"/>
      <c r="U116" s="167"/>
      <c r="V116" s="167"/>
      <c r="W116" s="167"/>
      <c r="X116" s="167"/>
      <c r="Y116" s="167"/>
      <c r="Z116" s="167"/>
      <c r="AA116" s="167"/>
      <c r="AB116" s="53"/>
      <c r="AC116" s="53"/>
      <c r="AD116" s="53"/>
      <c r="AE116" s="53"/>
      <c r="AF116" s="53"/>
      <c r="AG116" s="53"/>
      <c r="AH116" s="53"/>
      <c r="AI116" s="53"/>
      <c r="AJ116" s="53"/>
      <c r="AK116" s="53"/>
      <c r="AL116" s="53"/>
      <c r="AM116" s="53"/>
      <c r="AN116" s="53"/>
      <c r="AO116" s="53"/>
      <c r="AP116" s="53"/>
      <c r="AQ116" s="53"/>
      <c r="AR116" s="53"/>
      <c r="AS116" s="53"/>
      <c r="AT116" s="53"/>
      <c r="AU116" s="53"/>
      <c r="AV116" s="53"/>
      <c r="AW116" s="53"/>
      <c r="AX116" s="53"/>
      <c r="AY116" s="53"/>
      <c r="AZ116" s="53"/>
      <c r="BA116" s="53"/>
      <c r="BB116" s="53"/>
      <c r="BC116" s="53"/>
      <c r="BD116" s="53"/>
      <c r="BE116" s="53"/>
      <c r="BF116" s="53"/>
      <c r="BG116" s="53"/>
      <c r="BH116" s="53"/>
      <c r="BI116" s="53"/>
      <c r="BJ116" s="53"/>
      <c r="BK116" s="53"/>
      <c r="BL116" s="53"/>
      <c r="BM116" s="53"/>
      <c r="BN116" s="53"/>
      <c r="BO116" s="53"/>
    </row>
    <row r="117" spans="1:67" ht="17.25" customHeight="1" x14ac:dyDescent="0.2">
      <c r="A117" s="54"/>
      <c r="B117" s="55"/>
      <c r="C117" s="55"/>
      <c r="D117" s="53"/>
      <c r="E117" s="56"/>
      <c r="F117" s="53"/>
      <c r="G117" s="56"/>
      <c r="H117" s="53"/>
      <c r="I117" s="57"/>
      <c r="J117" s="30"/>
      <c r="K117" s="167"/>
      <c r="L117" s="167"/>
      <c r="M117" s="167"/>
      <c r="N117" s="167"/>
      <c r="O117" s="167"/>
      <c r="P117" s="167"/>
      <c r="Q117" s="167"/>
      <c r="R117" s="167"/>
      <c r="S117" s="167"/>
      <c r="T117" s="167"/>
      <c r="U117" s="167"/>
      <c r="V117" s="167"/>
      <c r="W117" s="167"/>
      <c r="X117" s="167"/>
      <c r="Y117" s="167"/>
      <c r="Z117" s="167"/>
      <c r="AA117" s="167"/>
      <c r="AB117" s="53"/>
      <c r="AC117" s="53"/>
      <c r="AD117" s="53"/>
      <c r="AE117" s="53"/>
      <c r="AF117" s="53"/>
      <c r="AG117" s="53"/>
      <c r="AH117" s="53"/>
      <c r="AI117" s="53"/>
      <c r="AJ117" s="53"/>
      <c r="AK117" s="53"/>
      <c r="AL117" s="53"/>
      <c r="AM117" s="53"/>
      <c r="AN117" s="53"/>
      <c r="AO117" s="53"/>
      <c r="AP117" s="53"/>
      <c r="AQ117" s="53"/>
      <c r="AR117" s="53"/>
      <c r="AS117" s="53"/>
      <c r="AT117" s="53"/>
      <c r="AU117" s="53"/>
      <c r="AV117" s="53"/>
      <c r="AW117" s="53"/>
      <c r="AX117" s="53"/>
      <c r="AY117" s="53"/>
      <c r="AZ117" s="53"/>
      <c r="BA117" s="53"/>
      <c r="BB117" s="53"/>
      <c r="BC117" s="53"/>
      <c r="BD117" s="53"/>
      <c r="BE117" s="53"/>
      <c r="BF117" s="53"/>
      <c r="BG117" s="53"/>
      <c r="BH117" s="53"/>
      <c r="BI117" s="53"/>
      <c r="BJ117" s="53"/>
      <c r="BK117" s="53"/>
      <c r="BL117" s="53"/>
      <c r="BM117" s="53"/>
      <c r="BN117" s="53"/>
      <c r="BO117" s="53"/>
    </row>
    <row r="118" spans="1:67" ht="17.25" customHeight="1" x14ac:dyDescent="0.2">
      <c r="A118" s="54"/>
      <c r="B118" s="55"/>
      <c r="C118" s="55"/>
      <c r="D118" s="53"/>
      <c r="E118" s="56"/>
      <c r="F118" s="53"/>
      <c r="G118" s="56"/>
      <c r="H118" s="53"/>
      <c r="I118" s="57"/>
      <c r="J118" s="30"/>
      <c r="K118" s="167"/>
      <c r="L118" s="167"/>
      <c r="M118" s="167"/>
      <c r="N118" s="167"/>
      <c r="O118" s="167"/>
      <c r="P118" s="167"/>
      <c r="Q118" s="167"/>
      <c r="R118" s="167"/>
      <c r="S118" s="167"/>
      <c r="T118" s="167"/>
      <c r="U118" s="167"/>
      <c r="V118" s="167"/>
      <c r="W118" s="167"/>
      <c r="X118" s="167"/>
      <c r="Y118" s="167"/>
      <c r="Z118" s="167"/>
      <c r="AA118" s="167"/>
      <c r="AB118" s="53"/>
      <c r="AC118" s="53"/>
      <c r="AD118" s="53"/>
      <c r="AE118" s="53"/>
      <c r="AF118" s="53"/>
      <c r="AG118" s="53"/>
      <c r="AH118" s="53"/>
      <c r="AI118" s="53"/>
      <c r="AJ118" s="53"/>
      <c r="AK118" s="53"/>
      <c r="AL118" s="53"/>
      <c r="AM118" s="53"/>
      <c r="AN118" s="53"/>
      <c r="AO118" s="53"/>
      <c r="AP118" s="53"/>
      <c r="AQ118" s="53"/>
      <c r="AR118" s="53"/>
      <c r="AS118" s="53"/>
      <c r="AT118" s="53"/>
      <c r="AU118" s="53"/>
      <c r="AV118" s="53"/>
      <c r="AW118" s="53"/>
      <c r="AX118" s="53"/>
      <c r="AY118" s="53"/>
      <c r="AZ118" s="53"/>
      <c r="BA118" s="53"/>
      <c r="BB118" s="53"/>
      <c r="BC118" s="53"/>
      <c r="BD118" s="53"/>
      <c r="BE118" s="53"/>
      <c r="BF118" s="53"/>
      <c r="BG118" s="53"/>
      <c r="BH118" s="53"/>
      <c r="BI118" s="53"/>
      <c r="BJ118" s="53"/>
      <c r="BK118" s="53"/>
      <c r="BL118" s="53"/>
      <c r="BM118" s="53"/>
      <c r="BN118" s="53"/>
      <c r="BO118" s="53"/>
    </row>
  </sheetData>
  <sheetProtection sheet="1" objects="1" scenarios="1"/>
  <mergeCells count="8">
    <mergeCell ref="A2:I2"/>
    <mergeCell ref="A5:A6"/>
    <mergeCell ref="B5:B6"/>
    <mergeCell ref="D5:D6"/>
    <mergeCell ref="H5:H6"/>
    <mergeCell ref="I5:I6"/>
    <mergeCell ref="E5:G6"/>
    <mergeCell ref="C5:C6"/>
  </mergeCells>
  <phoneticPr fontId="17" type="noConversion"/>
  <dataValidations count="2">
    <dataValidation type="whole" allowBlank="1" showInputMessage="1" showErrorMessage="1" sqref="E110 E4 E114:E118 E89:E90 E94:E95 E99:E100 E104:E105 E7:E85" xr:uid="{00000000-0002-0000-0000-000000000000}">
      <formula1>0</formula1>
      <formula2>20</formula2>
    </dataValidation>
    <dataValidation type="list" allowBlank="1" showInputMessage="1" showErrorMessage="1" sqref="H22:H27 D29:D34 H8:H13 H15:H20 D8:D20 D22:D27 D36:D48 H57:H62 D57:D62 H50:H55 D50:D55 H43:H48 H29:H34 H36:H41" xr:uid="{AC463C42-66B7-4A57-9726-04547B3D4743}">
      <formula1>Equipos</formula1>
    </dataValidation>
  </dataValidations>
  <hyperlinks>
    <hyperlink ref="A2" r:id="rId1" tooltip="Haz click aqui para regresar a la pagina principal" display="http://estaeslabuena.com/index.htm" xr:uid="{00000000-0004-0000-0000-000000000000}"/>
    <hyperlink ref="K5" location="'001'!A1" display="'001'!A1" xr:uid="{47BDB987-DC6A-4431-9018-B7F68AC076F0}"/>
    <hyperlink ref="L5" location="'002'!A1" display="'002'!A1" xr:uid="{1A8A583D-A73D-44C3-A626-956AF7833096}"/>
    <hyperlink ref="M5" location="'003'!A1" display="'003'!A1" xr:uid="{4B939CE5-744E-488C-9FCE-EEAFD0D9C593}"/>
    <hyperlink ref="N5" location="'004'!A1" display="'004'!A1" xr:uid="{F3966800-E10C-49C2-85CC-E3F03C109053}"/>
    <hyperlink ref="O5" location="'005'!A1" display="'005'!A1" xr:uid="{90D8CF50-CB6E-4590-9830-9974932FA2EA}"/>
    <hyperlink ref="P5" location="'006'!A1" display="'006'!A1" xr:uid="{8E5182FE-954A-406B-B064-C6F769501CB8}"/>
    <hyperlink ref="Q5" location="'007'!A1" display="'007'!A1" xr:uid="{4A87CDBB-B976-4AEB-B6F4-F48B086AF17E}"/>
    <hyperlink ref="R5" location="'008'!A1" display="'008'!A1" xr:uid="{1F7670F5-33B9-43F7-9DB3-D478D890D697}"/>
    <hyperlink ref="S5" location="'009'!A1" display="'009'!A1" xr:uid="{FC0B6F42-0A67-456D-B996-621955E417BC}"/>
    <hyperlink ref="T5" location="'010'!A1" display="'010'!A1" xr:uid="{EA4DD352-E440-40A7-A9F9-31175020BF70}"/>
    <hyperlink ref="U5" location="'011'!A1" display="'011'!A1" xr:uid="{0C134DAE-04E6-445A-B90A-44D3AD9E90CA}"/>
    <hyperlink ref="V5" location="'012'!A1" display="'012'!A1" xr:uid="{AC5EAFA8-496F-4602-ABE6-335E0213955F}"/>
    <hyperlink ref="W5" location="'013'!A1" display="'013'!A1" xr:uid="{31282226-8490-4B57-B472-2BD42201946F}"/>
    <hyperlink ref="X5" location="'014'!A1" display="'014'!A1" xr:uid="{EF8F91BE-7F73-40B6-8370-A6F49D7BB500}"/>
    <hyperlink ref="Y5" location="'015'!A1" display="'015'!A1" xr:uid="{168E721B-0650-4015-B1E0-222956A78D3E}"/>
    <hyperlink ref="Z5" location="'016'!A1" display="'016'!A1" xr:uid="{089BF82D-18AA-45C4-88AD-D72BB90B2A52}"/>
    <hyperlink ref="AA5" location="'017'!B3" display="'017'!B3" xr:uid="{D8FE2A6F-42A2-455E-96FA-B7ACA9323D2F}"/>
    <hyperlink ref="AB5" location="'018'!B3" display="'018'!B3" xr:uid="{C73A4C09-1526-4DCF-B10A-3398E98C7DC8}"/>
    <hyperlink ref="AC5" location="'019'!B3" display="'019'!B3" xr:uid="{ED3FABCE-AA8B-4156-97D0-99FB023EFFC1}"/>
    <hyperlink ref="AD5" location="'020'!A1" display="'020'!A1" xr:uid="{76370DCE-336D-4B54-8BA8-41288DE1687A}"/>
    <hyperlink ref="AE5" location="'021'!A1" display="'021'!A1" xr:uid="{EA59487C-3921-4BA2-8BB4-637EC38DE6BD}"/>
    <hyperlink ref="AF5" location="'022'!A1" display="'022'!A1" xr:uid="{498352D6-B919-40EA-A834-93E20B7F3C25}"/>
    <hyperlink ref="AG5" location="'023'!A1" display="'023'!A1" xr:uid="{9AF45BBF-013F-475B-8DE4-916EB6AE58F6}"/>
    <hyperlink ref="AH5" location="'024'!A1" display="'024'!A1" xr:uid="{33BD89F1-88C2-47F2-8D06-B51F9A702D5C}"/>
    <hyperlink ref="AI5" location="'025'!A1" display="'025'!A1" xr:uid="{EC49CE79-85FE-4C90-93E2-F29FE64BD01D}"/>
    <hyperlink ref="AJ5" location="'026'!A1" display="'026'!A1" xr:uid="{0BFA06C8-A138-4B17-9B35-99EDDB671D59}"/>
    <hyperlink ref="AK5" location="'027'!A1" display="'027'!A1" xr:uid="{3CBBDA48-9BC7-4331-8428-A3699177D4B8}"/>
    <hyperlink ref="AL5" location="'028'!A1" display="'028'!A1" xr:uid="{1EBE6F19-313A-4A6C-B5EC-45BA722892AB}"/>
    <hyperlink ref="AM5" location="'029'!A1" display="'029'!A1" xr:uid="{0D323350-6764-4136-9EDB-371C836E7F68}"/>
    <hyperlink ref="AN5" location="'030'!A1" display="'030'!A1" xr:uid="{ACF884E0-1D23-401F-BCEC-DF7912D94724}"/>
    <hyperlink ref="AO5" location="'031'!A1" display="'031'!A1" xr:uid="{A8571B46-AED7-46AD-AE60-6F62F8CA69F9}"/>
    <hyperlink ref="AP5" location="'032'!A1" display="'032'!A1" xr:uid="{71A91386-8017-4000-887C-4EB3537942B7}"/>
    <hyperlink ref="AQ5" location="'033'!A1" display="'033'!A1" xr:uid="{8D835DC4-D4CF-478D-9E32-850D12BAC450}"/>
    <hyperlink ref="AR5" location="'034'!A1" display="'034'!A1" xr:uid="{95D28565-4CE8-40A2-9E58-66358040C2E6}"/>
    <hyperlink ref="AS5:AU5" location="'035'!A1" display="'035'!A1" xr:uid="{D3798783-5638-43C0-9CD5-2FED9DE93240}"/>
    <hyperlink ref="AT5" location="'036'!A1" display="'036'!A1" xr:uid="{274362C4-4215-4CFC-AF6C-D7C990C4B387}"/>
    <hyperlink ref="AU5" location="'038'!A1" display="'038'!A1" xr:uid="{898385D2-9B95-4282-BA61-0CE81FA470E8}"/>
    <hyperlink ref="AV5" location="'037'!A1" display="'037'!A1" xr:uid="{15F1D9F0-11E3-4D3D-838F-6C5407741AE2}"/>
    <hyperlink ref="AW5" location="'039'!A1" display="'039'!A1" xr:uid="{0A129C1A-72BA-4F86-B0FE-3DD904949E77}"/>
    <hyperlink ref="AX5" location="'040'!A1" display="'040'!A1" xr:uid="{78A5EB83-FF97-4507-B02F-5E3962D44140}"/>
    <hyperlink ref="AY5" location="'041'!A1" display="'041'!A1" xr:uid="{E44FA59D-F279-4119-8E49-B67142927308}"/>
    <hyperlink ref="AZ5" location="'042'!A1" display="'042'!A1" xr:uid="{2654DB76-8579-4623-A434-4B92C5DA4114}"/>
    <hyperlink ref="BA5" location="'043'!A1" display="'043'!A1" xr:uid="{67025E23-5F51-4E98-987F-A907C5A69C53}"/>
    <hyperlink ref="BB5" location="'044'!A1" display="'044'!A1" xr:uid="{8E8B34F7-21E4-4601-A556-38CA8B84CACE}"/>
    <hyperlink ref="BC5" location="'045'!A1" display="'045'!A1" xr:uid="{433C7447-0BD6-486B-8C35-B92BE42AB8CE}"/>
    <hyperlink ref="BD5" location="'046'!A1" display="'046'!A1" xr:uid="{714E84E0-D9E5-43A5-ACF9-58C6A78C7D57}"/>
    <hyperlink ref="BE5" location="'047'!A1" display="'047'!A1" xr:uid="{A825F09A-58FE-4468-A64B-B461E8E3333E}"/>
    <hyperlink ref="BF5" location="'048'!A1" display="'048'!A1" xr:uid="{3B151905-D337-4721-916D-BBCD6FE20AEC}"/>
    <hyperlink ref="BG5" location="'049'!A1" display="'049'!A1" xr:uid="{3A04CF21-957A-4864-8E39-4B26A525172A}"/>
    <hyperlink ref="BH5" location="'050'!A1" display="'050'!A1" xr:uid="{21D32A8E-B837-4D7B-A2A7-9060F724C87B}"/>
    <hyperlink ref="BI5" location="'051'!A1" display="'051'!A1" xr:uid="{A374BB59-93DB-410A-81BF-B67DF4EB9465}"/>
    <hyperlink ref="BJ5" location="'052'!A1" display="'052'!A1" xr:uid="{6918CF90-D85C-4666-82F6-EE567DA104E5}"/>
    <hyperlink ref="BK5" location="'053'!A1" display="'053'!A1" xr:uid="{B7B0EF46-A41B-4473-ABD7-E5D2731365ED}"/>
    <hyperlink ref="BL5" location="'054'!A1" display="'054'!A1" xr:uid="{462569D2-8362-4D56-8632-76552F5C5894}"/>
    <hyperlink ref="BM5" location="'055'!A1" display="'055'!A1" xr:uid="{FBE851B4-2E90-48B7-A364-C5D9DF476A04}"/>
    <hyperlink ref="BN5" location="'056'!A1" display="'056'!A1" xr:uid="{5F275E6C-99E4-48CE-BF21-8F8BFF5E879E}"/>
    <hyperlink ref="BO5" location="'057'!A1" display="'057'!A1" xr:uid="{86525A91-489B-44DF-8FDC-D14C15FECA08}"/>
  </hyperlinks>
  <printOptions horizontalCentered="1" verticalCentered="1"/>
  <pageMargins left="0.75" right="0.75" top="1" bottom="1.49" header="0.5" footer="0.5"/>
  <pageSetup scale="54" fitToHeight="2" orientation="portrait" r:id="rId2"/>
  <headerFooter alignWithMargins="0"/>
  <rowBreaks count="1" manualBreakCount="1">
    <brk id="41" max="16383" man="1"/>
  </rowBreaks>
  <webPublishItems count="217">
    <webPublishItem id="10956" divId="Quiniela Mundial 2006 - Todos los Participantes_10956" sourceType="sheet" destinationFile="C:\Data Files\Websites\EstaEsLaBuena\Data\Quinielas Individuales.htm" autoRepublish="1"/>
    <webPublishItem id="2985" divId="Quiniela Mundial 2010 - Todos los Participantes_2985" sourceType="printArea" destinationFile="C:\data files\websites\EstaEsLaBuena\Data\calendario.htm"/>
    <webPublishItem id="25584" divId="Quiniela Mundial 2022 - Todos los Participantes_25584" sourceType="range" sourceRef="A1:I82" destinationFile="C:\data files\websites\EstaEsLaBuena\Data\calendario.htm"/>
    <webPublishItem id="27176" divId="Quiniela Mundial 2022 - Todos los Participantes_27176" sourceType="range" sourceRef="A1:I82" destinationFile="C:\data files\websites\EstaEsLaBuena\Data\calendario.htm"/>
    <webPublishItem id="639" divId="Quiniela Mundial 2022 - Todos los Participantes_639" sourceType="range" sourceRef="A1:I82" destinationFile="C:\data files\websites\EstaEsLaBuena\Data\calendario.htm"/>
    <webPublishItem id="11166" divId="Quiniela Mundial 2022 - Todos los Participantes_11166" sourceType="range" sourceRef="A1:I82" destinationFile="C:\data files\websites\EstaEsLaBuena\Data\calendario.htm"/>
    <webPublishItem id="11632" divId="Quiniela Mundial 2022 - Todos los Participantes_11632" sourceType="range" sourceRef="A1:I82" destinationFile="C:\data files\websites\EstaEsLaBuena\Data\calendario.htm"/>
    <webPublishItem id="11789" divId="Quiniela Mundial 2022 - Todos los Participantes_11789" sourceType="range" sourceRef="A1:I82" destinationFile="C:\data files\websites\EstaEsLaBuena\Data\calendario.htm"/>
    <webPublishItem id="16351" divId="Quiniela Mundial 2022 - Todos los Participantes_16351" sourceType="range" sourceRef="A1:I82" destinationFile="C:\data files\websites\EstaEsLaBuena\Data\calendario.htm"/>
    <webPublishItem id="16516" divId="Quiniela Mundial 2022 - Todos los Participantes_16516" sourceType="range" sourceRef="A1:I82" destinationFile="C:\data files\websites\EstaEsLaBuena\Data\calendario.htm"/>
    <webPublishItem id="2973" divId="Quiniela Mundial 2022 - Todos los Participantes_2973" sourceType="range" sourceRef="A1:I82" destinationFile="C:\data files\websites\EstaEsLaBuena\Data\calendario.htm"/>
    <webPublishItem id="16753" divId="Quiniela Mundial 2022 - Todos los Participantes_16753" sourceType="range" sourceRef="A1:I82" destinationFile="C:\data files\websites\EstaEsLaBuena\Data\calendario.htm"/>
    <webPublishItem id="20270" divId="Quiniela Mundial 2022 - Todos los Participantes_20270" sourceType="range" sourceRef="A1:I82" destinationFile="C:\data files\websites\EstaEsLaBuena\Data\calendario.htm"/>
    <webPublishItem id="26132" divId="Quiniela Mundial 2022 - Todos los Participantes_26132" sourceType="range" sourceRef="A1:I82" destinationFile="C:\data files\websites\EstaEsLaBuena\Data\calendario.htm"/>
    <webPublishItem id="5060" divId="Quiniela Mundial 2022 - Todos los Participantes_5060" sourceType="range" sourceRef="A1:I82" destinationFile="C:\data files\websites\EstaEsLaBuena\Data\calendario.htm"/>
    <webPublishItem id="17563" divId="Quiniela Mundial 2022 - Todos los Participantes_17563" sourceType="range" sourceRef="A1:I82" destinationFile="C:\data files\websites\EstaEsLaBuena\Data\calendario.htm"/>
    <webPublishItem id="18345" divId="Quiniela Mundial 2022 - Todos los Participantes_18345" sourceType="range" sourceRef="A1:I82" destinationFile="C:\data files\websites\EstaEsLaBuena\Data\calendario.htm"/>
    <webPublishItem id="19309" divId="Quiniela Mundial 2022 - Todos los Participantes_19309" sourceType="range" sourceRef="A1:I82" destinationFile="C:\data files\websites\EstaEsLaBuena\Data\calendario.htm"/>
    <webPublishItem id="19995" divId="Quiniela Mundial 2022 - Todos los Participantes_19995" sourceType="range" sourceRef="A1:I82" destinationFile="C:\data files\websites\EstaEsLaBuena\Data\calendario.htm"/>
    <webPublishItem id="1904" divId="Quiniela Mundial 2022 - Todos los Participantes_1904" sourceType="range" sourceRef="A1:I82" destinationFile="C:\data files\websites\EstaEsLaBuena\Data\calendario.htm"/>
    <webPublishItem id="23388" divId="Quiniela Mundial 2022 - Todos los Participantes_23388" sourceType="range" sourceRef="A1:I82" destinationFile="C:\data files\websites\EstaEsLaBuena\Data\calendario.htm"/>
    <webPublishItem id="26181" divId="Quiniela Mundial 2022 - Todos los Participantes_26181" sourceType="range" sourceRef="A1:I82" destinationFile="C:\data files\websites\EstaEsLaBuena\Data\calendario.htm"/>
    <webPublishItem id="3508" divId="Quiniela Mundial 2022 - Todos los Participantes_3508" sourceType="range" sourceRef="A1:I82" destinationFile="C:\data files\websites\EstaEsLaBuena\Data\calendario.htm"/>
    <webPublishItem id="4691" divId="Quiniela Mundial 2022 - Todos los Participantes_4691" sourceType="range" sourceRef="A1:I82" destinationFile="C:\data files\websites\EstaEsLaBuena\Data\calendario.htm"/>
    <webPublishItem id="25804" divId="Quiniela Mundial 2022 - Todos los Participantes_25804" sourceType="range" sourceRef="A1:I82" destinationFile="C:\data files\websites\EstaEsLaBuena\Data\calendario.htm"/>
    <webPublishItem id="1220" divId="Quiniela Mundial 2022 - Todos los Participantes_1220" sourceType="range" sourceRef="A1:I82" destinationFile="C:\data files\websites\EstaEsLaBuena\Data\calendario.htm"/>
    <webPublishItem id="1101" divId="Quiniela Mundial 2022 - Todos los Participantes_1101" sourceType="range" sourceRef="A1:I82" destinationFile="C:\data files\websites\EstaEsLaBuena\Data\calendario.htm"/>
    <webPublishItem id="16378" divId="Quiniela Mundial 2022 - Todos los Participantes_16378" sourceType="range" sourceRef="A1:I82" destinationFile="C:\data files\websites\EstaEsLaBuena\Data\calendario.htm"/>
    <webPublishItem id="16740" divId="Quiniela Mundial 2022 - Todos los Participantes_16740" sourceType="range" sourceRef="A1:I82" destinationFile="C:\data files\websites\EstaEsLaBuena\Data\calendario.htm"/>
    <webPublishItem id="19920" divId="Quiniela Mundial 2022 - Todos los Participantes_19920" sourceType="range" sourceRef="A1:I82" destinationFile="C:\data files\websites\EstaEsLaBuena\Data\calendario.htm"/>
    <webPublishItem id="28266" divId="Quiniela Mundial 2022 - Todos los Participantes_28266" sourceType="range" sourceRef="A1:I82" destinationFile="C:\data files\websites\EstaEsLaBuena\Data\calendario.htm"/>
    <webPublishItem id="23345" divId="Quiniela Mundial 2022 - Todos los Participantes_23345" sourceType="range" sourceRef="A1:I82" destinationFile="C:\data files\websites\EstaEsLaBuena\Data\calendario.htm"/>
    <webPublishItem id="13860" divId="Quiniela Mundial 2022 - Todos los Participantes_13860" sourceType="range" sourceRef="A1:I82" destinationFile="C:\data files\websites\EstaEsLaBuena\Data\calendario.htm"/>
    <webPublishItem id="29436" divId="Quiniela Mundial 2022 - Todos los Participantes_29436" sourceType="range" sourceRef="A1:I82" destinationFile="C:\data files\websites\EstaEsLaBuena\Data\calendario.htm"/>
    <webPublishItem id="10508" divId="Quiniela Mundial 2022 - Todos los Participantes_10508" sourceType="range" sourceRef="A1:I82" destinationFile="C:\data files\websites\EstaEsLaBuena\Data\calendario.htm"/>
    <webPublishItem id="1764" divId="Quiniela Mundial 2022 - Todos los Participantes_1764" sourceType="range" sourceRef="A1:I82" destinationFile="C:\data files\websites\EstaEsLaBuena\Data\calendario.htm"/>
    <webPublishItem id="17476" divId="Quiniela Mundial 2022 - Todos los Participantes_17476" sourceType="range" sourceRef="A1:I82" destinationFile="C:\data files\websites\EstaEsLaBuena\Data\calendario.htm"/>
    <webPublishItem id="28621" divId="Quiniela Mundial 2022 - Todos los Participantes_28621" sourceType="range" sourceRef="A1:I82" destinationFile="C:\data files\websites\EstaEsLaBuena\Data\calendario.htm"/>
    <webPublishItem id="31031" divId="Quiniela Mundial 2022 - Todos los Participantes_31031" sourceType="range" sourceRef="A1:I82" destinationFile="C:\data files\websites\EstaEsLaBuena\Data\calendario.htm"/>
    <webPublishItem id="32255" divId="Quiniela Mundial 2022 - Todos los Participantes_32255" sourceType="range" sourceRef="A1:I82" destinationFile="C:\data files\websites\EstaEsLaBuena\Data\calendario.htm"/>
    <webPublishItem id="2523" divId="Quiniela Mundial 2022 - Todos los Participantes_2523" sourceType="range" sourceRef="A1:I82" destinationFile="C:\data files\websites\EstaEsLaBuena\Data\calendario.htm"/>
    <webPublishItem id="24890" divId="Quiniela Mundial 2022 - Todos los Participantes_24890" sourceType="range" sourceRef="A1:I82" destinationFile="C:\data files\websites\EstaEsLaBuena\Data\calendario.htm"/>
    <webPublishItem id="26352" divId="Quiniela Mundial 2022 - Todos los Participantes_26352" sourceType="range" sourceRef="A1:I82" destinationFile="C:\data files\websites\EstaEsLaBuena\Data\calendario.htm"/>
    <webPublishItem id="28316" divId="Quiniela Mundial 2022 - Todos los Participantes_28316" sourceType="range" sourceRef="A1:I82" destinationFile="C:\data files\websites\EstaEsLaBuena\Data\calendario.htm"/>
    <webPublishItem id="28811" divId="Quiniela Mundial 2022 - Todos los Participantes_28811" sourceType="range" sourceRef="A1:I82" destinationFile="C:\data files\websites\EstaEsLaBuena\Data\calendario.htm"/>
    <webPublishItem id="32747" divId="Quiniela Mundial 2022 - Todos los Participantes_32747" sourceType="range" sourceRef="A1:I82" destinationFile="C:\data files\websites\EstaEsLaBuena\Data\calendario.htm"/>
    <webPublishItem id="740" divId="Quiniela Mundial 2022 - Todos los Participantes_740" sourceType="range" sourceRef="A1:I82" destinationFile="C:\data files\websites\EstaEsLaBuena\Data\calendario.htm"/>
    <webPublishItem id="860" divId="Quiniela Mundial 2022 - Todos los Participantes_860" sourceType="range" sourceRef="A1:I82" destinationFile="C:\data files\websites\EstaEsLaBuena\Data\calendario.htm"/>
    <webPublishItem id="1770" divId="Quiniela Mundial 2022 - Todos los Participantes_1770" sourceType="range" sourceRef="A1:I82" destinationFile="C:\data files\websites\EstaEsLaBuena\Data\calendario.htm"/>
    <webPublishItem id="19640" divId="Quiniela Mundial 2022 - Todos los Participantes_19640" sourceType="range" sourceRef="A1:I82" destinationFile="C:\data files\websites\EstaEsLaBuena\Data\calendario.htm"/>
    <webPublishItem id="20011" divId="Quiniela Mundial 2022 - Todos los Participantes_20011" sourceType="range" sourceRef="A1:I82" destinationFile="C:\data files\websites\EstaEsLaBuena\Data\calendario.htm"/>
    <webPublishItem id="20509" divId="Quiniela Mundial 2022 - Todos los Participantes_20509" sourceType="range" sourceRef="A1:I82" destinationFile="C:\data files\websites\EstaEsLaBuena\Data\calendario.htm"/>
    <webPublishItem id="20719" divId="Quiniela Mundial 2022 - Todos los Participantes_20719" sourceType="range" sourceRef="A1:I82" destinationFile="C:\data files\websites\EstaEsLaBuena\Data\calendario.htm"/>
    <webPublishItem id="22767" divId="Quiniela Mundial 2022 - Todos los Participantes_22767" sourceType="range" sourceRef="A1:I82" destinationFile="C:\data files\websites\EstaEsLaBuena\Data\calendario.htm"/>
    <webPublishItem id="23006" divId="Quiniela Mundial 2022 - Todos los Participantes_23006" sourceType="range" sourceRef="A1:I82" destinationFile="C:\data files\websites\EstaEsLaBuena\Data\calendario.htm"/>
    <webPublishItem id="24146" divId="Quiniela Mundial 2022 - Todos los Participantes_24146" sourceType="range" sourceRef="A1:I82" destinationFile="C:\data files\websites\EstaEsLaBuena\Data\calendario.htm"/>
    <webPublishItem id="3241" divId="Quiniela Mundial 2022 - Todos los Participantes_3241" sourceType="range" sourceRef="A1:I82" destinationFile="C:\data files\websites\EstaEsLaBuena\Data\calendario.htm"/>
    <webPublishItem id="3733" divId="Quiniela Mundial 2022 - Todos los Participantes_3733" sourceType="range" sourceRef="A1:I82" destinationFile="C:\data files\websites\EstaEsLaBuena\Data\calendario.htm"/>
    <webPublishItem id="12326" divId="Quiniela Mundial 2022 - Todos los Participantes_12326" sourceType="range" sourceRef="A1:I82" destinationFile="C:\data files\websites\EstaEsLaBuena\Data\calendario.htm"/>
    <webPublishItem id="15025" divId="Quiniela Mundial 2022 - Todos los Participantes_15025" sourceType="range" sourceRef="A1:I82" destinationFile="C:\data files\websites\EstaEsLaBuena\Data\calendario.htm"/>
    <webPublishItem id="29655" divId="Quiniela Mundial 2022 - Todos los Participantes_29655" sourceType="range" sourceRef="A1:I82" destinationFile="C:\data files\websites\EstaEsLaBuena\Data\calendario.htm"/>
    <webPublishItem id="17750" divId="Quiniela Mundial 2022 - Todos los Participantes_17750" sourceType="range" sourceRef="A1:I82" destinationFile="C:\data files\websites\EstaEsLaBuena\Data\calendario.htm"/>
    <webPublishItem id="30739" divId="Quiniela Mundial 2022 - Todos los Participantes_30739" sourceType="range" sourceRef="A1:I82" destinationFile="C:\data files\websites\EstaEsLaBuena\Data\calendario.htm"/>
    <webPublishItem id="10294" divId="Quiniela Mundial 2022 - Todos los Participantes_10294" sourceType="range" sourceRef="A1:I82" destinationFile="C:\data files\websites\EstaEsLaBuena\Data\calendario.htm"/>
    <webPublishItem id="22486" divId="Quiniela Mundial 2022 - Todos los Participantes_22486" sourceType="range" sourceRef="A1:I82" destinationFile="C:\data files\websites\EstaEsLaBuena\Data\calendario.htm"/>
    <webPublishItem id="18637" divId="Quiniela Mundial 2022 - Todos los Participantes_18637" sourceType="range" sourceRef="A1:I82" destinationFile="C:\data files\websites\EstaEsLaBuena\Data\calendario.htm"/>
    <webPublishItem id="25628" divId="Quiniela Mundial 2022 - Todos los Participantes_25628" sourceType="range" sourceRef="A1:I82" destinationFile="C:\data files\websites\EstaEsLaBuena\Data\calendario.htm"/>
    <webPublishItem id="26384" divId="Quiniela Mundial 2022 - Todos los Participantes_26384" sourceType="range" sourceRef="A1:I82" destinationFile="C:\data files\websites\EstaEsLaBuena\Data\calendario.htm"/>
    <webPublishItem id="26952" divId="Quiniela Mundial 2022 - Todos los Participantes_26952" sourceType="range" sourceRef="A1:I82" destinationFile="C:\data files\websites\EstaEsLaBuena\Data\calendario.htm"/>
    <webPublishItem id="30748" divId="Quiniela Mundial 2022 - Todos los Participantes_30748" sourceType="range" sourceRef="A1:I82" destinationFile="C:\data files\websites\EstaEsLaBuena\Data\calendario.htm"/>
    <webPublishItem id="30540" divId="Quiniela Mundial 2022 - Todos los Participantes_30540" sourceType="range" sourceRef="A1:I82" destinationFile="C:\data files\websites\EstaEsLaBuena\Data\calendario.htm"/>
    <webPublishItem id="1390" divId="Quiniela Mundial 2022 - Todos los Participantes_1390" sourceType="range" sourceRef="A1:I82" destinationFile="C:\data files\websites\EstaEsLaBuena\Data\calendario.htm"/>
    <webPublishItem id="4401" divId="Quiniela Mundial 2022 - Todos los Participantes_4401" sourceType="range" sourceRef="A1:I82" destinationFile="C:\data files\websites\EstaEsLaBuena\Data\calendario.htm"/>
    <webPublishItem id="26654" divId="Quiniela Mundial 2022 - Todos los Participantes_26654" sourceType="range" sourceRef="A1:I82" destinationFile="C:\data files\websites\EstaEsLaBuena\Data\calendario.htm"/>
    <webPublishItem id="27272" divId="Quiniela Mundial 2022 - Todos los Participantes_27272" sourceType="range" sourceRef="A1:I82" destinationFile="C:\data files\websites\EstaEsLaBuena\Data\calendario.htm"/>
    <webPublishItem id="23950" divId="Quiniela Mundial 2022 - Todos los Participantes_23950" sourceType="range" sourceRef="A1:I82" destinationFile="C:\data files\websites\EstaEsLaBuena\Data\calendario.htm"/>
    <webPublishItem id="24224" divId="Quiniela Mundial 2022 - Todos los Participantes_24224" sourceType="range" sourceRef="A1:I82" destinationFile="C:\data files\websites\EstaEsLaBuena\Data\calendario.htm"/>
    <webPublishItem id="24636" divId="Quiniela Mundial 2022 - Todos los Participantes_24636" sourceType="range" sourceRef="A1:I82" destinationFile="C:\data files\websites\EstaEsLaBuena\Data\calendario.htm"/>
    <webPublishItem id="24838" divId="Quiniela Mundial 2022 - Todos los Participantes_24838" sourceType="range" sourceRef="A1:I82" destinationFile="C:\data files\websites\EstaEsLaBuena\Data\calendario.htm"/>
    <webPublishItem id="25433" divId="Quiniela Mundial 2022 - Todos los Participantes_25433" sourceType="range" sourceRef="A1:I82" destinationFile="C:\data files\websites\EstaEsLaBuena\Data\calendario.htm"/>
    <webPublishItem id="4741" divId="Quiniela Mundial 2022 - Todos los Participantes_4741" sourceType="range" sourceRef="A1:I82" destinationFile="C:\data files\websites\EstaEsLaBuena\Data\calendario.htm"/>
    <webPublishItem id="18344" divId="Quiniela Mundial 2022 - Todos los Participantes_18344" sourceType="range" sourceRef="A1:I82" destinationFile="C:\data files\websites\EstaEsLaBuena\Data\calendario.htm"/>
    <webPublishItem id="14582" divId="Quiniela Mundial 2022 - Todos los Participantes_14582" sourceType="range" sourceRef="A1:I82" destinationFile="C:\data files\websites\EstaEsLaBuena\Data\calendario.htm"/>
    <webPublishItem id="20222" divId="Quiniela Mundial 2022 - Todos los Participantes_20222" sourceType="range" sourceRef="A1:I82" destinationFile="C:\data files\websites\EstaEsLaBuena\Data\calendario.htm"/>
    <webPublishItem id="26213" divId="Quiniela Mundial 2022 - Todos los Participantes_26213" sourceType="range" sourceRef="A1:I82" destinationFile="C:\data files\websites\EstaEsLaBuena\Data\calendario.htm"/>
    <webPublishItem id="6803" divId="Quiniela Mundial 2022 - Todos los Participantes_6803" sourceType="range" sourceRef="A1:I82" destinationFile="C:\data files\websites\EstaEsLaBuena\Data\calendario.htm"/>
    <webPublishItem id="7771" divId="Quiniela Mundial 2022 - Todos los Participantes_7771" sourceType="range" sourceRef="A1:I82" destinationFile="C:\data files\websites\EstaEsLaBuena\Data\calendario.htm"/>
    <webPublishItem id="25822" divId="Quiniela Mundial 2022 - Todos los Participantes_25822" sourceType="range" sourceRef="A1:I82" destinationFile="C:\data files\websites\EstaEsLaBuena\Data\calendario.htm"/>
    <webPublishItem id="29915" divId="Quiniela Mundial 2022 - Todos los Participantes_29915" sourceType="range" sourceRef="A1:I82" destinationFile="C:\data files\websites\EstaEsLaBuena\Data\calendario.htm"/>
    <webPublishItem id="30532" divId="Quiniela Mundial 2022 - Todos los Participantes_30532" sourceType="range" sourceRef="A1:I82" destinationFile="C:\data files\websites\EstaEsLaBuena\Data\calendario.htm"/>
    <webPublishItem id="31996" divId="Quiniela Mundial 2022 - Todos los Participantes_31996" sourceType="range" sourceRef="A1:I82" destinationFile="C:\data files\websites\EstaEsLaBuena\Data\calendario.htm"/>
    <webPublishItem id="30602" divId="Quiniela Mundial 2022 - Todos los Participantes_30602" sourceType="range" sourceRef="A1:I82" destinationFile="C:\data files\websites\EstaEsLaBuena\Data\calendario.htm"/>
    <webPublishItem id="31093" divId="Quiniela Mundial 2022 - Todos los Participantes_31093" sourceType="range" sourceRef="A1:I82" destinationFile="C:\data files\websites\EstaEsLaBuena\Data\calendario.htm"/>
    <webPublishItem id="7591" divId="Quiniela Mundial 2022 - Todos los Participantes_7591" sourceType="range" sourceRef="A1:I82" destinationFile="C:\data files\websites\EstaEsLaBuena\Data\calendario.htm"/>
    <webPublishItem id="19898" divId="Quiniela Mundial 2022 - Todos los Participantes_19898" sourceType="range" sourceRef="A1:I82" destinationFile="C:\data files\websites\EstaEsLaBuena\Data\calendario.htm"/>
    <webPublishItem id="20105" divId="Quiniela Mundial 2022 - Todos los Participantes_20105" sourceType="range" sourceRef="A1:I82" destinationFile="C:\data files\websites\EstaEsLaBuena\Data\calendario.htm"/>
    <webPublishItem id="4725" divId="Quiniela Mundial 2022 - Todos los Participantes_4725" sourceType="range" sourceRef="A1:I82" destinationFile="C:\data files\websites\EstaEsLaBuena\Data\calendario.htm"/>
    <webPublishItem id="19375" divId="Quiniela Mundial 2022 - Todos los Participantes_19375" sourceType="range" sourceRef="A1:I82" destinationFile="C:\data files\websites\EstaEsLaBuena\Data\calendario.htm"/>
    <webPublishItem id="15952" divId="Quiniela Mundial 2022 - Todos los Participantes_15952" sourceType="range" sourceRef="A1:I82" destinationFile="C:\data files\websites\EstaEsLaBuena\Data\calendario.htm"/>
    <webPublishItem id="12842" divId="Quiniela Mundial 2022 - Todos los Participantes_12842" sourceType="range" sourceRef="A1:I82" destinationFile="C:\data files\websites\EstaEsLaBuena\Data\calendario.htm"/>
    <webPublishItem id="2848" divId="Quiniela Mundial 2022 - Todos los Participantes_2848" sourceType="range" sourceRef="A1:I82" destinationFile="C:\data files\websites\EstaEsLaBuena\Data\calendario.htm"/>
    <webPublishItem id="28284" divId="Quiniela Mundial 2022 - Todos los Participantes_28284" sourceType="range" sourceRef="A1:I82" destinationFile="C:\data files\websites\EstaEsLaBuena\Data\calendario.htm"/>
    <webPublishItem id="8447" divId="Quiniela Mundial 2022 - Todos los Participantes_8447" sourceType="range" sourceRef="A1:I82" destinationFile="C:\data files\websites\EstaEsLaBuena\Data\calendario.htm"/>
    <webPublishItem id="371" divId="Quiniela Mundial 2022 - Todos los Participantes_371" sourceType="range" sourceRef="A1:I82" destinationFile="C:\data files\websites\EstaEsLaBuena\Data\calendario.htm"/>
    <webPublishItem id="22192" divId="Quiniela Mundial 2022 - Todos los Participantes_22192" sourceType="range" sourceRef="A1:I82" destinationFile="C:\data files\websites\EstaEsLaBuena\Data\calendario.htm"/>
    <webPublishItem id="2861" divId="Quiniela Mundial 2022 - Todos los Participantes_2861" sourceType="range" sourceRef="A1:I82" destinationFile="C:\data files\websites\EstaEsLaBuena\Data\calendario.htm"/>
    <webPublishItem id="28242" divId="Quiniela Mundial 2022 - Todos los Participantes_28242" sourceType="range" sourceRef="A1:I82" destinationFile="C:\data files\websites\EstaEsLaBuena\Data\calendario.htm"/>
    <webPublishItem id="6410" divId="Quiniela Mundial 2022 - Todos los Participantes_6410" sourceType="range" sourceRef="A1:I82" destinationFile="C:\data files\websites\EstaEsLaBuena\Data\calendario.htm"/>
    <webPublishItem id="22633" divId="Quiniela Mundial 2022 - Todos los Participantes_22633" sourceType="range" sourceRef="A1:I82" destinationFile="C:\data files\websites\EstaEsLaBuena\Data\calendario.htm"/>
    <webPublishItem id="19645" divId="Quiniela Mundial 2022 - Todos los Participantes_19645" sourceType="range" sourceRef="A1:I82" destinationFile="C:\data files\websites\EstaEsLaBuena\Data\calendario.htm"/>
    <webPublishItem id="18837" divId="Quiniela Mundial 2022 - Todos los Participantes_18837" sourceType="range" sourceRef="A1:I82" destinationFile="C:\data files\websites\EstaEsLaBuena\Data\calendario.htm"/>
    <webPublishItem id="32214" divId="Quiniela Mundial 2022 - Todos los Participantes_32214" sourceType="range" sourceRef="A1:I82" destinationFile="C:\data files\websites\EstaEsLaBuena\Data\calendario.htm"/>
    <webPublishItem id="4199" divId="Quiniela Mundial 2022 - Todos los Participantes_4199" sourceType="range" sourceRef="A1:I82" destinationFile="C:\data files\websites\EstaEsLaBuena\Data\calendario.htm"/>
    <webPublishItem id="5116" divId="Quiniela Mundial 2022 - Todos los Participantes_5116" sourceType="range" sourceRef="A1:I82" destinationFile="C:\data files\websites\EstaEsLaBuena\Data\calendario.htm"/>
    <webPublishItem id="3321" divId="Quiniela Mundial 2022 - Todos los Participantes_3321" sourceType="range" sourceRef="A1:I82" destinationFile="C:\data files\websites\EstaEsLaBuena\Data\calendario.htm"/>
    <webPublishItem id="6483" divId="Quiniela Mundial 2022 - Todos los Participantes_6483" sourceType="range" sourceRef="A1:I82" destinationFile="C:\data files\websites\EstaEsLaBuena\Data\calendario.htm"/>
    <webPublishItem id="19735" divId="Quiniela Mundial 2022 - Todos los Participantes_19735" sourceType="range" sourceRef="A1:I82" destinationFile="C:\data files\websites\EstaEsLaBuena\Data\calendario.htm"/>
    <webPublishItem id="21663" divId="Quiniela Mundial 2022 - Todos los Participantes_21663" sourceType="range" sourceRef="A1:I82" destinationFile="C:\data files\websites\EstaEsLaBuena\Data\calendario.htm"/>
    <webPublishItem id="25054" divId="Quiniela Mundial 2022 - Todos los Participantes_25054" sourceType="range" sourceRef="A1:I82" destinationFile="C:\data files\websites\EstaEsLaBuena\Data\calendario.htm"/>
    <webPublishItem id="9473" divId="Quiniela Mundial 2022 - Todos los Participantes_9473" sourceType="range" sourceRef="A1:I82" destinationFile="C:\data files\websites\EstaEsLaBuena\Data\calendario.htm"/>
    <webPublishItem id="12727" divId="Quiniela Mundial 2022 - Todos los Participantes_12727" sourceType="range" sourceRef="A1:I82" destinationFile="C:\data files\websites\EstaEsLaBuena\Data\calendario.htm"/>
    <webPublishItem id="19002" divId="Quiniela Mundial 2022 - Todos los Participantes_19002" sourceType="range" sourceRef="A1:I82" destinationFile="C:\data files\websites\EstaEsLaBuena\Data\calendario.htm"/>
    <webPublishItem id="19895" divId="Quiniela Mundial 2022 - Todos los Participantes_19895" sourceType="range" sourceRef="A1:I82" destinationFile="C:\data files\websites\EstaEsLaBuena\Data\calendario.htm"/>
    <webPublishItem id="21143" divId="Quiniela Mundial 2022 - Todos los Participantes_21143" sourceType="range" sourceRef="A1:I82" destinationFile="C:\data files\websites\EstaEsLaBuena\Data\calendario.htm"/>
    <webPublishItem id="25657" divId="Quiniela Mundial 2022 - Todos los Participantes_25657" sourceType="range" sourceRef="A1:I82" destinationFile="C:\data files\websites\EstaEsLaBuena\Data\calendario.htm"/>
    <webPublishItem id="13658" divId="Quiniela Mundial 2022 - Todos los Participantes_13658" sourceType="range" sourceRef="A1:I82" destinationFile="C:\data files\websites\EstaEsLaBuena\Data\calendario.htm"/>
    <webPublishItem id="24005" divId="Quiniela Mundial 2022 - Todos los Participantes_24005" sourceType="range" sourceRef="A1:I82" destinationFile="C:\data files\websites\EstaEsLaBuena\Data\calendario.htm"/>
    <webPublishItem id="3713" divId="Quiniela Mundial 2022 - Todos los Participantes_3713" sourceType="range" sourceRef="A1:I82" destinationFile="C:\data files\websites\EstaEsLaBuena\Data\calendario.htm"/>
    <webPublishItem id="21396" divId="Quiniela Mundial 2022 - Todos los Participantes_21396" sourceType="range" sourceRef="A1:I82" destinationFile="C:\data files\websites\EstaEsLaBuena\Data\calendario.htm"/>
    <webPublishItem id="22886" divId="Quiniela Mundial 2022 - Todos los Participantes_22886" sourceType="range" sourceRef="A1:I82" destinationFile="C:\data files\websites\EstaEsLaBuena\Data\calendario.htm"/>
    <webPublishItem id="24622" divId="Quiniela Mundial 2022 - Todos los Participantes_24622" sourceType="range" sourceRef="A1:I82" destinationFile="C:\data files\websites\EstaEsLaBuena\Data\calendario.htm"/>
    <webPublishItem id="24750" divId="Quiniela Mundial 2022 - Todos los Participantes_24750" sourceType="range" sourceRef="A1:I82" destinationFile="C:\data files\websites\EstaEsLaBuena\Data\calendario.htm"/>
    <webPublishItem id="2748" divId="Quiniela Mundial 2022 - Todos los Participantes_2748" sourceType="range" sourceRef="A1:I82" destinationFile="C:\data files\websites\EstaEsLaBuena\Data\calendario.htm"/>
    <webPublishItem id="5685" divId="Quiniela Mundial 2022 - Todos los Participantes_5685" sourceType="range" sourceRef="A1:I82" destinationFile="C:\data files\websites\EstaEsLaBuena\Data\calendario.htm"/>
    <webPublishItem id="6283" divId="Quiniela Mundial 2022 - Todos los Participantes_6283" sourceType="range" sourceRef="A1:I82" destinationFile="C:\data files\websites\EstaEsLaBuena\Data\calendario.htm"/>
    <webPublishItem id="8795" divId="Quiniela Mundial 2022 - Todos los Participantes_8795" sourceType="range" sourceRef="A1:I82" destinationFile="C:\data files\websites\EstaEsLaBuena\Data\calendario.htm"/>
    <webPublishItem id="17483" divId="Quiniela Mundial 2022 - Todos los Participantes_17483" sourceType="range" sourceRef="A1:I82" destinationFile="C:\data files\websites\EstaEsLaBuena\Data\calendario.htm"/>
    <webPublishItem id="32173" divId="Quiniela Mundial 2022 - Todos los Participantes_32173" sourceType="range" sourceRef="A1:I82" destinationFile="C:\data files\websites\EstaEsLaBuena\Data\calendario.htm"/>
    <webPublishItem id="19479" divId="Quiniela Mundial 2022 - Todos los Participantes_19479" sourceType="range" sourceRef="A1:I82" destinationFile="C:\data files\websites\EstaEsLaBuena\Data\calendario.htm"/>
    <webPublishItem id="11450" divId="Quiniela Mundial 2022 - Todos los Participantes_11450" sourceType="range" sourceRef="A1:I82" destinationFile="C:\data files\websites\EstaEsLaBuena\Data\calendario.htm"/>
    <webPublishItem id="23875" divId="Quiniela Mundial 2022 - Todos los Participantes_23875" sourceType="range" sourceRef="A1:I82" destinationFile="C:\data files\websites\EstaEsLaBuena\Data\calendario.htm"/>
    <webPublishItem id="7813" divId="Quiniela Mundial 2022 - Todos los Participantes_7813" sourceType="range" sourceRef="A1:I82" destinationFile="C:\data files\websites\EstaEsLaBuena\Data\calendario.htm"/>
    <webPublishItem id="30633" divId="Quiniela Mundial 2022 - Todos los Participantes_30633" sourceType="range" sourceRef="A1:I82" destinationFile="C:\data files\websites\EstaEsLaBuena\Data\calendario.htm"/>
    <webPublishItem id="2943" divId="Quiniela Mundial 2022 - Todos los Participantes_2943" sourceType="range" sourceRef="A1:I82" destinationFile="C:\data files\websites\EstaEsLaBuena\Data\calendario.htm"/>
    <webPublishItem id="12121" divId="Quiniela Mundial 2022 - Todos los Participantes_12121" sourceType="range" sourceRef="A1:I82" destinationFile="C:\data files\websites\EstaEsLaBuena\Data\calendario.htm"/>
    <webPublishItem id="14972" divId="Quiniela Mundial 2022 - Todos los Participantes_14972" sourceType="range" sourceRef="A1:I82" destinationFile="C:\data files\websites\EstaEsLaBuena\Data\calendario.htm"/>
    <webPublishItem id="20336" divId="Quiniela Mundial 2022 - Todos los Participantes_20336" sourceType="range" sourceRef="A1:I82" destinationFile="C:\data files\websites\EstaEsLaBuena\Data\calendario.htm"/>
    <webPublishItem id="12125" divId="Quiniela Mundial 2022 - Todos los Participantes_12125" sourceType="range" sourceRef="A1:I82" destinationFile="C:\data files\websites\EstaEsLaBuena\Data\calendario.htm"/>
    <webPublishItem id="31517" divId="Quiniela Mundial 2022 - Todos los Participantes_31517" sourceType="range" sourceRef="A1:I82" destinationFile="C:\data files\websites\EstaEsLaBuena\Data\calendario.htm"/>
    <webPublishItem id="1438" divId="Quiniela Mundial 2022 - Todos los Participantes_1438" sourceType="range" sourceRef="A1:I82" destinationFile="C:\data files\websites\EstaEsLaBuena\Data\calendario.htm"/>
    <webPublishItem id="22057" divId="Quiniela Mundial 2022 - Todos los Participantes_22057" sourceType="range" sourceRef="A1:I82" destinationFile="C:\data files\websites\EstaEsLaBuena\Data\calendario.htm"/>
    <webPublishItem id="31135" divId="Quiniela Mundial 2022 - Todos los Participantes_31135" sourceType="range" sourceRef="A1:I82" destinationFile="C:\data files\websites\EstaEsLaBuena\Data\calendario.htm"/>
    <webPublishItem id="15475" divId="Quiniela Mundial 2022 - Todos los Participantes_15475" sourceType="range" sourceRef="A1:I82" destinationFile="C:\data files\websites\EstaEsLaBuena\Data\calendario.htm"/>
    <webPublishItem id="32087" divId="Quiniela Mundial 2022 - Todos los Participantes_32087" sourceType="range" sourceRef="A1:I82" destinationFile="C:\data files\websites\EstaEsLaBuena\Data\calendario.htm"/>
    <webPublishItem id="6080" divId="Quiniela Mundial 2022 - Todos los Participantes_6080" sourceType="range" sourceRef="A1:I82" destinationFile="C:\data files\websites\EstaEsLaBuena\Data\calendario.htm"/>
    <webPublishItem id="10986" divId="Quiniela Mundial 2022 - Todos los Participantes_10986" sourceType="range" sourceRef="A1:I82" destinationFile="C:\data files\websites\EstaEsLaBuena\Data\calendario.htm"/>
    <webPublishItem id="15714" divId="Quiniela Mundial 2022 - Todos los Participantes_15714" sourceType="range" sourceRef="A1:I82" destinationFile="C:\data files\websites\EstaEsLaBuena\Data\calendario.htm"/>
    <webPublishItem id="23756" divId="Quiniela Mundial 2022 - Todos los Participantes_23756" sourceType="range" sourceRef="A1:I82" destinationFile="C:\data files\websites\EstaEsLaBuena\Data\calendario.htm"/>
    <webPublishItem id="27315" divId="Quiniela Mundial 2022 - Todos los Participantes_27315" sourceType="range" sourceRef="A1:I82" destinationFile="C:\data files\websites\EstaEsLaBuena\Data\calendario.htm"/>
    <webPublishItem id="27029" divId="Quiniela Mundial 2022 - Todos los Participantes_27029" sourceType="range" sourceRef="A1:I82" destinationFile="C:\data files\websites\EstaEsLaBuena\Data\calendario.htm"/>
    <webPublishItem id="28619" divId="Quiniela Mundial 2022 - Todos los Participantes_28619" sourceType="range" sourceRef="A1:I82" destinationFile="C:\data files\websites\EstaEsLaBuena\Data\calendario.htm"/>
    <webPublishItem id="31400" divId="Quiniela Mundial 2022 - Todos los Participantes_31400" sourceType="range" sourceRef="A1:I82" destinationFile="C:\data files\websites\EstaEsLaBuena\Data\calendario.htm"/>
    <webPublishItem id="30590" divId="Quiniela Mundial 2022 - Todos los Participantes_30590" sourceType="range" sourceRef="A1:I82" destinationFile="C:\data files\websites\EstaEsLaBuena\Data\calendario.htm"/>
    <webPublishItem id="27630" divId="Quiniela Mundial 2022 - Todos los Participantes_27630" sourceType="range" sourceRef="A1:I82" destinationFile="C:\data files\websites\EstaEsLaBuena\Data\calendario.htm"/>
    <webPublishItem id="8013" divId="Quiniela Mundial 2022 - Todos los Participantes_8013" sourceType="range" sourceRef="A1:I82" destinationFile="C:\data files\websites\EstaEsLaBuena\Data\calendario.htm"/>
    <webPublishItem id="18421" divId="Quiniela Mundial 2022 - Todos los Participantes_18421" sourceType="range" sourceRef="A1:I82" destinationFile="C:\data files\websites\EstaEsLaBuena\Data\calendario.htm"/>
    <webPublishItem id="18508" divId="Quiniela Mundial 2022 - Todos los Participantes_18508" sourceType="range" sourceRef="A1:I82" destinationFile="C:\data files\websites\EstaEsLaBuena\Data\calendario.htm"/>
    <webPublishItem id="23780" divId="Quiniela Mundial 2022 - Todos los Participantes_23780" sourceType="range" sourceRef="A1:I82" destinationFile="C:\data files\websites\EstaEsLaBuena\Data\calendario.htm"/>
    <webPublishItem id="2651" divId="Quiniela Mundial 2022 - Todos los Participantes_2651" sourceType="range" sourceRef="A1:I82" destinationFile="C:\data files\websites\EstaEsLaBuena\Data\calendario.htm"/>
    <webPublishItem id="10922" divId="Quiniela Mundial 2022 - Todos los Participantes_10922" sourceType="range" sourceRef="A1:I82" destinationFile="C:\data files\websites\EstaEsLaBuena\Data\calendario.htm"/>
    <webPublishItem id="23553" divId="Quiniela Mundial 2022 - Todos los Participantes_23553" sourceType="range" sourceRef="A1:I82" destinationFile="C:\data files\websites\EstaEsLaBuena\Data\calendario.htm"/>
    <webPublishItem id="31222" divId="Quiniela Mundial 2022 - Todos los Participantes_31222" sourceType="range" sourceRef="A1:I82" destinationFile="C:\data files\websites\EstaEsLaBuena\Data\calendario.htm"/>
    <webPublishItem id="5386" divId="Quiniela Mundial 2022 - Todos los Participantes_5386" sourceType="range" sourceRef="A1:I82" destinationFile="C:\data files\websites\EstaEsLaBuena\Data\calendario.htm"/>
    <webPublishItem id="24505" divId="Quiniela Mundial 2022 - Todos los Participantes_24505" sourceType="range" sourceRef="A1:I82" destinationFile="C:\data files\websites\EstaEsLaBuena\Data\calendario.htm"/>
    <webPublishItem id="11546" divId="Quiniela Mundial 2022 - Todos los Participantes_11546" sourceType="range" sourceRef="A1:I82" destinationFile="C:\data files\websites\EstaEsLaBuena\Data\calendario.htm"/>
    <webPublishItem id="19319" divId="Quiniela Mundial 2022 - Todos los Participantes_19319" sourceType="range" sourceRef="A1:I82" destinationFile="C:\data files\websites\EstaEsLaBuena\Data\calendario.htm"/>
    <webPublishItem id="21868" divId="Quiniela Mundial 2022 - Todos los Participantes_21868" sourceType="range" sourceRef="A1:I82" destinationFile="C:\data files\websites\EstaEsLaBuena\Data\calendario.htm"/>
    <webPublishItem id="26557" divId="Quiniela Mundial 2022 - Todos los Participantes_26557" sourceType="range" sourceRef="A1:I82" destinationFile="C:\data files\websites\EstaEsLaBuena\Data\calendario.htm"/>
    <webPublishItem id="9075" divId="Quiniela Mundial 2022 - Todos los Participantes_9075" sourceType="range" sourceRef="A1:I82" destinationFile="C:\data files\websites\EstaEsLaBuena\Data\calendario.htm"/>
    <webPublishItem id="3036" divId="Quiniela Mundial 2022 - Todos los Participantes_3036" sourceType="range" sourceRef="A1:I82" destinationFile="C:\data files\websites\EstaEsLaBuena\Data\calendario.htm"/>
    <webPublishItem id="25827" divId="Quiniela Mundial 2022 - Todos los Participantes_25827" sourceType="range" sourceRef="A1:I82" destinationFile="C:\data files\websites\EstaEsLaBuena\Data\calendario.htm"/>
    <webPublishItem id="9044" divId="Quiniela Mundial 2022 - Todos los Participantes_9044" sourceType="range" sourceRef="A1:I82" destinationFile="C:\data files\websites\EstaEsLaBuena\Data\calendario.htm"/>
    <webPublishItem id="15352" divId="Quiniela Mundial 2022 - Todos los Participantes_15352" sourceType="range" sourceRef="A1:I82" destinationFile="C:\data files\websites\EstaEsLaBuena\Data\calendario.htm"/>
    <webPublishItem id="28167" divId="Quiniela Mundial 2022 - Todos los Participantes_28167" sourceType="range" sourceRef="A1:I82" destinationFile="C:\data files\websites\EstaEsLaBuena\Data\calendario.htm"/>
    <webPublishItem id="29808" divId="Quiniela Mundial 2022 - Todos los Participantes_29808" sourceType="range" sourceRef="A1:I82" destinationFile="C:\data files\websites\EstaEsLaBuena\Data\calendario.htm"/>
    <webPublishItem id="30742" divId="Quiniela Mundial 2022 - Todos los Participantes_30742" sourceType="range" sourceRef="A1:I82" destinationFile="C:\data files\websites\EstaEsLaBuena\Data\calendario.htm"/>
    <webPublishItem id="7511" divId="Quiniela Mundial 2022 - Todos los Participantes_7511" sourceType="range" sourceRef="A1:I82" destinationFile="C:\data files\websites\EstaEsLaBuena\Data\calendario.htm"/>
    <webPublishItem id="15544" divId="Quiniela Mundial 2022 - Todos los Participantes_15544" sourceType="range" sourceRef="A1:I82" destinationFile="C:\data files\websites\EstaEsLaBuena\Data\calendario.htm"/>
    <webPublishItem id="19474" divId="Quiniela Mundial 2022 - Todos los Participantes_19474" sourceType="range" sourceRef="A1:I82" destinationFile="C:\data files\websites\EstaEsLaBuena\Data\calendario.htm"/>
    <webPublishItem id="25637" divId="Quiniela Mundial 2022 - Todos los Participantes_25637" sourceType="range" sourceRef="A1:I82" destinationFile="C:\data files\websites\EstaEsLaBuena\Data\calendario.htm"/>
    <webPublishItem id="13083" divId="Quiniela Mundial 2022 - Todos los Participantes_13083" sourceType="range" sourceRef="A1:I82" destinationFile="C:\data files\websites\EstaEsLaBuena\Data\calendario.htm"/>
    <webPublishItem id="14131" divId="Quiniela Mundial 2022 - Todos los Participantes_14131" sourceType="range" sourceRef="A1:I82" destinationFile="C:\data files\websites\EstaEsLaBuena\Data\calendario.htm"/>
    <webPublishItem id="16911" divId="Quiniela Mundial 2022 - Todos los Participantes_16911" sourceType="range" sourceRef="A1:I82" destinationFile="C:\data files\websites\EstaEsLaBuena\Data\calendario.htm"/>
    <webPublishItem id="18072" divId="Quiniela Mundial 2022 - Todos los Participantes_18072" sourceType="range" sourceRef="A1:I82" destinationFile="C:\data files\websites\EstaEsLaBuena\Data\calendario.htm"/>
    <webPublishItem id="20558" divId="Quiniela Mundial 2022 - Todos los Participantes_20558" sourceType="range" sourceRef="A1:I82" destinationFile="C:\data files\websites\EstaEsLaBuena\Data\calendario.htm"/>
    <webPublishItem id="617" divId="Quiniela Mundial 2022 - Todos los Participantes_617" sourceType="range" sourceRef="A1:I82" destinationFile="C:\data files\websites\EstaEsLaBuena\Data\calendario.htm"/>
    <webPublishItem id="2811" divId="Quiniela Mundial 2022 - Todos los Participantes_2811" sourceType="range" sourceRef="A1:I82" destinationFile="C:\data files\websites\EstaEsLaBuena\Data\calendario.htm"/>
    <webPublishItem id="9794" divId="Quiniela Mundial 2022 - Todos los Participantes_9794" sourceType="range" sourceRef="A1:I82" destinationFile="C:\data files\websites\EstaEsLaBuena\Data\calendario.htm"/>
    <webPublishItem id="24105" divId="Quiniela Mundial 2022 - Todos los Participantes_24105" sourceType="range" sourceRef="A1:I82" destinationFile="C:\data files\websites\EstaEsLaBuena\Data\calendario.htm"/>
    <webPublishItem id="8566" divId="Quiniela Mundial 2022 - Todos los Participantes_8566" sourceType="range" sourceRef="A1:I82" destinationFile="C:\data files\websites\EstaEsLaBuena\Data\calendario.htm"/>
    <webPublishItem id="13143" divId="Quiniela Mundial 2022 - Todos los Participantes_13143" sourceType="range" sourceRef="A1:I82" destinationFile="C:\data files\websites\EstaEsLaBuena\Data\calendario.htm"/>
    <webPublishItem id="29916" divId="Quiniela Mundial 2022 - Todos los Participantes_29916" sourceType="range" sourceRef="A1:I82" destinationFile="C:\data files\websites\EstaEsLaBuena\Data\calendario.htm"/>
    <webPublishItem id="23207" divId="Quiniela Mundial 2022 - Todos los Participantes_23207" sourceType="range" sourceRef="A1:I82" destinationFile="C:\data files\websites\EstaEsLaBuena\Data\calendario.htm"/>
    <webPublishItem id="22719" divId="Quiniela Mundial 2022 - Todos los Participantes_22719" sourceType="range" sourceRef="A1:I82" destinationFile="C:\data files\websites\EstaEsLaBuena\Data\calendario.htm"/>
    <webPublishItem id="29641" divId="Quiniela Mundial 2022 - Todos los Participantes_29641" sourceType="range" sourceRef="A1:I82" destinationFile="C:\data files\websites\EstaEsLaBuena\Data\calendario.htm"/>
    <webPublishItem id="15516" divId="Quiniela Mundial 2022 - Todos los Participantes_15516" sourceType="range" sourceRef="A1:I82" destinationFile="C:\data files\websites\EstaEsLaBuena\Data\calendario.htm"/>
    <webPublishItem id="1845" divId="Quiniela Mundial 2022 - Todos los Participantes_1845" sourceType="range" sourceRef="A1:I82" destinationFile="C:\data files\websites\EstaEsLaBuena\Data\calendario.htm"/>
    <webPublishItem id="3139" divId="Quiniela Mundial 2022 - Todos los Participantes_3139" sourceType="range" sourceRef="A1:I82" destinationFile="C:\data files\websites\EstaEsLaBuena\Data\calendario.htm"/>
    <webPublishItem id="14917" divId="Quiniela Mundial 2022 - Todos los Participantes_14917" sourceType="range" sourceRef="A1:I82" destinationFile="C:\data files\websites\EstaEsLaBuena\Data\calendario.htm"/>
    <webPublishItem id="31310" divId="Quiniela Mundial 2022 - Todos los Participantes_31310" sourceType="range" sourceRef="A1:I83" destinationFile="C:\data files\websites\EstaEsLaBuena\Data\calendario.htm"/>
    <webPublishItem id="4216" divId="Quiniela Mundial 2022 - Todos los Participantes_4216" sourceType="range" sourceRef="A1:I83" destinationFile="C:\data files\websites\EstaEsLaBuena\Data\calendario.htm"/>
    <webPublishItem id="4686" divId="Quiniela Mundial 2022 - Todos los Participantes_4686" sourceType="range" sourceRef="A1:I83" destinationFile="C:\data files\websites\EstaEsLaBuena\Data\calendario.htm"/>
    <webPublishItem id="13168" divId="Quiniela Mundial 2022 - Todos los Participantes_13168" sourceType="range" sourceRef="A1:I83" destinationFile="C:\data files\websites\EstaEsLaBuena\Data\calendario.htm"/>
    <webPublishItem id="10110" divId="Quiniela Mundial 2022 - Todos los Participantes_10110" sourceType="range" sourceRef="A1:I83" destinationFile="C:\data files\websites\EstaEsLaBuena\Data\calendario.htm"/>
    <webPublishItem id="20909" divId="Quiniela Mundial 2022 - Todos los Participantes_20909" sourceType="range" sourceRef="A1:I83" destinationFile="C:\data files\websites\EstaEsLaBuena\Data\calendario.htm"/>
    <webPublishItem id="20092" divId="Quiniela Mundial 2022 - Todos los Participantes_20092" sourceType="range" sourceRef="A1:I83" destinationFile="C:\data files\websites\EstaEsLaBuena\Data\calendario.htm"/>
    <webPublishItem id="21829" divId="Quiniela Mundial 2022 - Todos los Participantes_21829" sourceType="range" sourceRef="A1:I83" destinationFile="C:\data files\websites\EstaEsLaBuena\Data\calendario.htm"/>
  </webPublishItem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dimension ref="A1:S120"/>
  <sheetViews>
    <sheetView workbookViewId="0">
      <selection activeCell="P6" sqref="P6"/>
    </sheetView>
  </sheetViews>
  <sheetFormatPr defaultColWidth="9.140625" defaultRowHeight="17.25" customHeight="1" x14ac:dyDescent="0.2"/>
  <cols>
    <col min="1" max="1" width="12" style="270" customWidth="1"/>
    <col min="2" max="2" width="10.7109375" style="271" customWidth="1"/>
    <col min="3" max="3" width="6.85546875" style="271" bestFit="1" customWidth="1"/>
    <col min="4" max="4" width="12.42578125" style="157" customWidth="1"/>
    <col min="5" max="5" width="3.7109375" style="272" customWidth="1"/>
    <col min="6" max="6" width="5.42578125" style="157" customWidth="1"/>
    <col min="7" max="7" width="3.85546875" style="272" customWidth="1"/>
    <col min="8" max="8" width="13" style="157" customWidth="1"/>
    <col min="9" max="9" width="5.85546875" style="273" customWidth="1"/>
    <col min="10" max="10" width="3" style="10" customWidth="1"/>
    <col min="11" max="11" width="5" style="274" customWidth="1"/>
    <col min="12" max="12" width="5.28515625" style="274" customWidth="1"/>
    <col min="13" max="13" width="6.5703125" style="275" customWidth="1"/>
    <col min="14" max="14" width="7.7109375" style="10" bestFit="1" customWidth="1"/>
    <col min="15" max="16384" width="9.140625" style="157"/>
  </cols>
  <sheetData>
    <row r="1" spans="1:19" ht="26.25" customHeight="1" x14ac:dyDescent="0.35">
      <c r="A1" s="352" t="s">
        <v>82</v>
      </c>
      <c r="B1" s="352"/>
      <c r="C1" s="352"/>
      <c r="D1" s="352"/>
      <c r="E1" s="352"/>
      <c r="F1" s="352"/>
      <c r="G1" s="352"/>
      <c r="H1" s="352"/>
      <c r="I1" s="352"/>
      <c r="J1" s="352"/>
      <c r="K1" s="352"/>
      <c r="L1" s="352"/>
      <c r="M1" s="352"/>
      <c r="N1" s="352"/>
      <c r="O1" s="161"/>
      <c r="P1" s="161"/>
      <c r="Q1" s="161"/>
      <c r="R1" s="161"/>
      <c r="S1" s="161"/>
    </row>
    <row r="2" spans="1:19" ht="12.75" customHeight="1" x14ac:dyDescent="0.3">
      <c r="A2" s="28"/>
      <c r="B2" s="28"/>
      <c r="C2" s="28"/>
      <c r="D2" s="28"/>
      <c r="E2" s="1"/>
      <c r="F2" s="28"/>
      <c r="G2" s="1"/>
      <c r="H2" s="28"/>
      <c r="I2" s="28"/>
      <c r="J2" s="28"/>
      <c r="K2" s="33"/>
      <c r="L2" s="33"/>
      <c r="M2" s="28"/>
      <c r="N2" s="28"/>
      <c r="O2" s="161"/>
      <c r="P2" s="161"/>
      <c r="Q2" s="161"/>
      <c r="R2" s="161"/>
      <c r="S2" s="161"/>
    </row>
    <row r="3" spans="1:19" ht="17.25" customHeight="1" x14ac:dyDescent="0.2">
      <c r="A3" s="191" t="s">
        <v>17</v>
      </c>
      <c r="B3" s="353" t="s">
        <v>123</v>
      </c>
      <c r="C3" s="353"/>
      <c r="D3" s="353"/>
      <c r="E3" s="192"/>
      <c r="F3" s="193"/>
      <c r="G3" s="192"/>
      <c r="H3" s="194"/>
      <c r="I3" s="195"/>
      <c r="J3" s="29"/>
      <c r="K3" s="34"/>
      <c r="L3" s="34"/>
      <c r="M3" s="196"/>
      <c r="N3" s="29"/>
      <c r="O3" s="161"/>
      <c r="P3" s="161"/>
      <c r="Q3" s="161"/>
      <c r="R3" s="161"/>
      <c r="S3" s="161"/>
    </row>
    <row r="4" spans="1:19" ht="17.25" customHeight="1" thickBot="1" x14ac:dyDescent="0.25">
      <c r="A4" s="197" t="s">
        <v>18</v>
      </c>
      <c r="B4" s="354" t="s">
        <v>124</v>
      </c>
      <c r="C4" s="354"/>
      <c r="D4" s="354"/>
      <c r="E4" s="192"/>
      <c r="F4" s="196"/>
      <c r="G4" s="192"/>
      <c r="H4" s="196"/>
      <c r="I4" s="195"/>
      <c r="J4" s="29"/>
      <c r="K4" s="198"/>
      <c r="L4" s="198"/>
      <c r="M4" s="199"/>
      <c r="N4" s="29"/>
      <c r="O4" s="161"/>
      <c r="P4" s="161"/>
      <c r="Q4" s="161"/>
      <c r="R4" s="161"/>
      <c r="S4" s="161"/>
    </row>
    <row r="5" spans="1:19" ht="17.25" customHeight="1" thickBot="1" x14ac:dyDescent="0.25">
      <c r="A5" s="197"/>
      <c r="B5" s="200"/>
      <c r="C5" s="200"/>
      <c r="D5" s="201"/>
      <c r="E5" s="192"/>
      <c r="F5" s="196"/>
      <c r="G5" s="192"/>
      <c r="H5" s="196"/>
      <c r="I5" s="195"/>
      <c r="J5" s="29"/>
      <c r="K5" s="202" t="s">
        <v>19</v>
      </c>
      <c r="L5" s="203"/>
      <c r="M5" s="204"/>
      <c r="N5" s="29"/>
      <c r="O5" s="161"/>
      <c r="P5" s="161"/>
      <c r="Q5" s="161"/>
      <c r="R5" s="161"/>
      <c r="S5" s="161"/>
    </row>
    <row r="6" spans="1:19" s="168" customFormat="1" ht="34.5" customHeight="1" thickBot="1" x14ac:dyDescent="0.25">
      <c r="A6" s="205" t="s">
        <v>0</v>
      </c>
      <c r="B6" s="206" t="s">
        <v>1</v>
      </c>
      <c r="C6" s="206" t="s">
        <v>25</v>
      </c>
      <c r="D6" s="207" t="s">
        <v>2</v>
      </c>
      <c r="E6" s="208"/>
      <c r="F6" s="209" t="s">
        <v>20</v>
      </c>
      <c r="G6" s="208"/>
      <c r="H6" s="209" t="s">
        <v>3</v>
      </c>
      <c r="I6" s="209" t="s">
        <v>21</v>
      </c>
      <c r="J6" s="210"/>
      <c r="K6" s="211" t="s">
        <v>109</v>
      </c>
      <c r="L6" s="211" t="s">
        <v>112</v>
      </c>
      <c r="M6" s="212" t="s">
        <v>110</v>
      </c>
      <c r="N6" s="213" t="s">
        <v>111</v>
      </c>
      <c r="O6" s="165"/>
      <c r="P6" s="165"/>
      <c r="Q6" s="165"/>
      <c r="R6" s="165"/>
      <c r="S6" s="165"/>
    </row>
    <row r="7" spans="1:19" ht="17.25" customHeight="1" thickBot="1" x14ac:dyDescent="0.25">
      <c r="A7" s="214" t="str">
        <f>Global!A7</f>
        <v>GRUPO A (Group A)</v>
      </c>
      <c r="B7" s="215"/>
      <c r="C7" s="216"/>
      <c r="D7" s="215"/>
      <c r="E7" s="217"/>
      <c r="F7" s="215"/>
      <c r="G7" s="217"/>
      <c r="H7" s="215"/>
      <c r="I7" s="218"/>
      <c r="J7" s="77"/>
      <c r="K7" s="219"/>
      <c r="L7" s="219"/>
      <c r="M7" s="220"/>
      <c r="N7" s="221"/>
      <c r="O7" s="161"/>
      <c r="P7" s="161"/>
      <c r="Q7" s="161"/>
      <c r="R7" s="161"/>
      <c r="S7" s="161"/>
    </row>
    <row r="8" spans="1:19" s="158" customFormat="1" ht="30.95" customHeight="1" thickBot="1" x14ac:dyDescent="0.25">
      <c r="A8" s="276">
        <f>Global!A8</f>
        <v>44885</v>
      </c>
      <c r="B8" s="277">
        <f>Global!B8</f>
        <v>0.41666666666666669</v>
      </c>
      <c r="C8" s="278">
        <f>Global!C8</f>
        <v>1</v>
      </c>
      <c r="D8" s="279" t="str">
        <f>Global!D8</f>
        <v>Qatar</v>
      </c>
      <c r="E8" s="280">
        <v>0</v>
      </c>
      <c r="F8" s="281" t="s">
        <v>4</v>
      </c>
      <c r="G8" s="280">
        <v>1</v>
      </c>
      <c r="H8" s="282" t="str">
        <f>Global!H8</f>
        <v>Ecuador</v>
      </c>
      <c r="I8" s="283" t="str">
        <f t="shared" ref="I8:I13" si="0">IF(OR(E8="",G8=""),"",IF(E8&gt;G8,"L",IF(G8&gt;E8,"V","E")))</f>
        <v>V</v>
      </c>
      <c r="J8" s="284"/>
      <c r="K8" s="285">
        <f>IF(Global!E8="","",Global!E8)</f>
        <v>0</v>
      </c>
      <c r="L8" s="285">
        <f>IF(Global!G8="","",Global!G8)</f>
        <v>2</v>
      </c>
      <c r="M8" s="286" t="str">
        <f t="shared" ref="M8:M71" si="1">IF(OR(K8="",L8=""),"",IF(K8&gt;L8,"L",IF(L8&gt;K8,"V","E")))</f>
        <v>V</v>
      </c>
      <c r="N8" s="287">
        <f t="shared" ref="N8:N13" si="2">IF(M8="","",IF(AND(E8=K8,L8=G8),GPOSPuntosPorMarcador,0)+IF(M8=I8,GPOSPuntosPorGanador,0)+IF(E8-G8=K8-L8,GPOSPuntosPorDiferencia,0))</f>
        <v>1</v>
      </c>
      <c r="O8" s="166"/>
      <c r="P8" s="166"/>
      <c r="Q8" s="166"/>
      <c r="R8" s="166"/>
      <c r="S8" s="166"/>
    </row>
    <row r="9" spans="1:19" s="158" customFormat="1" ht="30.95" customHeight="1" thickBot="1" x14ac:dyDescent="0.25">
      <c r="A9" s="276">
        <f>Global!A9</f>
        <v>44886</v>
      </c>
      <c r="B9" s="288">
        <f>Global!B9</f>
        <v>0.41666666666666669</v>
      </c>
      <c r="C9" s="289">
        <f>Global!C9</f>
        <v>2</v>
      </c>
      <c r="D9" s="290" t="str">
        <f>Global!D9</f>
        <v>Senegal</v>
      </c>
      <c r="E9" s="291">
        <v>1</v>
      </c>
      <c r="F9" s="292" t="s">
        <v>4</v>
      </c>
      <c r="G9" s="291">
        <v>2</v>
      </c>
      <c r="H9" s="293" t="str">
        <f>Global!H9</f>
        <v>Holanda (Holland)</v>
      </c>
      <c r="I9" s="283" t="str">
        <f t="shared" si="0"/>
        <v>V</v>
      </c>
      <c r="J9" s="284"/>
      <c r="K9" s="285">
        <f>IF(Global!E9="","",Global!E9)</f>
        <v>0</v>
      </c>
      <c r="L9" s="285">
        <f>IF(Global!G9="","",Global!G9)</f>
        <v>2</v>
      </c>
      <c r="M9" s="294" t="str">
        <f t="shared" si="1"/>
        <v>V</v>
      </c>
      <c r="N9" s="287">
        <f t="shared" si="2"/>
        <v>1</v>
      </c>
      <c r="O9" s="166"/>
      <c r="P9" s="166"/>
      <c r="Q9" s="166"/>
      <c r="R9" s="166"/>
      <c r="S9" s="166"/>
    </row>
    <row r="10" spans="1:19" s="158" customFormat="1" ht="30.95" customHeight="1" thickBot="1" x14ac:dyDescent="0.25">
      <c r="A10" s="276">
        <f>Global!A10</f>
        <v>44890</v>
      </c>
      <c r="B10" s="288">
        <f>Global!B10</f>
        <v>0.29166666666666669</v>
      </c>
      <c r="C10" s="289">
        <f>Global!C10</f>
        <v>17</v>
      </c>
      <c r="D10" s="290" t="str">
        <f>Global!D10</f>
        <v>Qatar</v>
      </c>
      <c r="E10" s="291">
        <v>1</v>
      </c>
      <c r="F10" s="292" t="s">
        <v>4</v>
      </c>
      <c r="G10" s="291">
        <v>1</v>
      </c>
      <c r="H10" s="293" t="str">
        <f>Global!H10</f>
        <v>Senegal</v>
      </c>
      <c r="I10" s="283" t="str">
        <f t="shared" si="0"/>
        <v>E</v>
      </c>
      <c r="J10" s="284"/>
      <c r="K10" s="285">
        <f>IF(Global!E10="","",Global!E10)</f>
        <v>1</v>
      </c>
      <c r="L10" s="285">
        <f>IF(Global!G10="","",Global!G10)</f>
        <v>3</v>
      </c>
      <c r="M10" s="295" t="str">
        <f t="shared" si="1"/>
        <v>V</v>
      </c>
      <c r="N10" s="287">
        <f t="shared" si="2"/>
        <v>0</v>
      </c>
      <c r="O10" s="166"/>
      <c r="P10" s="166"/>
      <c r="Q10" s="166"/>
      <c r="R10" s="166"/>
      <c r="S10" s="166"/>
    </row>
    <row r="11" spans="1:19" s="158" customFormat="1" ht="30.95" customHeight="1" thickBot="1" x14ac:dyDescent="0.25">
      <c r="A11" s="276">
        <f>Global!A11</f>
        <v>44890</v>
      </c>
      <c r="B11" s="288">
        <f>Global!B11</f>
        <v>0.41666666666666669</v>
      </c>
      <c r="C11" s="289">
        <f>Global!C11</f>
        <v>18</v>
      </c>
      <c r="D11" s="290" t="str">
        <f>Global!D11</f>
        <v>Holanda (Holland)</v>
      </c>
      <c r="E11" s="291">
        <v>2</v>
      </c>
      <c r="F11" s="292" t="s">
        <v>4</v>
      </c>
      <c r="G11" s="291">
        <v>0</v>
      </c>
      <c r="H11" s="293" t="str">
        <f>Global!H11</f>
        <v>Ecuador</v>
      </c>
      <c r="I11" s="283" t="str">
        <f t="shared" si="0"/>
        <v>L</v>
      </c>
      <c r="J11" s="284"/>
      <c r="K11" s="285">
        <f>IF(Global!E11="","",Global!E11)</f>
        <v>1</v>
      </c>
      <c r="L11" s="285">
        <f>IF(Global!G11="","",Global!G11)</f>
        <v>1</v>
      </c>
      <c r="M11" s="296" t="str">
        <f t="shared" si="1"/>
        <v>E</v>
      </c>
      <c r="N11" s="287">
        <f t="shared" si="2"/>
        <v>0</v>
      </c>
      <c r="O11" s="166"/>
      <c r="P11" s="166"/>
      <c r="Q11" s="166"/>
      <c r="R11" s="166"/>
      <c r="S11" s="166"/>
    </row>
    <row r="12" spans="1:19" s="158" customFormat="1" ht="30.95" customHeight="1" thickBot="1" x14ac:dyDescent="0.25">
      <c r="A12" s="276">
        <f>Global!A12</f>
        <v>44894</v>
      </c>
      <c r="B12" s="288">
        <f>Global!B12</f>
        <v>0.375</v>
      </c>
      <c r="C12" s="289">
        <f>Global!C12</f>
        <v>33</v>
      </c>
      <c r="D12" s="290" t="str">
        <f>Global!D12</f>
        <v>Holanda (Holland)</v>
      </c>
      <c r="E12" s="291">
        <v>3</v>
      </c>
      <c r="F12" s="292" t="s">
        <v>4</v>
      </c>
      <c r="G12" s="291">
        <v>1</v>
      </c>
      <c r="H12" s="293" t="str">
        <f>Global!H12</f>
        <v>Qatar</v>
      </c>
      <c r="I12" s="283" t="str">
        <f t="shared" si="0"/>
        <v>L</v>
      </c>
      <c r="J12" s="284"/>
      <c r="K12" s="285">
        <f>IF(Global!E12="","",Global!E12)</f>
        <v>2</v>
      </c>
      <c r="L12" s="285">
        <f>IF(Global!G12="","",Global!G12)</f>
        <v>0</v>
      </c>
      <c r="M12" s="296" t="str">
        <f t="shared" si="1"/>
        <v>L</v>
      </c>
      <c r="N12" s="287">
        <f t="shared" si="2"/>
        <v>2</v>
      </c>
      <c r="O12" s="166"/>
      <c r="P12" s="166"/>
      <c r="Q12" s="166"/>
      <c r="R12" s="166"/>
      <c r="S12" s="166"/>
    </row>
    <row r="13" spans="1:19" s="158" customFormat="1" ht="30.95" customHeight="1" thickBot="1" x14ac:dyDescent="0.25">
      <c r="A13" s="276">
        <f>Global!A13</f>
        <v>44894</v>
      </c>
      <c r="B13" s="288">
        <f>Global!B13</f>
        <v>0.375</v>
      </c>
      <c r="C13" s="289">
        <f>Global!C13</f>
        <v>34</v>
      </c>
      <c r="D13" s="290" t="str">
        <f>Global!D13</f>
        <v>Ecuador</v>
      </c>
      <c r="E13" s="291">
        <v>1</v>
      </c>
      <c r="F13" s="292" t="s">
        <v>4</v>
      </c>
      <c r="G13" s="291">
        <v>1</v>
      </c>
      <c r="H13" s="293" t="str">
        <f>Global!H13</f>
        <v>Senegal</v>
      </c>
      <c r="I13" s="283" t="str">
        <f t="shared" si="0"/>
        <v>E</v>
      </c>
      <c r="J13" s="284"/>
      <c r="K13" s="285">
        <f>IF(Global!E13="","",Global!E13)</f>
        <v>1</v>
      </c>
      <c r="L13" s="285">
        <f>IF(Global!G13="","",Global!G13)</f>
        <v>2</v>
      </c>
      <c r="M13" s="296" t="str">
        <f t="shared" si="1"/>
        <v>V</v>
      </c>
      <c r="N13" s="287">
        <f t="shared" si="2"/>
        <v>0</v>
      </c>
      <c r="O13" s="166"/>
      <c r="P13" s="166"/>
      <c r="Q13" s="166"/>
      <c r="R13" s="166"/>
      <c r="S13" s="166"/>
    </row>
    <row r="14" spans="1:19" s="158" customFormat="1" ht="17.25" customHeight="1" thickBot="1" x14ac:dyDescent="0.25">
      <c r="A14" s="297" t="str">
        <f>Global!A14</f>
        <v>GRUPO B (Group B)</v>
      </c>
      <c r="B14" s="298"/>
      <c r="C14" s="299"/>
      <c r="D14" s="298"/>
      <c r="E14" s="300"/>
      <c r="F14" s="298"/>
      <c r="G14" s="300"/>
      <c r="H14" s="298"/>
      <c r="I14" s="301"/>
      <c r="J14" s="117"/>
      <c r="K14" s="302"/>
      <c r="L14" s="302"/>
      <c r="M14" s="303" t="str">
        <f t="shared" si="1"/>
        <v/>
      </c>
      <c r="N14" s="304"/>
      <c r="O14" s="166"/>
      <c r="P14" s="166"/>
      <c r="Q14" s="166"/>
      <c r="R14" s="166"/>
      <c r="S14" s="166"/>
    </row>
    <row r="15" spans="1:19" s="158" customFormat="1" ht="30.95" customHeight="1" thickBot="1" x14ac:dyDescent="0.25">
      <c r="A15" s="276">
        <f>Global!A15</f>
        <v>44886</v>
      </c>
      <c r="B15" s="305">
        <f>Global!B15</f>
        <v>0.29166666666666669</v>
      </c>
      <c r="C15" s="278">
        <f>Global!C15</f>
        <v>3</v>
      </c>
      <c r="D15" s="279" t="str">
        <f>Global!D15</f>
        <v>Inglaterra (England)</v>
      </c>
      <c r="E15" s="280">
        <v>2</v>
      </c>
      <c r="F15" s="281" t="s">
        <v>4</v>
      </c>
      <c r="G15" s="280">
        <v>0</v>
      </c>
      <c r="H15" s="282" t="str">
        <f>Global!H15</f>
        <v>Irán</v>
      </c>
      <c r="I15" s="283" t="str">
        <f t="shared" ref="I15:I20" si="3">IF(OR(E15="",G15=""),"",IF(E15&gt;G15,"L",IF(G15&gt;E15,"V","E")))</f>
        <v>L</v>
      </c>
      <c r="J15" s="284"/>
      <c r="K15" s="285">
        <f>IF(Global!E15="","",Global!E15)</f>
        <v>6</v>
      </c>
      <c r="L15" s="285">
        <f>IF(Global!G15="","",Global!G15)</f>
        <v>2</v>
      </c>
      <c r="M15" s="296" t="str">
        <f t="shared" si="1"/>
        <v>L</v>
      </c>
      <c r="N15" s="287">
        <f t="shared" ref="N15:N20" si="4">IF(M15="","",IF(AND(E15=K15,L15=G15),GPOSPuntosPorMarcador,0)+IF(M15=I15,GPOSPuntosPorGanador,0)+IF(E15-G15=K15-L15,GPOSPuntosPorDiferencia,0))</f>
        <v>1</v>
      </c>
      <c r="O15" s="166"/>
      <c r="P15" s="166"/>
      <c r="Q15" s="166"/>
      <c r="R15" s="166"/>
      <c r="S15" s="166"/>
    </row>
    <row r="16" spans="1:19" s="158" customFormat="1" ht="30.95" customHeight="1" thickBot="1" x14ac:dyDescent="0.25">
      <c r="A16" s="276">
        <f>Global!A16</f>
        <v>44886</v>
      </c>
      <c r="B16" s="306">
        <f>Global!B16</f>
        <v>0.54166666666666663</v>
      </c>
      <c r="C16" s="289">
        <f>Global!C16</f>
        <v>4</v>
      </c>
      <c r="D16" s="290" t="str">
        <f>Global!D16</f>
        <v>Estados Unidos (USA)</v>
      </c>
      <c r="E16" s="291">
        <v>1</v>
      </c>
      <c r="F16" s="292" t="s">
        <v>4</v>
      </c>
      <c r="G16" s="291">
        <v>0</v>
      </c>
      <c r="H16" s="293" t="str">
        <f>Global!H16</f>
        <v>Gales (Wales)</v>
      </c>
      <c r="I16" s="283" t="str">
        <f t="shared" si="3"/>
        <v>L</v>
      </c>
      <c r="J16" s="284"/>
      <c r="K16" s="285">
        <f>IF(Global!E16="","",Global!E16)</f>
        <v>1</v>
      </c>
      <c r="L16" s="285">
        <f>IF(Global!G16="","",Global!G16)</f>
        <v>1</v>
      </c>
      <c r="M16" s="296" t="str">
        <f t="shared" si="1"/>
        <v>E</v>
      </c>
      <c r="N16" s="287">
        <f t="shared" si="4"/>
        <v>0</v>
      </c>
      <c r="O16" s="166"/>
      <c r="P16" s="166"/>
      <c r="Q16" s="166"/>
      <c r="R16" s="166"/>
      <c r="S16" s="166"/>
    </row>
    <row r="17" spans="1:19" s="158" customFormat="1" ht="30.95" customHeight="1" thickBot="1" x14ac:dyDescent="0.25">
      <c r="A17" s="276">
        <f>Global!A17</f>
        <v>44890</v>
      </c>
      <c r="B17" s="306">
        <f>Global!B17</f>
        <v>0.54166666666666663</v>
      </c>
      <c r="C17" s="289">
        <f>Global!C17</f>
        <v>19</v>
      </c>
      <c r="D17" s="290" t="str">
        <f>Global!D17</f>
        <v>Inglaterra (England)</v>
      </c>
      <c r="E17" s="291">
        <v>1</v>
      </c>
      <c r="F17" s="292" t="s">
        <v>4</v>
      </c>
      <c r="G17" s="291">
        <v>1</v>
      </c>
      <c r="H17" s="293" t="str">
        <f>Global!H17</f>
        <v>Estados Unidos (USA)</v>
      </c>
      <c r="I17" s="283" t="str">
        <f t="shared" si="3"/>
        <v>E</v>
      </c>
      <c r="J17" s="284"/>
      <c r="K17" s="285">
        <f>IF(Global!E17="","",Global!E17)</f>
        <v>0</v>
      </c>
      <c r="L17" s="285">
        <f>IF(Global!G17="","",Global!G17)</f>
        <v>0</v>
      </c>
      <c r="M17" s="296" t="str">
        <f t="shared" si="1"/>
        <v>E</v>
      </c>
      <c r="N17" s="287">
        <f t="shared" si="4"/>
        <v>2</v>
      </c>
      <c r="O17" s="166"/>
      <c r="P17" s="166"/>
      <c r="Q17" s="166"/>
      <c r="R17" s="166"/>
      <c r="S17" s="166"/>
    </row>
    <row r="18" spans="1:19" s="158" customFormat="1" ht="30.95" customHeight="1" thickBot="1" x14ac:dyDescent="0.25">
      <c r="A18" s="276">
        <f>Global!A18</f>
        <v>44890</v>
      </c>
      <c r="B18" s="306">
        <f>Global!B18</f>
        <v>0.16666666666666666</v>
      </c>
      <c r="C18" s="289">
        <f>Global!C18</f>
        <v>20</v>
      </c>
      <c r="D18" s="290" t="str">
        <f>Global!D18</f>
        <v>Gales (Wales)</v>
      </c>
      <c r="E18" s="291">
        <v>0</v>
      </c>
      <c r="F18" s="292" t="s">
        <v>4</v>
      </c>
      <c r="G18" s="291">
        <v>0</v>
      </c>
      <c r="H18" s="293" t="str">
        <f>Global!H18</f>
        <v>Irán</v>
      </c>
      <c r="I18" s="283" t="str">
        <f t="shared" si="3"/>
        <v>E</v>
      </c>
      <c r="J18" s="284"/>
      <c r="K18" s="285">
        <f>IF(Global!E18="","",Global!E18)</f>
        <v>0</v>
      </c>
      <c r="L18" s="285">
        <f>IF(Global!G18="","",Global!G18)</f>
        <v>2</v>
      </c>
      <c r="M18" s="296" t="str">
        <f t="shared" si="1"/>
        <v>V</v>
      </c>
      <c r="N18" s="287">
        <f t="shared" si="4"/>
        <v>0</v>
      </c>
      <c r="O18" s="166"/>
      <c r="P18" s="166"/>
      <c r="Q18" s="166"/>
      <c r="R18" s="166"/>
      <c r="S18" s="166"/>
    </row>
    <row r="19" spans="1:19" s="158" customFormat="1" ht="30.95" customHeight="1" thickBot="1" x14ac:dyDescent="0.25">
      <c r="A19" s="276">
        <f>Global!A19</f>
        <v>44894</v>
      </c>
      <c r="B19" s="306">
        <f>Global!B19</f>
        <v>0.54166666666666663</v>
      </c>
      <c r="C19" s="289">
        <f>Global!C19</f>
        <v>35</v>
      </c>
      <c r="D19" s="290" t="str">
        <f>Global!D19</f>
        <v>Gales (Wales)</v>
      </c>
      <c r="E19" s="291">
        <v>0</v>
      </c>
      <c r="F19" s="292" t="s">
        <v>4</v>
      </c>
      <c r="G19" s="291">
        <v>2</v>
      </c>
      <c r="H19" s="293" t="str">
        <f>Global!H19</f>
        <v>Inglaterra (England)</v>
      </c>
      <c r="I19" s="283" t="str">
        <f t="shared" si="3"/>
        <v>V</v>
      </c>
      <c r="J19" s="284"/>
      <c r="K19" s="285">
        <f>IF(Global!E19="","",Global!E19)</f>
        <v>0</v>
      </c>
      <c r="L19" s="285">
        <f>IF(Global!G19="","",Global!G19)</f>
        <v>3</v>
      </c>
      <c r="M19" s="296" t="str">
        <f t="shared" si="1"/>
        <v>V</v>
      </c>
      <c r="N19" s="287">
        <f t="shared" si="4"/>
        <v>1</v>
      </c>
      <c r="O19" s="166"/>
      <c r="P19" s="166"/>
      <c r="Q19" s="166"/>
      <c r="R19" s="166"/>
      <c r="S19" s="166"/>
    </row>
    <row r="20" spans="1:19" s="158" customFormat="1" ht="30.95" customHeight="1" thickBot="1" x14ac:dyDescent="0.25">
      <c r="A20" s="276">
        <f>Global!A20</f>
        <v>44894</v>
      </c>
      <c r="B20" s="306">
        <f>Global!B20</f>
        <v>0.54166666666666663</v>
      </c>
      <c r="C20" s="289">
        <f>Global!C20</f>
        <v>36</v>
      </c>
      <c r="D20" s="290" t="str">
        <f>Global!D20</f>
        <v>Irán</v>
      </c>
      <c r="E20" s="291">
        <v>1</v>
      </c>
      <c r="F20" s="292" t="s">
        <v>4</v>
      </c>
      <c r="G20" s="291">
        <v>1</v>
      </c>
      <c r="H20" s="293" t="str">
        <f>Global!H20</f>
        <v>Estados Unidos (USA)</v>
      </c>
      <c r="I20" s="283" t="str">
        <f t="shared" si="3"/>
        <v>E</v>
      </c>
      <c r="J20" s="284"/>
      <c r="K20" s="285">
        <f>IF(Global!E20="","",Global!E20)</f>
        <v>0</v>
      </c>
      <c r="L20" s="285">
        <f>IF(Global!G20="","",Global!G20)</f>
        <v>1</v>
      </c>
      <c r="M20" s="296" t="str">
        <f t="shared" si="1"/>
        <v>V</v>
      </c>
      <c r="N20" s="287">
        <f t="shared" si="4"/>
        <v>0</v>
      </c>
      <c r="O20" s="166"/>
      <c r="P20" s="166"/>
      <c r="Q20" s="166"/>
      <c r="R20" s="166"/>
      <c r="S20" s="166"/>
    </row>
    <row r="21" spans="1:19" s="158" customFormat="1" ht="17.25" customHeight="1" thickBot="1" x14ac:dyDescent="0.25">
      <c r="A21" s="297" t="str">
        <f>Global!A21</f>
        <v>GRUPO C (Group C)</v>
      </c>
      <c r="B21" s="298"/>
      <c r="C21" s="299"/>
      <c r="D21" s="298"/>
      <c r="E21" s="300"/>
      <c r="F21" s="298"/>
      <c r="G21" s="300"/>
      <c r="H21" s="298"/>
      <c r="I21" s="301"/>
      <c r="J21" s="117"/>
      <c r="K21" s="302"/>
      <c r="L21" s="302"/>
      <c r="M21" s="303" t="str">
        <f t="shared" si="1"/>
        <v/>
      </c>
      <c r="N21" s="304"/>
      <c r="O21" s="166"/>
      <c r="P21" s="166"/>
      <c r="Q21" s="166"/>
      <c r="R21" s="166"/>
      <c r="S21" s="166"/>
    </row>
    <row r="22" spans="1:19" s="158" customFormat="1" ht="30.95" customHeight="1" thickBot="1" x14ac:dyDescent="0.25">
      <c r="A22" s="276">
        <f>Global!A22</f>
        <v>44887</v>
      </c>
      <c r="B22" s="305">
        <f>Global!B22</f>
        <v>0.16666666666666666</v>
      </c>
      <c r="C22" s="278">
        <f>Global!C22</f>
        <v>5</v>
      </c>
      <c r="D22" s="279" t="str">
        <f>Global!D22</f>
        <v>Argentina</v>
      </c>
      <c r="E22" s="280">
        <v>3</v>
      </c>
      <c r="F22" s="281" t="s">
        <v>4</v>
      </c>
      <c r="G22" s="280">
        <v>0</v>
      </c>
      <c r="H22" s="282" t="str">
        <f>Global!H22</f>
        <v>A. Saudita (Saudi A.)</v>
      </c>
      <c r="I22" s="283" t="str">
        <f t="shared" ref="I22:I27" si="5">IF(OR(E22="",G22=""),"",IF(E22&gt;G22,"L",IF(G22&gt;E22,"V","E")))</f>
        <v>L</v>
      </c>
      <c r="J22" s="284"/>
      <c r="K22" s="285">
        <f>IF(Global!E22="","",Global!E22)</f>
        <v>1</v>
      </c>
      <c r="L22" s="285">
        <f>IF(Global!G22="","",Global!G22)</f>
        <v>2</v>
      </c>
      <c r="M22" s="296" t="str">
        <f t="shared" si="1"/>
        <v>V</v>
      </c>
      <c r="N22" s="287">
        <f t="shared" ref="N22:N27" si="6">IF(M22="","",IF(AND(E22=K22,L22=G22),GPOSPuntosPorMarcador,0)+IF(M22=I22,GPOSPuntosPorGanador,0)+IF(E22-G22=K22-L22,GPOSPuntosPorDiferencia,0))</f>
        <v>0</v>
      </c>
      <c r="O22" s="166"/>
      <c r="P22" s="166"/>
      <c r="Q22" s="166"/>
      <c r="R22" s="166"/>
      <c r="S22" s="166"/>
    </row>
    <row r="23" spans="1:19" s="158" customFormat="1" ht="30.95" customHeight="1" thickBot="1" x14ac:dyDescent="0.25">
      <c r="A23" s="276">
        <f>Global!A23</f>
        <v>44887</v>
      </c>
      <c r="B23" s="306">
        <f>Global!B23</f>
        <v>0.41666666666666669</v>
      </c>
      <c r="C23" s="289">
        <f>Global!C23</f>
        <v>6</v>
      </c>
      <c r="D23" s="290" t="str">
        <f>Global!D23</f>
        <v>México</v>
      </c>
      <c r="E23" s="291">
        <v>1</v>
      </c>
      <c r="F23" s="292" t="s">
        <v>4</v>
      </c>
      <c r="G23" s="291">
        <v>1</v>
      </c>
      <c r="H23" s="293" t="str">
        <f>Global!H23</f>
        <v>Polonia (Poland)</v>
      </c>
      <c r="I23" s="283" t="str">
        <f t="shared" si="5"/>
        <v>E</v>
      </c>
      <c r="J23" s="284"/>
      <c r="K23" s="285">
        <f>IF(Global!E23="","",Global!E23)</f>
        <v>0</v>
      </c>
      <c r="L23" s="285">
        <f>IF(Global!G23="","",Global!G23)</f>
        <v>0</v>
      </c>
      <c r="M23" s="296" t="str">
        <f t="shared" si="1"/>
        <v>E</v>
      </c>
      <c r="N23" s="287">
        <f t="shared" si="6"/>
        <v>2</v>
      </c>
      <c r="O23" s="166"/>
      <c r="P23" s="166"/>
      <c r="Q23" s="166"/>
      <c r="R23" s="166"/>
      <c r="S23" s="166"/>
    </row>
    <row r="24" spans="1:19" s="158" customFormat="1" ht="30.95" customHeight="1" thickBot="1" x14ac:dyDescent="0.25">
      <c r="A24" s="276">
        <f>Global!A24</f>
        <v>44891</v>
      </c>
      <c r="B24" s="306">
        <f>Global!B24</f>
        <v>0.54166666666666663</v>
      </c>
      <c r="C24" s="289">
        <f>Global!C24</f>
        <v>22</v>
      </c>
      <c r="D24" s="290" t="str">
        <f>Global!D24</f>
        <v>Argentina</v>
      </c>
      <c r="E24" s="291">
        <v>2</v>
      </c>
      <c r="F24" s="292" t="s">
        <v>4</v>
      </c>
      <c r="G24" s="291">
        <v>1</v>
      </c>
      <c r="H24" s="293" t="str">
        <f>Global!H24</f>
        <v>México</v>
      </c>
      <c r="I24" s="283" t="str">
        <f t="shared" si="5"/>
        <v>L</v>
      </c>
      <c r="J24" s="284"/>
      <c r="K24" s="285">
        <f>IF(Global!E24="","",Global!E24)</f>
        <v>2</v>
      </c>
      <c r="L24" s="285">
        <f>IF(Global!G24="","",Global!G24)</f>
        <v>0</v>
      </c>
      <c r="M24" s="296" t="str">
        <f t="shared" si="1"/>
        <v>L</v>
      </c>
      <c r="N24" s="287">
        <f t="shared" si="6"/>
        <v>1</v>
      </c>
      <c r="O24" s="166"/>
      <c r="P24" s="166"/>
      <c r="Q24" s="166"/>
      <c r="R24" s="166"/>
      <c r="S24" s="166"/>
    </row>
    <row r="25" spans="1:19" s="158" customFormat="1" ht="30.95" customHeight="1" thickBot="1" x14ac:dyDescent="0.25">
      <c r="A25" s="276">
        <f>Global!A25</f>
        <v>44891</v>
      </c>
      <c r="B25" s="306">
        <f>Global!B25</f>
        <v>0.29166666666666669</v>
      </c>
      <c r="C25" s="289">
        <f>Global!C25</f>
        <v>23</v>
      </c>
      <c r="D25" s="290" t="str">
        <f>Global!D25</f>
        <v>Polonia (Poland)</v>
      </c>
      <c r="E25" s="291">
        <v>2</v>
      </c>
      <c r="F25" s="292" t="s">
        <v>4</v>
      </c>
      <c r="G25" s="291">
        <v>0</v>
      </c>
      <c r="H25" s="293" t="str">
        <f>Global!H25</f>
        <v>A. Saudita (Saudi A.)</v>
      </c>
      <c r="I25" s="283" t="str">
        <f t="shared" si="5"/>
        <v>L</v>
      </c>
      <c r="J25" s="284"/>
      <c r="K25" s="285">
        <f>IF(Global!E25="","",Global!E25)</f>
        <v>2</v>
      </c>
      <c r="L25" s="285">
        <f>IF(Global!G25="","",Global!G25)</f>
        <v>0</v>
      </c>
      <c r="M25" s="296" t="str">
        <f t="shared" si="1"/>
        <v>L</v>
      </c>
      <c r="N25" s="287">
        <f t="shared" si="6"/>
        <v>3</v>
      </c>
      <c r="O25" s="166"/>
      <c r="P25" s="166"/>
      <c r="Q25" s="166"/>
      <c r="R25" s="166"/>
      <c r="S25" s="166"/>
    </row>
    <row r="26" spans="1:19" s="158" customFormat="1" ht="30.95" customHeight="1" thickBot="1" x14ac:dyDescent="0.25">
      <c r="A26" s="276">
        <f>Global!A26</f>
        <v>44895</v>
      </c>
      <c r="B26" s="306">
        <f>Global!B26</f>
        <v>0.54166666666666663</v>
      </c>
      <c r="C26" s="289">
        <f>Global!C26</f>
        <v>37</v>
      </c>
      <c r="D26" s="290" t="str">
        <f>Global!D26</f>
        <v>Polonia (Poland)</v>
      </c>
      <c r="E26" s="291">
        <v>1</v>
      </c>
      <c r="F26" s="292" t="s">
        <v>4</v>
      </c>
      <c r="G26" s="291">
        <v>2</v>
      </c>
      <c r="H26" s="293" t="str">
        <f>Global!H26</f>
        <v>Argentina</v>
      </c>
      <c r="I26" s="283" t="str">
        <f t="shared" si="5"/>
        <v>V</v>
      </c>
      <c r="J26" s="284"/>
      <c r="K26" s="285">
        <f>IF(Global!E26="","",Global!E26)</f>
        <v>0</v>
      </c>
      <c r="L26" s="285">
        <f>IF(Global!G26="","",Global!G26)</f>
        <v>2</v>
      </c>
      <c r="M26" s="296" t="str">
        <f t="shared" si="1"/>
        <v>V</v>
      </c>
      <c r="N26" s="287">
        <f t="shared" si="6"/>
        <v>1</v>
      </c>
      <c r="O26" s="166"/>
      <c r="P26" s="166"/>
      <c r="Q26" s="166"/>
      <c r="R26" s="166"/>
      <c r="S26" s="166"/>
    </row>
    <row r="27" spans="1:19" s="158" customFormat="1" ht="30.95" customHeight="1" thickBot="1" x14ac:dyDescent="0.25">
      <c r="A27" s="276">
        <f>Global!A27</f>
        <v>44895</v>
      </c>
      <c r="B27" s="306">
        <f>Global!B27</f>
        <v>0.54166666666666663</v>
      </c>
      <c r="C27" s="289">
        <f>Global!C27</f>
        <v>38</v>
      </c>
      <c r="D27" s="290" t="str">
        <f>Global!D27</f>
        <v>A. Saudita (Saudi A.)</v>
      </c>
      <c r="E27" s="291">
        <v>0</v>
      </c>
      <c r="F27" s="292" t="s">
        <v>4</v>
      </c>
      <c r="G27" s="291">
        <v>2</v>
      </c>
      <c r="H27" s="293" t="str">
        <f>Global!H27</f>
        <v>México</v>
      </c>
      <c r="I27" s="283" t="str">
        <f t="shared" si="5"/>
        <v>V</v>
      </c>
      <c r="J27" s="284"/>
      <c r="K27" s="285">
        <f>IF(Global!E27="","",Global!E27)</f>
        <v>1</v>
      </c>
      <c r="L27" s="285">
        <f>IF(Global!G27="","",Global!G27)</f>
        <v>2</v>
      </c>
      <c r="M27" s="296" t="str">
        <f t="shared" si="1"/>
        <v>V</v>
      </c>
      <c r="N27" s="287">
        <f t="shared" si="6"/>
        <v>1</v>
      </c>
      <c r="O27" s="166"/>
      <c r="P27" s="166"/>
      <c r="Q27" s="166"/>
      <c r="R27" s="166"/>
      <c r="S27" s="166"/>
    </row>
    <row r="28" spans="1:19" s="158" customFormat="1" ht="17.25" customHeight="1" thickBot="1" x14ac:dyDescent="0.25">
      <c r="A28" s="297" t="str">
        <f>Global!A28</f>
        <v>GRUPO D (Group D )</v>
      </c>
      <c r="B28" s="298"/>
      <c r="C28" s="299"/>
      <c r="D28" s="298"/>
      <c r="E28" s="300"/>
      <c r="F28" s="298"/>
      <c r="G28" s="300"/>
      <c r="H28" s="298"/>
      <c r="I28" s="301"/>
      <c r="J28" s="117"/>
      <c r="K28" s="302"/>
      <c r="L28" s="302"/>
      <c r="M28" s="303" t="str">
        <f t="shared" si="1"/>
        <v/>
      </c>
      <c r="N28" s="304"/>
      <c r="O28" s="166"/>
      <c r="P28" s="166"/>
      <c r="Q28" s="166"/>
      <c r="R28" s="166"/>
      <c r="S28" s="166"/>
    </row>
    <row r="29" spans="1:19" s="158" customFormat="1" ht="30.95" customHeight="1" thickBot="1" x14ac:dyDescent="0.25">
      <c r="A29" s="276">
        <f>Global!A29</f>
        <v>44887</v>
      </c>
      <c r="B29" s="305">
        <f>Global!B29</f>
        <v>0.54166666666666663</v>
      </c>
      <c r="C29" s="278">
        <f>Global!C29</f>
        <v>7</v>
      </c>
      <c r="D29" s="279" t="str">
        <f>Global!D29</f>
        <v>Francia (France)</v>
      </c>
      <c r="E29" s="280">
        <v>2</v>
      </c>
      <c r="F29" s="281" t="s">
        <v>4</v>
      </c>
      <c r="G29" s="280">
        <v>1</v>
      </c>
      <c r="H29" s="282" t="str">
        <f>Global!H29</f>
        <v>Australia</v>
      </c>
      <c r="I29" s="283" t="str">
        <f t="shared" ref="I29:I34" si="7">IF(OR(E29="",G29=""),"",IF(E29&gt;G29,"L",IF(G29&gt;E29,"V","E")))</f>
        <v>L</v>
      </c>
      <c r="J29" s="284"/>
      <c r="K29" s="285">
        <f>IF(Global!E29="","",Global!E29)</f>
        <v>4</v>
      </c>
      <c r="L29" s="285">
        <f>IF(Global!G29="","",Global!G29)</f>
        <v>1</v>
      </c>
      <c r="M29" s="296" t="str">
        <f t="shared" si="1"/>
        <v>L</v>
      </c>
      <c r="N29" s="287">
        <f t="shared" ref="N29:N34" si="8">IF(M29="","",IF(AND(E29=K29,L29=G29),GPOSPuntosPorMarcador,0)+IF(M29=I29,GPOSPuntosPorGanador,0)+IF(E29-G29=K29-L29,GPOSPuntosPorDiferencia,0))</f>
        <v>1</v>
      </c>
      <c r="O29" s="166"/>
      <c r="P29" s="166"/>
      <c r="Q29" s="166"/>
      <c r="R29" s="166"/>
      <c r="S29" s="166"/>
    </row>
    <row r="30" spans="1:19" s="158" customFormat="1" ht="30.95" customHeight="1" thickBot="1" x14ac:dyDescent="0.25">
      <c r="A30" s="276">
        <f>Global!A30</f>
        <v>44887</v>
      </c>
      <c r="B30" s="306">
        <f>Global!B30</f>
        <v>0.29166666666666669</v>
      </c>
      <c r="C30" s="289">
        <f>Global!C30</f>
        <v>8</v>
      </c>
      <c r="D30" s="290" t="str">
        <f>Global!D30</f>
        <v>Dinamarca (Denmark)</v>
      </c>
      <c r="E30" s="291">
        <v>2</v>
      </c>
      <c r="F30" s="292" t="s">
        <v>4</v>
      </c>
      <c r="G30" s="291">
        <v>0</v>
      </c>
      <c r="H30" s="293" t="str">
        <f>Global!H30</f>
        <v>Túnez (Tunisia)</v>
      </c>
      <c r="I30" s="283" t="str">
        <f t="shared" si="7"/>
        <v>L</v>
      </c>
      <c r="J30" s="284"/>
      <c r="K30" s="285">
        <f>IF(Global!E30="","",Global!E30)</f>
        <v>0</v>
      </c>
      <c r="L30" s="285">
        <f>IF(Global!G30="","",Global!G30)</f>
        <v>0</v>
      </c>
      <c r="M30" s="296" t="str">
        <f t="shared" si="1"/>
        <v>E</v>
      </c>
      <c r="N30" s="287">
        <f t="shared" si="8"/>
        <v>0</v>
      </c>
      <c r="O30" s="166"/>
      <c r="P30" s="166"/>
      <c r="Q30" s="166"/>
      <c r="R30" s="166"/>
      <c r="S30" s="166"/>
    </row>
    <row r="31" spans="1:19" s="158" customFormat="1" ht="30.95" customHeight="1" thickBot="1" x14ac:dyDescent="0.25">
      <c r="A31" s="276">
        <f>Global!A31</f>
        <v>44891</v>
      </c>
      <c r="B31" s="306">
        <f>Global!B31</f>
        <v>0.41666666666666669</v>
      </c>
      <c r="C31" s="289">
        <f>Global!C31</f>
        <v>21</v>
      </c>
      <c r="D31" s="290" t="str">
        <f>Global!D31</f>
        <v>Francia (France)</v>
      </c>
      <c r="E31" s="291">
        <v>2</v>
      </c>
      <c r="F31" s="292" t="s">
        <v>4</v>
      </c>
      <c r="G31" s="291">
        <v>1</v>
      </c>
      <c r="H31" s="293" t="str">
        <f>Global!H31</f>
        <v>Dinamarca (Denmark)</v>
      </c>
      <c r="I31" s="283" t="str">
        <f t="shared" si="7"/>
        <v>L</v>
      </c>
      <c r="J31" s="284"/>
      <c r="K31" s="285">
        <f>IF(Global!E31="","",Global!E31)</f>
        <v>2</v>
      </c>
      <c r="L31" s="285">
        <f>IF(Global!G31="","",Global!G31)</f>
        <v>1</v>
      </c>
      <c r="M31" s="296" t="str">
        <f t="shared" si="1"/>
        <v>L</v>
      </c>
      <c r="N31" s="287">
        <f t="shared" si="8"/>
        <v>3</v>
      </c>
      <c r="O31" s="166"/>
      <c r="P31" s="166"/>
      <c r="Q31" s="166"/>
      <c r="R31" s="166"/>
      <c r="S31" s="166"/>
    </row>
    <row r="32" spans="1:19" s="158" customFormat="1" ht="30.95" customHeight="1" thickBot="1" x14ac:dyDescent="0.25">
      <c r="A32" s="276">
        <f>Global!A32</f>
        <v>44891</v>
      </c>
      <c r="B32" s="306">
        <f>Global!B32</f>
        <v>0.16666666666666666</v>
      </c>
      <c r="C32" s="289">
        <f>Global!C32</f>
        <v>24</v>
      </c>
      <c r="D32" s="290" t="str">
        <f>Global!D32</f>
        <v>Túnez (Tunisia)</v>
      </c>
      <c r="E32" s="291">
        <v>0</v>
      </c>
      <c r="F32" s="292" t="s">
        <v>4</v>
      </c>
      <c r="G32" s="291">
        <v>0</v>
      </c>
      <c r="H32" s="293" t="str">
        <f>Global!H32</f>
        <v>Australia</v>
      </c>
      <c r="I32" s="283" t="str">
        <f t="shared" si="7"/>
        <v>E</v>
      </c>
      <c r="J32" s="284"/>
      <c r="K32" s="285">
        <f>IF(Global!E32="","",Global!E32)</f>
        <v>0</v>
      </c>
      <c r="L32" s="285">
        <f>IF(Global!G32="","",Global!G32)</f>
        <v>1</v>
      </c>
      <c r="M32" s="296" t="str">
        <f t="shared" si="1"/>
        <v>V</v>
      </c>
      <c r="N32" s="287">
        <f t="shared" si="8"/>
        <v>0</v>
      </c>
      <c r="O32" s="166"/>
      <c r="P32" s="166"/>
      <c r="Q32" s="166"/>
      <c r="R32" s="166"/>
      <c r="S32" s="166"/>
    </row>
    <row r="33" spans="1:19" s="158" customFormat="1" ht="30.95" customHeight="1" thickBot="1" x14ac:dyDescent="0.25">
      <c r="A33" s="276">
        <f>Global!A33</f>
        <v>44895</v>
      </c>
      <c r="B33" s="306">
        <f>Global!B33</f>
        <v>0.375</v>
      </c>
      <c r="C33" s="289">
        <f>Global!C33</f>
        <v>39</v>
      </c>
      <c r="D33" s="290" t="str">
        <f>Global!D33</f>
        <v>Túnez (Tunisia)</v>
      </c>
      <c r="E33" s="291">
        <v>1</v>
      </c>
      <c r="F33" s="292" t="s">
        <v>4</v>
      </c>
      <c r="G33" s="291">
        <v>2</v>
      </c>
      <c r="H33" s="293" t="str">
        <f>Global!H33</f>
        <v>Francia (France)</v>
      </c>
      <c r="I33" s="283" t="str">
        <f t="shared" si="7"/>
        <v>V</v>
      </c>
      <c r="J33" s="284"/>
      <c r="K33" s="285">
        <f>IF(Global!E33="","",Global!E33)</f>
        <v>1</v>
      </c>
      <c r="L33" s="285">
        <f>IF(Global!G33="","",Global!G33)</f>
        <v>0</v>
      </c>
      <c r="M33" s="296" t="str">
        <f t="shared" si="1"/>
        <v>L</v>
      </c>
      <c r="N33" s="287">
        <f t="shared" si="8"/>
        <v>0</v>
      </c>
      <c r="O33" s="166"/>
      <c r="P33" s="166"/>
      <c r="Q33" s="166"/>
      <c r="R33" s="166"/>
      <c r="S33" s="166"/>
    </row>
    <row r="34" spans="1:19" s="158" customFormat="1" ht="30.95" customHeight="1" thickBot="1" x14ac:dyDescent="0.25">
      <c r="A34" s="276">
        <f>Global!A34</f>
        <v>44895</v>
      </c>
      <c r="B34" s="306">
        <f>Global!B34</f>
        <v>0.375</v>
      </c>
      <c r="C34" s="289">
        <f>Global!C34</f>
        <v>40</v>
      </c>
      <c r="D34" s="290" t="str">
        <f>Global!D34</f>
        <v>Australia</v>
      </c>
      <c r="E34" s="291">
        <v>1</v>
      </c>
      <c r="F34" s="292" t="s">
        <v>4</v>
      </c>
      <c r="G34" s="291">
        <v>2</v>
      </c>
      <c r="H34" s="293" t="str">
        <f>Global!H34</f>
        <v>Dinamarca (Denmark)</v>
      </c>
      <c r="I34" s="283" t="str">
        <f t="shared" si="7"/>
        <v>V</v>
      </c>
      <c r="J34" s="284"/>
      <c r="K34" s="285">
        <f>IF(Global!E34="","",Global!E34)</f>
        <v>1</v>
      </c>
      <c r="L34" s="285">
        <f>IF(Global!G34="","",Global!G34)</f>
        <v>0</v>
      </c>
      <c r="M34" s="296" t="str">
        <f t="shared" si="1"/>
        <v>L</v>
      </c>
      <c r="N34" s="287">
        <f t="shared" si="8"/>
        <v>0</v>
      </c>
      <c r="O34" s="166"/>
      <c r="P34" s="166"/>
      <c r="Q34" s="166"/>
      <c r="R34" s="166"/>
      <c r="S34" s="166"/>
    </row>
    <row r="35" spans="1:19" s="158" customFormat="1" ht="17.25" customHeight="1" thickBot="1" x14ac:dyDescent="0.25">
      <c r="A35" s="297" t="str">
        <f>Global!A35</f>
        <v>Grupo E  (Group  E)</v>
      </c>
      <c r="B35" s="298"/>
      <c r="C35" s="299"/>
      <c r="D35" s="298"/>
      <c r="E35" s="300"/>
      <c r="F35" s="298"/>
      <c r="G35" s="300"/>
      <c r="H35" s="298"/>
      <c r="I35" s="301"/>
      <c r="J35" s="117"/>
      <c r="K35" s="302"/>
      <c r="L35" s="302"/>
      <c r="M35" s="303" t="str">
        <f t="shared" si="1"/>
        <v/>
      </c>
      <c r="N35" s="304"/>
      <c r="O35" s="166"/>
      <c r="P35" s="166"/>
      <c r="Q35" s="166"/>
      <c r="R35" s="166"/>
      <c r="S35" s="166"/>
    </row>
    <row r="36" spans="1:19" s="158" customFormat="1" ht="30.95" customHeight="1" thickBot="1" x14ac:dyDescent="0.25">
      <c r="A36" s="276">
        <f>Global!A36</f>
        <v>44888</v>
      </c>
      <c r="B36" s="305">
        <f>Global!B36</f>
        <v>0.41666666666666669</v>
      </c>
      <c r="C36" s="278">
        <f>Global!C36</f>
        <v>9</v>
      </c>
      <c r="D36" s="279" t="str">
        <f>Global!D36</f>
        <v>España (Spain)</v>
      </c>
      <c r="E36" s="280">
        <v>2</v>
      </c>
      <c r="F36" s="281" t="s">
        <v>4</v>
      </c>
      <c r="G36" s="280">
        <v>0</v>
      </c>
      <c r="H36" s="282" t="str">
        <f>Global!H36</f>
        <v>Costa Rica</v>
      </c>
      <c r="I36" s="283" t="str">
        <f t="shared" ref="I36:I41" si="9">IF(OR(E36="",G36=""),"",IF(E36&gt;G36,"L",IF(G36&gt;E36,"V","E")))</f>
        <v>L</v>
      </c>
      <c r="J36" s="284"/>
      <c r="K36" s="285">
        <f>IF(Global!E36="","",Global!E36)</f>
        <v>7</v>
      </c>
      <c r="L36" s="285">
        <f>IF(Global!G36="","",Global!G36)</f>
        <v>0</v>
      </c>
      <c r="M36" s="296" t="str">
        <f t="shared" si="1"/>
        <v>L</v>
      </c>
      <c r="N36" s="287">
        <f t="shared" ref="N36:N41" si="10">IF(M36="","",IF(AND(E36=K36,L36=G36),GPOSPuntosPorMarcador,0)+IF(M36=I36,GPOSPuntosPorGanador,0)+IF(E36-G36=K36-L36,GPOSPuntosPorDiferencia,0))</f>
        <v>1</v>
      </c>
      <c r="O36" s="166"/>
      <c r="P36" s="166"/>
      <c r="Q36" s="166"/>
      <c r="R36" s="166"/>
      <c r="S36" s="166"/>
    </row>
    <row r="37" spans="1:19" s="158" customFormat="1" ht="30.95" customHeight="1" thickBot="1" x14ac:dyDescent="0.25">
      <c r="A37" s="276">
        <f>Global!A37</f>
        <v>44888</v>
      </c>
      <c r="B37" s="306">
        <f>Global!B37</f>
        <v>0.29166666666666669</v>
      </c>
      <c r="C37" s="289">
        <f>Global!C37</f>
        <v>10</v>
      </c>
      <c r="D37" s="290" t="str">
        <f>Global!D37</f>
        <v>Alemania (Germany)</v>
      </c>
      <c r="E37" s="291">
        <v>2</v>
      </c>
      <c r="F37" s="292" t="s">
        <v>4</v>
      </c>
      <c r="G37" s="291">
        <v>1</v>
      </c>
      <c r="H37" s="293" t="str">
        <f>Global!H37</f>
        <v>Japón (Japan)</v>
      </c>
      <c r="I37" s="283" t="str">
        <f t="shared" si="9"/>
        <v>L</v>
      </c>
      <c r="J37" s="284"/>
      <c r="K37" s="285">
        <f>IF(Global!E37="","",Global!E37)</f>
        <v>1</v>
      </c>
      <c r="L37" s="285">
        <f>IF(Global!G37="","",Global!G37)</f>
        <v>2</v>
      </c>
      <c r="M37" s="296" t="str">
        <f t="shared" si="1"/>
        <v>V</v>
      </c>
      <c r="N37" s="287">
        <f t="shared" si="10"/>
        <v>0</v>
      </c>
      <c r="O37" s="166"/>
      <c r="P37" s="166"/>
      <c r="Q37" s="166"/>
      <c r="R37" s="166"/>
      <c r="S37" s="166"/>
    </row>
    <row r="38" spans="1:19" s="158" customFormat="1" ht="30.95" customHeight="1" thickBot="1" x14ac:dyDescent="0.25">
      <c r="A38" s="276">
        <f>Global!A38</f>
        <v>44892</v>
      </c>
      <c r="B38" s="306">
        <f>Global!B38</f>
        <v>0.54166666666666663</v>
      </c>
      <c r="C38" s="289">
        <f>Global!C38</f>
        <v>25</v>
      </c>
      <c r="D38" s="290" t="str">
        <f>Global!D38</f>
        <v>España (Spain)</v>
      </c>
      <c r="E38" s="291">
        <v>1</v>
      </c>
      <c r="F38" s="292" t="s">
        <v>4</v>
      </c>
      <c r="G38" s="291">
        <v>0</v>
      </c>
      <c r="H38" s="293" t="str">
        <f>Global!H38</f>
        <v>Alemania (Germany)</v>
      </c>
      <c r="I38" s="283" t="str">
        <f t="shared" si="9"/>
        <v>L</v>
      </c>
      <c r="J38" s="284"/>
      <c r="K38" s="285">
        <f>IF(Global!E38="","",Global!E38)</f>
        <v>1</v>
      </c>
      <c r="L38" s="285">
        <f>IF(Global!G38="","",Global!G38)</f>
        <v>1</v>
      </c>
      <c r="M38" s="296" t="str">
        <f t="shared" si="1"/>
        <v>E</v>
      </c>
      <c r="N38" s="287">
        <f t="shared" si="10"/>
        <v>0</v>
      </c>
      <c r="O38" s="166"/>
      <c r="P38" s="166"/>
      <c r="Q38" s="166"/>
      <c r="R38" s="166"/>
      <c r="S38" s="166"/>
    </row>
    <row r="39" spans="1:19" s="158" customFormat="1" ht="30.95" customHeight="1" thickBot="1" x14ac:dyDescent="0.25">
      <c r="A39" s="276">
        <f>Global!A39</f>
        <v>44892</v>
      </c>
      <c r="B39" s="306">
        <f>Global!B39</f>
        <v>0.16666666666666666</v>
      </c>
      <c r="C39" s="289">
        <f>Global!C39</f>
        <v>26</v>
      </c>
      <c r="D39" s="290" t="str">
        <f>Global!D39</f>
        <v>Japón (Japan)</v>
      </c>
      <c r="E39" s="280">
        <v>1</v>
      </c>
      <c r="F39" s="292" t="s">
        <v>4</v>
      </c>
      <c r="G39" s="280">
        <v>1</v>
      </c>
      <c r="H39" s="293" t="str">
        <f>Global!H39</f>
        <v>Costa Rica</v>
      </c>
      <c r="I39" s="283" t="str">
        <f t="shared" si="9"/>
        <v>E</v>
      </c>
      <c r="J39" s="284"/>
      <c r="K39" s="285">
        <f>IF(Global!E39="","",Global!E39)</f>
        <v>0</v>
      </c>
      <c r="L39" s="285">
        <f>IF(Global!G39="","",Global!G39)</f>
        <v>1</v>
      </c>
      <c r="M39" s="296" t="str">
        <f t="shared" si="1"/>
        <v>V</v>
      </c>
      <c r="N39" s="287">
        <f t="shared" si="10"/>
        <v>0</v>
      </c>
      <c r="O39" s="166"/>
      <c r="P39" s="166"/>
      <c r="Q39" s="166"/>
      <c r="R39" s="166"/>
      <c r="S39" s="166"/>
    </row>
    <row r="40" spans="1:19" s="158" customFormat="1" ht="30.95" customHeight="1" thickBot="1" x14ac:dyDescent="0.25">
      <c r="A40" s="276">
        <f>Global!A40</f>
        <v>44896</v>
      </c>
      <c r="B40" s="306">
        <f>Global!B40</f>
        <v>0.54166666666666663</v>
      </c>
      <c r="C40" s="289">
        <f>Global!C40</f>
        <v>43</v>
      </c>
      <c r="D40" s="290" t="str">
        <f>Global!D40</f>
        <v>Japón (Japan)</v>
      </c>
      <c r="E40" s="307">
        <v>1</v>
      </c>
      <c r="F40" s="292" t="s">
        <v>4</v>
      </c>
      <c r="G40" s="307">
        <v>1</v>
      </c>
      <c r="H40" s="293" t="str">
        <f>Global!H40</f>
        <v>España (Spain)</v>
      </c>
      <c r="I40" s="283" t="str">
        <f t="shared" si="9"/>
        <v>E</v>
      </c>
      <c r="J40" s="284"/>
      <c r="K40" s="285">
        <f>IF(Global!E40="","",Global!E40)</f>
        <v>2</v>
      </c>
      <c r="L40" s="285">
        <f>IF(Global!G40="","",Global!G40)</f>
        <v>1</v>
      </c>
      <c r="M40" s="296" t="str">
        <f t="shared" si="1"/>
        <v>L</v>
      </c>
      <c r="N40" s="287">
        <f t="shared" si="10"/>
        <v>0</v>
      </c>
      <c r="O40" s="166"/>
      <c r="P40" s="166"/>
      <c r="Q40" s="166"/>
      <c r="R40" s="166"/>
      <c r="S40" s="166"/>
    </row>
    <row r="41" spans="1:19" s="158" customFormat="1" ht="30.95" customHeight="1" thickBot="1" x14ac:dyDescent="0.25">
      <c r="A41" s="276">
        <f>Global!A41</f>
        <v>44896</v>
      </c>
      <c r="B41" s="306">
        <f>Global!B41</f>
        <v>0.54166666666666663</v>
      </c>
      <c r="C41" s="289">
        <f>Global!C41</f>
        <v>44</v>
      </c>
      <c r="D41" s="290" t="str">
        <f>Global!D41</f>
        <v>Costa Rica</v>
      </c>
      <c r="E41" s="280">
        <v>0</v>
      </c>
      <c r="F41" s="292" t="s">
        <v>4</v>
      </c>
      <c r="G41" s="280">
        <v>2</v>
      </c>
      <c r="H41" s="293" t="str">
        <f>Global!H41</f>
        <v>Alemania (Germany)</v>
      </c>
      <c r="I41" s="283" t="str">
        <f t="shared" si="9"/>
        <v>V</v>
      </c>
      <c r="J41" s="284"/>
      <c r="K41" s="285">
        <f>IF(Global!E41="","",Global!E41)</f>
        <v>2</v>
      </c>
      <c r="L41" s="285">
        <f>IF(Global!G41="","",Global!G41)</f>
        <v>4</v>
      </c>
      <c r="M41" s="296" t="str">
        <f t="shared" si="1"/>
        <v>V</v>
      </c>
      <c r="N41" s="287">
        <f t="shared" si="10"/>
        <v>2</v>
      </c>
      <c r="O41" s="166"/>
      <c r="P41" s="166"/>
      <c r="Q41" s="166"/>
      <c r="R41" s="166"/>
      <c r="S41" s="166"/>
    </row>
    <row r="42" spans="1:19" s="158" customFormat="1" ht="17.25" customHeight="1" thickBot="1" x14ac:dyDescent="0.25">
      <c r="A42" s="297" t="str">
        <f>Global!A42</f>
        <v>GRUPO F (Group F )</v>
      </c>
      <c r="B42" s="298"/>
      <c r="C42" s="299"/>
      <c r="D42" s="298"/>
      <c r="E42" s="300"/>
      <c r="F42" s="298"/>
      <c r="G42" s="300"/>
      <c r="H42" s="298"/>
      <c r="I42" s="301"/>
      <c r="J42" s="117"/>
      <c r="K42" s="302"/>
      <c r="L42" s="302"/>
      <c r="M42" s="303" t="str">
        <f t="shared" si="1"/>
        <v/>
      </c>
      <c r="N42" s="304"/>
      <c r="O42" s="166"/>
      <c r="P42" s="166"/>
      <c r="Q42" s="166"/>
      <c r="R42" s="166"/>
      <c r="S42" s="166"/>
    </row>
    <row r="43" spans="1:19" s="158" customFormat="1" ht="30.95" customHeight="1" thickBot="1" x14ac:dyDescent="0.25">
      <c r="A43" s="276">
        <f>Global!A43</f>
        <v>44888</v>
      </c>
      <c r="B43" s="305">
        <f>Global!B43</f>
        <v>0.54166666666666663</v>
      </c>
      <c r="C43" s="278">
        <f>Global!C43</f>
        <v>11</v>
      </c>
      <c r="D43" s="279" t="str">
        <f>Global!D43</f>
        <v>Bélgica (Belgium)</v>
      </c>
      <c r="E43" s="280">
        <v>2</v>
      </c>
      <c r="F43" s="281" t="s">
        <v>4</v>
      </c>
      <c r="G43" s="280">
        <v>0</v>
      </c>
      <c r="H43" s="282" t="str">
        <f>Global!H43</f>
        <v>Canada</v>
      </c>
      <c r="I43" s="283" t="str">
        <f t="shared" ref="I43:I48" si="11">IF(OR(E43="",G43=""),"",IF(E43&gt;G43,"L",IF(G43&gt;E43,"V","E")))</f>
        <v>L</v>
      </c>
      <c r="J43" s="284"/>
      <c r="K43" s="285">
        <f>IF(Global!E43="","",Global!E43)</f>
        <v>1</v>
      </c>
      <c r="L43" s="285">
        <f>IF(Global!G43="","",Global!G43)</f>
        <v>0</v>
      </c>
      <c r="M43" s="296" t="str">
        <f t="shared" si="1"/>
        <v>L</v>
      </c>
      <c r="N43" s="287">
        <f t="shared" ref="N43:N48" si="12">IF(M43="","",IF(AND(E43=K43,L43=G43),GPOSPuntosPorMarcador,0)+IF(M43=I43,GPOSPuntosPorGanador,0)+IF(E43-G43=K43-L43,GPOSPuntosPorDiferencia,0))</f>
        <v>1</v>
      </c>
      <c r="O43" s="166"/>
      <c r="P43" s="166"/>
      <c r="Q43" s="166"/>
      <c r="R43" s="166"/>
      <c r="S43" s="166"/>
    </row>
    <row r="44" spans="1:19" s="158" customFormat="1" ht="30.95" customHeight="1" thickBot="1" x14ac:dyDescent="0.25">
      <c r="A44" s="276">
        <f>Global!A44</f>
        <v>44888</v>
      </c>
      <c r="B44" s="306">
        <f>Global!B44</f>
        <v>0.16666666666666666</v>
      </c>
      <c r="C44" s="289">
        <f>Global!C44</f>
        <v>12</v>
      </c>
      <c r="D44" s="290" t="str">
        <f>Global!D44</f>
        <v>Marruecos (Morocco)</v>
      </c>
      <c r="E44" s="291">
        <v>0</v>
      </c>
      <c r="F44" s="292" t="s">
        <v>4</v>
      </c>
      <c r="G44" s="291">
        <v>1</v>
      </c>
      <c r="H44" s="293" t="str">
        <f>Global!H44</f>
        <v>Croacia</v>
      </c>
      <c r="I44" s="283" t="str">
        <f t="shared" si="11"/>
        <v>V</v>
      </c>
      <c r="J44" s="284"/>
      <c r="K44" s="285">
        <f>IF(Global!E44="","",Global!E44)</f>
        <v>0</v>
      </c>
      <c r="L44" s="285">
        <f>IF(Global!G44="","",Global!G44)</f>
        <v>0</v>
      </c>
      <c r="M44" s="296" t="str">
        <f t="shared" si="1"/>
        <v>E</v>
      </c>
      <c r="N44" s="287">
        <f t="shared" si="12"/>
        <v>0</v>
      </c>
      <c r="O44" s="166"/>
      <c r="P44" s="166"/>
      <c r="Q44" s="166"/>
      <c r="R44" s="166"/>
      <c r="S44" s="166"/>
    </row>
    <row r="45" spans="1:19" s="158" customFormat="1" ht="30.95" customHeight="1" thickBot="1" x14ac:dyDescent="0.25">
      <c r="A45" s="276">
        <f>Global!A45</f>
        <v>44892</v>
      </c>
      <c r="B45" s="306">
        <f>Global!B45</f>
        <v>0.29166666666666669</v>
      </c>
      <c r="C45" s="289">
        <f>Global!C45</f>
        <v>27</v>
      </c>
      <c r="D45" s="290" t="str">
        <f>Global!D45</f>
        <v>Bélgica (Belgium)</v>
      </c>
      <c r="E45" s="291">
        <v>2</v>
      </c>
      <c r="F45" s="292" t="s">
        <v>4</v>
      </c>
      <c r="G45" s="291">
        <v>0</v>
      </c>
      <c r="H45" s="293" t="str">
        <f>Global!H45</f>
        <v>Marruecos (Morocco)</v>
      </c>
      <c r="I45" s="283" t="str">
        <f t="shared" si="11"/>
        <v>L</v>
      </c>
      <c r="J45" s="284"/>
      <c r="K45" s="285">
        <f>IF(Global!E45="","",Global!E45)</f>
        <v>0</v>
      </c>
      <c r="L45" s="285">
        <f>IF(Global!G45="","",Global!G45)</f>
        <v>2</v>
      </c>
      <c r="M45" s="296" t="str">
        <f t="shared" si="1"/>
        <v>V</v>
      </c>
      <c r="N45" s="287">
        <f t="shared" si="12"/>
        <v>0</v>
      </c>
      <c r="O45" s="166"/>
      <c r="P45" s="166"/>
      <c r="Q45" s="166"/>
      <c r="R45" s="166"/>
      <c r="S45" s="166"/>
    </row>
    <row r="46" spans="1:19" s="158" customFormat="1" ht="30.95" customHeight="1" thickBot="1" x14ac:dyDescent="0.25">
      <c r="A46" s="276">
        <f>Global!A46</f>
        <v>44892</v>
      </c>
      <c r="B46" s="306">
        <f>Global!B46</f>
        <v>0.41666666666666669</v>
      </c>
      <c r="C46" s="289">
        <f>Global!C46</f>
        <v>28</v>
      </c>
      <c r="D46" s="290" t="str">
        <f>Global!D46</f>
        <v>Croacia</v>
      </c>
      <c r="E46" s="291">
        <v>1</v>
      </c>
      <c r="F46" s="292" t="s">
        <v>4</v>
      </c>
      <c r="G46" s="291">
        <v>1</v>
      </c>
      <c r="H46" s="293" t="str">
        <f>Global!H46</f>
        <v>Canada</v>
      </c>
      <c r="I46" s="283" t="str">
        <f t="shared" si="11"/>
        <v>E</v>
      </c>
      <c r="J46" s="284"/>
      <c r="K46" s="285">
        <f>IF(Global!E46="","",Global!E46)</f>
        <v>4</v>
      </c>
      <c r="L46" s="285">
        <f>IF(Global!G46="","",Global!G46)</f>
        <v>1</v>
      </c>
      <c r="M46" s="296" t="str">
        <f t="shared" si="1"/>
        <v>L</v>
      </c>
      <c r="N46" s="287">
        <f t="shared" si="12"/>
        <v>0</v>
      </c>
      <c r="O46" s="166"/>
      <c r="P46" s="166"/>
      <c r="Q46" s="166"/>
      <c r="R46" s="166"/>
      <c r="S46" s="166"/>
    </row>
    <row r="47" spans="1:19" s="158" customFormat="1" ht="30.95" customHeight="1" thickBot="1" x14ac:dyDescent="0.25">
      <c r="A47" s="276">
        <f>Global!A47</f>
        <v>44896</v>
      </c>
      <c r="B47" s="306">
        <f>Global!B47</f>
        <v>0.375</v>
      </c>
      <c r="C47" s="289">
        <f>Global!C47</f>
        <v>41</v>
      </c>
      <c r="D47" s="290" t="str">
        <f>Global!D47</f>
        <v>Croacia</v>
      </c>
      <c r="E47" s="291">
        <v>1</v>
      </c>
      <c r="F47" s="292" t="s">
        <v>4</v>
      </c>
      <c r="G47" s="291">
        <v>1</v>
      </c>
      <c r="H47" s="293" t="str">
        <f>Global!H47</f>
        <v>Bélgica (Belgium)</v>
      </c>
      <c r="I47" s="283" t="str">
        <f t="shared" si="11"/>
        <v>E</v>
      </c>
      <c r="J47" s="284"/>
      <c r="K47" s="285">
        <f>IF(Global!E47="","",Global!E47)</f>
        <v>0</v>
      </c>
      <c r="L47" s="285">
        <f>IF(Global!G47="","",Global!G47)</f>
        <v>0</v>
      </c>
      <c r="M47" s="296" t="str">
        <f t="shared" si="1"/>
        <v>E</v>
      </c>
      <c r="N47" s="287">
        <f t="shared" si="12"/>
        <v>2</v>
      </c>
      <c r="O47" s="166"/>
      <c r="P47" s="166"/>
      <c r="Q47" s="166"/>
      <c r="R47" s="166"/>
      <c r="S47" s="166"/>
    </row>
    <row r="48" spans="1:19" s="158" customFormat="1" ht="30.95" customHeight="1" thickBot="1" x14ac:dyDescent="0.25">
      <c r="A48" s="276">
        <f>Global!A48</f>
        <v>44896</v>
      </c>
      <c r="B48" s="306">
        <f>Global!B48</f>
        <v>0.375</v>
      </c>
      <c r="C48" s="289">
        <f>Global!C48</f>
        <v>42</v>
      </c>
      <c r="D48" s="308" t="str">
        <f>Global!D48</f>
        <v>Canada</v>
      </c>
      <c r="E48" s="291">
        <v>1</v>
      </c>
      <c r="F48" s="309" t="s">
        <v>4</v>
      </c>
      <c r="G48" s="291">
        <v>1</v>
      </c>
      <c r="H48" s="310" t="str">
        <f>Global!H48</f>
        <v>Marruecos (Morocco)</v>
      </c>
      <c r="I48" s="283" t="str">
        <f t="shared" si="11"/>
        <v>E</v>
      </c>
      <c r="J48" s="311"/>
      <c r="K48" s="285">
        <f>IF(Global!E48="","",Global!E48)</f>
        <v>1</v>
      </c>
      <c r="L48" s="285">
        <f>IF(Global!G48="","",Global!G48)</f>
        <v>2</v>
      </c>
      <c r="M48" s="286" t="str">
        <f t="shared" si="1"/>
        <v>V</v>
      </c>
      <c r="N48" s="287">
        <f t="shared" si="12"/>
        <v>0</v>
      </c>
      <c r="O48" s="166"/>
      <c r="P48" s="166"/>
      <c r="Q48" s="166"/>
      <c r="R48" s="166"/>
      <c r="S48" s="166"/>
    </row>
    <row r="49" spans="1:19" s="158" customFormat="1" ht="17.25" customHeight="1" thickBot="1" x14ac:dyDescent="0.25">
      <c r="A49" s="297" t="str">
        <f>Global!A49</f>
        <v>GRUPO G (Group  G)</v>
      </c>
      <c r="B49" s="298"/>
      <c r="C49" s="299"/>
      <c r="D49" s="298"/>
      <c r="E49" s="300"/>
      <c r="F49" s="298"/>
      <c r="G49" s="300"/>
      <c r="H49" s="298"/>
      <c r="I49" s="301"/>
      <c r="J49" s="117"/>
      <c r="K49" s="302"/>
      <c r="L49" s="302"/>
      <c r="M49" s="303" t="str">
        <f t="shared" si="1"/>
        <v/>
      </c>
      <c r="N49" s="304"/>
      <c r="O49" s="166"/>
      <c r="P49" s="166"/>
      <c r="Q49" s="166"/>
      <c r="R49" s="166"/>
      <c r="S49" s="166"/>
    </row>
    <row r="50" spans="1:19" s="158" customFormat="1" ht="30.95" customHeight="1" thickBot="1" x14ac:dyDescent="0.25">
      <c r="A50" s="276">
        <f>Global!A50</f>
        <v>44889</v>
      </c>
      <c r="B50" s="305">
        <f>Global!B50</f>
        <v>0.54166666666666663</v>
      </c>
      <c r="C50" s="278">
        <f>Global!C50</f>
        <v>13</v>
      </c>
      <c r="D50" s="279" t="str">
        <f>Global!D50</f>
        <v>Brasil (Brazil)</v>
      </c>
      <c r="E50" s="280">
        <v>3</v>
      </c>
      <c r="F50" s="281" t="s">
        <v>4</v>
      </c>
      <c r="G50" s="280">
        <v>0</v>
      </c>
      <c r="H50" s="282" t="str">
        <f>Global!H50</f>
        <v>Serbia</v>
      </c>
      <c r="I50" s="283" t="str">
        <f t="shared" ref="I50:I55" si="13">IF(OR(E50="",G50=""),"",IF(E50&gt;G50,"L",IF(G50&gt;E50,"V","E")))</f>
        <v>L</v>
      </c>
      <c r="J50" s="284"/>
      <c r="K50" s="285">
        <f>IF(Global!E50="","",Global!E50)</f>
        <v>2</v>
      </c>
      <c r="L50" s="285">
        <f>IF(Global!G50="","",Global!G50)</f>
        <v>0</v>
      </c>
      <c r="M50" s="296" t="str">
        <f t="shared" si="1"/>
        <v>L</v>
      </c>
      <c r="N50" s="287">
        <f t="shared" ref="N50:N55" si="14">IF(M50="","",IF(AND(E50=K50,L50=G50),GPOSPuntosPorMarcador,0)+IF(M50=I50,GPOSPuntosPorGanador,0)+IF(E50-G50=K50-L50,GPOSPuntosPorDiferencia,0))</f>
        <v>1</v>
      </c>
      <c r="O50" s="166"/>
      <c r="P50" s="166"/>
      <c r="Q50" s="166"/>
      <c r="R50" s="166"/>
      <c r="S50" s="166"/>
    </row>
    <row r="51" spans="1:19" s="158" customFormat="1" ht="30.95" customHeight="1" thickBot="1" x14ac:dyDescent="0.25">
      <c r="A51" s="276">
        <f>Global!A51</f>
        <v>44889</v>
      </c>
      <c r="B51" s="306">
        <f>Global!B51</f>
        <v>0.16666666666666666</v>
      </c>
      <c r="C51" s="289">
        <f>Global!C51</f>
        <v>14</v>
      </c>
      <c r="D51" s="290" t="str">
        <f>Global!D51</f>
        <v>Suiza (Switzerland)</v>
      </c>
      <c r="E51" s="291">
        <v>1</v>
      </c>
      <c r="F51" s="292" t="s">
        <v>4</v>
      </c>
      <c r="G51" s="291">
        <v>0</v>
      </c>
      <c r="H51" s="293" t="str">
        <f>Global!H51</f>
        <v>Camerún (Cameroon)</v>
      </c>
      <c r="I51" s="283" t="str">
        <f t="shared" si="13"/>
        <v>L</v>
      </c>
      <c r="J51" s="284"/>
      <c r="K51" s="285">
        <f>IF(Global!E51="","",Global!E51)</f>
        <v>1</v>
      </c>
      <c r="L51" s="285">
        <f>IF(Global!G51="","",Global!G51)</f>
        <v>0</v>
      </c>
      <c r="M51" s="296" t="str">
        <f t="shared" si="1"/>
        <v>L</v>
      </c>
      <c r="N51" s="287">
        <f t="shared" si="14"/>
        <v>3</v>
      </c>
      <c r="O51" s="166"/>
      <c r="P51" s="166"/>
      <c r="Q51" s="166"/>
      <c r="R51" s="166"/>
      <c r="S51" s="166"/>
    </row>
    <row r="52" spans="1:19" s="158" customFormat="1" ht="30.95" customHeight="1" thickBot="1" x14ac:dyDescent="0.25">
      <c r="A52" s="276">
        <f>Global!A52</f>
        <v>44893</v>
      </c>
      <c r="B52" s="306">
        <f>Global!B52</f>
        <v>0.41666666666666669</v>
      </c>
      <c r="C52" s="289">
        <f>Global!C52</f>
        <v>29</v>
      </c>
      <c r="D52" s="290" t="str">
        <f>Global!D52</f>
        <v>Brasil (Brazil)</v>
      </c>
      <c r="E52" s="291">
        <v>2</v>
      </c>
      <c r="F52" s="292" t="s">
        <v>4</v>
      </c>
      <c r="G52" s="291">
        <v>0</v>
      </c>
      <c r="H52" s="293" t="str">
        <f>Global!H52</f>
        <v>Suiza (Switzerland)</v>
      </c>
      <c r="I52" s="283" t="str">
        <f t="shared" si="13"/>
        <v>L</v>
      </c>
      <c r="J52" s="284"/>
      <c r="K52" s="285">
        <f>IF(Global!E52="","",Global!E52)</f>
        <v>1</v>
      </c>
      <c r="L52" s="285">
        <f>IF(Global!G52="","",Global!G52)</f>
        <v>0</v>
      </c>
      <c r="M52" s="296" t="str">
        <f t="shared" si="1"/>
        <v>L</v>
      </c>
      <c r="N52" s="287">
        <f t="shared" si="14"/>
        <v>1</v>
      </c>
      <c r="O52" s="166"/>
      <c r="P52" s="166"/>
      <c r="Q52" s="166"/>
      <c r="R52" s="166"/>
      <c r="S52" s="166"/>
    </row>
    <row r="53" spans="1:19" s="158" customFormat="1" ht="30.95" customHeight="1" thickBot="1" x14ac:dyDescent="0.25">
      <c r="A53" s="276">
        <f>Global!A53</f>
        <v>44893</v>
      </c>
      <c r="B53" s="306">
        <f>Global!B53</f>
        <v>0.16666666666666666</v>
      </c>
      <c r="C53" s="289">
        <f>Global!C53</f>
        <v>30</v>
      </c>
      <c r="D53" s="290" t="str">
        <f>Global!D53</f>
        <v>Camerún (Cameroon)</v>
      </c>
      <c r="E53" s="291">
        <v>0</v>
      </c>
      <c r="F53" s="292" t="s">
        <v>4</v>
      </c>
      <c r="G53" s="291">
        <v>1</v>
      </c>
      <c r="H53" s="293" t="str">
        <f>Global!H53</f>
        <v>Serbia</v>
      </c>
      <c r="I53" s="283" t="str">
        <f t="shared" si="13"/>
        <v>V</v>
      </c>
      <c r="J53" s="284"/>
      <c r="K53" s="285">
        <f>IF(Global!E53="","",Global!E53)</f>
        <v>3</v>
      </c>
      <c r="L53" s="285">
        <f>IF(Global!G53="","",Global!G53)</f>
        <v>3</v>
      </c>
      <c r="M53" s="296" t="str">
        <f t="shared" si="1"/>
        <v>E</v>
      </c>
      <c r="N53" s="287">
        <f t="shared" si="14"/>
        <v>0</v>
      </c>
      <c r="O53" s="166"/>
      <c r="P53" s="166"/>
      <c r="Q53" s="166"/>
      <c r="R53" s="166"/>
      <c r="S53" s="166"/>
    </row>
    <row r="54" spans="1:19" s="158" customFormat="1" ht="30.95" customHeight="1" thickBot="1" x14ac:dyDescent="0.25">
      <c r="A54" s="276">
        <f>Global!A54</f>
        <v>44897</v>
      </c>
      <c r="B54" s="306">
        <f>Global!B54</f>
        <v>0.54166666666666663</v>
      </c>
      <c r="C54" s="289">
        <f>Global!C54</f>
        <v>45</v>
      </c>
      <c r="D54" s="290" t="str">
        <f>Global!D54</f>
        <v>Camerún (Cameroon)</v>
      </c>
      <c r="E54" s="291">
        <v>0</v>
      </c>
      <c r="F54" s="292" t="s">
        <v>4</v>
      </c>
      <c r="G54" s="291">
        <v>2</v>
      </c>
      <c r="H54" s="293" t="str">
        <f>Global!H54</f>
        <v>Brasil (Brazil)</v>
      </c>
      <c r="I54" s="283" t="str">
        <f t="shared" si="13"/>
        <v>V</v>
      </c>
      <c r="J54" s="284"/>
      <c r="K54" s="285">
        <f>IF(Global!E54="","",Global!E54)</f>
        <v>1</v>
      </c>
      <c r="L54" s="285">
        <f>IF(Global!G54="","",Global!G54)</f>
        <v>0</v>
      </c>
      <c r="M54" s="296" t="str">
        <f t="shared" si="1"/>
        <v>L</v>
      </c>
      <c r="N54" s="287">
        <f t="shared" si="14"/>
        <v>0</v>
      </c>
      <c r="O54" s="166"/>
      <c r="P54" s="166"/>
      <c r="Q54" s="166"/>
      <c r="R54" s="166"/>
      <c r="S54" s="166"/>
    </row>
    <row r="55" spans="1:19" s="158" customFormat="1" ht="30.95" customHeight="1" thickBot="1" x14ac:dyDescent="0.25">
      <c r="A55" s="276">
        <f>Global!A55</f>
        <v>44897</v>
      </c>
      <c r="B55" s="306">
        <f>Global!B55</f>
        <v>0.54166666666666663</v>
      </c>
      <c r="C55" s="289">
        <f>Global!C55</f>
        <v>46</v>
      </c>
      <c r="D55" s="290" t="str">
        <f>Global!D55</f>
        <v>Serbia</v>
      </c>
      <c r="E55" s="291">
        <v>0</v>
      </c>
      <c r="F55" s="292" t="s">
        <v>4</v>
      </c>
      <c r="G55" s="291">
        <v>1</v>
      </c>
      <c r="H55" s="293" t="str">
        <f>Global!H55</f>
        <v>Suiza (Switzerland)</v>
      </c>
      <c r="I55" s="283" t="str">
        <f t="shared" si="13"/>
        <v>V</v>
      </c>
      <c r="J55" s="284"/>
      <c r="K55" s="285">
        <f>IF(Global!E55="","",Global!E55)</f>
        <v>2</v>
      </c>
      <c r="L55" s="285">
        <f>IF(Global!G55="","",Global!G55)</f>
        <v>3</v>
      </c>
      <c r="M55" s="296" t="str">
        <f t="shared" si="1"/>
        <v>V</v>
      </c>
      <c r="N55" s="287">
        <f t="shared" si="14"/>
        <v>2</v>
      </c>
      <c r="O55" s="166"/>
      <c r="P55" s="166"/>
      <c r="Q55" s="166"/>
      <c r="R55" s="166"/>
      <c r="S55" s="166"/>
    </row>
    <row r="56" spans="1:19" s="158" customFormat="1" ht="17.25" customHeight="1" thickBot="1" x14ac:dyDescent="0.25">
      <c r="A56" s="297" t="str">
        <f>Global!A56</f>
        <v>GRUPO H (Group H)</v>
      </c>
      <c r="B56" s="298"/>
      <c r="C56" s="299"/>
      <c r="D56" s="298"/>
      <c r="E56" s="300"/>
      <c r="F56" s="298"/>
      <c r="G56" s="300"/>
      <c r="H56" s="298"/>
      <c r="I56" s="301"/>
      <c r="J56" s="117"/>
      <c r="K56" s="302"/>
      <c r="L56" s="302"/>
      <c r="M56" s="303" t="str">
        <f t="shared" si="1"/>
        <v/>
      </c>
      <c r="N56" s="304"/>
      <c r="O56" s="166"/>
      <c r="P56" s="166"/>
      <c r="Q56" s="166"/>
      <c r="R56" s="166"/>
      <c r="S56" s="166"/>
    </row>
    <row r="57" spans="1:19" s="158" customFormat="1" ht="30.95" customHeight="1" thickBot="1" x14ac:dyDescent="0.25">
      <c r="A57" s="276">
        <f>Global!A57</f>
        <v>44889</v>
      </c>
      <c r="B57" s="305">
        <f>Global!B57</f>
        <v>0.41666666666666669</v>
      </c>
      <c r="C57" s="278">
        <f>Global!C57</f>
        <v>15</v>
      </c>
      <c r="D57" s="279" t="str">
        <f>Global!D57</f>
        <v>Portugal</v>
      </c>
      <c r="E57" s="280">
        <v>2</v>
      </c>
      <c r="F57" s="281" t="s">
        <v>4</v>
      </c>
      <c r="G57" s="280">
        <v>0</v>
      </c>
      <c r="H57" s="282" t="str">
        <f>Global!H57</f>
        <v>Ghana</v>
      </c>
      <c r="I57" s="283" t="str">
        <f t="shared" ref="I57:I62" si="15">IF(OR(E57="",G57=""),"",IF(E57&gt;G57,"L",IF(G57&gt;E57,"V","E")))</f>
        <v>L</v>
      </c>
      <c r="J57" s="284"/>
      <c r="K57" s="285">
        <f>IF(Global!E57="","",Global!E57)</f>
        <v>3</v>
      </c>
      <c r="L57" s="285">
        <f>IF(Global!G57="","",Global!G57)</f>
        <v>2</v>
      </c>
      <c r="M57" s="296" t="str">
        <f t="shared" si="1"/>
        <v>L</v>
      </c>
      <c r="N57" s="287">
        <f t="shared" ref="N57:N62" si="16">IF(M57="","",IF(AND(E57=K57,L57=G57),GPOSPuntosPorMarcador,0)+IF(M57=I57,GPOSPuntosPorGanador,0)+IF(E57-G57=K57-L57,GPOSPuntosPorDiferencia,0))</f>
        <v>1</v>
      </c>
      <c r="O57" s="166"/>
      <c r="P57" s="166"/>
      <c r="Q57" s="166"/>
      <c r="R57" s="166"/>
      <c r="S57" s="166"/>
    </row>
    <row r="58" spans="1:19" s="158" customFormat="1" ht="30.95" customHeight="1" thickBot="1" x14ac:dyDescent="0.25">
      <c r="A58" s="276">
        <f>Global!A58</f>
        <v>44889</v>
      </c>
      <c r="B58" s="306">
        <f>Global!B58</f>
        <v>0.29166666666666669</v>
      </c>
      <c r="C58" s="289">
        <f>Global!C58</f>
        <v>16</v>
      </c>
      <c r="D58" s="290" t="str">
        <f>Global!D58</f>
        <v>Uruguay</v>
      </c>
      <c r="E58" s="280">
        <v>2</v>
      </c>
      <c r="F58" s="292" t="s">
        <v>4</v>
      </c>
      <c r="G58" s="291">
        <v>1</v>
      </c>
      <c r="H58" s="293" t="str">
        <f>Global!H58</f>
        <v>Corea del Sur (S. Korea)</v>
      </c>
      <c r="I58" s="283" t="str">
        <f t="shared" si="15"/>
        <v>L</v>
      </c>
      <c r="J58" s="284"/>
      <c r="K58" s="285">
        <f>IF(Global!E58="","",Global!E58)</f>
        <v>0</v>
      </c>
      <c r="L58" s="285">
        <f>IF(Global!G58="","",Global!G58)</f>
        <v>0</v>
      </c>
      <c r="M58" s="296" t="str">
        <f t="shared" si="1"/>
        <v>E</v>
      </c>
      <c r="N58" s="287">
        <f t="shared" si="16"/>
        <v>0</v>
      </c>
      <c r="O58" s="166"/>
      <c r="P58" s="166"/>
      <c r="Q58" s="166"/>
      <c r="R58" s="166"/>
      <c r="S58" s="166"/>
    </row>
    <row r="59" spans="1:19" s="158" customFormat="1" ht="30.95" customHeight="1" thickBot="1" x14ac:dyDescent="0.25">
      <c r="A59" s="276">
        <f>Global!A59</f>
        <v>44893</v>
      </c>
      <c r="B59" s="306">
        <f>Global!B59</f>
        <v>0.54166666666666663</v>
      </c>
      <c r="C59" s="289">
        <f>Global!C59</f>
        <v>31</v>
      </c>
      <c r="D59" s="290" t="str">
        <f>Global!D59</f>
        <v>Portugal</v>
      </c>
      <c r="E59" s="291">
        <v>1</v>
      </c>
      <c r="F59" s="292" t="s">
        <v>4</v>
      </c>
      <c r="G59" s="291">
        <v>1</v>
      </c>
      <c r="H59" s="293" t="str">
        <f>Global!H59</f>
        <v>Uruguay</v>
      </c>
      <c r="I59" s="283" t="str">
        <f t="shared" si="15"/>
        <v>E</v>
      </c>
      <c r="J59" s="284"/>
      <c r="K59" s="285">
        <f>IF(Global!E59="","",Global!E59)</f>
        <v>2</v>
      </c>
      <c r="L59" s="285">
        <f>IF(Global!G59="","",Global!G59)</f>
        <v>0</v>
      </c>
      <c r="M59" s="296" t="str">
        <f t="shared" si="1"/>
        <v>L</v>
      </c>
      <c r="N59" s="287">
        <f t="shared" si="16"/>
        <v>0</v>
      </c>
      <c r="O59" s="166"/>
      <c r="P59" s="166"/>
      <c r="Q59" s="166"/>
      <c r="R59" s="166"/>
      <c r="S59" s="166"/>
    </row>
    <row r="60" spans="1:19" s="158" customFormat="1" ht="30.95" customHeight="1" thickBot="1" x14ac:dyDescent="0.25">
      <c r="A60" s="276">
        <f>Global!A60</f>
        <v>44893</v>
      </c>
      <c r="B60" s="306">
        <f>Global!B60</f>
        <v>0.29166666666666669</v>
      </c>
      <c r="C60" s="289">
        <f>Global!C60</f>
        <v>32</v>
      </c>
      <c r="D60" s="290" t="str">
        <f>Global!D60</f>
        <v>Corea del Sur (S. Korea)</v>
      </c>
      <c r="E60" s="280">
        <v>1</v>
      </c>
      <c r="F60" s="292" t="s">
        <v>4</v>
      </c>
      <c r="G60" s="291">
        <v>1</v>
      </c>
      <c r="H60" s="293" t="str">
        <f>Global!H60</f>
        <v>Ghana</v>
      </c>
      <c r="I60" s="283" t="str">
        <f t="shared" si="15"/>
        <v>E</v>
      </c>
      <c r="J60" s="284"/>
      <c r="K60" s="285">
        <f>IF(Global!E60="","",Global!E60)</f>
        <v>2</v>
      </c>
      <c r="L60" s="285">
        <f>IF(Global!G60="","",Global!G60)</f>
        <v>3</v>
      </c>
      <c r="M60" s="296" t="str">
        <f t="shared" si="1"/>
        <v>V</v>
      </c>
      <c r="N60" s="287">
        <f t="shared" si="16"/>
        <v>0</v>
      </c>
      <c r="O60" s="166"/>
      <c r="P60" s="166"/>
      <c r="Q60" s="166"/>
      <c r="R60" s="166"/>
      <c r="S60" s="166"/>
    </row>
    <row r="61" spans="1:19" s="158" customFormat="1" ht="30.95" customHeight="1" thickBot="1" x14ac:dyDescent="0.25">
      <c r="A61" s="276">
        <f>Global!A61</f>
        <v>44897</v>
      </c>
      <c r="B61" s="306">
        <f>Global!B61</f>
        <v>0.375</v>
      </c>
      <c r="C61" s="289">
        <f>Global!C61</f>
        <v>47</v>
      </c>
      <c r="D61" s="290" t="str">
        <f>Global!D61</f>
        <v>Corea del Sur (S. Korea)</v>
      </c>
      <c r="E61" s="291">
        <v>0</v>
      </c>
      <c r="F61" s="292" t="s">
        <v>4</v>
      </c>
      <c r="G61" s="291">
        <v>1</v>
      </c>
      <c r="H61" s="293" t="str">
        <f>Global!H61</f>
        <v>Portugal</v>
      </c>
      <c r="I61" s="283" t="str">
        <f t="shared" si="15"/>
        <v>V</v>
      </c>
      <c r="J61" s="284"/>
      <c r="K61" s="285">
        <f>IF(Global!E61="","",Global!E61)</f>
        <v>2</v>
      </c>
      <c r="L61" s="285">
        <f>IF(Global!G61="","",Global!G61)</f>
        <v>1</v>
      </c>
      <c r="M61" s="296" t="str">
        <f t="shared" si="1"/>
        <v>L</v>
      </c>
      <c r="N61" s="287">
        <f t="shared" si="16"/>
        <v>0</v>
      </c>
      <c r="O61" s="166"/>
      <c r="P61" s="166"/>
      <c r="Q61" s="166"/>
      <c r="R61" s="166"/>
      <c r="S61" s="166"/>
    </row>
    <row r="62" spans="1:19" s="158" customFormat="1" ht="30.95" customHeight="1" thickBot="1" x14ac:dyDescent="0.25">
      <c r="A62" s="276">
        <f>Global!A62</f>
        <v>44897</v>
      </c>
      <c r="B62" s="306">
        <f>Global!B62</f>
        <v>0.375</v>
      </c>
      <c r="C62" s="289">
        <f>Global!C62</f>
        <v>48</v>
      </c>
      <c r="D62" s="290" t="str">
        <f>Global!D62</f>
        <v>Ghana</v>
      </c>
      <c r="E62" s="291">
        <v>0</v>
      </c>
      <c r="F62" s="292" t="s">
        <v>4</v>
      </c>
      <c r="G62" s="291">
        <v>1</v>
      </c>
      <c r="H62" s="293" t="str">
        <f>Global!H62</f>
        <v>Uruguay</v>
      </c>
      <c r="I62" s="283" t="str">
        <f t="shared" si="15"/>
        <v>V</v>
      </c>
      <c r="J62" s="284"/>
      <c r="K62" s="285">
        <f>IF(Global!E62="","",Global!E62)</f>
        <v>0</v>
      </c>
      <c r="L62" s="285">
        <f>IF(Global!G62="","",Global!G62)</f>
        <v>2</v>
      </c>
      <c r="M62" s="296" t="str">
        <f t="shared" si="1"/>
        <v>V</v>
      </c>
      <c r="N62" s="287">
        <f t="shared" si="16"/>
        <v>1</v>
      </c>
      <c r="O62" s="166"/>
      <c r="P62" s="166"/>
      <c r="Q62" s="166"/>
      <c r="R62" s="166"/>
      <c r="S62" s="166"/>
    </row>
    <row r="63" spans="1:19" s="158" customFormat="1" ht="17.25" customHeight="1" thickBot="1" x14ac:dyDescent="0.25">
      <c r="A63" s="297" t="str">
        <f>Global!A63</f>
        <v>OCTAVOS DE FINAL (Round of 16)</v>
      </c>
      <c r="B63" s="312"/>
      <c r="C63" s="313"/>
      <c r="D63" s="298"/>
      <c r="E63" s="300"/>
      <c r="F63" s="298"/>
      <c r="G63" s="300"/>
      <c r="H63" s="298"/>
      <c r="I63" s="301"/>
      <c r="J63" s="117"/>
      <c r="K63" s="302"/>
      <c r="L63" s="302"/>
      <c r="M63" s="303" t="str">
        <f t="shared" si="1"/>
        <v/>
      </c>
      <c r="N63" s="304"/>
      <c r="O63" s="166"/>
      <c r="P63" s="166"/>
      <c r="Q63" s="166"/>
      <c r="R63" s="166"/>
      <c r="S63" s="166"/>
    </row>
    <row r="64" spans="1:19" s="158" customFormat="1" ht="30.95" customHeight="1" thickBot="1" x14ac:dyDescent="0.25">
      <c r="A64" s="276">
        <f>Global!A64</f>
        <v>44898</v>
      </c>
      <c r="B64" s="305">
        <f>Global!B64</f>
        <v>0.375</v>
      </c>
      <c r="C64" s="278">
        <f>Global!C64</f>
        <v>49</v>
      </c>
      <c r="D64" s="281" t="str">
        <f>Global!D64</f>
        <v>Holanda (Holland)</v>
      </c>
      <c r="E64" s="280">
        <v>2</v>
      </c>
      <c r="F64" s="281" t="s">
        <v>4</v>
      </c>
      <c r="G64" s="280">
        <v>1</v>
      </c>
      <c r="H64" s="314" t="str">
        <f>Global!H64</f>
        <v>Estados Unidos (USA)</v>
      </c>
      <c r="I64" s="283" t="str">
        <f t="shared" ref="I64:I71" si="17">IF(OR(E64="",G64=""),"",IF(E64&gt;G64,"L",IF(G64&gt;E64,"V","E")))</f>
        <v>L</v>
      </c>
      <c r="J64" s="284"/>
      <c r="K64" s="285">
        <f>IF(Global!E64="","",Global!E64)</f>
        <v>3</v>
      </c>
      <c r="L64" s="285">
        <f>IF(Global!G64="","",Global!G64)</f>
        <v>1</v>
      </c>
      <c r="M64" s="296" t="str">
        <f t="shared" si="1"/>
        <v>L</v>
      </c>
      <c r="N64" s="287">
        <f t="shared" ref="N64:N71" si="18">IF(M64="","",IF(AND(E64=K64,L64=G64),OCTPuntosPorMarcador,0)+IF(M64=I64,OCTPuntosPorGanador,0)+IF(E64-G64=K64-L64,OCTPuntosPorDiferencia,0))</f>
        <v>3</v>
      </c>
      <c r="O64" s="166"/>
      <c r="P64" s="166"/>
      <c r="Q64" s="166"/>
      <c r="R64" s="166"/>
      <c r="S64" s="166"/>
    </row>
    <row r="65" spans="1:19" s="158" customFormat="1" ht="30.95" customHeight="1" thickBot="1" x14ac:dyDescent="0.25">
      <c r="A65" s="276">
        <f>Global!A65</f>
        <v>44898</v>
      </c>
      <c r="B65" s="306">
        <f>Global!B65</f>
        <v>0.54166666666666663</v>
      </c>
      <c r="C65" s="289">
        <f>Global!C65</f>
        <v>50</v>
      </c>
      <c r="D65" s="292" t="str">
        <f>Global!D65</f>
        <v>Argentina</v>
      </c>
      <c r="E65" s="291">
        <v>2</v>
      </c>
      <c r="F65" s="292" t="s">
        <v>4</v>
      </c>
      <c r="G65" s="291">
        <v>0</v>
      </c>
      <c r="H65" s="315" t="str">
        <f>Global!H65</f>
        <v>Australia</v>
      </c>
      <c r="I65" s="283" t="str">
        <f t="shared" si="17"/>
        <v>L</v>
      </c>
      <c r="J65" s="284"/>
      <c r="K65" s="285">
        <f>IF(Global!E65="","",Global!E65)</f>
        <v>2</v>
      </c>
      <c r="L65" s="285">
        <f>IF(Global!G65="","",Global!G65)</f>
        <v>1</v>
      </c>
      <c r="M65" s="296" t="str">
        <f t="shared" si="1"/>
        <v>L</v>
      </c>
      <c r="N65" s="287">
        <f t="shared" si="18"/>
        <v>3</v>
      </c>
      <c r="O65" s="166"/>
      <c r="P65" s="166"/>
      <c r="Q65" s="166"/>
      <c r="R65" s="166"/>
      <c r="S65" s="166"/>
    </row>
    <row r="66" spans="1:19" s="158" customFormat="1" ht="30.95" customHeight="1" thickBot="1" x14ac:dyDescent="0.25">
      <c r="A66" s="276">
        <f>Global!A66</f>
        <v>44899</v>
      </c>
      <c r="B66" s="306">
        <f>Global!B66</f>
        <v>0.375</v>
      </c>
      <c r="C66" s="289">
        <f>Global!C66</f>
        <v>51</v>
      </c>
      <c r="D66" s="292" t="str">
        <f>Global!D66</f>
        <v>Francia (France)</v>
      </c>
      <c r="E66" s="291">
        <v>2</v>
      </c>
      <c r="F66" s="292" t="s">
        <v>4</v>
      </c>
      <c r="G66" s="291">
        <v>0</v>
      </c>
      <c r="H66" s="315" t="str">
        <f>Global!H66</f>
        <v>Polonia (Poland)</v>
      </c>
      <c r="I66" s="283" t="str">
        <f t="shared" si="17"/>
        <v>L</v>
      </c>
      <c r="J66" s="284"/>
      <c r="K66" s="285">
        <f>IF(Global!E66="","",Global!E66)</f>
        <v>3</v>
      </c>
      <c r="L66" s="285">
        <f>IF(Global!G66="","",Global!G66)</f>
        <v>1</v>
      </c>
      <c r="M66" s="296" t="str">
        <f t="shared" si="1"/>
        <v>L</v>
      </c>
      <c r="N66" s="287">
        <f t="shared" si="18"/>
        <v>4</v>
      </c>
      <c r="O66" s="166"/>
      <c r="P66" s="166"/>
      <c r="Q66" s="166"/>
      <c r="R66" s="166"/>
      <c r="S66" s="166"/>
    </row>
    <row r="67" spans="1:19" s="158" customFormat="1" ht="30.95" customHeight="1" thickBot="1" x14ac:dyDescent="0.25">
      <c r="A67" s="276">
        <f>Global!A67</f>
        <v>44899</v>
      </c>
      <c r="B67" s="306">
        <f>Global!B67</f>
        <v>0.54166666666666663</v>
      </c>
      <c r="C67" s="289">
        <f>Global!C67</f>
        <v>52</v>
      </c>
      <c r="D67" s="292" t="str">
        <f>Global!D67</f>
        <v>Inglaterra (England)</v>
      </c>
      <c r="E67" s="291">
        <v>1</v>
      </c>
      <c r="F67" s="292" t="s">
        <v>4</v>
      </c>
      <c r="G67" s="291">
        <v>0</v>
      </c>
      <c r="H67" s="315" t="str">
        <f>Global!H67</f>
        <v>Senegal</v>
      </c>
      <c r="I67" s="283" t="str">
        <f t="shared" si="17"/>
        <v>L</v>
      </c>
      <c r="J67" s="284"/>
      <c r="K67" s="285">
        <f>IF(Global!E67="","",Global!E67)</f>
        <v>3</v>
      </c>
      <c r="L67" s="285">
        <f>IF(Global!G67="","",Global!G67)</f>
        <v>0</v>
      </c>
      <c r="M67" s="296" t="str">
        <f t="shared" si="1"/>
        <v>L</v>
      </c>
      <c r="N67" s="287">
        <f t="shared" si="18"/>
        <v>3</v>
      </c>
      <c r="O67" s="166"/>
      <c r="P67" s="166"/>
      <c r="Q67" s="166"/>
      <c r="R67" s="166"/>
      <c r="S67" s="166"/>
    </row>
    <row r="68" spans="1:19" s="158" customFormat="1" ht="30.95" customHeight="1" thickBot="1" x14ac:dyDescent="0.25">
      <c r="A68" s="276">
        <f>Global!A68</f>
        <v>44900</v>
      </c>
      <c r="B68" s="306">
        <f>Global!B68</f>
        <v>0.375</v>
      </c>
      <c r="C68" s="289">
        <f>Global!C68</f>
        <v>53</v>
      </c>
      <c r="D68" s="292" t="str">
        <f>Global!D68</f>
        <v>Japón (Japan)</v>
      </c>
      <c r="E68" s="291">
        <v>1</v>
      </c>
      <c r="F68" s="292" t="s">
        <v>4</v>
      </c>
      <c r="G68" s="291">
        <v>1</v>
      </c>
      <c r="H68" s="315" t="str">
        <f>Global!H68</f>
        <v>Croacia</v>
      </c>
      <c r="I68" s="283" t="str">
        <f t="shared" si="17"/>
        <v>E</v>
      </c>
      <c r="J68" s="284"/>
      <c r="K68" s="285">
        <f>IF(Global!E68="","",Global!E68)</f>
        <v>1</v>
      </c>
      <c r="L68" s="285">
        <f>IF(Global!G68="","",Global!G68)</f>
        <v>1</v>
      </c>
      <c r="M68" s="296" t="str">
        <f t="shared" si="1"/>
        <v>E</v>
      </c>
      <c r="N68" s="287">
        <f t="shared" si="18"/>
        <v>5</v>
      </c>
      <c r="O68" s="166"/>
      <c r="P68" s="166"/>
      <c r="Q68" s="166"/>
      <c r="R68" s="166"/>
      <c r="S68" s="166"/>
    </row>
    <row r="69" spans="1:19" s="158" customFormat="1" ht="30.95" customHeight="1" thickBot="1" x14ac:dyDescent="0.25">
      <c r="A69" s="276">
        <f>Global!A69</f>
        <v>44900</v>
      </c>
      <c r="B69" s="306">
        <f>Global!B69</f>
        <v>0.54166666666666663</v>
      </c>
      <c r="C69" s="289">
        <f>Global!C69</f>
        <v>54</v>
      </c>
      <c r="D69" s="292" t="str">
        <f>Global!D69</f>
        <v>Brasil (Brazil)</v>
      </c>
      <c r="E69" s="291">
        <v>2</v>
      </c>
      <c r="F69" s="292" t="s">
        <v>4</v>
      </c>
      <c r="G69" s="291">
        <v>1</v>
      </c>
      <c r="H69" s="315" t="str">
        <f>Global!H69</f>
        <v>Corea del Sur (S. Korea)</v>
      </c>
      <c r="I69" s="283" t="str">
        <f t="shared" si="17"/>
        <v>L</v>
      </c>
      <c r="J69" s="284"/>
      <c r="K69" s="285">
        <f>IF(Global!E69="","",Global!E69)</f>
        <v>4</v>
      </c>
      <c r="L69" s="285">
        <f>IF(Global!G69="","",Global!G69)</f>
        <v>1</v>
      </c>
      <c r="M69" s="296" t="str">
        <f t="shared" si="1"/>
        <v>L</v>
      </c>
      <c r="N69" s="287">
        <f t="shared" si="18"/>
        <v>3</v>
      </c>
      <c r="O69" s="166"/>
      <c r="P69" s="166"/>
      <c r="Q69" s="166"/>
      <c r="R69" s="166"/>
      <c r="S69" s="166"/>
    </row>
    <row r="70" spans="1:19" s="158" customFormat="1" ht="30.95" customHeight="1" thickBot="1" x14ac:dyDescent="0.25">
      <c r="A70" s="276">
        <f>Global!A70</f>
        <v>44901</v>
      </c>
      <c r="B70" s="306">
        <f>Global!B70</f>
        <v>0.375</v>
      </c>
      <c r="C70" s="289">
        <f>Global!C70</f>
        <v>55</v>
      </c>
      <c r="D70" s="292" t="str">
        <f>Global!D70</f>
        <v>Marruecos (Morocco)</v>
      </c>
      <c r="E70" s="291">
        <v>1</v>
      </c>
      <c r="F70" s="292" t="s">
        <v>4</v>
      </c>
      <c r="G70" s="291">
        <v>0</v>
      </c>
      <c r="H70" s="315" t="str">
        <f>Global!H70</f>
        <v>España (Spain)</v>
      </c>
      <c r="I70" s="283" t="str">
        <f t="shared" si="17"/>
        <v>L</v>
      </c>
      <c r="J70" s="284"/>
      <c r="K70" s="285">
        <f>IF(Global!E70="","",Global!E70)</f>
        <v>0</v>
      </c>
      <c r="L70" s="285">
        <f>IF(Global!G70="","",Global!G70)</f>
        <v>0</v>
      </c>
      <c r="M70" s="296" t="str">
        <f t="shared" si="1"/>
        <v>E</v>
      </c>
      <c r="N70" s="287">
        <f t="shared" si="18"/>
        <v>0</v>
      </c>
      <c r="O70" s="166"/>
      <c r="P70" s="166"/>
      <c r="Q70" s="166"/>
      <c r="R70" s="166"/>
      <c r="S70" s="166"/>
    </row>
    <row r="71" spans="1:19" s="158" customFormat="1" ht="30.95" customHeight="1" thickBot="1" x14ac:dyDescent="0.25">
      <c r="A71" s="276">
        <f>Global!A71</f>
        <v>44901</v>
      </c>
      <c r="B71" s="306">
        <f>Global!B71</f>
        <v>0.54166666666666663</v>
      </c>
      <c r="C71" s="289">
        <f>Global!C71</f>
        <v>56</v>
      </c>
      <c r="D71" s="292" t="str">
        <f>Global!D71</f>
        <v>Portugal</v>
      </c>
      <c r="E71" s="291">
        <v>2</v>
      </c>
      <c r="F71" s="292" t="s">
        <v>4</v>
      </c>
      <c r="G71" s="291">
        <v>1</v>
      </c>
      <c r="H71" s="315" t="str">
        <f>Global!H71</f>
        <v>Suiza (Switzerland)</v>
      </c>
      <c r="I71" s="283" t="str">
        <f t="shared" si="17"/>
        <v>L</v>
      </c>
      <c r="J71" s="284"/>
      <c r="K71" s="285">
        <f>IF(Global!E71="","",Global!E71)</f>
        <v>6</v>
      </c>
      <c r="L71" s="285">
        <f>IF(Global!G71="","",Global!G71)</f>
        <v>1</v>
      </c>
      <c r="M71" s="296" t="str">
        <f t="shared" si="1"/>
        <v>L</v>
      </c>
      <c r="N71" s="287">
        <f t="shared" si="18"/>
        <v>3</v>
      </c>
      <c r="O71" s="166"/>
      <c r="P71" s="166"/>
      <c r="Q71" s="166"/>
      <c r="R71" s="166"/>
      <c r="S71" s="166"/>
    </row>
    <row r="72" spans="1:19" s="158" customFormat="1" ht="17.25" customHeight="1" thickBot="1" x14ac:dyDescent="0.25">
      <c r="A72" s="297" t="str">
        <f>Global!A72</f>
        <v>CUARTOS DE FINAL (Quarterfinals)</v>
      </c>
      <c r="B72" s="312"/>
      <c r="C72" s="313"/>
      <c r="D72" s="298"/>
      <c r="E72" s="300"/>
      <c r="F72" s="298"/>
      <c r="G72" s="300" t="s">
        <v>73</v>
      </c>
      <c r="H72" s="298"/>
      <c r="I72" s="301"/>
      <c r="J72" s="117"/>
      <c r="K72" s="302"/>
      <c r="L72" s="302"/>
      <c r="M72" s="303" t="str">
        <f t="shared" ref="M72:M83" si="19">IF(OR(K72="",L72=""),"",IF(K72&gt;L72,"L",IF(L72&gt;K72,"V","E")))</f>
        <v/>
      </c>
      <c r="N72" s="304"/>
      <c r="O72" s="166"/>
      <c r="P72" s="166"/>
      <c r="Q72" s="166"/>
      <c r="R72" s="166"/>
      <c r="S72" s="166"/>
    </row>
    <row r="73" spans="1:19" s="158" customFormat="1" ht="30.95" customHeight="1" thickBot="1" x14ac:dyDescent="0.25">
      <c r="A73" s="276">
        <f>Global!A73</f>
        <v>44904</v>
      </c>
      <c r="B73" s="305">
        <f>Global!B73</f>
        <v>0.375</v>
      </c>
      <c r="C73" s="278">
        <f>Global!C73</f>
        <v>57</v>
      </c>
      <c r="D73" s="292" t="str">
        <f>Global!D73</f>
        <v>Croacia</v>
      </c>
      <c r="E73" s="280">
        <v>1</v>
      </c>
      <c r="F73" s="281" t="s">
        <v>4</v>
      </c>
      <c r="G73" s="280">
        <v>2</v>
      </c>
      <c r="H73" s="315" t="str">
        <f>Global!H73</f>
        <v>Brasil (Brazil)</v>
      </c>
      <c r="I73" s="283" t="str">
        <f>IF(OR(E73="",G73=""),"",IF(E73&gt;G73,"L",IF(G73&gt;E73,"V","E")))</f>
        <v>V</v>
      </c>
      <c r="J73" s="284"/>
      <c r="K73" s="285">
        <f>IF(Global!E73="","",Global!E73)</f>
        <v>0</v>
      </c>
      <c r="L73" s="285">
        <f>IF(Global!G73="","",Global!G73)</f>
        <v>0</v>
      </c>
      <c r="M73" s="296" t="str">
        <f t="shared" si="19"/>
        <v>E</v>
      </c>
      <c r="N73" s="287">
        <f>IF(M73="","",IF(AND(E73=K73,L73=G73),CTOSPuntosPorMarcador,0)+IF(M73=I73,CTOSPuntosPorGanador,0)+IF(E73-G73=K73-L73,CTOSPuntosPorDiferencia,0))</f>
        <v>0</v>
      </c>
      <c r="O73" s="166"/>
      <c r="P73" s="166"/>
      <c r="Q73" s="166"/>
      <c r="R73" s="166"/>
      <c r="S73" s="166"/>
    </row>
    <row r="74" spans="1:19" s="158" customFormat="1" ht="30.95" customHeight="1" thickBot="1" x14ac:dyDescent="0.25">
      <c r="A74" s="276">
        <f>Global!A74</f>
        <v>44904</v>
      </c>
      <c r="B74" s="306">
        <f>Global!B74</f>
        <v>0.54166666666666663</v>
      </c>
      <c r="C74" s="289">
        <f>Global!C74</f>
        <v>58</v>
      </c>
      <c r="D74" s="292" t="str">
        <f>Global!D74</f>
        <v>Holanda (Holland)</v>
      </c>
      <c r="E74" s="291">
        <v>0</v>
      </c>
      <c r="F74" s="292" t="s">
        <v>4</v>
      </c>
      <c r="G74" s="280">
        <v>2</v>
      </c>
      <c r="H74" s="315" t="str">
        <f>Global!H74</f>
        <v>Argentina</v>
      </c>
      <c r="I74" s="283" t="str">
        <f>IF(OR(E74="",G74=""),"",IF(E74&gt;G74,"L",IF(G74&gt;E74,"V","E")))</f>
        <v>V</v>
      </c>
      <c r="J74" s="284"/>
      <c r="K74" s="285">
        <f>IF(Global!E74="","",Global!E74)</f>
        <v>2</v>
      </c>
      <c r="L74" s="285">
        <f>IF(Global!G74="","",Global!G74)</f>
        <v>2</v>
      </c>
      <c r="M74" s="296" t="str">
        <f t="shared" si="19"/>
        <v>E</v>
      </c>
      <c r="N74" s="287">
        <f>IF(M74="","",IF(AND(E74=K74,L74=G74),CTOSPuntosPorMarcador,0)+IF(M74=I74,CTOSPuntosPorGanador,0)+IF(E74-G74=K74-L74,CTOSPuntosPorDiferencia,0))</f>
        <v>0</v>
      </c>
      <c r="O74" s="166"/>
      <c r="P74" s="166"/>
      <c r="Q74" s="166"/>
      <c r="R74" s="166"/>
      <c r="S74" s="166"/>
    </row>
    <row r="75" spans="1:19" s="158" customFormat="1" ht="30.95" customHeight="1" thickBot="1" x14ac:dyDescent="0.25">
      <c r="A75" s="276">
        <f>Global!A75</f>
        <v>44905</v>
      </c>
      <c r="B75" s="306">
        <f>Global!B75</f>
        <v>0.375</v>
      </c>
      <c r="C75" s="289">
        <f>Global!C75</f>
        <v>59</v>
      </c>
      <c r="D75" s="292" t="str">
        <f>Global!D75</f>
        <v>Marruecos (Morocco)</v>
      </c>
      <c r="E75" s="291">
        <v>1</v>
      </c>
      <c r="F75" s="292" t="s">
        <v>4</v>
      </c>
      <c r="G75" s="280">
        <v>0</v>
      </c>
      <c r="H75" s="315" t="str">
        <f>Global!H75</f>
        <v>Portugal</v>
      </c>
      <c r="I75" s="283" t="str">
        <f>IF(OR(E75="",G75=""),"",IF(E75&gt;G75,"L",IF(G75&gt;E75,"V","E")))</f>
        <v>L</v>
      </c>
      <c r="J75" s="284"/>
      <c r="K75" s="285">
        <f>IF(Global!E75="","",Global!E75)</f>
        <v>1</v>
      </c>
      <c r="L75" s="285">
        <f>IF(Global!G75="","",Global!G75)</f>
        <v>0</v>
      </c>
      <c r="M75" s="296" t="str">
        <f t="shared" si="19"/>
        <v>L</v>
      </c>
      <c r="N75" s="287">
        <f>IF(M75="","",IF(AND(E75=K75,L75=G75),CTOSPuntosPorMarcador,0)+IF(M75=I75,CTOSPuntosPorGanador,0)+IF(E75-G75=K75-L75,CTOSPuntosPorDiferencia,0))</f>
        <v>7</v>
      </c>
      <c r="O75" s="166"/>
      <c r="P75" s="166"/>
      <c r="Q75" s="166"/>
      <c r="R75" s="166"/>
      <c r="S75" s="166"/>
    </row>
    <row r="76" spans="1:19" s="158" customFormat="1" ht="30.95" customHeight="1" thickBot="1" x14ac:dyDescent="0.25">
      <c r="A76" s="276">
        <f>Global!A76</f>
        <v>44905</v>
      </c>
      <c r="B76" s="306">
        <f>Global!B76</f>
        <v>0.54166666666666663</v>
      </c>
      <c r="C76" s="289">
        <f>Global!C76</f>
        <v>60</v>
      </c>
      <c r="D76" s="292" t="str">
        <f>Global!D76</f>
        <v>Francia (France)</v>
      </c>
      <c r="E76" s="291">
        <v>1</v>
      </c>
      <c r="F76" s="292" t="s">
        <v>4</v>
      </c>
      <c r="G76" s="280">
        <v>1</v>
      </c>
      <c r="H76" s="315" t="str">
        <f>Global!H76</f>
        <v>Inglaterra (England)</v>
      </c>
      <c r="I76" s="283" t="str">
        <f>IF(OR(E76="",G76=""),"",IF(E76&gt;G76,"L",IF(G76&gt;E76,"V","E")))</f>
        <v>E</v>
      </c>
      <c r="J76" s="284"/>
      <c r="K76" s="285">
        <f>IF(Global!E76="","",Global!E76)</f>
        <v>2</v>
      </c>
      <c r="L76" s="285">
        <f>IF(Global!G76="","",Global!G76)</f>
        <v>1</v>
      </c>
      <c r="M76" s="296" t="str">
        <f t="shared" si="19"/>
        <v>L</v>
      </c>
      <c r="N76" s="287">
        <f>IF(M76="","",IF(AND(E76=K76,L76=G76),CTOSPuntosPorMarcador,0)+IF(M76=I76,CTOSPuntosPorGanador,0)+IF(E76-G76=K76-L76,CTOSPuntosPorDiferencia,0))</f>
        <v>0</v>
      </c>
      <c r="O76" s="166"/>
      <c r="P76" s="166"/>
      <c r="Q76" s="166"/>
      <c r="R76" s="166"/>
      <c r="S76" s="166"/>
    </row>
    <row r="77" spans="1:19" s="158" customFormat="1" ht="17.25" customHeight="1" thickBot="1" x14ac:dyDescent="0.25">
      <c r="A77" s="297" t="str">
        <f>Global!A77</f>
        <v>SEMIFINALES (Semifinals)</v>
      </c>
      <c r="B77" s="298"/>
      <c r="C77" s="299"/>
      <c r="D77" s="298"/>
      <c r="E77" s="300"/>
      <c r="F77" s="298"/>
      <c r="G77" s="300"/>
      <c r="H77" s="298"/>
      <c r="I77" s="301"/>
      <c r="J77" s="117"/>
      <c r="K77" s="302"/>
      <c r="L77" s="302"/>
      <c r="M77" s="303" t="str">
        <f t="shared" si="19"/>
        <v/>
      </c>
      <c r="N77" s="304"/>
      <c r="O77" s="166"/>
      <c r="P77" s="166"/>
      <c r="Q77" s="166"/>
      <c r="R77" s="166"/>
      <c r="S77" s="166"/>
    </row>
    <row r="78" spans="1:19" s="158" customFormat="1" ht="30.95" customHeight="1" thickBot="1" x14ac:dyDescent="0.25">
      <c r="A78" s="276">
        <f>Global!A78</f>
        <v>44908</v>
      </c>
      <c r="B78" s="305">
        <f>Global!B78</f>
        <v>0.54166666666666663</v>
      </c>
      <c r="C78" s="278">
        <f>Global!C78</f>
        <v>61</v>
      </c>
      <c r="D78" s="281" t="str">
        <f>Global!D78</f>
        <v>Croacia</v>
      </c>
      <c r="E78" s="280">
        <v>1</v>
      </c>
      <c r="F78" s="281" t="s">
        <v>4</v>
      </c>
      <c r="G78" s="280">
        <v>2</v>
      </c>
      <c r="H78" s="314" t="str">
        <f>Global!H78</f>
        <v>Argentina</v>
      </c>
      <c r="I78" s="283" t="str">
        <f>IF(OR(E78="",G78=""),"",IF(E78&gt;G78,"L",IF(G78&gt;E78,"V","E")))</f>
        <v>V</v>
      </c>
      <c r="J78" s="284"/>
      <c r="K78" s="285">
        <f>IF(Global!E78="","",Global!E78)</f>
        <v>0</v>
      </c>
      <c r="L78" s="285">
        <f>IF(Global!G78="","",Global!G78)</f>
        <v>3</v>
      </c>
      <c r="M78" s="296" t="str">
        <f t="shared" si="19"/>
        <v>V</v>
      </c>
      <c r="N78" s="287">
        <f>IF(M78="","",IF(AND(E78=K78,L78=G78),SEMIPuntosPorMarcador,0)+IF(M78=I78,SEMIPuntosPorGanador,0)+IF(E78-G78=K78-L78,SEMIPuntosPorDiferencia,0))</f>
        <v>7</v>
      </c>
      <c r="O78" s="166"/>
      <c r="P78" s="166"/>
      <c r="Q78" s="166"/>
      <c r="R78" s="166"/>
      <c r="S78" s="166"/>
    </row>
    <row r="79" spans="1:19" s="158" customFormat="1" ht="30.95" customHeight="1" thickBot="1" x14ac:dyDescent="0.25">
      <c r="A79" s="276">
        <f>Global!A79</f>
        <v>44909</v>
      </c>
      <c r="B79" s="306">
        <f>Global!B79</f>
        <v>0.54166666666666663</v>
      </c>
      <c r="C79" s="289">
        <f>Global!C79</f>
        <v>62</v>
      </c>
      <c r="D79" s="292" t="str">
        <f>Global!D79</f>
        <v>Marruecos (Morocco)</v>
      </c>
      <c r="E79" s="291">
        <v>0</v>
      </c>
      <c r="F79" s="292" t="s">
        <v>4</v>
      </c>
      <c r="G79" s="291">
        <v>1</v>
      </c>
      <c r="H79" s="315" t="str">
        <f>Global!H79</f>
        <v>Francia (France)</v>
      </c>
      <c r="I79" s="283" t="str">
        <f>IF(OR(E79="",G79=""),"",IF(E79&gt;G79,"L",IF(G79&gt;E79,"V","E")))</f>
        <v>V</v>
      </c>
      <c r="J79" s="284"/>
      <c r="K79" s="285">
        <f>IF(Global!E79="","",Global!E79)</f>
        <v>0</v>
      </c>
      <c r="L79" s="285">
        <f>IF(Global!G79="","",Global!G79)</f>
        <v>2</v>
      </c>
      <c r="M79" s="296" t="str">
        <f t="shared" si="19"/>
        <v>V</v>
      </c>
      <c r="N79" s="287">
        <f>IF(M79="","",IF(AND(E79=K79,L79=G79),SEMIPuntosPorMarcador,0)+IF(M79=I79,SEMIPuntosPorGanador,0)+IF(E79-G79=K79-L79,SEMIPuntosPorDiferencia,0))</f>
        <v>7</v>
      </c>
      <c r="O79" s="166"/>
      <c r="P79" s="166"/>
      <c r="Q79" s="166"/>
      <c r="R79" s="166"/>
      <c r="S79" s="166"/>
    </row>
    <row r="80" spans="1:19" s="158" customFormat="1" ht="17.25" customHeight="1" thickBot="1" x14ac:dyDescent="0.25">
      <c r="A80" s="297" t="str">
        <f>Global!A80</f>
        <v>TERCER PUESTO (Third Place)</v>
      </c>
      <c r="B80" s="312"/>
      <c r="C80" s="313"/>
      <c r="D80" s="298"/>
      <c r="E80" s="300"/>
      <c r="F80" s="298"/>
      <c r="G80" s="300"/>
      <c r="H80" s="298"/>
      <c r="I80" s="301"/>
      <c r="J80" s="117"/>
      <c r="K80" s="302"/>
      <c r="L80" s="302"/>
      <c r="M80" s="303" t="str">
        <f t="shared" si="19"/>
        <v/>
      </c>
      <c r="N80" s="304"/>
      <c r="O80" s="166"/>
      <c r="P80" s="166"/>
      <c r="Q80" s="166"/>
      <c r="R80" s="166"/>
      <c r="S80" s="166"/>
    </row>
    <row r="81" spans="1:19" s="158" customFormat="1" ht="30.95" customHeight="1" thickBot="1" x14ac:dyDescent="0.25">
      <c r="A81" s="276">
        <f>Global!A81</f>
        <v>44912</v>
      </c>
      <c r="B81" s="305">
        <f>Global!B81</f>
        <v>0.375</v>
      </c>
      <c r="C81" s="278">
        <f>Global!C81</f>
        <v>63</v>
      </c>
      <c r="D81" s="281" t="str">
        <f>Global!D81</f>
        <v>Croacia</v>
      </c>
      <c r="E81" s="280">
        <v>3</v>
      </c>
      <c r="F81" s="281" t="s">
        <v>4</v>
      </c>
      <c r="G81" s="280">
        <v>1</v>
      </c>
      <c r="H81" s="314" t="str">
        <f>Global!H81</f>
        <v>Marruecos (Morocco)</v>
      </c>
      <c r="I81" s="283" t="str">
        <f>IF(OR(E81="",G81=""),"",IF(E81&gt;G81,"L",IF(G81&gt;E81,"V","E")))</f>
        <v>L</v>
      </c>
      <c r="J81" s="284"/>
      <c r="K81" s="285">
        <f>IF(Global!E81="","",Global!E81)</f>
        <v>2</v>
      </c>
      <c r="L81" s="285">
        <f>IF(Global!G81="","",Global!G81)</f>
        <v>1</v>
      </c>
      <c r="M81" s="296" t="str">
        <f t="shared" si="19"/>
        <v>L</v>
      </c>
      <c r="N81" s="287">
        <f>IF(M81="","",IF(AND(E81=K81,L81=G81),TERCPuntosPorMarcador,0)+IF(M81=I81,TERCPuntosPorGanador,0)+IF(E81-G81=K81-L81,TERCPuntosPorDiferencia,0))</f>
        <v>8</v>
      </c>
      <c r="O81" s="166"/>
      <c r="P81" s="166"/>
      <c r="Q81" s="166"/>
      <c r="R81" s="166"/>
      <c r="S81" s="166"/>
    </row>
    <row r="82" spans="1:19" s="158" customFormat="1" ht="17.25" customHeight="1" thickBot="1" x14ac:dyDescent="0.25">
      <c r="A82" s="297" t="str">
        <f>Global!A82</f>
        <v>FINAL</v>
      </c>
      <c r="B82" s="298"/>
      <c r="C82" s="299"/>
      <c r="D82" s="298"/>
      <c r="E82" s="300"/>
      <c r="F82" s="298"/>
      <c r="G82" s="300"/>
      <c r="H82" s="298"/>
      <c r="I82" s="301"/>
      <c r="J82" s="117"/>
      <c r="K82" s="302"/>
      <c r="L82" s="302"/>
      <c r="M82" s="303" t="str">
        <f t="shared" si="19"/>
        <v/>
      </c>
      <c r="N82" s="304"/>
      <c r="O82" s="166"/>
      <c r="P82" s="166"/>
      <c r="Q82" s="166"/>
      <c r="R82" s="166"/>
      <c r="S82" s="166"/>
    </row>
    <row r="83" spans="1:19" s="158" customFormat="1" ht="30.95" customHeight="1" thickBot="1" x14ac:dyDescent="0.25">
      <c r="A83" s="276">
        <f>Global!A83</f>
        <v>44913</v>
      </c>
      <c r="B83" s="316">
        <f>Global!B83</f>
        <v>0.375</v>
      </c>
      <c r="C83" s="317">
        <f>Global!C83</f>
        <v>64</v>
      </c>
      <c r="D83" s="318" t="str">
        <f>Global!D83</f>
        <v>Argentina</v>
      </c>
      <c r="E83" s="280">
        <v>2</v>
      </c>
      <c r="F83" s="318" t="s">
        <v>4</v>
      </c>
      <c r="G83" s="280">
        <v>1</v>
      </c>
      <c r="H83" s="319" t="str">
        <f>Global!H83</f>
        <v>Francia (France)</v>
      </c>
      <c r="I83" s="283" t="str">
        <f>IF(OR(E83="",G83=""),"",IF(E83&gt;G83,"L",IF(G83&gt;E83,"V","E")))</f>
        <v>L</v>
      </c>
      <c r="J83" s="311"/>
      <c r="K83" s="320">
        <f>IF(Global!E83="","",Global!E83)</f>
        <v>2</v>
      </c>
      <c r="L83" s="320">
        <f>IF(Global!G83="","",Global!G83)</f>
        <v>2</v>
      </c>
      <c r="M83" s="286" t="str">
        <f t="shared" si="19"/>
        <v>E</v>
      </c>
      <c r="N83" s="287">
        <f>IF(M83="","",IF(AND(E83=K83,L83=G83),FINALPuntosPorMarcador,0)+IF(M83=I83,FINALPuntosPorGanador,0)+IF(E83-G83=K83-L83,FINALPuntosPorDiferencia,0))</f>
        <v>0</v>
      </c>
      <c r="O83" s="166"/>
      <c r="P83" s="166"/>
      <c r="Q83" s="166"/>
      <c r="R83" s="166"/>
      <c r="S83" s="166"/>
    </row>
    <row r="84" spans="1:19" ht="17.25" customHeight="1" x14ac:dyDescent="0.2">
      <c r="A84" s="262"/>
      <c r="B84" s="263"/>
      <c r="C84" s="264"/>
      <c r="D84" s="196"/>
      <c r="E84" s="192"/>
      <c r="F84" s="196"/>
      <c r="G84" s="192"/>
      <c r="H84" s="196"/>
      <c r="I84" s="195"/>
      <c r="J84" s="29"/>
      <c r="K84" s="198"/>
      <c r="L84" s="198"/>
      <c r="M84" s="265" t="s">
        <v>22</v>
      </c>
      <c r="N84" s="266">
        <f>SUM(N8:N83)</f>
        <v>88</v>
      </c>
      <c r="O84" s="161"/>
      <c r="P84" s="161"/>
      <c r="Q84" s="161"/>
      <c r="R84" s="161"/>
      <c r="S84" s="161"/>
    </row>
    <row r="85" spans="1:19" s="10" customFormat="1" ht="17.25" customHeight="1" x14ac:dyDescent="0.2">
      <c r="A85" s="87" t="str">
        <f>Global!A85</f>
        <v>FASE DE GRUPOS</v>
      </c>
      <c r="B85" s="88"/>
      <c r="C85" s="89"/>
      <c r="D85" s="90"/>
      <c r="E85" s="267"/>
      <c r="F85" s="90"/>
      <c r="G85" s="267"/>
      <c r="H85" s="92"/>
      <c r="I85" s="81"/>
      <c r="J85" s="30"/>
      <c r="K85" s="189"/>
      <c r="L85" s="189"/>
      <c r="M85" s="189"/>
      <c r="N85" s="189"/>
      <c r="O85" s="82"/>
      <c r="P85" s="82"/>
      <c r="Q85" s="82"/>
      <c r="R85" s="82"/>
      <c r="S85" s="82"/>
    </row>
    <row r="86" spans="1:19" ht="17.25" customHeight="1" x14ac:dyDescent="0.2">
      <c r="A86" s="83" t="str">
        <f>Global!A86</f>
        <v>Puntos por Marcador Atinado</v>
      </c>
      <c r="B86" s="83"/>
      <c r="C86" s="93"/>
      <c r="D86" s="83"/>
      <c r="E86" s="94">
        <f>Global!E86</f>
        <v>1</v>
      </c>
      <c r="F86" s="53"/>
      <c r="G86" s="268"/>
      <c r="H86" s="53"/>
      <c r="I86" s="57"/>
      <c r="J86" s="30"/>
      <c r="K86" s="167"/>
      <c r="L86" s="167"/>
      <c r="M86" s="167"/>
      <c r="N86" s="167"/>
      <c r="O86" s="167"/>
      <c r="P86" s="167"/>
      <c r="Q86" s="167"/>
      <c r="R86" s="167"/>
      <c r="S86" s="167"/>
    </row>
    <row r="87" spans="1:19" ht="17.25" customHeight="1" x14ac:dyDescent="0.2">
      <c r="A87" s="83" t="str">
        <f>Global!A87</f>
        <v>Puntos por Ganador/Empate Atinado</v>
      </c>
      <c r="B87" s="83"/>
      <c r="C87" s="93"/>
      <c r="D87" s="85"/>
      <c r="E87" s="94">
        <f>Global!E87</f>
        <v>1</v>
      </c>
      <c r="F87" s="53"/>
      <c r="G87" s="268"/>
      <c r="H87" s="53"/>
      <c r="I87" s="57"/>
      <c r="J87" s="30"/>
      <c r="K87" s="167"/>
      <c r="L87" s="167"/>
      <c r="M87" s="167"/>
      <c r="N87" s="167"/>
      <c r="O87" s="167"/>
      <c r="P87" s="167"/>
      <c r="Q87" s="167"/>
      <c r="R87" s="167"/>
      <c r="S87" s="167"/>
    </row>
    <row r="88" spans="1:19" ht="17.25" customHeight="1" x14ac:dyDescent="0.2">
      <c r="A88" s="83" t="str">
        <f>Global!A88</f>
        <v>Puntos por Ganador y Diferencia de Goles Atinado</v>
      </c>
      <c r="B88" s="84"/>
      <c r="C88" s="84"/>
      <c r="D88" s="85"/>
      <c r="E88" s="94">
        <f>Global!E88</f>
        <v>1</v>
      </c>
      <c r="F88" s="53"/>
      <c r="G88" s="268"/>
      <c r="H88" s="53"/>
      <c r="I88" s="57"/>
      <c r="J88" s="30"/>
      <c r="K88" s="167"/>
      <c r="L88" s="167"/>
      <c r="M88" s="167"/>
      <c r="N88" s="167"/>
      <c r="O88" s="167"/>
      <c r="P88" s="167"/>
      <c r="Q88" s="167"/>
      <c r="R88" s="167"/>
      <c r="S88" s="167"/>
    </row>
    <row r="89" spans="1:19" ht="17.25" customHeight="1" x14ac:dyDescent="0.2">
      <c r="A89" s="83"/>
      <c r="B89" s="84"/>
      <c r="C89" s="84"/>
      <c r="D89" s="85"/>
      <c r="E89" s="269"/>
      <c r="F89" s="53"/>
      <c r="G89" s="268"/>
      <c r="H89" s="53"/>
      <c r="I89" s="57"/>
      <c r="J89" s="30"/>
      <c r="K89" s="167"/>
      <c r="L89" s="167"/>
      <c r="M89" s="167"/>
      <c r="N89" s="167"/>
      <c r="O89" s="167"/>
      <c r="P89" s="167"/>
      <c r="Q89" s="167"/>
      <c r="R89" s="167"/>
      <c r="S89" s="167"/>
    </row>
    <row r="90" spans="1:19" ht="17.25" customHeight="1" x14ac:dyDescent="0.2">
      <c r="A90" s="87" t="str">
        <f>Global!A90</f>
        <v>OCTAVOS DE FINAL</v>
      </c>
      <c r="B90" s="55"/>
      <c r="C90" s="55"/>
      <c r="D90" s="53"/>
      <c r="E90" s="268"/>
      <c r="F90" s="53"/>
      <c r="G90" s="268"/>
      <c r="H90" s="53"/>
      <c r="I90" s="57"/>
      <c r="J90" s="30"/>
      <c r="K90" s="167"/>
      <c r="L90" s="167"/>
      <c r="M90" s="167"/>
      <c r="N90" s="167"/>
      <c r="O90" s="167"/>
      <c r="P90" s="167"/>
      <c r="Q90" s="167"/>
      <c r="R90" s="167"/>
      <c r="S90" s="167"/>
    </row>
    <row r="91" spans="1:19" ht="17.25" customHeight="1" x14ac:dyDescent="0.2">
      <c r="A91" s="83" t="str">
        <f>Global!A91</f>
        <v>Puntos por Marcador Atinado</v>
      </c>
      <c r="B91" s="83"/>
      <c r="C91" s="93"/>
      <c r="D91" s="83"/>
      <c r="E91" s="94">
        <f>Global!E91</f>
        <v>1</v>
      </c>
      <c r="F91" s="53"/>
      <c r="G91" s="268"/>
      <c r="H91" s="53"/>
      <c r="I91" s="57"/>
      <c r="J91" s="30"/>
      <c r="K91" s="167"/>
      <c r="L91" s="167"/>
      <c r="M91" s="167"/>
      <c r="N91" s="167"/>
      <c r="O91" s="167"/>
      <c r="P91" s="167"/>
      <c r="Q91" s="167"/>
      <c r="R91" s="167"/>
      <c r="S91" s="167"/>
    </row>
    <row r="92" spans="1:19" ht="17.25" customHeight="1" x14ac:dyDescent="0.2">
      <c r="A92" s="83" t="str">
        <f>Global!A92</f>
        <v>Puntos por Ganador/Empate Atinado</v>
      </c>
      <c r="B92" s="83"/>
      <c r="C92" s="93"/>
      <c r="D92" s="85"/>
      <c r="E92" s="94">
        <f>Global!E92</f>
        <v>3</v>
      </c>
      <c r="F92" s="53"/>
      <c r="G92" s="268"/>
      <c r="H92" s="53"/>
      <c r="I92" s="57"/>
      <c r="J92" s="30"/>
      <c r="K92" s="167"/>
      <c r="L92" s="167"/>
      <c r="M92" s="167"/>
      <c r="N92" s="167"/>
      <c r="O92" s="167"/>
      <c r="P92" s="167"/>
      <c r="Q92" s="167"/>
      <c r="R92" s="167"/>
      <c r="S92" s="167"/>
    </row>
    <row r="93" spans="1:19" ht="17.25" customHeight="1" x14ac:dyDescent="0.2">
      <c r="A93" s="83" t="str">
        <f>Global!A93</f>
        <v>Puntos por Ganador y Diferencia de Goles Atinado</v>
      </c>
      <c r="B93" s="84"/>
      <c r="C93" s="84"/>
      <c r="D93" s="85"/>
      <c r="E93" s="94">
        <f>Global!E93</f>
        <v>1</v>
      </c>
      <c r="F93" s="53"/>
      <c r="G93" s="268"/>
      <c r="H93" s="53"/>
      <c r="I93" s="57"/>
      <c r="J93" s="30"/>
      <c r="K93" s="167"/>
      <c r="L93" s="167"/>
      <c r="M93" s="167"/>
      <c r="N93" s="167"/>
      <c r="O93" s="167"/>
      <c r="P93" s="167"/>
      <c r="Q93" s="167"/>
      <c r="R93" s="167"/>
      <c r="S93" s="167"/>
    </row>
    <row r="94" spans="1:19" ht="17.25" customHeight="1" x14ac:dyDescent="0.2">
      <c r="A94" s="54"/>
      <c r="B94" s="55"/>
      <c r="C94" s="55"/>
      <c r="D94" s="53"/>
      <c r="E94" s="268"/>
      <c r="F94" s="53"/>
      <c r="G94" s="268"/>
      <c r="H94" s="53"/>
      <c r="I94" s="57"/>
      <c r="J94" s="30"/>
      <c r="K94" s="167"/>
      <c r="L94" s="167"/>
      <c r="M94" s="167"/>
      <c r="N94" s="167"/>
      <c r="O94" s="167"/>
      <c r="P94" s="167"/>
      <c r="Q94" s="167"/>
      <c r="R94" s="167"/>
      <c r="S94" s="167"/>
    </row>
    <row r="95" spans="1:19" ht="17.25" customHeight="1" x14ac:dyDescent="0.2">
      <c r="A95" s="87" t="str">
        <f>Global!A95</f>
        <v>CUARTOS DE FINAL</v>
      </c>
      <c r="B95" s="55"/>
      <c r="C95" s="55"/>
      <c r="D95" s="53"/>
      <c r="E95" s="268"/>
      <c r="F95" s="53"/>
      <c r="G95" s="268"/>
      <c r="H95" s="53"/>
      <c r="I95" s="57"/>
      <c r="J95" s="30"/>
      <c r="K95" s="167"/>
      <c r="L95" s="167"/>
      <c r="M95" s="167"/>
      <c r="N95" s="167"/>
      <c r="O95" s="167"/>
      <c r="P95" s="167"/>
      <c r="Q95" s="167"/>
      <c r="R95" s="167"/>
      <c r="S95" s="167"/>
    </row>
    <row r="96" spans="1:19" ht="17.25" customHeight="1" x14ac:dyDescent="0.2">
      <c r="A96" s="83" t="str">
        <f>Global!A96</f>
        <v>Puntos por Marcador Atinado</v>
      </c>
      <c r="B96" s="83"/>
      <c r="C96" s="93"/>
      <c r="D96" s="83"/>
      <c r="E96" s="94">
        <f>Global!E96</f>
        <v>1</v>
      </c>
      <c r="F96" s="53"/>
      <c r="G96" s="268"/>
      <c r="H96" s="53"/>
      <c r="I96" s="57"/>
      <c r="J96" s="30"/>
      <c r="K96" s="167"/>
      <c r="L96" s="167"/>
      <c r="M96" s="167"/>
      <c r="N96" s="167"/>
      <c r="O96" s="167"/>
      <c r="P96" s="167"/>
      <c r="Q96" s="167"/>
      <c r="R96" s="167"/>
      <c r="S96" s="167"/>
    </row>
    <row r="97" spans="1:19" ht="17.25" customHeight="1" x14ac:dyDescent="0.2">
      <c r="A97" s="83" t="str">
        <f>Global!A97</f>
        <v>Puntos por Ganador/Empate Atinado</v>
      </c>
      <c r="B97" s="83"/>
      <c r="C97" s="93"/>
      <c r="D97" s="85"/>
      <c r="E97" s="94">
        <f>Global!E97</f>
        <v>5</v>
      </c>
      <c r="F97" s="53"/>
      <c r="G97" s="268"/>
      <c r="H97" s="53"/>
      <c r="I97" s="57"/>
      <c r="J97" s="30"/>
      <c r="K97" s="167"/>
      <c r="L97" s="167"/>
      <c r="M97" s="167"/>
      <c r="N97" s="167"/>
      <c r="O97" s="167"/>
      <c r="P97" s="167"/>
      <c r="Q97" s="167"/>
      <c r="R97" s="167"/>
      <c r="S97" s="167"/>
    </row>
    <row r="98" spans="1:19" ht="17.25" customHeight="1" x14ac:dyDescent="0.2">
      <c r="A98" s="83" t="str">
        <f>Global!A98</f>
        <v>Puntos por Ganador y Diferencia de Goles Atinado</v>
      </c>
      <c r="B98" s="84"/>
      <c r="C98" s="84"/>
      <c r="D98" s="85"/>
      <c r="E98" s="94">
        <f>Global!E98</f>
        <v>1</v>
      </c>
      <c r="F98" s="53"/>
      <c r="G98" s="268"/>
      <c r="H98" s="53"/>
      <c r="I98" s="57"/>
      <c r="J98" s="30"/>
      <c r="K98" s="167"/>
      <c r="L98" s="167"/>
      <c r="M98" s="167"/>
      <c r="N98" s="167"/>
      <c r="O98" s="167"/>
      <c r="P98" s="167"/>
      <c r="Q98" s="167"/>
      <c r="R98" s="167"/>
      <c r="S98" s="167"/>
    </row>
    <row r="99" spans="1:19" ht="17.25" customHeight="1" x14ac:dyDescent="0.2">
      <c r="A99" s="54"/>
      <c r="B99" s="55"/>
      <c r="C99" s="55"/>
      <c r="D99" s="53"/>
      <c r="E99" s="268"/>
      <c r="F99" s="53"/>
      <c r="G99" s="268"/>
      <c r="H99" s="53"/>
      <c r="I99" s="57"/>
      <c r="J99" s="30"/>
      <c r="K99" s="167"/>
      <c r="L99" s="167"/>
      <c r="M99" s="167"/>
      <c r="N99" s="167"/>
      <c r="O99" s="167"/>
      <c r="P99" s="167"/>
      <c r="Q99" s="167"/>
      <c r="R99" s="167"/>
      <c r="S99" s="167"/>
    </row>
    <row r="100" spans="1:19" ht="17.25" customHeight="1" x14ac:dyDescent="0.2">
      <c r="A100" s="87" t="str">
        <f>Global!A100</f>
        <v>SEMIFINAL</v>
      </c>
      <c r="B100" s="55"/>
      <c r="C100" s="55"/>
      <c r="D100" s="53"/>
      <c r="E100" s="268"/>
      <c r="F100" s="53"/>
      <c r="G100" s="268"/>
      <c r="H100" s="53"/>
      <c r="I100" s="57"/>
      <c r="J100" s="30"/>
      <c r="K100" s="167"/>
      <c r="L100" s="167"/>
      <c r="M100" s="167"/>
      <c r="N100" s="167"/>
      <c r="O100" s="167"/>
      <c r="P100" s="167"/>
      <c r="Q100" s="167"/>
      <c r="R100" s="167"/>
      <c r="S100" s="167"/>
    </row>
    <row r="101" spans="1:19" ht="17.25" customHeight="1" x14ac:dyDescent="0.2">
      <c r="A101" s="83" t="str">
        <f>Global!A101</f>
        <v>Puntos por Marcador Atinado</v>
      </c>
      <c r="B101" s="83"/>
      <c r="C101" s="93"/>
      <c r="D101" s="83"/>
      <c r="E101" s="94">
        <f>Global!E101</f>
        <v>1</v>
      </c>
      <c r="F101" s="53"/>
      <c r="G101" s="268"/>
      <c r="H101" s="53"/>
      <c r="I101" s="57"/>
      <c r="J101" s="30"/>
      <c r="K101" s="167"/>
      <c r="L101" s="167"/>
      <c r="M101" s="167"/>
      <c r="N101" s="167"/>
      <c r="O101" s="167"/>
      <c r="P101" s="167"/>
      <c r="Q101" s="167"/>
      <c r="R101" s="167"/>
      <c r="S101" s="167"/>
    </row>
    <row r="102" spans="1:19" ht="17.25" customHeight="1" x14ac:dyDescent="0.2">
      <c r="A102" s="83" t="str">
        <f>Global!A102</f>
        <v>Puntos por Ganador/Empate Atinado</v>
      </c>
      <c r="B102" s="83"/>
      <c r="C102" s="93"/>
      <c r="D102" s="85"/>
      <c r="E102" s="94">
        <f>Global!E102</f>
        <v>7</v>
      </c>
      <c r="F102" s="53"/>
      <c r="G102" s="268"/>
      <c r="H102" s="53"/>
      <c r="I102" s="57"/>
      <c r="J102" s="30"/>
      <c r="K102" s="167"/>
      <c r="L102" s="167"/>
      <c r="M102" s="167"/>
      <c r="N102" s="167"/>
      <c r="O102" s="167"/>
      <c r="P102" s="167"/>
      <c r="Q102" s="167"/>
      <c r="R102" s="167"/>
      <c r="S102" s="167"/>
    </row>
    <row r="103" spans="1:19" ht="17.25" customHeight="1" x14ac:dyDescent="0.2">
      <c r="A103" s="83" t="str">
        <f>Global!A103</f>
        <v>Puntos por Ganador y Diferencia de Goles Atinado</v>
      </c>
      <c r="B103" s="84"/>
      <c r="C103" s="84"/>
      <c r="D103" s="85"/>
      <c r="E103" s="94">
        <f>Global!E103</f>
        <v>1</v>
      </c>
      <c r="F103" s="53"/>
      <c r="G103" s="268"/>
      <c r="H103" s="53"/>
      <c r="I103" s="57"/>
      <c r="J103" s="30"/>
      <c r="K103" s="167"/>
      <c r="L103" s="167"/>
      <c r="M103" s="167"/>
      <c r="N103" s="167"/>
      <c r="O103" s="167"/>
      <c r="P103" s="167"/>
      <c r="Q103" s="167"/>
      <c r="R103" s="167"/>
      <c r="S103" s="167"/>
    </row>
    <row r="104" spans="1:19" ht="17.25" customHeight="1" x14ac:dyDescent="0.2">
      <c r="A104" s="54"/>
      <c r="B104" s="55"/>
      <c r="C104" s="55"/>
      <c r="D104" s="53"/>
      <c r="E104" s="268"/>
      <c r="F104" s="53"/>
      <c r="G104" s="268"/>
      <c r="H104" s="53"/>
      <c r="I104" s="57"/>
      <c r="J104" s="30"/>
      <c r="K104" s="167"/>
      <c r="L104" s="167"/>
      <c r="M104" s="167"/>
      <c r="N104" s="167"/>
      <c r="O104" s="167"/>
      <c r="P104" s="167"/>
      <c r="Q104" s="167"/>
      <c r="R104" s="167"/>
      <c r="S104" s="167"/>
    </row>
    <row r="105" spans="1:19" ht="17.25" customHeight="1" x14ac:dyDescent="0.2">
      <c r="A105" s="87" t="str">
        <f>Global!A105</f>
        <v>TERCER LUGAR</v>
      </c>
      <c r="B105" s="55"/>
      <c r="C105" s="55"/>
      <c r="D105" s="53"/>
      <c r="E105" s="268"/>
      <c r="F105" s="53"/>
      <c r="G105" s="268"/>
      <c r="H105" s="53"/>
      <c r="I105" s="57"/>
      <c r="J105" s="30"/>
      <c r="K105" s="167"/>
      <c r="L105" s="167"/>
      <c r="M105" s="167"/>
      <c r="N105" s="167"/>
      <c r="O105" s="167"/>
      <c r="P105" s="167"/>
      <c r="Q105" s="167"/>
      <c r="R105" s="167"/>
      <c r="S105" s="167"/>
    </row>
    <row r="106" spans="1:19" ht="17.25" customHeight="1" x14ac:dyDescent="0.2">
      <c r="A106" s="83" t="str">
        <f>Global!A106</f>
        <v>Puntos por Marcador Atinado</v>
      </c>
      <c r="B106" s="83"/>
      <c r="C106" s="93"/>
      <c r="D106" s="83"/>
      <c r="E106" s="94">
        <f>Global!E106</f>
        <v>1</v>
      </c>
      <c r="F106" s="53"/>
      <c r="G106" s="268"/>
      <c r="H106" s="53"/>
      <c r="I106" s="57"/>
      <c r="J106" s="30"/>
      <c r="K106" s="167"/>
      <c r="L106" s="167"/>
      <c r="M106" s="167"/>
      <c r="N106" s="167"/>
      <c r="O106" s="167"/>
      <c r="P106" s="167"/>
      <c r="Q106" s="167"/>
      <c r="R106" s="167"/>
      <c r="S106" s="167"/>
    </row>
    <row r="107" spans="1:19" ht="17.25" customHeight="1" x14ac:dyDescent="0.2">
      <c r="A107" s="83" t="str">
        <f>Global!A107</f>
        <v>Puntos por Ganador/Empate Atinado</v>
      </c>
      <c r="B107" s="83"/>
      <c r="C107" s="93"/>
      <c r="D107" s="85"/>
      <c r="E107" s="94">
        <f>Global!E107</f>
        <v>8</v>
      </c>
      <c r="F107" s="53"/>
      <c r="G107" s="268"/>
      <c r="H107" s="53"/>
      <c r="I107" s="57"/>
      <c r="J107" s="30"/>
      <c r="K107" s="167"/>
      <c r="L107" s="167"/>
      <c r="M107" s="167"/>
      <c r="N107" s="167"/>
      <c r="O107" s="167"/>
      <c r="P107" s="167"/>
      <c r="Q107" s="167"/>
      <c r="R107" s="167"/>
      <c r="S107" s="167"/>
    </row>
    <row r="108" spans="1:19" ht="17.25" customHeight="1" x14ac:dyDescent="0.2">
      <c r="A108" s="83" t="str">
        <f>Global!A108</f>
        <v>Puntos por Ganador y Diferencia de Goles Atinado</v>
      </c>
      <c r="B108" s="84"/>
      <c r="C108" s="84"/>
      <c r="D108" s="85"/>
      <c r="E108" s="94">
        <f>Global!E108</f>
        <v>1</v>
      </c>
      <c r="F108" s="53"/>
      <c r="G108" s="268"/>
      <c r="H108" s="53"/>
      <c r="I108" s="57"/>
      <c r="J108" s="30"/>
      <c r="K108" s="167"/>
      <c r="L108" s="167"/>
      <c r="M108" s="167"/>
      <c r="N108" s="167"/>
      <c r="O108" s="167"/>
      <c r="P108" s="167"/>
      <c r="Q108" s="167"/>
      <c r="R108" s="167"/>
      <c r="S108" s="167"/>
    </row>
    <row r="109" spans="1:19" ht="17.25" customHeight="1" x14ac:dyDescent="0.2">
      <c r="A109" s="83"/>
      <c r="B109" s="84"/>
      <c r="C109" s="84"/>
      <c r="D109" s="85"/>
      <c r="E109" s="94"/>
      <c r="F109" s="53"/>
      <c r="G109" s="268"/>
      <c r="H109" s="53"/>
      <c r="I109" s="57"/>
      <c r="J109" s="30"/>
      <c r="K109" s="167"/>
      <c r="L109" s="167"/>
      <c r="M109" s="167"/>
      <c r="N109" s="167"/>
      <c r="O109" s="167"/>
      <c r="P109" s="167"/>
      <c r="Q109" s="167"/>
      <c r="R109" s="167"/>
      <c r="S109" s="167"/>
    </row>
    <row r="110" spans="1:19" ht="17.25" customHeight="1" x14ac:dyDescent="0.2">
      <c r="A110" s="87" t="str">
        <f>Global!A110</f>
        <v>FINAL</v>
      </c>
      <c r="B110" s="55"/>
      <c r="C110" s="55"/>
      <c r="D110" s="53"/>
      <c r="E110" s="268"/>
      <c r="F110" s="53"/>
      <c r="G110" s="268"/>
      <c r="H110" s="53"/>
      <c r="I110" s="57"/>
      <c r="J110" s="30"/>
      <c r="K110" s="167"/>
      <c r="L110" s="167"/>
      <c r="M110" s="167"/>
      <c r="N110" s="167"/>
      <c r="O110" s="167"/>
      <c r="P110" s="167"/>
      <c r="Q110" s="167"/>
      <c r="R110" s="167"/>
      <c r="S110" s="167"/>
    </row>
    <row r="111" spans="1:19" ht="17.25" customHeight="1" x14ac:dyDescent="0.2">
      <c r="A111" s="83" t="str">
        <f>Global!A111</f>
        <v>Puntos por Marcador Atinado</v>
      </c>
      <c r="B111" s="83"/>
      <c r="C111" s="93"/>
      <c r="D111" s="83"/>
      <c r="E111" s="94">
        <f>Global!E111</f>
        <v>1</v>
      </c>
      <c r="F111" s="53"/>
      <c r="G111" s="268"/>
      <c r="H111" s="53"/>
      <c r="I111" s="57"/>
      <c r="J111" s="30"/>
      <c r="K111" s="167"/>
      <c r="L111" s="167"/>
      <c r="M111" s="167"/>
      <c r="N111" s="167"/>
      <c r="O111" s="167"/>
      <c r="P111" s="167"/>
      <c r="Q111" s="167"/>
      <c r="R111" s="167"/>
      <c r="S111" s="167"/>
    </row>
    <row r="112" spans="1:19" ht="17.25" customHeight="1" x14ac:dyDescent="0.2">
      <c r="A112" s="83" t="str">
        <f>Global!A112</f>
        <v>Puntos por Ganador/Empate Atinado</v>
      </c>
      <c r="B112" s="83"/>
      <c r="C112" s="93"/>
      <c r="D112" s="85"/>
      <c r="E112" s="94">
        <f>Global!E112</f>
        <v>10</v>
      </c>
      <c r="F112" s="53"/>
      <c r="G112" s="268"/>
      <c r="H112" s="53"/>
      <c r="I112" s="57"/>
      <c r="J112" s="30"/>
      <c r="K112" s="167"/>
      <c r="L112" s="167"/>
      <c r="M112" s="167"/>
      <c r="N112" s="167"/>
      <c r="O112" s="167"/>
      <c r="P112" s="167"/>
      <c r="Q112" s="167"/>
      <c r="R112" s="167"/>
      <c r="S112" s="167"/>
    </row>
    <row r="113" spans="1:19" ht="17.25" customHeight="1" x14ac:dyDescent="0.2">
      <c r="A113" s="83" t="str">
        <f>Global!A113</f>
        <v>Puntos por Ganador y Diferencia de Goles Atinado</v>
      </c>
      <c r="B113" s="84"/>
      <c r="C113" s="84"/>
      <c r="D113" s="85"/>
      <c r="E113" s="94">
        <f>Global!E113</f>
        <v>1</v>
      </c>
      <c r="F113" s="53"/>
      <c r="G113" s="268"/>
      <c r="H113" s="53"/>
      <c r="I113" s="57"/>
      <c r="J113" s="30"/>
      <c r="K113" s="167"/>
      <c r="L113" s="167"/>
      <c r="M113" s="167"/>
      <c r="N113" s="167"/>
      <c r="O113" s="167"/>
      <c r="P113" s="167"/>
      <c r="Q113" s="167"/>
      <c r="R113" s="167"/>
      <c r="S113" s="167"/>
    </row>
    <row r="114" spans="1:19" ht="17.25" customHeight="1" x14ac:dyDescent="0.2">
      <c r="A114" s="54"/>
      <c r="B114" s="55"/>
      <c r="C114" s="55"/>
      <c r="D114" s="53"/>
      <c r="E114" s="268"/>
      <c r="F114" s="53"/>
      <c r="G114" s="268"/>
      <c r="H114" s="53"/>
      <c r="I114" s="57"/>
      <c r="J114" s="30"/>
      <c r="K114" s="167"/>
      <c r="L114" s="167"/>
      <c r="M114" s="167"/>
      <c r="N114" s="167"/>
      <c r="O114" s="167"/>
      <c r="P114" s="167"/>
      <c r="Q114" s="167"/>
      <c r="R114" s="167"/>
      <c r="S114" s="167"/>
    </row>
    <row r="115" spans="1:19" ht="17.25" customHeight="1" x14ac:dyDescent="0.2">
      <c r="A115" s="54"/>
      <c r="B115" s="55"/>
      <c r="C115" s="55"/>
      <c r="D115" s="53"/>
      <c r="E115" s="268"/>
      <c r="F115" s="53"/>
      <c r="G115" s="268"/>
      <c r="H115" s="53"/>
      <c r="I115" s="57"/>
      <c r="J115" s="30"/>
      <c r="K115" s="167"/>
      <c r="L115" s="167"/>
      <c r="M115" s="167"/>
      <c r="N115" s="167"/>
      <c r="O115" s="167"/>
      <c r="P115" s="167"/>
      <c r="Q115" s="167"/>
      <c r="R115" s="167"/>
      <c r="S115" s="167"/>
    </row>
    <row r="116" spans="1:19" ht="17.25" customHeight="1" x14ac:dyDescent="0.2">
      <c r="A116" s="54"/>
      <c r="B116" s="55"/>
      <c r="C116" s="55"/>
      <c r="D116" s="53"/>
      <c r="E116" s="268"/>
      <c r="F116" s="53"/>
      <c r="G116" s="268"/>
      <c r="H116" s="53"/>
      <c r="I116" s="57"/>
      <c r="J116" s="30"/>
      <c r="K116" s="167"/>
      <c r="L116" s="167"/>
      <c r="M116" s="167"/>
      <c r="N116" s="167"/>
      <c r="O116" s="167"/>
      <c r="P116" s="167"/>
      <c r="Q116" s="167"/>
      <c r="R116" s="167"/>
      <c r="S116" s="167"/>
    </row>
    <row r="117" spans="1:19" ht="17.25" customHeight="1" x14ac:dyDescent="0.2">
      <c r="A117" s="54"/>
      <c r="B117" s="55"/>
      <c r="C117" s="55"/>
      <c r="D117" s="53"/>
      <c r="E117" s="268"/>
      <c r="F117" s="53"/>
      <c r="G117" s="268"/>
      <c r="H117" s="53"/>
      <c r="I117" s="57"/>
      <c r="J117" s="30"/>
      <c r="K117" s="167"/>
      <c r="L117" s="167"/>
      <c r="M117" s="167"/>
      <c r="N117" s="167"/>
      <c r="O117" s="167"/>
      <c r="P117" s="167"/>
      <c r="Q117" s="167"/>
      <c r="R117" s="167"/>
      <c r="S117" s="167"/>
    </row>
    <row r="118" spans="1:19" ht="17.25" customHeight="1" x14ac:dyDescent="0.2">
      <c r="A118" s="54"/>
      <c r="B118" s="55"/>
      <c r="C118" s="55"/>
      <c r="D118" s="53"/>
      <c r="E118" s="268"/>
      <c r="F118" s="53"/>
      <c r="G118" s="268"/>
      <c r="H118" s="53"/>
      <c r="I118" s="57"/>
      <c r="J118" s="30"/>
      <c r="K118" s="167"/>
      <c r="L118" s="167"/>
      <c r="M118" s="167"/>
      <c r="N118" s="167"/>
      <c r="O118" s="167"/>
      <c r="P118" s="167"/>
      <c r="Q118" s="167"/>
      <c r="R118" s="167"/>
      <c r="S118" s="167"/>
    </row>
    <row r="119" spans="1:19" ht="17.25" customHeight="1" x14ac:dyDescent="0.2">
      <c r="A119" s="54"/>
      <c r="B119" s="55"/>
      <c r="C119" s="55"/>
      <c r="D119" s="53"/>
      <c r="E119" s="268"/>
      <c r="F119" s="53"/>
      <c r="G119" s="268"/>
      <c r="H119" s="53"/>
      <c r="I119" s="57"/>
      <c r="J119" s="30"/>
      <c r="K119" s="167"/>
      <c r="L119" s="167"/>
      <c r="M119" s="167"/>
      <c r="N119" s="167"/>
      <c r="O119" s="167"/>
      <c r="P119" s="167"/>
      <c r="Q119" s="167"/>
      <c r="R119" s="167"/>
      <c r="S119" s="167"/>
    </row>
    <row r="120" spans="1:19" ht="17.25" customHeight="1" x14ac:dyDescent="0.2">
      <c r="A120" s="54"/>
      <c r="B120" s="55"/>
      <c r="C120" s="55"/>
      <c r="D120" s="53"/>
      <c r="E120" s="268"/>
      <c r="F120" s="53"/>
      <c r="G120" s="268"/>
      <c r="H120" s="53"/>
      <c r="I120" s="57"/>
      <c r="J120" s="30"/>
      <c r="K120" s="167"/>
      <c r="L120" s="167"/>
      <c r="M120" s="167"/>
      <c r="N120" s="167"/>
      <c r="O120" s="167"/>
      <c r="P120" s="167"/>
      <c r="Q120" s="167"/>
      <c r="R120" s="167"/>
      <c r="S120" s="167"/>
    </row>
  </sheetData>
  <sheetProtection sheet="1" objects="1" scenarios="1"/>
  <mergeCells count="3">
    <mergeCell ref="A1:N1"/>
    <mergeCell ref="B3:D3"/>
    <mergeCell ref="B4:D4"/>
  </mergeCells>
  <phoneticPr fontId="17" type="noConversion"/>
  <dataValidations count="1">
    <dataValidation type="whole" allowBlank="1" showInputMessage="1" showErrorMessage="1" sqref="E3:E85 E114:E120 E89:E90 E94:E95 E99:E100 E104:E105 E110" xr:uid="{4ACE3D18-BCB1-412C-84A9-DECFCC61D135}">
      <formula1>0</formula1>
      <formula2>20</formula2>
    </dataValidation>
  </dataValidations>
  <hyperlinks>
    <hyperlink ref="A1:N1" location="Global!A1" display="Quiniela Mundial 2010" xr:uid="{2D4E54A0-0529-4365-8A87-946156766575}"/>
  </hyperlinks>
  <pageMargins left="0.75" right="0.75" top="1" bottom="1" header="0.5" footer="0.5"/>
  <pageSetup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dimension ref="A1:S120"/>
  <sheetViews>
    <sheetView topLeftCell="A3" workbookViewId="0">
      <selection activeCell="A2" sqref="A1:N1048576"/>
    </sheetView>
  </sheetViews>
  <sheetFormatPr defaultColWidth="9.140625" defaultRowHeight="17.25" customHeight="1" x14ac:dyDescent="0.2"/>
  <cols>
    <col min="1" max="1" width="12" style="270" customWidth="1"/>
    <col min="2" max="2" width="10.7109375" style="271" customWidth="1"/>
    <col min="3" max="3" width="6.85546875" style="271" bestFit="1" customWidth="1"/>
    <col min="4" max="4" width="12.42578125" style="157" customWidth="1"/>
    <col min="5" max="5" width="3.7109375" style="272" customWidth="1"/>
    <col min="6" max="6" width="5.42578125" style="157" customWidth="1"/>
    <col min="7" max="7" width="3.85546875" style="272" customWidth="1"/>
    <col min="8" max="8" width="13" style="157" customWidth="1"/>
    <col min="9" max="9" width="5.85546875" style="273" customWidth="1"/>
    <col min="10" max="10" width="3" style="10" customWidth="1"/>
    <col min="11" max="11" width="5" style="274" customWidth="1"/>
    <col min="12" max="12" width="5.28515625" style="274" customWidth="1"/>
    <col min="13" max="13" width="6.5703125" style="275" customWidth="1"/>
    <col min="14" max="14" width="7.7109375" style="10" bestFit="1" customWidth="1"/>
    <col min="15" max="16384" width="9.140625" style="157"/>
  </cols>
  <sheetData>
    <row r="1" spans="1:19" ht="26.25" customHeight="1" x14ac:dyDescent="0.35">
      <c r="A1" s="352" t="s">
        <v>82</v>
      </c>
      <c r="B1" s="352"/>
      <c r="C1" s="352"/>
      <c r="D1" s="352"/>
      <c r="E1" s="352"/>
      <c r="F1" s="352"/>
      <c r="G1" s="352"/>
      <c r="H1" s="352"/>
      <c r="I1" s="352"/>
      <c r="J1" s="352"/>
      <c r="K1" s="352"/>
      <c r="L1" s="352"/>
      <c r="M1" s="352"/>
      <c r="N1" s="352"/>
      <c r="O1" s="161"/>
      <c r="P1" s="161"/>
      <c r="Q1" s="161"/>
      <c r="R1" s="161"/>
      <c r="S1" s="161"/>
    </row>
    <row r="2" spans="1:19" ht="12.75" customHeight="1" x14ac:dyDescent="0.3">
      <c r="A2" s="28"/>
      <c r="B2" s="28"/>
      <c r="C2" s="28"/>
      <c r="D2" s="28"/>
      <c r="E2" s="1"/>
      <c r="F2" s="28"/>
      <c r="G2" s="1"/>
      <c r="H2" s="28"/>
      <c r="I2" s="28"/>
      <c r="J2" s="28"/>
      <c r="K2" s="33"/>
      <c r="L2" s="33"/>
      <c r="M2" s="28"/>
      <c r="N2" s="28"/>
      <c r="O2" s="161"/>
      <c r="P2" s="161"/>
      <c r="Q2" s="161"/>
      <c r="R2" s="161"/>
      <c r="S2" s="161"/>
    </row>
    <row r="3" spans="1:19" ht="17.25" customHeight="1" x14ac:dyDescent="0.2">
      <c r="A3" s="191" t="s">
        <v>17</v>
      </c>
      <c r="B3" s="353" t="s">
        <v>214</v>
      </c>
      <c r="C3" s="353"/>
      <c r="D3" s="353"/>
      <c r="E3" s="192"/>
      <c r="F3" s="193"/>
      <c r="G3" s="192"/>
      <c r="H3" s="194"/>
      <c r="I3" s="195"/>
      <c r="J3" s="29"/>
      <c r="K3" s="34"/>
      <c r="L3" s="34"/>
      <c r="M3" s="196"/>
      <c r="N3" s="29"/>
      <c r="O3" s="161"/>
      <c r="P3" s="161"/>
      <c r="Q3" s="161"/>
      <c r="R3" s="161"/>
      <c r="S3" s="161"/>
    </row>
    <row r="4" spans="1:19" ht="17.25" customHeight="1" thickBot="1" x14ac:dyDescent="0.25">
      <c r="A4" s="197" t="s">
        <v>18</v>
      </c>
      <c r="B4" s="354" t="s">
        <v>125</v>
      </c>
      <c r="C4" s="354"/>
      <c r="D4" s="354"/>
      <c r="E4" s="192"/>
      <c r="F4" s="196"/>
      <c r="G4" s="192"/>
      <c r="H4" s="196"/>
      <c r="I4" s="195"/>
      <c r="J4" s="29"/>
      <c r="K4" s="198"/>
      <c r="L4" s="198"/>
      <c r="M4" s="199"/>
      <c r="N4" s="29"/>
      <c r="O4" s="161"/>
      <c r="P4" s="161"/>
      <c r="Q4" s="161"/>
      <c r="R4" s="161"/>
      <c r="S4" s="161"/>
    </row>
    <row r="5" spans="1:19" ht="17.25" customHeight="1" thickBot="1" x14ac:dyDescent="0.25">
      <c r="A5" s="197"/>
      <c r="B5" s="200"/>
      <c r="C5" s="200"/>
      <c r="D5" s="201"/>
      <c r="E5" s="192"/>
      <c r="F5" s="196"/>
      <c r="G5" s="192"/>
      <c r="H5" s="196"/>
      <c r="I5" s="195"/>
      <c r="J5" s="29"/>
      <c r="K5" s="202" t="s">
        <v>19</v>
      </c>
      <c r="L5" s="203"/>
      <c r="M5" s="204"/>
      <c r="N5" s="29"/>
      <c r="O5" s="161"/>
      <c r="P5" s="161"/>
      <c r="Q5" s="161"/>
      <c r="R5" s="161"/>
      <c r="S5" s="161"/>
    </row>
    <row r="6" spans="1:19" s="168" customFormat="1" ht="34.5" customHeight="1" thickBot="1" x14ac:dyDescent="0.25">
      <c r="A6" s="205" t="s">
        <v>0</v>
      </c>
      <c r="B6" s="206" t="s">
        <v>1</v>
      </c>
      <c r="C6" s="206" t="s">
        <v>25</v>
      </c>
      <c r="D6" s="207" t="s">
        <v>2</v>
      </c>
      <c r="E6" s="208"/>
      <c r="F6" s="209" t="s">
        <v>20</v>
      </c>
      <c r="G6" s="208"/>
      <c r="H6" s="209" t="s">
        <v>3</v>
      </c>
      <c r="I6" s="209" t="s">
        <v>21</v>
      </c>
      <c r="J6" s="210"/>
      <c r="K6" s="211" t="s">
        <v>109</v>
      </c>
      <c r="L6" s="211" t="s">
        <v>112</v>
      </c>
      <c r="M6" s="212" t="s">
        <v>110</v>
      </c>
      <c r="N6" s="213" t="s">
        <v>111</v>
      </c>
      <c r="O6" s="165"/>
      <c r="P6" s="165"/>
      <c r="Q6" s="165"/>
      <c r="R6" s="165"/>
      <c r="S6" s="165"/>
    </row>
    <row r="7" spans="1:19" ht="17.25" customHeight="1" thickBot="1" x14ac:dyDescent="0.25">
      <c r="A7" s="214" t="str">
        <f>Global!A7</f>
        <v>GRUPO A (Group A)</v>
      </c>
      <c r="B7" s="215"/>
      <c r="C7" s="216"/>
      <c r="D7" s="215"/>
      <c r="E7" s="217"/>
      <c r="F7" s="215"/>
      <c r="G7" s="217"/>
      <c r="H7" s="215"/>
      <c r="I7" s="218"/>
      <c r="J7" s="77"/>
      <c r="K7" s="219"/>
      <c r="L7" s="219"/>
      <c r="M7" s="220"/>
      <c r="N7" s="221"/>
      <c r="O7" s="161"/>
      <c r="P7" s="161"/>
      <c r="Q7" s="161"/>
      <c r="R7" s="161"/>
      <c r="S7" s="161"/>
    </row>
    <row r="8" spans="1:19" s="158" customFormat="1" ht="30.95" customHeight="1" thickBot="1" x14ac:dyDescent="0.25">
      <c r="A8" s="276">
        <f>Global!A8</f>
        <v>44885</v>
      </c>
      <c r="B8" s="277">
        <f>Global!B8</f>
        <v>0.41666666666666669</v>
      </c>
      <c r="C8" s="278">
        <f>Global!C8</f>
        <v>1</v>
      </c>
      <c r="D8" s="279" t="str">
        <f>Global!D8</f>
        <v>Qatar</v>
      </c>
      <c r="E8" s="280">
        <v>1</v>
      </c>
      <c r="F8" s="281" t="s">
        <v>4</v>
      </c>
      <c r="G8" s="280">
        <v>3</v>
      </c>
      <c r="H8" s="282" t="str">
        <f>Global!H8</f>
        <v>Ecuador</v>
      </c>
      <c r="I8" s="283" t="str">
        <f t="shared" ref="I8:I13" si="0">IF(OR(E8="",G8=""),"",IF(E8&gt;G8,"L",IF(G8&gt;E8,"V","E")))</f>
        <v>V</v>
      </c>
      <c r="J8" s="284"/>
      <c r="K8" s="285">
        <f>IF(Global!E8="","",Global!E8)</f>
        <v>0</v>
      </c>
      <c r="L8" s="285">
        <f>IF(Global!G8="","",Global!G8)</f>
        <v>2</v>
      </c>
      <c r="M8" s="286" t="str">
        <f t="shared" ref="M8:M71" si="1">IF(OR(K8="",L8=""),"",IF(K8&gt;L8,"L",IF(L8&gt;K8,"V","E")))</f>
        <v>V</v>
      </c>
      <c r="N8" s="287">
        <f t="shared" ref="N8:N13" si="2">IF(M8="","",IF(AND(E8=K8,L8=G8),GPOSPuntosPorMarcador,0)+IF(M8=I8,GPOSPuntosPorGanador,0)+IF(E8-G8=K8-L8,GPOSPuntosPorDiferencia,0))</f>
        <v>2</v>
      </c>
      <c r="O8" s="166"/>
      <c r="P8" s="166"/>
      <c r="Q8" s="166"/>
      <c r="R8" s="166"/>
      <c r="S8" s="166"/>
    </row>
    <row r="9" spans="1:19" s="158" customFormat="1" ht="30.95" customHeight="1" thickBot="1" x14ac:dyDescent="0.25">
      <c r="A9" s="276">
        <f>Global!A9</f>
        <v>44886</v>
      </c>
      <c r="B9" s="288">
        <f>Global!B9</f>
        <v>0.41666666666666669</v>
      </c>
      <c r="C9" s="289">
        <f>Global!C9</f>
        <v>2</v>
      </c>
      <c r="D9" s="290" t="str">
        <f>Global!D9</f>
        <v>Senegal</v>
      </c>
      <c r="E9" s="291">
        <v>0</v>
      </c>
      <c r="F9" s="292" t="s">
        <v>4</v>
      </c>
      <c r="G9" s="291">
        <v>2</v>
      </c>
      <c r="H9" s="293" t="str">
        <f>Global!H9</f>
        <v>Holanda (Holland)</v>
      </c>
      <c r="I9" s="283" t="str">
        <f t="shared" si="0"/>
        <v>V</v>
      </c>
      <c r="J9" s="284"/>
      <c r="K9" s="285">
        <f>IF(Global!E9="","",Global!E9)</f>
        <v>0</v>
      </c>
      <c r="L9" s="285">
        <f>IF(Global!G9="","",Global!G9)</f>
        <v>2</v>
      </c>
      <c r="M9" s="294" t="str">
        <f t="shared" si="1"/>
        <v>V</v>
      </c>
      <c r="N9" s="287">
        <f t="shared" si="2"/>
        <v>3</v>
      </c>
      <c r="O9" s="166"/>
      <c r="P9" s="166"/>
      <c r="Q9" s="166"/>
      <c r="R9" s="166"/>
      <c r="S9" s="166"/>
    </row>
    <row r="10" spans="1:19" s="158" customFormat="1" ht="30.95" customHeight="1" thickBot="1" x14ac:dyDescent="0.25">
      <c r="A10" s="276">
        <f>Global!A10</f>
        <v>44890</v>
      </c>
      <c r="B10" s="288">
        <f>Global!B10</f>
        <v>0.29166666666666669</v>
      </c>
      <c r="C10" s="289">
        <f>Global!C10</f>
        <v>17</v>
      </c>
      <c r="D10" s="290" t="str">
        <f>Global!D10</f>
        <v>Qatar</v>
      </c>
      <c r="E10" s="291">
        <v>2</v>
      </c>
      <c r="F10" s="292" t="s">
        <v>4</v>
      </c>
      <c r="G10" s="291">
        <v>1</v>
      </c>
      <c r="H10" s="293" t="str">
        <f>Global!H10</f>
        <v>Senegal</v>
      </c>
      <c r="I10" s="283" t="str">
        <f t="shared" si="0"/>
        <v>L</v>
      </c>
      <c r="J10" s="284"/>
      <c r="K10" s="285">
        <f>IF(Global!E10="","",Global!E10)</f>
        <v>1</v>
      </c>
      <c r="L10" s="285">
        <f>IF(Global!G10="","",Global!G10)</f>
        <v>3</v>
      </c>
      <c r="M10" s="295" t="str">
        <f t="shared" si="1"/>
        <v>V</v>
      </c>
      <c r="N10" s="287">
        <f t="shared" si="2"/>
        <v>0</v>
      </c>
      <c r="O10" s="166"/>
      <c r="P10" s="166"/>
      <c r="Q10" s="166"/>
      <c r="R10" s="166"/>
      <c r="S10" s="166"/>
    </row>
    <row r="11" spans="1:19" s="158" customFormat="1" ht="30.95" customHeight="1" thickBot="1" x14ac:dyDescent="0.25">
      <c r="A11" s="276">
        <f>Global!A11</f>
        <v>44890</v>
      </c>
      <c r="B11" s="288">
        <f>Global!B11</f>
        <v>0.41666666666666669</v>
      </c>
      <c r="C11" s="289">
        <f>Global!C11</f>
        <v>18</v>
      </c>
      <c r="D11" s="290" t="str">
        <f>Global!D11</f>
        <v>Holanda (Holland)</v>
      </c>
      <c r="E11" s="291">
        <v>2</v>
      </c>
      <c r="F11" s="292" t="s">
        <v>4</v>
      </c>
      <c r="G11" s="291">
        <v>1</v>
      </c>
      <c r="H11" s="293" t="str">
        <f>Global!H11</f>
        <v>Ecuador</v>
      </c>
      <c r="I11" s="283" t="str">
        <f t="shared" si="0"/>
        <v>L</v>
      </c>
      <c r="J11" s="284"/>
      <c r="K11" s="285">
        <f>IF(Global!E11="","",Global!E11)</f>
        <v>1</v>
      </c>
      <c r="L11" s="285">
        <f>IF(Global!G11="","",Global!G11)</f>
        <v>1</v>
      </c>
      <c r="M11" s="296" t="str">
        <f t="shared" si="1"/>
        <v>E</v>
      </c>
      <c r="N11" s="287">
        <f t="shared" si="2"/>
        <v>0</v>
      </c>
      <c r="O11" s="166"/>
      <c r="P11" s="166"/>
      <c r="Q11" s="166"/>
      <c r="R11" s="166"/>
      <c r="S11" s="166"/>
    </row>
    <row r="12" spans="1:19" s="158" customFormat="1" ht="30.95" customHeight="1" thickBot="1" x14ac:dyDescent="0.25">
      <c r="A12" s="276">
        <f>Global!A12</f>
        <v>44894</v>
      </c>
      <c r="B12" s="288">
        <f>Global!B12</f>
        <v>0.375</v>
      </c>
      <c r="C12" s="289">
        <f>Global!C12</f>
        <v>33</v>
      </c>
      <c r="D12" s="290" t="str">
        <f>Global!D12</f>
        <v>Holanda (Holland)</v>
      </c>
      <c r="E12" s="291">
        <v>2</v>
      </c>
      <c r="F12" s="292" t="s">
        <v>4</v>
      </c>
      <c r="G12" s="291">
        <v>0</v>
      </c>
      <c r="H12" s="293" t="str">
        <f>Global!H12</f>
        <v>Qatar</v>
      </c>
      <c r="I12" s="283" t="str">
        <f t="shared" si="0"/>
        <v>L</v>
      </c>
      <c r="J12" s="284"/>
      <c r="K12" s="285">
        <f>IF(Global!E12="","",Global!E12)</f>
        <v>2</v>
      </c>
      <c r="L12" s="285">
        <f>IF(Global!G12="","",Global!G12)</f>
        <v>0</v>
      </c>
      <c r="M12" s="296" t="str">
        <f t="shared" si="1"/>
        <v>L</v>
      </c>
      <c r="N12" s="287">
        <f t="shared" si="2"/>
        <v>3</v>
      </c>
      <c r="O12" s="166"/>
      <c r="P12" s="166"/>
      <c r="Q12" s="166"/>
      <c r="R12" s="166"/>
      <c r="S12" s="166"/>
    </row>
    <row r="13" spans="1:19" s="158" customFormat="1" ht="30.95" customHeight="1" thickBot="1" x14ac:dyDescent="0.25">
      <c r="A13" s="276">
        <f>Global!A13</f>
        <v>44894</v>
      </c>
      <c r="B13" s="288">
        <f>Global!B13</f>
        <v>0.375</v>
      </c>
      <c r="C13" s="289">
        <f>Global!C13</f>
        <v>34</v>
      </c>
      <c r="D13" s="290" t="str">
        <f>Global!D13</f>
        <v>Ecuador</v>
      </c>
      <c r="E13" s="291">
        <v>3</v>
      </c>
      <c r="F13" s="292" t="s">
        <v>4</v>
      </c>
      <c r="G13" s="291">
        <v>1</v>
      </c>
      <c r="H13" s="293" t="str">
        <f>Global!H13</f>
        <v>Senegal</v>
      </c>
      <c r="I13" s="283" t="str">
        <f t="shared" si="0"/>
        <v>L</v>
      </c>
      <c r="J13" s="284"/>
      <c r="K13" s="285">
        <f>IF(Global!E13="","",Global!E13)</f>
        <v>1</v>
      </c>
      <c r="L13" s="285">
        <f>IF(Global!G13="","",Global!G13)</f>
        <v>2</v>
      </c>
      <c r="M13" s="296" t="str">
        <f t="shared" si="1"/>
        <v>V</v>
      </c>
      <c r="N13" s="287">
        <f t="shared" si="2"/>
        <v>0</v>
      </c>
      <c r="O13" s="166"/>
      <c r="P13" s="166"/>
      <c r="Q13" s="166"/>
      <c r="R13" s="166"/>
      <c r="S13" s="166"/>
    </row>
    <row r="14" spans="1:19" s="158" customFormat="1" ht="17.25" customHeight="1" thickBot="1" x14ac:dyDescent="0.25">
      <c r="A14" s="297" t="str">
        <f>Global!A14</f>
        <v>GRUPO B (Group B)</v>
      </c>
      <c r="B14" s="298"/>
      <c r="C14" s="299"/>
      <c r="D14" s="298"/>
      <c r="E14" s="300"/>
      <c r="F14" s="298"/>
      <c r="G14" s="300"/>
      <c r="H14" s="298"/>
      <c r="I14" s="301"/>
      <c r="J14" s="117"/>
      <c r="K14" s="302"/>
      <c r="L14" s="302"/>
      <c r="M14" s="303" t="str">
        <f t="shared" si="1"/>
        <v/>
      </c>
      <c r="N14" s="304"/>
      <c r="O14" s="166"/>
      <c r="P14" s="166"/>
      <c r="Q14" s="166"/>
      <c r="R14" s="166"/>
      <c r="S14" s="166"/>
    </row>
    <row r="15" spans="1:19" s="158" customFormat="1" ht="30.95" customHeight="1" thickBot="1" x14ac:dyDescent="0.25">
      <c r="A15" s="276">
        <f>Global!A15</f>
        <v>44886</v>
      </c>
      <c r="B15" s="305">
        <f>Global!B15</f>
        <v>0.29166666666666669</v>
      </c>
      <c r="C15" s="278">
        <f>Global!C15</f>
        <v>3</v>
      </c>
      <c r="D15" s="279" t="str">
        <f>Global!D15</f>
        <v>Inglaterra (England)</v>
      </c>
      <c r="E15" s="280">
        <v>3</v>
      </c>
      <c r="F15" s="281" t="s">
        <v>4</v>
      </c>
      <c r="G15" s="280">
        <v>1</v>
      </c>
      <c r="H15" s="282" t="str">
        <f>Global!H15</f>
        <v>Irán</v>
      </c>
      <c r="I15" s="283" t="str">
        <f t="shared" ref="I15:I20" si="3">IF(OR(E15="",G15=""),"",IF(E15&gt;G15,"L",IF(G15&gt;E15,"V","E")))</f>
        <v>L</v>
      </c>
      <c r="J15" s="284"/>
      <c r="K15" s="285">
        <f>IF(Global!E15="","",Global!E15)</f>
        <v>6</v>
      </c>
      <c r="L15" s="285">
        <f>IF(Global!G15="","",Global!G15)</f>
        <v>2</v>
      </c>
      <c r="M15" s="296" t="str">
        <f t="shared" si="1"/>
        <v>L</v>
      </c>
      <c r="N15" s="287">
        <f t="shared" ref="N15:N20" si="4">IF(M15="","",IF(AND(E15=K15,L15=G15),GPOSPuntosPorMarcador,0)+IF(M15=I15,GPOSPuntosPorGanador,0)+IF(E15-G15=K15-L15,GPOSPuntosPorDiferencia,0))</f>
        <v>1</v>
      </c>
      <c r="O15" s="166"/>
      <c r="P15" s="166"/>
      <c r="Q15" s="166"/>
      <c r="R15" s="166"/>
      <c r="S15" s="166"/>
    </row>
    <row r="16" spans="1:19" s="158" customFormat="1" ht="30.95" customHeight="1" thickBot="1" x14ac:dyDescent="0.25">
      <c r="A16" s="276">
        <f>Global!A16</f>
        <v>44886</v>
      </c>
      <c r="B16" s="306">
        <f>Global!B16</f>
        <v>0.54166666666666663</v>
      </c>
      <c r="C16" s="289">
        <f>Global!C16</f>
        <v>4</v>
      </c>
      <c r="D16" s="290" t="str">
        <f>Global!D16</f>
        <v>Estados Unidos (USA)</v>
      </c>
      <c r="E16" s="291">
        <v>3</v>
      </c>
      <c r="F16" s="292" t="s">
        <v>4</v>
      </c>
      <c r="G16" s="291">
        <v>0</v>
      </c>
      <c r="H16" s="293" t="str">
        <f>Global!H16</f>
        <v>Gales (Wales)</v>
      </c>
      <c r="I16" s="283" t="str">
        <f t="shared" si="3"/>
        <v>L</v>
      </c>
      <c r="J16" s="284"/>
      <c r="K16" s="285">
        <f>IF(Global!E16="","",Global!E16)</f>
        <v>1</v>
      </c>
      <c r="L16" s="285">
        <f>IF(Global!G16="","",Global!G16)</f>
        <v>1</v>
      </c>
      <c r="M16" s="296" t="str">
        <f t="shared" si="1"/>
        <v>E</v>
      </c>
      <c r="N16" s="287">
        <f t="shared" si="4"/>
        <v>0</v>
      </c>
      <c r="O16" s="166"/>
      <c r="P16" s="166"/>
      <c r="Q16" s="166"/>
      <c r="R16" s="166"/>
      <c r="S16" s="166"/>
    </row>
    <row r="17" spans="1:19" s="158" customFormat="1" ht="30.95" customHeight="1" thickBot="1" x14ac:dyDescent="0.25">
      <c r="A17" s="276">
        <f>Global!A17</f>
        <v>44890</v>
      </c>
      <c r="B17" s="306">
        <f>Global!B17</f>
        <v>0.54166666666666663</v>
      </c>
      <c r="C17" s="289">
        <f>Global!C17</f>
        <v>19</v>
      </c>
      <c r="D17" s="290" t="str">
        <f>Global!D17</f>
        <v>Inglaterra (England)</v>
      </c>
      <c r="E17" s="291">
        <v>2</v>
      </c>
      <c r="F17" s="292" t="s">
        <v>4</v>
      </c>
      <c r="G17" s="291">
        <v>1</v>
      </c>
      <c r="H17" s="293" t="str">
        <f>Global!H17</f>
        <v>Estados Unidos (USA)</v>
      </c>
      <c r="I17" s="283" t="str">
        <f t="shared" si="3"/>
        <v>L</v>
      </c>
      <c r="J17" s="284"/>
      <c r="K17" s="285">
        <f>IF(Global!E17="","",Global!E17)</f>
        <v>0</v>
      </c>
      <c r="L17" s="285">
        <f>IF(Global!G17="","",Global!G17)</f>
        <v>0</v>
      </c>
      <c r="M17" s="296" t="str">
        <f t="shared" si="1"/>
        <v>E</v>
      </c>
      <c r="N17" s="287">
        <f t="shared" si="4"/>
        <v>0</v>
      </c>
      <c r="O17" s="166"/>
      <c r="P17" s="166"/>
      <c r="Q17" s="166"/>
      <c r="R17" s="166"/>
      <c r="S17" s="166"/>
    </row>
    <row r="18" spans="1:19" s="158" customFormat="1" ht="30.95" customHeight="1" thickBot="1" x14ac:dyDescent="0.25">
      <c r="A18" s="276">
        <f>Global!A18</f>
        <v>44890</v>
      </c>
      <c r="B18" s="306">
        <f>Global!B18</f>
        <v>0.16666666666666666</v>
      </c>
      <c r="C18" s="289">
        <f>Global!C18</f>
        <v>20</v>
      </c>
      <c r="D18" s="290" t="str">
        <f>Global!D18</f>
        <v>Gales (Wales)</v>
      </c>
      <c r="E18" s="291">
        <v>1</v>
      </c>
      <c r="F18" s="292" t="s">
        <v>4</v>
      </c>
      <c r="G18" s="291">
        <v>1</v>
      </c>
      <c r="H18" s="293" t="str">
        <f>Global!H18</f>
        <v>Irán</v>
      </c>
      <c r="I18" s="283" t="str">
        <f t="shared" si="3"/>
        <v>E</v>
      </c>
      <c r="J18" s="284"/>
      <c r="K18" s="285">
        <f>IF(Global!E18="","",Global!E18)</f>
        <v>0</v>
      </c>
      <c r="L18" s="285">
        <f>IF(Global!G18="","",Global!G18)</f>
        <v>2</v>
      </c>
      <c r="M18" s="296" t="str">
        <f t="shared" si="1"/>
        <v>V</v>
      </c>
      <c r="N18" s="287">
        <f t="shared" si="4"/>
        <v>0</v>
      </c>
      <c r="O18" s="166"/>
      <c r="P18" s="166"/>
      <c r="Q18" s="166"/>
      <c r="R18" s="166"/>
      <c r="S18" s="166"/>
    </row>
    <row r="19" spans="1:19" s="158" customFormat="1" ht="30.95" customHeight="1" thickBot="1" x14ac:dyDescent="0.25">
      <c r="A19" s="276">
        <f>Global!A19</f>
        <v>44894</v>
      </c>
      <c r="B19" s="306">
        <f>Global!B19</f>
        <v>0.54166666666666663</v>
      </c>
      <c r="C19" s="289">
        <f>Global!C19</f>
        <v>35</v>
      </c>
      <c r="D19" s="290" t="str">
        <f>Global!D19</f>
        <v>Gales (Wales)</v>
      </c>
      <c r="E19" s="291">
        <v>1</v>
      </c>
      <c r="F19" s="292" t="s">
        <v>4</v>
      </c>
      <c r="G19" s="291">
        <v>2</v>
      </c>
      <c r="H19" s="293" t="str">
        <f>Global!H19</f>
        <v>Inglaterra (England)</v>
      </c>
      <c r="I19" s="283" t="str">
        <f t="shared" si="3"/>
        <v>V</v>
      </c>
      <c r="J19" s="284"/>
      <c r="K19" s="285">
        <f>IF(Global!E19="","",Global!E19)</f>
        <v>0</v>
      </c>
      <c r="L19" s="285">
        <f>IF(Global!G19="","",Global!G19)</f>
        <v>3</v>
      </c>
      <c r="M19" s="296" t="str">
        <f t="shared" si="1"/>
        <v>V</v>
      </c>
      <c r="N19" s="287">
        <f t="shared" si="4"/>
        <v>1</v>
      </c>
      <c r="O19" s="166"/>
      <c r="P19" s="166"/>
      <c r="Q19" s="166"/>
      <c r="R19" s="166"/>
      <c r="S19" s="166"/>
    </row>
    <row r="20" spans="1:19" s="158" customFormat="1" ht="30.95" customHeight="1" thickBot="1" x14ac:dyDescent="0.25">
      <c r="A20" s="276">
        <f>Global!A20</f>
        <v>44894</v>
      </c>
      <c r="B20" s="306">
        <f>Global!B20</f>
        <v>0.54166666666666663</v>
      </c>
      <c r="C20" s="289">
        <f>Global!C20</f>
        <v>36</v>
      </c>
      <c r="D20" s="290" t="str">
        <f>Global!D20</f>
        <v>Irán</v>
      </c>
      <c r="E20" s="291">
        <v>0</v>
      </c>
      <c r="F20" s="292" t="s">
        <v>4</v>
      </c>
      <c r="G20" s="291">
        <v>1</v>
      </c>
      <c r="H20" s="293" t="str">
        <f>Global!H20</f>
        <v>Estados Unidos (USA)</v>
      </c>
      <c r="I20" s="283" t="str">
        <f t="shared" si="3"/>
        <v>V</v>
      </c>
      <c r="J20" s="284"/>
      <c r="K20" s="285">
        <f>IF(Global!E20="","",Global!E20)</f>
        <v>0</v>
      </c>
      <c r="L20" s="285">
        <f>IF(Global!G20="","",Global!G20)</f>
        <v>1</v>
      </c>
      <c r="M20" s="296" t="str">
        <f t="shared" si="1"/>
        <v>V</v>
      </c>
      <c r="N20" s="287">
        <f t="shared" si="4"/>
        <v>3</v>
      </c>
      <c r="O20" s="166"/>
      <c r="P20" s="166"/>
      <c r="Q20" s="166"/>
      <c r="R20" s="166"/>
      <c r="S20" s="166"/>
    </row>
    <row r="21" spans="1:19" s="158" customFormat="1" ht="17.25" customHeight="1" thickBot="1" x14ac:dyDescent="0.25">
      <c r="A21" s="297" t="str">
        <f>Global!A21</f>
        <v>GRUPO C (Group C)</v>
      </c>
      <c r="B21" s="298"/>
      <c r="C21" s="299"/>
      <c r="D21" s="298"/>
      <c r="E21" s="300"/>
      <c r="F21" s="298"/>
      <c r="G21" s="300"/>
      <c r="H21" s="298"/>
      <c r="I21" s="301"/>
      <c r="J21" s="117"/>
      <c r="K21" s="302"/>
      <c r="L21" s="302"/>
      <c r="M21" s="303" t="str">
        <f t="shared" si="1"/>
        <v/>
      </c>
      <c r="N21" s="304"/>
      <c r="O21" s="166"/>
      <c r="P21" s="166"/>
      <c r="Q21" s="166"/>
      <c r="R21" s="166"/>
      <c r="S21" s="166"/>
    </row>
    <row r="22" spans="1:19" s="158" customFormat="1" ht="30.95" customHeight="1" thickBot="1" x14ac:dyDescent="0.25">
      <c r="A22" s="276">
        <f>Global!A22</f>
        <v>44887</v>
      </c>
      <c r="B22" s="305">
        <f>Global!B22</f>
        <v>0.16666666666666666</v>
      </c>
      <c r="C22" s="278">
        <f>Global!C22</f>
        <v>5</v>
      </c>
      <c r="D22" s="279" t="str">
        <f>Global!D22</f>
        <v>Argentina</v>
      </c>
      <c r="E22" s="280">
        <v>3</v>
      </c>
      <c r="F22" s="281" t="s">
        <v>4</v>
      </c>
      <c r="G22" s="280">
        <v>0</v>
      </c>
      <c r="H22" s="282" t="str">
        <f>Global!H22</f>
        <v>A. Saudita (Saudi A.)</v>
      </c>
      <c r="I22" s="283" t="str">
        <f t="shared" ref="I22:I27" si="5">IF(OR(E22="",G22=""),"",IF(E22&gt;G22,"L",IF(G22&gt;E22,"V","E")))</f>
        <v>L</v>
      </c>
      <c r="J22" s="284"/>
      <c r="K22" s="285">
        <f>IF(Global!E22="","",Global!E22)</f>
        <v>1</v>
      </c>
      <c r="L22" s="285">
        <f>IF(Global!G22="","",Global!G22)</f>
        <v>2</v>
      </c>
      <c r="M22" s="296" t="str">
        <f t="shared" si="1"/>
        <v>V</v>
      </c>
      <c r="N22" s="287">
        <f t="shared" ref="N22:N27" si="6">IF(M22="","",IF(AND(E22=K22,L22=G22),GPOSPuntosPorMarcador,0)+IF(M22=I22,GPOSPuntosPorGanador,0)+IF(E22-G22=K22-L22,GPOSPuntosPorDiferencia,0))</f>
        <v>0</v>
      </c>
      <c r="O22" s="166"/>
      <c r="P22" s="166"/>
      <c r="Q22" s="166"/>
      <c r="R22" s="166"/>
      <c r="S22" s="166"/>
    </row>
    <row r="23" spans="1:19" s="158" customFormat="1" ht="30.95" customHeight="1" thickBot="1" x14ac:dyDescent="0.25">
      <c r="A23" s="276">
        <f>Global!A23</f>
        <v>44887</v>
      </c>
      <c r="B23" s="306">
        <f>Global!B23</f>
        <v>0.41666666666666669</v>
      </c>
      <c r="C23" s="289">
        <f>Global!C23</f>
        <v>6</v>
      </c>
      <c r="D23" s="290" t="str">
        <f>Global!D23</f>
        <v>México</v>
      </c>
      <c r="E23" s="291">
        <v>1</v>
      </c>
      <c r="F23" s="292" t="s">
        <v>4</v>
      </c>
      <c r="G23" s="291">
        <v>0</v>
      </c>
      <c r="H23" s="293" t="str">
        <f>Global!H23</f>
        <v>Polonia (Poland)</v>
      </c>
      <c r="I23" s="283" t="str">
        <f t="shared" si="5"/>
        <v>L</v>
      </c>
      <c r="J23" s="284"/>
      <c r="K23" s="285">
        <f>IF(Global!E23="","",Global!E23)</f>
        <v>0</v>
      </c>
      <c r="L23" s="285">
        <f>IF(Global!G23="","",Global!G23)</f>
        <v>0</v>
      </c>
      <c r="M23" s="296" t="str">
        <f t="shared" si="1"/>
        <v>E</v>
      </c>
      <c r="N23" s="287">
        <f t="shared" si="6"/>
        <v>0</v>
      </c>
      <c r="O23" s="166"/>
      <c r="P23" s="166"/>
      <c r="Q23" s="166"/>
      <c r="R23" s="166"/>
      <c r="S23" s="166"/>
    </row>
    <row r="24" spans="1:19" s="158" customFormat="1" ht="30.95" customHeight="1" thickBot="1" x14ac:dyDescent="0.25">
      <c r="A24" s="276">
        <f>Global!A24</f>
        <v>44891</v>
      </c>
      <c r="B24" s="306">
        <f>Global!B24</f>
        <v>0.54166666666666663</v>
      </c>
      <c r="C24" s="289">
        <f>Global!C24</f>
        <v>22</v>
      </c>
      <c r="D24" s="290" t="str">
        <f>Global!D24</f>
        <v>Argentina</v>
      </c>
      <c r="E24" s="291">
        <v>1</v>
      </c>
      <c r="F24" s="292" t="s">
        <v>4</v>
      </c>
      <c r="G24" s="291">
        <v>1</v>
      </c>
      <c r="H24" s="293" t="str">
        <f>Global!H24</f>
        <v>México</v>
      </c>
      <c r="I24" s="283" t="str">
        <f t="shared" si="5"/>
        <v>E</v>
      </c>
      <c r="J24" s="284"/>
      <c r="K24" s="285">
        <f>IF(Global!E24="","",Global!E24)</f>
        <v>2</v>
      </c>
      <c r="L24" s="285">
        <f>IF(Global!G24="","",Global!G24)</f>
        <v>0</v>
      </c>
      <c r="M24" s="296" t="str">
        <f t="shared" si="1"/>
        <v>L</v>
      </c>
      <c r="N24" s="287">
        <f t="shared" si="6"/>
        <v>0</v>
      </c>
      <c r="O24" s="166"/>
      <c r="P24" s="166"/>
      <c r="Q24" s="166"/>
      <c r="R24" s="166"/>
      <c r="S24" s="166"/>
    </row>
    <row r="25" spans="1:19" s="158" customFormat="1" ht="30.95" customHeight="1" thickBot="1" x14ac:dyDescent="0.25">
      <c r="A25" s="276">
        <f>Global!A25</f>
        <v>44891</v>
      </c>
      <c r="B25" s="306">
        <f>Global!B25</f>
        <v>0.29166666666666669</v>
      </c>
      <c r="C25" s="289">
        <f>Global!C25</f>
        <v>23</v>
      </c>
      <c r="D25" s="290" t="str">
        <f>Global!D25</f>
        <v>Polonia (Poland)</v>
      </c>
      <c r="E25" s="291">
        <v>2</v>
      </c>
      <c r="F25" s="292" t="s">
        <v>4</v>
      </c>
      <c r="G25" s="291">
        <v>1</v>
      </c>
      <c r="H25" s="293" t="str">
        <f>Global!H25</f>
        <v>A. Saudita (Saudi A.)</v>
      </c>
      <c r="I25" s="283" t="str">
        <f t="shared" si="5"/>
        <v>L</v>
      </c>
      <c r="J25" s="284"/>
      <c r="K25" s="285">
        <f>IF(Global!E25="","",Global!E25)</f>
        <v>2</v>
      </c>
      <c r="L25" s="285">
        <f>IF(Global!G25="","",Global!G25)</f>
        <v>0</v>
      </c>
      <c r="M25" s="296" t="str">
        <f t="shared" si="1"/>
        <v>L</v>
      </c>
      <c r="N25" s="287">
        <f t="shared" si="6"/>
        <v>1</v>
      </c>
      <c r="O25" s="166"/>
      <c r="P25" s="166"/>
      <c r="Q25" s="166"/>
      <c r="R25" s="166"/>
      <c r="S25" s="166"/>
    </row>
    <row r="26" spans="1:19" s="158" customFormat="1" ht="30.95" customHeight="1" thickBot="1" x14ac:dyDescent="0.25">
      <c r="A26" s="276">
        <f>Global!A26</f>
        <v>44895</v>
      </c>
      <c r="B26" s="306">
        <f>Global!B26</f>
        <v>0.54166666666666663</v>
      </c>
      <c r="C26" s="289">
        <f>Global!C26</f>
        <v>37</v>
      </c>
      <c r="D26" s="290" t="str">
        <f>Global!D26</f>
        <v>Polonia (Poland)</v>
      </c>
      <c r="E26" s="291">
        <v>1</v>
      </c>
      <c r="F26" s="292" t="s">
        <v>4</v>
      </c>
      <c r="G26" s="291">
        <v>2</v>
      </c>
      <c r="H26" s="293" t="str">
        <f>Global!H26</f>
        <v>Argentina</v>
      </c>
      <c r="I26" s="283" t="str">
        <f t="shared" si="5"/>
        <v>V</v>
      </c>
      <c r="J26" s="284"/>
      <c r="K26" s="285">
        <f>IF(Global!E26="","",Global!E26)</f>
        <v>0</v>
      </c>
      <c r="L26" s="285">
        <f>IF(Global!G26="","",Global!G26)</f>
        <v>2</v>
      </c>
      <c r="M26" s="296" t="str">
        <f t="shared" si="1"/>
        <v>V</v>
      </c>
      <c r="N26" s="287">
        <f t="shared" si="6"/>
        <v>1</v>
      </c>
      <c r="O26" s="166"/>
      <c r="P26" s="166"/>
      <c r="Q26" s="166"/>
      <c r="R26" s="166"/>
      <c r="S26" s="166"/>
    </row>
    <row r="27" spans="1:19" s="158" customFormat="1" ht="30.95" customHeight="1" thickBot="1" x14ac:dyDescent="0.25">
      <c r="A27" s="276">
        <f>Global!A27</f>
        <v>44895</v>
      </c>
      <c r="B27" s="306">
        <f>Global!B27</f>
        <v>0.54166666666666663</v>
      </c>
      <c r="C27" s="289">
        <f>Global!C27</f>
        <v>38</v>
      </c>
      <c r="D27" s="290" t="str">
        <f>Global!D27</f>
        <v>A. Saudita (Saudi A.)</v>
      </c>
      <c r="E27" s="291">
        <v>0</v>
      </c>
      <c r="F27" s="292" t="s">
        <v>4</v>
      </c>
      <c r="G27" s="291">
        <v>2</v>
      </c>
      <c r="H27" s="293" t="str">
        <f>Global!H27</f>
        <v>México</v>
      </c>
      <c r="I27" s="283" t="str">
        <f t="shared" si="5"/>
        <v>V</v>
      </c>
      <c r="J27" s="284"/>
      <c r="K27" s="285">
        <f>IF(Global!E27="","",Global!E27)</f>
        <v>1</v>
      </c>
      <c r="L27" s="285">
        <f>IF(Global!G27="","",Global!G27)</f>
        <v>2</v>
      </c>
      <c r="M27" s="296" t="str">
        <f t="shared" si="1"/>
        <v>V</v>
      </c>
      <c r="N27" s="287">
        <f t="shared" si="6"/>
        <v>1</v>
      </c>
      <c r="O27" s="166"/>
      <c r="P27" s="166"/>
      <c r="Q27" s="166"/>
      <c r="R27" s="166"/>
      <c r="S27" s="166"/>
    </row>
    <row r="28" spans="1:19" s="158" customFormat="1" ht="17.25" customHeight="1" thickBot="1" x14ac:dyDescent="0.25">
      <c r="A28" s="297" t="str">
        <f>Global!A28</f>
        <v>GRUPO D (Group D )</v>
      </c>
      <c r="B28" s="298"/>
      <c r="C28" s="299"/>
      <c r="D28" s="298"/>
      <c r="E28" s="300"/>
      <c r="F28" s="298"/>
      <c r="G28" s="300"/>
      <c r="H28" s="298"/>
      <c r="I28" s="301"/>
      <c r="J28" s="117"/>
      <c r="K28" s="302"/>
      <c r="L28" s="302"/>
      <c r="M28" s="303" t="str">
        <f t="shared" si="1"/>
        <v/>
      </c>
      <c r="N28" s="304"/>
      <c r="O28" s="166"/>
      <c r="P28" s="166"/>
      <c r="Q28" s="166"/>
      <c r="R28" s="166"/>
      <c r="S28" s="166"/>
    </row>
    <row r="29" spans="1:19" s="158" customFormat="1" ht="30.95" customHeight="1" thickBot="1" x14ac:dyDescent="0.25">
      <c r="A29" s="276">
        <f>Global!A29</f>
        <v>44887</v>
      </c>
      <c r="B29" s="305">
        <f>Global!B29</f>
        <v>0.54166666666666663</v>
      </c>
      <c r="C29" s="278">
        <f>Global!C29</f>
        <v>7</v>
      </c>
      <c r="D29" s="279" t="str">
        <f>Global!D29</f>
        <v>Francia (France)</v>
      </c>
      <c r="E29" s="280">
        <v>3</v>
      </c>
      <c r="F29" s="281" t="s">
        <v>4</v>
      </c>
      <c r="G29" s="280">
        <v>0</v>
      </c>
      <c r="H29" s="282" t="str">
        <f>Global!H29</f>
        <v>Australia</v>
      </c>
      <c r="I29" s="283" t="str">
        <f t="shared" ref="I29:I34" si="7">IF(OR(E29="",G29=""),"",IF(E29&gt;G29,"L",IF(G29&gt;E29,"V","E")))</f>
        <v>L</v>
      </c>
      <c r="J29" s="284"/>
      <c r="K29" s="285">
        <f>IF(Global!E29="","",Global!E29)</f>
        <v>4</v>
      </c>
      <c r="L29" s="285">
        <f>IF(Global!G29="","",Global!G29)</f>
        <v>1</v>
      </c>
      <c r="M29" s="296" t="str">
        <f t="shared" si="1"/>
        <v>L</v>
      </c>
      <c r="N29" s="287">
        <f t="shared" ref="N29:N34" si="8">IF(M29="","",IF(AND(E29=K29,L29=G29),GPOSPuntosPorMarcador,0)+IF(M29=I29,GPOSPuntosPorGanador,0)+IF(E29-G29=K29-L29,GPOSPuntosPorDiferencia,0))</f>
        <v>2</v>
      </c>
      <c r="O29" s="166"/>
      <c r="P29" s="166"/>
      <c r="Q29" s="166"/>
      <c r="R29" s="166"/>
      <c r="S29" s="166"/>
    </row>
    <row r="30" spans="1:19" s="158" customFormat="1" ht="30.95" customHeight="1" thickBot="1" x14ac:dyDescent="0.25">
      <c r="A30" s="276">
        <f>Global!A30</f>
        <v>44887</v>
      </c>
      <c r="B30" s="306">
        <f>Global!B30</f>
        <v>0.29166666666666669</v>
      </c>
      <c r="C30" s="289">
        <f>Global!C30</f>
        <v>8</v>
      </c>
      <c r="D30" s="290" t="str">
        <f>Global!D30</f>
        <v>Dinamarca (Denmark)</v>
      </c>
      <c r="E30" s="291">
        <v>2</v>
      </c>
      <c r="F30" s="292" t="s">
        <v>4</v>
      </c>
      <c r="G30" s="291">
        <v>1</v>
      </c>
      <c r="H30" s="293" t="str">
        <f>Global!H30</f>
        <v>Túnez (Tunisia)</v>
      </c>
      <c r="I30" s="283" t="str">
        <f t="shared" si="7"/>
        <v>L</v>
      </c>
      <c r="J30" s="284"/>
      <c r="K30" s="285">
        <f>IF(Global!E30="","",Global!E30)</f>
        <v>0</v>
      </c>
      <c r="L30" s="285">
        <f>IF(Global!G30="","",Global!G30)</f>
        <v>0</v>
      </c>
      <c r="M30" s="296" t="str">
        <f t="shared" si="1"/>
        <v>E</v>
      </c>
      <c r="N30" s="287">
        <f t="shared" si="8"/>
        <v>0</v>
      </c>
      <c r="O30" s="166"/>
      <c r="P30" s="166"/>
      <c r="Q30" s="166"/>
      <c r="R30" s="166"/>
      <c r="S30" s="166"/>
    </row>
    <row r="31" spans="1:19" s="158" customFormat="1" ht="30.95" customHeight="1" thickBot="1" x14ac:dyDescent="0.25">
      <c r="A31" s="276">
        <f>Global!A31</f>
        <v>44891</v>
      </c>
      <c r="B31" s="306">
        <f>Global!B31</f>
        <v>0.41666666666666669</v>
      </c>
      <c r="C31" s="289">
        <f>Global!C31</f>
        <v>21</v>
      </c>
      <c r="D31" s="290" t="str">
        <f>Global!D31</f>
        <v>Francia (France)</v>
      </c>
      <c r="E31" s="291">
        <v>3</v>
      </c>
      <c r="F31" s="292" t="s">
        <v>4</v>
      </c>
      <c r="G31" s="291">
        <v>2</v>
      </c>
      <c r="H31" s="293" t="str">
        <f>Global!H31</f>
        <v>Dinamarca (Denmark)</v>
      </c>
      <c r="I31" s="283" t="str">
        <f t="shared" si="7"/>
        <v>L</v>
      </c>
      <c r="J31" s="284"/>
      <c r="K31" s="285">
        <f>IF(Global!E31="","",Global!E31)</f>
        <v>2</v>
      </c>
      <c r="L31" s="285">
        <f>IF(Global!G31="","",Global!G31)</f>
        <v>1</v>
      </c>
      <c r="M31" s="296" t="str">
        <f t="shared" si="1"/>
        <v>L</v>
      </c>
      <c r="N31" s="287">
        <f t="shared" si="8"/>
        <v>2</v>
      </c>
      <c r="O31" s="166"/>
      <c r="P31" s="166"/>
      <c r="Q31" s="166"/>
      <c r="R31" s="166"/>
      <c r="S31" s="166"/>
    </row>
    <row r="32" spans="1:19" s="158" customFormat="1" ht="30.95" customHeight="1" thickBot="1" x14ac:dyDescent="0.25">
      <c r="A32" s="276">
        <f>Global!A32</f>
        <v>44891</v>
      </c>
      <c r="B32" s="306">
        <f>Global!B32</f>
        <v>0.16666666666666666</v>
      </c>
      <c r="C32" s="289">
        <f>Global!C32</f>
        <v>24</v>
      </c>
      <c r="D32" s="290" t="str">
        <f>Global!D32</f>
        <v>Túnez (Tunisia)</v>
      </c>
      <c r="E32" s="291">
        <v>1</v>
      </c>
      <c r="F32" s="292" t="s">
        <v>4</v>
      </c>
      <c r="G32" s="291">
        <v>1</v>
      </c>
      <c r="H32" s="293" t="str">
        <f>Global!H32</f>
        <v>Australia</v>
      </c>
      <c r="I32" s="283" t="str">
        <f t="shared" si="7"/>
        <v>E</v>
      </c>
      <c r="J32" s="284"/>
      <c r="K32" s="285">
        <f>IF(Global!E32="","",Global!E32)</f>
        <v>0</v>
      </c>
      <c r="L32" s="285">
        <f>IF(Global!G32="","",Global!G32)</f>
        <v>1</v>
      </c>
      <c r="M32" s="296" t="str">
        <f t="shared" si="1"/>
        <v>V</v>
      </c>
      <c r="N32" s="287">
        <f t="shared" si="8"/>
        <v>0</v>
      </c>
      <c r="O32" s="166"/>
      <c r="P32" s="166"/>
      <c r="Q32" s="166"/>
      <c r="R32" s="166"/>
      <c r="S32" s="166"/>
    </row>
    <row r="33" spans="1:19" s="158" customFormat="1" ht="30.95" customHeight="1" thickBot="1" x14ac:dyDescent="0.25">
      <c r="A33" s="276">
        <f>Global!A33</f>
        <v>44895</v>
      </c>
      <c r="B33" s="306">
        <f>Global!B33</f>
        <v>0.375</v>
      </c>
      <c r="C33" s="289">
        <f>Global!C33</f>
        <v>39</v>
      </c>
      <c r="D33" s="290" t="str">
        <f>Global!D33</f>
        <v>Túnez (Tunisia)</v>
      </c>
      <c r="E33" s="291">
        <v>1</v>
      </c>
      <c r="F33" s="292" t="s">
        <v>4</v>
      </c>
      <c r="G33" s="291">
        <v>3</v>
      </c>
      <c r="H33" s="293" t="str">
        <f>Global!H33</f>
        <v>Francia (France)</v>
      </c>
      <c r="I33" s="283" t="str">
        <f t="shared" si="7"/>
        <v>V</v>
      </c>
      <c r="J33" s="284"/>
      <c r="K33" s="285">
        <f>IF(Global!E33="","",Global!E33)</f>
        <v>1</v>
      </c>
      <c r="L33" s="285">
        <f>IF(Global!G33="","",Global!G33)</f>
        <v>0</v>
      </c>
      <c r="M33" s="296" t="str">
        <f t="shared" si="1"/>
        <v>L</v>
      </c>
      <c r="N33" s="287">
        <f t="shared" si="8"/>
        <v>0</v>
      </c>
      <c r="O33" s="166"/>
      <c r="P33" s="166"/>
      <c r="Q33" s="166"/>
      <c r="R33" s="166"/>
      <c r="S33" s="166"/>
    </row>
    <row r="34" spans="1:19" s="158" customFormat="1" ht="30.95" customHeight="1" thickBot="1" x14ac:dyDescent="0.25">
      <c r="A34" s="276">
        <f>Global!A34</f>
        <v>44895</v>
      </c>
      <c r="B34" s="306">
        <f>Global!B34</f>
        <v>0.375</v>
      </c>
      <c r="C34" s="289">
        <f>Global!C34</f>
        <v>40</v>
      </c>
      <c r="D34" s="290" t="str">
        <f>Global!D34</f>
        <v>Australia</v>
      </c>
      <c r="E34" s="291">
        <v>1</v>
      </c>
      <c r="F34" s="292" t="s">
        <v>4</v>
      </c>
      <c r="G34" s="291">
        <v>1</v>
      </c>
      <c r="H34" s="293" t="str">
        <f>Global!H34</f>
        <v>Dinamarca (Denmark)</v>
      </c>
      <c r="I34" s="283" t="str">
        <f t="shared" si="7"/>
        <v>E</v>
      </c>
      <c r="J34" s="284"/>
      <c r="K34" s="285">
        <f>IF(Global!E34="","",Global!E34)</f>
        <v>1</v>
      </c>
      <c r="L34" s="285">
        <f>IF(Global!G34="","",Global!G34)</f>
        <v>0</v>
      </c>
      <c r="M34" s="296" t="str">
        <f t="shared" si="1"/>
        <v>L</v>
      </c>
      <c r="N34" s="287">
        <f t="shared" si="8"/>
        <v>0</v>
      </c>
      <c r="O34" s="166"/>
      <c r="P34" s="166"/>
      <c r="Q34" s="166"/>
      <c r="R34" s="166"/>
      <c r="S34" s="166"/>
    </row>
    <row r="35" spans="1:19" s="158" customFormat="1" ht="17.25" customHeight="1" thickBot="1" x14ac:dyDescent="0.25">
      <c r="A35" s="297" t="str">
        <f>Global!A35</f>
        <v>Grupo E  (Group  E)</v>
      </c>
      <c r="B35" s="298"/>
      <c r="C35" s="299"/>
      <c r="D35" s="298"/>
      <c r="E35" s="300"/>
      <c r="F35" s="298"/>
      <c r="G35" s="300"/>
      <c r="H35" s="298"/>
      <c r="I35" s="301"/>
      <c r="J35" s="117"/>
      <c r="K35" s="302"/>
      <c r="L35" s="302"/>
      <c r="M35" s="303" t="str">
        <f t="shared" si="1"/>
        <v/>
      </c>
      <c r="N35" s="304"/>
      <c r="O35" s="166"/>
      <c r="P35" s="166"/>
      <c r="Q35" s="166"/>
      <c r="R35" s="166"/>
      <c r="S35" s="166"/>
    </row>
    <row r="36" spans="1:19" s="158" customFormat="1" ht="30.95" customHeight="1" thickBot="1" x14ac:dyDescent="0.25">
      <c r="A36" s="276">
        <f>Global!A36</f>
        <v>44888</v>
      </c>
      <c r="B36" s="305">
        <f>Global!B36</f>
        <v>0.41666666666666669</v>
      </c>
      <c r="C36" s="278">
        <f>Global!C36</f>
        <v>9</v>
      </c>
      <c r="D36" s="279" t="str">
        <f>Global!D36</f>
        <v>España (Spain)</v>
      </c>
      <c r="E36" s="280">
        <v>2</v>
      </c>
      <c r="F36" s="281" t="s">
        <v>4</v>
      </c>
      <c r="G36" s="280">
        <v>0</v>
      </c>
      <c r="H36" s="282" t="str">
        <f>Global!H36</f>
        <v>Costa Rica</v>
      </c>
      <c r="I36" s="283" t="str">
        <f t="shared" ref="I36:I41" si="9">IF(OR(E36="",G36=""),"",IF(E36&gt;G36,"L",IF(G36&gt;E36,"V","E")))</f>
        <v>L</v>
      </c>
      <c r="J36" s="284"/>
      <c r="K36" s="285">
        <f>IF(Global!E36="","",Global!E36)</f>
        <v>7</v>
      </c>
      <c r="L36" s="285">
        <f>IF(Global!G36="","",Global!G36)</f>
        <v>0</v>
      </c>
      <c r="M36" s="296" t="str">
        <f t="shared" si="1"/>
        <v>L</v>
      </c>
      <c r="N36" s="287">
        <f t="shared" ref="N36:N41" si="10">IF(M36="","",IF(AND(E36=K36,L36=G36),GPOSPuntosPorMarcador,0)+IF(M36=I36,GPOSPuntosPorGanador,0)+IF(E36-G36=K36-L36,GPOSPuntosPorDiferencia,0))</f>
        <v>1</v>
      </c>
      <c r="O36" s="166"/>
      <c r="P36" s="166"/>
      <c r="Q36" s="166"/>
      <c r="R36" s="166"/>
      <c r="S36" s="166"/>
    </row>
    <row r="37" spans="1:19" s="158" customFormat="1" ht="30.95" customHeight="1" thickBot="1" x14ac:dyDescent="0.25">
      <c r="A37" s="276">
        <f>Global!A37</f>
        <v>44888</v>
      </c>
      <c r="B37" s="306">
        <f>Global!B37</f>
        <v>0.29166666666666669</v>
      </c>
      <c r="C37" s="289">
        <f>Global!C37</f>
        <v>10</v>
      </c>
      <c r="D37" s="290" t="str">
        <f>Global!D37</f>
        <v>Alemania (Germany)</v>
      </c>
      <c r="E37" s="291">
        <v>3</v>
      </c>
      <c r="F37" s="292" t="s">
        <v>4</v>
      </c>
      <c r="G37" s="291">
        <v>0</v>
      </c>
      <c r="H37" s="293" t="str">
        <f>Global!H37</f>
        <v>Japón (Japan)</v>
      </c>
      <c r="I37" s="283" t="str">
        <f t="shared" si="9"/>
        <v>L</v>
      </c>
      <c r="J37" s="284"/>
      <c r="K37" s="285">
        <f>IF(Global!E37="","",Global!E37)</f>
        <v>1</v>
      </c>
      <c r="L37" s="285">
        <f>IF(Global!G37="","",Global!G37)</f>
        <v>2</v>
      </c>
      <c r="M37" s="296" t="str">
        <f t="shared" si="1"/>
        <v>V</v>
      </c>
      <c r="N37" s="287">
        <f t="shared" si="10"/>
        <v>0</v>
      </c>
      <c r="O37" s="166"/>
      <c r="P37" s="166"/>
      <c r="Q37" s="166"/>
      <c r="R37" s="166"/>
      <c r="S37" s="166"/>
    </row>
    <row r="38" spans="1:19" s="158" customFormat="1" ht="30.95" customHeight="1" thickBot="1" x14ac:dyDescent="0.25">
      <c r="A38" s="276">
        <f>Global!A38</f>
        <v>44892</v>
      </c>
      <c r="B38" s="306">
        <f>Global!B38</f>
        <v>0.54166666666666663</v>
      </c>
      <c r="C38" s="289">
        <f>Global!C38</f>
        <v>25</v>
      </c>
      <c r="D38" s="290" t="str">
        <f>Global!D38</f>
        <v>España (Spain)</v>
      </c>
      <c r="E38" s="291">
        <v>2</v>
      </c>
      <c r="F38" s="292" t="s">
        <v>4</v>
      </c>
      <c r="G38" s="291">
        <v>1</v>
      </c>
      <c r="H38" s="293" t="str">
        <f>Global!H38</f>
        <v>Alemania (Germany)</v>
      </c>
      <c r="I38" s="283" t="str">
        <f t="shared" si="9"/>
        <v>L</v>
      </c>
      <c r="J38" s="284"/>
      <c r="K38" s="285">
        <f>IF(Global!E38="","",Global!E38)</f>
        <v>1</v>
      </c>
      <c r="L38" s="285">
        <f>IF(Global!G38="","",Global!G38)</f>
        <v>1</v>
      </c>
      <c r="M38" s="296" t="str">
        <f t="shared" si="1"/>
        <v>E</v>
      </c>
      <c r="N38" s="287">
        <f t="shared" si="10"/>
        <v>0</v>
      </c>
      <c r="O38" s="166"/>
      <c r="P38" s="166"/>
      <c r="Q38" s="166"/>
      <c r="R38" s="166"/>
      <c r="S38" s="166"/>
    </row>
    <row r="39" spans="1:19" s="158" customFormat="1" ht="30.95" customHeight="1" thickBot="1" x14ac:dyDescent="0.25">
      <c r="A39" s="276">
        <f>Global!A39</f>
        <v>44892</v>
      </c>
      <c r="B39" s="306">
        <f>Global!B39</f>
        <v>0.16666666666666666</v>
      </c>
      <c r="C39" s="289">
        <f>Global!C39</f>
        <v>26</v>
      </c>
      <c r="D39" s="290" t="str">
        <f>Global!D39</f>
        <v>Japón (Japan)</v>
      </c>
      <c r="E39" s="280">
        <v>1</v>
      </c>
      <c r="F39" s="292" t="s">
        <v>4</v>
      </c>
      <c r="G39" s="280">
        <v>0</v>
      </c>
      <c r="H39" s="293" t="str">
        <f>Global!H39</f>
        <v>Costa Rica</v>
      </c>
      <c r="I39" s="283" t="str">
        <f t="shared" si="9"/>
        <v>L</v>
      </c>
      <c r="J39" s="284"/>
      <c r="K39" s="285">
        <f>IF(Global!E39="","",Global!E39)</f>
        <v>0</v>
      </c>
      <c r="L39" s="285">
        <f>IF(Global!G39="","",Global!G39)</f>
        <v>1</v>
      </c>
      <c r="M39" s="296" t="str">
        <f t="shared" si="1"/>
        <v>V</v>
      </c>
      <c r="N39" s="287">
        <f t="shared" si="10"/>
        <v>0</v>
      </c>
      <c r="O39" s="166"/>
      <c r="P39" s="166"/>
      <c r="Q39" s="166"/>
      <c r="R39" s="166"/>
      <c r="S39" s="166"/>
    </row>
    <row r="40" spans="1:19" s="158" customFormat="1" ht="30.95" customHeight="1" thickBot="1" x14ac:dyDescent="0.25">
      <c r="A40" s="276">
        <f>Global!A40</f>
        <v>44896</v>
      </c>
      <c r="B40" s="306">
        <f>Global!B40</f>
        <v>0.54166666666666663</v>
      </c>
      <c r="C40" s="289">
        <f>Global!C40</f>
        <v>43</v>
      </c>
      <c r="D40" s="290" t="str">
        <f>Global!D40</f>
        <v>Japón (Japan)</v>
      </c>
      <c r="E40" s="307">
        <v>1</v>
      </c>
      <c r="F40" s="292" t="s">
        <v>4</v>
      </c>
      <c r="G40" s="307">
        <v>3</v>
      </c>
      <c r="H40" s="293" t="str">
        <f>Global!H40</f>
        <v>España (Spain)</v>
      </c>
      <c r="I40" s="283" t="str">
        <f t="shared" si="9"/>
        <v>V</v>
      </c>
      <c r="J40" s="284"/>
      <c r="K40" s="285">
        <f>IF(Global!E40="","",Global!E40)</f>
        <v>2</v>
      </c>
      <c r="L40" s="285">
        <f>IF(Global!G40="","",Global!G40)</f>
        <v>1</v>
      </c>
      <c r="M40" s="296" t="str">
        <f t="shared" si="1"/>
        <v>L</v>
      </c>
      <c r="N40" s="287">
        <f t="shared" si="10"/>
        <v>0</v>
      </c>
      <c r="O40" s="166"/>
      <c r="P40" s="166"/>
      <c r="Q40" s="166"/>
      <c r="R40" s="166"/>
      <c r="S40" s="166"/>
    </row>
    <row r="41" spans="1:19" s="158" customFormat="1" ht="30.95" customHeight="1" thickBot="1" x14ac:dyDescent="0.25">
      <c r="A41" s="276">
        <f>Global!A41</f>
        <v>44896</v>
      </c>
      <c r="B41" s="306">
        <f>Global!B41</f>
        <v>0.54166666666666663</v>
      </c>
      <c r="C41" s="289">
        <f>Global!C41</f>
        <v>44</v>
      </c>
      <c r="D41" s="290" t="str">
        <f>Global!D41</f>
        <v>Costa Rica</v>
      </c>
      <c r="E41" s="280">
        <v>1</v>
      </c>
      <c r="F41" s="292" t="s">
        <v>4</v>
      </c>
      <c r="G41" s="280">
        <v>3</v>
      </c>
      <c r="H41" s="293" t="str">
        <f>Global!H41</f>
        <v>Alemania (Germany)</v>
      </c>
      <c r="I41" s="283" t="str">
        <f t="shared" si="9"/>
        <v>V</v>
      </c>
      <c r="J41" s="284"/>
      <c r="K41" s="285">
        <f>IF(Global!E41="","",Global!E41)</f>
        <v>2</v>
      </c>
      <c r="L41" s="285">
        <f>IF(Global!G41="","",Global!G41)</f>
        <v>4</v>
      </c>
      <c r="M41" s="296" t="str">
        <f t="shared" si="1"/>
        <v>V</v>
      </c>
      <c r="N41" s="287">
        <f t="shared" si="10"/>
        <v>2</v>
      </c>
      <c r="O41" s="166"/>
      <c r="P41" s="166"/>
      <c r="Q41" s="166"/>
      <c r="R41" s="166"/>
      <c r="S41" s="166"/>
    </row>
    <row r="42" spans="1:19" s="158" customFormat="1" ht="17.25" customHeight="1" thickBot="1" x14ac:dyDescent="0.25">
      <c r="A42" s="297" t="str">
        <f>Global!A42</f>
        <v>GRUPO F (Group F )</v>
      </c>
      <c r="B42" s="298"/>
      <c r="C42" s="299"/>
      <c r="D42" s="298"/>
      <c r="E42" s="300"/>
      <c r="F42" s="298"/>
      <c r="G42" s="300"/>
      <c r="H42" s="298"/>
      <c r="I42" s="301"/>
      <c r="J42" s="117"/>
      <c r="K42" s="302"/>
      <c r="L42" s="302"/>
      <c r="M42" s="303" t="str">
        <f t="shared" si="1"/>
        <v/>
      </c>
      <c r="N42" s="304"/>
      <c r="O42" s="166"/>
      <c r="P42" s="166"/>
      <c r="Q42" s="166"/>
      <c r="R42" s="166"/>
      <c r="S42" s="166"/>
    </row>
    <row r="43" spans="1:19" s="158" customFormat="1" ht="30.95" customHeight="1" thickBot="1" x14ac:dyDescent="0.25">
      <c r="A43" s="276">
        <f>Global!A43</f>
        <v>44888</v>
      </c>
      <c r="B43" s="305">
        <f>Global!B43</f>
        <v>0.54166666666666663</v>
      </c>
      <c r="C43" s="278">
        <f>Global!C43</f>
        <v>11</v>
      </c>
      <c r="D43" s="279" t="str">
        <f>Global!D43</f>
        <v>Bélgica (Belgium)</v>
      </c>
      <c r="E43" s="280">
        <v>1</v>
      </c>
      <c r="F43" s="281" t="s">
        <v>4</v>
      </c>
      <c r="G43" s="280">
        <v>0</v>
      </c>
      <c r="H43" s="282" t="str">
        <f>Global!H43</f>
        <v>Canada</v>
      </c>
      <c r="I43" s="283" t="str">
        <f t="shared" ref="I43:I48" si="11">IF(OR(E43="",G43=""),"",IF(E43&gt;G43,"L",IF(G43&gt;E43,"V","E")))</f>
        <v>L</v>
      </c>
      <c r="J43" s="284"/>
      <c r="K43" s="285">
        <f>IF(Global!E43="","",Global!E43)</f>
        <v>1</v>
      </c>
      <c r="L43" s="285">
        <f>IF(Global!G43="","",Global!G43)</f>
        <v>0</v>
      </c>
      <c r="M43" s="296" t="str">
        <f t="shared" si="1"/>
        <v>L</v>
      </c>
      <c r="N43" s="287">
        <f t="shared" ref="N43:N48" si="12">IF(M43="","",IF(AND(E43=K43,L43=G43),GPOSPuntosPorMarcador,0)+IF(M43=I43,GPOSPuntosPorGanador,0)+IF(E43-G43=K43-L43,GPOSPuntosPorDiferencia,0))</f>
        <v>3</v>
      </c>
      <c r="O43" s="166"/>
      <c r="P43" s="166"/>
      <c r="Q43" s="166"/>
      <c r="R43" s="166"/>
      <c r="S43" s="166"/>
    </row>
    <row r="44" spans="1:19" s="158" customFormat="1" ht="30.95" customHeight="1" thickBot="1" x14ac:dyDescent="0.25">
      <c r="A44" s="276">
        <f>Global!A44</f>
        <v>44888</v>
      </c>
      <c r="B44" s="306">
        <f>Global!B44</f>
        <v>0.16666666666666666</v>
      </c>
      <c r="C44" s="289">
        <f>Global!C44</f>
        <v>12</v>
      </c>
      <c r="D44" s="290" t="str">
        <f>Global!D44</f>
        <v>Marruecos (Morocco)</v>
      </c>
      <c r="E44" s="291">
        <v>1</v>
      </c>
      <c r="F44" s="292" t="s">
        <v>4</v>
      </c>
      <c r="G44" s="291">
        <v>2</v>
      </c>
      <c r="H44" s="293" t="str">
        <f>Global!H44</f>
        <v>Croacia</v>
      </c>
      <c r="I44" s="283" t="str">
        <f t="shared" si="11"/>
        <v>V</v>
      </c>
      <c r="J44" s="284"/>
      <c r="K44" s="285">
        <f>IF(Global!E44="","",Global!E44)</f>
        <v>0</v>
      </c>
      <c r="L44" s="285">
        <f>IF(Global!G44="","",Global!G44)</f>
        <v>0</v>
      </c>
      <c r="M44" s="296" t="str">
        <f t="shared" si="1"/>
        <v>E</v>
      </c>
      <c r="N44" s="287">
        <f t="shared" si="12"/>
        <v>0</v>
      </c>
      <c r="O44" s="166"/>
      <c r="P44" s="166"/>
      <c r="Q44" s="166"/>
      <c r="R44" s="166"/>
      <c r="S44" s="166"/>
    </row>
    <row r="45" spans="1:19" s="158" customFormat="1" ht="30.95" customHeight="1" thickBot="1" x14ac:dyDescent="0.25">
      <c r="A45" s="276">
        <f>Global!A45</f>
        <v>44892</v>
      </c>
      <c r="B45" s="306">
        <f>Global!B45</f>
        <v>0.29166666666666669</v>
      </c>
      <c r="C45" s="289">
        <f>Global!C45</f>
        <v>27</v>
      </c>
      <c r="D45" s="290" t="str">
        <f>Global!D45</f>
        <v>Bélgica (Belgium)</v>
      </c>
      <c r="E45" s="291">
        <v>2</v>
      </c>
      <c r="F45" s="292" t="s">
        <v>4</v>
      </c>
      <c r="G45" s="291">
        <v>1</v>
      </c>
      <c r="H45" s="293" t="str">
        <f>Global!H45</f>
        <v>Marruecos (Morocco)</v>
      </c>
      <c r="I45" s="283" t="str">
        <f t="shared" si="11"/>
        <v>L</v>
      </c>
      <c r="J45" s="284"/>
      <c r="K45" s="285">
        <f>IF(Global!E45="","",Global!E45)</f>
        <v>0</v>
      </c>
      <c r="L45" s="285">
        <f>IF(Global!G45="","",Global!G45)</f>
        <v>2</v>
      </c>
      <c r="M45" s="296" t="str">
        <f t="shared" si="1"/>
        <v>V</v>
      </c>
      <c r="N45" s="287">
        <f t="shared" si="12"/>
        <v>0</v>
      </c>
      <c r="O45" s="166"/>
      <c r="P45" s="166"/>
      <c r="Q45" s="166"/>
      <c r="R45" s="166"/>
      <c r="S45" s="166"/>
    </row>
    <row r="46" spans="1:19" s="158" customFormat="1" ht="30.95" customHeight="1" thickBot="1" x14ac:dyDescent="0.25">
      <c r="A46" s="276">
        <f>Global!A46</f>
        <v>44892</v>
      </c>
      <c r="B46" s="306">
        <f>Global!B46</f>
        <v>0.41666666666666669</v>
      </c>
      <c r="C46" s="289">
        <f>Global!C46</f>
        <v>28</v>
      </c>
      <c r="D46" s="290" t="str">
        <f>Global!D46</f>
        <v>Croacia</v>
      </c>
      <c r="E46" s="291">
        <v>2</v>
      </c>
      <c r="F46" s="292" t="s">
        <v>4</v>
      </c>
      <c r="G46" s="291">
        <v>1</v>
      </c>
      <c r="H46" s="293" t="str">
        <f>Global!H46</f>
        <v>Canada</v>
      </c>
      <c r="I46" s="283" t="str">
        <f t="shared" si="11"/>
        <v>L</v>
      </c>
      <c r="J46" s="284"/>
      <c r="K46" s="285">
        <f>IF(Global!E46="","",Global!E46)</f>
        <v>4</v>
      </c>
      <c r="L46" s="285">
        <f>IF(Global!G46="","",Global!G46)</f>
        <v>1</v>
      </c>
      <c r="M46" s="296" t="str">
        <f t="shared" si="1"/>
        <v>L</v>
      </c>
      <c r="N46" s="287">
        <f t="shared" si="12"/>
        <v>1</v>
      </c>
      <c r="O46" s="166"/>
      <c r="P46" s="166"/>
      <c r="Q46" s="166"/>
      <c r="R46" s="166"/>
      <c r="S46" s="166"/>
    </row>
    <row r="47" spans="1:19" s="158" customFormat="1" ht="30.95" customHeight="1" thickBot="1" x14ac:dyDescent="0.25">
      <c r="A47" s="276">
        <f>Global!A47</f>
        <v>44896</v>
      </c>
      <c r="B47" s="306">
        <f>Global!B47</f>
        <v>0.375</v>
      </c>
      <c r="C47" s="289">
        <f>Global!C47</f>
        <v>41</v>
      </c>
      <c r="D47" s="290" t="str">
        <f>Global!D47</f>
        <v>Croacia</v>
      </c>
      <c r="E47" s="291">
        <v>1</v>
      </c>
      <c r="F47" s="292" t="s">
        <v>4</v>
      </c>
      <c r="G47" s="291">
        <v>2</v>
      </c>
      <c r="H47" s="293" t="str">
        <f>Global!H47</f>
        <v>Bélgica (Belgium)</v>
      </c>
      <c r="I47" s="283" t="str">
        <f t="shared" si="11"/>
        <v>V</v>
      </c>
      <c r="J47" s="284"/>
      <c r="K47" s="285">
        <f>IF(Global!E47="","",Global!E47)</f>
        <v>0</v>
      </c>
      <c r="L47" s="285">
        <f>IF(Global!G47="","",Global!G47)</f>
        <v>0</v>
      </c>
      <c r="M47" s="296" t="str">
        <f t="shared" si="1"/>
        <v>E</v>
      </c>
      <c r="N47" s="287">
        <f t="shared" si="12"/>
        <v>0</v>
      </c>
      <c r="O47" s="166"/>
      <c r="P47" s="166"/>
      <c r="Q47" s="166"/>
      <c r="R47" s="166"/>
      <c r="S47" s="166"/>
    </row>
    <row r="48" spans="1:19" s="158" customFormat="1" ht="30.95" customHeight="1" thickBot="1" x14ac:dyDescent="0.25">
      <c r="A48" s="276">
        <f>Global!A48</f>
        <v>44896</v>
      </c>
      <c r="B48" s="306">
        <f>Global!B48</f>
        <v>0.375</v>
      </c>
      <c r="C48" s="289">
        <f>Global!C48</f>
        <v>42</v>
      </c>
      <c r="D48" s="308" t="str">
        <f>Global!D48</f>
        <v>Canada</v>
      </c>
      <c r="E48" s="291">
        <v>1</v>
      </c>
      <c r="F48" s="309" t="s">
        <v>4</v>
      </c>
      <c r="G48" s="291">
        <v>0</v>
      </c>
      <c r="H48" s="310" t="str">
        <f>Global!H48</f>
        <v>Marruecos (Morocco)</v>
      </c>
      <c r="I48" s="283" t="str">
        <f t="shared" si="11"/>
        <v>L</v>
      </c>
      <c r="J48" s="311"/>
      <c r="K48" s="285">
        <f>IF(Global!E48="","",Global!E48)</f>
        <v>1</v>
      </c>
      <c r="L48" s="285">
        <f>IF(Global!G48="","",Global!G48)</f>
        <v>2</v>
      </c>
      <c r="M48" s="286" t="str">
        <f t="shared" si="1"/>
        <v>V</v>
      </c>
      <c r="N48" s="287">
        <f t="shared" si="12"/>
        <v>0</v>
      </c>
      <c r="O48" s="166"/>
      <c r="P48" s="166"/>
      <c r="Q48" s="166"/>
      <c r="R48" s="166"/>
      <c r="S48" s="166"/>
    </row>
    <row r="49" spans="1:19" s="158" customFormat="1" ht="17.25" customHeight="1" thickBot="1" x14ac:dyDescent="0.25">
      <c r="A49" s="297" t="str">
        <f>Global!A49</f>
        <v>GRUPO G (Group  G)</v>
      </c>
      <c r="B49" s="298"/>
      <c r="C49" s="299"/>
      <c r="D49" s="298"/>
      <c r="E49" s="300"/>
      <c r="F49" s="298"/>
      <c r="G49" s="300"/>
      <c r="H49" s="298"/>
      <c r="I49" s="301"/>
      <c r="J49" s="117"/>
      <c r="K49" s="302"/>
      <c r="L49" s="302"/>
      <c r="M49" s="303" t="str">
        <f t="shared" si="1"/>
        <v/>
      </c>
      <c r="N49" s="304"/>
      <c r="O49" s="166"/>
      <c r="P49" s="166"/>
      <c r="Q49" s="166"/>
      <c r="R49" s="166"/>
      <c r="S49" s="166"/>
    </row>
    <row r="50" spans="1:19" s="158" customFormat="1" ht="30.95" customHeight="1" thickBot="1" x14ac:dyDescent="0.25">
      <c r="A50" s="276">
        <f>Global!A50</f>
        <v>44889</v>
      </c>
      <c r="B50" s="305">
        <f>Global!B50</f>
        <v>0.54166666666666663</v>
      </c>
      <c r="C50" s="278">
        <f>Global!C50</f>
        <v>13</v>
      </c>
      <c r="D50" s="279" t="str">
        <f>Global!D50</f>
        <v>Brasil (Brazil)</v>
      </c>
      <c r="E50" s="280">
        <v>2</v>
      </c>
      <c r="F50" s="281" t="s">
        <v>4</v>
      </c>
      <c r="G50" s="280">
        <v>0</v>
      </c>
      <c r="H50" s="282" t="str">
        <f>Global!H50</f>
        <v>Serbia</v>
      </c>
      <c r="I50" s="283" t="str">
        <f t="shared" ref="I50:I55" si="13">IF(OR(E50="",G50=""),"",IF(E50&gt;G50,"L",IF(G50&gt;E50,"V","E")))</f>
        <v>L</v>
      </c>
      <c r="J50" s="284"/>
      <c r="K50" s="285">
        <f>IF(Global!E50="","",Global!E50)</f>
        <v>2</v>
      </c>
      <c r="L50" s="285">
        <f>IF(Global!G50="","",Global!G50)</f>
        <v>0</v>
      </c>
      <c r="M50" s="296" t="str">
        <f t="shared" si="1"/>
        <v>L</v>
      </c>
      <c r="N50" s="287">
        <f t="shared" ref="N50:N55" si="14">IF(M50="","",IF(AND(E50=K50,L50=G50),GPOSPuntosPorMarcador,0)+IF(M50=I50,GPOSPuntosPorGanador,0)+IF(E50-G50=K50-L50,GPOSPuntosPorDiferencia,0))</f>
        <v>3</v>
      </c>
      <c r="O50" s="166"/>
      <c r="P50" s="166"/>
      <c r="Q50" s="166"/>
      <c r="R50" s="166"/>
      <c r="S50" s="166"/>
    </row>
    <row r="51" spans="1:19" s="158" customFormat="1" ht="30.95" customHeight="1" thickBot="1" x14ac:dyDescent="0.25">
      <c r="A51" s="276">
        <f>Global!A51</f>
        <v>44889</v>
      </c>
      <c r="B51" s="306">
        <f>Global!B51</f>
        <v>0.16666666666666666</v>
      </c>
      <c r="C51" s="289">
        <f>Global!C51</f>
        <v>14</v>
      </c>
      <c r="D51" s="290" t="str">
        <f>Global!D51</f>
        <v>Suiza (Switzerland)</v>
      </c>
      <c r="E51" s="291">
        <v>1</v>
      </c>
      <c r="F51" s="292" t="s">
        <v>4</v>
      </c>
      <c r="G51" s="291">
        <v>1</v>
      </c>
      <c r="H51" s="293" t="str">
        <f>Global!H51</f>
        <v>Camerún (Cameroon)</v>
      </c>
      <c r="I51" s="283" t="str">
        <f t="shared" si="13"/>
        <v>E</v>
      </c>
      <c r="J51" s="284"/>
      <c r="K51" s="285">
        <f>IF(Global!E51="","",Global!E51)</f>
        <v>1</v>
      </c>
      <c r="L51" s="285">
        <f>IF(Global!G51="","",Global!G51)</f>
        <v>0</v>
      </c>
      <c r="M51" s="296" t="str">
        <f t="shared" si="1"/>
        <v>L</v>
      </c>
      <c r="N51" s="287">
        <f t="shared" si="14"/>
        <v>0</v>
      </c>
      <c r="O51" s="166"/>
      <c r="P51" s="166"/>
      <c r="Q51" s="166"/>
      <c r="R51" s="166"/>
      <c r="S51" s="166"/>
    </row>
    <row r="52" spans="1:19" s="158" customFormat="1" ht="30.95" customHeight="1" thickBot="1" x14ac:dyDescent="0.25">
      <c r="A52" s="276">
        <f>Global!A52</f>
        <v>44893</v>
      </c>
      <c r="B52" s="306">
        <f>Global!B52</f>
        <v>0.41666666666666669</v>
      </c>
      <c r="C52" s="289">
        <f>Global!C52</f>
        <v>29</v>
      </c>
      <c r="D52" s="290" t="str">
        <f>Global!D52</f>
        <v>Brasil (Brazil)</v>
      </c>
      <c r="E52" s="291">
        <v>2</v>
      </c>
      <c r="F52" s="292" t="s">
        <v>4</v>
      </c>
      <c r="G52" s="291">
        <v>0</v>
      </c>
      <c r="H52" s="293" t="str">
        <f>Global!H52</f>
        <v>Suiza (Switzerland)</v>
      </c>
      <c r="I52" s="283" t="str">
        <f t="shared" si="13"/>
        <v>L</v>
      </c>
      <c r="J52" s="284"/>
      <c r="K52" s="285">
        <f>IF(Global!E52="","",Global!E52)</f>
        <v>1</v>
      </c>
      <c r="L52" s="285">
        <f>IF(Global!G52="","",Global!G52)</f>
        <v>0</v>
      </c>
      <c r="M52" s="296" t="str">
        <f t="shared" si="1"/>
        <v>L</v>
      </c>
      <c r="N52" s="287">
        <f t="shared" si="14"/>
        <v>1</v>
      </c>
      <c r="O52" s="166"/>
      <c r="P52" s="166"/>
      <c r="Q52" s="166"/>
      <c r="R52" s="166"/>
      <c r="S52" s="166"/>
    </row>
    <row r="53" spans="1:19" s="158" customFormat="1" ht="30.95" customHeight="1" thickBot="1" x14ac:dyDescent="0.25">
      <c r="A53" s="276">
        <f>Global!A53</f>
        <v>44893</v>
      </c>
      <c r="B53" s="306">
        <f>Global!B53</f>
        <v>0.16666666666666666</v>
      </c>
      <c r="C53" s="289">
        <f>Global!C53</f>
        <v>30</v>
      </c>
      <c r="D53" s="290" t="str">
        <f>Global!D53</f>
        <v>Camerún (Cameroon)</v>
      </c>
      <c r="E53" s="291">
        <v>1</v>
      </c>
      <c r="F53" s="292" t="s">
        <v>4</v>
      </c>
      <c r="G53" s="291">
        <v>1</v>
      </c>
      <c r="H53" s="293" t="str">
        <f>Global!H53</f>
        <v>Serbia</v>
      </c>
      <c r="I53" s="283" t="str">
        <f t="shared" si="13"/>
        <v>E</v>
      </c>
      <c r="J53" s="284"/>
      <c r="K53" s="285">
        <f>IF(Global!E53="","",Global!E53)</f>
        <v>3</v>
      </c>
      <c r="L53" s="285">
        <f>IF(Global!G53="","",Global!G53)</f>
        <v>3</v>
      </c>
      <c r="M53" s="296" t="str">
        <f t="shared" si="1"/>
        <v>E</v>
      </c>
      <c r="N53" s="287">
        <f t="shared" si="14"/>
        <v>2</v>
      </c>
      <c r="O53" s="166"/>
      <c r="P53" s="166"/>
      <c r="Q53" s="166"/>
      <c r="R53" s="166"/>
      <c r="S53" s="166"/>
    </row>
    <row r="54" spans="1:19" s="158" customFormat="1" ht="30.95" customHeight="1" thickBot="1" x14ac:dyDescent="0.25">
      <c r="A54" s="276">
        <f>Global!A54</f>
        <v>44897</v>
      </c>
      <c r="B54" s="306">
        <f>Global!B54</f>
        <v>0.54166666666666663</v>
      </c>
      <c r="C54" s="289">
        <f>Global!C54</f>
        <v>45</v>
      </c>
      <c r="D54" s="290" t="str">
        <f>Global!D54</f>
        <v>Camerún (Cameroon)</v>
      </c>
      <c r="E54" s="291">
        <v>1</v>
      </c>
      <c r="F54" s="292" t="s">
        <v>4</v>
      </c>
      <c r="G54" s="291">
        <v>3</v>
      </c>
      <c r="H54" s="293" t="str">
        <f>Global!H54</f>
        <v>Brasil (Brazil)</v>
      </c>
      <c r="I54" s="283" t="str">
        <f t="shared" si="13"/>
        <v>V</v>
      </c>
      <c r="J54" s="284"/>
      <c r="K54" s="285">
        <f>IF(Global!E54="","",Global!E54)</f>
        <v>1</v>
      </c>
      <c r="L54" s="285">
        <f>IF(Global!G54="","",Global!G54)</f>
        <v>0</v>
      </c>
      <c r="M54" s="296" t="str">
        <f t="shared" si="1"/>
        <v>L</v>
      </c>
      <c r="N54" s="287">
        <f t="shared" si="14"/>
        <v>0</v>
      </c>
      <c r="O54" s="166"/>
      <c r="P54" s="166"/>
      <c r="Q54" s="166"/>
      <c r="R54" s="166"/>
      <c r="S54" s="166"/>
    </row>
    <row r="55" spans="1:19" s="158" customFormat="1" ht="30.95" customHeight="1" thickBot="1" x14ac:dyDescent="0.25">
      <c r="A55" s="276">
        <f>Global!A55</f>
        <v>44897</v>
      </c>
      <c r="B55" s="306">
        <f>Global!B55</f>
        <v>0.54166666666666663</v>
      </c>
      <c r="C55" s="289">
        <f>Global!C55</f>
        <v>46</v>
      </c>
      <c r="D55" s="290" t="str">
        <f>Global!D55</f>
        <v>Serbia</v>
      </c>
      <c r="E55" s="291">
        <v>1</v>
      </c>
      <c r="F55" s="292" t="s">
        <v>4</v>
      </c>
      <c r="G55" s="291">
        <v>1</v>
      </c>
      <c r="H55" s="293" t="str">
        <f>Global!H55</f>
        <v>Suiza (Switzerland)</v>
      </c>
      <c r="I55" s="283" t="str">
        <f t="shared" si="13"/>
        <v>E</v>
      </c>
      <c r="J55" s="284"/>
      <c r="K55" s="285">
        <f>IF(Global!E55="","",Global!E55)</f>
        <v>2</v>
      </c>
      <c r="L55" s="285">
        <f>IF(Global!G55="","",Global!G55)</f>
        <v>3</v>
      </c>
      <c r="M55" s="296" t="str">
        <f t="shared" si="1"/>
        <v>V</v>
      </c>
      <c r="N55" s="287">
        <f t="shared" si="14"/>
        <v>0</v>
      </c>
      <c r="O55" s="166"/>
      <c r="P55" s="166"/>
      <c r="Q55" s="166"/>
      <c r="R55" s="166"/>
      <c r="S55" s="166"/>
    </row>
    <row r="56" spans="1:19" s="158" customFormat="1" ht="17.25" customHeight="1" thickBot="1" x14ac:dyDescent="0.25">
      <c r="A56" s="297" t="str">
        <f>Global!A56</f>
        <v>GRUPO H (Group H)</v>
      </c>
      <c r="B56" s="298"/>
      <c r="C56" s="299"/>
      <c r="D56" s="298"/>
      <c r="E56" s="300"/>
      <c r="F56" s="298"/>
      <c r="G56" s="300"/>
      <c r="H56" s="298"/>
      <c r="I56" s="301"/>
      <c r="J56" s="117"/>
      <c r="K56" s="302"/>
      <c r="L56" s="302"/>
      <c r="M56" s="303" t="str">
        <f t="shared" si="1"/>
        <v/>
      </c>
      <c r="N56" s="304"/>
      <c r="O56" s="166"/>
      <c r="P56" s="166"/>
      <c r="Q56" s="166"/>
      <c r="R56" s="166"/>
      <c r="S56" s="166"/>
    </row>
    <row r="57" spans="1:19" s="158" customFormat="1" ht="30.95" customHeight="1" thickBot="1" x14ac:dyDescent="0.25">
      <c r="A57" s="276">
        <f>Global!A57</f>
        <v>44889</v>
      </c>
      <c r="B57" s="305">
        <f>Global!B57</f>
        <v>0.41666666666666669</v>
      </c>
      <c r="C57" s="278">
        <f>Global!C57</f>
        <v>15</v>
      </c>
      <c r="D57" s="279" t="str">
        <f>Global!D57</f>
        <v>Portugal</v>
      </c>
      <c r="E57" s="280">
        <v>2</v>
      </c>
      <c r="F57" s="281" t="s">
        <v>4</v>
      </c>
      <c r="G57" s="280">
        <v>0</v>
      </c>
      <c r="H57" s="282" t="str">
        <f>Global!H57</f>
        <v>Ghana</v>
      </c>
      <c r="I57" s="283" t="str">
        <f t="shared" ref="I57:I62" si="15">IF(OR(E57="",G57=""),"",IF(E57&gt;G57,"L",IF(G57&gt;E57,"V","E")))</f>
        <v>L</v>
      </c>
      <c r="J57" s="284"/>
      <c r="K57" s="285">
        <f>IF(Global!E57="","",Global!E57)</f>
        <v>3</v>
      </c>
      <c r="L57" s="285">
        <f>IF(Global!G57="","",Global!G57)</f>
        <v>2</v>
      </c>
      <c r="M57" s="296" t="str">
        <f t="shared" si="1"/>
        <v>L</v>
      </c>
      <c r="N57" s="287">
        <f t="shared" ref="N57:N62" si="16">IF(M57="","",IF(AND(E57=K57,L57=G57),GPOSPuntosPorMarcador,0)+IF(M57=I57,GPOSPuntosPorGanador,0)+IF(E57-G57=K57-L57,GPOSPuntosPorDiferencia,0))</f>
        <v>1</v>
      </c>
      <c r="O57" s="166"/>
      <c r="P57" s="166"/>
      <c r="Q57" s="166"/>
      <c r="R57" s="166"/>
      <c r="S57" s="166"/>
    </row>
    <row r="58" spans="1:19" s="158" customFormat="1" ht="30.95" customHeight="1" thickBot="1" x14ac:dyDescent="0.25">
      <c r="A58" s="276">
        <f>Global!A58</f>
        <v>44889</v>
      </c>
      <c r="B58" s="306">
        <f>Global!B58</f>
        <v>0.29166666666666669</v>
      </c>
      <c r="C58" s="289">
        <f>Global!C58</f>
        <v>16</v>
      </c>
      <c r="D58" s="290" t="str">
        <f>Global!D58</f>
        <v>Uruguay</v>
      </c>
      <c r="E58" s="280">
        <v>3</v>
      </c>
      <c r="F58" s="292" t="s">
        <v>4</v>
      </c>
      <c r="G58" s="291">
        <v>1</v>
      </c>
      <c r="H58" s="293" t="str">
        <f>Global!H58</f>
        <v>Corea del Sur (S. Korea)</v>
      </c>
      <c r="I58" s="283" t="str">
        <f t="shared" si="15"/>
        <v>L</v>
      </c>
      <c r="J58" s="284"/>
      <c r="K58" s="285">
        <f>IF(Global!E58="","",Global!E58)</f>
        <v>0</v>
      </c>
      <c r="L58" s="285">
        <f>IF(Global!G58="","",Global!G58)</f>
        <v>0</v>
      </c>
      <c r="M58" s="296" t="str">
        <f t="shared" si="1"/>
        <v>E</v>
      </c>
      <c r="N58" s="287">
        <f t="shared" si="16"/>
        <v>0</v>
      </c>
      <c r="O58" s="166"/>
      <c r="P58" s="166"/>
      <c r="Q58" s="166"/>
      <c r="R58" s="166"/>
      <c r="S58" s="166"/>
    </row>
    <row r="59" spans="1:19" s="158" customFormat="1" ht="30.95" customHeight="1" thickBot="1" x14ac:dyDescent="0.25">
      <c r="A59" s="276">
        <f>Global!A59</f>
        <v>44893</v>
      </c>
      <c r="B59" s="306">
        <f>Global!B59</f>
        <v>0.54166666666666663</v>
      </c>
      <c r="C59" s="289">
        <f>Global!C59</f>
        <v>31</v>
      </c>
      <c r="D59" s="290" t="str">
        <f>Global!D59</f>
        <v>Portugal</v>
      </c>
      <c r="E59" s="291">
        <v>2</v>
      </c>
      <c r="F59" s="292" t="s">
        <v>4</v>
      </c>
      <c r="G59" s="291">
        <v>1</v>
      </c>
      <c r="H59" s="293" t="str">
        <f>Global!H59</f>
        <v>Uruguay</v>
      </c>
      <c r="I59" s="283" t="str">
        <f t="shared" si="15"/>
        <v>L</v>
      </c>
      <c r="J59" s="284"/>
      <c r="K59" s="285">
        <f>IF(Global!E59="","",Global!E59)</f>
        <v>2</v>
      </c>
      <c r="L59" s="285">
        <f>IF(Global!G59="","",Global!G59)</f>
        <v>0</v>
      </c>
      <c r="M59" s="296" t="str">
        <f t="shared" si="1"/>
        <v>L</v>
      </c>
      <c r="N59" s="287">
        <f t="shared" si="16"/>
        <v>1</v>
      </c>
      <c r="O59" s="166"/>
      <c r="P59" s="166"/>
      <c r="Q59" s="166"/>
      <c r="R59" s="166"/>
      <c r="S59" s="166"/>
    </row>
    <row r="60" spans="1:19" s="158" customFormat="1" ht="30.95" customHeight="1" thickBot="1" x14ac:dyDescent="0.25">
      <c r="A60" s="276">
        <f>Global!A60</f>
        <v>44893</v>
      </c>
      <c r="B60" s="306">
        <f>Global!B60</f>
        <v>0.29166666666666669</v>
      </c>
      <c r="C60" s="289">
        <f>Global!C60</f>
        <v>32</v>
      </c>
      <c r="D60" s="290" t="str">
        <f>Global!D60</f>
        <v>Corea del Sur (S. Korea)</v>
      </c>
      <c r="E60" s="280">
        <v>1</v>
      </c>
      <c r="F60" s="292" t="s">
        <v>4</v>
      </c>
      <c r="G60" s="291">
        <v>0</v>
      </c>
      <c r="H60" s="293" t="str">
        <f>Global!H60</f>
        <v>Ghana</v>
      </c>
      <c r="I60" s="283" t="str">
        <f t="shared" si="15"/>
        <v>L</v>
      </c>
      <c r="J60" s="284"/>
      <c r="K60" s="285">
        <f>IF(Global!E60="","",Global!E60)</f>
        <v>2</v>
      </c>
      <c r="L60" s="285">
        <f>IF(Global!G60="","",Global!G60)</f>
        <v>3</v>
      </c>
      <c r="M60" s="296" t="str">
        <f t="shared" si="1"/>
        <v>V</v>
      </c>
      <c r="N60" s="287">
        <f t="shared" si="16"/>
        <v>0</v>
      </c>
      <c r="O60" s="166"/>
      <c r="P60" s="166"/>
      <c r="Q60" s="166"/>
      <c r="R60" s="166"/>
      <c r="S60" s="166"/>
    </row>
    <row r="61" spans="1:19" s="158" customFormat="1" ht="30.95" customHeight="1" thickBot="1" x14ac:dyDescent="0.25">
      <c r="A61" s="276">
        <f>Global!A61</f>
        <v>44897</v>
      </c>
      <c r="B61" s="306">
        <f>Global!B61</f>
        <v>0.375</v>
      </c>
      <c r="C61" s="289">
        <f>Global!C61</f>
        <v>47</v>
      </c>
      <c r="D61" s="290" t="str">
        <f>Global!D61</f>
        <v>Corea del Sur (S. Korea)</v>
      </c>
      <c r="E61" s="291">
        <v>0</v>
      </c>
      <c r="F61" s="292" t="s">
        <v>4</v>
      </c>
      <c r="G61" s="291">
        <v>2</v>
      </c>
      <c r="H61" s="293" t="str">
        <f>Global!H61</f>
        <v>Portugal</v>
      </c>
      <c r="I61" s="283" t="str">
        <f t="shared" si="15"/>
        <v>V</v>
      </c>
      <c r="J61" s="284"/>
      <c r="K61" s="285">
        <f>IF(Global!E61="","",Global!E61)</f>
        <v>2</v>
      </c>
      <c r="L61" s="285">
        <f>IF(Global!G61="","",Global!G61)</f>
        <v>1</v>
      </c>
      <c r="M61" s="296" t="str">
        <f t="shared" si="1"/>
        <v>L</v>
      </c>
      <c r="N61" s="287">
        <f t="shared" si="16"/>
        <v>0</v>
      </c>
      <c r="O61" s="166"/>
      <c r="P61" s="166"/>
      <c r="Q61" s="166"/>
      <c r="R61" s="166"/>
      <c r="S61" s="166"/>
    </row>
    <row r="62" spans="1:19" s="158" customFormat="1" ht="30.95" customHeight="1" thickBot="1" x14ac:dyDescent="0.25">
      <c r="A62" s="276">
        <f>Global!A62</f>
        <v>44897</v>
      </c>
      <c r="B62" s="306">
        <f>Global!B62</f>
        <v>0.375</v>
      </c>
      <c r="C62" s="289">
        <f>Global!C62</f>
        <v>48</v>
      </c>
      <c r="D62" s="290" t="str">
        <f>Global!D62</f>
        <v>Ghana</v>
      </c>
      <c r="E62" s="291">
        <v>0</v>
      </c>
      <c r="F62" s="292" t="s">
        <v>4</v>
      </c>
      <c r="G62" s="291">
        <v>1</v>
      </c>
      <c r="H62" s="293" t="str">
        <f>Global!H62</f>
        <v>Uruguay</v>
      </c>
      <c r="I62" s="283" t="str">
        <f t="shared" si="15"/>
        <v>V</v>
      </c>
      <c r="J62" s="284"/>
      <c r="K62" s="285">
        <f>IF(Global!E62="","",Global!E62)</f>
        <v>0</v>
      </c>
      <c r="L62" s="285">
        <f>IF(Global!G62="","",Global!G62)</f>
        <v>2</v>
      </c>
      <c r="M62" s="296" t="str">
        <f t="shared" si="1"/>
        <v>V</v>
      </c>
      <c r="N62" s="287">
        <f t="shared" si="16"/>
        <v>1</v>
      </c>
      <c r="O62" s="166"/>
      <c r="P62" s="166"/>
      <c r="Q62" s="166"/>
      <c r="R62" s="166"/>
      <c r="S62" s="166"/>
    </row>
    <row r="63" spans="1:19" s="158" customFormat="1" ht="17.25" customHeight="1" thickBot="1" x14ac:dyDescent="0.25">
      <c r="A63" s="297" t="str">
        <f>Global!A63</f>
        <v>OCTAVOS DE FINAL (Round of 16)</v>
      </c>
      <c r="B63" s="312"/>
      <c r="C63" s="313"/>
      <c r="D63" s="298"/>
      <c r="E63" s="300"/>
      <c r="F63" s="298"/>
      <c r="G63" s="300"/>
      <c r="H63" s="298"/>
      <c r="I63" s="301"/>
      <c r="J63" s="117"/>
      <c r="K63" s="302"/>
      <c r="L63" s="302"/>
      <c r="M63" s="303" t="str">
        <f t="shared" si="1"/>
        <v/>
      </c>
      <c r="N63" s="304"/>
      <c r="O63" s="166"/>
      <c r="P63" s="166"/>
      <c r="Q63" s="166"/>
      <c r="R63" s="166"/>
      <c r="S63" s="166"/>
    </row>
    <row r="64" spans="1:19" s="158" customFormat="1" ht="30.95" customHeight="1" thickBot="1" x14ac:dyDescent="0.25">
      <c r="A64" s="276">
        <f>Global!A64</f>
        <v>44898</v>
      </c>
      <c r="B64" s="305">
        <f>Global!B64</f>
        <v>0.375</v>
      </c>
      <c r="C64" s="278">
        <f>Global!C64</f>
        <v>49</v>
      </c>
      <c r="D64" s="281" t="str">
        <f>Global!D64</f>
        <v>Holanda (Holland)</v>
      </c>
      <c r="E64" s="280">
        <v>2</v>
      </c>
      <c r="F64" s="281" t="s">
        <v>4</v>
      </c>
      <c r="G64" s="280">
        <v>1</v>
      </c>
      <c r="H64" s="314" t="str">
        <f>Global!H64</f>
        <v>Estados Unidos (USA)</v>
      </c>
      <c r="I64" s="283" t="str">
        <f t="shared" ref="I64:I71" si="17">IF(OR(E64="",G64=""),"",IF(E64&gt;G64,"L",IF(G64&gt;E64,"V","E")))</f>
        <v>L</v>
      </c>
      <c r="J64" s="284"/>
      <c r="K64" s="285">
        <f>IF(Global!E64="","",Global!E64)</f>
        <v>3</v>
      </c>
      <c r="L64" s="285">
        <f>IF(Global!G64="","",Global!G64)</f>
        <v>1</v>
      </c>
      <c r="M64" s="296" t="str">
        <f t="shared" si="1"/>
        <v>L</v>
      </c>
      <c r="N64" s="287">
        <f t="shared" ref="N64:N71" si="18">IF(M64="","",IF(AND(E64=K64,L64=G64),OCTPuntosPorMarcador,0)+IF(M64=I64,OCTPuntosPorGanador,0)+IF(E64-G64=K64-L64,OCTPuntosPorDiferencia,0))</f>
        <v>3</v>
      </c>
      <c r="O64" s="166"/>
      <c r="P64" s="166"/>
      <c r="Q64" s="166"/>
      <c r="R64" s="166"/>
      <c r="S64" s="166"/>
    </row>
    <row r="65" spans="1:19" s="158" customFormat="1" ht="30.95" customHeight="1" thickBot="1" x14ac:dyDescent="0.25">
      <c r="A65" s="276">
        <f>Global!A65</f>
        <v>44898</v>
      </c>
      <c r="B65" s="306">
        <f>Global!B65</f>
        <v>0.54166666666666663</v>
      </c>
      <c r="C65" s="289">
        <f>Global!C65</f>
        <v>50</v>
      </c>
      <c r="D65" s="292" t="str">
        <f>Global!D65</f>
        <v>Argentina</v>
      </c>
      <c r="E65" s="291">
        <v>2</v>
      </c>
      <c r="F65" s="292" t="s">
        <v>4</v>
      </c>
      <c r="G65" s="291">
        <v>0</v>
      </c>
      <c r="H65" s="315" t="str">
        <f>Global!H65</f>
        <v>Australia</v>
      </c>
      <c r="I65" s="283" t="str">
        <f t="shared" si="17"/>
        <v>L</v>
      </c>
      <c r="J65" s="284"/>
      <c r="K65" s="285">
        <f>IF(Global!E65="","",Global!E65)</f>
        <v>2</v>
      </c>
      <c r="L65" s="285">
        <f>IF(Global!G65="","",Global!G65)</f>
        <v>1</v>
      </c>
      <c r="M65" s="296" t="str">
        <f t="shared" si="1"/>
        <v>L</v>
      </c>
      <c r="N65" s="287">
        <f t="shared" si="18"/>
        <v>3</v>
      </c>
      <c r="O65" s="166"/>
      <c r="P65" s="166"/>
      <c r="Q65" s="166"/>
      <c r="R65" s="166"/>
      <c r="S65" s="166"/>
    </row>
    <row r="66" spans="1:19" s="158" customFormat="1" ht="30.95" customHeight="1" thickBot="1" x14ac:dyDescent="0.25">
      <c r="A66" s="276">
        <f>Global!A66</f>
        <v>44899</v>
      </c>
      <c r="B66" s="306">
        <f>Global!B66</f>
        <v>0.375</v>
      </c>
      <c r="C66" s="289">
        <f>Global!C66</f>
        <v>51</v>
      </c>
      <c r="D66" s="292" t="str">
        <f>Global!D66</f>
        <v>Francia (France)</v>
      </c>
      <c r="E66" s="291">
        <v>2</v>
      </c>
      <c r="F66" s="292" t="s">
        <v>4</v>
      </c>
      <c r="G66" s="291">
        <v>0</v>
      </c>
      <c r="H66" s="315" t="str">
        <f>Global!H66</f>
        <v>Polonia (Poland)</v>
      </c>
      <c r="I66" s="283" t="str">
        <f t="shared" si="17"/>
        <v>L</v>
      </c>
      <c r="J66" s="284"/>
      <c r="K66" s="285">
        <f>IF(Global!E66="","",Global!E66)</f>
        <v>3</v>
      </c>
      <c r="L66" s="285">
        <f>IF(Global!G66="","",Global!G66)</f>
        <v>1</v>
      </c>
      <c r="M66" s="296" t="str">
        <f t="shared" si="1"/>
        <v>L</v>
      </c>
      <c r="N66" s="287">
        <f t="shared" si="18"/>
        <v>4</v>
      </c>
      <c r="O66" s="166"/>
      <c r="P66" s="166"/>
      <c r="Q66" s="166"/>
      <c r="R66" s="166"/>
      <c r="S66" s="166"/>
    </row>
    <row r="67" spans="1:19" s="158" customFormat="1" ht="30.95" customHeight="1" thickBot="1" x14ac:dyDescent="0.25">
      <c r="A67" s="276">
        <f>Global!A67</f>
        <v>44899</v>
      </c>
      <c r="B67" s="306">
        <f>Global!B67</f>
        <v>0.54166666666666663</v>
      </c>
      <c r="C67" s="289">
        <f>Global!C67</f>
        <v>52</v>
      </c>
      <c r="D67" s="292" t="str">
        <f>Global!D67</f>
        <v>Inglaterra (England)</v>
      </c>
      <c r="E67" s="291">
        <v>3</v>
      </c>
      <c r="F67" s="292" t="s">
        <v>4</v>
      </c>
      <c r="G67" s="291">
        <v>1</v>
      </c>
      <c r="H67" s="315" t="str">
        <f>Global!H67</f>
        <v>Senegal</v>
      </c>
      <c r="I67" s="283" t="str">
        <f t="shared" si="17"/>
        <v>L</v>
      </c>
      <c r="J67" s="284"/>
      <c r="K67" s="285">
        <f>IF(Global!E67="","",Global!E67)</f>
        <v>3</v>
      </c>
      <c r="L67" s="285">
        <f>IF(Global!G67="","",Global!G67)</f>
        <v>0</v>
      </c>
      <c r="M67" s="296" t="str">
        <f t="shared" si="1"/>
        <v>L</v>
      </c>
      <c r="N67" s="287">
        <f t="shared" si="18"/>
        <v>3</v>
      </c>
      <c r="O67" s="166"/>
      <c r="P67" s="166"/>
      <c r="Q67" s="166"/>
      <c r="R67" s="166"/>
      <c r="S67" s="166"/>
    </row>
    <row r="68" spans="1:19" s="158" customFormat="1" ht="30.95" customHeight="1" thickBot="1" x14ac:dyDescent="0.25">
      <c r="A68" s="276">
        <f>Global!A68</f>
        <v>44900</v>
      </c>
      <c r="B68" s="306">
        <f>Global!B68</f>
        <v>0.375</v>
      </c>
      <c r="C68" s="289">
        <f>Global!C68</f>
        <v>53</v>
      </c>
      <c r="D68" s="292" t="str">
        <f>Global!D68</f>
        <v>Japón (Japan)</v>
      </c>
      <c r="E68" s="291">
        <v>3</v>
      </c>
      <c r="F68" s="292" t="s">
        <v>4</v>
      </c>
      <c r="G68" s="291">
        <v>1</v>
      </c>
      <c r="H68" s="315" t="str">
        <f>Global!H68</f>
        <v>Croacia</v>
      </c>
      <c r="I68" s="283" t="str">
        <f t="shared" si="17"/>
        <v>L</v>
      </c>
      <c r="J68" s="284"/>
      <c r="K68" s="285">
        <f>IF(Global!E68="","",Global!E68)</f>
        <v>1</v>
      </c>
      <c r="L68" s="285">
        <f>IF(Global!G68="","",Global!G68)</f>
        <v>1</v>
      </c>
      <c r="M68" s="296" t="str">
        <f t="shared" si="1"/>
        <v>E</v>
      </c>
      <c r="N68" s="287">
        <f t="shared" si="18"/>
        <v>0</v>
      </c>
      <c r="O68" s="166"/>
      <c r="P68" s="166"/>
      <c r="Q68" s="166"/>
      <c r="R68" s="166"/>
      <c r="S68" s="166"/>
    </row>
    <row r="69" spans="1:19" s="158" customFormat="1" ht="30.95" customHeight="1" thickBot="1" x14ac:dyDescent="0.25">
      <c r="A69" s="276">
        <f>Global!A69</f>
        <v>44900</v>
      </c>
      <c r="B69" s="306">
        <f>Global!B69</f>
        <v>0.54166666666666663</v>
      </c>
      <c r="C69" s="289">
        <f>Global!C69</f>
        <v>54</v>
      </c>
      <c r="D69" s="292" t="str">
        <f>Global!D69</f>
        <v>Brasil (Brazil)</v>
      </c>
      <c r="E69" s="291">
        <v>2</v>
      </c>
      <c r="F69" s="292" t="s">
        <v>4</v>
      </c>
      <c r="G69" s="291">
        <v>1</v>
      </c>
      <c r="H69" s="315" t="str">
        <f>Global!H69</f>
        <v>Corea del Sur (S. Korea)</v>
      </c>
      <c r="I69" s="283" t="str">
        <f t="shared" si="17"/>
        <v>L</v>
      </c>
      <c r="J69" s="284"/>
      <c r="K69" s="285">
        <f>IF(Global!E69="","",Global!E69)</f>
        <v>4</v>
      </c>
      <c r="L69" s="285">
        <f>IF(Global!G69="","",Global!G69)</f>
        <v>1</v>
      </c>
      <c r="M69" s="296" t="str">
        <f t="shared" si="1"/>
        <v>L</v>
      </c>
      <c r="N69" s="287">
        <f t="shared" si="18"/>
        <v>3</v>
      </c>
      <c r="O69" s="166"/>
      <c r="P69" s="166"/>
      <c r="Q69" s="166"/>
      <c r="R69" s="166"/>
      <c r="S69" s="166"/>
    </row>
    <row r="70" spans="1:19" s="158" customFormat="1" ht="30.95" customHeight="1" thickBot="1" x14ac:dyDescent="0.25">
      <c r="A70" s="276">
        <f>Global!A70</f>
        <v>44901</v>
      </c>
      <c r="B70" s="306">
        <f>Global!B70</f>
        <v>0.375</v>
      </c>
      <c r="C70" s="289">
        <f>Global!C70</f>
        <v>55</v>
      </c>
      <c r="D70" s="292" t="str">
        <f>Global!D70</f>
        <v>Marruecos (Morocco)</v>
      </c>
      <c r="E70" s="291">
        <v>1</v>
      </c>
      <c r="F70" s="292" t="s">
        <v>4</v>
      </c>
      <c r="G70" s="291">
        <v>2</v>
      </c>
      <c r="H70" s="315" t="str">
        <f>Global!H70</f>
        <v>España (Spain)</v>
      </c>
      <c r="I70" s="283" t="str">
        <f t="shared" si="17"/>
        <v>V</v>
      </c>
      <c r="J70" s="284"/>
      <c r="K70" s="285">
        <f>IF(Global!E70="","",Global!E70)</f>
        <v>0</v>
      </c>
      <c r="L70" s="285">
        <f>IF(Global!G70="","",Global!G70)</f>
        <v>0</v>
      </c>
      <c r="M70" s="296" t="str">
        <f t="shared" si="1"/>
        <v>E</v>
      </c>
      <c r="N70" s="287">
        <f t="shared" si="18"/>
        <v>0</v>
      </c>
      <c r="O70" s="166"/>
      <c r="P70" s="166"/>
      <c r="Q70" s="166"/>
      <c r="R70" s="166"/>
      <c r="S70" s="166"/>
    </row>
    <row r="71" spans="1:19" s="158" customFormat="1" ht="30.95" customHeight="1" thickBot="1" x14ac:dyDescent="0.25">
      <c r="A71" s="276">
        <f>Global!A71</f>
        <v>44901</v>
      </c>
      <c r="B71" s="306">
        <f>Global!B71</f>
        <v>0.54166666666666663</v>
      </c>
      <c r="C71" s="289">
        <f>Global!C71</f>
        <v>56</v>
      </c>
      <c r="D71" s="292" t="str">
        <f>Global!D71</f>
        <v>Portugal</v>
      </c>
      <c r="E71" s="291">
        <v>2</v>
      </c>
      <c r="F71" s="292" t="s">
        <v>4</v>
      </c>
      <c r="G71" s="291">
        <v>1</v>
      </c>
      <c r="H71" s="315" t="str">
        <f>Global!H71</f>
        <v>Suiza (Switzerland)</v>
      </c>
      <c r="I71" s="283" t="str">
        <f t="shared" si="17"/>
        <v>L</v>
      </c>
      <c r="J71" s="284"/>
      <c r="K71" s="285">
        <f>IF(Global!E71="","",Global!E71)</f>
        <v>6</v>
      </c>
      <c r="L71" s="285">
        <f>IF(Global!G71="","",Global!G71)</f>
        <v>1</v>
      </c>
      <c r="M71" s="296" t="str">
        <f t="shared" si="1"/>
        <v>L</v>
      </c>
      <c r="N71" s="287">
        <f t="shared" si="18"/>
        <v>3</v>
      </c>
      <c r="O71" s="166"/>
      <c r="P71" s="166"/>
      <c r="Q71" s="166"/>
      <c r="R71" s="166"/>
      <c r="S71" s="166"/>
    </row>
    <row r="72" spans="1:19" s="158" customFormat="1" ht="17.25" customHeight="1" thickBot="1" x14ac:dyDescent="0.25">
      <c r="A72" s="297" t="str">
        <f>Global!A72</f>
        <v>CUARTOS DE FINAL (Quarterfinals)</v>
      </c>
      <c r="B72" s="312"/>
      <c r="C72" s="313"/>
      <c r="D72" s="298"/>
      <c r="E72" s="300"/>
      <c r="F72" s="298"/>
      <c r="G72" s="300" t="s">
        <v>73</v>
      </c>
      <c r="H72" s="298"/>
      <c r="I72" s="301"/>
      <c r="J72" s="117"/>
      <c r="K72" s="302"/>
      <c r="L72" s="302"/>
      <c r="M72" s="303" t="str">
        <f t="shared" ref="M72:M83" si="19">IF(OR(K72="",L72=""),"",IF(K72&gt;L72,"L",IF(L72&gt;K72,"V","E")))</f>
        <v/>
      </c>
      <c r="N72" s="304"/>
      <c r="O72" s="166"/>
      <c r="P72" s="166"/>
      <c r="Q72" s="166"/>
      <c r="R72" s="166"/>
      <c r="S72" s="166"/>
    </row>
    <row r="73" spans="1:19" s="158" customFormat="1" ht="30.95" customHeight="1" thickBot="1" x14ac:dyDescent="0.25">
      <c r="A73" s="276">
        <f>Global!A73</f>
        <v>44904</v>
      </c>
      <c r="B73" s="305">
        <f>Global!B73</f>
        <v>0.375</v>
      </c>
      <c r="C73" s="278">
        <f>Global!C73</f>
        <v>57</v>
      </c>
      <c r="D73" s="292" t="str">
        <f>Global!D73</f>
        <v>Croacia</v>
      </c>
      <c r="E73" s="280">
        <v>1</v>
      </c>
      <c r="F73" s="281" t="s">
        <v>4</v>
      </c>
      <c r="G73" s="280">
        <v>2</v>
      </c>
      <c r="H73" s="315" t="str">
        <f>Global!H73</f>
        <v>Brasil (Brazil)</v>
      </c>
      <c r="I73" s="283" t="str">
        <f>IF(OR(E73="",G73=""),"",IF(E73&gt;G73,"L",IF(G73&gt;E73,"V","E")))</f>
        <v>V</v>
      </c>
      <c r="J73" s="284"/>
      <c r="K73" s="285">
        <f>IF(Global!E73="","",Global!E73)</f>
        <v>0</v>
      </c>
      <c r="L73" s="285">
        <f>IF(Global!G73="","",Global!G73)</f>
        <v>0</v>
      </c>
      <c r="M73" s="296" t="str">
        <f t="shared" si="19"/>
        <v>E</v>
      </c>
      <c r="N73" s="287">
        <f>IF(M73="","",IF(AND(E73=K73,L73=G73),CTOSPuntosPorMarcador,0)+IF(M73=I73,CTOSPuntosPorGanador,0)+IF(E73-G73=K73-L73,CTOSPuntosPorDiferencia,0))</f>
        <v>0</v>
      </c>
      <c r="O73" s="166"/>
      <c r="P73" s="166"/>
      <c r="Q73" s="166"/>
      <c r="R73" s="166"/>
      <c r="S73" s="166"/>
    </row>
    <row r="74" spans="1:19" s="158" customFormat="1" ht="30.95" customHeight="1" thickBot="1" x14ac:dyDescent="0.25">
      <c r="A74" s="276">
        <f>Global!A74</f>
        <v>44904</v>
      </c>
      <c r="B74" s="306">
        <f>Global!B74</f>
        <v>0.54166666666666663</v>
      </c>
      <c r="C74" s="289">
        <f>Global!C74</f>
        <v>58</v>
      </c>
      <c r="D74" s="292" t="str">
        <f>Global!D74</f>
        <v>Holanda (Holland)</v>
      </c>
      <c r="E74" s="291">
        <v>1</v>
      </c>
      <c r="F74" s="292" t="s">
        <v>4</v>
      </c>
      <c r="G74" s="280">
        <v>2</v>
      </c>
      <c r="H74" s="315" t="str">
        <f>Global!H74</f>
        <v>Argentina</v>
      </c>
      <c r="I74" s="283" t="str">
        <f>IF(OR(E74="",G74=""),"",IF(E74&gt;G74,"L",IF(G74&gt;E74,"V","E")))</f>
        <v>V</v>
      </c>
      <c r="J74" s="284"/>
      <c r="K74" s="285">
        <f>IF(Global!E74="","",Global!E74)</f>
        <v>2</v>
      </c>
      <c r="L74" s="285">
        <f>IF(Global!G74="","",Global!G74)</f>
        <v>2</v>
      </c>
      <c r="M74" s="296" t="str">
        <f t="shared" si="19"/>
        <v>E</v>
      </c>
      <c r="N74" s="287">
        <f>IF(M74="","",IF(AND(E74=K74,L74=G74),CTOSPuntosPorMarcador,0)+IF(M74=I74,CTOSPuntosPorGanador,0)+IF(E74-G74=K74-L74,CTOSPuntosPorDiferencia,0))</f>
        <v>0</v>
      </c>
      <c r="O74" s="166"/>
      <c r="P74" s="166"/>
      <c r="Q74" s="166"/>
      <c r="R74" s="166"/>
      <c r="S74" s="166"/>
    </row>
    <row r="75" spans="1:19" s="158" customFormat="1" ht="30.95" customHeight="1" thickBot="1" x14ac:dyDescent="0.25">
      <c r="A75" s="276">
        <f>Global!A75</f>
        <v>44905</v>
      </c>
      <c r="B75" s="306">
        <f>Global!B75</f>
        <v>0.375</v>
      </c>
      <c r="C75" s="289">
        <f>Global!C75</f>
        <v>59</v>
      </c>
      <c r="D75" s="292" t="str">
        <f>Global!D75</f>
        <v>Marruecos (Morocco)</v>
      </c>
      <c r="E75" s="291">
        <v>2</v>
      </c>
      <c r="F75" s="292" t="s">
        <v>4</v>
      </c>
      <c r="G75" s="280">
        <v>1</v>
      </c>
      <c r="H75" s="315" t="str">
        <f>Global!H75</f>
        <v>Portugal</v>
      </c>
      <c r="I75" s="283" t="str">
        <f>IF(OR(E75="",G75=""),"",IF(E75&gt;G75,"L",IF(G75&gt;E75,"V","E")))</f>
        <v>L</v>
      </c>
      <c r="J75" s="284"/>
      <c r="K75" s="285">
        <f>IF(Global!E75="","",Global!E75)</f>
        <v>1</v>
      </c>
      <c r="L75" s="285">
        <f>IF(Global!G75="","",Global!G75)</f>
        <v>0</v>
      </c>
      <c r="M75" s="296" t="str">
        <f t="shared" si="19"/>
        <v>L</v>
      </c>
      <c r="N75" s="287">
        <f>IF(M75="","",IF(AND(E75=K75,L75=G75),CTOSPuntosPorMarcador,0)+IF(M75=I75,CTOSPuntosPorGanador,0)+IF(E75-G75=K75-L75,CTOSPuntosPorDiferencia,0))</f>
        <v>6</v>
      </c>
      <c r="O75" s="166"/>
      <c r="P75" s="166"/>
      <c r="Q75" s="166"/>
      <c r="R75" s="166"/>
      <c r="S75" s="166"/>
    </row>
    <row r="76" spans="1:19" s="158" customFormat="1" ht="30.95" customHeight="1" thickBot="1" x14ac:dyDescent="0.25">
      <c r="A76" s="276">
        <f>Global!A76</f>
        <v>44905</v>
      </c>
      <c r="B76" s="306">
        <f>Global!B76</f>
        <v>0.54166666666666663</v>
      </c>
      <c r="C76" s="289">
        <f>Global!C76</f>
        <v>60</v>
      </c>
      <c r="D76" s="292" t="str">
        <f>Global!D76</f>
        <v>Francia (France)</v>
      </c>
      <c r="E76" s="291">
        <v>1</v>
      </c>
      <c r="F76" s="292" t="s">
        <v>4</v>
      </c>
      <c r="G76" s="280">
        <v>2</v>
      </c>
      <c r="H76" s="315" t="str">
        <f>Global!H76</f>
        <v>Inglaterra (England)</v>
      </c>
      <c r="I76" s="283" t="str">
        <f>IF(OR(E76="",G76=""),"",IF(E76&gt;G76,"L",IF(G76&gt;E76,"V","E")))</f>
        <v>V</v>
      </c>
      <c r="J76" s="284"/>
      <c r="K76" s="285">
        <f>IF(Global!E76="","",Global!E76)</f>
        <v>2</v>
      </c>
      <c r="L76" s="285">
        <f>IF(Global!G76="","",Global!G76)</f>
        <v>1</v>
      </c>
      <c r="M76" s="296" t="str">
        <f t="shared" si="19"/>
        <v>L</v>
      </c>
      <c r="N76" s="287">
        <f>IF(M76="","",IF(AND(E76=K76,L76=G76),CTOSPuntosPorMarcador,0)+IF(M76=I76,CTOSPuntosPorGanador,0)+IF(E76-G76=K76-L76,CTOSPuntosPorDiferencia,0))</f>
        <v>0</v>
      </c>
      <c r="O76" s="166"/>
      <c r="P76" s="166"/>
      <c r="Q76" s="166"/>
      <c r="R76" s="166"/>
      <c r="S76" s="166"/>
    </row>
    <row r="77" spans="1:19" s="158" customFormat="1" ht="17.25" customHeight="1" thickBot="1" x14ac:dyDescent="0.25">
      <c r="A77" s="297" t="str">
        <f>Global!A77</f>
        <v>SEMIFINALES (Semifinals)</v>
      </c>
      <c r="B77" s="298"/>
      <c r="C77" s="299"/>
      <c r="D77" s="298"/>
      <c r="E77" s="300"/>
      <c r="F77" s="298"/>
      <c r="G77" s="300"/>
      <c r="H77" s="298"/>
      <c r="I77" s="301"/>
      <c r="J77" s="117"/>
      <c r="K77" s="302"/>
      <c r="L77" s="302"/>
      <c r="M77" s="303" t="str">
        <f t="shared" si="19"/>
        <v/>
      </c>
      <c r="N77" s="304"/>
      <c r="O77" s="166"/>
      <c r="P77" s="166"/>
      <c r="Q77" s="166"/>
      <c r="R77" s="166"/>
      <c r="S77" s="166"/>
    </row>
    <row r="78" spans="1:19" s="158" customFormat="1" ht="30.95" customHeight="1" thickBot="1" x14ac:dyDescent="0.25">
      <c r="A78" s="276">
        <f>Global!A78</f>
        <v>44908</v>
      </c>
      <c r="B78" s="305">
        <f>Global!B78</f>
        <v>0.54166666666666663</v>
      </c>
      <c r="C78" s="278">
        <f>Global!C78</f>
        <v>61</v>
      </c>
      <c r="D78" s="281" t="str">
        <f>Global!D78</f>
        <v>Croacia</v>
      </c>
      <c r="E78" s="280">
        <v>0</v>
      </c>
      <c r="F78" s="281" t="s">
        <v>4</v>
      </c>
      <c r="G78" s="280">
        <v>1</v>
      </c>
      <c r="H78" s="314" t="str">
        <f>Global!H78</f>
        <v>Argentina</v>
      </c>
      <c r="I78" s="283" t="str">
        <f>IF(OR(E78="",G78=""),"",IF(E78&gt;G78,"L",IF(G78&gt;E78,"V","E")))</f>
        <v>V</v>
      </c>
      <c r="J78" s="284"/>
      <c r="K78" s="285">
        <f>IF(Global!E78="","",Global!E78)</f>
        <v>0</v>
      </c>
      <c r="L78" s="285">
        <f>IF(Global!G78="","",Global!G78)</f>
        <v>3</v>
      </c>
      <c r="M78" s="296" t="str">
        <f t="shared" si="19"/>
        <v>V</v>
      </c>
      <c r="N78" s="287">
        <f>IF(M78="","",IF(AND(E78=K78,L78=G78),SEMIPuntosPorMarcador,0)+IF(M78=I78,SEMIPuntosPorGanador,0)+IF(E78-G78=K78-L78,SEMIPuntosPorDiferencia,0))</f>
        <v>7</v>
      </c>
      <c r="O78" s="166"/>
      <c r="P78" s="166"/>
      <c r="Q78" s="166"/>
      <c r="R78" s="166"/>
      <c r="S78" s="166"/>
    </row>
    <row r="79" spans="1:19" s="158" customFormat="1" ht="30.95" customHeight="1" thickBot="1" x14ac:dyDescent="0.25">
      <c r="A79" s="276">
        <f>Global!A79</f>
        <v>44909</v>
      </c>
      <c r="B79" s="306">
        <f>Global!B79</f>
        <v>0.54166666666666663</v>
      </c>
      <c r="C79" s="289">
        <f>Global!C79</f>
        <v>62</v>
      </c>
      <c r="D79" s="292" t="str">
        <f>Global!D79</f>
        <v>Marruecos (Morocco)</v>
      </c>
      <c r="E79" s="291">
        <v>2</v>
      </c>
      <c r="F79" s="292" t="s">
        <v>4</v>
      </c>
      <c r="G79" s="291">
        <v>1</v>
      </c>
      <c r="H79" s="315" t="str">
        <f>Global!H79</f>
        <v>Francia (France)</v>
      </c>
      <c r="I79" s="283" t="str">
        <f>IF(OR(E79="",G79=""),"",IF(E79&gt;G79,"L",IF(G79&gt;E79,"V","E")))</f>
        <v>L</v>
      </c>
      <c r="J79" s="284"/>
      <c r="K79" s="285">
        <f>IF(Global!E79="","",Global!E79)</f>
        <v>0</v>
      </c>
      <c r="L79" s="285">
        <f>IF(Global!G79="","",Global!G79)</f>
        <v>2</v>
      </c>
      <c r="M79" s="296" t="str">
        <f t="shared" si="19"/>
        <v>V</v>
      </c>
      <c r="N79" s="287">
        <f>IF(M79="","",IF(AND(E79=K79,L79=G79),SEMIPuntosPorMarcador,0)+IF(M79=I79,SEMIPuntosPorGanador,0)+IF(E79-G79=K79-L79,SEMIPuntosPorDiferencia,0))</f>
        <v>0</v>
      </c>
      <c r="O79" s="166"/>
      <c r="P79" s="166"/>
      <c r="Q79" s="166"/>
      <c r="R79" s="166"/>
      <c r="S79" s="166"/>
    </row>
    <row r="80" spans="1:19" s="158" customFormat="1" ht="17.25" customHeight="1" thickBot="1" x14ac:dyDescent="0.25">
      <c r="A80" s="297" t="str">
        <f>Global!A80</f>
        <v>TERCER PUESTO (Third Place)</v>
      </c>
      <c r="B80" s="312"/>
      <c r="C80" s="313"/>
      <c r="D80" s="298"/>
      <c r="E80" s="300"/>
      <c r="F80" s="298"/>
      <c r="G80" s="300"/>
      <c r="H80" s="298"/>
      <c r="I80" s="301"/>
      <c r="J80" s="117"/>
      <c r="K80" s="302"/>
      <c r="L80" s="302"/>
      <c r="M80" s="303" t="str">
        <f t="shared" si="19"/>
        <v/>
      </c>
      <c r="N80" s="304"/>
      <c r="O80" s="166"/>
      <c r="P80" s="166"/>
      <c r="Q80" s="166"/>
      <c r="R80" s="166"/>
      <c r="S80" s="166"/>
    </row>
    <row r="81" spans="1:19" s="158" customFormat="1" ht="30.95" customHeight="1" thickBot="1" x14ac:dyDescent="0.25">
      <c r="A81" s="276">
        <f>Global!A81</f>
        <v>44912</v>
      </c>
      <c r="B81" s="305">
        <f>Global!B81</f>
        <v>0.375</v>
      </c>
      <c r="C81" s="278">
        <f>Global!C81</f>
        <v>63</v>
      </c>
      <c r="D81" s="281" t="str">
        <f>Global!D81</f>
        <v>Croacia</v>
      </c>
      <c r="E81" s="280">
        <v>1</v>
      </c>
      <c r="F81" s="281" t="s">
        <v>4</v>
      </c>
      <c r="G81" s="280">
        <v>0</v>
      </c>
      <c r="H81" s="314" t="str">
        <f>Global!H81</f>
        <v>Marruecos (Morocco)</v>
      </c>
      <c r="I81" s="283" t="str">
        <f>IF(OR(E81="",G81=""),"",IF(E81&gt;G81,"L",IF(G81&gt;E81,"V","E")))</f>
        <v>L</v>
      </c>
      <c r="J81" s="284"/>
      <c r="K81" s="285">
        <f>IF(Global!E81="","",Global!E81)</f>
        <v>2</v>
      </c>
      <c r="L81" s="285">
        <f>IF(Global!G81="","",Global!G81)</f>
        <v>1</v>
      </c>
      <c r="M81" s="296" t="str">
        <f t="shared" si="19"/>
        <v>L</v>
      </c>
      <c r="N81" s="287">
        <f>IF(M81="","",IF(AND(E81=K81,L81=G81),TERCPuntosPorMarcador,0)+IF(M81=I81,TERCPuntosPorGanador,0)+IF(E81-G81=K81-L81,TERCPuntosPorDiferencia,0))</f>
        <v>9</v>
      </c>
      <c r="O81" s="166"/>
      <c r="P81" s="166"/>
      <c r="Q81" s="166"/>
      <c r="R81" s="166"/>
      <c r="S81" s="166"/>
    </row>
    <row r="82" spans="1:19" s="158" customFormat="1" ht="17.25" customHeight="1" thickBot="1" x14ac:dyDescent="0.25">
      <c r="A82" s="297" t="str">
        <f>Global!A82</f>
        <v>FINAL</v>
      </c>
      <c r="B82" s="298"/>
      <c r="C82" s="299"/>
      <c r="D82" s="298"/>
      <c r="E82" s="300"/>
      <c r="F82" s="298"/>
      <c r="G82" s="300"/>
      <c r="H82" s="298"/>
      <c r="I82" s="301"/>
      <c r="J82" s="117"/>
      <c r="K82" s="302"/>
      <c r="L82" s="302"/>
      <c r="M82" s="303" t="str">
        <f t="shared" si="19"/>
        <v/>
      </c>
      <c r="N82" s="304"/>
      <c r="O82" s="166"/>
      <c r="P82" s="166"/>
      <c r="Q82" s="166"/>
      <c r="R82" s="166"/>
      <c r="S82" s="166"/>
    </row>
    <row r="83" spans="1:19" s="158" customFormat="1" ht="30.95" customHeight="1" thickBot="1" x14ac:dyDescent="0.25">
      <c r="A83" s="276">
        <f>Global!A83</f>
        <v>44913</v>
      </c>
      <c r="B83" s="316">
        <f>Global!B83</f>
        <v>0.375</v>
      </c>
      <c r="C83" s="317">
        <f>Global!C83</f>
        <v>64</v>
      </c>
      <c r="D83" s="318" t="str">
        <f>Global!D83</f>
        <v>Argentina</v>
      </c>
      <c r="E83" s="280">
        <v>2</v>
      </c>
      <c r="F83" s="318" t="s">
        <v>4</v>
      </c>
      <c r="G83" s="280">
        <v>1</v>
      </c>
      <c r="H83" s="319" t="str">
        <f>Global!H83</f>
        <v>Francia (France)</v>
      </c>
      <c r="I83" s="283" t="str">
        <f>IF(OR(E83="",G83=""),"",IF(E83&gt;G83,"L",IF(G83&gt;E83,"V","E")))</f>
        <v>L</v>
      </c>
      <c r="J83" s="311"/>
      <c r="K83" s="320">
        <f>IF(Global!E83="","",Global!E83)</f>
        <v>2</v>
      </c>
      <c r="L83" s="320">
        <f>IF(Global!G83="","",Global!G83)</f>
        <v>2</v>
      </c>
      <c r="M83" s="286" t="str">
        <f t="shared" si="19"/>
        <v>E</v>
      </c>
      <c r="N83" s="287">
        <f>IF(M83="","",IF(AND(E83=K83,L83=G83),FINALPuntosPorMarcador,0)+IF(M83=I83,FINALPuntosPorGanador,0)+IF(E83-G83=K83-L83,FINALPuntosPorDiferencia,0))</f>
        <v>0</v>
      </c>
      <c r="O83" s="166"/>
      <c r="P83" s="166"/>
      <c r="Q83" s="166"/>
      <c r="R83" s="166"/>
      <c r="S83" s="166"/>
    </row>
    <row r="84" spans="1:19" ht="17.25" customHeight="1" x14ac:dyDescent="0.2">
      <c r="A84" s="262"/>
      <c r="B84" s="263"/>
      <c r="C84" s="264"/>
      <c r="D84" s="196"/>
      <c r="E84" s="192"/>
      <c r="F84" s="196"/>
      <c r="G84" s="192"/>
      <c r="H84" s="196"/>
      <c r="I84" s="195"/>
      <c r="J84" s="29"/>
      <c r="K84" s="198"/>
      <c r="L84" s="198"/>
      <c r="M84" s="265" t="s">
        <v>22</v>
      </c>
      <c r="N84" s="266">
        <f>SUM(N8:N83)</f>
        <v>77</v>
      </c>
      <c r="O84" s="161"/>
      <c r="P84" s="161"/>
      <c r="Q84" s="161"/>
      <c r="R84" s="161"/>
      <c r="S84" s="161"/>
    </row>
    <row r="85" spans="1:19" s="10" customFormat="1" ht="17.25" customHeight="1" x14ac:dyDescent="0.2">
      <c r="A85" s="87" t="str">
        <f>Global!A85</f>
        <v>FASE DE GRUPOS</v>
      </c>
      <c r="B85" s="88"/>
      <c r="C85" s="89"/>
      <c r="D85" s="90"/>
      <c r="E85" s="267"/>
      <c r="F85" s="90"/>
      <c r="G85" s="267"/>
      <c r="H85" s="92"/>
      <c r="I85" s="81"/>
      <c r="J85" s="30"/>
      <c r="K85" s="189"/>
      <c r="L85" s="189"/>
      <c r="M85" s="189"/>
      <c r="N85" s="189"/>
      <c r="O85" s="82"/>
      <c r="P85" s="82"/>
      <c r="Q85" s="82"/>
      <c r="R85" s="82"/>
      <c r="S85" s="82"/>
    </row>
    <row r="86" spans="1:19" ht="17.25" customHeight="1" x14ac:dyDescent="0.2">
      <c r="A86" s="83" t="str">
        <f>Global!A86</f>
        <v>Puntos por Marcador Atinado</v>
      </c>
      <c r="B86" s="83"/>
      <c r="C86" s="93"/>
      <c r="D86" s="83"/>
      <c r="E86" s="94">
        <f>Global!E86</f>
        <v>1</v>
      </c>
      <c r="F86" s="53"/>
      <c r="G86" s="268"/>
      <c r="H86" s="53"/>
      <c r="I86" s="57"/>
      <c r="J86" s="30"/>
      <c r="K86" s="167"/>
      <c r="L86" s="167"/>
      <c r="M86" s="167"/>
      <c r="N86" s="167"/>
      <c r="O86" s="167"/>
      <c r="P86" s="167"/>
      <c r="Q86" s="167"/>
      <c r="R86" s="167"/>
      <c r="S86" s="167"/>
    </row>
    <row r="87" spans="1:19" ht="17.25" customHeight="1" x14ac:dyDescent="0.2">
      <c r="A87" s="83" t="str">
        <f>Global!A87</f>
        <v>Puntos por Ganador/Empate Atinado</v>
      </c>
      <c r="B87" s="83"/>
      <c r="C87" s="93"/>
      <c r="D87" s="85"/>
      <c r="E87" s="94">
        <f>Global!E87</f>
        <v>1</v>
      </c>
      <c r="F87" s="53"/>
      <c r="G87" s="268"/>
      <c r="H87" s="53"/>
      <c r="I87" s="57"/>
      <c r="J87" s="30"/>
      <c r="K87" s="167"/>
      <c r="L87" s="167"/>
      <c r="M87" s="167"/>
      <c r="N87" s="167"/>
      <c r="O87" s="167"/>
      <c r="P87" s="167"/>
      <c r="Q87" s="167"/>
      <c r="R87" s="167"/>
      <c r="S87" s="167"/>
    </row>
    <row r="88" spans="1:19" ht="17.25" customHeight="1" x14ac:dyDescent="0.2">
      <c r="A88" s="83" t="str">
        <f>Global!A88</f>
        <v>Puntos por Ganador y Diferencia de Goles Atinado</v>
      </c>
      <c r="B88" s="84"/>
      <c r="C88" s="84"/>
      <c r="D88" s="85"/>
      <c r="E88" s="94">
        <f>Global!E88</f>
        <v>1</v>
      </c>
      <c r="F88" s="53"/>
      <c r="G88" s="268"/>
      <c r="H88" s="53"/>
      <c r="I88" s="57"/>
      <c r="J88" s="30"/>
      <c r="K88" s="167"/>
      <c r="L88" s="167"/>
      <c r="M88" s="167"/>
      <c r="N88" s="167"/>
      <c r="O88" s="167"/>
      <c r="P88" s="167"/>
      <c r="Q88" s="167"/>
      <c r="R88" s="167"/>
      <c r="S88" s="167"/>
    </row>
    <row r="89" spans="1:19" ht="17.25" customHeight="1" x14ac:dyDescent="0.2">
      <c r="A89" s="83"/>
      <c r="B89" s="84"/>
      <c r="C89" s="84"/>
      <c r="D89" s="85"/>
      <c r="E89" s="269"/>
      <c r="F89" s="53"/>
      <c r="G89" s="268"/>
      <c r="H89" s="53"/>
      <c r="I89" s="57"/>
      <c r="J89" s="30"/>
      <c r="K89" s="167"/>
      <c r="L89" s="167"/>
      <c r="M89" s="167"/>
      <c r="N89" s="167"/>
      <c r="O89" s="167"/>
      <c r="P89" s="167"/>
      <c r="Q89" s="167"/>
      <c r="R89" s="167"/>
      <c r="S89" s="167"/>
    </row>
    <row r="90" spans="1:19" ht="17.25" customHeight="1" x14ac:dyDescent="0.2">
      <c r="A90" s="87" t="str">
        <f>Global!A90</f>
        <v>OCTAVOS DE FINAL</v>
      </c>
      <c r="B90" s="55"/>
      <c r="C90" s="55"/>
      <c r="D90" s="53"/>
      <c r="E90" s="268"/>
      <c r="F90" s="53"/>
      <c r="G90" s="268"/>
      <c r="H90" s="53"/>
      <c r="I90" s="57"/>
      <c r="J90" s="30"/>
      <c r="K90" s="167"/>
      <c r="L90" s="167"/>
      <c r="M90" s="167"/>
      <c r="N90" s="167"/>
      <c r="O90" s="167"/>
      <c r="P90" s="167"/>
      <c r="Q90" s="167"/>
      <c r="R90" s="167"/>
      <c r="S90" s="167"/>
    </row>
    <row r="91" spans="1:19" ht="17.25" customHeight="1" x14ac:dyDescent="0.2">
      <c r="A91" s="83" t="str">
        <f>Global!A91</f>
        <v>Puntos por Marcador Atinado</v>
      </c>
      <c r="B91" s="83"/>
      <c r="C91" s="93"/>
      <c r="D91" s="83"/>
      <c r="E91" s="94">
        <f>Global!E91</f>
        <v>1</v>
      </c>
      <c r="F91" s="53"/>
      <c r="G91" s="268"/>
      <c r="H91" s="53"/>
      <c r="I91" s="57"/>
      <c r="J91" s="30"/>
      <c r="K91" s="167"/>
      <c r="L91" s="167"/>
      <c r="M91" s="167"/>
      <c r="N91" s="167"/>
      <c r="O91" s="167"/>
      <c r="P91" s="167"/>
      <c r="Q91" s="167"/>
      <c r="R91" s="167"/>
      <c r="S91" s="167"/>
    </row>
    <row r="92" spans="1:19" ht="17.25" customHeight="1" x14ac:dyDescent="0.2">
      <c r="A92" s="83" t="str">
        <f>Global!A92</f>
        <v>Puntos por Ganador/Empate Atinado</v>
      </c>
      <c r="B92" s="83"/>
      <c r="C92" s="93"/>
      <c r="D92" s="85"/>
      <c r="E92" s="94">
        <f>Global!E92</f>
        <v>3</v>
      </c>
      <c r="F92" s="53"/>
      <c r="G92" s="268"/>
      <c r="H92" s="53"/>
      <c r="I92" s="57"/>
      <c r="J92" s="30"/>
      <c r="K92" s="167"/>
      <c r="L92" s="167"/>
      <c r="M92" s="167"/>
      <c r="N92" s="167"/>
      <c r="O92" s="167"/>
      <c r="P92" s="167"/>
      <c r="Q92" s="167"/>
      <c r="R92" s="167"/>
      <c r="S92" s="167"/>
    </row>
    <row r="93" spans="1:19" ht="17.25" customHeight="1" x14ac:dyDescent="0.2">
      <c r="A93" s="83" t="str">
        <f>Global!A93</f>
        <v>Puntos por Ganador y Diferencia de Goles Atinado</v>
      </c>
      <c r="B93" s="84"/>
      <c r="C93" s="84"/>
      <c r="D93" s="85"/>
      <c r="E93" s="94">
        <f>Global!E93</f>
        <v>1</v>
      </c>
      <c r="F93" s="53"/>
      <c r="G93" s="268"/>
      <c r="H93" s="53"/>
      <c r="I93" s="57"/>
      <c r="J93" s="30"/>
      <c r="K93" s="167"/>
      <c r="L93" s="167"/>
      <c r="M93" s="167"/>
      <c r="N93" s="167"/>
      <c r="O93" s="167"/>
      <c r="P93" s="167"/>
      <c r="Q93" s="167"/>
      <c r="R93" s="167"/>
      <c r="S93" s="167"/>
    </row>
    <row r="94" spans="1:19" ht="17.25" customHeight="1" x14ac:dyDescent="0.2">
      <c r="A94" s="54"/>
      <c r="B94" s="55"/>
      <c r="C94" s="55"/>
      <c r="D94" s="53"/>
      <c r="E94" s="268"/>
      <c r="F94" s="53"/>
      <c r="G94" s="268"/>
      <c r="H94" s="53"/>
      <c r="I94" s="57"/>
      <c r="J94" s="30"/>
      <c r="K94" s="167"/>
      <c r="L94" s="167"/>
      <c r="M94" s="167"/>
      <c r="N94" s="167"/>
      <c r="O94" s="167"/>
      <c r="P94" s="167"/>
      <c r="Q94" s="167"/>
      <c r="R94" s="167"/>
      <c r="S94" s="167"/>
    </row>
    <row r="95" spans="1:19" ht="17.25" customHeight="1" x14ac:dyDescent="0.2">
      <c r="A95" s="87" t="str">
        <f>Global!A95</f>
        <v>CUARTOS DE FINAL</v>
      </c>
      <c r="B95" s="55"/>
      <c r="C95" s="55"/>
      <c r="D95" s="53"/>
      <c r="E95" s="268"/>
      <c r="F95" s="53"/>
      <c r="G95" s="268"/>
      <c r="H95" s="53"/>
      <c r="I95" s="57"/>
      <c r="J95" s="30"/>
      <c r="K95" s="167"/>
      <c r="L95" s="167"/>
      <c r="M95" s="167"/>
      <c r="N95" s="167"/>
      <c r="O95" s="167"/>
      <c r="P95" s="167"/>
      <c r="Q95" s="167"/>
      <c r="R95" s="167"/>
      <c r="S95" s="167"/>
    </row>
    <row r="96" spans="1:19" ht="17.25" customHeight="1" x14ac:dyDescent="0.2">
      <c r="A96" s="83" t="str">
        <f>Global!A96</f>
        <v>Puntos por Marcador Atinado</v>
      </c>
      <c r="B96" s="83"/>
      <c r="C96" s="93"/>
      <c r="D96" s="83"/>
      <c r="E96" s="94">
        <f>Global!E96</f>
        <v>1</v>
      </c>
      <c r="F96" s="53"/>
      <c r="G96" s="268"/>
      <c r="H96" s="53"/>
      <c r="I96" s="57"/>
      <c r="J96" s="30"/>
      <c r="K96" s="167"/>
      <c r="L96" s="167"/>
      <c r="M96" s="167"/>
      <c r="N96" s="167"/>
      <c r="O96" s="167"/>
      <c r="P96" s="167"/>
      <c r="Q96" s="167"/>
      <c r="R96" s="167"/>
      <c r="S96" s="167"/>
    </row>
    <row r="97" spans="1:19" ht="17.25" customHeight="1" x14ac:dyDescent="0.2">
      <c r="A97" s="83" t="str">
        <f>Global!A97</f>
        <v>Puntos por Ganador/Empate Atinado</v>
      </c>
      <c r="B97" s="83"/>
      <c r="C97" s="93"/>
      <c r="D97" s="85"/>
      <c r="E97" s="94">
        <f>Global!E97</f>
        <v>5</v>
      </c>
      <c r="F97" s="53"/>
      <c r="G97" s="268"/>
      <c r="H97" s="53"/>
      <c r="I97" s="57"/>
      <c r="J97" s="30"/>
      <c r="K97" s="167"/>
      <c r="L97" s="167"/>
      <c r="M97" s="167"/>
      <c r="N97" s="167"/>
      <c r="O97" s="167"/>
      <c r="P97" s="167"/>
      <c r="Q97" s="167"/>
      <c r="R97" s="167"/>
      <c r="S97" s="167"/>
    </row>
    <row r="98" spans="1:19" ht="17.25" customHeight="1" x14ac:dyDescent="0.2">
      <c r="A98" s="83" t="str">
        <f>Global!A98</f>
        <v>Puntos por Ganador y Diferencia de Goles Atinado</v>
      </c>
      <c r="B98" s="84"/>
      <c r="C98" s="84"/>
      <c r="D98" s="85"/>
      <c r="E98" s="94">
        <f>Global!E98</f>
        <v>1</v>
      </c>
      <c r="F98" s="53"/>
      <c r="G98" s="268"/>
      <c r="H98" s="53"/>
      <c r="I98" s="57"/>
      <c r="J98" s="30"/>
      <c r="K98" s="167"/>
      <c r="L98" s="167"/>
      <c r="M98" s="167"/>
      <c r="N98" s="167"/>
      <c r="O98" s="167"/>
      <c r="P98" s="167"/>
      <c r="Q98" s="167"/>
      <c r="R98" s="167"/>
      <c r="S98" s="167"/>
    </row>
    <row r="99" spans="1:19" ht="17.25" customHeight="1" x14ac:dyDescent="0.2">
      <c r="A99" s="54"/>
      <c r="B99" s="55"/>
      <c r="C99" s="55"/>
      <c r="D99" s="53"/>
      <c r="E99" s="268"/>
      <c r="F99" s="53"/>
      <c r="G99" s="268"/>
      <c r="H99" s="53"/>
      <c r="I99" s="57"/>
      <c r="J99" s="30"/>
      <c r="K99" s="167"/>
      <c r="L99" s="167"/>
      <c r="M99" s="167"/>
      <c r="N99" s="167"/>
      <c r="O99" s="167"/>
      <c r="P99" s="167"/>
      <c r="Q99" s="167"/>
      <c r="R99" s="167"/>
      <c r="S99" s="167"/>
    </row>
    <row r="100" spans="1:19" ht="17.25" customHeight="1" x14ac:dyDescent="0.2">
      <c r="A100" s="87" t="str">
        <f>Global!A100</f>
        <v>SEMIFINAL</v>
      </c>
      <c r="B100" s="55"/>
      <c r="C100" s="55"/>
      <c r="D100" s="53"/>
      <c r="E100" s="268"/>
      <c r="F100" s="53"/>
      <c r="G100" s="268"/>
      <c r="H100" s="53"/>
      <c r="I100" s="57"/>
      <c r="J100" s="30"/>
      <c r="K100" s="167"/>
      <c r="L100" s="167"/>
      <c r="M100" s="167"/>
      <c r="N100" s="167"/>
      <c r="O100" s="167"/>
      <c r="P100" s="167"/>
      <c r="Q100" s="167"/>
      <c r="R100" s="167"/>
      <c r="S100" s="167"/>
    </row>
    <row r="101" spans="1:19" ht="17.25" customHeight="1" x14ac:dyDescent="0.2">
      <c r="A101" s="83" t="str">
        <f>Global!A101</f>
        <v>Puntos por Marcador Atinado</v>
      </c>
      <c r="B101" s="83"/>
      <c r="C101" s="93"/>
      <c r="D101" s="83"/>
      <c r="E101" s="94">
        <f>Global!E101</f>
        <v>1</v>
      </c>
      <c r="F101" s="53"/>
      <c r="G101" s="268"/>
      <c r="H101" s="53"/>
      <c r="I101" s="57"/>
      <c r="J101" s="30"/>
      <c r="K101" s="167"/>
      <c r="L101" s="167"/>
      <c r="M101" s="167"/>
      <c r="N101" s="167"/>
      <c r="O101" s="167"/>
      <c r="P101" s="167"/>
      <c r="Q101" s="167"/>
      <c r="R101" s="167"/>
      <c r="S101" s="167"/>
    </row>
    <row r="102" spans="1:19" ht="17.25" customHeight="1" x14ac:dyDescent="0.2">
      <c r="A102" s="83" t="str">
        <f>Global!A102</f>
        <v>Puntos por Ganador/Empate Atinado</v>
      </c>
      <c r="B102" s="83"/>
      <c r="C102" s="93"/>
      <c r="D102" s="85"/>
      <c r="E102" s="94">
        <f>Global!E102</f>
        <v>7</v>
      </c>
      <c r="F102" s="53"/>
      <c r="G102" s="268"/>
      <c r="H102" s="53"/>
      <c r="I102" s="57"/>
      <c r="J102" s="30"/>
      <c r="K102" s="167"/>
      <c r="L102" s="167"/>
      <c r="M102" s="167"/>
      <c r="N102" s="167"/>
      <c r="O102" s="167"/>
      <c r="P102" s="167"/>
      <c r="Q102" s="167"/>
      <c r="R102" s="167"/>
      <c r="S102" s="167"/>
    </row>
    <row r="103" spans="1:19" ht="17.25" customHeight="1" x14ac:dyDescent="0.2">
      <c r="A103" s="83" t="str">
        <f>Global!A103</f>
        <v>Puntos por Ganador y Diferencia de Goles Atinado</v>
      </c>
      <c r="B103" s="84"/>
      <c r="C103" s="84"/>
      <c r="D103" s="85"/>
      <c r="E103" s="94">
        <f>Global!E103</f>
        <v>1</v>
      </c>
      <c r="F103" s="53"/>
      <c r="G103" s="268"/>
      <c r="H103" s="53"/>
      <c r="I103" s="57"/>
      <c r="J103" s="30"/>
      <c r="K103" s="167"/>
      <c r="L103" s="167"/>
      <c r="M103" s="167"/>
      <c r="N103" s="167"/>
      <c r="O103" s="167"/>
      <c r="P103" s="167"/>
      <c r="Q103" s="167"/>
      <c r="R103" s="167"/>
      <c r="S103" s="167"/>
    </row>
    <row r="104" spans="1:19" ht="17.25" customHeight="1" x14ac:dyDescent="0.2">
      <c r="A104" s="54"/>
      <c r="B104" s="55"/>
      <c r="C104" s="55"/>
      <c r="D104" s="53"/>
      <c r="E104" s="268"/>
      <c r="F104" s="53"/>
      <c r="G104" s="268"/>
      <c r="H104" s="53"/>
      <c r="I104" s="57"/>
      <c r="J104" s="30"/>
      <c r="K104" s="167"/>
      <c r="L104" s="167"/>
      <c r="M104" s="167"/>
      <c r="N104" s="167"/>
      <c r="O104" s="167"/>
      <c r="P104" s="167"/>
      <c r="Q104" s="167"/>
      <c r="R104" s="167"/>
      <c r="S104" s="167"/>
    </row>
    <row r="105" spans="1:19" ht="17.25" customHeight="1" x14ac:dyDescent="0.2">
      <c r="A105" s="87" t="str">
        <f>Global!A105</f>
        <v>TERCER LUGAR</v>
      </c>
      <c r="B105" s="55"/>
      <c r="C105" s="55"/>
      <c r="D105" s="53"/>
      <c r="E105" s="268"/>
      <c r="F105" s="53"/>
      <c r="G105" s="268"/>
      <c r="H105" s="53"/>
      <c r="I105" s="57"/>
      <c r="J105" s="30"/>
      <c r="K105" s="167"/>
      <c r="L105" s="167"/>
      <c r="M105" s="167"/>
      <c r="N105" s="167"/>
      <c r="O105" s="167"/>
      <c r="P105" s="167"/>
      <c r="Q105" s="167"/>
      <c r="R105" s="167"/>
      <c r="S105" s="167"/>
    </row>
    <row r="106" spans="1:19" ht="17.25" customHeight="1" x14ac:dyDescent="0.2">
      <c r="A106" s="83" t="str">
        <f>Global!A106</f>
        <v>Puntos por Marcador Atinado</v>
      </c>
      <c r="B106" s="83"/>
      <c r="C106" s="93"/>
      <c r="D106" s="83"/>
      <c r="E106" s="94">
        <f>Global!E106</f>
        <v>1</v>
      </c>
      <c r="F106" s="53"/>
      <c r="G106" s="268"/>
      <c r="H106" s="53"/>
      <c r="I106" s="57"/>
      <c r="J106" s="30"/>
      <c r="K106" s="167"/>
      <c r="L106" s="167"/>
      <c r="M106" s="167"/>
      <c r="N106" s="167"/>
      <c r="O106" s="167"/>
      <c r="P106" s="167"/>
      <c r="Q106" s="167"/>
      <c r="R106" s="167"/>
      <c r="S106" s="167"/>
    </row>
    <row r="107" spans="1:19" ht="17.25" customHeight="1" x14ac:dyDescent="0.2">
      <c r="A107" s="83" t="str">
        <f>Global!A107</f>
        <v>Puntos por Ganador/Empate Atinado</v>
      </c>
      <c r="B107" s="83"/>
      <c r="C107" s="93"/>
      <c r="D107" s="85"/>
      <c r="E107" s="94">
        <f>Global!E107</f>
        <v>8</v>
      </c>
      <c r="F107" s="53"/>
      <c r="G107" s="268"/>
      <c r="H107" s="53"/>
      <c r="I107" s="57"/>
      <c r="J107" s="30"/>
      <c r="K107" s="167"/>
      <c r="L107" s="167"/>
      <c r="M107" s="167"/>
      <c r="N107" s="167"/>
      <c r="O107" s="167"/>
      <c r="P107" s="167"/>
      <c r="Q107" s="167"/>
      <c r="R107" s="167"/>
      <c r="S107" s="167"/>
    </row>
    <row r="108" spans="1:19" ht="17.25" customHeight="1" x14ac:dyDescent="0.2">
      <c r="A108" s="83" t="str">
        <f>Global!A108</f>
        <v>Puntos por Ganador y Diferencia de Goles Atinado</v>
      </c>
      <c r="B108" s="84"/>
      <c r="C108" s="84"/>
      <c r="D108" s="85"/>
      <c r="E108" s="94">
        <f>Global!E108</f>
        <v>1</v>
      </c>
      <c r="F108" s="53"/>
      <c r="G108" s="268"/>
      <c r="H108" s="53"/>
      <c r="I108" s="57"/>
      <c r="J108" s="30"/>
      <c r="K108" s="167"/>
      <c r="L108" s="167"/>
      <c r="M108" s="167"/>
      <c r="N108" s="167"/>
      <c r="O108" s="167"/>
      <c r="P108" s="167"/>
      <c r="Q108" s="167"/>
      <c r="R108" s="167"/>
      <c r="S108" s="167"/>
    </row>
    <row r="109" spans="1:19" ht="17.25" customHeight="1" x14ac:dyDescent="0.2">
      <c r="A109" s="83"/>
      <c r="B109" s="84"/>
      <c r="C109" s="84"/>
      <c r="D109" s="85"/>
      <c r="E109" s="94"/>
      <c r="F109" s="53"/>
      <c r="G109" s="268"/>
      <c r="H109" s="53"/>
      <c r="I109" s="57"/>
      <c r="J109" s="30"/>
      <c r="K109" s="167"/>
      <c r="L109" s="167"/>
      <c r="M109" s="167"/>
      <c r="N109" s="167"/>
      <c r="O109" s="167"/>
      <c r="P109" s="167"/>
      <c r="Q109" s="167"/>
      <c r="R109" s="167"/>
      <c r="S109" s="167"/>
    </row>
    <row r="110" spans="1:19" ht="17.25" customHeight="1" x14ac:dyDescent="0.2">
      <c r="A110" s="87" t="str">
        <f>Global!A110</f>
        <v>FINAL</v>
      </c>
      <c r="B110" s="55"/>
      <c r="C110" s="55"/>
      <c r="D110" s="53"/>
      <c r="E110" s="268"/>
      <c r="F110" s="53"/>
      <c r="G110" s="268"/>
      <c r="H110" s="53"/>
      <c r="I110" s="57"/>
      <c r="J110" s="30"/>
      <c r="K110" s="167"/>
      <c r="L110" s="167"/>
      <c r="M110" s="167"/>
      <c r="N110" s="167"/>
      <c r="O110" s="167"/>
      <c r="P110" s="167"/>
      <c r="Q110" s="167"/>
      <c r="R110" s="167"/>
      <c r="S110" s="167"/>
    </row>
    <row r="111" spans="1:19" ht="17.25" customHeight="1" x14ac:dyDescent="0.2">
      <c r="A111" s="83" t="str">
        <f>Global!A111</f>
        <v>Puntos por Marcador Atinado</v>
      </c>
      <c r="B111" s="83"/>
      <c r="C111" s="93"/>
      <c r="D111" s="83"/>
      <c r="E111" s="94">
        <f>Global!E111</f>
        <v>1</v>
      </c>
      <c r="F111" s="53"/>
      <c r="G111" s="268"/>
      <c r="H111" s="53"/>
      <c r="I111" s="57"/>
      <c r="J111" s="30"/>
      <c r="K111" s="167"/>
      <c r="L111" s="167"/>
      <c r="M111" s="167"/>
      <c r="N111" s="167"/>
      <c r="O111" s="167"/>
      <c r="P111" s="167"/>
      <c r="Q111" s="167"/>
      <c r="R111" s="167"/>
      <c r="S111" s="167"/>
    </row>
    <row r="112" spans="1:19" ht="17.25" customHeight="1" x14ac:dyDescent="0.2">
      <c r="A112" s="83" t="str">
        <f>Global!A112</f>
        <v>Puntos por Ganador/Empate Atinado</v>
      </c>
      <c r="B112" s="83"/>
      <c r="C112" s="93"/>
      <c r="D112" s="85"/>
      <c r="E112" s="94">
        <f>Global!E112</f>
        <v>10</v>
      </c>
      <c r="F112" s="53"/>
      <c r="G112" s="268"/>
      <c r="H112" s="53"/>
      <c r="I112" s="57"/>
      <c r="J112" s="30"/>
      <c r="K112" s="167"/>
      <c r="L112" s="167"/>
      <c r="M112" s="167"/>
      <c r="N112" s="167"/>
      <c r="O112" s="167"/>
      <c r="P112" s="167"/>
      <c r="Q112" s="167"/>
      <c r="R112" s="167"/>
      <c r="S112" s="167"/>
    </row>
    <row r="113" spans="1:19" ht="17.25" customHeight="1" x14ac:dyDescent="0.2">
      <c r="A113" s="83" t="str">
        <f>Global!A113</f>
        <v>Puntos por Ganador y Diferencia de Goles Atinado</v>
      </c>
      <c r="B113" s="84"/>
      <c r="C113" s="84"/>
      <c r="D113" s="85"/>
      <c r="E113" s="94">
        <f>Global!E113</f>
        <v>1</v>
      </c>
      <c r="F113" s="53"/>
      <c r="G113" s="268"/>
      <c r="H113" s="53"/>
      <c r="I113" s="57"/>
      <c r="J113" s="30"/>
      <c r="K113" s="167"/>
      <c r="L113" s="167"/>
      <c r="M113" s="167"/>
      <c r="N113" s="167"/>
      <c r="O113" s="167"/>
      <c r="P113" s="167"/>
      <c r="Q113" s="167"/>
      <c r="R113" s="167"/>
      <c r="S113" s="167"/>
    </row>
    <row r="114" spans="1:19" ht="17.25" customHeight="1" x14ac:dyDescent="0.2">
      <c r="A114" s="54"/>
      <c r="B114" s="55"/>
      <c r="C114" s="55"/>
      <c r="D114" s="53"/>
      <c r="E114" s="268"/>
      <c r="F114" s="53"/>
      <c r="G114" s="268"/>
      <c r="H114" s="53"/>
      <c r="I114" s="57"/>
      <c r="J114" s="30"/>
      <c r="K114" s="167"/>
      <c r="L114" s="167"/>
      <c r="M114" s="167"/>
      <c r="N114" s="167"/>
      <c r="O114" s="167"/>
      <c r="P114" s="167"/>
      <c r="Q114" s="167"/>
      <c r="R114" s="167"/>
      <c r="S114" s="167"/>
    </row>
    <row r="115" spans="1:19" ht="17.25" customHeight="1" x14ac:dyDescent="0.2">
      <c r="A115" s="54"/>
      <c r="B115" s="55"/>
      <c r="C115" s="55"/>
      <c r="D115" s="53"/>
      <c r="E115" s="268"/>
      <c r="F115" s="53"/>
      <c r="G115" s="268"/>
      <c r="H115" s="53"/>
      <c r="I115" s="57"/>
      <c r="J115" s="30"/>
      <c r="K115" s="167"/>
      <c r="L115" s="167"/>
      <c r="M115" s="167"/>
      <c r="N115" s="167"/>
      <c r="O115" s="167"/>
      <c r="P115" s="167"/>
      <c r="Q115" s="167"/>
      <c r="R115" s="167"/>
      <c r="S115" s="167"/>
    </row>
    <row r="116" spans="1:19" ht="17.25" customHeight="1" x14ac:dyDescent="0.2">
      <c r="A116" s="54"/>
      <c r="B116" s="55"/>
      <c r="C116" s="55"/>
      <c r="D116" s="53"/>
      <c r="E116" s="268"/>
      <c r="F116" s="53"/>
      <c r="G116" s="268"/>
      <c r="H116" s="53"/>
      <c r="I116" s="57"/>
      <c r="J116" s="30"/>
      <c r="K116" s="167"/>
      <c r="L116" s="167"/>
      <c r="M116" s="167"/>
      <c r="N116" s="167"/>
      <c r="O116" s="167"/>
      <c r="P116" s="167"/>
      <c r="Q116" s="167"/>
      <c r="R116" s="167"/>
      <c r="S116" s="167"/>
    </row>
    <row r="117" spans="1:19" ht="17.25" customHeight="1" x14ac:dyDescent="0.2">
      <c r="A117" s="54"/>
      <c r="B117" s="55"/>
      <c r="C117" s="55"/>
      <c r="D117" s="53"/>
      <c r="E117" s="268"/>
      <c r="F117" s="53"/>
      <c r="G117" s="268"/>
      <c r="H117" s="53"/>
      <c r="I117" s="57"/>
      <c r="J117" s="30"/>
      <c r="K117" s="167"/>
      <c r="L117" s="167"/>
      <c r="M117" s="167"/>
      <c r="N117" s="167"/>
      <c r="O117" s="167"/>
      <c r="P117" s="167"/>
      <c r="Q117" s="167"/>
      <c r="R117" s="167"/>
      <c r="S117" s="167"/>
    </row>
    <row r="118" spans="1:19" ht="17.25" customHeight="1" x14ac:dyDescent="0.2">
      <c r="A118" s="54"/>
      <c r="B118" s="55"/>
      <c r="C118" s="55"/>
      <c r="D118" s="53"/>
      <c r="E118" s="268"/>
      <c r="F118" s="53"/>
      <c r="G118" s="268"/>
      <c r="H118" s="53"/>
      <c r="I118" s="57"/>
      <c r="J118" s="30"/>
      <c r="K118" s="167"/>
      <c r="L118" s="167"/>
      <c r="M118" s="167"/>
      <c r="N118" s="167"/>
      <c r="O118" s="167"/>
      <c r="P118" s="167"/>
      <c r="Q118" s="167"/>
      <c r="R118" s="167"/>
      <c r="S118" s="167"/>
    </row>
    <row r="119" spans="1:19" ht="17.25" customHeight="1" x14ac:dyDescent="0.2">
      <c r="A119" s="54"/>
      <c r="B119" s="55"/>
      <c r="C119" s="55"/>
      <c r="D119" s="53"/>
      <c r="E119" s="268"/>
      <c r="F119" s="53"/>
      <c r="G119" s="268"/>
      <c r="H119" s="53"/>
      <c r="I119" s="57"/>
      <c r="J119" s="30"/>
      <c r="K119" s="167"/>
      <c r="L119" s="167"/>
      <c r="M119" s="167"/>
      <c r="N119" s="167"/>
      <c r="O119" s="167"/>
      <c r="P119" s="167"/>
      <c r="Q119" s="167"/>
      <c r="R119" s="167"/>
      <c r="S119" s="167"/>
    </row>
    <row r="120" spans="1:19" ht="17.25" customHeight="1" x14ac:dyDescent="0.2">
      <c r="A120" s="54"/>
      <c r="B120" s="55"/>
      <c r="C120" s="55"/>
      <c r="D120" s="53"/>
      <c r="E120" s="268"/>
      <c r="F120" s="53"/>
      <c r="G120" s="268"/>
      <c r="H120" s="53"/>
      <c r="I120" s="57"/>
      <c r="J120" s="30"/>
      <c r="K120" s="167"/>
      <c r="L120" s="167"/>
      <c r="M120" s="167"/>
      <c r="N120" s="167"/>
      <c r="O120" s="167"/>
      <c r="P120" s="167"/>
      <c r="Q120" s="167"/>
      <c r="R120" s="167"/>
      <c r="S120" s="167"/>
    </row>
  </sheetData>
  <sheetProtection sheet="1" objects="1" scenarios="1"/>
  <mergeCells count="3">
    <mergeCell ref="A1:N1"/>
    <mergeCell ref="B3:D3"/>
    <mergeCell ref="B4:D4"/>
  </mergeCells>
  <phoneticPr fontId="17" type="noConversion"/>
  <dataValidations count="1">
    <dataValidation type="whole" allowBlank="1" showInputMessage="1" showErrorMessage="1" sqref="E3:E85 E114:E120 E89:E90 E94:E95 E99:E100 E104:E105 E110" xr:uid="{F8B9F704-3D58-4C83-85A9-F4F9619C43F8}">
      <formula1>0</formula1>
      <formula2>20</formula2>
    </dataValidation>
  </dataValidations>
  <hyperlinks>
    <hyperlink ref="A1:N1" location="Global!A1" display="Quiniela Mundial 2010" xr:uid="{E94DD0CF-F13B-4B31-A51C-3DCD314312D3}"/>
  </hyperlinks>
  <pageMargins left="0.75" right="0.75" top="1" bottom="1" header="0.5" footer="0.5"/>
  <pageSetup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1"/>
  <dimension ref="A1:S120"/>
  <sheetViews>
    <sheetView workbookViewId="0">
      <selection activeCell="A2" sqref="A1:N1048576"/>
    </sheetView>
  </sheetViews>
  <sheetFormatPr defaultColWidth="9.140625" defaultRowHeight="17.25" customHeight="1" x14ac:dyDescent="0.2"/>
  <cols>
    <col min="1" max="1" width="12" style="270" customWidth="1"/>
    <col min="2" max="2" width="10.7109375" style="271" customWidth="1"/>
    <col min="3" max="3" width="6.85546875" style="271" bestFit="1" customWidth="1"/>
    <col min="4" max="4" width="12.42578125" style="157" customWidth="1"/>
    <col min="5" max="5" width="3.7109375" style="272" customWidth="1"/>
    <col min="6" max="6" width="5.42578125" style="157" customWidth="1"/>
    <col min="7" max="7" width="3.85546875" style="272" customWidth="1"/>
    <col min="8" max="8" width="13" style="157" customWidth="1"/>
    <col min="9" max="9" width="5.85546875" style="273" customWidth="1"/>
    <col min="10" max="10" width="3" style="10" customWidth="1"/>
    <col min="11" max="11" width="5" style="274" customWidth="1"/>
    <col min="12" max="12" width="5.28515625" style="274" customWidth="1"/>
    <col min="13" max="13" width="6.5703125" style="275" customWidth="1"/>
    <col min="14" max="14" width="7.7109375" style="10" bestFit="1" customWidth="1"/>
    <col min="15" max="16384" width="9.140625" style="157"/>
  </cols>
  <sheetData>
    <row r="1" spans="1:19" ht="26.25" customHeight="1" x14ac:dyDescent="0.35">
      <c r="A1" s="352" t="s">
        <v>82</v>
      </c>
      <c r="B1" s="352"/>
      <c r="C1" s="352"/>
      <c r="D1" s="352"/>
      <c r="E1" s="352"/>
      <c r="F1" s="352"/>
      <c r="G1" s="352"/>
      <c r="H1" s="352"/>
      <c r="I1" s="352"/>
      <c r="J1" s="352"/>
      <c r="K1" s="352"/>
      <c r="L1" s="352"/>
      <c r="M1" s="352"/>
      <c r="N1" s="352"/>
      <c r="O1" s="161"/>
      <c r="P1" s="161"/>
      <c r="Q1" s="161"/>
      <c r="R1" s="161"/>
      <c r="S1" s="161"/>
    </row>
    <row r="2" spans="1:19" ht="12.75" customHeight="1" x14ac:dyDescent="0.3">
      <c r="A2" s="28"/>
      <c r="B2" s="28"/>
      <c r="C2" s="28"/>
      <c r="D2" s="28"/>
      <c r="E2" s="1"/>
      <c r="F2" s="28"/>
      <c r="G2" s="1"/>
      <c r="H2" s="28"/>
      <c r="I2" s="28"/>
      <c r="J2" s="28"/>
      <c r="K2" s="33"/>
      <c r="L2" s="33"/>
      <c r="M2" s="28"/>
      <c r="N2" s="28"/>
      <c r="O2" s="161"/>
      <c r="P2" s="161"/>
      <c r="Q2" s="161"/>
      <c r="R2" s="161"/>
      <c r="S2" s="161"/>
    </row>
    <row r="3" spans="1:19" ht="17.25" customHeight="1" x14ac:dyDescent="0.2">
      <c r="A3" s="191" t="s">
        <v>17</v>
      </c>
      <c r="B3" s="353" t="s">
        <v>213</v>
      </c>
      <c r="C3" s="353"/>
      <c r="D3" s="353"/>
      <c r="E3" s="192"/>
      <c r="F3" s="193"/>
      <c r="G3" s="192"/>
      <c r="H3" s="194"/>
      <c r="I3" s="195"/>
      <c r="J3" s="29"/>
      <c r="K3" s="34"/>
      <c r="L3" s="34"/>
      <c r="M3" s="196"/>
      <c r="N3" s="29"/>
      <c r="O3" s="161"/>
      <c r="P3" s="161"/>
      <c r="Q3" s="161"/>
      <c r="R3" s="161"/>
      <c r="S3" s="161"/>
    </row>
    <row r="4" spans="1:19" ht="17.25" customHeight="1" thickBot="1" x14ac:dyDescent="0.25">
      <c r="A4" s="197" t="s">
        <v>18</v>
      </c>
      <c r="B4" s="354" t="s">
        <v>126</v>
      </c>
      <c r="C4" s="354"/>
      <c r="D4" s="354"/>
      <c r="E4" s="192"/>
      <c r="F4" s="196"/>
      <c r="G4" s="192"/>
      <c r="H4" s="196"/>
      <c r="I4" s="195"/>
      <c r="J4" s="29"/>
      <c r="K4" s="198"/>
      <c r="L4" s="198"/>
      <c r="M4" s="199"/>
      <c r="N4" s="29"/>
      <c r="O4" s="161"/>
      <c r="P4" s="161"/>
      <c r="Q4" s="161"/>
      <c r="R4" s="161"/>
      <c r="S4" s="161"/>
    </row>
    <row r="5" spans="1:19" ht="17.25" customHeight="1" thickBot="1" x14ac:dyDescent="0.25">
      <c r="A5" s="197"/>
      <c r="B5" s="200"/>
      <c r="C5" s="200"/>
      <c r="D5" s="201"/>
      <c r="E5" s="192"/>
      <c r="F5" s="196"/>
      <c r="G5" s="192"/>
      <c r="H5" s="196"/>
      <c r="I5" s="195"/>
      <c r="J5" s="29"/>
      <c r="K5" s="202" t="s">
        <v>19</v>
      </c>
      <c r="L5" s="203"/>
      <c r="M5" s="204"/>
      <c r="N5" s="29"/>
      <c r="O5" s="161"/>
      <c r="P5" s="161"/>
      <c r="Q5" s="161"/>
      <c r="R5" s="161"/>
      <c r="S5" s="161"/>
    </row>
    <row r="6" spans="1:19" s="168" customFormat="1" ht="34.5" customHeight="1" thickBot="1" x14ac:dyDescent="0.25">
      <c r="A6" s="205" t="s">
        <v>0</v>
      </c>
      <c r="B6" s="206" t="s">
        <v>1</v>
      </c>
      <c r="C6" s="206" t="s">
        <v>25</v>
      </c>
      <c r="D6" s="207" t="s">
        <v>2</v>
      </c>
      <c r="E6" s="208"/>
      <c r="F6" s="209" t="s">
        <v>20</v>
      </c>
      <c r="G6" s="208"/>
      <c r="H6" s="209" t="s">
        <v>3</v>
      </c>
      <c r="I6" s="209" t="s">
        <v>21</v>
      </c>
      <c r="J6" s="210"/>
      <c r="K6" s="211" t="s">
        <v>109</v>
      </c>
      <c r="L6" s="211" t="s">
        <v>112</v>
      </c>
      <c r="M6" s="212" t="s">
        <v>110</v>
      </c>
      <c r="N6" s="213" t="s">
        <v>111</v>
      </c>
      <c r="O6" s="165"/>
      <c r="P6" s="165"/>
      <c r="Q6" s="165"/>
      <c r="R6" s="165"/>
      <c r="S6" s="165"/>
    </row>
    <row r="7" spans="1:19" ht="17.25" customHeight="1" thickBot="1" x14ac:dyDescent="0.25">
      <c r="A7" s="214" t="str">
        <f>Global!A7</f>
        <v>GRUPO A (Group A)</v>
      </c>
      <c r="B7" s="215"/>
      <c r="C7" s="216"/>
      <c r="D7" s="215"/>
      <c r="E7" s="217"/>
      <c r="F7" s="215"/>
      <c r="G7" s="217"/>
      <c r="H7" s="215"/>
      <c r="I7" s="218"/>
      <c r="J7" s="77"/>
      <c r="K7" s="219"/>
      <c r="L7" s="219"/>
      <c r="M7" s="220"/>
      <c r="N7" s="221"/>
      <c r="O7" s="161"/>
      <c r="P7" s="161"/>
      <c r="Q7" s="161"/>
      <c r="R7" s="161"/>
      <c r="S7" s="161"/>
    </row>
    <row r="8" spans="1:19" s="158" customFormat="1" ht="30.95" customHeight="1" thickBot="1" x14ac:dyDescent="0.25">
      <c r="A8" s="276">
        <f>Global!A8</f>
        <v>44885</v>
      </c>
      <c r="B8" s="277">
        <f>Global!B8</f>
        <v>0.41666666666666669</v>
      </c>
      <c r="C8" s="278">
        <f>Global!C8</f>
        <v>1</v>
      </c>
      <c r="D8" s="279" t="str">
        <f>Global!D8</f>
        <v>Qatar</v>
      </c>
      <c r="E8" s="280">
        <v>0</v>
      </c>
      <c r="F8" s="281" t="s">
        <v>4</v>
      </c>
      <c r="G8" s="280">
        <v>1</v>
      </c>
      <c r="H8" s="282" t="str">
        <f>Global!H8</f>
        <v>Ecuador</v>
      </c>
      <c r="I8" s="283" t="str">
        <f t="shared" ref="I8:I13" si="0">IF(OR(E8="",G8=""),"",IF(E8&gt;G8,"L",IF(G8&gt;E8,"V","E")))</f>
        <v>V</v>
      </c>
      <c r="J8" s="284"/>
      <c r="K8" s="285">
        <f>IF(Global!E8="","",Global!E8)</f>
        <v>0</v>
      </c>
      <c r="L8" s="285">
        <f>IF(Global!G8="","",Global!G8)</f>
        <v>2</v>
      </c>
      <c r="M8" s="286" t="str">
        <f t="shared" ref="M8:M71" si="1">IF(OR(K8="",L8=""),"",IF(K8&gt;L8,"L",IF(L8&gt;K8,"V","E")))</f>
        <v>V</v>
      </c>
      <c r="N8" s="287">
        <f t="shared" ref="N8:N13" si="2">IF(M8="","",IF(AND(E8=K8,L8=G8),GPOSPuntosPorMarcador,0)+IF(M8=I8,GPOSPuntosPorGanador,0)+IF(E8-G8=K8-L8,GPOSPuntosPorDiferencia,0))</f>
        <v>1</v>
      </c>
      <c r="O8" s="166"/>
      <c r="P8" s="166"/>
      <c r="Q8" s="166"/>
      <c r="R8" s="166"/>
      <c r="S8" s="166"/>
    </row>
    <row r="9" spans="1:19" s="158" customFormat="1" ht="30.95" customHeight="1" thickBot="1" x14ac:dyDescent="0.25">
      <c r="A9" s="276">
        <f>Global!A9</f>
        <v>44886</v>
      </c>
      <c r="B9" s="288">
        <f>Global!B9</f>
        <v>0.41666666666666669</v>
      </c>
      <c r="C9" s="289">
        <f>Global!C9</f>
        <v>2</v>
      </c>
      <c r="D9" s="290" t="str">
        <f>Global!D9</f>
        <v>Senegal</v>
      </c>
      <c r="E9" s="291">
        <v>1</v>
      </c>
      <c r="F9" s="292" t="s">
        <v>4</v>
      </c>
      <c r="G9" s="291">
        <v>1</v>
      </c>
      <c r="H9" s="293" t="str">
        <f>Global!H9</f>
        <v>Holanda (Holland)</v>
      </c>
      <c r="I9" s="283" t="str">
        <f t="shared" si="0"/>
        <v>E</v>
      </c>
      <c r="J9" s="284"/>
      <c r="K9" s="285">
        <f>IF(Global!E9="","",Global!E9)</f>
        <v>0</v>
      </c>
      <c r="L9" s="285">
        <f>IF(Global!G9="","",Global!G9)</f>
        <v>2</v>
      </c>
      <c r="M9" s="294" t="str">
        <f t="shared" si="1"/>
        <v>V</v>
      </c>
      <c r="N9" s="287">
        <f t="shared" si="2"/>
        <v>0</v>
      </c>
      <c r="O9" s="166"/>
      <c r="P9" s="166"/>
      <c r="Q9" s="166"/>
      <c r="R9" s="166"/>
      <c r="S9" s="166"/>
    </row>
    <row r="10" spans="1:19" s="158" customFormat="1" ht="30.95" customHeight="1" thickBot="1" x14ac:dyDescent="0.25">
      <c r="A10" s="276">
        <f>Global!A10</f>
        <v>44890</v>
      </c>
      <c r="B10" s="288">
        <f>Global!B10</f>
        <v>0.29166666666666669</v>
      </c>
      <c r="C10" s="289">
        <f>Global!C10</f>
        <v>17</v>
      </c>
      <c r="D10" s="290" t="str">
        <f>Global!D10</f>
        <v>Qatar</v>
      </c>
      <c r="E10" s="291">
        <v>0</v>
      </c>
      <c r="F10" s="292" t="s">
        <v>4</v>
      </c>
      <c r="G10" s="291">
        <v>2</v>
      </c>
      <c r="H10" s="293" t="str">
        <f>Global!H10</f>
        <v>Senegal</v>
      </c>
      <c r="I10" s="283" t="str">
        <f t="shared" si="0"/>
        <v>V</v>
      </c>
      <c r="J10" s="284"/>
      <c r="K10" s="285">
        <f>IF(Global!E10="","",Global!E10)</f>
        <v>1</v>
      </c>
      <c r="L10" s="285">
        <f>IF(Global!G10="","",Global!G10)</f>
        <v>3</v>
      </c>
      <c r="M10" s="295" t="str">
        <f t="shared" si="1"/>
        <v>V</v>
      </c>
      <c r="N10" s="287">
        <f t="shared" si="2"/>
        <v>2</v>
      </c>
      <c r="O10" s="166"/>
      <c r="P10" s="166"/>
      <c r="Q10" s="166"/>
      <c r="R10" s="166"/>
      <c r="S10" s="166"/>
    </row>
    <row r="11" spans="1:19" s="158" customFormat="1" ht="30.95" customHeight="1" thickBot="1" x14ac:dyDescent="0.25">
      <c r="A11" s="276">
        <f>Global!A11</f>
        <v>44890</v>
      </c>
      <c r="B11" s="288">
        <f>Global!B11</f>
        <v>0.41666666666666669</v>
      </c>
      <c r="C11" s="289">
        <f>Global!C11</f>
        <v>18</v>
      </c>
      <c r="D11" s="290" t="str">
        <f>Global!D11</f>
        <v>Holanda (Holland)</v>
      </c>
      <c r="E11" s="291">
        <v>2</v>
      </c>
      <c r="F11" s="292" t="s">
        <v>4</v>
      </c>
      <c r="G11" s="291">
        <v>1</v>
      </c>
      <c r="H11" s="293" t="str">
        <f>Global!H11</f>
        <v>Ecuador</v>
      </c>
      <c r="I11" s="283" t="str">
        <f t="shared" si="0"/>
        <v>L</v>
      </c>
      <c r="J11" s="284"/>
      <c r="K11" s="285">
        <f>IF(Global!E11="","",Global!E11)</f>
        <v>1</v>
      </c>
      <c r="L11" s="285">
        <f>IF(Global!G11="","",Global!G11)</f>
        <v>1</v>
      </c>
      <c r="M11" s="296" t="str">
        <f t="shared" si="1"/>
        <v>E</v>
      </c>
      <c r="N11" s="287">
        <f t="shared" si="2"/>
        <v>0</v>
      </c>
      <c r="O11" s="166"/>
      <c r="P11" s="166"/>
      <c r="Q11" s="166"/>
      <c r="R11" s="166"/>
      <c r="S11" s="166"/>
    </row>
    <row r="12" spans="1:19" s="158" customFormat="1" ht="30.95" customHeight="1" thickBot="1" x14ac:dyDescent="0.25">
      <c r="A12" s="276">
        <f>Global!A12</f>
        <v>44894</v>
      </c>
      <c r="B12" s="288">
        <f>Global!B12</f>
        <v>0.375</v>
      </c>
      <c r="C12" s="289">
        <f>Global!C12</f>
        <v>33</v>
      </c>
      <c r="D12" s="290" t="str">
        <f>Global!D12</f>
        <v>Holanda (Holland)</v>
      </c>
      <c r="E12" s="291">
        <v>2</v>
      </c>
      <c r="F12" s="292" t="s">
        <v>4</v>
      </c>
      <c r="G12" s="291">
        <v>0</v>
      </c>
      <c r="H12" s="293" t="str">
        <f>Global!H12</f>
        <v>Qatar</v>
      </c>
      <c r="I12" s="283" t="str">
        <f t="shared" si="0"/>
        <v>L</v>
      </c>
      <c r="J12" s="284"/>
      <c r="K12" s="285">
        <f>IF(Global!E12="","",Global!E12)</f>
        <v>2</v>
      </c>
      <c r="L12" s="285">
        <f>IF(Global!G12="","",Global!G12)</f>
        <v>0</v>
      </c>
      <c r="M12" s="296" t="str">
        <f t="shared" si="1"/>
        <v>L</v>
      </c>
      <c r="N12" s="287">
        <f t="shared" si="2"/>
        <v>3</v>
      </c>
      <c r="O12" s="166"/>
      <c r="P12" s="166"/>
      <c r="Q12" s="166"/>
      <c r="R12" s="166"/>
      <c r="S12" s="166"/>
    </row>
    <row r="13" spans="1:19" s="158" customFormat="1" ht="30.95" customHeight="1" thickBot="1" x14ac:dyDescent="0.25">
      <c r="A13" s="276">
        <f>Global!A13</f>
        <v>44894</v>
      </c>
      <c r="B13" s="288">
        <f>Global!B13</f>
        <v>0.375</v>
      </c>
      <c r="C13" s="289">
        <f>Global!C13</f>
        <v>34</v>
      </c>
      <c r="D13" s="290" t="str">
        <f>Global!D13</f>
        <v>Ecuador</v>
      </c>
      <c r="E13" s="291">
        <v>1</v>
      </c>
      <c r="F13" s="292" t="s">
        <v>4</v>
      </c>
      <c r="G13" s="291">
        <v>2</v>
      </c>
      <c r="H13" s="293" t="str">
        <f>Global!H13</f>
        <v>Senegal</v>
      </c>
      <c r="I13" s="283" t="str">
        <f t="shared" si="0"/>
        <v>V</v>
      </c>
      <c r="J13" s="284"/>
      <c r="K13" s="285">
        <f>IF(Global!E13="","",Global!E13)</f>
        <v>1</v>
      </c>
      <c r="L13" s="285">
        <f>IF(Global!G13="","",Global!G13)</f>
        <v>2</v>
      </c>
      <c r="M13" s="296" t="str">
        <f t="shared" si="1"/>
        <v>V</v>
      </c>
      <c r="N13" s="287">
        <f t="shared" si="2"/>
        <v>3</v>
      </c>
      <c r="O13" s="166"/>
      <c r="P13" s="166"/>
      <c r="Q13" s="166"/>
      <c r="R13" s="166"/>
      <c r="S13" s="166"/>
    </row>
    <row r="14" spans="1:19" s="158" customFormat="1" ht="17.25" customHeight="1" thickBot="1" x14ac:dyDescent="0.25">
      <c r="A14" s="297" t="str">
        <f>Global!A14</f>
        <v>GRUPO B (Group B)</v>
      </c>
      <c r="B14" s="298"/>
      <c r="C14" s="299"/>
      <c r="D14" s="298"/>
      <c r="E14" s="300"/>
      <c r="F14" s="298"/>
      <c r="G14" s="300"/>
      <c r="H14" s="298"/>
      <c r="I14" s="301"/>
      <c r="J14" s="117"/>
      <c r="K14" s="302"/>
      <c r="L14" s="302"/>
      <c r="M14" s="303" t="str">
        <f t="shared" si="1"/>
        <v/>
      </c>
      <c r="N14" s="304"/>
      <c r="O14" s="166"/>
      <c r="P14" s="166"/>
      <c r="Q14" s="166"/>
      <c r="R14" s="166"/>
      <c r="S14" s="166"/>
    </row>
    <row r="15" spans="1:19" s="158" customFormat="1" ht="30.95" customHeight="1" thickBot="1" x14ac:dyDescent="0.25">
      <c r="A15" s="276">
        <f>Global!A15</f>
        <v>44886</v>
      </c>
      <c r="B15" s="305">
        <f>Global!B15</f>
        <v>0.29166666666666669</v>
      </c>
      <c r="C15" s="278">
        <f>Global!C15</f>
        <v>3</v>
      </c>
      <c r="D15" s="279" t="str">
        <f>Global!D15</f>
        <v>Inglaterra (England)</v>
      </c>
      <c r="E15" s="280">
        <v>2</v>
      </c>
      <c r="F15" s="281" t="s">
        <v>4</v>
      </c>
      <c r="G15" s="280">
        <v>0</v>
      </c>
      <c r="H15" s="282" t="str">
        <f>Global!H15</f>
        <v>Irán</v>
      </c>
      <c r="I15" s="283" t="str">
        <f t="shared" ref="I15:I20" si="3">IF(OR(E15="",G15=""),"",IF(E15&gt;G15,"L",IF(G15&gt;E15,"V","E")))</f>
        <v>L</v>
      </c>
      <c r="J15" s="284"/>
      <c r="K15" s="285">
        <f>IF(Global!E15="","",Global!E15)</f>
        <v>6</v>
      </c>
      <c r="L15" s="285">
        <f>IF(Global!G15="","",Global!G15)</f>
        <v>2</v>
      </c>
      <c r="M15" s="296" t="str">
        <f t="shared" si="1"/>
        <v>L</v>
      </c>
      <c r="N15" s="287">
        <f t="shared" ref="N15:N20" si="4">IF(M15="","",IF(AND(E15=K15,L15=G15),GPOSPuntosPorMarcador,0)+IF(M15=I15,GPOSPuntosPorGanador,0)+IF(E15-G15=K15-L15,GPOSPuntosPorDiferencia,0))</f>
        <v>1</v>
      </c>
      <c r="O15" s="166"/>
      <c r="P15" s="166"/>
      <c r="Q15" s="166"/>
      <c r="R15" s="166"/>
      <c r="S15" s="166"/>
    </row>
    <row r="16" spans="1:19" s="158" customFormat="1" ht="30.95" customHeight="1" thickBot="1" x14ac:dyDescent="0.25">
      <c r="A16" s="276">
        <f>Global!A16</f>
        <v>44886</v>
      </c>
      <c r="B16" s="306">
        <f>Global!B16</f>
        <v>0.54166666666666663</v>
      </c>
      <c r="C16" s="289">
        <f>Global!C16</f>
        <v>4</v>
      </c>
      <c r="D16" s="290" t="str">
        <f>Global!D16</f>
        <v>Estados Unidos (USA)</v>
      </c>
      <c r="E16" s="291">
        <v>1</v>
      </c>
      <c r="F16" s="292" t="s">
        <v>4</v>
      </c>
      <c r="G16" s="291">
        <v>1</v>
      </c>
      <c r="H16" s="293" t="str">
        <f>Global!H16</f>
        <v>Gales (Wales)</v>
      </c>
      <c r="I16" s="283" t="str">
        <f t="shared" si="3"/>
        <v>E</v>
      </c>
      <c r="J16" s="284"/>
      <c r="K16" s="285">
        <f>IF(Global!E16="","",Global!E16)</f>
        <v>1</v>
      </c>
      <c r="L16" s="285">
        <f>IF(Global!G16="","",Global!G16)</f>
        <v>1</v>
      </c>
      <c r="M16" s="296" t="str">
        <f t="shared" si="1"/>
        <v>E</v>
      </c>
      <c r="N16" s="287">
        <f t="shared" si="4"/>
        <v>3</v>
      </c>
      <c r="O16" s="166"/>
      <c r="P16" s="166"/>
      <c r="Q16" s="166"/>
      <c r="R16" s="166"/>
      <c r="S16" s="166"/>
    </row>
    <row r="17" spans="1:19" s="158" customFormat="1" ht="30.95" customHeight="1" thickBot="1" x14ac:dyDescent="0.25">
      <c r="A17" s="276">
        <f>Global!A17</f>
        <v>44890</v>
      </c>
      <c r="B17" s="306">
        <f>Global!B17</f>
        <v>0.54166666666666663</v>
      </c>
      <c r="C17" s="289">
        <f>Global!C17</f>
        <v>19</v>
      </c>
      <c r="D17" s="290" t="str">
        <f>Global!D17</f>
        <v>Inglaterra (England)</v>
      </c>
      <c r="E17" s="291">
        <v>1</v>
      </c>
      <c r="F17" s="292" t="s">
        <v>4</v>
      </c>
      <c r="G17" s="291">
        <v>0</v>
      </c>
      <c r="H17" s="293" t="str">
        <f>Global!H17</f>
        <v>Estados Unidos (USA)</v>
      </c>
      <c r="I17" s="283" t="str">
        <f t="shared" si="3"/>
        <v>L</v>
      </c>
      <c r="J17" s="284"/>
      <c r="K17" s="285">
        <f>IF(Global!E17="","",Global!E17)</f>
        <v>0</v>
      </c>
      <c r="L17" s="285">
        <f>IF(Global!G17="","",Global!G17)</f>
        <v>0</v>
      </c>
      <c r="M17" s="296" t="str">
        <f t="shared" si="1"/>
        <v>E</v>
      </c>
      <c r="N17" s="287">
        <f t="shared" si="4"/>
        <v>0</v>
      </c>
      <c r="O17" s="166"/>
      <c r="P17" s="166"/>
      <c r="Q17" s="166"/>
      <c r="R17" s="166"/>
      <c r="S17" s="166"/>
    </row>
    <row r="18" spans="1:19" s="158" customFormat="1" ht="30.95" customHeight="1" thickBot="1" x14ac:dyDescent="0.25">
      <c r="A18" s="276">
        <f>Global!A18</f>
        <v>44890</v>
      </c>
      <c r="B18" s="306">
        <f>Global!B18</f>
        <v>0.16666666666666666</v>
      </c>
      <c r="C18" s="289">
        <f>Global!C18</f>
        <v>20</v>
      </c>
      <c r="D18" s="290" t="str">
        <f>Global!D18</f>
        <v>Gales (Wales)</v>
      </c>
      <c r="E18" s="291">
        <v>1</v>
      </c>
      <c r="F18" s="292" t="s">
        <v>4</v>
      </c>
      <c r="G18" s="291">
        <v>0</v>
      </c>
      <c r="H18" s="293" t="str">
        <f>Global!H18</f>
        <v>Irán</v>
      </c>
      <c r="I18" s="283" t="str">
        <f t="shared" si="3"/>
        <v>L</v>
      </c>
      <c r="J18" s="284"/>
      <c r="K18" s="285">
        <f>IF(Global!E18="","",Global!E18)</f>
        <v>0</v>
      </c>
      <c r="L18" s="285">
        <f>IF(Global!G18="","",Global!G18)</f>
        <v>2</v>
      </c>
      <c r="M18" s="296" t="str">
        <f t="shared" si="1"/>
        <v>V</v>
      </c>
      <c r="N18" s="287">
        <f t="shared" si="4"/>
        <v>0</v>
      </c>
      <c r="O18" s="166"/>
      <c r="P18" s="166"/>
      <c r="Q18" s="166"/>
      <c r="R18" s="166"/>
      <c r="S18" s="166"/>
    </row>
    <row r="19" spans="1:19" s="158" customFormat="1" ht="30.95" customHeight="1" thickBot="1" x14ac:dyDescent="0.25">
      <c r="A19" s="276">
        <f>Global!A19</f>
        <v>44894</v>
      </c>
      <c r="B19" s="306">
        <f>Global!B19</f>
        <v>0.54166666666666663</v>
      </c>
      <c r="C19" s="289">
        <f>Global!C19</f>
        <v>35</v>
      </c>
      <c r="D19" s="290" t="str">
        <f>Global!D19</f>
        <v>Gales (Wales)</v>
      </c>
      <c r="E19" s="291">
        <v>0</v>
      </c>
      <c r="F19" s="292" t="s">
        <v>4</v>
      </c>
      <c r="G19" s="291">
        <v>1</v>
      </c>
      <c r="H19" s="293" t="str">
        <f>Global!H19</f>
        <v>Inglaterra (England)</v>
      </c>
      <c r="I19" s="283" t="str">
        <f t="shared" si="3"/>
        <v>V</v>
      </c>
      <c r="J19" s="284"/>
      <c r="K19" s="285">
        <f>IF(Global!E19="","",Global!E19)</f>
        <v>0</v>
      </c>
      <c r="L19" s="285">
        <f>IF(Global!G19="","",Global!G19)</f>
        <v>3</v>
      </c>
      <c r="M19" s="296" t="str">
        <f t="shared" si="1"/>
        <v>V</v>
      </c>
      <c r="N19" s="287">
        <f t="shared" si="4"/>
        <v>1</v>
      </c>
      <c r="O19" s="166"/>
      <c r="P19" s="166"/>
      <c r="Q19" s="166"/>
      <c r="R19" s="166"/>
      <c r="S19" s="166"/>
    </row>
    <row r="20" spans="1:19" s="158" customFormat="1" ht="30.95" customHeight="1" thickBot="1" x14ac:dyDescent="0.25">
      <c r="A20" s="276">
        <f>Global!A20</f>
        <v>44894</v>
      </c>
      <c r="B20" s="306">
        <f>Global!B20</f>
        <v>0.54166666666666663</v>
      </c>
      <c r="C20" s="289">
        <f>Global!C20</f>
        <v>36</v>
      </c>
      <c r="D20" s="290" t="str">
        <f>Global!D20</f>
        <v>Irán</v>
      </c>
      <c r="E20" s="291">
        <v>0</v>
      </c>
      <c r="F20" s="292" t="s">
        <v>4</v>
      </c>
      <c r="G20" s="291">
        <v>1</v>
      </c>
      <c r="H20" s="293" t="str">
        <f>Global!H20</f>
        <v>Estados Unidos (USA)</v>
      </c>
      <c r="I20" s="283" t="str">
        <f t="shared" si="3"/>
        <v>V</v>
      </c>
      <c r="J20" s="284"/>
      <c r="K20" s="285">
        <f>IF(Global!E20="","",Global!E20)</f>
        <v>0</v>
      </c>
      <c r="L20" s="285">
        <f>IF(Global!G20="","",Global!G20)</f>
        <v>1</v>
      </c>
      <c r="M20" s="296" t="str">
        <f t="shared" si="1"/>
        <v>V</v>
      </c>
      <c r="N20" s="287">
        <f t="shared" si="4"/>
        <v>3</v>
      </c>
      <c r="O20" s="166"/>
      <c r="P20" s="166"/>
      <c r="Q20" s="166"/>
      <c r="R20" s="166"/>
      <c r="S20" s="166"/>
    </row>
    <row r="21" spans="1:19" s="158" customFormat="1" ht="17.25" customHeight="1" thickBot="1" x14ac:dyDescent="0.25">
      <c r="A21" s="297" t="str">
        <f>Global!A21</f>
        <v>GRUPO C (Group C)</v>
      </c>
      <c r="B21" s="298"/>
      <c r="C21" s="299"/>
      <c r="D21" s="298"/>
      <c r="E21" s="300"/>
      <c r="F21" s="298"/>
      <c r="G21" s="300"/>
      <c r="H21" s="298"/>
      <c r="I21" s="301"/>
      <c r="J21" s="117"/>
      <c r="K21" s="302"/>
      <c r="L21" s="302"/>
      <c r="M21" s="303" t="str">
        <f t="shared" si="1"/>
        <v/>
      </c>
      <c r="N21" s="304"/>
      <c r="O21" s="166"/>
      <c r="P21" s="166"/>
      <c r="Q21" s="166"/>
      <c r="R21" s="166"/>
      <c r="S21" s="166"/>
    </row>
    <row r="22" spans="1:19" s="158" customFormat="1" ht="30.95" customHeight="1" thickBot="1" x14ac:dyDescent="0.25">
      <c r="A22" s="276">
        <f>Global!A22</f>
        <v>44887</v>
      </c>
      <c r="B22" s="305">
        <f>Global!B22</f>
        <v>0.16666666666666666</v>
      </c>
      <c r="C22" s="278">
        <f>Global!C22</f>
        <v>5</v>
      </c>
      <c r="D22" s="279" t="str">
        <f>Global!D22</f>
        <v>Argentina</v>
      </c>
      <c r="E22" s="280">
        <v>2</v>
      </c>
      <c r="F22" s="281" t="s">
        <v>4</v>
      </c>
      <c r="G22" s="280">
        <v>0</v>
      </c>
      <c r="H22" s="282" t="str">
        <f>Global!H22</f>
        <v>A. Saudita (Saudi A.)</v>
      </c>
      <c r="I22" s="283" t="str">
        <f t="shared" ref="I22:I27" si="5">IF(OR(E22="",G22=""),"",IF(E22&gt;G22,"L",IF(G22&gt;E22,"V","E")))</f>
        <v>L</v>
      </c>
      <c r="J22" s="284"/>
      <c r="K22" s="285">
        <f>IF(Global!E22="","",Global!E22)</f>
        <v>1</v>
      </c>
      <c r="L22" s="285">
        <f>IF(Global!G22="","",Global!G22)</f>
        <v>2</v>
      </c>
      <c r="M22" s="296" t="str">
        <f t="shared" si="1"/>
        <v>V</v>
      </c>
      <c r="N22" s="287">
        <f t="shared" ref="N22:N27" si="6">IF(M22="","",IF(AND(E22=K22,L22=G22),GPOSPuntosPorMarcador,0)+IF(M22=I22,GPOSPuntosPorGanador,0)+IF(E22-G22=K22-L22,GPOSPuntosPorDiferencia,0))</f>
        <v>0</v>
      </c>
      <c r="O22" s="166"/>
      <c r="P22" s="166"/>
      <c r="Q22" s="166"/>
      <c r="R22" s="166"/>
      <c r="S22" s="166"/>
    </row>
    <row r="23" spans="1:19" s="158" customFormat="1" ht="30.95" customHeight="1" thickBot="1" x14ac:dyDescent="0.25">
      <c r="A23" s="276">
        <f>Global!A23</f>
        <v>44887</v>
      </c>
      <c r="B23" s="306">
        <f>Global!B23</f>
        <v>0.41666666666666669</v>
      </c>
      <c r="C23" s="289">
        <f>Global!C23</f>
        <v>6</v>
      </c>
      <c r="D23" s="290" t="str">
        <f>Global!D23</f>
        <v>México</v>
      </c>
      <c r="E23" s="291">
        <v>2</v>
      </c>
      <c r="F23" s="292" t="s">
        <v>4</v>
      </c>
      <c r="G23" s="291">
        <v>1</v>
      </c>
      <c r="H23" s="293" t="str">
        <f>Global!H23</f>
        <v>Polonia (Poland)</v>
      </c>
      <c r="I23" s="283" t="str">
        <f t="shared" si="5"/>
        <v>L</v>
      </c>
      <c r="J23" s="284"/>
      <c r="K23" s="285">
        <f>IF(Global!E23="","",Global!E23)</f>
        <v>0</v>
      </c>
      <c r="L23" s="285">
        <f>IF(Global!G23="","",Global!G23)</f>
        <v>0</v>
      </c>
      <c r="M23" s="296" t="str">
        <f t="shared" si="1"/>
        <v>E</v>
      </c>
      <c r="N23" s="287">
        <f t="shared" si="6"/>
        <v>0</v>
      </c>
      <c r="O23" s="166"/>
      <c r="P23" s="166"/>
      <c r="Q23" s="166"/>
      <c r="R23" s="166"/>
      <c r="S23" s="166"/>
    </row>
    <row r="24" spans="1:19" s="158" customFormat="1" ht="30.95" customHeight="1" thickBot="1" x14ac:dyDescent="0.25">
      <c r="A24" s="276">
        <f>Global!A24</f>
        <v>44891</v>
      </c>
      <c r="B24" s="306">
        <f>Global!B24</f>
        <v>0.54166666666666663</v>
      </c>
      <c r="C24" s="289">
        <f>Global!C24</f>
        <v>22</v>
      </c>
      <c r="D24" s="290" t="str">
        <f>Global!D24</f>
        <v>Argentina</v>
      </c>
      <c r="E24" s="291">
        <v>0</v>
      </c>
      <c r="F24" s="292" t="s">
        <v>4</v>
      </c>
      <c r="G24" s="291">
        <v>1</v>
      </c>
      <c r="H24" s="293" t="str">
        <f>Global!H24</f>
        <v>México</v>
      </c>
      <c r="I24" s="283" t="str">
        <f t="shared" si="5"/>
        <v>V</v>
      </c>
      <c r="J24" s="284"/>
      <c r="K24" s="285">
        <f>IF(Global!E24="","",Global!E24)</f>
        <v>2</v>
      </c>
      <c r="L24" s="285">
        <f>IF(Global!G24="","",Global!G24)</f>
        <v>0</v>
      </c>
      <c r="M24" s="296" t="str">
        <f t="shared" si="1"/>
        <v>L</v>
      </c>
      <c r="N24" s="287">
        <f t="shared" si="6"/>
        <v>0</v>
      </c>
      <c r="O24" s="166"/>
      <c r="P24" s="166"/>
      <c r="Q24" s="166"/>
      <c r="R24" s="166"/>
      <c r="S24" s="166"/>
    </row>
    <row r="25" spans="1:19" s="158" customFormat="1" ht="30.95" customHeight="1" thickBot="1" x14ac:dyDescent="0.25">
      <c r="A25" s="276">
        <f>Global!A25</f>
        <v>44891</v>
      </c>
      <c r="B25" s="306">
        <f>Global!B25</f>
        <v>0.29166666666666669</v>
      </c>
      <c r="C25" s="289">
        <f>Global!C25</f>
        <v>23</v>
      </c>
      <c r="D25" s="290" t="str">
        <f>Global!D25</f>
        <v>Polonia (Poland)</v>
      </c>
      <c r="E25" s="291">
        <v>1</v>
      </c>
      <c r="F25" s="292" t="s">
        <v>4</v>
      </c>
      <c r="G25" s="291">
        <v>0</v>
      </c>
      <c r="H25" s="293" t="str">
        <f>Global!H25</f>
        <v>A. Saudita (Saudi A.)</v>
      </c>
      <c r="I25" s="283" t="str">
        <f t="shared" si="5"/>
        <v>L</v>
      </c>
      <c r="J25" s="284"/>
      <c r="K25" s="285">
        <f>IF(Global!E25="","",Global!E25)</f>
        <v>2</v>
      </c>
      <c r="L25" s="285">
        <f>IF(Global!G25="","",Global!G25)</f>
        <v>0</v>
      </c>
      <c r="M25" s="296" t="str">
        <f t="shared" si="1"/>
        <v>L</v>
      </c>
      <c r="N25" s="287">
        <f t="shared" si="6"/>
        <v>1</v>
      </c>
      <c r="O25" s="166"/>
      <c r="P25" s="166"/>
      <c r="Q25" s="166"/>
      <c r="R25" s="166"/>
      <c r="S25" s="166"/>
    </row>
    <row r="26" spans="1:19" s="158" customFormat="1" ht="30.95" customHeight="1" thickBot="1" x14ac:dyDescent="0.25">
      <c r="A26" s="276">
        <f>Global!A26</f>
        <v>44895</v>
      </c>
      <c r="B26" s="306">
        <f>Global!B26</f>
        <v>0.54166666666666663</v>
      </c>
      <c r="C26" s="289">
        <f>Global!C26</f>
        <v>37</v>
      </c>
      <c r="D26" s="290" t="str">
        <f>Global!D26</f>
        <v>Polonia (Poland)</v>
      </c>
      <c r="E26" s="291">
        <v>1</v>
      </c>
      <c r="F26" s="292" t="s">
        <v>4</v>
      </c>
      <c r="G26" s="291">
        <v>2</v>
      </c>
      <c r="H26" s="293" t="str">
        <f>Global!H26</f>
        <v>Argentina</v>
      </c>
      <c r="I26" s="283" t="str">
        <f t="shared" si="5"/>
        <v>V</v>
      </c>
      <c r="J26" s="284"/>
      <c r="K26" s="285">
        <f>IF(Global!E26="","",Global!E26)</f>
        <v>0</v>
      </c>
      <c r="L26" s="285">
        <f>IF(Global!G26="","",Global!G26)</f>
        <v>2</v>
      </c>
      <c r="M26" s="296" t="str">
        <f t="shared" si="1"/>
        <v>V</v>
      </c>
      <c r="N26" s="287">
        <f t="shared" si="6"/>
        <v>1</v>
      </c>
      <c r="O26" s="166"/>
      <c r="P26" s="166"/>
      <c r="Q26" s="166"/>
      <c r="R26" s="166"/>
      <c r="S26" s="166"/>
    </row>
    <row r="27" spans="1:19" s="158" customFormat="1" ht="30.95" customHeight="1" thickBot="1" x14ac:dyDescent="0.25">
      <c r="A27" s="276">
        <f>Global!A27</f>
        <v>44895</v>
      </c>
      <c r="B27" s="306">
        <f>Global!B27</f>
        <v>0.54166666666666663</v>
      </c>
      <c r="C27" s="289">
        <f>Global!C27</f>
        <v>38</v>
      </c>
      <c r="D27" s="290" t="str">
        <f>Global!D27</f>
        <v>A. Saudita (Saudi A.)</v>
      </c>
      <c r="E27" s="291">
        <v>0</v>
      </c>
      <c r="F27" s="292" t="s">
        <v>4</v>
      </c>
      <c r="G27" s="291">
        <v>2</v>
      </c>
      <c r="H27" s="293" t="str">
        <f>Global!H27</f>
        <v>México</v>
      </c>
      <c r="I27" s="283" t="str">
        <f t="shared" si="5"/>
        <v>V</v>
      </c>
      <c r="J27" s="284"/>
      <c r="K27" s="285">
        <f>IF(Global!E27="","",Global!E27)</f>
        <v>1</v>
      </c>
      <c r="L27" s="285">
        <f>IF(Global!G27="","",Global!G27)</f>
        <v>2</v>
      </c>
      <c r="M27" s="296" t="str">
        <f t="shared" si="1"/>
        <v>V</v>
      </c>
      <c r="N27" s="287">
        <f t="shared" si="6"/>
        <v>1</v>
      </c>
      <c r="O27" s="166"/>
      <c r="P27" s="166"/>
      <c r="Q27" s="166"/>
      <c r="R27" s="166"/>
      <c r="S27" s="166"/>
    </row>
    <row r="28" spans="1:19" s="158" customFormat="1" ht="17.25" customHeight="1" thickBot="1" x14ac:dyDescent="0.25">
      <c r="A28" s="297" t="str">
        <f>Global!A28</f>
        <v>GRUPO D (Group D )</v>
      </c>
      <c r="B28" s="298"/>
      <c r="C28" s="299"/>
      <c r="D28" s="298"/>
      <c r="E28" s="300"/>
      <c r="F28" s="298"/>
      <c r="G28" s="300"/>
      <c r="H28" s="298"/>
      <c r="I28" s="301"/>
      <c r="J28" s="117"/>
      <c r="K28" s="302"/>
      <c r="L28" s="302"/>
      <c r="M28" s="303" t="str">
        <f t="shared" si="1"/>
        <v/>
      </c>
      <c r="N28" s="304"/>
      <c r="O28" s="166"/>
      <c r="P28" s="166"/>
      <c r="Q28" s="166"/>
      <c r="R28" s="166"/>
      <c r="S28" s="166"/>
    </row>
    <row r="29" spans="1:19" s="158" customFormat="1" ht="30.95" customHeight="1" thickBot="1" x14ac:dyDescent="0.25">
      <c r="A29" s="276">
        <f>Global!A29</f>
        <v>44887</v>
      </c>
      <c r="B29" s="305">
        <f>Global!B29</f>
        <v>0.54166666666666663</v>
      </c>
      <c r="C29" s="278">
        <f>Global!C29</f>
        <v>7</v>
      </c>
      <c r="D29" s="279" t="str">
        <f>Global!D29</f>
        <v>Francia (France)</v>
      </c>
      <c r="E29" s="280">
        <v>2</v>
      </c>
      <c r="F29" s="281" t="s">
        <v>4</v>
      </c>
      <c r="G29" s="280">
        <v>0</v>
      </c>
      <c r="H29" s="282" t="str">
        <f>Global!H29</f>
        <v>Australia</v>
      </c>
      <c r="I29" s="283" t="str">
        <f t="shared" ref="I29:I34" si="7">IF(OR(E29="",G29=""),"",IF(E29&gt;G29,"L",IF(G29&gt;E29,"V","E")))</f>
        <v>L</v>
      </c>
      <c r="J29" s="284"/>
      <c r="K29" s="285">
        <f>IF(Global!E29="","",Global!E29)</f>
        <v>4</v>
      </c>
      <c r="L29" s="285">
        <f>IF(Global!G29="","",Global!G29)</f>
        <v>1</v>
      </c>
      <c r="M29" s="296" t="str">
        <f t="shared" si="1"/>
        <v>L</v>
      </c>
      <c r="N29" s="287">
        <f t="shared" ref="N29:N34" si="8">IF(M29="","",IF(AND(E29=K29,L29=G29),GPOSPuntosPorMarcador,0)+IF(M29=I29,GPOSPuntosPorGanador,0)+IF(E29-G29=K29-L29,GPOSPuntosPorDiferencia,0))</f>
        <v>1</v>
      </c>
      <c r="O29" s="166"/>
      <c r="P29" s="166"/>
      <c r="Q29" s="166"/>
      <c r="R29" s="166"/>
      <c r="S29" s="166"/>
    </row>
    <row r="30" spans="1:19" s="158" customFormat="1" ht="30.95" customHeight="1" thickBot="1" x14ac:dyDescent="0.25">
      <c r="A30" s="276">
        <f>Global!A30</f>
        <v>44887</v>
      </c>
      <c r="B30" s="306">
        <f>Global!B30</f>
        <v>0.29166666666666669</v>
      </c>
      <c r="C30" s="289">
        <f>Global!C30</f>
        <v>8</v>
      </c>
      <c r="D30" s="290" t="str">
        <f>Global!D30</f>
        <v>Dinamarca (Denmark)</v>
      </c>
      <c r="E30" s="291">
        <v>1</v>
      </c>
      <c r="F30" s="292" t="s">
        <v>4</v>
      </c>
      <c r="G30" s="291">
        <v>0</v>
      </c>
      <c r="H30" s="293" t="str">
        <f>Global!H30</f>
        <v>Túnez (Tunisia)</v>
      </c>
      <c r="I30" s="283" t="str">
        <f t="shared" si="7"/>
        <v>L</v>
      </c>
      <c r="J30" s="284"/>
      <c r="K30" s="285">
        <f>IF(Global!E30="","",Global!E30)</f>
        <v>0</v>
      </c>
      <c r="L30" s="285">
        <f>IF(Global!G30="","",Global!G30)</f>
        <v>0</v>
      </c>
      <c r="M30" s="296" t="str">
        <f t="shared" si="1"/>
        <v>E</v>
      </c>
      <c r="N30" s="287">
        <f t="shared" si="8"/>
        <v>0</v>
      </c>
      <c r="O30" s="166"/>
      <c r="P30" s="166"/>
      <c r="Q30" s="166"/>
      <c r="R30" s="166"/>
      <c r="S30" s="166"/>
    </row>
    <row r="31" spans="1:19" s="158" customFormat="1" ht="30.95" customHeight="1" thickBot="1" x14ac:dyDescent="0.25">
      <c r="A31" s="276">
        <f>Global!A31</f>
        <v>44891</v>
      </c>
      <c r="B31" s="306">
        <f>Global!B31</f>
        <v>0.41666666666666669</v>
      </c>
      <c r="C31" s="289">
        <f>Global!C31</f>
        <v>21</v>
      </c>
      <c r="D31" s="290" t="str">
        <f>Global!D31</f>
        <v>Francia (France)</v>
      </c>
      <c r="E31" s="291">
        <v>1</v>
      </c>
      <c r="F31" s="292" t="s">
        <v>4</v>
      </c>
      <c r="G31" s="291">
        <v>0</v>
      </c>
      <c r="H31" s="293" t="str">
        <f>Global!H31</f>
        <v>Dinamarca (Denmark)</v>
      </c>
      <c r="I31" s="283" t="str">
        <f t="shared" si="7"/>
        <v>L</v>
      </c>
      <c r="J31" s="284"/>
      <c r="K31" s="285">
        <f>IF(Global!E31="","",Global!E31)</f>
        <v>2</v>
      </c>
      <c r="L31" s="285">
        <f>IF(Global!G31="","",Global!G31)</f>
        <v>1</v>
      </c>
      <c r="M31" s="296" t="str">
        <f t="shared" si="1"/>
        <v>L</v>
      </c>
      <c r="N31" s="287">
        <f t="shared" si="8"/>
        <v>2</v>
      </c>
      <c r="O31" s="166"/>
      <c r="P31" s="166"/>
      <c r="Q31" s="166"/>
      <c r="R31" s="166"/>
      <c r="S31" s="166"/>
    </row>
    <row r="32" spans="1:19" s="158" customFormat="1" ht="30.95" customHeight="1" thickBot="1" x14ac:dyDescent="0.25">
      <c r="A32" s="276">
        <f>Global!A32</f>
        <v>44891</v>
      </c>
      <c r="B32" s="306">
        <f>Global!B32</f>
        <v>0.16666666666666666</v>
      </c>
      <c r="C32" s="289">
        <f>Global!C32</f>
        <v>24</v>
      </c>
      <c r="D32" s="290" t="str">
        <f>Global!D32</f>
        <v>Túnez (Tunisia)</v>
      </c>
      <c r="E32" s="291">
        <v>1</v>
      </c>
      <c r="F32" s="292" t="s">
        <v>4</v>
      </c>
      <c r="G32" s="291">
        <v>1</v>
      </c>
      <c r="H32" s="293" t="str">
        <f>Global!H32</f>
        <v>Australia</v>
      </c>
      <c r="I32" s="283" t="str">
        <f t="shared" si="7"/>
        <v>E</v>
      </c>
      <c r="J32" s="284"/>
      <c r="K32" s="285">
        <f>IF(Global!E32="","",Global!E32)</f>
        <v>0</v>
      </c>
      <c r="L32" s="285">
        <f>IF(Global!G32="","",Global!G32)</f>
        <v>1</v>
      </c>
      <c r="M32" s="296" t="str">
        <f t="shared" si="1"/>
        <v>V</v>
      </c>
      <c r="N32" s="287">
        <f t="shared" si="8"/>
        <v>0</v>
      </c>
      <c r="O32" s="166"/>
      <c r="P32" s="166"/>
      <c r="Q32" s="166"/>
      <c r="R32" s="166"/>
      <c r="S32" s="166"/>
    </row>
    <row r="33" spans="1:19" s="158" customFormat="1" ht="30.95" customHeight="1" thickBot="1" x14ac:dyDescent="0.25">
      <c r="A33" s="276">
        <f>Global!A33</f>
        <v>44895</v>
      </c>
      <c r="B33" s="306">
        <f>Global!B33</f>
        <v>0.375</v>
      </c>
      <c r="C33" s="289">
        <f>Global!C33</f>
        <v>39</v>
      </c>
      <c r="D33" s="290" t="str">
        <f>Global!D33</f>
        <v>Túnez (Tunisia)</v>
      </c>
      <c r="E33" s="291">
        <v>1</v>
      </c>
      <c r="F33" s="292" t="s">
        <v>4</v>
      </c>
      <c r="G33" s="291">
        <v>2</v>
      </c>
      <c r="H33" s="293" t="str">
        <f>Global!H33</f>
        <v>Francia (France)</v>
      </c>
      <c r="I33" s="283" t="str">
        <f t="shared" si="7"/>
        <v>V</v>
      </c>
      <c r="J33" s="284"/>
      <c r="K33" s="285">
        <f>IF(Global!E33="","",Global!E33)</f>
        <v>1</v>
      </c>
      <c r="L33" s="285">
        <f>IF(Global!G33="","",Global!G33)</f>
        <v>0</v>
      </c>
      <c r="M33" s="296" t="str">
        <f t="shared" si="1"/>
        <v>L</v>
      </c>
      <c r="N33" s="287">
        <f t="shared" si="8"/>
        <v>0</v>
      </c>
      <c r="O33" s="166"/>
      <c r="P33" s="166"/>
      <c r="Q33" s="166"/>
      <c r="R33" s="166"/>
      <c r="S33" s="166"/>
    </row>
    <row r="34" spans="1:19" s="158" customFormat="1" ht="30.95" customHeight="1" thickBot="1" x14ac:dyDescent="0.25">
      <c r="A34" s="276">
        <f>Global!A34</f>
        <v>44895</v>
      </c>
      <c r="B34" s="306">
        <f>Global!B34</f>
        <v>0.375</v>
      </c>
      <c r="C34" s="289">
        <f>Global!C34</f>
        <v>40</v>
      </c>
      <c r="D34" s="290" t="str">
        <f>Global!D34</f>
        <v>Australia</v>
      </c>
      <c r="E34" s="291">
        <v>1</v>
      </c>
      <c r="F34" s="292" t="s">
        <v>4</v>
      </c>
      <c r="G34" s="291">
        <v>1</v>
      </c>
      <c r="H34" s="293" t="str">
        <f>Global!H34</f>
        <v>Dinamarca (Denmark)</v>
      </c>
      <c r="I34" s="283" t="str">
        <f t="shared" si="7"/>
        <v>E</v>
      </c>
      <c r="J34" s="284"/>
      <c r="K34" s="285">
        <f>IF(Global!E34="","",Global!E34)</f>
        <v>1</v>
      </c>
      <c r="L34" s="285">
        <f>IF(Global!G34="","",Global!G34)</f>
        <v>0</v>
      </c>
      <c r="M34" s="296" t="str">
        <f t="shared" si="1"/>
        <v>L</v>
      </c>
      <c r="N34" s="287">
        <f t="shared" si="8"/>
        <v>0</v>
      </c>
      <c r="O34" s="166"/>
      <c r="P34" s="166"/>
      <c r="Q34" s="166"/>
      <c r="R34" s="166"/>
      <c r="S34" s="166"/>
    </row>
    <row r="35" spans="1:19" s="158" customFormat="1" ht="17.25" customHeight="1" thickBot="1" x14ac:dyDescent="0.25">
      <c r="A35" s="297" t="str">
        <f>Global!A35</f>
        <v>Grupo E  (Group  E)</v>
      </c>
      <c r="B35" s="298"/>
      <c r="C35" s="299"/>
      <c r="D35" s="298"/>
      <c r="E35" s="300"/>
      <c r="F35" s="298"/>
      <c r="G35" s="300"/>
      <c r="H35" s="298"/>
      <c r="I35" s="301"/>
      <c r="J35" s="117"/>
      <c r="K35" s="302"/>
      <c r="L35" s="302"/>
      <c r="M35" s="303" t="str">
        <f t="shared" si="1"/>
        <v/>
      </c>
      <c r="N35" s="304"/>
      <c r="O35" s="166"/>
      <c r="P35" s="166"/>
      <c r="Q35" s="166"/>
      <c r="R35" s="166"/>
      <c r="S35" s="166"/>
    </row>
    <row r="36" spans="1:19" s="158" customFormat="1" ht="30.95" customHeight="1" thickBot="1" x14ac:dyDescent="0.25">
      <c r="A36" s="276">
        <f>Global!A36</f>
        <v>44888</v>
      </c>
      <c r="B36" s="305">
        <f>Global!B36</f>
        <v>0.41666666666666669</v>
      </c>
      <c r="C36" s="278">
        <f>Global!C36</f>
        <v>9</v>
      </c>
      <c r="D36" s="279" t="str">
        <f>Global!D36</f>
        <v>España (Spain)</v>
      </c>
      <c r="E36" s="280">
        <v>2</v>
      </c>
      <c r="F36" s="281" t="s">
        <v>4</v>
      </c>
      <c r="G36" s="280">
        <v>0</v>
      </c>
      <c r="H36" s="282" t="str">
        <f>Global!H36</f>
        <v>Costa Rica</v>
      </c>
      <c r="I36" s="283" t="str">
        <f t="shared" ref="I36:I41" si="9">IF(OR(E36="",G36=""),"",IF(E36&gt;G36,"L",IF(G36&gt;E36,"V","E")))</f>
        <v>L</v>
      </c>
      <c r="J36" s="284"/>
      <c r="K36" s="285">
        <f>IF(Global!E36="","",Global!E36)</f>
        <v>7</v>
      </c>
      <c r="L36" s="285">
        <f>IF(Global!G36="","",Global!G36)</f>
        <v>0</v>
      </c>
      <c r="M36" s="296" t="str">
        <f t="shared" si="1"/>
        <v>L</v>
      </c>
      <c r="N36" s="287">
        <f t="shared" ref="N36:N41" si="10">IF(M36="","",IF(AND(E36=K36,L36=G36),GPOSPuntosPorMarcador,0)+IF(M36=I36,GPOSPuntosPorGanador,0)+IF(E36-G36=K36-L36,GPOSPuntosPorDiferencia,0))</f>
        <v>1</v>
      </c>
      <c r="O36" s="166"/>
      <c r="P36" s="166"/>
      <c r="Q36" s="166"/>
      <c r="R36" s="166"/>
      <c r="S36" s="166"/>
    </row>
    <row r="37" spans="1:19" s="158" customFormat="1" ht="30.95" customHeight="1" thickBot="1" x14ac:dyDescent="0.25">
      <c r="A37" s="276">
        <f>Global!A37</f>
        <v>44888</v>
      </c>
      <c r="B37" s="306">
        <f>Global!B37</f>
        <v>0.29166666666666669</v>
      </c>
      <c r="C37" s="289">
        <f>Global!C37</f>
        <v>10</v>
      </c>
      <c r="D37" s="290" t="str">
        <f>Global!D37</f>
        <v>Alemania (Germany)</v>
      </c>
      <c r="E37" s="291">
        <v>2</v>
      </c>
      <c r="F37" s="292" t="s">
        <v>4</v>
      </c>
      <c r="G37" s="291">
        <v>1</v>
      </c>
      <c r="H37" s="293" t="str">
        <f>Global!H37</f>
        <v>Japón (Japan)</v>
      </c>
      <c r="I37" s="283" t="str">
        <f t="shared" si="9"/>
        <v>L</v>
      </c>
      <c r="J37" s="284"/>
      <c r="K37" s="285">
        <f>IF(Global!E37="","",Global!E37)</f>
        <v>1</v>
      </c>
      <c r="L37" s="285">
        <f>IF(Global!G37="","",Global!G37)</f>
        <v>2</v>
      </c>
      <c r="M37" s="296" t="str">
        <f t="shared" si="1"/>
        <v>V</v>
      </c>
      <c r="N37" s="287">
        <f t="shared" si="10"/>
        <v>0</v>
      </c>
      <c r="O37" s="166"/>
      <c r="P37" s="166"/>
      <c r="Q37" s="166"/>
      <c r="R37" s="166"/>
      <c r="S37" s="166"/>
    </row>
    <row r="38" spans="1:19" s="158" customFormat="1" ht="30.95" customHeight="1" thickBot="1" x14ac:dyDescent="0.25">
      <c r="A38" s="276">
        <f>Global!A38</f>
        <v>44892</v>
      </c>
      <c r="B38" s="306">
        <f>Global!B38</f>
        <v>0.54166666666666663</v>
      </c>
      <c r="C38" s="289">
        <f>Global!C38</f>
        <v>25</v>
      </c>
      <c r="D38" s="290" t="str">
        <f>Global!D38</f>
        <v>España (Spain)</v>
      </c>
      <c r="E38" s="291">
        <v>1</v>
      </c>
      <c r="F38" s="292" t="s">
        <v>4</v>
      </c>
      <c r="G38" s="291">
        <v>0</v>
      </c>
      <c r="H38" s="293" t="str">
        <f>Global!H38</f>
        <v>Alemania (Germany)</v>
      </c>
      <c r="I38" s="283" t="str">
        <f t="shared" si="9"/>
        <v>L</v>
      </c>
      <c r="J38" s="284"/>
      <c r="K38" s="285">
        <f>IF(Global!E38="","",Global!E38)</f>
        <v>1</v>
      </c>
      <c r="L38" s="285">
        <f>IF(Global!G38="","",Global!G38)</f>
        <v>1</v>
      </c>
      <c r="M38" s="296" t="str">
        <f t="shared" si="1"/>
        <v>E</v>
      </c>
      <c r="N38" s="287">
        <f t="shared" si="10"/>
        <v>0</v>
      </c>
      <c r="O38" s="166"/>
      <c r="P38" s="166"/>
      <c r="Q38" s="166"/>
      <c r="R38" s="166"/>
      <c r="S38" s="166"/>
    </row>
    <row r="39" spans="1:19" s="158" customFormat="1" ht="30.95" customHeight="1" thickBot="1" x14ac:dyDescent="0.25">
      <c r="A39" s="276">
        <f>Global!A39</f>
        <v>44892</v>
      </c>
      <c r="B39" s="306">
        <f>Global!B39</f>
        <v>0.16666666666666666</v>
      </c>
      <c r="C39" s="289">
        <f>Global!C39</f>
        <v>26</v>
      </c>
      <c r="D39" s="290" t="str">
        <f>Global!D39</f>
        <v>Japón (Japan)</v>
      </c>
      <c r="E39" s="280">
        <v>1</v>
      </c>
      <c r="F39" s="292" t="s">
        <v>4</v>
      </c>
      <c r="G39" s="280">
        <v>0</v>
      </c>
      <c r="H39" s="293" t="str">
        <f>Global!H39</f>
        <v>Costa Rica</v>
      </c>
      <c r="I39" s="283" t="str">
        <f t="shared" si="9"/>
        <v>L</v>
      </c>
      <c r="J39" s="284"/>
      <c r="K39" s="285">
        <f>IF(Global!E39="","",Global!E39)</f>
        <v>0</v>
      </c>
      <c r="L39" s="285">
        <f>IF(Global!G39="","",Global!G39)</f>
        <v>1</v>
      </c>
      <c r="M39" s="296" t="str">
        <f t="shared" si="1"/>
        <v>V</v>
      </c>
      <c r="N39" s="287">
        <f t="shared" si="10"/>
        <v>0</v>
      </c>
      <c r="O39" s="166"/>
      <c r="P39" s="166"/>
      <c r="Q39" s="166"/>
      <c r="R39" s="166"/>
      <c r="S39" s="166"/>
    </row>
    <row r="40" spans="1:19" s="158" customFormat="1" ht="30.95" customHeight="1" thickBot="1" x14ac:dyDescent="0.25">
      <c r="A40" s="276">
        <f>Global!A40</f>
        <v>44896</v>
      </c>
      <c r="B40" s="306">
        <f>Global!B40</f>
        <v>0.54166666666666663</v>
      </c>
      <c r="C40" s="289">
        <f>Global!C40</f>
        <v>43</v>
      </c>
      <c r="D40" s="290" t="str">
        <f>Global!D40</f>
        <v>Japón (Japan)</v>
      </c>
      <c r="E40" s="307">
        <v>0</v>
      </c>
      <c r="F40" s="292" t="s">
        <v>4</v>
      </c>
      <c r="G40" s="307">
        <v>1</v>
      </c>
      <c r="H40" s="293" t="str">
        <f>Global!H40</f>
        <v>España (Spain)</v>
      </c>
      <c r="I40" s="283" t="str">
        <f t="shared" si="9"/>
        <v>V</v>
      </c>
      <c r="J40" s="284"/>
      <c r="K40" s="285">
        <f>IF(Global!E40="","",Global!E40)</f>
        <v>2</v>
      </c>
      <c r="L40" s="285">
        <f>IF(Global!G40="","",Global!G40)</f>
        <v>1</v>
      </c>
      <c r="M40" s="296" t="str">
        <f t="shared" si="1"/>
        <v>L</v>
      </c>
      <c r="N40" s="287">
        <f t="shared" si="10"/>
        <v>0</v>
      </c>
      <c r="O40" s="166"/>
      <c r="P40" s="166"/>
      <c r="Q40" s="166"/>
      <c r="R40" s="166"/>
      <c r="S40" s="166"/>
    </row>
    <row r="41" spans="1:19" s="158" customFormat="1" ht="30.95" customHeight="1" thickBot="1" x14ac:dyDescent="0.25">
      <c r="A41" s="276">
        <f>Global!A41</f>
        <v>44896</v>
      </c>
      <c r="B41" s="306">
        <f>Global!B41</f>
        <v>0.54166666666666663</v>
      </c>
      <c r="C41" s="289">
        <f>Global!C41</f>
        <v>44</v>
      </c>
      <c r="D41" s="290" t="str">
        <f>Global!D41</f>
        <v>Costa Rica</v>
      </c>
      <c r="E41" s="280">
        <v>1</v>
      </c>
      <c r="F41" s="292" t="s">
        <v>4</v>
      </c>
      <c r="G41" s="280">
        <v>2</v>
      </c>
      <c r="H41" s="293" t="str">
        <f>Global!H41</f>
        <v>Alemania (Germany)</v>
      </c>
      <c r="I41" s="283" t="str">
        <f t="shared" si="9"/>
        <v>V</v>
      </c>
      <c r="J41" s="284"/>
      <c r="K41" s="285">
        <f>IF(Global!E41="","",Global!E41)</f>
        <v>2</v>
      </c>
      <c r="L41" s="285">
        <f>IF(Global!G41="","",Global!G41)</f>
        <v>4</v>
      </c>
      <c r="M41" s="296" t="str">
        <f t="shared" si="1"/>
        <v>V</v>
      </c>
      <c r="N41" s="287">
        <f t="shared" si="10"/>
        <v>1</v>
      </c>
      <c r="O41" s="166"/>
      <c r="P41" s="166"/>
      <c r="Q41" s="166"/>
      <c r="R41" s="166"/>
      <c r="S41" s="166"/>
    </row>
    <row r="42" spans="1:19" s="158" customFormat="1" ht="17.25" customHeight="1" thickBot="1" x14ac:dyDescent="0.25">
      <c r="A42" s="297" t="str">
        <f>Global!A42</f>
        <v>GRUPO F (Group F )</v>
      </c>
      <c r="B42" s="298"/>
      <c r="C42" s="299"/>
      <c r="D42" s="298"/>
      <c r="E42" s="300"/>
      <c r="F42" s="298"/>
      <c r="G42" s="300"/>
      <c r="H42" s="298"/>
      <c r="I42" s="301"/>
      <c r="J42" s="117"/>
      <c r="K42" s="302"/>
      <c r="L42" s="302"/>
      <c r="M42" s="303" t="str">
        <f t="shared" si="1"/>
        <v/>
      </c>
      <c r="N42" s="304"/>
      <c r="O42" s="166"/>
      <c r="P42" s="166"/>
      <c r="Q42" s="166"/>
      <c r="R42" s="166"/>
      <c r="S42" s="166"/>
    </row>
    <row r="43" spans="1:19" s="158" customFormat="1" ht="30.95" customHeight="1" thickBot="1" x14ac:dyDescent="0.25">
      <c r="A43" s="276">
        <f>Global!A43</f>
        <v>44888</v>
      </c>
      <c r="B43" s="305">
        <f>Global!B43</f>
        <v>0.54166666666666663</v>
      </c>
      <c r="C43" s="278">
        <f>Global!C43</f>
        <v>11</v>
      </c>
      <c r="D43" s="279" t="str">
        <f>Global!D43</f>
        <v>Bélgica (Belgium)</v>
      </c>
      <c r="E43" s="280">
        <v>2</v>
      </c>
      <c r="F43" s="281" t="s">
        <v>4</v>
      </c>
      <c r="G43" s="280">
        <v>0</v>
      </c>
      <c r="H43" s="282" t="str">
        <f>Global!H43</f>
        <v>Canada</v>
      </c>
      <c r="I43" s="283" t="str">
        <f t="shared" ref="I43:I48" si="11">IF(OR(E43="",G43=""),"",IF(E43&gt;G43,"L",IF(G43&gt;E43,"V","E")))</f>
        <v>L</v>
      </c>
      <c r="J43" s="284"/>
      <c r="K43" s="285">
        <f>IF(Global!E43="","",Global!E43)</f>
        <v>1</v>
      </c>
      <c r="L43" s="285">
        <f>IF(Global!G43="","",Global!G43)</f>
        <v>0</v>
      </c>
      <c r="M43" s="296" t="str">
        <f t="shared" si="1"/>
        <v>L</v>
      </c>
      <c r="N43" s="287">
        <f t="shared" ref="N43:N48" si="12">IF(M43="","",IF(AND(E43=K43,L43=G43),GPOSPuntosPorMarcador,0)+IF(M43=I43,GPOSPuntosPorGanador,0)+IF(E43-G43=K43-L43,GPOSPuntosPorDiferencia,0))</f>
        <v>1</v>
      </c>
      <c r="O43" s="166"/>
      <c r="P43" s="166"/>
      <c r="Q43" s="166"/>
      <c r="R43" s="166"/>
      <c r="S43" s="166"/>
    </row>
    <row r="44" spans="1:19" s="158" customFormat="1" ht="30.95" customHeight="1" thickBot="1" x14ac:dyDescent="0.25">
      <c r="A44" s="276">
        <f>Global!A44</f>
        <v>44888</v>
      </c>
      <c r="B44" s="306">
        <f>Global!B44</f>
        <v>0.16666666666666666</v>
      </c>
      <c r="C44" s="289">
        <f>Global!C44</f>
        <v>12</v>
      </c>
      <c r="D44" s="290" t="str">
        <f>Global!D44</f>
        <v>Marruecos (Morocco)</v>
      </c>
      <c r="E44" s="291">
        <v>0</v>
      </c>
      <c r="F44" s="292" t="s">
        <v>4</v>
      </c>
      <c r="G44" s="291">
        <v>2</v>
      </c>
      <c r="H44" s="293" t="str">
        <f>Global!H44</f>
        <v>Croacia</v>
      </c>
      <c r="I44" s="283" t="str">
        <f t="shared" si="11"/>
        <v>V</v>
      </c>
      <c r="J44" s="284"/>
      <c r="K44" s="285">
        <f>IF(Global!E44="","",Global!E44)</f>
        <v>0</v>
      </c>
      <c r="L44" s="285">
        <f>IF(Global!G44="","",Global!G44)</f>
        <v>0</v>
      </c>
      <c r="M44" s="296" t="str">
        <f t="shared" si="1"/>
        <v>E</v>
      </c>
      <c r="N44" s="287">
        <f t="shared" si="12"/>
        <v>0</v>
      </c>
      <c r="O44" s="166"/>
      <c r="P44" s="166"/>
      <c r="Q44" s="166"/>
      <c r="R44" s="166"/>
      <c r="S44" s="166"/>
    </row>
    <row r="45" spans="1:19" s="158" customFormat="1" ht="30.95" customHeight="1" thickBot="1" x14ac:dyDescent="0.25">
      <c r="A45" s="276">
        <f>Global!A45</f>
        <v>44892</v>
      </c>
      <c r="B45" s="306">
        <f>Global!B45</f>
        <v>0.29166666666666669</v>
      </c>
      <c r="C45" s="289">
        <f>Global!C45</f>
        <v>27</v>
      </c>
      <c r="D45" s="290" t="str">
        <f>Global!D45</f>
        <v>Bélgica (Belgium)</v>
      </c>
      <c r="E45" s="291">
        <v>2</v>
      </c>
      <c r="F45" s="292" t="s">
        <v>4</v>
      </c>
      <c r="G45" s="291">
        <v>1</v>
      </c>
      <c r="H45" s="293" t="str">
        <f>Global!H45</f>
        <v>Marruecos (Morocco)</v>
      </c>
      <c r="I45" s="283" t="str">
        <f t="shared" si="11"/>
        <v>L</v>
      </c>
      <c r="J45" s="284"/>
      <c r="K45" s="285">
        <f>IF(Global!E45="","",Global!E45)</f>
        <v>0</v>
      </c>
      <c r="L45" s="285">
        <f>IF(Global!G45="","",Global!G45)</f>
        <v>2</v>
      </c>
      <c r="M45" s="296" t="str">
        <f t="shared" si="1"/>
        <v>V</v>
      </c>
      <c r="N45" s="287">
        <f t="shared" si="12"/>
        <v>0</v>
      </c>
      <c r="O45" s="166"/>
      <c r="P45" s="166"/>
      <c r="Q45" s="166"/>
      <c r="R45" s="166"/>
      <c r="S45" s="166"/>
    </row>
    <row r="46" spans="1:19" s="158" customFormat="1" ht="30.95" customHeight="1" thickBot="1" x14ac:dyDescent="0.25">
      <c r="A46" s="276">
        <f>Global!A46</f>
        <v>44892</v>
      </c>
      <c r="B46" s="306">
        <f>Global!B46</f>
        <v>0.41666666666666669</v>
      </c>
      <c r="C46" s="289">
        <f>Global!C46</f>
        <v>28</v>
      </c>
      <c r="D46" s="290" t="str">
        <f>Global!D46</f>
        <v>Croacia</v>
      </c>
      <c r="E46" s="291">
        <v>2</v>
      </c>
      <c r="F46" s="292" t="s">
        <v>4</v>
      </c>
      <c r="G46" s="291">
        <v>1</v>
      </c>
      <c r="H46" s="293" t="str">
        <f>Global!H46</f>
        <v>Canada</v>
      </c>
      <c r="I46" s="283" t="str">
        <f t="shared" si="11"/>
        <v>L</v>
      </c>
      <c r="J46" s="284"/>
      <c r="K46" s="285">
        <f>IF(Global!E46="","",Global!E46)</f>
        <v>4</v>
      </c>
      <c r="L46" s="285">
        <f>IF(Global!G46="","",Global!G46)</f>
        <v>1</v>
      </c>
      <c r="M46" s="296" t="str">
        <f t="shared" si="1"/>
        <v>L</v>
      </c>
      <c r="N46" s="287">
        <f t="shared" si="12"/>
        <v>1</v>
      </c>
      <c r="O46" s="166"/>
      <c r="P46" s="166"/>
      <c r="Q46" s="166"/>
      <c r="R46" s="166"/>
      <c r="S46" s="166"/>
    </row>
    <row r="47" spans="1:19" s="158" customFormat="1" ht="30.95" customHeight="1" thickBot="1" x14ac:dyDescent="0.25">
      <c r="A47" s="276">
        <f>Global!A47</f>
        <v>44896</v>
      </c>
      <c r="B47" s="306">
        <f>Global!B47</f>
        <v>0.375</v>
      </c>
      <c r="C47" s="289">
        <f>Global!C47</f>
        <v>41</v>
      </c>
      <c r="D47" s="290" t="str">
        <f>Global!D47</f>
        <v>Croacia</v>
      </c>
      <c r="E47" s="291">
        <v>1</v>
      </c>
      <c r="F47" s="292" t="s">
        <v>4</v>
      </c>
      <c r="G47" s="291">
        <v>1</v>
      </c>
      <c r="H47" s="293" t="str">
        <f>Global!H47</f>
        <v>Bélgica (Belgium)</v>
      </c>
      <c r="I47" s="283" t="str">
        <f t="shared" si="11"/>
        <v>E</v>
      </c>
      <c r="J47" s="284"/>
      <c r="K47" s="285">
        <f>IF(Global!E47="","",Global!E47)</f>
        <v>0</v>
      </c>
      <c r="L47" s="285">
        <f>IF(Global!G47="","",Global!G47)</f>
        <v>0</v>
      </c>
      <c r="M47" s="296" t="str">
        <f t="shared" si="1"/>
        <v>E</v>
      </c>
      <c r="N47" s="287">
        <f t="shared" si="12"/>
        <v>2</v>
      </c>
      <c r="O47" s="166"/>
      <c r="P47" s="166"/>
      <c r="Q47" s="166"/>
      <c r="R47" s="166"/>
      <c r="S47" s="166"/>
    </row>
    <row r="48" spans="1:19" s="158" customFormat="1" ht="30.95" customHeight="1" thickBot="1" x14ac:dyDescent="0.25">
      <c r="A48" s="276">
        <f>Global!A48</f>
        <v>44896</v>
      </c>
      <c r="B48" s="306">
        <f>Global!B48</f>
        <v>0.375</v>
      </c>
      <c r="C48" s="289">
        <f>Global!C48</f>
        <v>42</v>
      </c>
      <c r="D48" s="308" t="str">
        <f>Global!D48</f>
        <v>Canada</v>
      </c>
      <c r="E48" s="291">
        <v>1</v>
      </c>
      <c r="F48" s="309" t="s">
        <v>4</v>
      </c>
      <c r="G48" s="291">
        <v>0</v>
      </c>
      <c r="H48" s="310" t="str">
        <f>Global!H48</f>
        <v>Marruecos (Morocco)</v>
      </c>
      <c r="I48" s="283" t="str">
        <f t="shared" si="11"/>
        <v>L</v>
      </c>
      <c r="J48" s="311"/>
      <c r="K48" s="285">
        <f>IF(Global!E48="","",Global!E48)</f>
        <v>1</v>
      </c>
      <c r="L48" s="285">
        <f>IF(Global!G48="","",Global!G48)</f>
        <v>2</v>
      </c>
      <c r="M48" s="286" t="str">
        <f t="shared" si="1"/>
        <v>V</v>
      </c>
      <c r="N48" s="287">
        <f t="shared" si="12"/>
        <v>0</v>
      </c>
      <c r="O48" s="166"/>
      <c r="P48" s="166"/>
      <c r="Q48" s="166"/>
      <c r="R48" s="166"/>
      <c r="S48" s="166"/>
    </row>
    <row r="49" spans="1:19" s="158" customFormat="1" ht="17.25" customHeight="1" thickBot="1" x14ac:dyDescent="0.25">
      <c r="A49" s="297" t="str">
        <f>Global!A49</f>
        <v>GRUPO G (Group  G)</v>
      </c>
      <c r="B49" s="298"/>
      <c r="C49" s="299"/>
      <c r="D49" s="298"/>
      <c r="E49" s="300"/>
      <c r="F49" s="298"/>
      <c r="G49" s="300"/>
      <c r="H49" s="298"/>
      <c r="I49" s="301"/>
      <c r="J49" s="117"/>
      <c r="K49" s="302"/>
      <c r="L49" s="302"/>
      <c r="M49" s="303" t="str">
        <f t="shared" si="1"/>
        <v/>
      </c>
      <c r="N49" s="304"/>
      <c r="O49" s="166"/>
      <c r="P49" s="166"/>
      <c r="Q49" s="166"/>
      <c r="R49" s="166"/>
      <c r="S49" s="166"/>
    </row>
    <row r="50" spans="1:19" s="158" customFormat="1" ht="30.95" customHeight="1" thickBot="1" x14ac:dyDescent="0.25">
      <c r="A50" s="276">
        <f>Global!A50</f>
        <v>44889</v>
      </c>
      <c r="B50" s="305">
        <f>Global!B50</f>
        <v>0.54166666666666663</v>
      </c>
      <c r="C50" s="278">
        <f>Global!C50</f>
        <v>13</v>
      </c>
      <c r="D50" s="279" t="str">
        <f>Global!D50</f>
        <v>Brasil (Brazil)</v>
      </c>
      <c r="E50" s="280">
        <v>1</v>
      </c>
      <c r="F50" s="281" t="s">
        <v>4</v>
      </c>
      <c r="G50" s="280">
        <v>0</v>
      </c>
      <c r="H50" s="282" t="str">
        <f>Global!H50</f>
        <v>Serbia</v>
      </c>
      <c r="I50" s="283" t="str">
        <f t="shared" ref="I50:I55" si="13">IF(OR(E50="",G50=""),"",IF(E50&gt;G50,"L",IF(G50&gt;E50,"V","E")))</f>
        <v>L</v>
      </c>
      <c r="J50" s="284"/>
      <c r="K50" s="285">
        <f>IF(Global!E50="","",Global!E50)</f>
        <v>2</v>
      </c>
      <c r="L50" s="285">
        <f>IF(Global!G50="","",Global!G50)</f>
        <v>0</v>
      </c>
      <c r="M50" s="296" t="str">
        <f t="shared" si="1"/>
        <v>L</v>
      </c>
      <c r="N50" s="287">
        <f t="shared" ref="N50:N55" si="14">IF(M50="","",IF(AND(E50=K50,L50=G50),GPOSPuntosPorMarcador,0)+IF(M50=I50,GPOSPuntosPorGanador,0)+IF(E50-G50=K50-L50,GPOSPuntosPorDiferencia,0))</f>
        <v>1</v>
      </c>
      <c r="O50" s="166"/>
      <c r="P50" s="166"/>
      <c r="Q50" s="166"/>
      <c r="R50" s="166"/>
      <c r="S50" s="166"/>
    </row>
    <row r="51" spans="1:19" s="158" customFormat="1" ht="30.95" customHeight="1" thickBot="1" x14ac:dyDescent="0.25">
      <c r="A51" s="276">
        <f>Global!A51</f>
        <v>44889</v>
      </c>
      <c r="B51" s="306">
        <f>Global!B51</f>
        <v>0.16666666666666666</v>
      </c>
      <c r="C51" s="289">
        <f>Global!C51</f>
        <v>14</v>
      </c>
      <c r="D51" s="290" t="str">
        <f>Global!D51</f>
        <v>Suiza (Switzerland)</v>
      </c>
      <c r="E51" s="291">
        <v>1</v>
      </c>
      <c r="F51" s="292" t="s">
        <v>4</v>
      </c>
      <c r="G51" s="291">
        <v>1</v>
      </c>
      <c r="H51" s="293" t="str">
        <f>Global!H51</f>
        <v>Camerún (Cameroon)</v>
      </c>
      <c r="I51" s="283" t="str">
        <f t="shared" si="13"/>
        <v>E</v>
      </c>
      <c r="J51" s="284"/>
      <c r="K51" s="285">
        <f>IF(Global!E51="","",Global!E51)</f>
        <v>1</v>
      </c>
      <c r="L51" s="285">
        <f>IF(Global!G51="","",Global!G51)</f>
        <v>0</v>
      </c>
      <c r="M51" s="296" t="str">
        <f t="shared" si="1"/>
        <v>L</v>
      </c>
      <c r="N51" s="287">
        <f t="shared" si="14"/>
        <v>0</v>
      </c>
      <c r="O51" s="166"/>
      <c r="P51" s="166"/>
      <c r="Q51" s="166"/>
      <c r="R51" s="166"/>
      <c r="S51" s="166"/>
    </row>
    <row r="52" spans="1:19" s="158" customFormat="1" ht="30.95" customHeight="1" thickBot="1" x14ac:dyDescent="0.25">
      <c r="A52" s="276">
        <f>Global!A52</f>
        <v>44893</v>
      </c>
      <c r="B52" s="306">
        <f>Global!B52</f>
        <v>0.41666666666666669</v>
      </c>
      <c r="C52" s="289">
        <f>Global!C52</f>
        <v>29</v>
      </c>
      <c r="D52" s="290" t="str">
        <f>Global!D52</f>
        <v>Brasil (Brazil)</v>
      </c>
      <c r="E52" s="291">
        <v>2</v>
      </c>
      <c r="F52" s="292" t="s">
        <v>4</v>
      </c>
      <c r="G52" s="291">
        <v>1</v>
      </c>
      <c r="H52" s="293" t="str">
        <f>Global!H52</f>
        <v>Suiza (Switzerland)</v>
      </c>
      <c r="I52" s="283" t="str">
        <f t="shared" si="13"/>
        <v>L</v>
      </c>
      <c r="J52" s="284"/>
      <c r="K52" s="285">
        <f>IF(Global!E52="","",Global!E52)</f>
        <v>1</v>
      </c>
      <c r="L52" s="285">
        <f>IF(Global!G52="","",Global!G52)</f>
        <v>0</v>
      </c>
      <c r="M52" s="296" t="str">
        <f t="shared" si="1"/>
        <v>L</v>
      </c>
      <c r="N52" s="287">
        <f t="shared" si="14"/>
        <v>2</v>
      </c>
      <c r="O52" s="166"/>
      <c r="P52" s="166"/>
      <c r="Q52" s="166"/>
      <c r="R52" s="166"/>
      <c r="S52" s="166"/>
    </row>
    <row r="53" spans="1:19" s="158" customFormat="1" ht="30.95" customHeight="1" thickBot="1" x14ac:dyDescent="0.25">
      <c r="A53" s="276">
        <f>Global!A53</f>
        <v>44893</v>
      </c>
      <c r="B53" s="306">
        <f>Global!B53</f>
        <v>0.16666666666666666</v>
      </c>
      <c r="C53" s="289">
        <f>Global!C53</f>
        <v>30</v>
      </c>
      <c r="D53" s="290" t="str">
        <f>Global!D53</f>
        <v>Camerún (Cameroon)</v>
      </c>
      <c r="E53" s="291">
        <v>1</v>
      </c>
      <c r="F53" s="292" t="s">
        <v>4</v>
      </c>
      <c r="G53" s="291">
        <v>1</v>
      </c>
      <c r="H53" s="293" t="str">
        <f>Global!H53</f>
        <v>Serbia</v>
      </c>
      <c r="I53" s="283" t="str">
        <f t="shared" si="13"/>
        <v>E</v>
      </c>
      <c r="J53" s="284"/>
      <c r="K53" s="285">
        <f>IF(Global!E53="","",Global!E53)</f>
        <v>3</v>
      </c>
      <c r="L53" s="285">
        <f>IF(Global!G53="","",Global!G53)</f>
        <v>3</v>
      </c>
      <c r="M53" s="296" t="str">
        <f t="shared" si="1"/>
        <v>E</v>
      </c>
      <c r="N53" s="287">
        <f t="shared" si="14"/>
        <v>2</v>
      </c>
      <c r="O53" s="166"/>
      <c r="P53" s="166"/>
      <c r="Q53" s="166"/>
      <c r="R53" s="166"/>
      <c r="S53" s="166"/>
    </row>
    <row r="54" spans="1:19" s="158" customFormat="1" ht="30.95" customHeight="1" thickBot="1" x14ac:dyDescent="0.25">
      <c r="A54" s="276">
        <f>Global!A54</f>
        <v>44897</v>
      </c>
      <c r="B54" s="306">
        <f>Global!B54</f>
        <v>0.54166666666666663</v>
      </c>
      <c r="C54" s="289">
        <f>Global!C54</f>
        <v>45</v>
      </c>
      <c r="D54" s="290" t="str">
        <f>Global!D54</f>
        <v>Camerún (Cameroon)</v>
      </c>
      <c r="E54" s="291">
        <v>0</v>
      </c>
      <c r="F54" s="292" t="s">
        <v>4</v>
      </c>
      <c r="G54" s="291">
        <v>2</v>
      </c>
      <c r="H54" s="293" t="str">
        <f>Global!H54</f>
        <v>Brasil (Brazil)</v>
      </c>
      <c r="I54" s="283" t="str">
        <f t="shared" si="13"/>
        <v>V</v>
      </c>
      <c r="J54" s="284"/>
      <c r="K54" s="285">
        <f>IF(Global!E54="","",Global!E54)</f>
        <v>1</v>
      </c>
      <c r="L54" s="285">
        <f>IF(Global!G54="","",Global!G54)</f>
        <v>0</v>
      </c>
      <c r="M54" s="296" t="str">
        <f t="shared" si="1"/>
        <v>L</v>
      </c>
      <c r="N54" s="287">
        <f t="shared" si="14"/>
        <v>0</v>
      </c>
      <c r="O54" s="166"/>
      <c r="P54" s="166"/>
      <c r="Q54" s="166"/>
      <c r="R54" s="166"/>
      <c r="S54" s="166"/>
    </row>
    <row r="55" spans="1:19" s="158" customFormat="1" ht="30.95" customHeight="1" thickBot="1" x14ac:dyDescent="0.25">
      <c r="A55" s="276">
        <f>Global!A55</f>
        <v>44897</v>
      </c>
      <c r="B55" s="306">
        <f>Global!B55</f>
        <v>0.54166666666666663</v>
      </c>
      <c r="C55" s="289">
        <f>Global!C55</f>
        <v>46</v>
      </c>
      <c r="D55" s="290" t="str">
        <f>Global!D55</f>
        <v>Serbia</v>
      </c>
      <c r="E55" s="291">
        <v>1</v>
      </c>
      <c r="F55" s="292" t="s">
        <v>4</v>
      </c>
      <c r="G55" s="291">
        <v>2</v>
      </c>
      <c r="H55" s="293" t="str">
        <f>Global!H55</f>
        <v>Suiza (Switzerland)</v>
      </c>
      <c r="I55" s="283" t="str">
        <f t="shared" si="13"/>
        <v>V</v>
      </c>
      <c r="J55" s="284"/>
      <c r="K55" s="285">
        <f>IF(Global!E55="","",Global!E55)</f>
        <v>2</v>
      </c>
      <c r="L55" s="285">
        <f>IF(Global!G55="","",Global!G55)</f>
        <v>3</v>
      </c>
      <c r="M55" s="296" t="str">
        <f t="shared" si="1"/>
        <v>V</v>
      </c>
      <c r="N55" s="287">
        <f t="shared" si="14"/>
        <v>2</v>
      </c>
      <c r="O55" s="166"/>
      <c r="P55" s="166"/>
      <c r="Q55" s="166"/>
      <c r="R55" s="166"/>
      <c r="S55" s="166"/>
    </row>
    <row r="56" spans="1:19" s="158" customFormat="1" ht="17.25" customHeight="1" thickBot="1" x14ac:dyDescent="0.25">
      <c r="A56" s="297" t="str">
        <f>Global!A56</f>
        <v>GRUPO H (Group H)</v>
      </c>
      <c r="B56" s="298"/>
      <c r="C56" s="299"/>
      <c r="D56" s="298"/>
      <c r="E56" s="300"/>
      <c r="F56" s="298"/>
      <c r="G56" s="300"/>
      <c r="H56" s="298"/>
      <c r="I56" s="301"/>
      <c r="J56" s="117"/>
      <c r="K56" s="302"/>
      <c r="L56" s="302"/>
      <c r="M56" s="303" t="str">
        <f t="shared" si="1"/>
        <v/>
      </c>
      <c r="N56" s="304"/>
      <c r="O56" s="166"/>
      <c r="P56" s="166"/>
      <c r="Q56" s="166"/>
      <c r="R56" s="166"/>
      <c r="S56" s="166"/>
    </row>
    <row r="57" spans="1:19" s="158" customFormat="1" ht="30.95" customHeight="1" thickBot="1" x14ac:dyDescent="0.25">
      <c r="A57" s="276">
        <f>Global!A57</f>
        <v>44889</v>
      </c>
      <c r="B57" s="305">
        <f>Global!B57</f>
        <v>0.41666666666666669</v>
      </c>
      <c r="C57" s="278">
        <f>Global!C57</f>
        <v>15</v>
      </c>
      <c r="D57" s="279" t="str">
        <f>Global!D57</f>
        <v>Portugal</v>
      </c>
      <c r="E57" s="280">
        <v>1</v>
      </c>
      <c r="F57" s="281" t="s">
        <v>4</v>
      </c>
      <c r="G57" s="280">
        <v>0</v>
      </c>
      <c r="H57" s="282" t="str">
        <f>Global!H57</f>
        <v>Ghana</v>
      </c>
      <c r="I57" s="283" t="str">
        <f t="shared" ref="I57:I62" si="15">IF(OR(E57="",G57=""),"",IF(E57&gt;G57,"L",IF(G57&gt;E57,"V","E")))</f>
        <v>L</v>
      </c>
      <c r="J57" s="284"/>
      <c r="K57" s="285">
        <f>IF(Global!E57="","",Global!E57)</f>
        <v>3</v>
      </c>
      <c r="L57" s="285">
        <f>IF(Global!G57="","",Global!G57)</f>
        <v>2</v>
      </c>
      <c r="M57" s="296" t="str">
        <f t="shared" si="1"/>
        <v>L</v>
      </c>
      <c r="N57" s="287">
        <f t="shared" ref="N57:N62" si="16">IF(M57="","",IF(AND(E57=K57,L57=G57),GPOSPuntosPorMarcador,0)+IF(M57=I57,GPOSPuntosPorGanador,0)+IF(E57-G57=K57-L57,GPOSPuntosPorDiferencia,0))</f>
        <v>2</v>
      </c>
      <c r="O57" s="166"/>
      <c r="P57" s="166"/>
      <c r="Q57" s="166"/>
      <c r="R57" s="166"/>
      <c r="S57" s="166"/>
    </row>
    <row r="58" spans="1:19" s="158" customFormat="1" ht="30.95" customHeight="1" thickBot="1" x14ac:dyDescent="0.25">
      <c r="A58" s="276">
        <f>Global!A58</f>
        <v>44889</v>
      </c>
      <c r="B58" s="306">
        <f>Global!B58</f>
        <v>0.29166666666666669</v>
      </c>
      <c r="C58" s="289">
        <f>Global!C58</f>
        <v>16</v>
      </c>
      <c r="D58" s="290" t="str">
        <f>Global!D58</f>
        <v>Uruguay</v>
      </c>
      <c r="E58" s="280">
        <v>1</v>
      </c>
      <c r="F58" s="292" t="s">
        <v>4</v>
      </c>
      <c r="G58" s="291">
        <v>0</v>
      </c>
      <c r="H58" s="293" t="str">
        <f>Global!H58</f>
        <v>Corea del Sur (S. Korea)</v>
      </c>
      <c r="I58" s="283" t="str">
        <f t="shared" si="15"/>
        <v>L</v>
      </c>
      <c r="J58" s="284"/>
      <c r="K58" s="285">
        <f>IF(Global!E58="","",Global!E58)</f>
        <v>0</v>
      </c>
      <c r="L58" s="285">
        <f>IF(Global!G58="","",Global!G58)</f>
        <v>0</v>
      </c>
      <c r="M58" s="296" t="str">
        <f t="shared" si="1"/>
        <v>E</v>
      </c>
      <c r="N58" s="287">
        <f t="shared" si="16"/>
        <v>0</v>
      </c>
      <c r="O58" s="166"/>
      <c r="P58" s="166"/>
      <c r="Q58" s="166"/>
      <c r="R58" s="166"/>
      <c r="S58" s="166"/>
    </row>
    <row r="59" spans="1:19" s="158" customFormat="1" ht="30.95" customHeight="1" thickBot="1" x14ac:dyDescent="0.25">
      <c r="A59" s="276">
        <f>Global!A59</f>
        <v>44893</v>
      </c>
      <c r="B59" s="306">
        <f>Global!B59</f>
        <v>0.54166666666666663</v>
      </c>
      <c r="C59" s="289">
        <f>Global!C59</f>
        <v>31</v>
      </c>
      <c r="D59" s="290" t="str">
        <f>Global!D59</f>
        <v>Portugal</v>
      </c>
      <c r="E59" s="291">
        <v>1</v>
      </c>
      <c r="F59" s="292" t="s">
        <v>4</v>
      </c>
      <c r="G59" s="291">
        <v>0</v>
      </c>
      <c r="H59" s="293" t="str">
        <f>Global!H59</f>
        <v>Uruguay</v>
      </c>
      <c r="I59" s="283" t="str">
        <f t="shared" si="15"/>
        <v>L</v>
      </c>
      <c r="J59" s="284"/>
      <c r="K59" s="285">
        <f>IF(Global!E59="","",Global!E59)</f>
        <v>2</v>
      </c>
      <c r="L59" s="285">
        <f>IF(Global!G59="","",Global!G59)</f>
        <v>0</v>
      </c>
      <c r="M59" s="296" t="str">
        <f t="shared" si="1"/>
        <v>L</v>
      </c>
      <c r="N59" s="287">
        <f t="shared" si="16"/>
        <v>1</v>
      </c>
      <c r="O59" s="166"/>
      <c r="P59" s="166"/>
      <c r="Q59" s="166"/>
      <c r="R59" s="166"/>
      <c r="S59" s="166"/>
    </row>
    <row r="60" spans="1:19" s="158" customFormat="1" ht="30.95" customHeight="1" thickBot="1" x14ac:dyDescent="0.25">
      <c r="A60" s="276">
        <f>Global!A60</f>
        <v>44893</v>
      </c>
      <c r="B60" s="306">
        <f>Global!B60</f>
        <v>0.29166666666666669</v>
      </c>
      <c r="C60" s="289">
        <f>Global!C60</f>
        <v>32</v>
      </c>
      <c r="D60" s="290" t="str">
        <f>Global!D60</f>
        <v>Corea del Sur (S. Korea)</v>
      </c>
      <c r="E60" s="280">
        <v>1</v>
      </c>
      <c r="F60" s="292" t="s">
        <v>4</v>
      </c>
      <c r="G60" s="291">
        <v>1</v>
      </c>
      <c r="H60" s="293" t="str">
        <f>Global!H60</f>
        <v>Ghana</v>
      </c>
      <c r="I60" s="283" t="str">
        <f t="shared" si="15"/>
        <v>E</v>
      </c>
      <c r="J60" s="284"/>
      <c r="K60" s="285">
        <f>IF(Global!E60="","",Global!E60)</f>
        <v>2</v>
      </c>
      <c r="L60" s="285">
        <f>IF(Global!G60="","",Global!G60)</f>
        <v>3</v>
      </c>
      <c r="M60" s="296" t="str">
        <f t="shared" si="1"/>
        <v>V</v>
      </c>
      <c r="N60" s="287">
        <f t="shared" si="16"/>
        <v>0</v>
      </c>
      <c r="O60" s="166"/>
      <c r="P60" s="166"/>
      <c r="Q60" s="166"/>
      <c r="R60" s="166"/>
      <c r="S60" s="166"/>
    </row>
    <row r="61" spans="1:19" s="158" customFormat="1" ht="30.95" customHeight="1" thickBot="1" x14ac:dyDescent="0.25">
      <c r="A61" s="276">
        <f>Global!A61</f>
        <v>44897</v>
      </c>
      <c r="B61" s="306">
        <f>Global!B61</f>
        <v>0.375</v>
      </c>
      <c r="C61" s="289">
        <f>Global!C61</f>
        <v>47</v>
      </c>
      <c r="D61" s="290" t="str">
        <f>Global!D61</f>
        <v>Corea del Sur (S. Korea)</v>
      </c>
      <c r="E61" s="291">
        <v>1</v>
      </c>
      <c r="F61" s="292" t="s">
        <v>4</v>
      </c>
      <c r="G61" s="291">
        <v>2</v>
      </c>
      <c r="H61" s="293" t="str">
        <f>Global!H61</f>
        <v>Portugal</v>
      </c>
      <c r="I61" s="283" t="str">
        <f t="shared" si="15"/>
        <v>V</v>
      </c>
      <c r="J61" s="284"/>
      <c r="K61" s="285">
        <f>IF(Global!E61="","",Global!E61)</f>
        <v>2</v>
      </c>
      <c r="L61" s="285">
        <f>IF(Global!G61="","",Global!G61)</f>
        <v>1</v>
      </c>
      <c r="M61" s="296" t="str">
        <f t="shared" si="1"/>
        <v>L</v>
      </c>
      <c r="N61" s="287">
        <f t="shared" si="16"/>
        <v>0</v>
      </c>
      <c r="O61" s="166"/>
      <c r="P61" s="166"/>
      <c r="Q61" s="166"/>
      <c r="R61" s="166"/>
      <c r="S61" s="166"/>
    </row>
    <row r="62" spans="1:19" s="158" customFormat="1" ht="30.95" customHeight="1" thickBot="1" x14ac:dyDescent="0.25">
      <c r="A62" s="276">
        <f>Global!A62</f>
        <v>44897</v>
      </c>
      <c r="B62" s="306">
        <f>Global!B62</f>
        <v>0.375</v>
      </c>
      <c r="C62" s="289">
        <f>Global!C62</f>
        <v>48</v>
      </c>
      <c r="D62" s="290" t="str">
        <f>Global!D62</f>
        <v>Ghana</v>
      </c>
      <c r="E62" s="291">
        <v>1</v>
      </c>
      <c r="F62" s="292" t="s">
        <v>4</v>
      </c>
      <c r="G62" s="291">
        <v>2</v>
      </c>
      <c r="H62" s="293" t="str">
        <f>Global!H62</f>
        <v>Uruguay</v>
      </c>
      <c r="I62" s="283" t="str">
        <f t="shared" si="15"/>
        <v>V</v>
      </c>
      <c r="J62" s="284"/>
      <c r="K62" s="285">
        <f>IF(Global!E62="","",Global!E62)</f>
        <v>0</v>
      </c>
      <c r="L62" s="285">
        <f>IF(Global!G62="","",Global!G62)</f>
        <v>2</v>
      </c>
      <c r="M62" s="296" t="str">
        <f t="shared" si="1"/>
        <v>V</v>
      </c>
      <c r="N62" s="287">
        <f t="shared" si="16"/>
        <v>1</v>
      </c>
      <c r="O62" s="166"/>
      <c r="P62" s="166"/>
      <c r="Q62" s="166"/>
      <c r="R62" s="166"/>
      <c r="S62" s="166"/>
    </row>
    <row r="63" spans="1:19" s="158" customFormat="1" ht="17.25" customHeight="1" thickBot="1" x14ac:dyDescent="0.25">
      <c r="A63" s="297" t="str">
        <f>Global!A63</f>
        <v>OCTAVOS DE FINAL (Round of 16)</v>
      </c>
      <c r="B63" s="312"/>
      <c r="C63" s="313"/>
      <c r="D63" s="298"/>
      <c r="E63" s="300"/>
      <c r="F63" s="298"/>
      <c r="G63" s="300"/>
      <c r="H63" s="298"/>
      <c r="I63" s="301"/>
      <c r="J63" s="117"/>
      <c r="K63" s="302"/>
      <c r="L63" s="302"/>
      <c r="M63" s="303" t="str">
        <f t="shared" si="1"/>
        <v/>
      </c>
      <c r="N63" s="304"/>
      <c r="O63" s="166"/>
      <c r="P63" s="166"/>
      <c r="Q63" s="166"/>
      <c r="R63" s="166"/>
      <c r="S63" s="166"/>
    </row>
    <row r="64" spans="1:19" s="158" customFormat="1" ht="30.95" customHeight="1" thickBot="1" x14ac:dyDescent="0.25">
      <c r="A64" s="276">
        <f>Global!A64</f>
        <v>44898</v>
      </c>
      <c r="B64" s="305">
        <f>Global!B64</f>
        <v>0.375</v>
      </c>
      <c r="C64" s="278">
        <f>Global!C64</f>
        <v>49</v>
      </c>
      <c r="D64" s="281" t="str">
        <f>Global!D64</f>
        <v>Holanda (Holland)</v>
      </c>
      <c r="E64" s="280">
        <v>2</v>
      </c>
      <c r="F64" s="281" t="s">
        <v>4</v>
      </c>
      <c r="G64" s="280">
        <v>1</v>
      </c>
      <c r="H64" s="314" t="str">
        <f>Global!H64</f>
        <v>Estados Unidos (USA)</v>
      </c>
      <c r="I64" s="283" t="str">
        <f t="shared" ref="I64:I71" si="17">IF(OR(E64="",G64=""),"",IF(E64&gt;G64,"L",IF(G64&gt;E64,"V","E")))</f>
        <v>L</v>
      </c>
      <c r="J64" s="284"/>
      <c r="K64" s="285">
        <f>IF(Global!E64="","",Global!E64)</f>
        <v>3</v>
      </c>
      <c r="L64" s="285">
        <f>IF(Global!G64="","",Global!G64)</f>
        <v>1</v>
      </c>
      <c r="M64" s="296" t="str">
        <f t="shared" si="1"/>
        <v>L</v>
      </c>
      <c r="N64" s="287">
        <f t="shared" ref="N64:N71" si="18">IF(M64="","",IF(AND(E64=K64,L64=G64),OCTPuntosPorMarcador,0)+IF(M64=I64,OCTPuntosPorGanador,0)+IF(E64-G64=K64-L64,OCTPuntosPorDiferencia,0))</f>
        <v>3</v>
      </c>
      <c r="O64" s="166"/>
      <c r="P64" s="166"/>
      <c r="Q64" s="166"/>
      <c r="R64" s="166"/>
      <c r="S64" s="166"/>
    </row>
    <row r="65" spans="1:19" s="158" customFormat="1" ht="30.95" customHeight="1" thickBot="1" x14ac:dyDescent="0.25">
      <c r="A65" s="276">
        <f>Global!A65</f>
        <v>44898</v>
      </c>
      <c r="B65" s="306">
        <f>Global!B65</f>
        <v>0.54166666666666663</v>
      </c>
      <c r="C65" s="289">
        <f>Global!C65</f>
        <v>50</v>
      </c>
      <c r="D65" s="292" t="str">
        <f>Global!D65</f>
        <v>Argentina</v>
      </c>
      <c r="E65" s="291">
        <v>2</v>
      </c>
      <c r="F65" s="292" t="s">
        <v>4</v>
      </c>
      <c r="G65" s="291">
        <v>1</v>
      </c>
      <c r="H65" s="315" t="str">
        <f>Global!H65</f>
        <v>Australia</v>
      </c>
      <c r="I65" s="283" t="str">
        <f t="shared" si="17"/>
        <v>L</v>
      </c>
      <c r="J65" s="284"/>
      <c r="K65" s="285">
        <f>IF(Global!E65="","",Global!E65)</f>
        <v>2</v>
      </c>
      <c r="L65" s="285">
        <f>IF(Global!G65="","",Global!G65)</f>
        <v>1</v>
      </c>
      <c r="M65" s="296" t="str">
        <f t="shared" si="1"/>
        <v>L</v>
      </c>
      <c r="N65" s="287">
        <f t="shared" si="18"/>
        <v>5</v>
      </c>
      <c r="O65" s="166"/>
      <c r="P65" s="166"/>
      <c r="Q65" s="166"/>
      <c r="R65" s="166"/>
      <c r="S65" s="166"/>
    </row>
    <row r="66" spans="1:19" s="158" customFormat="1" ht="30.95" customHeight="1" thickBot="1" x14ac:dyDescent="0.25">
      <c r="A66" s="276">
        <f>Global!A66</f>
        <v>44899</v>
      </c>
      <c r="B66" s="306">
        <f>Global!B66</f>
        <v>0.375</v>
      </c>
      <c r="C66" s="289">
        <f>Global!C66</f>
        <v>51</v>
      </c>
      <c r="D66" s="292" t="str">
        <f>Global!D66</f>
        <v>Francia (France)</v>
      </c>
      <c r="E66" s="291">
        <v>1</v>
      </c>
      <c r="F66" s="292" t="s">
        <v>4</v>
      </c>
      <c r="G66" s="291">
        <v>0</v>
      </c>
      <c r="H66" s="315" t="str">
        <f>Global!H66</f>
        <v>Polonia (Poland)</v>
      </c>
      <c r="I66" s="283" t="str">
        <f t="shared" si="17"/>
        <v>L</v>
      </c>
      <c r="J66" s="284"/>
      <c r="K66" s="285">
        <f>IF(Global!E66="","",Global!E66)</f>
        <v>3</v>
      </c>
      <c r="L66" s="285">
        <f>IF(Global!G66="","",Global!G66)</f>
        <v>1</v>
      </c>
      <c r="M66" s="296" t="str">
        <f t="shared" si="1"/>
        <v>L</v>
      </c>
      <c r="N66" s="287">
        <f t="shared" si="18"/>
        <v>3</v>
      </c>
      <c r="O66" s="166"/>
      <c r="P66" s="166"/>
      <c r="Q66" s="166"/>
      <c r="R66" s="166"/>
      <c r="S66" s="166"/>
    </row>
    <row r="67" spans="1:19" s="158" customFormat="1" ht="30.95" customHeight="1" thickBot="1" x14ac:dyDescent="0.25">
      <c r="A67" s="276">
        <f>Global!A67</f>
        <v>44899</v>
      </c>
      <c r="B67" s="306">
        <f>Global!B67</f>
        <v>0.54166666666666663</v>
      </c>
      <c r="C67" s="289">
        <f>Global!C67</f>
        <v>52</v>
      </c>
      <c r="D67" s="292" t="str">
        <f>Global!D67</f>
        <v>Inglaterra (England)</v>
      </c>
      <c r="E67" s="291">
        <v>1</v>
      </c>
      <c r="F67" s="292" t="s">
        <v>4</v>
      </c>
      <c r="G67" s="291">
        <v>0</v>
      </c>
      <c r="H67" s="315" t="str">
        <f>Global!H67</f>
        <v>Senegal</v>
      </c>
      <c r="I67" s="283" t="str">
        <f t="shared" si="17"/>
        <v>L</v>
      </c>
      <c r="J67" s="284"/>
      <c r="K67" s="285">
        <f>IF(Global!E67="","",Global!E67)</f>
        <v>3</v>
      </c>
      <c r="L67" s="285">
        <f>IF(Global!G67="","",Global!G67)</f>
        <v>0</v>
      </c>
      <c r="M67" s="296" t="str">
        <f t="shared" si="1"/>
        <v>L</v>
      </c>
      <c r="N67" s="287">
        <f t="shared" si="18"/>
        <v>3</v>
      </c>
      <c r="O67" s="166"/>
      <c r="P67" s="166"/>
      <c r="Q67" s="166"/>
      <c r="R67" s="166"/>
      <c r="S67" s="166"/>
    </row>
    <row r="68" spans="1:19" s="158" customFormat="1" ht="30.95" customHeight="1" thickBot="1" x14ac:dyDescent="0.25">
      <c r="A68" s="276">
        <f>Global!A68</f>
        <v>44900</v>
      </c>
      <c r="B68" s="306">
        <f>Global!B68</f>
        <v>0.375</v>
      </c>
      <c r="C68" s="289">
        <f>Global!C68</f>
        <v>53</v>
      </c>
      <c r="D68" s="292" t="str">
        <f>Global!D68</f>
        <v>Japón (Japan)</v>
      </c>
      <c r="E68" s="291">
        <v>2</v>
      </c>
      <c r="F68" s="292" t="s">
        <v>4</v>
      </c>
      <c r="G68" s="291">
        <v>1</v>
      </c>
      <c r="H68" s="315" t="str">
        <f>Global!H68</f>
        <v>Croacia</v>
      </c>
      <c r="I68" s="283" t="str">
        <f t="shared" si="17"/>
        <v>L</v>
      </c>
      <c r="J68" s="284"/>
      <c r="K68" s="285">
        <f>IF(Global!E68="","",Global!E68)</f>
        <v>1</v>
      </c>
      <c r="L68" s="285">
        <f>IF(Global!G68="","",Global!G68)</f>
        <v>1</v>
      </c>
      <c r="M68" s="296" t="str">
        <f t="shared" si="1"/>
        <v>E</v>
      </c>
      <c r="N68" s="287">
        <f t="shared" si="18"/>
        <v>0</v>
      </c>
      <c r="O68" s="166"/>
      <c r="P68" s="166"/>
      <c r="Q68" s="166"/>
      <c r="R68" s="166"/>
      <c r="S68" s="166"/>
    </row>
    <row r="69" spans="1:19" s="158" customFormat="1" ht="30.95" customHeight="1" thickBot="1" x14ac:dyDescent="0.25">
      <c r="A69" s="276">
        <f>Global!A69</f>
        <v>44900</v>
      </c>
      <c r="B69" s="306">
        <f>Global!B69</f>
        <v>0.54166666666666663</v>
      </c>
      <c r="C69" s="289">
        <f>Global!C69</f>
        <v>54</v>
      </c>
      <c r="D69" s="292" t="str">
        <f>Global!D69</f>
        <v>Brasil (Brazil)</v>
      </c>
      <c r="E69" s="291">
        <v>3</v>
      </c>
      <c r="F69" s="292" t="s">
        <v>4</v>
      </c>
      <c r="G69" s="291">
        <v>2</v>
      </c>
      <c r="H69" s="315" t="str">
        <f>Global!H69</f>
        <v>Corea del Sur (S. Korea)</v>
      </c>
      <c r="I69" s="283" t="str">
        <f t="shared" si="17"/>
        <v>L</v>
      </c>
      <c r="J69" s="284"/>
      <c r="K69" s="285">
        <f>IF(Global!E69="","",Global!E69)</f>
        <v>4</v>
      </c>
      <c r="L69" s="285">
        <f>IF(Global!G69="","",Global!G69)</f>
        <v>1</v>
      </c>
      <c r="M69" s="296" t="str">
        <f t="shared" si="1"/>
        <v>L</v>
      </c>
      <c r="N69" s="287">
        <f t="shared" si="18"/>
        <v>3</v>
      </c>
      <c r="O69" s="166"/>
      <c r="P69" s="166"/>
      <c r="Q69" s="166"/>
      <c r="R69" s="166"/>
      <c r="S69" s="166"/>
    </row>
    <row r="70" spans="1:19" s="158" customFormat="1" ht="30.95" customHeight="1" thickBot="1" x14ac:dyDescent="0.25">
      <c r="A70" s="276">
        <f>Global!A70</f>
        <v>44901</v>
      </c>
      <c r="B70" s="306">
        <f>Global!B70</f>
        <v>0.375</v>
      </c>
      <c r="C70" s="289">
        <f>Global!C70</f>
        <v>55</v>
      </c>
      <c r="D70" s="292" t="str">
        <f>Global!D70</f>
        <v>Marruecos (Morocco)</v>
      </c>
      <c r="E70" s="291">
        <v>1</v>
      </c>
      <c r="F70" s="292" t="s">
        <v>4</v>
      </c>
      <c r="G70" s="291">
        <v>0</v>
      </c>
      <c r="H70" s="315" t="str">
        <f>Global!H70</f>
        <v>España (Spain)</v>
      </c>
      <c r="I70" s="283" t="str">
        <f t="shared" si="17"/>
        <v>L</v>
      </c>
      <c r="J70" s="284"/>
      <c r="K70" s="285">
        <f>IF(Global!E70="","",Global!E70)</f>
        <v>0</v>
      </c>
      <c r="L70" s="285">
        <f>IF(Global!G70="","",Global!G70)</f>
        <v>0</v>
      </c>
      <c r="M70" s="296" t="str">
        <f t="shared" si="1"/>
        <v>E</v>
      </c>
      <c r="N70" s="287">
        <f t="shared" si="18"/>
        <v>0</v>
      </c>
      <c r="O70" s="166"/>
      <c r="P70" s="166"/>
      <c r="Q70" s="166"/>
      <c r="R70" s="166"/>
      <c r="S70" s="166"/>
    </row>
    <row r="71" spans="1:19" s="158" customFormat="1" ht="30.95" customHeight="1" thickBot="1" x14ac:dyDescent="0.25">
      <c r="A71" s="276">
        <f>Global!A71</f>
        <v>44901</v>
      </c>
      <c r="B71" s="306">
        <f>Global!B71</f>
        <v>0.54166666666666663</v>
      </c>
      <c r="C71" s="289">
        <f>Global!C71</f>
        <v>56</v>
      </c>
      <c r="D71" s="292" t="str">
        <f>Global!D71</f>
        <v>Portugal</v>
      </c>
      <c r="E71" s="291">
        <v>2</v>
      </c>
      <c r="F71" s="292" t="s">
        <v>4</v>
      </c>
      <c r="G71" s="291">
        <v>0</v>
      </c>
      <c r="H71" s="315" t="str">
        <f>Global!H71</f>
        <v>Suiza (Switzerland)</v>
      </c>
      <c r="I71" s="283" t="str">
        <f t="shared" si="17"/>
        <v>L</v>
      </c>
      <c r="J71" s="284"/>
      <c r="K71" s="285">
        <f>IF(Global!E71="","",Global!E71)</f>
        <v>6</v>
      </c>
      <c r="L71" s="285">
        <f>IF(Global!G71="","",Global!G71)</f>
        <v>1</v>
      </c>
      <c r="M71" s="296" t="str">
        <f t="shared" si="1"/>
        <v>L</v>
      </c>
      <c r="N71" s="287">
        <f t="shared" si="18"/>
        <v>3</v>
      </c>
      <c r="O71" s="166"/>
      <c r="P71" s="166"/>
      <c r="Q71" s="166"/>
      <c r="R71" s="166"/>
      <c r="S71" s="166"/>
    </row>
    <row r="72" spans="1:19" s="158" customFormat="1" ht="17.25" customHeight="1" thickBot="1" x14ac:dyDescent="0.25">
      <c r="A72" s="297" t="str">
        <f>Global!A72</f>
        <v>CUARTOS DE FINAL (Quarterfinals)</v>
      </c>
      <c r="B72" s="312"/>
      <c r="C72" s="313"/>
      <c r="D72" s="298"/>
      <c r="E72" s="300"/>
      <c r="F72" s="298"/>
      <c r="G72" s="300" t="s">
        <v>73</v>
      </c>
      <c r="H72" s="298"/>
      <c r="I72" s="301"/>
      <c r="J72" s="117"/>
      <c r="K72" s="302"/>
      <c r="L72" s="302"/>
      <c r="M72" s="303" t="str">
        <f t="shared" ref="M72:M83" si="19">IF(OR(K72="",L72=""),"",IF(K72&gt;L72,"L",IF(L72&gt;K72,"V","E")))</f>
        <v/>
      </c>
      <c r="N72" s="304"/>
      <c r="O72" s="166"/>
      <c r="P72" s="166"/>
      <c r="Q72" s="166"/>
      <c r="R72" s="166"/>
      <c r="S72" s="166"/>
    </row>
    <row r="73" spans="1:19" s="158" customFormat="1" ht="30.95" customHeight="1" thickBot="1" x14ac:dyDescent="0.25">
      <c r="A73" s="276">
        <f>Global!A73</f>
        <v>44904</v>
      </c>
      <c r="B73" s="305">
        <f>Global!B73</f>
        <v>0.375</v>
      </c>
      <c r="C73" s="278">
        <f>Global!C73</f>
        <v>57</v>
      </c>
      <c r="D73" s="292" t="str">
        <f>Global!D73</f>
        <v>Croacia</v>
      </c>
      <c r="E73" s="280">
        <v>0</v>
      </c>
      <c r="F73" s="281" t="s">
        <v>4</v>
      </c>
      <c r="G73" s="280">
        <v>2</v>
      </c>
      <c r="H73" s="315" t="str">
        <f>Global!H73</f>
        <v>Brasil (Brazil)</v>
      </c>
      <c r="I73" s="283" t="str">
        <f>IF(OR(E73="",G73=""),"",IF(E73&gt;G73,"L",IF(G73&gt;E73,"V","E")))</f>
        <v>V</v>
      </c>
      <c r="J73" s="284"/>
      <c r="K73" s="285">
        <f>IF(Global!E73="","",Global!E73)</f>
        <v>0</v>
      </c>
      <c r="L73" s="285">
        <f>IF(Global!G73="","",Global!G73)</f>
        <v>0</v>
      </c>
      <c r="M73" s="296" t="str">
        <f t="shared" si="19"/>
        <v>E</v>
      </c>
      <c r="N73" s="287">
        <f>IF(M73="","",IF(AND(E73=K73,L73=G73),CTOSPuntosPorMarcador,0)+IF(M73=I73,CTOSPuntosPorGanador,0)+IF(E73-G73=K73-L73,CTOSPuntosPorDiferencia,0))</f>
        <v>0</v>
      </c>
      <c r="O73" s="166"/>
      <c r="P73" s="166"/>
      <c r="Q73" s="166"/>
      <c r="R73" s="166"/>
      <c r="S73" s="166"/>
    </row>
    <row r="74" spans="1:19" s="158" customFormat="1" ht="30.95" customHeight="1" thickBot="1" x14ac:dyDescent="0.25">
      <c r="A74" s="276">
        <f>Global!A74</f>
        <v>44904</v>
      </c>
      <c r="B74" s="306">
        <f>Global!B74</f>
        <v>0.54166666666666663</v>
      </c>
      <c r="C74" s="289">
        <f>Global!C74</f>
        <v>58</v>
      </c>
      <c r="D74" s="292" t="str">
        <f>Global!D74</f>
        <v>Holanda (Holland)</v>
      </c>
      <c r="E74" s="291">
        <v>0</v>
      </c>
      <c r="F74" s="292" t="s">
        <v>4</v>
      </c>
      <c r="G74" s="280">
        <v>1</v>
      </c>
      <c r="H74" s="315" t="str">
        <f>Global!H74</f>
        <v>Argentina</v>
      </c>
      <c r="I74" s="283" t="str">
        <f>IF(OR(E74="",G74=""),"",IF(E74&gt;G74,"L",IF(G74&gt;E74,"V","E")))</f>
        <v>V</v>
      </c>
      <c r="J74" s="284"/>
      <c r="K74" s="285">
        <f>IF(Global!E74="","",Global!E74)</f>
        <v>2</v>
      </c>
      <c r="L74" s="285">
        <f>IF(Global!G74="","",Global!G74)</f>
        <v>2</v>
      </c>
      <c r="M74" s="296" t="str">
        <f t="shared" si="19"/>
        <v>E</v>
      </c>
      <c r="N74" s="287">
        <f>IF(M74="","",IF(AND(E74=K74,L74=G74),CTOSPuntosPorMarcador,0)+IF(M74=I74,CTOSPuntosPorGanador,0)+IF(E74-G74=K74-L74,CTOSPuntosPorDiferencia,0))</f>
        <v>0</v>
      </c>
      <c r="O74" s="166"/>
      <c r="P74" s="166"/>
      <c r="Q74" s="166"/>
      <c r="R74" s="166"/>
      <c r="S74" s="166"/>
    </row>
    <row r="75" spans="1:19" s="158" customFormat="1" ht="30.95" customHeight="1" thickBot="1" x14ac:dyDescent="0.25">
      <c r="A75" s="276">
        <f>Global!A75</f>
        <v>44905</v>
      </c>
      <c r="B75" s="306">
        <f>Global!B75</f>
        <v>0.375</v>
      </c>
      <c r="C75" s="289">
        <f>Global!C75</f>
        <v>59</v>
      </c>
      <c r="D75" s="292" t="str">
        <f>Global!D75</f>
        <v>Marruecos (Morocco)</v>
      </c>
      <c r="E75" s="291">
        <v>1</v>
      </c>
      <c r="F75" s="292" t="s">
        <v>4</v>
      </c>
      <c r="G75" s="280">
        <v>2</v>
      </c>
      <c r="H75" s="315" t="str">
        <f>Global!H75</f>
        <v>Portugal</v>
      </c>
      <c r="I75" s="283" t="str">
        <f>IF(OR(E75="",G75=""),"",IF(E75&gt;G75,"L",IF(G75&gt;E75,"V","E")))</f>
        <v>V</v>
      </c>
      <c r="J75" s="284"/>
      <c r="K75" s="285">
        <f>IF(Global!E75="","",Global!E75)</f>
        <v>1</v>
      </c>
      <c r="L75" s="285">
        <f>IF(Global!G75="","",Global!G75)</f>
        <v>0</v>
      </c>
      <c r="M75" s="296" t="str">
        <f t="shared" si="19"/>
        <v>L</v>
      </c>
      <c r="N75" s="287">
        <f>IF(M75="","",IF(AND(E75=K75,L75=G75),CTOSPuntosPorMarcador,0)+IF(M75=I75,CTOSPuntosPorGanador,0)+IF(E75-G75=K75-L75,CTOSPuntosPorDiferencia,0))</f>
        <v>0</v>
      </c>
      <c r="O75" s="166"/>
      <c r="P75" s="166"/>
      <c r="Q75" s="166"/>
      <c r="R75" s="166"/>
      <c r="S75" s="166"/>
    </row>
    <row r="76" spans="1:19" s="158" customFormat="1" ht="30.95" customHeight="1" thickBot="1" x14ac:dyDescent="0.25">
      <c r="A76" s="276">
        <f>Global!A76</f>
        <v>44905</v>
      </c>
      <c r="B76" s="306">
        <f>Global!B76</f>
        <v>0.54166666666666663</v>
      </c>
      <c r="C76" s="289">
        <f>Global!C76</f>
        <v>60</v>
      </c>
      <c r="D76" s="292" t="str">
        <f>Global!D76</f>
        <v>Francia (France)</v>
      </c>
      <c r="E76" s="291">
        <v>1</v>
      </c>
      <c r="F76" s="292" t="s">
        <v>4</v>
      </c>
      <c r="G76" s="280">
        <v>2</v>
      </c>
      <c r="H76" s="315" t="str">
        <f>Global!H76</f>
        <v>Inglaterra (England)</v>
      </c>
      <c r="I76" s="283" t="str">
        <f>IF(OR(E76="",G76=""),"",IF(E76&gt;G76,"L",IF(G76&gt;E76,"V","E")))</f>
        <v>V</v>
      </c>
      <c r="J76" s="284"/>
      <c r="K76" s="285">
        <f>IF(Global!E76="","",Global!E76)</f>
        <v>2</v>
      </c>
      <c r="L76" s="285">
        <f>IF(Global!G76="","",Global!G76)</f>
        <v>1</v>
      </c>
      <c r="M76" s="296" t="str">
        <f t="shared" si="19"/>
        <v>L</v>
      </c>
      <c r="N76" s="287">
        <f>IF(M76="","",IF(AND(E76=K76,L76=G76),CTOSPuntosPorMarcador,0)+IF(M76=I76,CTOSPuntosPorGanador,0)+IF(E76-G76=K76-L76,CTOSPuntosPorDiferencia,0))</f>
        <v>0</v>
      </c>
      <c r="O76" s="166"/>
      <c r="P76" s="166"/>
      <c r="Q76" s="166"/>
      <c r="R76" s="166"/>
      <c r="S76" s="166"/>
    </row>
    <row r="77" spans="1:19" s="158" customFormat="1" ht="17.25" customHeight="1" thickBot="1" x14ac:dyDescent="0.25">
      <c r="A77" s="297" t="str">
        <f>Global!A77</f>
        <v>SEMIFINALES (Semifinals)</v>
      </c>
      <c r="B77" s="298"/>
      <c r="C77" s="299"/>
      <c r="D77" s="298"/>
      <c r="E77" s="300"/>
      <c r="F77" s="298"/>
      <c r="G77" s="300"/>
      <c r="H77" s="298"/>
      <c r="I77" s="301"/>
      <c r="J77" s="117"/>
      <c r="K77" s="302"/>
      <c r="L77" s="302"/>
      <c r="M77" s="303" t="str">
        <f t="shared" si="19"/>
        <v/>
      </c>
      <c r="N77" s="304"/>
      <c r="O77" s="166"/>
      <c r="P77" s="166"/>
      <c r="Q77" s="166"/>
      <c r="R77" s="166"/>
      <c r="S77" s="166"/>
    </row>
    <row r="78" spans="1:19" s="158" customFormat="1" ht="30.95" customHeight="1" thickBot="1" x14ac:dyDescent="0.25">
      <c r="A78" s="276">
        <f>Global!A78</f>
        <v>44908</v>
      </c>
      <c r="B78" s="305">
        <f>Global!B78</f>
        <v>0.54166666666666663</v>
      </c>
      <c r="C78" s="278">
        <f>Global!C78</f>
        <v>61</v>
      </c>
      <c r="D78" s="281" t="str">
        <f>Global!D78</f>
        <v>Croacia</v>
      </c>
      <c r="E78" s="280">
        <v>1</v>
      </c>
      <c r="F78" s="281" t="s">
        <v>4</v>
      </c>
      <c r="G78" s="280">
        <v>2</v>
      </c>
      <c r="H78" s="314" t="str">
        <f>Global!H78</f>
        <v>Argentina</v>
      </c>
      <c r="I78" s="283" t="str">
        <f>IF(OR(E78="",G78=""),"",IF(E78&gt;G78,"L",IF(G78&gt;E78,"V","E")))</f>
        <v>V</v>
      </c>
      <c r="J78" s="284"/>
      <c r="K78" s="285">
        <f>IF(Global!E78="","",Global!E78)</f>
        <v>0</v>
      </c>
      <c r="L78" s="285">
        <f>IF(Global!G78="","",Global!G78)</f>
        <v>3</v>
      </c>
      <c r="M78" s="296" t="str">
        <f t="shared" si="19"/>
        <v>V</v>
      </c>
      <c r="N78" s="287">
        <f>IF(M78="","",IF(AND(E78=K78,L78=G78),SEMIPuntosPorMarcador,0)+IF(M78=I78,SEMIPuntosPorGanador,0)+IF(E78-G78=K78-L78,SEMIPuntosPorDiferencia,0))</f>
        <v>7</v>
      </c>
      <c r="O78" s="166"/>
      <c r="P78" s="166"/>
      <c r="Q78" s="166"/>
      <c r="R78" s="166"/>
      <c r="S78" s="166"/>
    </row>
    <row r="79" spans="1:19" s="158" customFormat="1" ht="30.95" customHeight="1" thickBot="1" x14ac:dyDescent="0.25">
      <c r="A79" s="276">
        <f>Global!A79</f>
        <v>44909</v>
      </c>
      <c r="B79" s="306">
        <f>Global!B79</f>
        <v>0.54166666666666663</v>
      </c>
      <c r="C79" s="289">
        <f>Global!C79</f>
        <v>62</v>
      </c>
      <c r="D79" s="292" t="str">
        <f>Global!D79</f>
        <v>Marruecos (Morocco)</v>
      </c>
      <c r="E79" s="291">
        <v>0</v>
      </c>
      <c r="F79" s="292" t="s">
        <v>4</v>
      </c>
      <c r="G79" s="291">
        <v>1</v>
      </c>
      <c r="H79" s="315" t="str">
        <f>Global!H79</f>
        <v>Francia (France)</v>
      </c>
      <c r="I79" s="283" t="str">
        <f>IF(OR(E79="",G79=""),"",IF(E79&gt;G79,"L",IF(G79&gt;E79,"V","E")))</f>
        <v>V</v>
      </c>
      <c r="J79" s="284"/>
      <c r="K79" s="285">
        <f>IF(Global!E79="","",Global!E79)</f>
        <v>0</v>
      </c>
      <c r="L79" s="285">
        <f>IF(Global!G79="","",Global!G79)</f>
        <v>2</v>
      </c>
      <c r="M79" s="296" t="str">
        <f t="shared" si="19"/>
        <v>V</v>
      </c>
      <c r="N79" s="287">
        <f>IF(M79="","",IF(AND(E79=K79,L79=G79),SEMIPuntosPorMarcador,0)+IF(M79=I79,SEMIPuntosPorGanador,0)+IF(E79-G79=K79-L79,SEMIPuntosPorDiferencia,0))</f>
        <v>7</v>
      </c>
      <c r="O79" s="166"/>
      <c r="P79" s="166"/>
      <c r="Q79" s="166"/>
      <c r="R79" s="166"/>
      <c r="S79" s="166"/>
    </row>
    <row r="80" spans="1:19" s="158" customFormat="1" ht="17.25" customHeight="1" thickBot="1" x14ac:dyDescent="0.25">
      <c r="A80" s="297" t="str">
        <f>Global!A80</f>
        <v>TERCER PUESTO (Third Place)</v>
      </c>
      <c r="B80" s="312"/>
      <c r="C80" s="313"/>
      <c r="D80" s="298"/>
      <c r="E80" s="300"/>
      <c r="F80" s="298"/>
      <c r="G80" s="300"/>
      <c r="H80" s="298"/>
      <c r="I80" s="301"/>
      <c r="J80" s="117"/>
      <c r="K80" s="302"/>
      <c r="L80" s="302"/>
      <c r="M80" s="303" t="str">
        <f t="shared" si="19"/>
        <v/>
      </c>
      <c r="N80" s="304"/>
      <c r="O80" s="166"/>
      <c r="P80" s="166"/>
      <c r="Q80" s="166"/>
      <c r="R80" s="166"/>
      <c r="S80" s="166"/>
    </row>
    <row r="81" spans="1:19" s="158" customFormat="1" ht="30.95" customHeight="1" thickBot="1" x14ac:dyDescent="0.25">
      <c r="A81" s="276">
        <f>Global!A81</f>
        <v>44912</v>
      </c>
      <c r="B81" s="305">
        <f>Global!B81</f>
        <v>0.375</v>
      </c>
      <c r="C81" s="278">
        <f>Global!C81</f>
        <v>63</v>
      </c>
      <c r="D81" s="281" t="str">
        <f>Global!D81</f>
        <v>Croacia</v>
      </c>
      <c r="E81" s="280">
        <v>2</v>
      </c>
      <c r="F81" s="281" t="s">
        <v>4</v>
      </c>
      <c r="G81" s="280">
        <v>3</v>
      </c>
      <c r="H81" s="314" t="str">
        <f>Global!H81</f>
        <v>Marruecos (Morocco)</v>
      </c>
      <c r="I81" s="283" t="str">
        <f>IF(OR(E81="",G81=""),"",IF(E81&gt;G81,"L",IF(G81&gt;E81,"V","E")))</f>
        <v>V</v>
      </c>
      <c r="J81" s="284"/>
      <c r="K81" s="285">
        <f>IF(Global!E81="","",Global!E81)</f>
        <v>2</v>
      </c>
      <c r="L81" s="285">
        <f>IF(Global!G81="","",Global!G81)</f>
        <v>1</v>
      </c>
      <c r="M81" s="296" t="str">
        <f t="shared" si="19"/>
        <v>L</v>
      </c>
      <c r="N81" s="287">
        <f>IF(M81="","",IF(AND(E81=K81,L81=G81),TERCPuntosPorMarcador,0)+IF(M81=I81,TERCPuntosPorGanador,0)+IF(E81-G81=K81-L81,TERCPuntosPorDiferencia,0))</f>
        <v>0</v>
      </c>
      <c r="O81" s="166"/>
      <c r="P81" s="166"/>
      <c r="Q81" s="166"/>
      <c r="R81" s="166"/>
      <c r="S81" s="166"/>
    </row>
    <row r="82" spans="1:19" s="158" customFormat="1" ht="17.25" customHeight="1" thickBot="1" x14ac:dyDescent="0.25">
      <c r="A82" s="297" t="str">
        <f>Global!A82</f>
        <v>FINAL</v>
      </c>
      <c r="B82" s="298"/>
      <c r="C82" s="299"/>
      <c r="D82" s="298"/>
      <c r="E82" s="300"/>
      <c r="F82" s="298"/>
      <c r="G82" s="300"/>
      <c r="H82" s="298"/>
      <c r="I82" s="301"/>
      <c r="J82" s="117"/>
      <c r="K82" s="302"/>
      <c r="L82" s="302"/>
      <c r="M82" s="303" t="str">
        <f t="shared" si="19"/>
        <v/>
      </c>
      <c r="N82" s="304"/>
      <c r="O82" s="166"/>
      <c r="P82" s="166"/>
      <c r="Q82" s="166"/>
      <c r="R82" s="166"/>
      <c r="S82" s="166"/>
    </row>
    <row r="83" spans="1:19" s="158" customFormat="1" ht="30.95" customHeight="1" thickBot="1" x14ac:dyDescent="0.25">
      <c r="A83" s="276">
        <f>Global!A83</f>
        <v>44913</v>
      </c>
      <c r="B83" s="316">
        <f>Global!B83</f>
        <v>0.375</v>
      </c>
      <c r="C83" s="317">
        <f>Global!C83</f>
        <v>64</v>
      </c>
      <c r="D83" s="318" t="str">
        <f>Global!D83</f>
        <v>Argentina</v>
      </c>
      <c r="E83" s="280">
        <v>0</v>
      </c>
      <c r="F83" s="318" t="s">
        <v>4</v>
      </c>
      <c r="G83" s="280">
        <v>1</v>
      </c>
      <c r="H83" s="319" t="str">
        <f>Global!H83</f>
        <v>Francia (France)</v>
      </c>
      <c r="I83" s="283" t="str">
        <f>IF(OR(E83="",G83=""),"",IF(E83&gt;G83,"L",IF(G83&gt;E83,"V","E")))</f>
        <v>V</v>
      </c>
      <c r="J83" s="311"/>
      <c r="K83" s="320">
        <f>IF(Global!E83="","",Global!E83)</f>
        <v>2</v>
      </c>
      <c r="L83" s="320">
        <f>IF(Global!G83="","",Global!G83)</f>
        <v>2</v>
      </c>
      <c r="M83" s="286" t="str">
        <f t="shared" si="19"/>
        <v>E</v>
      </c>
      <c r="N83" s="287">
        <f>IF(M83="","",IF(AND(E83=K83,L83=G83),FINALPuntosPorMarcador,0)+IF(M83=I83,FINALPuntosPorGanador,0)+IF(E83-G83=K83-L83,FINALPuntosPorDiferencia,0))</f>
        <v>0</v>
      </c>
      <c r="O83" s="166"/>
      <c r="P83" s="166"/>
      <c r="Q83" s="166"/>
      <c r="R83" s="166"/>
      <c r="S83" s="166"/>
    </row>
    <row r="84" spans="1:19" ht="17.25" customHeight="1" x14ac:dyDescent="0.2">
      <c r="A84" s="262"/>
      <c r="B84" s="263"/>
      <c r="C84" s="264"/>
      <c r="D84" s="196"/>
      <c r="E84" s="192"/>
      <c r="F84" s="196"/>
      <c r="G84" s="192"/>
      <c r="H84" s="196"/>
      <c r="I84" s="195"/>
      <c r="J84" s="29"/>
      <c r="K84" s="198"/>
      <c r="L84" s="198"/>
      <c r="M84" s="265" t="s">
        <v>22</v>
      </c>
      <c r="N84" s="266">
        <f>SUM(N8:N83)</f>
        <v>74</v>
      </c>
      <c r="O84" s="161"/>
      <c r="P84" s="161"/>
      <c r="Q84" s="161"/>
      <c r="R84" s="161"/>
      <c r="S84" s="161"/>
    </row>
    <row r="85" spans="1:19" s="10" customFormat="1" ht="17.25" customHeight="1" x14ac:dyDescent="0.2">
      <c r="A85" s="87" t="str">
        <f>Global!A85</f>
        <v>FASE DE GRUPOS</v>
      </c>
      <c r="B85" s="88"/>
      <c r="C85" s="89"/>
      <c r="D85" s="90"/>
      <c r="E85" s="267"/>
      <c r="F85" s="90"/>
      <c r="G85" s="267"/>
      <c r="H85" s="92"/>
      <c r="I85" s="81"/>
      <c r="J85" s="30"/>
      <c r="K85" s="189"/>
      <c r="L85" s="189"/>
      <c r="M85" s="189"/>
      <c r="N85" s="189"/>
      <c r="O85" s="82"/>
      <c r="P85" s="82"/>
      <c r="Q85" s="82"/>
      <c r="R85" s="82"/>
      <c r="S85" s="82"/>
    </row>
    <row r="86" spans="1:19" ht="17.25" customHeight="1" x14ac:dyDescent="0.2">
      <c r="A86" s="83" t="str">
        <f>Global!A86</f>
        <v>Puntos por Marcador Atinado</v>
      </c>
      <c r="B86" s="83"/>
      <c r="C86" s="93"/>
      <c r="D86" s="83"/>
      <c r="E86" s="94">
        <f>Global!E86</f>
        <v>1</v>
      </c>
      <c r="F86" s="53"/>
      <c r="G86" s="268"/>
      <c r="H86" s="53"/>
      <c r="I86" s="57"/>
      <c r="J86" s="30"/>
      <c r="K86" s="167"/>
      <c r="L86" s="167"/>
      <c r="M86" s="167"/>
      <c r="N86" s="167"/>
      <c r="O86" s="167"/>
      <c r="P86" s="167"/>
      <c r="Q86" s="167"/>
      <c r="R86" s="167"/>
      <c r="S86" s="167"/>
    </row>
    <row r="87" spans="1:19" ht="17.25" customHeight="1" x14ac:dyDescent="0.2">
      <c r="A87" s="83" t="str">
        <f>Global!A87</f>
        <v>Puntos por Ganador/Empate Atinado</v>
      </c>
      <c r="B87" s="83"/>
      <c r="C87" s="93"/>
      <c r="D87" s="85"/>
      <c r="E87" s="94">
        <f>Global!E87</f>
        <v>1</v>
      </c>
      <c r="F87" s="53"/>
      <c r="G87" s="268"/>
      <c r="H87" s="53"/>
      <c r="I87" s="57"/>
      <c r="J87" s="30"/>
      <c r="K87" s="167"/>
      <c r="L87" s="167"/>
      <c r="M87" s="167"/>
      <c r="N87" s="167"/>
      <c r="O87" s="167"/>
      <c r="P87" s="167"/>
      <c r="Q87" s="167"/>
      <c r="R87" s="167"/>
      <c r="S87" s="167"/>
    </row>
    <row r="88" spans="1:19" ht="17.25" customHeight="1" x14ac:dyDescent="0.2">
      <c r="A88" s="83" t="str">
        <f>Global!A88</f>
        <v>Puntos por Ganador y Diferencia de Goles Atinado</v>
      </c>
      <c r="B88" s="84"/>
      <c r="C88" s="84"/>
      <c r="D88" s="85"/>
      <c r="E88" s="94">
        <f>Global!E88</f>
        <v>1</v>
      </c>
      <c r="F88" s="53"/>
      <c r="G88" s="268"/>
      <c r="H88" s="53"/>
      <c r="I88" s="57"/>
      <c r="J88" s="30"/>
      <c r="K88" s="167"/>
      <c r="L88" s="167"/>
      <c r="M88" s="167"/>
      <c r="N88" s="167"/>
      <c r="O88" s="167"/>
      <c r="P88" s="167"/>
      <c r="Q88" s="167"/>
      <c r="R88" s="167"/>
      <c r="S88" s="167"/>
    </row>
    <row r="89" spans="1:19" ht="17.25" customHeight="1" x14ac:dyDescent="0.2">
      <c r="A89" s="83"/>
      <c r="B89" s="84"/>
      <c r="C89" s="84"/>
      <c r="D89" s="85"/>
      <c r="E89" s="269"/>
      <c r="F89" s="53"/>
      <c r="G89" s="268"/>
      <c r="H89" s="53"/>
      <c r="I89" s="57"/>
      <c r="J89" s="30"/>
      <c r="K89" s="167"/>
      <c r="L89" s="167"/>
      <c r="M89" s="167"/>
      <c r="N89" s="167"/>
      <c r="O89" s="167"/>
      <c r="P89" s="167"/>
      <c r="Q89" s="167"/>
      <c r="R89" s="167"/>
      <c r="S89" s="167"/>
    </row>
    <row r="90" spans="1:19" ht="17.25" customHeight="1" x14ac:dyDescent="0.2">
      <c r="A90" s="87" t="str">
        <f>Global!A90</f>
        <v>OCTAVOS DE FINAL</v>
      </c>
      <c r="B90" s="55"/>
      <c r="C90" s="55"/>
      <c r="D90" s="53"/>
      <c r="E90" s="268"/>
      <c r="F90" s="53"/>
      <c r="G90" s="268"/>
      <c r="H90" s="53"/>
      <c r="I90" s="57"/>
      <c r="J90" s="30"/>
      <c r="K90" s="167"/>
      <c r="L90" s="167"/>
      <c r="M90" s="167"/>
      <c r="N90" s="167"/>
      <c r="O90" s="167"/>
      <c r="P90" s="167"/>
      <c r="Q90" s="167"/>
      <c r="R90" s="167"/>
      <c r="S90" s="167"/>
    </row>
    <row r="91" spans="1:19" ht="17.25" customHeight="1" x14ac:dyDescent="0.2">
      <c r="A91" s="83" t="str">
        <f>Global!A91</f>
        <v>Puntos por Marcador Atinado</v>
      </c>
      <c r="B91" s="83"/>
      <c r="C91" s="93"/>
      <c r="D91" s="83"/>
      <c r="E91" s="94">
        <f>Global!E91</f>
        <v>1</v>
      </c>
      <c r="F91" s="53"/>
      <c r="G91" s="268"/>
      <c r="H91" s="53"/>
      <c r="I91" s="57"/>
      <c r="J91" s="30"/>
      <c r="K91" s="167"/>
      <c r="L91" s="167"/>
      <c r="M91" s="167"/>
      <c r="N91" s="167"/>
      <c r="O91" s="167"/>
      <c r="P91" s="167"/>
      <c r="Q91" s="167"/>
      <c r="R91" s="167"/>
      <c r="S91" s="167"/>
    </row>
    <row r="92" spans="1:19" ht="17.25" customHeight="1" x14ac:dyDescent="0.2">
      <c r="A92" s="83" t="str">
        <f>Global!A92</f>
        <v>Puntos por Ganador/Empate Atinado</v>
      </c>
      <c r="B92" s="83"/>
      <c r="C92" s="93"/>
      <c r="D92" s="85"/>
      <c r="E92" s="94">
        <f>Global!E92</f>
        <v>3</v>
      </c>
      <c r="F92" s="53"/>
      <c r="G92" s="268"/>
      <c r="H92" s="53"/>
      <c r="I92" s="57"/>
      <c r="J92" s="30"/>
      <c r="K92" s="167"/>
      <c r="L92" s="167"/>
      <c r="M92" s="167"/>
      <c r="N92" s="167"/>
      <c r="O92" s="167"/>
      <c r="P92" s="167"/>
      <c r="Q92" s="167"/>
      <c r="R92" s="167"/>
      <c r="S92" s="167"/>
    </row>
    <row r="93" spans="1:19" ht="17.25" customHeight="1" x14ac:dyDescent="0.2">
      <c r="A93" s="83" t="str">
        <f>Global!A93</f>
        <v>Puntos por Ganador y Diferencia de Goles Atinado</v>
      </c>
      <c r="B93" s="84"/>
      <c r="C93" s="84"/>
      <c r="D93" s="85"/>
      <c r="E93" s="94">
        <f>Global!E93</f>
        <v>1</v>
      </c>
      <c r="F93" s="53"/>
      <c r="G93" s="268"/>
      <c r="H93" s="53"/>
      <c r="I93" s="57"/>
      <c r="J93" s="30"/>
      <c r="K93" s="167"/>
      <c r="L93" s="167"/>
      <c r="M93" s="167"/>
      <c r="N93" s="167"/>
      <c r="O93" s="167"/>
      <c r="P93" s="167"/>
      <c r="Q93" s="167"/>
      <c r="R93" s="167"/>
      <c r="S93" s="167"/>
    </row>
    <row r="94" spans="1:19" ht="17.25" customHeight="1" x14ac:dyDescent="0.2">
      <c r="A94" s="54"/>
      <c r="B94" s="55"/>
      <c r="C94" s="55"/>
      <c r="D94" s="53"/>
      <c r="E94" s="268"/>
      <c r="F94" s="53"/>
      <c r="G94" s="268"/>
      <c r="H94" s="53"/>
      <c r="I94" s="57"/>
      <c r="J94" s="30"/>
      <c r="K94" s="167"/>
      <c r="L94" s="167"/>
      <c r="M94" s="167"/>
      <c r="N94" s="167"/>
      <c r="O94" s="167"/>
      <c r="P94" s="167"/>
      <c r="Q94" s="167"/>
      <c r="R94" s="167"/>
      <c r="S94" s="167"/>
    </row>
    <row r="95" spans="1:19" ht="17.25" customHeight="1" x14ac:dyDescent="0.2">
      <c r="A95" s="87" t="str">
        <f>Global!A95</f>
        <v>CUARTOS DE FINAL</v>
      </c>
      <c r="B95" s="55"/>
      <c r="C95" s="55"/>
      <c r="D95" s="53"/>
      <c r="E95" s="268"/>
      <c r="F95" s="53"/>
      <c r="G95" s="268"/>
      <c r="H95" s="53"/>
      <c r="I95" s="57"/>
      <c r="J95" s="30"/>
      <c r="K95" s="167"/>
      <c r="L95" s="167"/>
      <c r="M95" s="167"/>
      <c r="N95" s="167"/>
      <c r="O95" s="167"/>
      <c r="P95" s="167"/>
      <c r="Q95" s="167"/>
      <c r="R95" s="167"/>
      <c r="S95" s="167"/>
    </row>
    <row r="96" spans="1:19" ht="17.25" customHeight="1" x14ac:dyDescent="0.2">
      <c r="A96" s="83" t="str">
        <f>Global!A96</f>
        <v>Puntos por Marcador Atinado</v>
      </c>
      <c r="B96" s="83"/>
      <c r="C96" s="93"/>
      <c r="D96" s="83"/>
      <c r="E96" s="94">
        <f>Global!E96</f>
        <v>1</v>
      </c>
      <c r="F96" s="53"/>
      <c r="G96" s="268"/>
      <c r="H96" s="53"/>
      <c r="I96" s="57"/>
      <c r="J96" s="30"/>
      <c r="K96" s="167"/>
      <c r="L96" s="167"/>
      <c r="M96" s="167"/>
      <c r="N96" s="167"/>
      <c r="O96" s="167"/>
      <c r="P96" s="167"/>
      <c r="Q96" s="167"/>
      <c r="R96" s="167"/>
      <c r="S96" s="167"/>
    </row>
    <row r="97" spans="1:19" ht="17.25" customHeight="1" x14ac:dyDescent="0.2">
      <c r="A97" s="83" t="str">
        <f>Global!A97</f>
        <v>Puntos por Ganador/Empate Atinado</v>
      </c>
      <c r="B97" s="83"/>
      <c r="C97" s="93"/>
      <c r="D97" s="85"/>
      <c r="E97" s="94">
        <f>Global!E97</f>
        <v>5</v>
      </c>
      <c r="F97" s="53"/>
      <c r="G97" s="268"/>
      <c r="H97" s="53"/>
      <c r="I97" s="57"/>
      <c r="J97" s="30"/>
      <c r="K97" s="167"/>
      <c r="L97" s="167"/>
      <c r="M97" s="167"/>
      <c r="N97" s="167"/>
      <c r="O97" s="167"/>
      <c r="P97" s="167"/>
      <c r="Q97" s="167"/>
      <c r="R97" s="167"/>
      <c r="S97" s="167"/>
    </row>
    <row r="98" spans="1:19" ht="17.25" customHeight="1" x14ac:dyDescent="0.2">
      <c r="A98" s="83" t="str">
        <f>Global!A98</f>
        <v>Puntos por Ganador y Diferencia de Goles Atinado</v>
      </c>
      <c r="B98" s="84"/>
      <c r="C98" s="84"/>
      <c r="D98" s="85"/>
      <c r="E98" s="94">
        <f>Global!E98</f>
        <v>1</v>
      </c>
      <c r="F98" s="53"/>
      <c r="G98" s="268"/>
      <c r="H98" s="53"/>
      <c r="I98" s="57"/>
      <c r="J98" s="30"/>
      <c r="K98" s="167"/>
      <c r="L98" s="167"/>
      <c r="M98" s="167"/>
      <c r="N98" s="167"/>
      <c r="O98" s="167"/>
      <c r="P98" s="167"/>
      <c r="Q98" s="167"/>
      <c r="R98" s="167"/>
      <c r="S98" s="167"/>
    </row>
    <row r="99" spans="1:19" ht="17.25" customHeight="1" x14ac:dyDescent="0.2">
      <c r="A99" s="54"/>
      <c r="B99" s="55"/>
      <c r="C99" s="55"/>
      <c r="D99" s="53"/>
      <c r="E99" s="268"/>
      <c r="F99" s="53"/>
      <c r="G99" s="268"/>
      <c r="H99" s="53"/>
      <c r="I99" s="57"/>
      <c r="J99" s="30"/>
      <c r="K99" s="167"/>
      <c r="L99" s="167"/>
      <c r="M99" s="167"/>
      <c r="N99" s="167"/>
      <c r="O99" s="167"/>
      <c r="P99" s="167"/>
      <c r="Q99" s="167"/>
      <c r="R99" s="167"/>
      <c r="S99" s="167"/>
    </row>
    <row r="100" spans="1:19" ht="17.25" customHeight="1" x14ac:dyDescent="0.2">
      <c r="A100" s="87" t="str">
        <f>Global!A100</f>
        <v>SEMIFINAL</v>
      </c>
      <c r="B100" s="55"/>
      <c r="C100" s="55"/>
      <c r="D100" s="53"/>
      <c r="E100" s="268"/>
      <c r="F100" s="53"/>
      <c r="G100" s="268"/>
      <c r="H100" s="53"/>
      <c r="I100" s="57"/>
      <c r="J100" s="30"/>
      <c r="K100" s="167"/>
      <c r="L100" s="167"/>
      <c r="M100" s="167"/>
      <c r="N100" s="167"/>
      <c r="O100" s="167"/>
      <c r="P100" s="167"/>
      <c r="Q100" s="167"/>
      <c r="R100" s="167"/>
      <c r="S100" s="167"/>
    </row>
    <row r="101" spans="1:19" ht="17.25" customHeight="1" x14ac:dyDescent="0.2">
      <c r="A101" s="83" t="str">
        <f>Global!A101</f>
        <v>Puntos por Marcador Atinado</v>
      </c>
      <c r="B101" s="83"/>
      <c r="C101" s="93"/>
      <c r="D101" s="83"/>
      <c r="E101" s="94">
        <f>Global!E101</f>
        <v>1</v>
      </c>
      <c r="F101" s="53"/>
      <c r="G101" s="268"/>
      <c r="H101" s="53"/>
      <c r="I101" s="57"/>
      <c r="J101" s="30"/>
      <c r="K101" s="167"/>
      <c r="L101" s="167"/>
      <c r="M101" s="167"/>
      <c r="N101" s="167"/>
      <c r="O101" s="167"/>
      <c r="P101" s="167"/>
      <c r="Q101" s="167"/>
      <c r="R101" s="167"/>
      <c r="S101" s="167"/>
    </row>
    <row r="102" spans="1:19" ht="17.25" customHeight="1" x14ac:dyDescent="0.2">
      <c r="A102" s="83" t="str">
        <f>Global!A102</f>
        <v>Puntos por Ganador/Empate Atinado</v>
      </c>
      <c r="B102" s="83"/>
      <c r="C102" s="93"/>
      <c r="D102" s="85"/>
      <c r="E102" s="94">
        <f>Global!E102</f>
        <v>7</v>
      </c>
      <c r="F102" s="53"/>
      <c r="G102" s="268"/>
      <c r="H102" s="53"/>
      <c r="I102" s="57"/>
      <c r="J102" s="30"/>
      <c r="K102" s="167"/>
      <c r="L102" s="167"/>
      <c r="M102" s="167"/>
      <c r="N102" s="167"/>
      <c r="O102" s="167"/>
      <c r="P102" s="167"/>
      <c r="Q102" s="167"/>
      <c r="R102" s="167"/>
      <c r="S102" s="167"/>
    </row>
    <row r="103" spans="1:19" ht="17.25" customHeight="1" x14ac:dyDescent="0.2">
      <c r="A103" s="83" t="str">
        <f>Global!A103</f>
        <v>Puntos por Ganador y Diferencia de Goles Atinado</v>
      </c>
      <c r="B103" s="84"/>
      <c r="C103" s="84"/>
      <c r="D103" s="85"/>
      <c r="E103" s="94">
        <f>Global!E103</f>
        <v>1</v>
      </c>
      <c r="F103" s="53"/>
      <c r="G103" s="268"/>
      <c r="H103" s="53"/>
      <c r="I103" s="57"/>
      <c r="J103" s="30"/>
      <c r="K103" s="167"/>
      <c r="L103" s="167"/>
      <c r="M103" s="167"/>
      <c r="N103" s="167"/>
      <c r="O103" s="167"/>
      <c r="P103" s="167"/>
      <c r="Q103" s="167"/>
      <c r="R103" s="167"/>
      <c r="S103" s="167"/>
    </row>
    <row r="104" spans="1:19" ht="17.25" customHeight="1" x14ac:dyDescent="0.2">
      <c r="A104" s="54"/>
      <c r="B104" s="55"/>
      <c r="C104" s="55"/>
      <c r="D104" s="53"/>
      <c r="E104" s="268"/>
      <c r="F104" s="53"/>
      <c r="G104" s="268"/>
      <c r="H104" s="53"/>
      <c r="I104" s="57"/>
      <c r="J104" s="30"/>
      <c r="K104" s="167"/>
      <c r="L104" s="167"/>
      <c r="M104" s="167"/>
      <c r="N104" s="167"/>
      <c r="O104" s="167"/>
      <c r="P104" s="167"/>
      <c r="Q104" s="167"/>
      <c r="R104" s="167"/>
      <c r="S104" s="167"/>
    </row>
    <row r="105" spans="1:19" ht="17.25" customHeight="1" x14ac:dyDescent="0.2">
      <c r="A105" s="87" t="str">
        <f>Global!A105</f>
        <v>TERCER LUGAR</v>
      </c>
      <c r="B105" s="55"/>
      <c r="C105" s="55"/>
      <c r="D105" s="53"/>
      <c r="E105" s="268"/>
      <c r="F105" s="53"/>
      <c r="G105" s="268"/>
      <c r="H105" s="53"/>
      <c r="I105" s="57"/>
      <c r="J105" s="30"/>
      <c r="K105" s="167"/>
      <c r="L105" s="167"/>
      <c r="M105" s="167"/>
      <c r="N105" s="167"/>
      <c r="O105" s="167"/>
      <c r="P105" s="167"/>
      <c r="Q105" s="167"/>
      <c r="R105" s="167"/>
      <c r="S105" s="167"/>
    </row>
    <row r="106" spans="1:19" ht="17.25" customHeight="1" x14ac:dyDescent="0.2">
      <c r="A106" s="83" t="str">
        <f>Global!A106</f>
        <v>Puntos por Marcador Atinado</v>
      </c>
      <c r="B106" s="83"/>
      <c r="C106" s="93"/>
      <c r="D106" s="83"/>
      <c r="E106" s="94">
        <f>Global!E106</f>
        <v>1</v>
      </c>
      <c r="F106" s="53"/>
      <c r="G106" s="268"/>
      <c r="H106" s="53"/>
      <c r="I106" s="57"/>
      <c r="J106" s="30"/>
      <c r="K106" s="167"/>
      <c r="L106" s="167"/>
      <c r="M106" s="167"/>
      <c r="N106" s="167"/>
      <c r="O106" s="167"/>
      <c r="P106" s="167"/>
      <c r="Q106" s="167"/>
      <c r="R106" s="167"/>
      <c r="S106" s="167"/>
    </row>
    <row r="107" spans="1:19" ht="17.25" customHeight="1" x14ac:dyDescent="0.2">
      <c r="A107" s="83" t="str">
        <f>Global!A107</f>
        <v>Puntos por Ganador/Empate Atinado</v>
      </c>
      <c r="B107" s="83"/>
      <c r="C107" s="93"/>
      <c r="D107" s="85"/>
      <c r="E107" s="94">
        <f>Global!E107</f>
        <v>8</v>
      </c>
      <c r="F107" s="53"/>
      <c r="G107" s="268"/>
      <c r="H107" s="53"/>
      <c r="I107" s="57"/>
      <c r="J107" s="30"/>
      <c r="K107" s="167"/>
      <c r="L107" s="167"/>
      <c r="M107" s="167"/>
      <c r="N107" s="167"/>
      <c r="O107" s="167"/>
      <c r="P107" s="167"/>
      <c r="Q107" s="167"/>
      <c r="R107" s="167"/>
      <c r="S107" s="167"/>
    </row>
    <row r="108" spans="1:19" ht="17.25" customHeight="1" x14ac:dyDescent="0.2">
      <c r="A108" s="83" t="str">
        <f>Global!A108</f>
        <v>Puntos por Ganador y Diferencia de Goles Atinado</v>
      </c>
      <c r="B108" s="84"/>
      <c r="C108" s="84"/>
      <c r="D108" s="85"/>
      <c r="E108" s="94">
        <f>Global!E108</f>
        <v>1</v>
      </c>
      <c r="F108" s="53"/>
      <c r="G108" s="268"/>
      <c r="H108" s="53"/>
      <c r="I108" s="57"/>
      <c r="J108" s="30"/>
      <c r="K108" s="167"/>
      <c r="L108" s="167"/>
      <c r="M108" s="167"/>
      <c r="N108" s="167"/>
      <c r="O108" s="167"/>
      <c r="P108" s="167"/>
      <c r="Q108" s="167"/>
      <c r="R108" s="167"/>
      <c r="S108" s="167"/>
    </row>
    <row r="109" spans="1:19" ht="17.25" customHeight="1" x14ac:dyDescent="0.2">
      <c r="A109" s="83"/>
      <c r="B109" s="84"/>
      <c r="C109" s="84"/>
      <c r="D109" s="85"/>
      <c r="E109" s="94"/>
      <c r="F109" s="53"/>
      <c r="G109" s="268"/>
      <c r="H109" s="53"/>
      <c r="I109" s="57"/>
      <c r="J109" s="30"/>
      <c r="K109" s="167"/>
      <c r="L109" s="167"/>
      <c r="M109" s="167"/>
      <c r="N109" s="167"/>
      <c r="O109" s="167"/>
      <c r="P109" s="167"/>
      <c r="Q109" s="167"/>
      <c r="R109" s="167"/>
      <c r="S109" s="167"/>
    </row>
    <row r="110" spans="1:19" ht="17.25" customHeight="1" x14ac:dyDescent="0.2">
      <c r="A110" s="87" t="str">
        <f>Global!A110</f>
        <v>FINAL</v>
      </c>
      <c r="B110" s="55"/>
      <c r="C110" s="55"/>
      <c r="D110" s="53"/>
      <c r="E110" s="268"/>
      <c r="F110" s="53"/>
      <c r="G110" s="268"/>
      <c r="H110" s="53"/>
      <c r="I110" s="57"/>
      <c r="J110" s="30"/>
      <c r="K110" s="167"/>
      <c r="L110" s="167"/>
      <c r="M110" s="167"/>
      <c r="N110" s="167"/>
      <c r="O110" s="167"/>
      <c r="P110" s="167"/>
      <c r="Q110" s="167"/>
      <c r="R110" s="167"/>
      <c r="S110" s="167"/>
    </row>
    <row r="111" spans="1:19" ht="17.25" customHeight="1" x14ac:dyDescent="0.2">
      <c r="A111" s="83" t="str">
        <f>Global!A111</f>
        <v>Puntos por Marcador Atinado</v>
      </c>
      <c r="B111" s="83"/>
      <c r="C111" s="93"/>
      <c r="D111" s="83"/>
      <c r="E111" s="94">
        <f>Global!E111</f>
        <v>1</v>
      </c>
      <c r="F111" s="53"/>
      <c r="G111" s="268"/>
      <c r="H111" s="53"/>
      <c r="I111" s="57"/>
      <c r="J111" s="30"/>
      <c r="K111" s="167"/>
      <c r="L111" s="167"/>
      <c r="M111" s="167"/>
      <c r="N111" s="167"/>
      <c r="O111" s="167"/>
      <c r="P111" s="167"/>
      <c r="Q111" s="167"/>
      <c r="R111" s="167"/>
      <c r="S111" s="167"/>
    </row>
    <row r="112" spans="1:19" ht="17.25" customHeight="1" x14ac:dyDescent="0.2">
      <c r="A112" s="83" t="str">
        <f>Global!A112</f>
        <v>Puntos por Ganador/Empate Atinado</v>
      </c>
      <c r="B112" s="83"/>
      <c r="C112" s="93"/>
      <c r="D112" s="85"/>
      <c r="E112" s="94">
        <f>Global!E112</f>
        <v>10</v>
      </c>
      <c r="F112" s="53"/>
      <c r="G112" s="268"/>
      <c r="H112" s="53"/>
      <c r="I112" s="57"/>
      <c r="J112" s="30"/>
      <c r="K112" s="167"/>
      <c r="L112" s="167"/>
      <c r="M112" s="167"/>
      <c r="N112" s="167"/>
      <c r="O112" s="167"/>
      <c r="P112" s="167"/>
      <c r="Q112" s="167"/>
      <c r="R112" s="167"/>
      <c r="S112" s="167"/>
    </row>
    <row r="113" spans="1:19" ht="17.25" customHeight="1" x14ac:dyDescent="0.2">
      <c r="A113" s="83" t="str">
        <f>Global!A113</f>
        <v>Puntos por Ganador y Diferencia de Goles Atinado</v>
      </c>
      <c r="B113" s="84"/>
      <c r="C113" s="84"/>
      <c r="D113" s="85"/>
      <c r="E113" s="94">
        <f>Global!E113</f>
        <v>1</v>
      </c>
      <c r="F113" s="53"/>
      <c r="G113" s="268"/>
      <c r="H113" s="53"/>
      <c r="I113" s="57"/>
      <c r="J113" s="30"/>
      <c r="K113" s="167"/>
      <c r="L113" s="167"/>
      <c r="M113" s="167"/>
      <c r="N113" s="167"/>
      <c r="O113" s="167"/>
      <c r="P113" s="167"/>
      <c r="Q113" s="167"/>
      <c r="R113" s="167"/>
      <c r="S113" s="167"/>
    </row>
    <row r="114" spans="1:19" ht="17.25" customHeight="1" x14ac:dyDescent="0.2">
      <c r="A114" s="54"/>
      <c r="B114" s="55"/>
      <c r="C114" s="55"/>
      <c r="D114" s="53"/>
      <c r="E114" s="268"/>
      <c r="F114" s="53"/>
      <c r="G114" s="268"/>
      <c r="H114" s="53"/>
      <c r="I114" s="57"/>
      <c r="J114" s="30"/>
      <c r="K114" s="167"/>
      <c r="L114" s="167"/>
      <c r="M114" s="167"/>
      <c r="N114" s="167"/>
      <c r="O114" s="167"/>
      <c r="P114" s="167"/>
      <c r="Q114" s="167"/>
      <c r="R114" s="167"/>
      <c r="S114" s="167"/>
    </row>
    <row r="115" spans="1:19" ht="17.25" customHeight="1" x14ac:dyDescent="0.2">
      <c r="A115" s="54"/>
      <c r="B115" s="55"/>
      <c r="C115" s="55"/>
      <c r="D115" s="53"/>
      <c r="E115" s="268"/>
      <c r="F115" s="53"/>
      <c r="G115" s="268"/>
      <c r="H115" s="53"/>
      <c r="I115" s="57"/>
      <c r="J115" s="30"/>
      <c r="K115" s="167"/>
      <c r="L115" s="167"/>
      <c r="M115" s="167"/>
      <c r="N115" s="167"/>
      <c r="O115" s="167"/>
      <c r="P115" s="167"/>
      <c r="Q115" s="167"/>
      <c r="R115" s="167"/>
      <c r="S115" s="167"/>
    </row>
    <row r="116" spans="1:19" ht="17.25" customHeight="1" x14ac:dyDescent="0.2">
      <c r="A116" s="54"/>
      <c r="B116" s="55"/>
      <c r="C116" s="55"/>
      <c r="D116" s="53"/>
      <c r="E116" s="268"/>
      <c r="F116" s="53"/>
      <c r="G116" s="268"/>
      <c r="H116" s="53"/>
      <c r="I116" s="57"/>
      <c r="J116" s="30"/>
      <c r="K116" s="167"/>
      <c r="L116" s="167"/>
      <c r="M116" s="167"/>
      <c r="N116" s="167"/>
      <c r="O116" s="167"/>
      <c r="P116" s="167"/>
      <c r="Q116" s="167"/>
      <c r="R116" s="167"/>
      <c r="S116" s="167"/>
    </row>
    <row r="117" spans="1:19" ht="17.25" customHeight="1" x14ac:dyDescent="0.2">
      <c r="A117" s="54"/>
      <c r="B117" s="55"/>
      <c r="C117" s="55"/>
      <c r="D117" s="53"/>
      <c r="E117" s="268"/>
      <c r="F117" s="53"/>
      <c r="G117" s="268"/>
      <c r="H117" s="53"/>
      <c r="I117" s="57"/>
      <c r="J117" s="30"/>
      <c r="K117" s="167"/>
      <c r="L117" s="167"/>
      <c r="M117" s="167"/>
      <c r="N117" s="167"/>
      <c r="O117" s="167"/>
      <c r="P117" s="167"/>
      <c r="Q117" s="167"/>
      <c r="R117" s="167"/>
      <c r="S117" s="167"/>
    </row>
    <row r="118" spans="1:19" ht="17.25" customHeight="1" x14ac:dyDescent="0.2">
      <c r="A118" s="54"/>
      <c r="B118" s="55"/>
      <c r="C118" s="55"/>
      <c r="D118" s="53"/>
      <c r="E118" s="268"/>
      <c r="F118" s="53"/>
      <c r="G118" s="268"/>
      <c r="H118" s="53"/>
      <c r="I118" s="57"/>
      <c r="J118" s="30"/>
      <c r="K118" s="167"/>
      <c r="L118" s="167"/>
      <c r="M118" s="167"/>
      <c r="N118" s="167"/>
      <c r="O118" s="167"/>
      <c r="P118" s="167"/>
      <c r="Q118" s="167"/>
      <c r="R118" s="167"/>
      <c r="S118" s="167"/>
    </row>
    <row r="119" spans="1:19" ht="17.25" customHeight="1" x14ac:dyDescent="0.2">
      <c r="A119" s="54"/>
      <c r="B119" s="55"/>
      <c r="C119" s="55"/>
      <c r="D119" s="53"/>
      <c r="E119" s="268"/>
      <c r="F119" s="53"/>
      <c r="G119" s="268"/>
      <c r="H119" s="53"/>
      <c r="I119" s="57"/>
      <c r="J119" s="30"/>
      <c r="K119" s="167"/>
      <c r="L119" s="167"/>
      <c r="M119" s="167"/>
      <c r="N119" s="167"/>
      <c r="O119" s="167"/>
      <c r="P119" s="167"/>
      <c r="Q119" s="167"/>
      <c r="R119" s="167"/>
      <c r="S119" s="167"/>
    </row>
    <row r="120" spans="1:19" ht="17.25" customHeight="1" x14ac:dyDescent="0.2">
      <c r="A120" s="54"/>
      <c r="B120" s="55"/>
      <c r="C120" s="55"/>
      <c r="D120" s="53"/>
      <c r="E120" s="268"/>
      <c r="F120" s="53"/>
      <c r="G120" s="268"/>
      <c r="H120" s="53"/>
      <c r="I120" s="57"/>
      <c r="J120" s="30"/>
      <c r="K120" s="167"/>
      <c r="L120" s="167"/>
      <c r="M120" s="167"/>
      <c r="N120" s="167"/>
      <c r="O120" s="167"/>
      <c r="P120" s="167"/>
      <c r="Q120" s="167"/>
      <c r="R120" s="167"/>
      <c r="S120" s="167"/>
    </row>
  </sheetData>
  <sheetProtection sheet="1" objects="1" scenarios="1"/>
  <mergeCells count="3">
    <mergeCell ref="A1:N1"/>
    <mergeCell ref="B3:D3"/>
    <mergeCell ref="B4:D4"/>
  </mergeCells>
  <phoneticPr fontId="17" type="noConversion"/>
  <dataValidations count="1">
    <dataValidation type="whole" allowBlank="1" showInputMessage="1" showErrorMessage="1" sqref="E3:E85 E114:E120 E89:E90 E94:E95 E99:E100 E104:E105 E110" xr:uid="{9F4DD0DB-7A91-489C-B89F-344F1BC4BBA0}">
      <formula1>0</formula1>
      <formula2>20</formula2>
    </dataValidation>
  </dataValidations>
  <hyperlinks>
    <hyperlink ref="A1:N1" location="Global!A1" display="Quiniela Mundial 2010" xr:uid="{66DB622B-7E46-49B3-9228-9EA7A22417E6}"/>
  </hyperlinks>
  <pageMargins left="0.75" right="0.75" top="1" bottom="1" header="0.5" footer="0.5"/>
  <pageSetup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2"/>
  <dimension ref="A1:S120"/>
  <sheetViews>
    <sheetView workbookViewId="0">
      <selection activeCell="A2" sqref="A1:N1048576"/>
    </sheetView>
  </sheetViews>
  <sheetFormatPr defaultColWidth="9.140625" defaultRowHeight="17.25" customHeight="1" x14ac:dyDescent="0.2"/>
  <cols>
    <col min="1" max="1" width="12" style="270" customWidth="1"/>
    <col min="2" max="2" width="10.7109375" style="271" customWidth="1"/>
    <col min="3" max="3" width="6.85546875" style="271" bestFit="1" customWidth="1"/>
    <col min="4" max="4" width="12.42578125" style="157" customWidth="1"/>
    <col min="5" max="5" width="3.7109375" style="272" customWidth="1"/>
    <col min="6" max="6" width="5.42578125" style="157" customWidth="1"/>
    <col min="7" max="7" width="3.85546875" style="272" customWidth="1"/>
    <col min="8" max="8" width="13" style="157" customWidth="1"/>
    <col min="9" max="9" width="5.85546875" style="273" customWidth="1"/>
    <col min="10" max="10" width="3" style="10" customWidth="1"/>
    <col min="11" max="11" width="5" style="274" customWidth="1"/>
    <col min="12" max="12" width="5.28515625" style="274" customWidth="1"/>
    <col min="13" max="13" width="6.5703125" style="275" customWidth="1"/>
    <col min="14" max="14" width="7.7109375" style="10" bestFit="1" customWidth="1"/>
    <col min="15" max="16384" width="9.140625" style="157"/>
  </cols>
  <sheetData>
    <row r="1" spans="1:19" ht="26.25" customHeight="1" x14ac:dyDescent="0.35">
      <c r="A1" s="352" t="s">
        <v>82</v>
      </c>
      <c r="B1" s="352"/>
      <c r="C1" s="352"/>
      <c r="D1" s="352"/>
      <c r="E1" s="352"/>
      <c r="F1" s="352"/>
      <c r="G1" s="352"/>
      <c r="H1" s="352"/>
      <c r="I1" s="352"/>
      <c r="J1" s="352"/>
      <c r="K1" s="352"/>
      <c r="L1" s="352"/>
      <c r="M1" s="352"/>
      <c r="N1" s="352"/>
      <c r="O1" s="161"/>
      <c r="P1" s="161"/>
      <c r="Q1" s="161"/>
      <c r="R1" s="161"/>
      <c r="S1" s="161"/>
    </row>
    <row r="2" spans="1:19" ht="12.75" customHeight="1" x14ac:dyDescent="0.3">
      <c r="A2" s="28"/>
      <c r="B2" s="28"/>
      <c r="C2" s="28"/>
      <c r="D2" s="28"/>
      <c r="E2" s="1"/>
      <c r="F2" s="28"/>
      <c r="G2" s="1"/>
      <c r="H2" s="28"/>
      <c r="I2" s="28"/>
      <c r="J2" s="28"/>
      <c r="K2" s="33"/>
      <c r="L2" s="33"/>
      <c r="M2" s="28"/>
      <c r="N2" s="28"/>
      <c r="O2" s="161"/>
      <c r="P2" s="161"/>
      <c r="Q2" s="161"/>
      <c r="R2" s="161"/>
      <c r="S2" s="161"/>
    </row>
    <row r="3" spans="1:19" ht="17.25" customHeight="1" x14ac:dyDescent="0.2">
      <c r="A3" s="191" t="s">
        <v>17</v>
      </c>
      <c r="B3" s="353" t="s">
        <v>146</v>
      </c>
      <c r="C3" s="353"/>
      <c r="D3" s="353"/>
      <c r="E3" s="192"/>
      <c r="F3" s="193"/>
      <c r="G3" s="192"/>
      <c r="H3" s="194"/>
      <c r="I3" s="195"/>
      <c r="J3" s="29"/>
      <c r="K3" s="34"/>
      <c r="L3" s="34"/>
      <c r="M3" s="196"/>
      <c r="N3" s="29"/>
      <c r="O3" s="161"/>
      <c r="P3" s="161"/>
      <c r="Q3" s="161"/>
      <c r="R3" s="161"/>
      <c r="S3" s="161"/>
    </row>
    <row r="4" spans="1:19" ht="17.25" customHeight="1" thickBot="1" x14ac:dyDescent="0.25">
      <c r="A4" s="197" t="s">
        <v>18</v>
      </c>
      <c r="B4" s="354" t="s">
        <v>127</v>
      </c>
      <c r="C4" s="354"/>
      <c r="D4" s="354"/>
      <c r="E4" s="192"/>
      <c r="F4" s="196"/>
      <c r="G4" s="192"/>
      <c r="H4" s="196"/>
      <c r="I4" s="195"/>
      <c r="J4" s="29"/>
      <c r="K4" s="198"/>
      <c r="L4" s="198"/>
      <c r="M4" s="199"/>
      <c r="N4" s="29"/>
      <c r="O4" s="161"/>
      <c r="P4" s="161"/>
      <c r="Q4" s="161"/>
      <c r="R4" s="161"/>
      <c r="S4" s="161"/>
    </row>
    <row r="5" spans="1:19" ht="17.25" customHeight="1" thickBot="1" x14ac:dyDescent="0.25">
      <c r="A5" s="197"/>
      <c r="B5" s="200"/>
      <c r="C5" s="200"/>
      <c r="D5" s="201"/>
      <c r="E5" s="192"/>
      <c r="F5" s="196"/>
      <c r="G5" s="192"/>
      <c r="H5" s="196"/>
      <c r="I5" s="195"/>
      <c r="J5" s="29"/>
      <c r="K5" s="202" t="s">
        <v>19</v>
      </c>
      <c r="L5" s="203"/>
      <c r="M5" s="204"/>
      <c r="N5" s="29"/>
      <c r="O5" s="161"/>
      <c r="P5" s="161"/>
      <c r="Q5" s="161"/>
      <c r="R5" s="161"/>
      <c r="S5" s="161"/>
    </row>
    <row r="6" spans="1:19" s="168" customFormat="1" ht="34.5" customHeight="1" thickBot="1" x14ac:dyDescent="0.25">
      <c r="A6" s="205" t="s">
        <v>0</v>
      </c>
      <c r="B6" s="206" t="s">
        <v>1</v>
      </c>
      <c r="C6" s="206" t="s">
        <v>25</v>
      </c>
      <c r="D6" s="207" t="s">
        <v>2</v>
      </c>
      <c r="E6" s="208"/>
      <c r="F6" s="209" t="s">
        <v>20</v>
      </c>
      <c r="G6" s="208"/>
      <c r="H6" s="209" t="s">
        <v>3</v>
      </c>
      <c r="I6" s="209" t="s">
        <v>21</v>
      </c>
      <c r="J6" s="210"/>
      <c r="K6" s="211" t="s">
        <v>109</v>
      </c>
      <c r="L6" s="211" t="s">
        <v>112</v>
      </c>
      <c r="M6" s="212" t="s">
        <v>110</v>
      </c>
      <c r="N6" s="213" t="s">
        <v>111</v>
      </c>
      <c r="O6" s="165"/>
      <c r="P6" s="165"/>
      <c r="Q6" s="165"/>
      <c r="R6" s="165"/>
      <c r="S6" s="165"/>
    </row>
    <row r="7" spans="1:19" ht="17.25" customHeight="1" thickBot="1" x14ac:dyDescent="0.25">
      <c r="A7" s="214" t="str">
        <f>Global!A7</f>
        <v>GRUPO A (Group A)</v>
      </c>
      <c r="B7" s="215"/>
      <c r="C7" s="216"/>
      <c r="D7" s="215"/>
      <c r="E7" s="217"/>
      <c r="F7" s="215"/>
      <c r="G7" s="217"/>
      <c r="H7" s="215"/>
      <c r="I7" s="218"/>
      <c r="J7" s="77"/>
      <c r="K7" s="219"/>
      <c r="L7" s="219"/>
      <c r="M7" s="220"/>
      <c r="N7" s="221"/>
      <c r="O7" s="161"/>
      <c r="P7" s="161"/>
      <c r="Q7" s="161"/>
      <c r="R7" s="161"/>
      <c r="S7" s="161"/>
    </row>
    <row r="8" spans="1:19" s="158" customFormat="1" ht="30.95" customHeight="1" thickBot="1" x14ac:dyDescent="0.25">
      <c r="A8" s="276">
        <f>Global!A8</f>
        <v>44885</v>
      </c>
      <c r="B8" s="277">
        <f>Global!B8</f>
        <v>0.41666666666666669</v>
      </c>
      <c r="C8" s="278">
        <f>Global!C8</f>
        <v>1</v>
      </c>
      <c r="D8" s="279" t="str">
        <f>Global!D8</f>
        <v>Qatar</v>
      </c>
      <c r="E8" s="280">
        <v>1</v>
      </c>
      <c r="F8" s="281" t="s">
        <v>4</v>
      </c>
      <c r="G8" s="280">
        <v>1</v>
      </c>
      <c r="H8" s="282" t="str">
        <f>Global!H8</f>
        <v>Ecuador</v>
      </c>
      <c r="I8" s="283" t="str">
        <f t="shared" ref="I8:I13" si="0">IF(OR(E8="",G8=""),"",IF(E8&gt;G8,"L",IF(G8&gt;E8,"V","E")))</f>
        <v>E</v>
      </c>
      <c r="J8" s="284"/>
      <c r="K8" s="285">
        <f>IF(Global!E8="","",Global!E8)</f>
        <v>0</v>
      </c>
      <c r="L8" s="285">
        <f>IF(Global!G8="","",Global!G8)</f>
        <v>2</v>
      </c>
      <c r="M8" s="286" t="str">
        <f t="shared" ref="M8:M71" si="1">IF(OR(K8="",L8=""),"",IF(K8&gt;L8,"L",IF(L8&gt;K8,"V","E")))</f>
        <v>V</v>
      </c>
      <c r="N8" s="287">
        <f t="shared" ref="N8:N13" si="2">IF(M8="","",IF(AND(E8=K8,L8=G8),GPOSPuntosPorMarcador,0)+IF(M8=I8,GPOSPuntosPorGanador,0)+IF(E8-G8=K8-L8,GPOSPuntosPorDiferencia,0))</f>
        <v>0</v>
      </c>
      <c r="O8" s="166"/>
      <c r="P8" s="166"/>
      <c r="Q8" s="166"/>
      <c r="R8" s="166"/>
      <c r="S8" s="166"/>
    </row>
    <row r="9" spans="1:19" s="158" customFormat="1" ht="30.95" customHeight="1" thickBot="1" x14ac:dyDescent="0.25">
      <c r="A9" s="276">
        <f>Global!A9</f>
        <v>44886</v>
      </c>
      <c r="B9" s="288">
        <f>Global!B9</f>
        <v>0.41666666666666669</v>
      </c>
      <c r="C9" s="289">
        <f>Global!C9</f>
        <v>2</v>
      </c>
      <c r="D9" s="290" t="str">
        <f>Global!D9</f>
        <v>Senegal</v>
      </c>
      <c r="E9" s="291">
        <v>0</v>
      </c>
      <c r="F9" s="292" t="s">
        <v>4</v>
      </c>
      <c r="G9" s="291">
        <v>2</v>
      </c>
      <c r="H9" s="293" t="str">
        <f>Global!H9</f>
        <v>Holanda (Holland)</v>
      </c>
      <c r="I9" s="283" t="str">
        <f t="shared" si="0"/>
        <v>V</v>
      </c>
      <c r="J9" s="284"/>
      <c r="K9" s="285">
        <f>IF(Global!E9="","",Global!E9)</f>
        <v>0</v>
      </c>
      <c r="L9" s="285">
        <f>IF(Global!G9="","",Global!G9)</f>
        <v>2</v>
      </c>
      <c r="M9" s="294" t="str">
        <f t="shared" si="1"/>
        <v>V</v>
      </c>
      <c r="N9" s="287">
        <f t="shared" si="2"/>
        <v>3</v>
      </c>
      <c r="O9" s="166"/>
      <c r="P9" s="166"/>
      <c r="Q9" s="166"/>
      <c r="R9" s="166"/>
      <c r="S9" s="166"/>
    </row>
    <row r="10" spans="1:19" s="158" customFormat="1" ht="30.95" customHeight="1" thickBot="1" x14ac:dyDescent="0.25">
      <c r="A10" s="276">
        <f>Global!A10</f>
        <v>44890</v>
      </c>
      <c r="B10" s="288">
        <f>Global!B10</f>
        <v>0.29166666666666669</v>
      </c>
      <c r="C10" s="289">
        <f>Global!C10</f>
        <v>17</v>
      </c>
      <c r="D10" s="290" t="str">
        <f>Global!D10</f>
        <v>Qatar</v>
      </c>
      <c r="E10" s="291">
        <v>2</v>
      </c>
      <c r="F10" s="292" t="s">
        <v>4</v>
      </c>
      <c r="G10" s="291">
        <v>2</v>
      </c>
      <c r="H10" s="293" t="str">
        <f>Global!H10</f>
        <v>Senegal</v>
      </c>
      <c r="I10" s="283" t="str">
        <f t="shared" si="0"/>
        <v>E</v>
      </c>
      <c r="J10" s="284"/>
      <c r="K10" s="285">
        <f>IF(Global!E10="","",Global!E10)</f>
        <v>1</v>
      </c>
      <c r="L10" s="285">
        <f>IF(Global!G10="","",Global!G10)</f>
        <v>3</v>
      </c>
      <c r="M10" s="295" t="str">
        <f t="shared" si="1"/>
        <v>V</v>
      </c>
      <c r="N10" s="287">
        <f t="shared" si="2"/>
        <v>0</v>
      </c>
      <c r="O10" s="166"/>
      <c r="P10" s="166"/>
      <c r="Q10" s="166"/>
      <c r="R10" s="166"/>
      <c r="S10" s="166"/>
    </row>
    <row r="11" spans="1:19" s="158" customFormat="1" ht="30.95" customHeight="1" thickBot="1" x14ac:dyDescent="0.25">
      <c r="A11" s="276">
        <f>Global!A11</f>
        <v>44890</v>
      </c>
      <c r="B11" s="288">
        <f>Global!B11</f>
        <v>0.41666666666666669</v>
      </c>
      <c r="C11" s="289">
        <f>Global!C11</f>
        <v>18</v>
      </c>
      <c r="D11" s="290" t="str">
        <f>Global!D11</f>
        <v>Holanda (Holland)</v>
      </c>
      <c r="E11" s="291">
        <v>2</v>
      </c>
      <c r="F11" s="292" t="s">
        <v>4</v>
      </c>
      <c r="G11" s="291">
        <v>1</v>
      </c>
      <c r="H11" s="293" t="str">
        <f>Global!H11</f>
        <v>Ecuador</v>
      </c>
      <c r="I11" s="283" t="str">
        <f t="shared" si="0"/>
        <v>L</v>
      </c>
      <c r="J11" s="284"/>
      <c r="K11" s="285">
        <f>IF(Global!E11="","",Global!E11)</f>
        <v>1</v>
      </c>
      <c r="L11" s="285">
        <f>IF(Global!G11="","",Global!G11)</f>
        <v>1</v>
      </c>
      <c r="M11" s="296" t="str">
        <f t="shared" si="1"/>
        <v>E</v>
      </c>
      <c r="N11" s="287">
        <f t="shared" si="2"/>
        <v>0</v>
      </c>
      <c r="O11" s="166"/>
      <c r="P11" s="166"/>
      <c r="Q11" s="166"/>
      <c r="R11" s="166"/>
      <c r="S11" s="166"/>
    </row>
    <row r="12" spans="1:19" s="158" customFormat="1" ht="30.95" customHeight="1" thickBot="1" x14ac:dyDescent="0.25">
      <c r="A12" s="276">
        <f>Global!A12</f>
        <v>44894</v>
      </c>
      <c r="B12" s="288">
        <f>Global!B12</f>
        <v>0.375</v>
      </c>
      <c r="C12" s="289">
        <f>Global!C12</f>
        <v>33</v>
      </c>
      <c r="D12" s="290" t="str">
        <f>Global!D12</f>
        <v>Holanda (Holland)</v>
      </c>
      <c r="E12" s="291">
        <v>3</v>
      </c>
      <c r="F12" s="292" t="s">
        <v>4</v>
      </c>
      <c r="G12" s="291">
        <v>1</v>
      </c>
      <c r="H12" s="293" t="str">
        <f>Global!H12</f>
        <v>Qatar</v>
      </c>
      <c r="I12" s="283" t="str">
        <f t="shared" si="0"/>
        <v>L</v>
      </c>
      <c r="J12" s="284"/>
      <c r="K12" s="285">
        <f>IF(Global!E12="","",Global!E12)</f>
        <v>2</v>
      </c>
      <c r="L12" s="285">
        <f>IF(Global!G12="","",Global!G12)</f>
        <v>0</v>
      </c>
      <c r="M12" s="296" t="str">
        <f t="shared" si="1"/>
        <v>L</v>
      </c>
      <c r="N12" s="287">
        <f t="shared" si="2"/>
        <v>2</v>
      </c>
      <c r="O12" s="166"/>
      <c r="P12" s="166"/>
      <c r="Q12" s="166"/>
      <c r="R12" s="166"/>
      <c r="S12" s="166"/>
    </row>
    <row r="13" spans="1:19" s="158" customFormat="1" ht="30.95" customHeight="1" thickBot="1" x14ac:dyDescent="0.25">
      <c r="A13" s="276">
        <f>Global!A13</f>
        <v>44894</v>
      </c>
      <c r="B13" s="288">
        <f>Global!B13</f>
        <v>0.375</v>
      </c>
      <c r="C13" s="289">
        <f>Global!C13</f>
        <v>34</v>
      </c>
      <c r="D13" s="290" t="str">
        <f>Global!D13</f>
        <v>Ecuador</v>
      </c>
      <c r="E13" s="291">
        <v>2</v>
      </c>
      <c r="F13" s="292" t="s">
        <v>4</v>
      </c>
      <c r="G13" s="291">
        <v>2</v>
      </c>
      <c r="H13" s="293" t="str">
        <f>Global!H13</f>
        <v>Senegal</v>
      </c>
      <c r="I13" s="283" t="str">
        <f t="shared" si="0"/>
        <v>E</v>
      </c>
      <c r="J13" s="284"/>
      <c r="K13" s="285">
        <f>IF(Global!E13="","",Global!E13)</f>
        <v>1</v>
      </c>
      <c r="L13" s="285">
        <f>IF(Global!G13="","",Global!G13)</f>
        <v>2</v>
      </c>
      <c r="M13" s="296" t="str">
        <f t="shared" si="1"/>
        <v>V</v>
      </c>
      <c r="N13" s="287">
        <f t="shared" si="2"/>
        <v>0</v>
      </c>
      <c r="O13" s="166"/>
      <c r="P13" s="166"/>
      <c r="Q13" s="166"/>
      <c r="R13" s="166"/>
      <c r="S13" s="166"/>
    </row>
    <row r="14" spans="1:19" s="158" customFormat="1" ht="17.25" customHeight="1" thickBot="1" x14ac:dyDescent="0.25">
      <c r="A14" s="297" t="str">
        <f>Global!A14</f>
        <v>GRUPO B (Group B)</v>
      </c>
      <c r="B14" s="298"/>
      <c r="C14" s="299"/>
      <c r="D14" s="298"/>
      <c r="E14" s="300"/>
      <c r="F14" s="298"/>
      <c r="G14" s="300"/>
      <c r="H14" s="298"/>
      <c r="I14" s="301"/>
      <c r="J14" s="117"/>
      <c r="K14" s="302"/>
      <c r="L14" s="302"/>
      <c r="M14" s="303" t="str">
        <f t="shared" si="1"/>
        <v/>
      </c>
      <c r="N14" s="304"/>
      <c r="O14" s="166"/>
      <c r="P14" s="166"/>
      <c r="Q14" s="166"/>
      <c r="R14" s="166"/>
      <c r="S14" s="166"/>
    </row>
    <row r="15" spans="1:19" s="158" customFormat="1" ht="30.95" customHeight="1" thickBot="1" x14ac:dyDescent="0.25">
      <c r="A15" s="276">
        <f>Global!A15</f>
        <v>44886</v>
      </c>
      <c r="B15" s="305">
        <f>Global!B15</f>
        <v>0.29166666666666669</v>
      </c>
      <c r="C15" s="278">
        <f>Global!C15</f>
        <v>3</v>
      </c>
      <c r="D15" s="279" t="str">
        <f>Global!D15</f>
        <v>Inglaterra (England)</v>
      </c>
      <c r="E15" s="280">
        <v>3</v>
      </c>
      <c r="F15" s="281" t="s">
        <v>4</v>
      </c>
      <c r="G15" s="280">
        <v>0</v>
      </c>
      <c r="H15" s="282" t="str">
        <f>Global!H15</f>
        <v>Irán</v>
      </c>
      <c r="I15" s="283" t="str">
        <f t="shared" ref="I15:I20" si="3">IF(OR(E15="",G15=""),"",IF(E15&gt;G15,"L",IF(G15&gt;E15,"V","E")))</f>
        <v>L</v>
      </c>
      <c r="J15" s="284"/>
      <c r="K15" s="285">
        <f>IF(Global!E15="","",Global!E15)</f>
        <v>6</v>
      </c>
      <c r="L15" s="285">
        <f>IF(Global!G15="","",Global!G15)</f>
        <v>2</v>
      </c>
      <c r="M15" s="296" t="str">
        <f t="shared" si="1"/>
        <v>L</v>
      </c>
      <c r="N15" s="287">
        <f t="shared" ref="N15:N20" si="4">IF(M15="","",IF(AND(E15=K15,L15=G15),GPOSPuntosPorMarcador,0)+IF(M15=I15,GPOSPuntosPorGanador,0)+IF(E15-G15=K15-L15,GPOSPuntosPorDiferencia,0))</f>
        <v>1</v>
      </c>
      <c r="O15" s="166"/>
      <c r="P15" s="166"/>
      <c r="Q15" s="166"/>
      <c r="R15" s="166"/>
      <c r="S15" s="166"/>
    </row>
    <row r="16" spans="1:19" s="158" customFormat="1" ht="30.95" customHeight="1" thickBot="1" x14ac:dyDescent="0.25">
      <c r="A16" s="276">
        <f>Global!A16</f>
        <v>44886</v>
      </c>
      <c r="B16" s="306">
        <f>Global!B16</f>
        <v>0.54166666666666663</v>
      </c>
      <c r="C16" s="289">
        <f>Global!C16</f>
        <v>4</v>
      </c>
      <c r="D16" s="290" t="str">
        <f>Global!D16</f>
        <v>Estados Unidos (USA)</v>
      </c>
      <c r="E16" s="291">
        <v>4</v>
      </c>
      <c r="F16" s="292" t="s">
        <v>4</v>
      </c>
      <c r="G16" s="291">
        <v>0</v>
      </c>
      <c r="H16" s="293" t="str">
        <f>Global!H16</f>
        <v>Gales (Wales)</v>
      </c>
      <c r="I16" s="283" t="str">
        <f t="shared" si="3"/>
        <v>L</v>
      </c>
      <c r="J16" s="284"/>
      <c r="K16" s="285">
        <f>IF(Global!E16="","",Global!E16)</f>
        <v>1</v>
      </c>
      <c r="L16" s="285">
        <f>IF(Global!G16="","",Global!G16)</f>
        <v>1</v>
      </c>
      <c r="M16" s="296" t="str">
        <f t="shared" si="1"/>
        <v>E</v>
      </c>
      <c r="N16" s="287">
        <f t="shared" si="4"/>
        <v>0</v>
      </c>
      <c r="O16" s="166"/>
      <c r="P16" s="166"/>
      <c r="Q16" s="166"/>
      <c r="R16" s="166"/>
      <c r="S16" s="166"/>
    </row>
    <row r="17" spans="1:19" s="158" customFormat="1" ht="30.95" customHeight="1" thickBot="1" x14ac:dyDescent="0.25">
      <c r="A17" s="276">
        <f>Global!A17</f>
        <v>44890</v>
      </c>
      <c r="B17" s="306">
        <f>Global!B17</f>
        <v>0.54166666666666663</v>
      </c>
      <c r="C17" s="289">
        <f>Global!C17</f>
        <v>19</v>
      </c>
      <c r="D17" s="290" t="str">
        <f>Global!D17</f>
        <v>Inglaterra (England)</v>
      </c>
      <c r="E17" s="291">
        <v>2</v>
      </c>
      <c r="F17" s="292" t="s">
        <v>4</v>
      </c>
      <c r="G17" s="291">
        <v>2</v>
      </c>
      <c r="H17" s="293" t="str">
        <f>Global!H17</f>
        <v>Estados Unidos (USA)</v>
      </c>
      <c r="I17" s="283" t="str">
        <f t="shared" si="3"/>
        <v>E</v>
      </c>
      <c r="J17" s="284"/>
      <c r="K17" s="285">
        <f>IF(Global!E17="","",Global!E17)</f>
        <v>0</v>
      </c>
      <c r="L17" s="285">
        <f>IF(Global!G17="","",Global!G17)</f>
        <v>0</v>
      </c>
      <c r="M17" s="296" t="str">
        <f t="shared" si="1"/>
        <v>E</v>
      </c>
      <c r="N17" s="287">
        <f t="shared" si="4"/>
        <v>2</v>
      </c>
      <c r="O17" s="166"/>
      <c r="P17" s="166"/>
      <c r="Q17" s="166"/>
      <c r="R17" s="166"/>
      <c r="S17" s="166"/>
    </row>
    <row r="18" spans="1:19" s="158" customFormat="1" ht="30.95" customHeight="1" thickBot="1" x14ac:dyDescent="0.25">
      <c r="A18" s="276">
        <f>Global!A18</f>
        <v>44890</v>
      </c>
      <c r="B18" s="306">
        <f>Global!B18</f>
        <v>0.16666666666666666</v>
      </c>
      <c r="C18" s="289">
        <f>Global!C18</f>
        <v>20</v>
      </c>
      <c r="D18" s="290" t="str">
        <f>Global!D18</f>
        <v>Gales (Wales)</v>
      </c>
      <c r="E18" s="291">
        <v>2</v>
      </c>
      <c r="F18" s="292" t="s">
        <v>4</v>
      </c>
      <c r="G18" s="291">
        <v>0</v>
      </c>
      <c r="H18" s="293" t="str">
        <f>Global!H18</f>
        <v>Irán</v>
      </c>
      <c r="I18" s="283" t="str">
        <f t="shared" si="3"/>
        <v>L</v>
      </c>
      <c r="J18" s="284"/>
      <c r="K18" s="285">
        <f>IF(Global!E18="","",Global!E18)</f>
        <v>0</v>
      </c>
      <c r="L18" s="285">
        <f>IF(Global!G18="","",Global!G18)</f>
        <v>2</v>
      </c>
      <c r="M18" s="296" t="str">
        <f t="shared" si="1"/>
        <v>V</v>
      </c>
      <c r="N18" s="287">
        <f t="shared" si="4"/>
        <v>0</v>
      </c>
      <c r="O18" s="166"/>
      <c r="P18" s="166"/>
      <c r="Q18" s="166"/>
      <c r="R18" s="166"/>
      <c r="S18" s="166"/>
    </row>
    <row r="19" spans="1:19" s="158" customFormat="1" ht="30.95" customHeight="1" thickBot="1" x14ac:dyDescent="0.25">
      <c r="A19" s="276">
        <f>Global!A19</f>
        <v>44894</v>
      </c>
      <c r="B19" s="306">
        <f>Global!B19</f>
        <v>0.54166666666666663</v>
      </c>
      <c r="C19" s="289">
        <f>Global!C19</f>
        <v>35</v>
      </c>
      <c r="D19" s="290" t="str">
        <f>Global!D19</f>
        <v>Gales (Wales)</v>
      </c>
      <c r="E19" s="291">
        <v>1</v>
      </c>
      <c r="F19" s="292" t="s">
        <v>4</v>
      </c>
      <c r="G19" s="291">
        <v>2</v>
      </c>
      <c r="H19" s="293" t="str">
        <f>Global!H19</f>
        <v>Inglaterra (England)</v>
      </c>
      <c r="I19" s="283" t="str">
        <f t="shared" si="3"/>
        <v>V</v>
      </c>
      <c r="J19" s="284"/>
      <c r="K19" s="285">
        <f>IF(Global!E19="","",Global!E19)</f>
        <v>0</v>
      </c>
      <c r="L19" s="285">
        <f>IF(Global!G19="","",Global!G19)</f>
        <v>3</v>
      </c>
      <c r="M19" s="296" t="str">
        <f t="shared" si="1"/>
        <v>V</v>
      </c>
      <c r="N19" s="287">
        <f t="shared" si="4"/>
        <v>1</v>
      </c>
      <c r="O19" s="166"/>
      <c r="P19" s="166"/>
      <c r="Q19" s="166"/>
      <c r="R19" s="166"/>
      <c r="S19" s="166"/>
    </row>
    <row r="20" spans="1:19" s="158" customFormat="1" ht="30.95" customHeight="1" thickBot="1" x14ac:dyDescent="0.25">
      <c r="A20" s="276">
        <f>Global!A20</f>
        <v>44894</v>
      </c>
      <c r="B20" s="306">
        <f>Global!B20</f>
        <v>0.54166666666666663</v>
      </c>
      <c r="C20" s="289">
        <f>Global!C20</f>
        <v>36</v>
      </c>
      <c r="D20" s="290" t="str">
        <f>Global!D20</f>
        <v>Irán</v>
      </c>
      <c r="E20" s="291">
        <v>0</v>
      </c>
      <c r="F20" s="292" t="s">
        <v>4</v>
      </c>
      <c r="G20" s="291">
        <v>3</v>
      </c>
      <c r="H20" s="293" t="str">
        <f>Global!H20</f>
        <v>Estados Unidos (USA)</v>
      </c>
      <c r="I20" s="283" t="str">
        <f t="shared" si="3"/>
        <v>V</v>
      </c>
      <c r="J20" s="284"/>
      <c r="K20" s="285">
        <f>IF(Global!E20="","",Global!E20)</f>
        <v>0</v>
      </c>
      <c r="L20" s="285">
        <f>IF(Global!G20="","",Global!G20)</f>
        <v>1</v>
      </c>
      <c r="M20" s="296" t="str">
        <f t="shared" si="1"/>
        <v>V</v>
      </c>
      <c r="N20" s="287">
        <f t="shared" si="4"/>
        <v>1</v>
      </c>
      <c r="O20" s="166"/>
      <c r="P20" s="166"/>
      <c r="Q20" s="166"/>
      <c r="R20" s="166"/>
      <c r="S20" s="166"/>
    </row>
    <row r="21" spans="1:19" s="158" customFormat="1" ht="17.25" customHeight="1" thickBot="1" x14ac:dyDescent="0.25">
      <c r="A21" s="297" t="str">
        <f>Global!A21</f>
        <v>GRUPO C (Group C)</v>
      </c>
      <c r="B21" s="298"/>
      <c r="C21" s="299"/>
      <c r="D21" s="298"/>
      <c r="E21" s="300"/>
      <c r="F21" s="298"/>
      <c r="G21" s="300"/>
      <c r="H21" s="298"/>
      <c r="I21" s="301"/>
      <c r="J21" s="117"/>
      <c r="K21" s="302"/>
      <c r="L21" s="302"/>
      <c r="M21" s="303" t="str">
        <f t="shared" si="1"/>
        <v/>
      </c>
      <c r="N21" s="304"/>
      <c r="O21" s="166"/>
      <c r="P21" s="166"/>
      <c r="Q21" s="166"/>
      <c r="R21" s="166"/>
      <c r="S21" s="166"/>
    </row>
    <row r="22" spans="1:19" s="158" customFormat="1" ht="30.95" customHeight="1" thickBot="1" x14ac:dyDescent="0.25">
      <c r="A22" s="276">
        <f>Global!A22</f>
        <v>44887</v>
      </c>
      <c r="B22" s="305">
        <f>Global!B22</f>
        <v>0.16666666666666666</v>
      </c>
      <c r="C22" s="278">
        <f>Global!C22</f>
        <v>5</v>
      </c>
      <c r="D22" s="279" t="str">
        <f>Global!D22</f>
        <v>Argentina</v>
      </c>
      <c r="E22" s="280">
        <v>2</v>
      </c>
      <c r="F22" s="281" t="s">
        <v>4</v>
      </c>
      <c r="G22" s="280">
        <v>0</v>
      </c>
      <c r="H22" s="282" t="str">
        <f>Global!H22</f>
        <v>A. Saudita (Saudi A.)</v>
      </c>
      <c r="I22" s="283" t="str">
        <f t="shared" ref="I22:I27" si="5">IF(OR(E22="",G22=""),"",IF(E22&gt;G22,"L",IF(G22&gt;E22,"V","E")))</f>
        <v>L</v>
      </c>
      <c r="J22" s="284"/>
      <c r="K22" s="285">
        <f>IF(Global!E22="","",Global!E22)</f>
        <v>1</v>
      </c>
      <c r="L22" s="285">
        <f>IF(Global!G22="","",Global!G22)</f>
        <v>2</v>
      </c>
      <c r="M22" s="296" t="str">
        <f t="shared" si="1"/>
        <v>V</v>
      </c>
      <c r="N22" s="287">
        <f t="shared" ref="N22:N27" si="6">IF(M22="","",IF(AND(E22=K22,L22=G22),GPOSPuntosPorMarcador,0)+IF(M22=I22,GPOSPuntosPorGanador,0)+IF(E22-G22=K22-L22,GPOSPuntosPorDiferencia,0))</f>
        <v>0</v>
      </c>
      <c r="O22" s="166"/>
      <c r="P22" s="166"/>
      <c r="Q22" s="166"/>
      <c r="R22" s="166"/>
      <c r="S22" s="166"/>
    </row>
    <row r="23" spans="1:19" s="158" customFormat="1" ht="30.95" customHeight="1" thickBot="1" x14ac:dyDescent="0.25">
      <c r="A23" s="276">
        <f>Global!A23</f>
        <v>44887</v>
      </c>
      <c r="B23" s="306">
        <f>Global!B23</f>
        <v>0.41666666666666669</v>
      </c>
      <c r="C23" s="289">
        <f>Global!C23</f>
        <v>6</v>
      </c>
      <c r="D23" s="290" t="str">
        <f>Global!D23</f>
        <v>México</v>
      </c>
      <c r="E23" s="291">
        <v>1</v>
      </c>
      <c r="F23" s="292" t="s">
        <v>4</v>
      </c>
      <c r="G23" s="291">
        <v>1</v>
      </c>
      <c r="H23" s="293" t="str">
        <f>Global!H23</f>
        <v>Polonia (Poland)</v>
      </c>
      <c r="I23" s="283" t="str">
        <f t="shared" si="5"/>
        <v>E</v>
      </c>
      <c r="J23" s="284"/>
      <c r="K23" s="285">
        <f>IF(Global!E23="","",Global!E23)</f>
        <v>0</v>
      </c>
      <c r="L23" s="285">
        <f>IF(Global!G23="","",Global!G23)</f>
        <v>0</v>
      </c>
      <c r="M23" s="296" t="str">
        <f t="shared" si="1"/>
        <v>E</v>
      </c>
      <c r="N23" s="287">
        <f t="shared" si="6"/>
        <v>2</v>
      </c>
      <c r="O23" s="166"/>
      <c r="P23" s="166"/>
      <c r="Q23" s="166"/>
      <c r="R23" s="166"/>
      <c r="S23" s="166"/>
    </row>
    <row r="24" spans="1:19" s="158" customFormat="1" ht="30.95" customHeight="1" thickBot="1" x14ac:dyDescent="0.25">
      <c r="A24" s="276">
        <f>Global!A24</f>
        <v>44891</v>
      </c>
      <c r="B24" s="306">
        <f>Global!B24</f>
        <v>0.54166666666666663</v>
      </c>
      <c r="C24" s="289">
        <f>Global!C24</f>
        <v>22</v>
      </c>
      <c r="D24" s="290" t="str">
        <f>Global!D24</f>
        <v>Argentina</v>
      </c>
      <c r="E24" s="291">
        <v>3</v>
      </c>
      <c r="F24" s="292" t="s">
        <v>4</v>
      </c>
      <c r="G24" s="291">
        <v>1</v>
      </c>
      <c r="H24" s="293" t="str">
        <f>Global!H24</f>
        <v>México</v>
      </c>
      <c r="I24" s="283" t="str">
        <f t="shared" si="5"/>
        <v>L</v>
      </c>
      <c r="J24" s="284"/>
      <c r="K24" s="285">
        <f>IF(Global!E24="","",Global!E24)</f>
        <v>2</v>
      </c>
      <c r="L24" s="285">
        <f>IF(Global!G24="","",Global!G24)</f>
        <v>0</v>
      </c>
      <c r="M24" s="296" t="str">
        <f t="shared" si="1"/>
        <v>L</v>
      </c>
      <c r="N24" s="287">
        <f t="shared" si="6"/>
        <v>2</v>
      </c>
      <c r="O24" s="166"/>
      <c r="P24" s="166"/>
      <c r="Q24" s="166"/>
      <c r="R24" s="166"/>
      <c r="S24" s="166"/>
    </row>
    <row r="25" spans="1:19" s="158" customFormat="1" ht="30.95" customHeight="1" thickBot="1" x14ac:dyDescent="0.25">
      <c r="A25" s="276">
        <f>Global!A25</f>
        <v>44891</v>
      </c>
      <c r="B25" s="306">
        <f>Global!B25</f>
        <v>0.29166666666666669</v>
      </c>
      <c r="C25" s="289">
        <f>Global!C25</f>
        <v>23</v>
      </c>
      <c r="D25" s="290" t="str">
        <f>Global!D25</f>
        <v>Polonia (Poland)</v>
      </c>
      <c r="E25" s="291">
        <v>2</v>
      </c>
      <c r="F25" s="292" t="s">
        <v>4</v>
      </c>
      <c r="G25" s="291">
        <v>1</v>
      </c>
      <c r="H25" s="293" t="str">
        <f>Global!H25</f>
        <v>A. Saudita (Saudi A.)</v>
      </c>
      <c r="I25" s="283" t="str">
        <f t="shared" si="5"/>
        <v>L</v>
      </c>
      <c r="J25" s="284"/>
      <c r="K25" s="285">
        <f>IF(Global!E25="","",Global!E25)</f>
        <v>2</v>
      </c>
      <c r="L25" s="285">
        <f>IF(Global!G25="","",Global!G25)</f>
        <v>0</v>
      </c>
      <c r="M25" s="296" t="str">
        <f t="shared" si="1"/>
        <v>L</v>
      </c>
      <c r="N25" s="287">
        <f t="shared" si="6"/>
        <v>1</v>
      </c>
      <c r="O25" s="166"/>
      <c r="P25" s="166"/>
      <c r="Q25" s="166"/>
      <c r="R25" s="166"/>
      <c r="S25" s="166"/>
    </row>
    <row r="26" spans="1:19" s="158" customFormat="1" ht="30.95" customHeight="1" thickBot="1" x14ac:dyDescent="0.25">
      <c r="A26" s="276">
        <f>Global!A26</f>
        <v>44895</v>
      </c>
      <c r="B26" s="306">
        <f>Global!B26</f>
        <v>0.54166666666666663</v>
      </c>
      <c r="C26" s="289">
        <f>Global!C26</f>
        <v>37</v>
      </c>
      <c r="D26" s="290" t="str">
        <f>Global!D26</f>
        <v>Polonia (Poland)</v>
      </c>
      <c r="E26" s="291">
        <v>1</v>
      </c>
      <c r="F26" s="292" t="s">
        <v>4</v>
      </c>
      <c r="G26" s="291">
        <v>2</v>
      </c>
      <c r="H26" s="293" t="str">
        <f>Global!H26</f>
        <v>Argentina</v>
      </c>
      <c r="I26" s="283" t="str">
        <f t="shared" si="5"/>
        <v>V</v>
      </c>
      <c r="J26" s="284"/>
      <c r="K26" s="285">
        <f>IF(Global!E26="","",Global!E26)</f>
        <v>0</v>
      </c>
      <c r="L26" s="285">
        <f>IF(Global!G26="","",Global!G26)</f>
        <v>2</v>
      </c>
      <c r="M26" s="296" t="str">
        <f t="shared" si="1"/>
        <v>V</v>
      </c>
      <c r="N26" s="287">
        <f t="shared" si="6"/>
        <v>1</v>
      </c>
      <c r="O26" s="166"/>
      <c r="P26" s="166"/>
      <c r="Q26" s="166"/>
      <c r="R26" s="166"/>
      <c r="S26" s="166"/>
    </row>
    <row r="27" spans="1:19" s="158" customFormat="1" ht="30.95" customHeight="1" thickBot="1" x14ac:dyDescent="0.25">
      <c r="A27" s="276">
        <f>Global!A27</f>
        <v>44895</v>
      </c>
      <c r="B27" s="306">
        <f>Global!B27</f>
        <v>0.54166666666666663</v>
      </c>
      <c r="C27" s="289">
        <f>Global!C27</f>
        <v>38</v>
      </c>
      <c r="D27" s="290" t="str">
        <f>Global!D27</f>
        <v>A. Saudita (Saudi A.)</v>
      </c>
      <c r="E27" s="291">
        <v>2</v>
      </c>
      <c r="F27" s="292" t="s">
        <v>4</v>
      </c>
      <c r="G27" s="291">
        <v>3</v>
      </c>
      <c r="H27" s="293" t="str">
        <f>Global!H27</f>
        <v>México</v>
      </c>
      <c r="I27" s="283" t="str">
        <f t="shared" si="5"/>
        <v>V</v>
      </c>
      <c r="J27" s="284"/>
      <c r="K27" s="285">
        <f>IF(Global!E27="","",Global!E27)</f>
        <v>1</v>
      </c>
      <c r="L27" s="285">
        <f>IF(Global!G27="","",Global!G27)</f>
        <v>2</v>
      </c>
      <c r="M27" s="296" t="str">
        <f t="shared" si="1"/>
        <v>V</v>
      </c>
      <c r="N27" s="287">
        <f t="shared" si="6"/>
        <v>2</v>
      </c>
      <c r="O27" s="166"/>
      <c r="P27" s="166"/>
      <c r="Q27" s="166"/>
      <c r="R27" s="166"/>
      <c r="S27" s="166"/>
    </row>
    <row r="28" spans="1:19" s="158" customFormat="1" ht="17.25" customHeight="1" thickBot="1" x14ac:dyDescent="0.25">
      <c r="A28" s="297" t="str">
        <f>Global!A28</f>
        <v>GRUPO D (Group D )</v>
      </c>
      <c r="B28" s="298"/>
      <c r="C28" s="299"/>
      <c r="D28" s="298"/>
      <c r="E28" s="300"/>
      <c r="F28" s="298"/>
      <c r="G28" s="300"/>
      <c r="H28" s="298"/>
      <c r="I28" s="301"/>
      <c r="J28" s="117"/>
      <c r="K28" s="302"/>
      <c r="L28" s="302"/>
      <c r="M28" s="303" t="str">
        <f t="shared" si="1"/>
        <v/>
      </c>
      <c r="N28" s="304"/>
      <c r="O28" s="166"/>
      <c r="P28" s="166"/>
      <c r="Q28" s="166"/>
      <c r="R28" s="166"/>
      <c r="S28" s="166"/>
    </row>
    <row r="29" spans="1:19" s="158" customFormat="1" ht="30.95" customHeight="1" thickBot="1" x14ac:dyDescent="0.25">
      <c r="A29" s="276">
        <f>Global!A29</f>
        <v>44887</v>
      </c>
      <c r="B29" s="305">
        <f>Global!B29</f>
        <v>0.54166666666666663</v>
      </c>
      <c r="C29" s="278">
        <f>Global!C29</f>
        <v>7</v>
      </c>
      <c r="D29" s="279" t="str">
        <f>Global!D29</f>
        <v>Francia (France)</v>
      </c>
      <c r="E29" s="280">
        <v>3</v>
      </c>
      <c r="F29" s="281" t="s">
        <v>4</v>
      </c>
      <c r="G29" s="280">
        <v>1</v>
      </c>
      <c r="H29" s="282" t="str">
        <f>Global!H29</f>
        <v>Australia</v>
      </c>
      <c r="I29" s="283" t="str">
        <f t="shared" ref="I29:I34" si="7">IF(OR(E29="",G29=""),"",IF(E29&gt;G29,"L",IF(G29&gt;E29,"V","E")))</f>
        <v>L</v>
      </c>
      <c r="J29" s="284"/>
      <c r="K29" s="285">
        <f>IF(Global!E29="","",Global!E29)</f>
        <v>4</v>
      </c>
      <c r="L29" s="285">
        <f>IF(Global!G29="","",Global!G29)</f>
        <v>1</v>
      </c>
      <c r="M29" s="296" t="str">
        <f t="shared" si="1"/>
        <v>L</v>
      </c>
      <c r="N29" s="287">
        <f t="shared" ref="N29:N34" si="8">IF(M29="","",IF(AND(E29=K29,L29=G29),GPOSPuntosPorMarcador,0)+IF(M29=I29,GPOSPuntosPorGanador,0)+IF(E29-G29=K29-L29,GPOSPuntosPorDiferencia,0))</f>
        <v>1</v>
      </c>
      <c r="O29" s="166"/>
      <c r="P29" s="166"/>
      <c r="Q29" s="166"/>
      <c r="R29" s="166"/>
      <c r="S29" s="166"/>
    </row>
    <row r="30" spans="1:19" s="158" customFormat="1" ht="30.95" customHeight="1" thickBot="1" x14ac:dyDescent="0.25">
      <c r="A30" s="276">
        <f>Global!A30</f>
        <v>44887</v>
      </c>
      <c r="B30" s="306">
        <f>Global!B30</f>
        <v>0.29166666666666669</v>
      </c>
      <c r="C30" s="289">
        <f>Global!C30</f>
        <v>8</v>
      </c>
      <c r="D30" s="290" t="str">
        <f>Global!D30</f>
        <v>Dinamarca (Denmark)</v>
      </c>
      <c r="E30" s="291">
        <v>3</v>
      </c>
      <c r="F30" s="292" t="s">
        <v>4</v>
      </c>
      <c r="G30" s="291">
        <v>1</v>
      </c>
      <c r="H30" s="293" t="str">
        <f>Global!H30</f>
        <v>Túnez (Tunisia)</v>
      </c>
      <c r="I30" s="283" t="str">
        <f t="shared" si="7"/>
        <v>L</v>
      </c>
      <c r="J30" s="284"/>
      <c r="K30" s="285">
        <f>IF(Global!E30="","",Global!E30)</f>
        <v>0</v>
      </c>
      <c r="L30" s="285">
        <f>IF(Global!G30="","",Global!G30)</f>
        <v>0</v>
      </c>
      <c r="M30" s="296" t="str">
        <f t="shared" si="1"/>
        <v>E</v>
      </c>
      <c r="N30" s="287">
        <f t="shared" si="8"/>
        <v>0</v>
      </c>
      <c r="O30" s="166"/>
      <c r="P30" s="166"/>
      <c r="Q30" s="166"/>
      <c r="R30" s="166"/>
      <c r="S30" s="166"/>
    </row>
    <row r="31" spans="1:19" s="158" customFormat="1" ht="30.95" customHeight="1" thickBot="1" x14ac:dyDescent="0.25">
      <c r="A31" s="276">
        <f>Global!A31</f>
        <v>44891</v>
      </c>
      <c r="B31" s="306">
        <f>Global!B31</f>
        <v>0.41666666666666669</v>
      </c>
      <c r="C31" s="289">
        <f>Global!C31</f>
        <v>21</v>
      </c>
      <c r="D31" s="290" t="str">
        <f>Global!D31</f>
        <v>Francia (France)</v>
      </c>
      <c r="E31" s="291">
        <v>3</v>
      </c>
      <c r="F31" s="292" t="s">
        <v>4</v>
      </c>
      <c r="G31" s="291">
        <v>1</v>
      </c>
      <c r="H31" s="293" t="str">
        <f>Global!H31</f>
        <v>Dinamarca (Denmark)</v>
      </c>
      <c r="I31" s="283" t="str">
        <f t="shared" si="7"/>
        <v>L</v>
      </c>
      <c r="J31" s="284"/>
      <c r="K31" s="285">
        <f>IF(Global!E31="","",Global!E31)</f>
        <v>2</v>
      </c>
      <c r="L31" s="285">
        <f>IF(Global!G31="","",Global!G31)</f>
        <v>1</v>
      </c>
      <c r="M31" s="296" t="str">
        <f t="shared" si="1"/>
        <v>L</v>
      </c>
      <c r="N31" s="287">
        <f t="shared" si="8"/>
        <v>1</v>
      </c>
      <c r="O31" s="166"/>
      <c r="P31" s="166"/>
      <c r="Q31" s="166"/>
      <c r="R31" s="166"/>
      <c r="S31" s="166"/>
    </row>
    <row r="32" spans="1:19" s="158" customFormat="1" ht="30.95" customHeight="1" thickBot="1" x14ac:dyDescent="0.25">
      <c r="A32" s="276">
        <f>Global!A32</f>
        <v>44891</v>
      </c>
      <c r="B32" s="306">
        <f>Global!B32</f>
        <v>0.16666666666666666</v>
      </c>
      <c r="C32" s="289">
        <f>Global!C32</f>
        <v>24</v>
      </c>
      <c r="D32" s="290" t="str">
        <f>Global!D32</f>
        <v>Túnez (Tunisia)</v>
      </c>
      <c r="E32" s="291">
        <v>2</v>
      </c>
      <c r="F32" s="292" t="s">
        <v>4</v>
      </c>
      <c r="G32" s="291">
        <v>1</v>
      </c>
      <c r="H32" s="293" t="str">
        <f>Global!H32</f>
        <v>Australia</v>
      </c>
      <c r="I32" s="283" t="str">
        <f t="shared" si="7"/>
        <v>L</v>
      </c>
      <c r="J32" s="284"/>
      <c r="K32" s="285">
        <f>IF(Global!E32="","",Global!E32)</f>
        <v>0</v>
      </c>
      <c r="L32" s="285">
        <f>IF(Global!G32="","",Global!G32)</f>
        <v>1</v>
      </c>
      <c r="M32" s="296" t="str">
        <f t="shared" si="1"/>
        <v>V</v>
      </c>
      <c r="N32" s="287">
        <f t="shared" si="8"/>
        <v>0</v>
      </c>
      <c r="O32" s="166"/>
      <c r="P32" s="166"/>
      <c r="Q32" s="166"/>
      <c r="R32" s="166"/>
      <c r="S32" s="166"/>
    </row>
    <row r="33" spans="1:19" s="158" customFormat="1" ht="30.95" customHeight="1" thickBot="1" x14ac:dyDescent="0.25">
      <c r="A33" s="276">
        <f>Global!A33</f>
        <v>44895</v>
      </c>
      <c r="B33" s="306">
        <f>Global!B33</f>
        <v>0.375</v>
      </c>
      <c r="C33" s="289">
        <f>Global!C33</f>
        <v>39</v>
      </c>
      <c r="D33" s="290" t="str">
        <f>Global!D33</f>
        <v>Túnez (Tunisia)</v>
      </c>
      <c r="E33" s="291">
        <v>1</v>
      </c>
      <c r="F33" s="292" t="s">
        <v>4</v>
      </c>
      <c r="G33" s="291">
        <v>2</v>
      </c>
      <c r="H33" s="293" t="str">
        <f>Global!H33</f>
        <v>Francia (France)</v>
      </c>
      <c r="I33" s="283" t="str">
        <f t="shared" si="7"/>
        <v>V</v>
      </c>
      <c r="J33" s="284"/>
      <c r="K33" s="285">
        <f>IF(Global!E33="","",Global!E33)</f>
        <v>1</v>
      </c>
      <c r="L33" s="285">
        <f>IF(Global!G33="","",Global!G33)</f>
        <v>0</v>
      </c>
      <c r="M33" s="296" t="str">
        <f t="shared" si="1"/>
        <v>L</v>
      </c>
      <c r="N33" s="287">
        <f t="shared" si="8"/>
        <v>0</v>
      </c>
      <c r="O33" s="166"/>
      <c r="P33" s="166"/>
      <c r="Q33" s="166"/>
      <c r="R33" s="166"/>
      <c r="S33" s="166"/>
    </row>
    <row r="34" spans="1:19" s="158" customFormat="1" ht="30.95" customHeight="1" thickBot="1" x14ac:dyDescent="0.25">
      <c r="A34" s="276">
        <f>Global!A34</f>
        <v>44895</v>
      </c>
      <c r="B34" s="306">
        <f>Global!B34</f>
        <v>0.375</v>
      </c>
      <c r="C34" s="289">
        <f>Global!C34</f>
        <v>40</v>
      </c>
      <c r="D34" s="290" t="str">
        <f>Global!D34</f>
        <v>Australia</v>
      </c>
      <c r="E34" s="291">
        <v>1</v>
      </c>
      <c r="F34" s="292" t="s">
        <v>4</v>
      </c>
      <c r="G34" s="291">
        <v>2</v>
      </c>
      <c r="H34" s="293" t="str">
        <f>Global!H34</f>
        <v>Dinamarca (Denmark)</v>
      </c>
      <c r="I34" s="283" t="str">
        <f t="shared" si="7"/>
        <v>V</v>
      </c>
      <c r="J34" s="284"/>
      <c r="K34" s="285">
        <f>IF(Global!E34="","",Global!E34)</f>
        <v>1</v>
      </c>
      <c r="L34" s="285">
        <f>IF(Global!G34="","",Global!G34)</f>
        <v>0</v>
      </c>
      <c r="M34" s="296" t="str">
        <f t="shared" si="1"/>
        <v>L</v>
      </c>
      <c r="N34" s="287">
        <f t="shared" si="8"/>
        <v>0</v>
      </c>
      <c r="O34" s="166"/>
      <c r="P34" s="166"/>
      <c r="Q34" s="166"/>
      <c r="R34" s="166"/>
      <c r="S34" s="166"/>
    </row>
    <row r="35" spans="1:19" s="158" customFormat="1" ht="17.25" customHeight="1" thickBot="1" x14ac:dyDescent="0.25">
      <c r="A35" s="297" t="str">
        <f>Global!A35</f>
        <v>Grupo E  (Group  E)</v>
      </c>
      <c r="B35" s="298"/>
      <c r="C35" s="299"/>
      <c r="D35" s="298"/>
      <c r="E35" s="300"/>
      <c r="F35" s="298"/>
      <c r="G35" s="300"/>
      <c r="H35" s="298"/>
      <c r="I35" s="301"/>
      <c r="J35" s="117"/>
      <c r="K35" s="302"/>
      <c r="L35" s="302"/>
      <c r="M35" s="303" t="str">
        <f t="shared" si="1"/>
        <v/>
      </c>
      <c r="N35" s="304"/>
      <c r="O35" s="166"/>
      <c r="P35" s="166"/>
      <c r="Q35" s="166"/>
      <c r="R35" s="166"/>
      <c r="S35" s="166"/>
    </row>
    <row r="36" spans="1:19" s="158" customFormat="1" ht="30.95" customHeight="1" thickBot="1" x14ac:dyDescent="0.25">
      <c r="A36" s="276">
        <f>Global!A36</f>
        <v>44888</v>
      </c>
      <c r="B36" s="305">
        <f>Global!B36</f>
        <v>0.41666666666666669</v>
      </c>
      <c r="C36" s="278">
        <f>Global!C36</f>
        <v>9</v>
      </c>
      <c r="D36" s="279" t="str">
        <f>Global!D36</f>
        <v>España (Spain)</v>
      </c>
      <c r="E36" s="280">
        <v>3</v>
      </c>
      <c r="F36" s="281" t="s">
        <v>4</v>
      </c>
      <c r="G36" s="280">
        <v>1</v>
      </c>
      <c r="H36" s="282" t="str">
        <f>Global!H36</f>
        <v>Costa Rica</v>
      </c>
      <c r="I36" s="283" t="str">
        <f t="shared" ref="I36:I41" si="9">IF(OR(E36="",G36=""),"",IF(E36&gt;G36,"L",IF(G36&gt;E36,"V","E")))</f>
        <v>L</v>
      </c>
      <c r="J36" s="284"/>
      <c r="K36" s="285">
        <f>IF(Global!E36="","",Global!E36)</f>
        <v>7</v>
      </c>
      <c r="L36" s="285">
        <f>IF(Global!G36="","",Global!G36)</f>
        <v>0</v>
      </c>
      <c r="M36" s="296" t="str">
        <f t="shared" si="1"/>
        <v>L</v>
      </c>
      <c r="N36" s="287">
        <f t="shared" ref="N36:N41" si="10">IF(M36="","",IF(AND(E36=K36,L36=G36),GPOSPuntosPorMarcador,0)+IF(M36=I36,GPOSPuntosPorGanador,0)+IF(E36-G36=K36-L36,GPOSPuntosPorDiferencia,0))</f>
        <v>1</v>
      </c>
      <c r="O36" s="166"/>
      <c r="P36" s="166"/>
      <c r="Q36" s="166"/>
      <c r="R36" s="166"/>
      <c r="S36" s="166"/>
    </row>
    <row r="37" spans="1:19" s="158" customFormat="1" ht="30.95" customHeight="1" thickBot="1" x14ac:dyDescent="0.25">
      <c r="A37" s="276">
        <f>Global!A37</f>
        <v>44888</v>
      </c>
      <c r="B37" s="306">
        <f>Global!B37</f>
        <v>0.29166666666666669</v>
      </c>
      <c r="C37" s="289">
        <f>Global!C37</f>
        <v>10</v>
      </c>
      <c r="D37" s="290" t="str">
        <f>Global!D37</f>
        <v>Alemania (Germany)</v>
      </c>
      <c r="E37" s="291">
        <v>3</v>
      </c>
      <c r="F37" s="292" t="s">
        <v>4</v>
      </c>
      <c r="G37" s="291">
        <v>2</v>
      </c>
      <c r="H37" s="293" t="str">
        <f>Global!H37</f>
        <v>Japón (Japan)</v>
      </c>
      <c r="I37" s="283" t="str">
        <f t="shared" si="9"/>
        <v>L</v>
      </c>
      <c r="J37" s="284"/>
      <c r="K37" s="285">
        <f>IF(Global!E37="","",Global!E37)</f>
        <v>1</v>
      </c>
      <c r="L37" s="285">
        <f>IF(Global!G37="","",Global!G37)</f>
        <v>2</v>
      </c>
      <c r="M37" s="296" t="str">
        <f t="shared" si="1"/>
        <v>V</v>
      </c>
      <c r="N37" s="287">
        <f t="shared" si="10"/>
        <v>0</v>
      </c>
      <c r="O37" s="166"/>
      <c r="P37" s="166"/>
      <c r="Q37" s="166"/>
      <c r="R37" s="166"/>
      <c r="S37" s="166"/>
    </row>
    <row r="38" spans="1:19" s="158" customFormat="1" ht="30.95" customHeight="1" thickBot="1" x14ac:dyDescent="0.25">
      <c r="A38" s="276">
        <f>Global!A38</f>
        <v>44892</v>
      </c>
      <c r="B38" s="306">
        <f>Global!B38</f>
        <v>0.54166666666666663</v>
      </c>
      <c r="C38" s="289">
        <f>Global!C38</f>
        <v>25</v>
      </c>
      <c r="D38" s="290" t="str">
        <f>Global!D38</f>
        <v>España (Spain)</v>
      </c>
      <c r="E38" s="291">
        <v>2</v>
      </c>
      <c r="F38" s="292" t="s">
        <v>4</v>
      </c>
      <c r="G38" s="291">
        <v>3</v>
      </c>
      <c r="H38" s="293" t="str">
        <f>Global!H38</f>
        <v>Alemania (Germany)</v>
      </c>
      <c r="I38" s="283" t="str">
        <f t="shared" si="9"/>
        <v>V</v>
      </c>
      <c r="J38" s="284"/>
      <c r="K38" s="285">
        <f>IF(Global!E38="","",Global!E38)</f>
        <v>1</v>
      </c>
      <c r="L38" s="285">
        <f>IF(Global!G38="","",Global!G38)</f>
        <v>1</v>
      </c>
      <c r="M38" s="296" t="str">
        <f t="shared" si="1"/>
        <v>E</v>
      </c>
      <c r="N38" s="287">
        <f t="shared" si="10"/>
        <v>0</v>
      </c>
      <c r="O38" s="166"/>
      <c r="P38" s="166"/>
      <c r="Q38" s="166"/>
      <c r="R38" s="166"/>
      <c r="S38" s="166"/>
    </row>
    <row r="39" spans="1:19" s="158" customFormat="1" ht="30.95" customHeight="1" thickBot="1" x14ac:dyDescent="0.25">
      <c r="A39" s="276">
        <f>Global!A39</f>
        <v>44892</v>
      </c>
      <c r="B39" s="306">
        <f>Global!B39</f>
        <v>0.16666666666666666</v>
      </c>
      <c r="C39" s="289">
        <f>Global!C39</f>
        <v>26</v>
      </c>
      <c r="D39" s="290" t="str">
        <f>Global!D39</f>
        <v>Japón (Japan)</v>
      </c>
      <c r="E39" s="280">
        <v>3</v>
      </c>
      <c r="F39" s="292" t="s">
        <v>4</v>
      </c>
      <c r="G39" s="280">
        <v>1</v>
      </c>
      <c r="H39" s="293" t="str">
        <f>Global!H39</f>
        <v>Costa Rica</v>
      </c>
      <c r="I39" s="283" t="str">
        <f t="shared" si="9"/>
        <v>L</v>
      </c>
      <c r="J39" s="284"/>
      <c r="K39" s="285">
        <f>IF(Global!E39="","",Global!E39)</f>
        <v>0</v>
      </c>
      <c r="L39" s="285">
        <f>IF(Global!G39="","",Global!G39)</f>
        <v>1</v>
      </c>
      <c r="M39" s="296" t="str">
        <f t="shared" si="1"/>
        <v>V</v>
      </c>
      <c r="N39" s="287">
        <f t="shared" si="10"/>
        <v>0</v>
      </c>
      <c r="O39" s="166"/>
      <c r="P39" s="166"/>
      <c r="Q39" s="166"/>
      <c r="R39" s="166"/>
      <c r="S39" s="166"/>
    </row>
    <row r="40" spans="1:19" s="158" customFormat="1" ht="30.95" customHeight="1" thickBot="1" x14ac:dyDescent="0.25">
      <c r="A40" s="276">
        <f>Global!A40</f>
        <v>44896</v>
      </c>
      <c r="B40" s="306">
        <f>Global!B40</f>
        <v>0.54166666666666663</v>
      </c>
      <c r="C40" s="289">
        <f>Global!C40</f>
        <v>43</v>
      </c>
      <c r="D40" s="290" t="str">
        <f>Global!D40</f>
        <v>Japón (Japan)</v>
      </c>
      <c r="E40" s="307">
        <v>1</v>
      </c>
      <c r="F40" s="292" t="s">
        <v>4</v>
      </c>
      <c r="G40" s="307">
        <v>2</v>
      </c>
      <c r="H40" s="293" t="str">
        <f>Global!H40</f>
        <v>España (Spain)</v>
      </c>
      <c r="I40" s="283" t="str">
        <f t="shared" si="9"/>
        <v>V</v>
      </c>
      <c r="J40" s="284"/>
      <c r="K40" s="285">
        <f>IF(Global!E40="","",Global!E40)</f>
        <v>2</v>
      </c>
      <c r="L40" s="285">
        <f>IF(Global!G40="","",Global!G40)</f>
        <v>1</v>
      </c>
      <c r="M40" s="296" t="str">
        <f t="shared" si="1"/>
        <v>L</v>
      </c>
      <c r="N40" s="287">
        <f t="shared" si="10"/>
        <v>0</v>
      </c>
      <c r="O40" s="166"/>
      <c r="P40" s="166"/>
      <c r="Q40" s="166"/>
      <c r="R40" s="166"/>
      <c r="S40" s="166"/>
    </row>
    <row r="41" spans="1:19" s="158" customFormat="1" ht="30.95" customHeight="1" thickBot="1" x14ac:dyDescent="0.25">
      <c r="A41" s="276">
        <f>Global!A41</f>
        <v>44896</v>
      </c>
      <c r="B41" s="306">
        <f>Global!B41</f>
        <v>0.54166666666666663</v>
      </c>
      <c r="C41" s="289">
        <f>Global!C41</f>
        <v>44</v>
      </c>
      <c r="D41" s="290" t="str">
        <f>Global!D41</f>
        <v>Costa Rica</v>
      </c>
      <c r="E41" s="280">
        <v>0</v>
      </c>
      <c r="F41" s="292" t="s">
        <v>4</v>
      </c>
      <c r="G41" s="280">
        <v>3</v>
      </c>
      <c r="H41" s="293" t="str">
        <f>Global!H41</f>
        <v>Alemania (Germany)</v>
      </c>
      <c r="I41" s="283" t="str">
        <f t="shared" si="9"/>
        <v>V</v>
      </c>
      <c r="J41" s="284"/>
      <c r="K41" s="285">
        <f>IF(Global!E41="","",Global!E41)</f>
        <v>2</v>
      </c>
      <c r="L41" s="285">
        <f>IF(Global!G41="","",Global!G41)</f>
        <v>4</v>
      </c>
      <c r="M41" s="296" t="str">
        <f t="shared" si="1"/>
        <v>V</v>
      </c>
      <c r="N41" s="287">
        <f t="shared" si="10"/>
        <v>1</v>
      </c>
      <c r="O41" s="166"/>
      <c r="P41" s="166"/>
      <c r="Q41" s="166"/>
      <c r="R41" s="166"/>
      <c r="S41" s="166"/>
    </row>
    <row r="42" spans="1:19" s="158" customFormat="1" ht="17.25" customHeight="1" thickBot="1" x14ac:dyDescent="0.25">
      <c r="A42" s="297" t="str">
        <f>Global!A42</f>
        <v>GRUPO F (Group F )</v>
      </c>
      <c r="B42" s="298"/>
      <c r="C42" s="299"/>
      <c r="D42" s="298"/>
      <c r="E42" s="300"/>
      <c r="F42" s="298"/>
      <c r="G42" s="300"/>
      <c r="H42" s="298"/>
      <c r="I42" s="301"/>
      <c r="J42" s="117"/>
      <c r="K42" s="302"/>
      <c r="L42" s="302"/>
      <c r="M42" s="303" t="str">
        <f t="shared" si="1"/>
        <v/>
      </c>
      <c r="N42" s="304"/>
      <c r="O42" s="166"/>
      <c r="P42" s="166"/>
      <c r="Q42" s="166"/>
      <c r="R42" s="166"/>
      <c r="S42" s="166"/>
    </row>
    <row r="43" spans="1:19" s="158" customFormat="1" ht="30.95" customHeight="1" thickBot="1" x14ac:dyDescent="0.25">
      <c r="A43" s="276">
        <f>Global!A43</f>
        <v>44888</v>
      </c>
      <c r="B43" s="305">
        <f>Global!B43</f>
        <v>0.54166666666666663</v>
      </c>
      <c r="C43" s="278">
        <f>Global!C43</f>
        <v>11</v>
      </c>
      <c r="D43" s="279" t="str">
        <f>Global!D43</f>
        <v>Bélgica (Belgium)</v>
      </c>
      <c r="E43" s="280">
        <v>2</v>
      </c>
      <c r="F43" s="281" t="s">
        <v>4</v>
      </c>
      <c r="G43" s="280">
        <v>2</v>
      </c>
      <c r="H43" s="282" t="str">
        <f>Global!H43</f>
        <v>Canada</v>
      </c>
      <c r="I43" s="283" t="str">
        <f t="shared" ref="I43:I48" si="11">IF(OR(E43="",G43=""),"",IF(E43&gt;G43,"L",IF(G43&gt;E43,"V","E")))</f>
        <v>E</v>
      </c>
      <c r="J43" s="284"/>
      <c r="K43" s="285">
        <f>IF(Global!E43="","",Global!E43)</f>
        <v>1</v>
      </c>
      <c r="L43" s="285">
        <f>IF(Global!G43="","",Global!G43)</f>
        <v>0</v>
      </c>
      <c r="M43" s="296" t="str">
        <f t="shared" si="1"/>
        <v>L</v>
      </c>
      <c r="N43" s="287">
        <f t="shared" ref="N43:N48" si="12">IF(M43="","",IF(AND(E43=K43,L43=G43),GPOSPuntosPorMarcador,0)+IF(M43=I43,GPOSPuntosPorGanador,0)+IF(E43-G43=K43-L43,GPOSPuntosPorDiferencia,0))</f>
        <v>0</v>
      </c>
      <c r="O43" s="166"/>
      <c r="P43" s="166"/>
      <c r="Q43" s="166"/>
      <c r="R43" s="166"/>
      <c r="S43" s="166"/>
    </row>
    <row r="44" spans="1:19" s="158" customFormat="1" ht="30.95" customHeight="1" thickBot="1" x14ac:dyDescent="0.25">
      <c r="A44" s="276">
        <f>Global!A44</f>
        <v>44888</v>
      </c>
      <c r="B44" s="306">
        <f>Global!B44</f>
        <v>0.16666666666666666</v>
      </c>
      <c r="C44" s="289">
        <f>Global!C44</f>
        <v>12</v>
      </c>
      <c r="D44" s="290" t="str">
        <f>Global!D44</f>
        <v>Marruecos (Morocco)</v>
      </c>
      <c r="E44" s="291">
        <v>1</v>
      </c>
      <c r="F44" s="292" t="s">
        <v>4</v>
      </c>
      <c r="G44" s="291">
        <v>2</v>
      </c>
      <c r="H44" s="293" t="str">
        <f>Global!H44</f>
        <v>Croacia</v>
      </c>
      <c r="I44" s="283" t="str">
        <f t="shared" si="11"/>
        <v>V</v>
      </c>
      <c r="J44" s="284"/>
      <c r="K44" s="285">
        <f>IF(Global!E44="","",Global!E44)</f>
        <v>0</v>
      </c>
      <c r="L44" s="285">
        <f>IF(Global!G44="","",Global!G44)</f>
        <v>0</v>
      </c>
      <c r="M44" s="296" t="str">
        <f t="shared" si="1"/>
        <v>E</v>
      </c>
      <c r="N44" s="287">
        <f t="shared" si="12"/>
        <v>0</v>
      </c>
      <c r="O44" s="166"/>
      <c r="P44" s="166"/>
      <c r="Q44" s="166"/>
      <c r="R44" s="166"/>
      <c r="S44" s="166"/>
    </row>
    <row r="45" spans="1:19" s="158" customFormat="1" ht="30.95" customHeight="1" thickBot="1" x14ac:dyDescent="0.25">
      <c r="A45" s="276">
        <f>Global!A45</f>
        <v>44892</v>
      </c>
      <c r="B45" s="306">
        <f>Global!B45</f>
        <v>0.29166666666666669</v>
      </c>
      <c r="C45" s="289">
        <f>Global!C45</f>
        <v>27</v>
      </c>
      <c r="D45" s="290" t="str">
        <f>Global!D45</f>
        <v>Bélgica (Belgium)</v>
      </c>
      <c r="E45" s="291">
        <v>3</v>
      </c>
      <c r="F45" s="292" t="s">
        <v>4</v>
      </c>
      <c r="G45" s="291">
        <v>0</v>
      </c>
      <c r="H45" s="293" t="str">
        <f>Global!H45</f>
        <v>Marruecos (Morocco)</v>
      </c>
      <c r="I45" s="283" t="str">
        <f t="shared" si="11"/>
        <v>L</v>
      </c>
      <c r="J45" s="284"/>
      <c r="K45" s="285">
        <f>IF(Global!E45="","",Global!E45)</f>
        <v>0</v>
      </c>
      <c r="L45" s="285">
        <f>IF(Global!G45="","",Global!G45)</f>
        <v>2</v>
      </c>
      <c r="M45" s="296" t="str">
        <f t="shared" si="1"/>
        <v>V</v>
      </c>
      <c r="N45" s="287">
        <f t="shared" si="12"/>
        <v>0</v>
      </c>
      <c r="O45" s="166"/>
      <c r="P45" s="166"/>
      <c r="Q45" s="166"/>
      <c r="R45" s="166"/>
      <c r="S45" s="166"/>
    </row>
    <row r="46" spans="1:19" s="158" customFormat="1" ht="30.95" customHeight="1" thickBot="1" x14ac:dyDescent="0.25">
      <c r="A46" s="276">
        <f>Global!A46</f>
        <v>44892</v>
      </c>
      <c r="B46" s="306">
        <f>Global!B46</f>
        <v>0.41666666666666669</v>
      </c>
      <c r="C46" s="289">
        <f>Global!C46</f>
        <v>28</v>
      </c>
      <c r="D46" s="290" t="str">
        <f>Global!D46</f>
        <v>Croacia</v>
      </c>
      <c r="E46" s="291">
        <v>1</v>
      </c>
      <c r="F46" s="292" t="s">
        <v>4</v>
      </c>
      <c r="G46" s="291">
        <v>1</v>
      </c>
      <c r="H46" s="293" t="str">
        <f>Global!H46</f>
        <v>Canada</v>
      </c>
      <c r="I46" s="283" t="str">
        <f t="shared" si="11"/>
        <v>E</v>
      </c>
      <c r="J46" s="284"/>
      <c r="K46" s="285">
        <f>IF(Global!E46="","",Global!E46)</f>
        <v>4</v>
      </c>
      <c r="L46" s="285">
        <f>IF(Global!G46="","",Global!G46)</f>
        <v>1</v>
      </c>
      <c r="M46" s="296" t="str">
        <f t="shared" si="1"/>
        <v>L</v>
      </c>
      <c r="N46" s="287">
        <f t="shared" si="12"/>
        <v>0</v>
      </c>
      <c r="O46" s="166"/>
      <c r="P46" s="166"/>
      <c r="Q46" s="166"/>
      <c r="R46" s="166"/>
      <c r="S46" s="166"/>
    </row>
    <row r="47" spans="1:19" s="158" customFormat="1" ht="30.95" customHeight="1" thickBot="1" x14ac:dyDescent="0.25">
      <c r="A47" s="276">
        <f>Global!A47</f>
        <v>44896</v>
      </c>
      <c r="B47" s="306">
        <f>Global!B47</f>
        <v>0.375</v>
      </c>
      <c r="C47" s="289">
        <f>Global!C47</f>
        <v>41</v>
      </c>
      <c r="D47" s="290" t="str">
        <f>Global!D47</f>
        <v>Croacia</v>
      </c>
      <c r="E47" s="291">
        <v>2</v>
      </c>
      <c r="F47" s="292" t="s">
        <v>4</v>
      </c>
      <c r="G47" s="291">
        <v>2</v>
      </c>
      <c r="H47" s="293" t="str">
        <f>Global!H47</f>
        <v>Bélgica (Belgium)</v>
      </c>
      <c r="I47" s="283" t="str">
        <f t="shared" si="11"/>
        <v>E</v>
      </c>
      <c r="J47" s="284"/>
      <c r="K47" s="285">
        <f>IF(Global!E47="","",Global!E47)</f>
        <v>0</v>
      </c>
      <c r="L47" s="285">
        <f>IF(Global!G47="","",Global!G47)</f>
        <v>0</v>
      </c>
      <c r="M47" s="296" t="str">
        <f t="shared" si="1"/>
        <v>E</v>
      </c>
      <c r="N47" s="287">
        <f t="shared" si="12"/>
        <v>2</v>
      </c>
      <c r="O47" s="166"/>
      <c r="P47" s="166"/>
      <c r="Q47" s="166"/>
      <c r="R47" s="166"/>
      <c r="S47" s="166"/>
    </row>
    <row r="48" spans="1:19" s="158" customFormat="1" ht="30.95" customHeight="1" thickBot="1" x14ac:dyDescent="0.25">
      <c r="A48" s="276">
        <f>Global!A48</f>
        <v>44896</v>
      </c>
      <c r="B48" s="306">
        <f>Global!B48</f>
        <v>0.375</v>
      </c>
      <c r="C48" s="289">
        <f>Global!C48</f>
        <v>42</v>
      </c>
      <c r="D48" s="308" t="str">
        <f>Global!D48</f>
        <v>Canada</v>
      </c>
      <c r="E48" s="291">
        <v>3</v>
      </c>
      <c r="F48" s="309" t="s">
        <v>4</v>
      </c>
      <c r="G48" s="291">
        <v>1</v>
      </c>
      <c r="H48" s="310" t="str">
        <f>Global!H48</f>
        <v>Marruecos (Morocco)</v>
      </c>
      <c r="I48" s="283" t="str">
        <f t="shared" si="11"/>
        <v>L</v>
      </c>
      <c r="J48" s="311"/>
      <c r="K48" s="285">
        <f>IF(Global!E48="","",Global!E48)</f>
        <v>1</v>
      </c>
      <c r="L48" s="285">
        <f>IF(Global!G48="","",Global!G48)</f>
        <v>2</v>
      </c>
      <c r="M48" s="286" t="str">
        <f t="shared" si="1"/>
        <v>V</v>
      </c>
      <c r="N48" s="287">
        <f t="shared" si="12"/>
        <v>0</v>
      </c>
      <c r="O48" s="166"/>
      <c r="P48" s="166"/>
      <c r="Q48" s="166"/>
      <c r="R48" s="166"/>
      <c r="S48" s="166"/>
    </row>
    <row r="49" spans="1:19" s="158" customFormat="1" ht="17.25" customHeight="1" thickBot="1" x14ac:dyDescent="0.25">
      <c r="A49" s="297" t="str">
        <f>Global!A49</f>
        <v>GRUPO G (Group  G)</v>
      </c>
      <c r="B49" s="298"/>
      <c r="C49" s="299"/>
      <c r="D49" s="298"/>
      <c r="E49" s="300"/>
      <c r="F49" s="298"/>
      <c r="G49" s="300"/>
      <c r="H49" s="298"/>
      <c r="I49" s="301"/>
      <c r="J49" s="117"/>
      <c r="K49" s="302"/>
      <c r="L49" s="302"/>
      <c r="M49" s="303" t="str">
        <f t="shared" si="1"/>
        <v/>
      </c>
      <c r="N49" s="304"/>
      <c r="O49" s="166"/>
      <c r="P49" s="166"/>
      <c r="Q49" s="166"/>
      <c r="R49" s="166"/>
      <c r="S49" s="166"/>
    </row>
    <row r="50" spans="1:19" s="158" customFormat="1" ht="30.95" customHeight="1" thickBot="1" x14ac:dyDescent="0.25">
      <c r="A50" s="276">
        <f>Global!A50</f>
        <v>44889</v>
      </c>
      <c r="B50" s="305">
        <f>Global!B50</f>
        <v>0.54166666666666663</v>
      </c>
      <c r="C50" s="278">
        <f>Global!C50</f>
        <v>13</v>
      </c>
      <c r="D50" s="279" t="str">
        <f>Global!D50</f>
        <v>Brasil (Brazil)</v>
      </c>
      <c r="E50" s="280">
        <v>3</v>
      </c>
      <c r="F50" s="281" t="s">
        <v>4</v>
      </c>
      <c r="G50" s="280">
        <v>1</v>
      </c>
      <c r="H50" s="282" t="str">
        <f>Global!H50</f>
        <v>Serbia</v>
      </c>
      <c r="I50" s="283" t="str">
        <f t="shared" ref="I50:I55" si="13">IF(OR(E50="",G50=""),"",IF(E50&gt;G50,"L",IF(G50&gt;E50,"V","E")))</f>
        <v>L</v>
      </c>
      <c r="J50" s="284"/>
      <c r="K50" s="285">
        <f>IF(Global!E50="","",Global!E50)</f>
        <v>2</v>
      </c>
      <c r="L50" s="285">
        <f>IF(Global!G50="","",Global!G50)</f>
        <v>0</v>
      </c>
      <c r="M50" s="296" t="str">
        <f t="shared" si="1"/>
        <v>L</v>
      </c>
      <c r="N50" s="287">
        <f t="shared" ref="N50:N55" si="14">IF(M50="","",IF(AND(E50=K50,L50=G50),GPOSPuntosPorMarcador,0)+IF(M50=I50,GPOSPuntosPorGanador,0)+IF(E50-G50=K50-L50,GPOSPuntosPorDiferencia,0))</f>
        <v>2</v>
      </c>
      <c r="O50" s="166"/>
      <c r="P50" s="166"/>
      <c r="Q50" s="166"/>
      <c r="R50" s="166"/>
      <c r="S50" s="166"/>
    </row>
    <row r="51" spans="1:19" s="158" customFormat="1" ht="30.95" customHeight="1" thickBot="1" x14ac:dyDescent="0.25">
      <c r="A51" s="276">
        <f>Global!A51</f>
        <v>44889</v>
      </c>
      <c r="B51" s="306">
        <f>Global!B51</f>
        <v>0.16666666666666666</v>
      </c>
      <c r="C51" s="289">
        <f>Global!C51</f>
        <v>14</v>
      </c>
      <c r="D51" s="290" t="str">
        <f>Global!D51</f>
        <v>Suiza (Switzerland)</v>
      </c>
      <c r="E51" s="291">
        <v>1</v>
      </c>
      <c r="F51" s="292" t="s">
        <v>4</v>
      </c>
      <c r="G51" s="291">
        <v>2</v>
      </c>
      <c r="H51" s="293" t="str">
        <f>Global!H51</f>
        <v>Camerún (Cameroon)</v>
      </c>
      <c r="I51" s="283" t="str">
        <f t="shared" si="13"/>
        <v>V</v>
      </c>
      <c r="J51" s="284"/>
      <c r="K51" s="285">
        <f>IF(Global!E51="","",Global!E51)</f>
        <v>1</v>
      </c>
      <c r="L51" s="285">
        <f>IF(Global!G51="","",Global!G51)</f>
        <v>0</v>
      </c>
      <c r="M51" s="296" t="str">
        <f t="shared" si="1"/>
        <v>L</v>
      </c>
      <c r="N51" s="287">
        <f t="shared" si="14"/>
        <v>0</v>
      </c>
      <c r="O51" s="166"/>
      <c r="P51" s="166"/>
      <c r="Q51" s="166"/>
      <c r="R51" s="166"/>
      <c r="S51" s="166"/>
    </row>
    <row r="52" spans="1:19" s="158" customFormat="1" ht="30.95" customHeight="1" thickBot="1" x14ac:dyDescent="0.25">
      <c r="A52" s="276">
        <f>Global!A52</f>
        <v>44893</v>
      </c>
      <c r="B52" s="306">
        <f>Global!B52</f>
        <v>0.41666666666666669</v>
      </c>
      <c r="C52" s="289">
        <f>Global!C52</f>
        <v>29</v>
      </c>
      <c r="D52" s="290" t="str">
        <f>Global!D52</f>
        <v>Brasil (Brazil)</v>
      </c>
      <c r="E52" s="291">
        <v>3</v>
      </c>
      <c r="F52" s="292" t="s">
        <v>4</v>
      </c>
      <c r="G52" s="291">
        <v>0</v>
      </c>
      <c r="H52" s="293" t="str">
        <f>Global!H52</f>
        <v>Suiza (Switzerland)</v>
      </c>
      <c r="I52" s="283" t="str">
        <f t="shared" si="13"/>
        <v>L</v>
      </c>
      <c r="J52" s="284"/>
      <c r="K52" s="285">
        <f>IF(Global!E52="","",Global!E52)</f>
        <v>1</v>
      </c>
      <c r="L52" s="285">
        <f>IF(Global!G52="","",Global!G52)</f>
        <v>0</v>
      </c>
      <c r="M52" s="296" t="str">
        <f t="shared" si="1"/>
        <v>L</v>
      </c>
      <c r="N52" s="287">
        <f t="shared" si="14"/>
        <v>1</v>
      </c>
      <c r="O52" s="166"/>
      <c r="P52" s="166"/>
      <c r="Q52" s="166"/>
      <c r="R52" s="166"/>
      <c r="S52" s="166"/>
    </row>
    <row r="53" spans="1:19" s="158" customFormat="1" ht="30.95" customHeight="1" thickBot="1" x14ac:dyDescent="0.25">
      <c r="A53" s="276">
        <f>Global!A53</f>
        <v>44893</v>
      </c>
      <c r="B53" s="306">
        <f>Global!B53</f>
        <v>0.16666666666666666</v>
      </c>
      <c r="C53" s="289">
        <f>Global!C53</f>
        <v>30</v>
      </c>
      <c r="D53" s="290" t="str">
        <f>Global!D53</f>
        <v>Camerún (Cameroon)</v>
      </c>
      <c r="E53" s="291">
        <v>1</v>
      </c>
      <c r="F53" s="292" t="s">
        <v>4</v>
      </c>
      <c r="G53" s="291">
        <v>1</v>
      </c>
      <c r="H53" s="293" t="str">
        <f>Global!H53</f>
        <v>Serbia</v>
      </c>
      <c r="I53" s="283" t="str">
        <f t="shared" si="13"/>
        <v>E</v>
      </c>
      <c r="J53" s="284"/>
      <c r="K53" s="285">
        <f>IF(Global!E53="","",Global!E53)</f>
        <v>3</v>
      </c>
      <c r="L53" s="285">
        <f>IF(Global!G53="","",Global!G53)</f>
        <v>3</v>
      </c>
      <c r="M53" s="296" t="str">
        <f t="shared" si="1"/>
        <v>E</v>
      </c>
      <c r="N53" s="287">
        <f t="shared" si="14"/>
        <v>2</v>
      </c>
      <c r="O53" s="166"/>
      <c r="P53" s="166"/>
      <c r="Q53" s="166"/>
      <c r="R53" s="166"/>
      <c r="S53" s="166"/>
    </row>
    <row r="54" spans="1:19" s="158" customFormat="1" ht="30.95" customHeight="1" thickBot="1" x14ac:dyDescent="0.25">
      <c r="A54" s="276">
        <f>Global!A54</f>
        <v>44897</v>
      </c>
      <c r="B54" s="306">
        <f>Global!B54</f>
        <v>0.54166666666666663</v>
      </c>
      <c r="C54" s="289">
        <f>Global!C54</f>
        <v>45</v>
      </c>
      <c r="D54" s="290" t="str">
        <f>Global!D54</f>
        <v>Camerún (Cameroon)</v>
      </c>
      <c r="E54" s="291">
        <v>1</v>
      </c>
      <c r="F54" s="292" t="s">
        <v>4</v>
      </c>
      <c r="G54" s="291">
        <v>4</v>
      </c>
      <c r="H54" s="293" t="str">
        <f>Global!H54</f>
        <v>Brasil (Brazil)</v>
      </c>
      <c r="I54" s="283" t="str">
        <f t="shared" si="13"/>
        <v>V</v>
      </c>
      <c r="J54" s="284"/>
      <c r="K54" s="285">
        <f>IF(Global!E54="","",Global!E54)</f>
        <v>1</v>
      </c>
      <c r="L54" s="285">
        <f>IF(Global!G54="","",Global!G54)</f>
        <v>0</v>
      </c>
      <c r="M54" s="296" t="str">
        <f t="shared" si="1"/>
        <v>L</v>
      </c>
      <c r="N54" s="287">
        <f t="shared" si="14"/>
        <v>0</v>
      </c>
      <c r="O54" s="166"/>
      <c r="P54" s="166"/>
      <c r="Q54" s="166"/>
      <c r="R54" s="166"/>
      <c r="S54" s="166"/>
    </row>
    <row r="55" spans="1:19" s="158" customFormat="1" ht="30.95" customHeight="1" thickBot="1" x14ac:dyDescent="0.25">
      <c r="A55" s="276">
        <f>Global!A55</f>
        <v>44897</v>
      </c>
      <c r="B55" s="306">
        <f>Global!B55</f>
        <v>0.54166666666666663</v>
      </c>
      <c r="C55" s="289">
        <f>Global!C55</f>
        <v>46</v>
      </c>
      <c r="D55" s="290" t="str">
        <f>Global!D55</f>
        <v>Serbia</v>
      </c>
      <c r="E55" s="291">
        <v>1</v>
      </c>
      <c r="F55" s="292" t="s">
        <v>4</v>
      </c>
      <c r="G55" s="291">
        <v>2</v>
      </c>
      <c r="H55" s="293" t="str">
        <f>Global!H55</f>
        <v>Suiza (Switzerland)</v>
      </c>
      <c r="I55" s="283" t="str">
        <f t="shared" si="13"/>
        <v>V</v>
      </c>
      <c r="J55" s="284"/>
      <c r="K55" s="285">
        <f>IF(Global!E55="","",Global!E55)</f>
        <v>2</v>
      </c>
      <c r="L55" s="285">
        <f>IF(Global!G55="","",Global!G55)</f>
        <v>3</v>
      </c>
      <c r="M55" s="296" t="str">
        <f t="shared" si="1"/>
        <v>V</v>
      </c>
      <c r="N55" s="287">
        <f t="shared" si="14"/>
        <v>2</v>
      </c>
      <c r="O55" s="166"/>
      <c r="P55" s="166"/>
      <c r="Q55" s="166"/>
      <c r="R55" s="166"/>
      <c r="S55" s="166"/>
    </row>
    <row r="56" spans="1:19" s="158" customFormat="1" ht="17.25" customHeight="1" thickBot="1" x14ac:dyDescent="0.25">
      <c r="A56" s="297" t="str">
        <f>Global!A56</f>
        <v>GRUPO H (Group H)</v>
      </c>
      <c r="B56" s="298"/>
      <c r="C56" s="299"/>
      <c r="D56" s="298"/>
      <c r="E56" s="300"/>
      <c r="F56" s="298"/>
      <c r="G56" s="300"/>
      <c r="H56" s="298"/>
      <c r="I56" s="301"/>
      <c r="J56" s="117"/>
      <c r="K56" s="302"/>
      <c r="L56" s="302"/>
      <c r="M56" s="303" t="str">
        <f t="shared" si="1"/>
        <v/>
      </c>
      <c r="N56" s="304"/>
      <c r="O56" s="166"/>
      <c r="P56" s="166"/>
      <c r="Q56" s="166"/>
      <c r="R56" s="166"/>
      <c r="S56" s="166"/>
    </row>
    <row r="57" spans="1:19" s="158" customFormat="1" ht="30.95" customHeight="1" thickBot="1" x14ac:dyDescent="0.25">
      <c r="A57" s="276">
        <f>Global!A57</f>
        <v>44889</v>
      </c>
      <c r="B57" s="305">
        <f>Global!B57</f>
        <v>0.41666666666666669</v>
      </c>
      <c r="C57" s="278">
        <f>Global!C57</f>
        <v>15</v>
      </c>
      <c r="D57" s="279" t="str">
        <f>Global!D57</f>
        <v>Portugal</v>
      </c>
      <c r="E57" s="280">
        <v>3</v>
      </c>
      <c r="F57" s="281" t="s">
        <v>4</v>
      </c>
      <c r="G57" s="280">
        <v>1</v>
      </c>
      <c r="H57" s="282" t="str">
        <f>Global!H57</f>
        <v>Ghana</v>
      </c>
      <c r="I57" s="283" t="str">
        <f t="shared" ref="I57:I62" si="15">IF(OR(E57="",G57=""),"",IF(E57&gt;G57,"L",IF(G57&gt;E57,"V","E")))</f>
        <v>L</v>
      </c>
      <c r="J57" s="284"/>
      <c r="K57" s="285">
        <f>IF(Global!E57="","",Global!E57)</f>
        <v>3</v>
      </c>
      <c r="L57" s="285">
        <f>IF(Global!G57="","",Global!G57)</f>
        <v>2</v>
      </c>
      <c r="M57" s="296" t="str">
        <f t="shared" si="1"/>
        <v>L</v>
      </c>
      <c r="N57" s="287">
        <f t="shared" ref="N57:N62" si="16">IF(M57="","",IF(AND(E57=K57,L57=G57),GPOSPuntosPorMarcador,0)+IF(M57=I57,GPOSPuntosPorGanador,0)+IF(E57-G57=K57-L57,GPOSPuntosPorDiferencia,0))</f>
        <v>1</v>
      </c>
      <c r="O57" s="166"/>
      <c r="P57" s="166"/>
      <c r="Q57" s="166"/>
      <c r="R57" s="166"/>
      <c r="S57" s="166"/>
    </row>
    <row r="58" spans="1:19" s="158" customFormat="1" ht="30.95" customHeight="1" thickBot="1" x14ac:dyDescent="0.25">
      <c r="A58" s="276">
        <f>Global!A58</f>
        <v>44889</v>
      </c>
      <c r="B58" s="306">
        <f>Global!B58</f>
        <v>0.29166666666666669</v>
      </c>
      <c r="C58" s="289">
        <f>Global!C58</f>
        <v>16</v>
      </c>
      <c r="D58" s="290" t="str">
        <f>Global!D58</f>
        <v>Uruguay</v>
      </c>
      <c r="E58" s="280">
        <v>4</v>
      </c>
      <c r="F58" s="292" t="s">
        <v>4</v>
      </c>
      <c r="G58" s="291">
        <v>1</v>
      </c>
      <c r="H58" s="293" t="str">
        <f>Global!H58</f>
        <v>Corea del Sur (S. Korea)</v>
      </c>
      <c r="I58" s="283" t="str">
        <f t="shared" si="15"/>
        <v>L</v>
      </c>
      <c r="J58" s="284"/>
      <c r="K58" s="285">
        <f>IF(Global!E58="","",Global!E58)</f>
        <v>0</v>
      </c>
      <c r="L58" s="285">
        <f>IF(Global!G58="","",Global!G58)</f>
        <v>0</v>
      </c>
      <c r="M58" s="296" t="str">
        <f t="shared" si="1"/>
        <v>E</v>
      </c>
      <c r="N58" s="287">
        <f t="shared" si="16"/>
        <v>0</v>
      </c>
      <c r="O58" s="166"/>
      <c r="P58" s="166"/>
      <c r="Q58" s="166"/>
      <c r="R58" s="166"/>
      <c r="S58" s="166"/>
    </row>
    <row r="59" spans="1:19" s="158" customFormat="1" ht="30.95" customHeight="1" thickBot="1" x14ac:dyDescent="0.25">
      <c r="A59" s="276">
        <f>Global!A59</f>
        <v>44893</v>
      </c>
      <c r="B59" s="306">
        <f>Global!B59</f>
        <v>0.54166666666666663</v>
      </c>
      <c r="C59" s="289">
        <f>Global!C59</f>
        <v>31</v>
      </c>
      <c r="D59" s="290" t="str">
        <f>Global!D59</f>
        <v>Portugal</v>
      </c>
      <c r="E59" s="291">
        <v>1</v>
      </c>
      <c r="F59" s="292" t="s">
        <v>4</v>
      </c>
      <c r="G59" s="291">
        <v>2</v>
      </c>
      <c r="H59" s="293" t="str">
        <f>Global!H59</f>
        <v>Uruguay</v>
      </c>
      <c r="I59" s="283" t="str">
        <f t="shared" si="15"/>
        <v>V</v>
      </c>
      <c r="J59" s="284"/>
      <c r="K59" s="285">
        <f>IF(Global!E59="","",Global!E59)</f>
        <v>2</v>
      </c>
      <c r="L59" s="285">
        <f>IF(Global!G59="","",Global!G59)</f>
        <v>0</v>
      </c>
      <c r="M59" s="296" t="str">
        <f t="shared" si="1"/>
        <v>L</v>
      </c>
      <c r="N59" s="287">
        <f t="shared" si="16"/>
        <v>0</v>
      </c>
      <c r="O59" s="166"/>
      <c r="P59" s="166"/>
      <c r="Q59" s="166"/>
      <c r="R59" s="166"/>
      <c r="S59" s="166"/>
    </row>
    <row r="60" spans="1:19" s="158" customFormat="1" ht="30.95" customHeight="1" thickBot="1" x14ac:dyDescent="0.25">
      <c r="A60" s="276">
        <f>Global!A60</f>
        <v>44893</v>
      </c>
      <c r="B60" s="306">
        <f>Global!B60</f>
        <v>0.29166666666666669</v>
      </c>
      <c r="C60" s="289">
        <f>Global!C60</f>
        <v>32</v>
      </c>
      <c r="D60" s="290" t="str">
        <f>Global!D60</f>
        <v>Corea del Sur (S. Korea)</v>
      </c>
      <c r="E60" s="280">
        <v>1</v>
      </c>
      <c r="F60" s="292" t="s">
        <v>4</v>
      </c>
      <c r="G60" s="291">
        <v>0</v>
      </c>
      <c r="H60" s="293" t="str">
        <f>Global!H60</f>
        <v>Ghana</v>
      </c>
      <c r="I60" s="283" t="str">
        <f t="shared" si="15"/>
        <v>L</v>
      </c>
      <c r="J60" s="284"/>
      <c r="K60" s="285">
        <f>IF(Global!E60="","",Global!E60)</f>
        <v>2</v>
      </c>
      <c r="L60" s="285">
        <f>IF(Global!G60="","",Global!G60)</f>
        <v>3</v>
      </c>
      <c r="M60" s="296" t="str">
        <f t="shared" si="1"/>
        <v>V</v>
      </c>
      <c r="N60" s="287">
        <f t="shared" si="16"/>
        <v>0</v>
      </c>
      <c r="O60" s="166"/>
      <c r="P60" s="166"/>
      <c r="Q60" s="166"/>
      <c r="R60" s="166"/>
      <c r="S60" s="166"/>
    </row>
    <row r="61" spans="1:19" s="158" customFormat="1" ht="30.95" customHeight="1" thickBot="1" x14ac:dyDescent="0.25">
      <c r="A61" s="276">
        <f>Global!A61</f>
        <v>44897</v>
      </c>
      <c r="B61" s="306">
        <f>Global!B61</f>
        <v>0.375</v>
      </c>
      <c r="C61" s="289">
        <f>Global!C61</f>
        <v>47</v>
      </c>
      <c r="D61" s="290" t="str">
        <f>Global!D61</f>
        <v>Corea del Sur (S. Korea)</v>
      </c>
      <c r="E61" s="291">
        <v>1</v>
      </c>
      <c r="F61" s="292" t="s">
        <v>4</v>
      </c>
      <c r="G61" s="291">
        <v>2</v>
      </c>
      <c r="H61" s="293" t="str">
        <f>Global!H61</f>
        <v>Portugal</v>
      </c>
      <c r="I61" s="283" t="str">
        <f t="shared" si="15"/>
        <v>V</v>
      </c>
      <c r="J61" s="284"/>
      <c r="K61" s="285">
        <f>IF(Global!E61="","",Global!E61)</f>
        <v>2</v>
      </c>
      <c r="L61" s="285">
        <f>IF(Global!G61="","",Global!G61)</f>
        <v>1</v>
      </c>
      <c r="M61" s="296" t="str">
        <f t="shared" si="1"/>
        <v>L</v>
      </c>
      <c r="N61" s="287">
        <f t="shared" si="16"/>
        <v>0</v>
      </c>
      <c r="O61" s="166"/>
      <c r="P61" s="166"/>
      <c r="Q61" s="166"/>
      <c r="R61" s="166"/>
      <c r="S61" s="166"/>
    </row>
    <row r="62" spans="1:19" s="158" customFormat="1" ht="30.95" customHeight="1" thickBot="1" x14ac:dyDescent="0.25">
      <c r="A62" s="276">
        <f>Global!A62</f>
        <v>44897</v>
      </c>
      <c r="B62" s="306">
        <f>Global!B62</f>
        <v>0.375</v>
      </c>
      <c r="C62" s="289">
        <f>Global!C62</f>
        <v>48</v>
      </c>
      <c r="D62" s="290" t="str">
        <f>Global!D62</f>
        <v>Ghana</v>
      </c>
      <c r="E62" s="291">
        <v>1</v>
      </c>
      <c r="F62" s="292" t="s">
        <v>4</v>
      </c>
      <c r="G62" s="291">
        <v>3</v>
      </c>
      <c r="H62" s="293" t="str">
        <f>Global!H62</f>
        <v>Uruguay</v>
      </c>
      <c r="I62" s="283" t="str">
        <f t="shared" si="15"/>
        <v>V</v>
      </c>
      <c r="J62" s="284"/>
      <c r="K62" s="285">
        <f>IF(Global!E62="","",Global!E62)</f>
        <v>0</v>
      </c>
      <c r="L62" s="285">
        <f>IF(Global!G62="","",Global!G62)</f>
        <v>2</v>
      </c>
      <c r="M62" s="296" t="str">
        <f t="shared" si="1"/>
        <v>V</v>
      </c>
      <c r="N62" s="287">
        <f t="shared" si="16"/>
        <v>2</v>
      </c>
      <c r="O62" s="166"/>
      <c r="P62" s="166"/>
      <c r="Q62" s="166"/>
      <c r="R62" s="166"/>
      <c r="S62" s="166"/>
    </row>
    <row r="63" spans="1:19" s="158" customFormat="1" ht="17.25" customHeight="1" thickBot="1" x14ac:dyDescent="0.25">
      <c r="A63" s="297" t="str">
        <f>Global!A63</f>
        <v>OCTAVOS DE FINAL (Round of 16)</v>
      </c>
      <c r="B63" s="312"/>
      <c r="C63" s="313"/>
      <c r="D63" s="298"/>
      <c r="E63" s="300"/>
      <c r="F63" s="298"/>
      <c r="G63" s="300"/>
      <c r="H63" s="298"/>
      <c r="I63" s="301"/>
      <c r="J63" s="117"/>
      <c r="K63" s="302"/>
      <c r="L63" s="302"/>
      <c r="M63" s="303" t="str">
        <f t="shared" si="1"/>
        <v/>
      </c>
      <c r="N63" s="304"/>
      <c r="O63" s="166"/>
      <c r="P63" s="166"/>
      <c r="Q63" s="166"/>
      <c r="R63" s="166"/>
      <c r="S63" s="166"/>
    </row>
    <row r="64" spans="1:19" s="158" customFormat="1" ht="30.95" customHeight="1" thickBot="1" x14ac:dyDescent="0.25">
      <c r="A64" s="276">
        <f>Global!A64</f>
        <v>44898</v>
      </c>
      <c r="B64" s="305">
        <f>Global!B64</f>
        <v>0.375</v>
      </c>
      <c r="C64" s="278">
        <f>Global!C64</f>
        <v>49</v>
      </c>
      <c r="D64" s="281" t="str">
        <f>Global!D64</f>
        <v>Holanda (Holland)</v>
      </c>
      <c r="E64" s="280">
        <v>2</v>
      </c>
      <c r="F64" s="281" t="s">
        <v>4</v>
      </c>
      <c r="G64" s="280">
        <v>2</v>
      </c>
      <c r="H64" s="314" t="str">
        <f>Global!H64</f>
        <v>Estados Unidos (USA)</v>
      </c>
      <c r="I64" s="283" t="str">
        <f t="shared" ref="I64:I71" si="17">IF(OR(E64="",G64=""),"",IF(E64&gt;G64,"L",IF(G64&gt;E64,"V","E")))</f>
        <v>E</v>
      </c>
      <c r="J64" s="284"/>
      <c r="K64" s="285">
        <f>IF(Global!E64="","",Global!E64)</f>
        <v>3</v>
      </c>
      <c r="L64" s="285">
        <f>IF(Global!G64="","",Global!G64)</f>
        <v>1</v>
      </c>
      <c r="M64" s="296" t="str">
        <f t="shared" si="1"/>
        <v>L</v>
      </c>
      <c r="N64" s="287">
        <f t="shared" ref="N64:N71" si="18">IF(M64="","",IF(AND(E64=K64,L64=G64),OCTPuntosPorMarcador,0)+IF(M64=I64,OCTPuntosPorGanador,0)+IF(E64-G64=K64-L64,OCTPuntosPorDiferencia,0))</f>
        <v>0</v>
      </c>
      <c r="O64" s="166"/>
      <c r="P64" s="166"/>
      <c r="Q64" s="166"/>
      <c r="R64" s="166"/>
      <c r="S64" s="166"/>
    </row>
    <row r="65" spans="1:19" s="158" customFormat="1" ht="30.95" customHeight="1" thickBot="1" x14ac:dyDescent="0.25">
      <c r="A65" s="276">
        <f>Global!A65</f>
        <v>44898</v>
      </c>
      <c r="B65" s="306">
        <f>Global!B65</f>
        <v>0.54166666666666663</v>
      </c>
      <c r="C65" s="289">
        <f>Global!C65</f>
        <v>50</v>
      </c>
      <c r="D65" s="292" t="str">
        <f>Global!D65</f>
        <v>Argentina</v>
      </c>
      <c r="E65" s="291">
        <v>3</v>
      </c>
      <c r="F65" s="292" t="s">
        <v>4</v>
      </c>
      <c r="G65" s="291">
        <v>1</v>
      </c>
      <c r="H65" s="315" t="str">
        <f>Global!H65</f>
        <v>Australia</v>
      </c>
      <c r="I65" s="283" t="str">
        <f t="shared" si="17"/>
        <v>L</v>
      </c>
      <c r="J65" s="284"/>
      <c r="K65" s="285">
        <f>IF(Global!E65="","",Global!E65)</f>
        <v>2</v>
      </c>
      <c r="L65" s="285">
        <f>IF(Global!G65="","",Global!G65)</f>
        <v>1</v>
      </c>
      <c r="M65" s="296" t="str">
        <f t="shared" si="1"/>
        <v>L</v>
      </c>
      <c r="N65" s="287">
        <f t="shared" si="18"/>
        <v>3</v>
      </c>
      <c r="O65" s="166"/>
      <c r="P65" s="166"/>
      <c r="Q65" s="166"/>
      <c r="R65" s="166"/>
      <c r="S65" s="166"/>
    </row>
    <row r="66" spans="1:19" s="158" customFormat="1" ht="30.95" customHeight="1" thickBot="1" x14ac:dyDescent="0.25">
      <c r="A66" s="276">
        <f>Global!A66</f>
        <v>44899</v>
      </c>
      <c r="B66" s="306">
        <f>Global!B66</f>
        <v>0.375</v>
      </c>
      <c r="C66" s="289">
        <f>Global!C66</f>
        <v>51</v>
      </c>
      <c r="D66" s="292" t="str">
        <f>Global!D66</f>
        <v>Francia (France)</v>
      </c>
      <c r="E66" s="291">
        <v>2</v>
      </c>
      <c r="F66" s="292" t="s">
        <v>4</v>
      </c>
      <c r="G66" s="291">
        <v>1</v>
      </c>
      <c r="H66" s="315" t="str">
        <f>Global!H66</f>
        <v>Polonia (Poland)</v>
      </c>
      <c r="I66" s="283" t="str">
        <f t="shared" si="17"/>
        <v>L</v>
      </c>
      <c r="J66" s="284"/>
      <c r="K66" s="285">
        <f>IF(Global!E66="","",Global!E66)</f>
        <v>3</v>
      </c>
      <c r="L66" s="285">
        <f>IF(Global!G66="","",Global!G66)</f>
        <v>1</v>
      </c>
      <c r="M66" s="296" t="str">
        <f t="shared" si="1"/>
        <v>L</v>
      </c>
      <c r="N66" s="287">
        <f t="shared" si="18"/>
        <v>3</v>
      </c>
      <c r="O66" s="166"/>
      <c r="P66" s="166"/>
      <c r="Q66" s="166"/>
      <c r="R66" s="166"/>
      <c r="S66" s="166"/>
    </row>
    <row r="67" spans="1:19" s="158" customFormat="1" ht="30.95" customHeight="1" thickBot="1" x14ac:dyDescent="0.25">
      <c r="A67" s="276">
        <f>Global!A67</f>
        <v>44899</v>
      </c>
      <c r="B67" s="306">
        <f>Global!B67</f>
        <v>0.54166666666666663</v>
      </c>
      <c r="C67" s="289">
        <f>Global!C67</f>
        <v>52</v>
      </c>
      <c r="D67" s="292" t="str">
        <f>Global!D67</f>
        <v>Inglaterra (England)</v>
      </c>
      <c r="E67" s="291">
        <v>3</v>
      </c>
      <c r="F67" s="292" t="s">
        <v>4</v>
      </c>
      <c r="G67" s="291">
        <v>1</v>
      </c>
      <c r="H67" s="315" t="str">
        <f>Global!H67</f>
        <v>Senegal</v>
      </c>
      <c r="I67" s="283" t="str">
        <f t="shared" si="17"/>
        <v>L</v>
      </c>
      <c r="J67" s="284"/>
      <c r="K67" s="285">
        <f>IF(Global!E67="","",Global!E67)</f>
        <v>3</v>
      </c>
      <c r="L67" s="285">
        <f>IF(Global!G67="","",Global!G67)</f>
        <v>0</v>
      </c>
      <c r="M67" s="296" t="str">
        <f t="shared" si="1"/>
        <v>L</v>
      </c>
      <c r="N67" s="287">
        <f t="shared" si="18"/>
        <v>3</v>
      </c>
      <c r="O67" s="166"/>
      <c r="P67" s="166"/>
      <c r="Q67" s="166"/>
      <c r="R67" s="166"/>
      <c r="S67" s="166"/>
    </row>
    <row r="68" spans="1:19" s="158" customFormat="1" ht="30.95" customHeight="1" thickBot="1" x14ac:dyDescent="0.25">
      <c r="A68" s="276">
        <f>Global!A68</f>
        <v>44900</v>
      </c>
      <c r="B68" s="306">
        <f>Global!B68</f>
        <v>0.375</v>
      </c>
      <c r="C68" s="289">
        <f>Global!C68</f>
        <v>53</v>
      </c>
      <c r="D68" s="292" t="str">
        <f>Global!D68</f>
        <v>Japón (Japan)</v>
      </c>
      <c r="E68" s="291">
        <v>3</v>
      </c>
      <c r="F68" s="292" t="s">
        <v>4</v>
      </c>
      <c r="G68" s="291">
        <v>2</v>
      </c>
      <c r="H68" s="315" t="str">
        <f>Global!H68</f>
        <v>Croacia</v>
      </c>
      <c r="I68" s="283" t="str">
        <f t="shared" si="17"/>
        <v>L</v>
      </c>
      <c r="J68" s="284"/>
      <c r="K68" s="285">
        <f>IF(Global!E68="","",Global!E68)</f>
        <v>1</v>
      </c>
      <c r="L68" s="285">
        <f>IF(Global!G68="","",Global!G68)</f>
        <v>1</v>
      </c>
      <c r="M68" s="296" t="str">
        <f t="shared" si="1"/>
        <v>E</v>
      </c>
      <c r="N68" s="287">
        <f t="shared" si="18"/>
        <v>0</v>
      </c>
      <c r="O68" s="166"/>
      <c r="P68" s="166"/>
      <c r="Q68" s="166"/>
      <c r="R68" s="166"/>
      <c r="S68" s="166"/>
    </row>
    <row r="69" spans="1:19" s="158" customFormat="1" ht="30.95" customHeight="1" thickBot="1" x14ac:dyDescent="0.25">
      <c r="A69" s="276">
        <f>Global!A69</f>
        <v>44900</v>
      </c>
      <c r="B69" s="306">
        <f>Global!B69</f>
        <v>0.54166666666666663</v>
      </c>
      <c r="C69" s="289">
        <f>Global!C69</f>
        <v>54</v>
      </c>
      <c r="D69" s="292" t="str">
        <f>Global!D69</f>
        <v>Brasil (Brazil)</v>
      </c>
      <c r="E69" s="291">
        <v>2</v>
      </c>
      <c r="F69" s="292" t="s">
        <v>4</v>
      </c>
      <c r="G69" s="291">
        <v>1</v>
      </c>
      <c r="H69" s="315" t="str">
        <f>Global!H69</f>
        <v>Corea del Sur (S. Korea)</v>
      </c>
      <c r="I69" s="283" t="str">
        <f t="shared" si="17"/>
        <v>L</v>
      </c>
      <c r="J69" s="284"/>
      <c r="K69" s="285">
        <f>IF(Global!E69="","",Global!E69)</f>
        <v>4</v>
      </c>
      <c r="L69" s="285">
        <f>IF(Global!G69="","",Global!G69)</f>
        <v>1</v>
      </c>
      <c r="M69" s="296" t="str">
        <f t="shared" si="1"/>
        <v>L</v>
      </c>
      <c r="N69" s="287">
        <f t="shared" si="18"/>
        <v>3</v>
      </c>
      <c r="O69" s="166"/>
      <c r="P69" s="166"/>
      <c r="Q69" s="166"/>
      <c r="R69" s="166"/>
      <c r="S69" s="166"/>
    </row>
    <row r="70" spans="1:19" s="158" customFormat="1" ht="30.95" customHeight="1" thickBot="1" x14ac:dyDescent="0.25">
      <c r="A70" s="276">
        <f>Global!A70</f>
        <v>44901</v>
      </c>
      <c r="B70" s="306">
        <f>Global!B70</f>
        <v>0.375</v>
      </c>
      <c r="C70" s="289">
        <f>Global!C70</f>
        <v>55</v>
      </c>
      <c r="D70" s="292" t="str">
        <f>Global!D70</f>
        <v>Marruecos (Morocco)</v>
      </c>
      <c r="E70" s="291">
        <v>1</v>
      </c>
      <c r="F70" s="292" t="s">
        <v>4</v>
      </c>
      <c r="G70" s="291">
        <v>3</v>
      </c>
      <c r="H70" s="315" t="str">
        <f>Global!H70</f>
        <v>España (Spain)</v>
      </c>
      <c r="I70" s="283" t="str">
        <f t="shared" si="17"/>
        <v>V</v>
      </c>
      <c r="J70" s="284"/>
      <c r="K70" s="285">
        <f>IF(Global!E70="","",Global!E70)</f>
        <v>0</v>
      </c>
      <c r="L70" s="285">
        <f>IF(Global!G70="","",Global!G70)</f>
        <v>0</v>
      </c>
      <c r="M70" s="296" t="str">
        <f t="shared" si="1"/>
        <v>E</v>
      </c>
      <c r="N70" s="287">
        <f t="shared" si="18"/>
        <v>0</v>
      </c>
      <c r="O70" s="166"/>
      <c r="P70" s="166"/>
      <c r="Q70" s="166"/>
      <c r="R70" s="166"/>
      <c r="S70" s="166"/>
    </row>
    <row r="71" spans="1:19" s="158" customFormat="1" ht="30.95" customHeight="1" thickBot="1" x14ac:dyDescent="0.25">
      <c r="A71" s="276">
        <f>Global!A71</f>
        <v>44901</v>
      </c>
      <c r="B71" s="306">
        <f>Global!B71</f>
        <v>0.54166666666666663</v>
      </c>
      <c r="C71" s="289">
        <f>Global!C71</f>
        <v>56</v>
      </c>
      <c r="D71" s="292" t="str">
        <f>Global!D71</f>
        <v>Portugal</v>
      </c>
      <c r="E71" s="291">
        <v>1</v>
      </c>
      <c r="F71" s="292" t="s">
        <v>4</v>
      </c>
      <c r="G71" s="291">
        <v>2</v>
      </c>
      <c r="H71" s="315" t="str">
        <f>Global!H71</f>
        <v>Suiza (Switzerland)</v>
      </c>
      <c r="I71" s="283" t="str">
        <f t="shared" si="17"/>
        <v>V</v>
      </c>
      <c r="J71" s="284"/>
      <c r="K71" s="285">
        <f>IF(Global!E71="","",Global!E71)</f>
        <v>6</v>
      </c>
      <c r="L71" s="285">
        <f>IF(Global!G71="","",Global!G71)</f>
        <v>1</v>
      </c>
      <c r="M71" s="296" t="str">
        <f t="shared" si="1"/>
        <v>L</v>
      </c>
      <c r="N71" s="287">
        <f t="shared" si="18"/>
        <v>0</v>
      </c>
      <c r="O71" s="166"/>
      <c r="P71" s="166"/>
      <c r="Q71" s="166"/>
      <c r="R71" s="166"/>
      <c r="S71" s="166"/>
    </row>
    <row r="72" spans="1:19" s="158" customFormat="1" ht="17.25" customHeight="1" thickBot="1" x14ac:dyDescent="0.25">
      <c r="A72" s="297" t="str">
        <f>Global!A72</f>
        <v>CUARTOS DE FINAL (Quarterfinals)</v>
      </c>
      <c r="B72" s="312"/>
      <c r="C72" s="313"/>
      <c r="D72" s="298"/>
      <c r="E72" s="300"/>
      <c r="F72" s="298"/>
      <c r="G72" s="300" t="s">
        <v>73</v>
      </c>
      <c r="H72" s="298"/>
      <c r="I72" s="301"/>
      <c r="J72" s="117"/>
      <c r="K72" s="302"/>
      <c r="L72" s="302"/>
      <c r="M72" s="303" t="str">
        <f t="shared" ref="M72:M83" si="19">IF(OR(K72="",L72=""),"",IF(K72&gt;L72,"L",IF(L72&gt;K72,"V","E")))</f>
        <v/>
      </c>
      <c r="N72" s="304"/>
      <c r="O72" s="166"/>
      <c r="P72" s="166"/>
      <c r="Q72" s="166"/>
      <c r="R72" s="166"/>
      <c r="S72" s="166"/>
    </row>
    <row r="73" spans="1:19" s="158" customFormat="1" ht="30.95" customHeight="1" thickBot="1" x14ac:dyDescent="0.25">
      <c r="A73" s="276">
        <f>Global!A73</f>
        <v>44904</v>
      </c>
      <c r="B73" s="305">
        <f>Global!B73</f>
        <v>0.375</v>
      </c>
      <c r="C73" s="278">
        <f>Global!C73</f>
        <v>57</v>
      </c>
      <c r="D73" s="292" t="str">
        <f>Global!D73</f>
        <v>Croacia</v>
      </c>
      <c r="E73" s="280">
        <v>1</v>
      </c>
      <c r="F73" s="281" t="s">
        <v>4</v>
      </c>
      <c r="G73" s="280">
        <v>3</v>
      </c>
      <c r="H73" s="315" t="str">
        <f>Global!H73</f>
        <v>Brasil (Brazil)</v>
      </c>
      <c r="I73" s="283" t="str">
        <f>IF(OR(E73="",G73=""),"",IF(E73&gt;G73,"L",IF(G73&gt;E73,"V","E")))</f>
        <v>V</v>
      </c>
      <c r="J73" s="284"/>
      <c r="K73" s="285">
        <f>IF(Global!E73="","",Global!E73)</f>
        <v>0</v>
      </c>
      <c r="L73" s="285">
        <f>IF(Global!G73="","",Global!G73)</f>
        <v>0</v>
      </c>
      <c r="M73" s="296" t="str">
        <f t="shared" si="19"/>
        <v>E</v>
      </c>
      <c r="N73" s="287">
        <f>IF(M73="","",IF(AND(E73=K73,L73=G73),CTOSPuntosPorMarcador,0)+IF(M73=I73,CTOSPuntosPorGanador,0)+IF(E73-G73=K73-L73,CTOSPuntosPorDiferencia,0))</f>
        <v>0</v>
      </c>
      <c r="O73" s="166"/>
      <c r="P73" s="166"/>
      <c r="Q73" s="166"/>
      <c r="R73" s="166"/>
      <c r="S73" s="166"/>
    </row>
    <row r="74" spans="1:19" s="158" customFormat="1" ht="30.95" customHeight="1" thickBot="1" x14ac:dyDescent="0.25">
      <c r="A74" s="276">
        <f>Global!A74</f>
        <v>44904</v>
      </c>
      <c r="B74" s="306">
        <f>Global!B74</f>
        <v>0.54166666666666663</v>
      </c>
      <c r="C74" s="289">
        <f>Global!C74</f>
        <v>58</v>
      </c>
      <c r="D74" s="292" t="str">
        <f>Global!D74</f>
        <v>Holanda (Holland)</v>
      </c>
      <c r="E74" s="291">
        <v>0</v>
      </c>
      <c r="F74" s="292" t="s">
        <v>4</v>
      </c>
      <c r="G74" s="280">
        <v>1</v>
      </c>
      <c r="H74" s="315" t="str">
        <f>Global!H74</f>
        <v>Argentina</v>
      </c>
      <c r="I74" s="283" t="str">
        <f>IF(OR(E74="",G74=""),"",IF(E74&gt;G74,"L",IF(G74&gt;E74,"V","E")))</f>
        <v>V</v>
      </c>
      <c r="J74" s="284"/>
      <c r="K74" s="285">
        <f>IF(Global!E74="","",Global!E74)</f>
        <v>2</v>
      </c>
      <c r="L74" s="285">
        <f>IF(Global!G74="","",Global!G74)</f>
        <v>2</v>
      </c>
      <c r="M74" s="296" t="str">
        <f t="shared" si="19"/>
        <v>E</v>
      </c>
      <c r="N74" s="287">
        <f>IF(M74="","",IF(AND(E74=K74,L74=G74),CTOSPuntosPorMarcador,0)+IF(M74=I74,CTOSPuntosPorGanador,0)+IF(E74-G74=K74-L74,CTOSPuntosPorDiferencia,0))</f>
        <v>0</v>
      </c>
      <c r="O74" s="166"/>
      <c r="P74" s="166"/>
      <c r="Q74" s="166"/>
      <c r="R74" s="166"/>
      <c r="S74" s="166"/>
    </row>
    <row r="75" spans="1:19" s="158" customFormat="1" ht="30.95" customHeight="1" thickBot="1" x14ac:dyDescent="0.25">
      <c r="A75" s="276">
        <f>Global!A75</f>
        <v>44905</v>
      </c>
      <c r="B75" s="306">
        <f>Global!B75</f>
        <v>0.375</v>
      </c>
      <c r="C75" s="289">
        <f>Global!C75</f>
        <v>59</v>
      </c>
      <c r="D75" s="292" t="str">
        <f>Global!D75</f>
        <v>Marruecos (Morocco)</v>
      </c>
      <c r="E75" s="291">
        <v>2</v>
      </c>
      <c r="F75" s="292" t="s">
        <v>4</v>
      </c>
      <c r="G75" s="280">
        <v>1</v>
      </c>
      <c r="H75" s="315" t="str">
        <f>Global!H75</f>
        <v>Portugal</v>
      </c>
      <c r="I75" s="283" t="str">
        <f>IF(OR(E75="",G75=""),"",IF(E75&gt;G75,"L",IF(G75&gt;E75,"V","E")))</f>
        <v>L</v>
      </c>
      <c r="J75" s="284"/>
      <c r="K75" s="285">
        <f>IF(Global!E75="","",Global!E75)</f>
        <v>1</v>
      </c>
      <c r="L75" s="285">
        <f>IF(Global!G75="","",Global!G75)</f>
        <v>0</v>
      </c>
      <c r="M75" s="296" t="str">
        <f t="shared" si="19"/>
        <v>L</v>
      </c>
      <c r="N75" s="287">
        <f>IF(M75="","",IF(AND(E75=K75,L75=G75),CTOSPuntosPorMarcador,0)+IF(M75=I75,CTOSPuntosPorGanador,0)+IF(E75-G75=K75-L75,CTOSPuntosPorDiferencia,0))</f>
        <v>6</v>
      </c>
      <c r="O75" s="166"/>
      <c r="P75" s="166"/>
      <c r="Q75" s="166"/>
      <c r="R75" s="166"/>
      <c r="S75" s="166"/>
    </row>
    <row r="76" spans="1:19" s="158" customFormat="1" ht="30.95" customHeight="1" thickBot="1" x14ac:dyDescent="0.25">
      <c r="A76" s="276">
        <f>Global!A76</f>
        <v>44905</v>
      </c>
      <c r="B76" s="306">
        <f>Global!B76</f>
        <v>0.54166666666666663</v>
      </c>
      <c r="C76" s="289">
        <f>Global!C76</f>
        <v>60</v>
      </c>
      <c r="D76" s="292" t="str">
        <f>Global!D76</f>
        <v>Francia (France)</v>
      </c>
      <c r="E76" s="291">
        <v>3</v>
      </c>
      <c r="F76" s="292" t="s">
        <v>4</v>
      </c>
      <c r="G76" s="280">
        <v>2</v>
      </c>
      <c r="H76" s="315" t="str">
        <f>Global!H76</f>
        <v>Inglaterra (England)</v>
      </c>
      <c r="I76" s="283" t="str">
        <f>IF(OR(E76="",G76=""),"",IF(E76&gt;G76,"L",IF(G76&gt;E76,"V","E")))</f>
        <v>L</v>
      </c>
      <c r="J76" s="284"/>
      <c r="K76" s="285">
        <f>IF(Global!E76="","",Global!E76)</f>
        <v>2</v>
      </c>
      <c r="L76" s="285">
        <f>IF(Global!G76="","",Global!G76)</f>
        <v>1</v>
      </c>
      <c r="M76" s="296" t="str">
        <f t="shared" si="19"/>
        <v>L</v>
      </c>
      <c r="N76" s="287">
        <f>IF(M76="","",IF(AND(E76=K76,L76=G76),CTOSPuntosPorMarcador,0)+IF(M76=I76,CTOSPuntosPorGanador,0)+IF(E76-G76=K76-L76,CTOSPuntosPorDiferencia,0))</f>
        <v>6</v>
      </c>
      <c r="O76" s="166"/>
      <c r="P76" s="166"/>
      <c r="Q76" s="166"/>
      <c r="R76" s="166"/>
      <c r="S76" s="166"/>
    </row>
    <row r="77" spans="1:19" s="158" customFormat="1" ht="17.25" customHeight="1" thickBot="1" x14ac:dyDescent="0.25">
      <c r="A77" s="297" t="str">
        <f>Global!A77</f>
        <v>SEMIFINALES (Semifinals)</v>
      </c>
      <c r="B77" s="298"/>
      <c r="C77" s="299"/>
      <c r="D77" s="298"/>
      <c r="E77" s="300"/>
      <c r="F77" s="298"/>
      <c r="G77" s="300"/>
      <c r="H77" s="298"/>
      <c r="I77" s="301"/>
      <c r="J77" s="117"/>
      <c r="K77" s="302"/>
      <c r="L77" s="302"/>
      <c r="M77" s="303" t="str">
        <f t="shared" si="19"/>
        <v/>
      </c>
      <c r="N77" s="304"/>
      <c r="O77" s="166"/>
      <c r="P77" s="166"/>
      <c r="Q77" s="166"/>
      <c r="R77" s="166"/>
      <c r="S77" s="166"/>
    </row>
    <row r="78" spans="1:19" s="158" customFormat="1" ht="30.95" customHeight="1" thickBot="1" x14ac:dyDescent="0.25">
      <c r="A78" s="276">
        <f>Global!A78</f>
        <v>44908</v>
      </c>
      <c r="B78" s="305">
        <f>Global!B78</f>
        <v>0.54166666666666663</v>
      </c>
      <c r="C78" s="278">
        <f>Global!C78</f>
        <v>61</v>
      </c>
      <c r="D78" s="281" t="str">
        <f>Global!D78</f>
        <v>Croacia</v>
      </c>
      <c r="E78" s="280">
        <v>1</v>
      </c>
      <c r="F78" s="281" t="s">
        <v>4</v>
      </c>
      <c r="G78" s="280">
        <v>2</v>
      </c>
      <c r="H78" s="314" t="str">
        <f>Global!H78</f>
        <v>Argentina</v>
      </c>
      <c r="I78" s="283" t="str">
        <f>IF(OR(E78="",G78=""),"",IF(E78&gt;G78,"L",IF(G78&gt;E78,"V","E")))</f>
        <v>V</v>
      </c>
      <c r="J78" s="284"/>
      <c r="K78" s="285">
        <f>IF(Global!E78="","",Global!E78)</f>
        <v>0</v>
      </c>
      <c r="L78" s="285">
        <f>IF(Global!G78="","",Global!G78)</f>
        <v>3</v>
      </c>
      <c r="M78" s="296" t="str">
        <f t="shared" si="19"/>
        <v>V</v>
      </c>
      <c r="N78" s="287">
        <f>IF(M78="","",IF(AND(E78=K78,L78=G78),SEMIPuntosPorMarcador,0)+IF(M78=I78,SEMIPuntosPorGanador,0)+IF(E78-G78=K78-L78,SEMIPuntosPorDiferencia,0))</f>
        <v>7</v>
      </c>
      <c r="O78" s="166"/>
      <c r="P78" s="166"/>
      <c r="Q78" s="166"/>
      <c r="R78" s="166"/>
      <c r="S78" s="166"/>
    </row>
    <row r="79" spans="1:19" s="158" customFormat="1" ht="30.95" customHeight="1" thickBot="1" x14ac:dyDescent="0.25">
      <c r="A79" s="276">
        <f>Global!A79</f>
        <v>44909</v>
      </c>
      <c r="B79" s="306">
        <f>Global!B79</f>
        <v>0.54166666666666663</v>
      </c>
      <c r="C79" s="289">
        <f>Global!C79</f>
        <v>62</v>
      </c>
      <c r="D79" s="292" t="str">
        <f>Global!D79</f>
        <v>Marruecos (Morocco)</v>
      </c>
      <c r="E79" s="291">
        <v>1</v>
      </c>
      <c r="F79" s="292" t="s">
        <v>4</v>
      </c>
      <c r="G79" s="291">
        <v>2</v>
      </c>
      <c r="H79" s="315" t="str">
        <f>Global!H79</f>
        <v>Francia (France)</v>
      </c>
      <c r="I79" s="283" t="str">
        <f>IF(OR(E79="",G79=""),"",IF(E79&gt;G79,"L",IF(G79&gt;E79,"V","E")))</f>
        <v>V</v>
      </c>
      <c r="J79" s="284"/>
      <c r="K79" s="285">
        <f>IF(Global!E79="","",Global!E79)</f>
        <v>0</v>
      </c>
      <c r="L79" s="285">
        <f>IF(Global!G79="","",Global!G79)</f>
        <v>2</v>
      </c>
      <c r="M79" s="296" t="str">
        <f t="shared" si="19"/>
        <v>V</v>
      </c>
      <c r="N79" s="287">
        <f>IF(M79="","",IF(AND(E79=K79,L79=G79),SEMIPuntosPorMarcador,0)+IF(M79=I79,SEMIPuntosPorGanador,0)+IF(E79-G79=K79-L79,SEMIPuntosPorDiferencia,0))</f>
        <v>7</v>
      </c>
      <c r="O79" s="166"/>
      <c r="P79" s="166"/>
      <c r="Q79" s="166"/>
      <c r="R79" s="166"/>
      <c r="S79" s="166"/>
    </row>
    <row r="80" spans="1:19" s="158" customFormat="1" ht="17.25" customHeight="1" thickBot="1" x14ac:dyDescent="0.25">
      <c r="A80" s="297" t="str">
        <f>Global!A80</f>
        <v>TERCER PUESTO (Third Place)</v>
      </c>
      <c r="B80" s="312"/>
      <c r="C80" s="313"/>
      <c r="D80" s="298"/>
      <c r="E80" s="300"/>
      <c r="F80" s="298"/>
      <c r="G80" s="300"/>
      <c r="H80" s="298"/>
      <c r="I80" s="301"/>
      <c r="J80" s="117"/>
      <c r="K80" s="302"/>
      <c r="L80" s="302"/>
      <c r="M80" s="303" t="str">
        <f t="shared" si="19"/>
        <v/>
      </c>
      <c r="N80" s="304"/>
      <c r="O80" s="166"/>
      <c r="P80" s="166"/>
      <c r="Q80" s="166"/>
      <c r="R80" s="166"/>
      <c r="S80" s="166"/>
    </row>
    <row r="81" spans="1:19" s="158" customFormat="1" ht="30.95" customHeight="1" thickBot="1" x14ac:dyDescent="0.25">
      <c r="A81" s="276">
        <f>Global!A81</f>
        <v>44912</v>
      </c>
      <c r="B81" s="305">
        <f>Global!B81</f>
        <v>0.375</v>
      </c>
      <c r="C81" s="278">
        <f>Global!C81</f>
        <v>63</v>
      </c>
      <c r="D81" s="281" t="str">
        <f>Global!D81</f>
        <v>Croacia</v>
      </c>
      <c r="E81" s="280">
        <v>4</v>
      </c>
      <c r="F81" s="281" t="s">
        <v>4</v>
      </c>
      <c r="G81" s="280">
        <v>2</v>
      </c>
      <c r="H81" s="314" t="str">
        <f>Global!H81</f>
        <v>Marruecos (Morocco)</v>
      </c>
      <c r="I81" s="283" t="str">
        <f>IF(OR(E81="",G81=""),"",IF(E81&gt;G81,"L",IF(G81&gt;E81,"V","E")))</f>
        <v>L</v>
      </c>
      <c r="J81" s="284"/>
      <c r="K81" s="285">
        <f>IF(Global!E81="","",Global!E81)</f>
        <v>2</v>
      </c>
      <c r="L81" s="285">
        <f>IF(Global!G81="","",Global!G81)</f>
        <v>1</v>
      </c>
      <c r="M81" s="296" t="str">
        <f t="shared" si="19"/>
        <v>L</v>
      </c>
      <c r="N81" s="287">
        <f>IF(M81="","",IF(AND(E81=K81,L81=G81),TERCPuntosPorMarcador,0)+IF(M81=I81,TERCPuntosPorGanador,0)+IF(E81-G81=K81-L81,TERCPuntosPorDiferencia,0))</f>
        <v>8</v>
      </c>
      <c r="O81" s="166"/>
      <c r="P81" s="166"/>
      <c r="Q81" s="166"/>
      <c r="R81" s="166"/>
      <c r="S81" s="166"/>
    </row>
    <row r="82" spans="1:19" s="158" customFormat="1" ht="17.25" customHeight="1" thickBot="1" x14ac:dyDescent="0.25">
      <c r="A82" s="297" t="str">
        <f>Global!A82</f>
        <v>FINAL</v>
      </c>
      <c r="B82" s="298"/>
      <c r="C82" s="299"/>
      <c r="D82" s="298"/>
      <c r="E82" s="300"/>
      <c r="F82" s="298"/>
      <c r="G82" s="300"/>
      <c r="H82" s="298"/>
      <c r="I82" s="301"/>
      <c r="J82" s="117"/>
      <c r="K82" s="302"/>
      <c r="L82" s="302"/>
      <c r="M82" s="303" t="str">
        <f t="shared" si="19"/>
        <v/>
      </c>
      <c r="N82" s="304"/>
      <c r="O82" s="166"/>
      <c r="P82" s="166"/>
      <c r="Q82" s="166"/>
      <c r="R82" s="166"/>
      <c r="S82" s="166"/>
    </row>
    <row r="83" spans="1:19" s="158" customFormat="1" ht="30.95" customHeight="1" thickBot="1" x14ac:dyDescent="0.25">
      <c r="A83" s="276">
        <f>Global!A83</f>
        <v>44913</v>
      </c>
      <c r="B83" s="316">
        <f>Global!B83</f>
        <v>0.375</v>
      </c>
      <c r="C83" s="317">
        <f>Global!C83</f>
        <v>64</v>
      </c>
      <c r="D83" s="318" t="str">
        <f>Global!D83</f>
        <v>Argentina</v>
      </c>
      <c r="E83" s="280">
        <v>3</v>
      </c>
      <c r="F83" s="318" t="s">
        <v>4</v>
      </c>
      <c r="G83" s="280">
        <v>2</v>
      </c>
      <c r="H83" s="319" t="str">
        <f>Global!H83</f>
        <v>Francia (France)</v>
      </c>
      <c r="I83" s="283" t="str">
        <f>IF(OR(E83="",G83=""),"",IF(E83&gt;G83,"L",IF(G83&gt;E83,"V","E")))</f>
        <v>L</v>
      </c>
      <c r="J83" s="311"/>
      <c r="K83" s="320">
        <f>IF(Global!E83="","",Global!E83)</f>
        <v>2</v>
      </c>
      <c r="L83" s="320">
        <f>IF(Global!G83="","",Global!G83)</f>
        <v>2</v>
      </c>
      <c r="M83" s="286" t="str">
        <f t="shared" si="19"/>
        <v>E</v>
      </c>
      <c r="N83" s="287">
        <f>IF(M83="","",IF(AND(E83=K83,L83=G83),FINALPuntosPorMarcador,0)+IF(M83=I83,FINALPuntosPorGanador,0)+IF(E83-G83=K83-L83,FINALPuntosPorDiferencia,0))</f>
        <v>0</v>
      </c>
      <c r="O83" s="166"/>
      <c r="P83" s="166"/>
      <c r="Q83" s="166"/>
      <c r="R83" s="166"/>
      <c r="S83" s="166"/>
    </row>
    <row r="84" spans="1:19" ht="17.25" customHeight="1" x14ac:dyDescent="0.2">
      <c r="A84" s="262"/>
      <c r="B84" s="263"/>
      <c r="C84" s="264"/>
      <c r="D84" s="196"/>
      <c r="E84" s="192"/>
      <c r="F84" s="196"/>
      <c r="G84" s="192"/>
      <c r="H84" s="196"/>
      <c r="I84" s="195"/>
      <c r="J84" s="29"/>
      <c r="K84" s="198"/>
      <c r="L84" s="198"/>
      <c r="M84" s="265" t="s">
        <v>22</v>
      </c>
      <c r="N84" s="266">
        <f>SUM(N8:N83)</f>
        <v>80</v>
      </c>
      <c r="O84" s="161"/>
      <c r="P84" s="161"/>
      <c r="Q84" s="161"/>
      <c r="R84" s="161"/>
      <c r="S84" s="161"/>
    </row>
    <row r="85" spans="1:19" s="10" customFormat="1" ht="17.25" customHeight="1" x14ac:dyDescent="0.2">
      <c r="A85" s="87" t="str">
        <f>Global!A85</f>
        <v>FASE DE GRUPOS</v>
      </c>
      <c r="B85" s="88"/>
      <c r="C85" s="89"/>
      <c r="D85" s="90"/>
      <c r="E85" s="267"/>
      <c r="F85" s="90"/>
      <c r="G85" s="267"/>
      <c r="H85" s="92"/>
      <c r="I85" s="81"/>
      <c r="J85" s="30"/>
      <c r="K85" s="189"/>
      <c r="L85" s="189"/>
      <c r="M85" s="189"/>
      <c r="N85" s="189"/>
      <c r="O85" s="82"/>
      <c r="P85" s="82"/>
      <c r="Q85" s="82"/>
      <c r="R85" s="82"/>
      <c r="S85" s="82"/>
    </row>
    <row r="86" spans="1:19" ht="17.25" customHeight="1" x14ac:dyDescent="0.2">
      <c r="A86" s="83" t="str">
        <f>Global!A86</f>
        <v>Puntos por Marcador Atinado</v>
      </c>
      <c r="B86" s="83"/>
      <c r="C86" s="93"/>
      <c r="D86" s="83"/>
      <c r="E86" s="94">
        <f>Global!E86</f>
        <v>1</v>
      </c>
      <c r="F86" s="53"/>
      <c r="G86" s="268"/>
      <c r="H86" s="53"/>
      <c r="I86" s="57"/>
      <c r="J86" s="30"/>
      <c r="K86" s="167"/>
      <c r="L86" s="167"/>
      <c r="M86" s="167"/>
      <c r="N86" s="167"/>
      <c r="O86" s="167"/>
      <c r="P86" s="167"/>
      <c r="Q86" s="167"/>
      <c r="R86" s="167"/>
      <c r="S86" s="167"/>
    </row>
    <row r="87" spans="1:19" ht="17.25" customHeight="1" x14ac:dyDescent="0.2">
      <c r="A87" s="83" t="str">
        <f>Global!A87</f>
        <v>Puntos por Ganador/Empate Atinado</v>
      </c>
      <c r="B87" s="83"/>
      <c r="C87" s="93"/>
      <c r="D87" s="85"/>
      <c r="E87" s="94">
        <f>Global!E87</f>
        <v>1</v>
      </c>
      <c r="F87" s="53"/>
      <c r="G87" s="268"/>
      <c r="H87" s="53"/>
      <c r="I87" s="57"/>
      <c r="J87" s="30"/>
      <c r="K87" s="167"/>
      <c r="L87" s="167"/>
      <c r="M87" s="167"/>
      <c r="N87" s="167"/>
      <c r="O87" s="167"/>
      <c r="P87" s="167"/>
      <c r="Q87" s="167"/>
      <c r="R87" s="167"/>
      <c r="S87" s="167"/>
    </row>
    <row r="88" spans="1:19" ht="17.25" customHeight="1" x14ac:dyDescent="0.2">
      <c r="A88" s="83" t="str">
        <f>Global!A88</f>
        <v>Puntos por Ganador y Diferencia de Goles Atinado</v>
      </c>
      <c r="B88" s="84"/>
      <c r="C88" s="84"/>
      <c r="D88" s="85"/>
      <c r="E88" s="94">
        <f>Global!E88</f>
        <v>1</v>
      </c>
      <c r="F88" s="53"/>
      <c r="G88" s="268"/>
      <c r="H88" s="53"/>
      <c r="I88" s="57"/>
      <c r="J88" s="30"/>
      <c r="K88" s="167"/>
      <c r="L88" s="167"/>
      <c r="M88" s="167"/>
      <c r="N88" s="167"/>
      <c r="O88" s="167"/>
      <c r="P88" s="167"/>
      <c r="Q88" s="167"/>
      <c r="R88" s="167"/>
      <c r="S88" s="167"/>
    </row>
    <row r="89" spans="1:19" ht="17.25" customHeight="1" x14ac:dyDescent="0.2">
      <c r="A89" s="83"/>
      <c r="B89" s="84"/>
      <c r="C89" s="84"/>
      <c r="D89" s="85"/>
      <c r="E89" s="269"/>
      <c r="F89" s="53"/>
      <c r="G89" s="268"/>
      <c r="H89" s="53"/>
      <c r="I89" s="57"/>
      <c r="J89" s="30"/>
      <c r="K89" s="167"/>
      <c r="L89" s="167"/>
      <c r="M89" s="167"/>
      <c r="N89" s="167"/>
      <c r="O89" s="167"/>
      <c r="P89" s="167"/>
      <c r="Q89" s="167"/>
      <c r="R89" s="167"/>
      <c r="S89" s="167"/>
    </row>
    <row r="90" spans="1:19" ht="17.25" customHeight="1" x14ac:dyDescent="0.2">
      <c r="A90" s="87" t="str">
        <f>Global!A90</f>
        <v>OCTAVOS DE FINAL</v>
      </c>
      <c r="B90" s="55"/>
      <c r="C90" s="55"/>
      <c r="D90" s="53"/>
      <c r="E90" s="268"/>
      <c r="F90" s="53"/>
      <c r="G90" s="268"/>
      <c r="H90" s="53"/>
      <c r="I90" s="57"/>
      <c r="J90" s="30"/>
      <c r="K90" s="167"/>
      <c r="L90" s="167"/>
      <c r="M90" s="167"/>
      <c r="N90" s="167"/>
      <c r="O90" s="167"/>
      <c r="P90" s="167"/>
      <c r="Q90" s="167"/>
      <c r="R90" s="167"/>
      <c r="S90" s="167"/>
    </row>
    <row r="91" spans="1:19" ht="17.25" customHeight="1" x14ac:dyDescent="0.2">
      <c r="A91" s="83" t="str">
        <f>Global!A91</f>
        <v>Puntos por Marcador Atinado</v>
      </c>
      <c r="B91" s="83"/>
      <c r="C91" s="93"/>
      <c r="D91" s="83"/>
      <c r="E91" s="94">
        <f>Global!E91</f>
        <v>1</v>
      </c>
      <c r="F91" s="53"/>
      <c r="G91" s="268"/>
      <c r="H91" s="53"/>
      <c r="I91" s="57"/>
      <c r="J91" s="30"/>
      <c r="K91" s="167"/>
      <c r="L91" s="167"/>
      <c r="M91" s="167"/>
      <c r="N91" s="167"/>
      <c r="O91" s="167"/>
      <c r="P91" s="167"/>
      <c r="Q91" s="167"/>
      <c r="R91" s="167"/>
      <c r="S91" s="167"/>
    </row>
    <row r="92" spans="1:19" ht="17.25" customHeight="1" x14ac:dyDescent="0.2">
      <c r="A92" s="83" t="str">
        <f>Global!A92</f>
        <v>Puntos por Ganador/Empate Atinado</v>
      </c>
      <c r="B92" s="83"/>
      <c r="C92" s="93"/>
      <c r="D92" s="85"/>
      <c r="E92" s="94">
        <f>Global!E92</f>
        <v>3</v>
      </c>
      <c r="F92" s="53"/>
      <c r="G92" s="268"/>
      <c r="H92" s="53"/>
      <c r="I92" s="57"/>
      <c r="J92" s="30"/>
      <c r="K92" s="167"/>
      <c r="L92" s="167"/>
      <c r="M92" s="167"/>
      <c r="N92" s="167"/>
      <c r="O92" s="167"/>
      <c r="P92" s="167"/>
      <c r="Q92" s="167"/>
      <c r="R92" s="167"/>
      <c r="S92" s="167"/>
    </row>
    <row r="93" spans="1:19" ht="17.25" customHeight="1" x14ac:dyDescent="0.2">
      <c r="A93" s="83" t="str">
        <f>Global!A93</f>
        <v>Puntos por Ganador y Diferencia de Goles Atinado</v>
      </c>
      <c r="B93" s="84"/>
      <c r="C93" s="84"/>
      <c r="D93" s="85"/>
      <c r="E93" s="94">
        <f>Global!E93</f>
        <v>1</v>
      </c>
      <c r="F93" s="53"/>
      <c r="G93" s="268"/>
      <c r="H93" s="53"/>
      <c r="I93" s="57"/>
      <c r="J93" s="30"/>
      <c r="K93" s="167"/>
      <c r="L93" s="167"/>
      <c r="M93" s="167"/>
      <c r="N93" s="167"/>
      <c r="O93" s="167"/>
      <c r="P93" s="167"/>
      <c r="Q93" s="167"/>
      <c r="R93" s="167"/>
      <c r="S93" s="167"/>
    </row>
    <row r="94" spans="1:19" ht="17.25" customHeight="1" x14ac:dyDescent="0.2">
      <c r="A94" s="54"/>
      <c r="B94" s="55"/>
      <c r="C94" s="55"/>
      <c r="D94" s="53"/>
      <c r="E94" s="268"/>
      <c r="F94" s="53"/>
      <c r="G94" s="268"/>
      <c r="H94" s="53"/>
      <c r="I94" s="57"/>
      <c r="J94" s="30"/>
      <c r="K94" s="167"/>
      <c r="L94" s="167"/>
      <c r="M94" s="167"/>
      <c r="N94" s="167"/>
      <c r="O94" s="167"/>
      <c r="P94" s="167"/>
      <c r="Q94" s="167"/>
      <c r="R94" s="167"/>
      <c r="S94" s="167"/>
    </row>
    <row r="95" spans="1:19" ht="17.25" customHeight="1" x14ac:dyDescent="0.2">
      <c r="A95" s="87" t="str">
        <f>Global!A95</f>
        <v>CUARTOS DE FINAL</v>
      </c>
      <c r="B95" s="55"/>
      <c r="C95" s="55"/>
      <c r="D95" s="53"/>
      <c r="E95" s="268"/>
      <c r="F95" s="53"/>
      <c r="G95" s="268"/>
      <c r="H95" s="53"/>
      <c r="I95" s="57"/>
      <c r="J95" s="30"/>
      <c r="K95" s="167"/>
      <c r="L95" s="167"/>
      <c r="M95" s="167"/>
      <c r="N95" s="167"/>
      <c r="O95" s="167"/>
      <c r="P95" s="167"/>
      <c r="Q95" s="167"/>
      <c r="R95" s="167"/>
      <c r="S95" s="167"/>
    </row>
    <row r="96" spans="1:19" ht="17.25" customHeight="1" x14ac:dyDescent="0.2">
      <c r="A96" s="83" t="str">
        <f>Global!A96</f>
        <v>Puntos por Marcador Atinado</v>
      </c>
      <c r="B96" s="83"/>
      <c r="C96" s="93"/>
      <c r="D96" s="83"/>
      <c r="E96" s="94">
        <f>Global!E96</f>
        <v>1</v>
      </c>
      <c r="F96" s="53"/>
      <c r="G96" s="268"/>
      <c r="H96" s="53"/>
      <c r="I96" s="57"/>
      <c r="J96" s="30"/>
      <c r="K96" s="167"/>
      <c r="L96" s="167"/>
      <c r="M96" s="167"/>
      <c r="N96" s="167"/>
      <c r="O96" s="167"/>
      <c r="P96" s="167"/>
      <c r="Q96" s="167"/>
      <c r="R96" s="167"/>
      <c r="S96" s="167"/>
    </row>
    <row r="97" spans="1:19" ht="17.25" customHeight="1" x14ac:dyDescent="0.2">
      <c r="A97" s="83" t="str">
        <f>Global!A97</f>
        <v>Puntos por Ganador/Empate Atinado</v>
      </c>
      <c r="B97" s="83"/>
      <c r="C97" s="93"/>
      <c r="D97" s="85"/>
      <c r="E97" s="94">
        <f>Global!E97</f>
        <v>5</v>
      </c>
      <c r="F97" s="53"/>
      <c r="G97" s="268"/>
      <c r="H97" s="53"/>
      <c r="I97" s="57"/>
      <c r="J97" s="30"/>
      <c r="K97" s="167"/>
      <c r="L97" s="167"/>
      <c r="M97" s="167"/>
      <c r="N97" s="167"/>
      <c r="O97" s="167"/>
      <c r="P97" s="167"/>
      <c r="Q97" s="167"/>
      <c r="R97" s="167"/>
      <c r="S97" s="167"/>
    </row>
    <row r="98" spans="1:19" ht="17.25" customHeight="1" x14ac:dyDescent="0.2">
      <c r="A98" s="83" t="str">
        <f>Global!A98</f>
        <v>Puntos por Ganador y Diferencia de Goles Atinado</v>
      </c>
      <c r="B98" s="84"/>
      <c r="C98" s="84"/>
      <c r="D98" s="85"/>
      <c r="E98" s="94">
        <f>Global!E98</f>
        <v>1</v>
      </c>
      <c r="F98" s="53"/>
      <c r="G98" s="268"/>
      <c r="H98" s="53"/>
      <c r="I98" s="57"/>
      <c r="J98" s="30"/>
      <c r="K98" s="167"/>
      <c r="L98" s="167"/>
      <c r="M98" s="167"/>
      <c r="N98" s="167"/>
      <c r="O98" s="167"/>
      <c r="P98" s="167"/>
      <c r="Q98" s="167"/>
      <c r="R98" s="167"/>
      <c r="S98" s="167"/>
    </row>
    <row r="99" spans="1:19" ht="17.25" customHeight="1" x14ac:dyDescent="0.2">
      <c r="A99" s="54"/>
      <c r="B99" s="55"/>
      <c r="C99" s="55"/>
      <c r="D99" s="53"/>
      <c r="E99" s="268"/>
      <c r="F99" s="53"/>
      <c r="G99" s="268"/>
      <c r="H99" s="53"/>
      <c r="I99" s="57"/>
      <c r="J99" s="30"/>
      <c r="K99" s="167"/>
      <c r="L99" s="167"/>
      <c r="M99" s="167"/>
      <c r="N99" s="167"/>
      <c r="O99" s="167"/>
      <c r="P99" s="167"/>
      <c r="Q99" s="167"/>
      <c r="R99" s="167"/>
      <c r="S99" s="167"/>
    </row>
    <row r="100" spans="1:19" ht="17.25" customHeight="1" x14ac:dyDescent="0.2">
      <c r="A100" s="87" t="str">
        <f>Global!A100</f>
        <v>SEMIFINAL</v>
      </c>
      <c r="B100" s="55"/>
      <c r="C100" s="55"/>
      <c r="D100" s="53"/>
      <c r="E100" s="268"/>
      <c r="F100" s="53"/>
      <c r="G100" s="268"/>
      <c r="H100" s="53"/>
      <c r="I100" s="57"/>
      <c r="J100" s="30"/>
      <c r="K100" s="167"/>
      <c r="L100" s="167"/>
      <c r="M100" s="167"/>
      <c r="N100" s="167"/>
      <c r="O100" s="167"/>
      <c r="P100" s="167"/>
      <c r="Q100" s="167"/>
      <c r="R100" s="167"/>
      <c r="S100" s="167"/>
    </row>
    <row r="101" spans="1:19" ht="17.25" customHeight="1" x14ac:dyDescent="0.2">
      <c r="A101" s="83" t="str">
        <f>Global!A101</f>
        <v>Puntos por Marcador Atinado</v>
      </c>
      <c r="B101" s="83"/>
      <c r="C101" s="93"/>
      <c r="D101" s="83"/>
      <c r="E101" s="94">
        <f>Global!E101</f>
        <v>1</v>
      </c>
      <c r="F101" s="53"/>
      <c r="G101" s="268"/>
      <c r="H101" s="53"/>
      <c r="I101" s="57"/>
      <c r="J101" s="30"/>
      <c r="K101" s="167"/>
      <c r="L101" s="167"/>
      <c r="M101" s="167"/>
      <c r="N101" s="167"/>
      <c r="O101" s="167"/>
      <c r="P101" s="167"/>
      <c r="Q101" s="167"/>
      <c r="R101" s="167"/>
      <c r="S101" s="167"/>
    </row>
    <row r="102" spans="1:19" ht="17.25" customHeight="1" x14ac:dyDescent="0.2">
      <c r="A102" s="83" t="str">
        <f>Global!A102</f>
        <v>Puntos por Ganador/Empate Atinado</v>
      </c>
      <c r="B102" s="83"/>
      <c r="C102" s="93"/>
      <c r="D102" s="85"/>
      <c r="E102" s="94">
        <f>Global!E102</f>
        <v>7</v>
      </c>
      <c r="F102" s="53"/>
      <c r="G102" s="268"/>
      <c r="H102" s="53"/>
      <c r="I102" s="57"/>
      <c r="J102" s="30"/>
      <c r="K102" s="167"/>
      <c r="L102" s="167"/>
      <c r="M102" s="167"/>
      <c r="N102" s="167"/>
      <c r="O102" s="167"/>
      <c r="P102" s="167"/>
      <c r="Q102" s="167"/>
      <c r="R102" s="167"/>
      <c r="S102" s="167"/>
    </row>
    <row r="103" spans="1:19" ht="17.25" customHeight="1" x14ac:dyDescent="0.2">
      <c r="A103" s="83" t="str">
        <f>Global!A103</f>
        <v>Puntos por Ganador y Diferencia de Goles Atinado</v>
      </c>
      <c r="B103" s="84"/>
      <c r="C103" s="84"/>
      <c r="D103" s="85"/>
      <c r="E103" s="94">
        <f>Global!E103</f>
        <v>1</v>
      </c>
      <c r="F103" s="53"/>
      <c r="G103" s="268"/>
      <c r="H103" s="53"/>
      <c r="I103" s="57"/>
      <c r="J103" s="30"/>
      <c r="K103" s="167"/>
      <c r="L103" s="167"/>
      <c r="M103" s="167"/>
      <c r="N103" s="167"/>
      <c r="O103" s="167"/>
      <c r="P103" s="167"/>
      <c r="Q103" s="167"/>
      <c r="R103" s="167"/>
      <c r="S103" s="167"/>
    </row>
    <row r="104" spans="1:19" ht="17.25" customHeight="1" x14ac:dyDescent="0.2">
      <c r="A104" s="54"/>
      <c r="B104" s="55"/>
      <c r="C104" s="55"/>
      <c r="D104" s="53"/>
      <c r="E104" s="268"/>
      <c r="F104" s="53"/>
      <c r="G104" s="268"/>
      <c r="H104" s="53"/>
      <c r="I104" s="57"/>
      <c r="J104" s="30"/>
      <c r="K104" s="167"/>
      <c r="L104" s="167"/>
      <c r="M104" s="167"/>
      <c r="N104" s="167"/>
      <c r="O104" s="167"/>
      <c r="P104" s="167"/>
      <c r="Q104" s="167"/>
      <c r="R104" s="167"/>
      <c r="S104" s="167"/>
    </row>
    <row r="105" spans="1:19" ht="17.25" customHeight="1" x14ac:dyDescent="0.2">
      <c r="A105" s="87" t="str">
        <f>Global!A105</f>
        <v>TERCER LUGAR</v>
      </c>
      <c r="B105" s="55"/>
      <c r="C105" s="55"/>
      <c r="D105" s="53"/>
      <c r="E105" s="268"/>
      <c r="F105" s="53"/>
      <c r="G105" s="268"/>
      <c r="H105" s="53"/>
      <c r="I105" s="57"/>
      <c r="J105" s="30"/>
      <c r="K105" s="167"/>
      <c r="L105" s="167"/>
      <c r="M105" s="167"/>
      <c r="N105" s="167"/>
      <c r="O105" s="167"/>
      <c r="P105" s="167"/>
      <c r="Q105" s="167"/>
      <c r="R105" s="167"/>
      <c r="S105" s="167"/>
    </row>
    <row r="106" spans="1:19" ht="17.25" customHeight="1" x14ac:dyDescent="0.2">
      <c r="A106" s="83" t="str">
        <f>Global!A106</f>
        <v>Puntos por Marcador Atinado</v>
      </c>
      <c r="B106" s="83"/>
      <c r="C106" s="93"/>
      <c r="D106" s="83"/>
      <c r="E106" s="94">
        <f>Global!E106</f>
        <v>1</v>
      </c>
      <c r="F106" s="53"/>
      <c r="G106" s="268"/>
      <c r="H106" s="53"/>
      <c r="I106" s="57"/>
      <c r="J106" s="30"/>
      <c r="K106" s="167"/>
      <c r="L106" s="167"/>
      <c r="M106" s="167"/>
      <c r="N106" s="167"/>
      <c r="O106" s="167"/>
      <c r="P106" s="167"/>
      <c r="Q106" s="167"/>
      <c r="R106" s="167"/>
      <c r="S106" s="167"/>
    </row>
    <row r="107" spans="1:19" ht="17.25" customHeight="1" x14ac:dyDescent="0.2">
      <c r="A107" s="83" t="str">
        <f>Global!A107</f>
        <v>Puntos por Ganador/Empate Atinado</v>
      </c>
      <c r="B107" s="83"/>
      <c r="C107" s="93"/>
      <c r="D107" s="85"/>
      <c r="E107" s="94">
        <f>Global!E107</f>
        <v>8</v>
      </c>
      <c r="F107" s="53"/>
      <c r="G107" s="268"/>
      <c r="H107" s="53"/>
      <c r="I107" s="57"/>
      <c r="J107" s="30"/>
      <c r="K107" s="167"/>
      <c r="L107" s="167"/>
      <c r="M107" s="167"/>
      <c r="N107" s="167"/>
      <c r="O107" s="167"/>
      <c r="P107" s="167"/>
      <c r="Q107" s="167"/>
      <c r="R107" s="167"/>
      <c r="S107" s="167"/>
    </row>
    <row r="108" spans="1:19" ht="17.25" customHeight="1" x14ac:dyDescent="0.2">
      <c r="A108" s="83" t="str">
        <f>Global!A108</f>
        <v>Puntos por Ganador y Diferencia de Goles Atinado</v>
      </c>
      <c r="B108" s="84"/>
      <c r="C108" s="84"/>
      <c r="D108" s="85"/>
      <c r="E108" s="94">
        <f>Global!E108</f>
        <v>1</v>
      </c>
      <c r="F108" s="53"/>
      <c r="G108" s="268"/>
      <c r="H108" s="53"/>
      <c r="I108" s="57"/>
      <c r="J108" s="30"/>
      <c r="K108" s="167"/>
      <c r="L108" s="167"/>
      <c r="M108" s="167"/>
      <c r="N108" s="167"/>
      <c r="O108" s="167"/>
      <c r="P108" s="167"/>
      <c r="Q108" s="167"/>
      <c r="R108" s="167"/>
      <c r="S108" s="167"/>
    </row>
    <row r="109" spans="1:19" ht="17.25" customHeight="1" x14ac:dyDescent="0.2">
      <c r="A109" s="83"/>
      <c r="B109" s="84"/>
      <c r="C109" s="84"/>
      <c r="D109" s="85"/>
      <c r="E109" s="94"/>
      <c r="F109" s="53"/>
      <c r="G109" s="268"/>
      <c r="H109" s="53"/>
      <c r="I109" s="57"/>
      <c r="J109" s="30"/>
      <c r="K109" s="167"/>
      <c r="L109" s="167"/>
      <c r="M109" s="167"/>
      <c r="N109" s="167"/>
      <c r="O109" s="167"/>
      <c r="P109" s="167"/>
      <c r="Q109" s="167"/>
      <c r="R109" s="167"/>
      <c r="S109" s="167"/>
    </row>
    <row r="110" spans="1:19" ht="17.25" customHeight="1" x14ac:dyDescent="0.2">
      <c r="A110" s="87" t="str">
        <f>Global!A110</f>
        <v>FINAL</v>
      </c>
      <c r="B110" s="55"/>
      <c r="C110" s="55"/>
      <c r="D110" s="53"/>
      <c r="E110" s="268"/>
      <c r="F110" s="53"/>
      <c r="G110" s="268"/>
      <c r="H110" s="53"/>
      <c r="I110" s="57"/>
      <c r="J110" s="30"/>
      <c r="K110" s="167"/>
      <c r="L110" s="167"/>
      <c r="M110" s="167"/>
      <c r="N110" s="167"/>
      <c r="O110" s="167"/>
      <c r="P110" s="167"/>
      <c r="Q110" s="167"/>
      <c r="R110" s="167"/>
      <c r="S110" s="167"/>
    </row>
    <row r="111" spans="1:19" ht="17.25" customHeight="1" x14ac:dyDescent="0.2">
      <c r="A111" s="83" t="str">
        <f>Global!A111</f>
        <v>Puntos por Marcador Atinado</v>
      </c>
      <c r="B111" s="83"/>
      <c r="C111" s="93"/>
      <c r="D111" s="83"/>
      <c r="E111" s="94">
        <f>Global!E111</f>
        <v>1</v>
      </c>
      <c r="F111" s="53"/>
      <c r="G111" s="268"/>
      <c r="H111" s="53"/>
      <c r="I111" s="57"/>
      <c r="J111" s="30"/>
      <c r="K111" s="167"/>
      <c r="L111" s="167"/>
      <c r="M111" s="167"/>
      <c r="N111" s="167"/>
      <c r="O111" s="167"/>
      <c r="P111" s="167"/>
      <c r="Q111" s="167"/>
      <c r="R111" s="167"/>
      <c r="S111" s="167"/>
    </row>
    <row r="112" spans="1:19" ht="17.25" customHeight="1" x14ac:dyDescent="0.2">
      <c r="A112" s="83" t="str">
        <f>Global!A112</f>
        <v>Puntos por Ganador/Empate Atinado</v>
      </c>
      <c r="B112" s="83"/>
      <c r="C112" s="93"/>
      <c r="D112" s="85"/>
      <c r="E112" s="94">
        <f>Global!E112</f>
        <v>10</v>
      </c>
      <c r="F112" s="53"/>
      <c r="G112" s="268"/>
      <c r="H112" s="53"/>
      <c r="I112" s="57"/>
      <c r="J112" s="30"/>
      <c r="K112" s="167"/>
      <c r="L112" s="167"/>
      <c r="M112" s="167"/>
      <c r="N112" s="167"/>
      <c r="O112" s="167"/>
      <c r="P112" s="167"/>
      <c r="Q112" s="167"/>
      <c r="R112" s="167"/>
      <c r="S112" s="167"/>
    </row>
    <row r="113" spans="1:19" ht="17.25" customHeight="1" x14ac:dyDescent="0.2">
      <c r="A113" s="83" t="str">
        <f>Global!A113</f>
        <v>Puntos por Ganador y Diferencia de Goles Atinado</v>
      </c>
      <c r="B113" s="84"/>
      <c r="C113" s="84"/>
      <c r="D113" s="85"/>
      <c r="E113" s="94">
        <f>Global!E113</f>
        <v>1</v>
      </c>
      <c r="F113" s="53"/>
      <c r="G113" s="268"/>
      <c r="H113" s="53"/>
      <c r="I113" s="57"/>
      <c r="J113" s="30"/>
      <c r="K113" s="167"/>
      <c r="L113" s="167"/>
      <c r="M113" s="167"/>
      <c r="N113" s="167"/>
      <c r="O113" s="167"/>
      <c r="P113" s="167"/>
      <c r="Q113" s="167"/>
      <c r="R113" s="167"/>
      <c r="S113" s="167"/>
    </row>
    <row r="114" spans="1:19" ht="17.25" customHeight="1" x14ac:dyDescent="0.2">
      <c r="A114" s="54"/>
      <c r="B114" s="55"/>
      <c r="C114" s="55"/>
      <c r="D114" s="53"/>
      <c r="E114" s="268"/>
      <c r="F114" s="53"/>
      <c r="G114" s="268"/>
      <c r="H114" s="53"/>
      <c r="I114" s="57"/>
      <c r="J114" s="30"/>
      <c r="K114" s="167"/>
      <c r="L114" s="167"/>
      <c r="M114" s="167"/>
      <c r="N114" s="167"/>
      <c r="O114" s="167"/>
      <c r="P114" s="167"/>
      <c r="Q114" s="167"/>
      <c r="R114" s="167"/>
      <c r="S114" s="167"/>
    </row>
    <row r="115" spans="1:19" ht="17.25" customHeight="1" x14ac:dyDescent="0.2">
      <c r="A115" s="54"/>
      <c r="B115" s="55"/>
      <c r="C115" s="55"/>
      <c r="D115" s="53"/>
      <c r="E115" s="268"/>
      <c r="F115" s="53"/>
      <c r="G115" s="268"/>
      <c r="H115" s="53"/>
      <c r="I115" s="57"/>
      <c r="J115" s="30"/>
      <c r="K115" s="167"/>
      <c r="L115" s="167"/>
      <c r="M115" s="167"/>
      <c r="N115" s="167"/>
      <c r="O115" s="167"/>
      <c r="P115" s="167"/>
      <c r="Q115" s="167"/>
      <c r="R115" s="167"/>
      <c r="S115" s="167"/>
    </row>
    <row r="116" spans="1:19" ht="17.25" customHeight="1" x14ac:dyDescent="0.2">
      <c r="A116" s="54"/>
      <c r="B116" s="55"/>
      <c r="C116" s="55"/>
      <c r="D116" s="53"/>
      <c r="E116" s="268"/>
      <c r="F116" s="53"/>
      <c r="G116" s="268"/>
      <c r="H116" s="53"/>
      <c r="I116" s="57"/>
      <c r="J116" s="30"/>
      <c r="K116" s="167"/>
      <c r="L116" s="167"/>
      <c r="M116" s="167"/>
      <c r="N116" s="167"/>
      <c r="O116" s="167"/>
      <c r="P116" s="167"/>
      <c r="Q116" s="167"/>
      <c r="R116" s="167"/>
      <c r="S116" s="167"/>
    </row>
    <row r="117" spans="1:19" ht="17.25" customHeight="1" x14ac:dyDescent="0.2">
      <c r="A117" s="54"/>
      <c r="B117" s="55"/>
      <c r="C117" s="55"/>
      <c r="D117" s="53"/>
      <c r="E117" s="268"/>
      <c r="F117" s="53"/>
      <c r="G117" s="268"/>
      <c r="H117" s="53"/>
      <c r="I117" s="57"/>
      <c r="J117" s="30"/>
      <c r="K117" s="167"/>
      <c r="L117" s="167"/>
      <c r="M117" s="167"/>
      <c r="N117" s="167"/>
      <c r="O117" s="167"/>
      <c r="P117" s="167"/>
      <c r="Q117" s="167"/>
      <c r="R117" s="167"/>
      <c r="S117" s="167"/>
    </row>
    <row r="118" spans="1:19" ht="17.25" customHeight="1" x14ac:dyDescent="0.2">
      <c r="A118" s="54"/>
      <c r="B118" s="55"/>
      <c r="C118" s="55"/>
      <c r="D118" s="53"/>
      <c r="E118" s="268"/>
      <c r="F118" s="53"/>
      <c r="G118" s="268"/>
      <c r="H118" s="53"/>
      <c r="I118" s="57"/>
      <c r="J118" s="30"/>
      <c r="K118" s="167"/>
      <c r="L118" s="167"/>
      <c r="M118" s="167"/>
      <c r="N118" s="167"/>
      <c r="O118" s="167"/>
      <c r="P118" s="167"/>
      <c r="Q118" s="167"/>
      <c r="R118" s="167"/>
      <c r="S118" s="167"/>
    </row>
    <row r="119" spans="1:19" ht="17.25" customHeight="1" x14ac:dyDescent="0.2">
      <c r="A119" s="54"/>
      <c r="B119" s="55"/>
      <c r="C119" s="55"/>
      <c r="D119" s="53"/>
      <c r="E119" s="268"/>
      <c r="F119" s="53"/>
      <c r="G119" s="268"/>
      <c r="H119" s="53"/>
      <c r="I119" s="57"/>
      <c r="J119" s="30"/>
      <c r="K119" s="167"/>
      <c r="L119" s="167"/>
      <c r="M119" s="167"/>
      <c r="N119" s="167"/>
      <c r="O119" s="167"/>
      <c r="P119" s="167"/>
      <c r="Q119" s="167"/>
      <c r="R119" s="167"/>
      <c r="S119" s="167"/>
    </row>
    <row r="120" spans="1:19" ht="17.25" customHeight="1" x14ac:dyDescent="0.2">
      <c r="A120" s="54"/>
      <c r="B120" s="55"/>
      <c r="C120" s="55"/>
      <c r="D120" s="53"/>
      <c r="E120" s="268"/>
      <c r="F120" s="53"/>
      <c r="G120" s="268"/>
      <c r="H120" s="53"/>
      <c r="I120" s="57"/>
      <c r="J120" s="30"/>
      <c r="K120" s="167"/>
      <c r="L120" s="167"/>
      <c r="M120" s="167"/>
      <c r="N120" s="167"/>
      <c r="O120" s="167"/>
      <c r="P120" s="167"/>
      <c r="Q120" s="167"/>
      <c r="R120" s="167"/>
      <c r="S120" s="167"/>
    </row>
  </sheetData>
  <sheetProtection sheet="1" objects="1" scenarios="1"/>
  <mergeCells count="3">
    <mergeCell ref="A1:N1"/>
    <mergeCell ref="B3:D3"/>
    <mergeCell ref="B4:D4"/>
  </mergeCells>
  <phoneticPr fontId="17" type="noConversion"/>
  <dataValidations count="1">
    <dataValidation type="whole" allowBlank="1" showInputMessage="1" showErrorMessage="1" sqref="E3:E85 E114:E120 E89:E90 E94:E95 E99:E100 E104:E105 E110" xr:uid="{87EE9BBB-1FE7-4DDA-8CAD-71D46AA92554}">
      <formula1>0</formula1>
      <formula2>20</formula2>
    </dataValidation>
  </dataValidations>
  <hyperlinks>
    <hyperlink ref="A1:N1" location="Global!A1" display="Quiniela Mundial 2010" xr:uid="{0B6FDBDF-D93F-4774-9A4C-B1DAE4516AE3}"/>
  </hyperlinks>
  <pageMargins left="0.75" right="0.75" top="1" bottom="1" header="0.5" footer="0.5"/>
  <pageSetup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1:S120"/>
  <sheetViews>
    <sheetView workbookViewId="0">
      <selection activeCell="A2" sqref="A1:N1048576"/>
    </sheetView>
  </sheetViews>
  <sheetFormatPr defaultColWidth="9.140625" defaultRowHeight="17.25" customHeight="1" x14ac:dyDescent="0.2"/>
  <cols>
    <col min="1" max="1" width="12" style="270" customWidth="1"/>
    <col min="2" max="2" width="10.7109375" style="271" customWidth="1"/>
    <col min="3" max="3" width="6.85546875" style="271" bestFit="1" customWidth="1"/>
    <col min="4" max="4" width="12.42578125" style="157" customWidth="1"/>
    <col min="5" max="5" width="3.7109375" style="272" customWidth="1"/>
    <col min="6" max="6" width="5.42578125" style="157" customWidth="1"/>
    <col min="7" max="7" width="3.85546875" style="272" customWidth="1"/>
    <col min="8" max="8" width="13" style="157" customWidth="1"/>
    <col min="9" max="9" width="5.85546875" style="273" customWidth="1"/>
    <col min="10" max="10" width="3" style="10" customWidth="1"/>
    <col min="11" max="11" width="5" style="274" customWidth="1"/>
    <col min="12" max="12" width="5.28515625" style="274" customWidth="1"/>
    <col min="13" max="13" width="6.5703125" style="275" customWidth="1"/>
    <col min="14" max="14" width="7.7109375" style="10" bestFit="1" customWidth="1"/>
    <col min="15" max="16384" width="9.140625" style="157"/>
  </cols>
  <sheetData>
    <row r="1" spans="1:19" ht="26.25" customHeight="1" x14ac:dyDescent="0.35">
      <c r="A1" s="352" t="s">
        <v>82</v>
      </c>
      <c r="B1" s="352"/>
      <c r="C1" s="352"/>
      <c r="D1" s="352"/>
      <c r="E1" s="352"/>
      <c r="F1" s="352"/>
      <c r="G1" s="352"/>
      <c r="H1" s="352"/>
      <c r="I1" s="352"/>
      <c r="J1" s="352"/>
      <c r="K1" s="352"/>
      <c r="L1" s="352"/>
      <c r="M1" s="352"/>
      <c r="N1" s="352"/>
      <c r="O1" s="161"/>
      <c r="P1" s="161"/>
      <c r="Q1" s="161"/>
      <c r="R1" s="161"/>
      <c r="S1" s="161"/>
    </row>
    <row r="2" spans="1:19" ht="12.75" customHeight="1" x14ac:dyDescent="0.3">
      <c r="A2" s="28"/>
      <c r="B2" s="28"/>
      <c r="C2" s="28"/>
      <c r="D2" s="28"/>
      <c r="E2" s="1"/>
      <c r="F2" s="28"/>
      <c r="G2" s="1"/>
      <c r="H2" s="28"/>
      <c r="I2" s="28"/>
      <c r="J2" s="28"/>
      <c r="K2" s="33"/>
      <c r="L2" s="33"/>
      <c r="M2" s="28"/>
      <c r="N2" s="28"/>
      <c r="O2" s="161"/>
      <c r="P2" s="161"/>
      <c r="Q2" s="161"/>
      <c r="R2" s="161"/>
      <c r="S2" s="161"/>
    </row>
    <row r="3" spans="1:19" ht="17.25" customHeight="1" x14ac:dyDescent="0.2">
      <c r="A3" s="191" t="s">
        <v>17</v>
      </c>
      <c r="B3" s="353" t="s">
        <v>145</v>
      </c>
      <c r="C3" s="353"/>
      <c r="D3" s="353"/>
      <c r="E3" s="192"/>
      <c r="F3" s="193"/>
      <c r="G3" s="192"/>
      <c r="H3" s="194"/>
      <c r="I3" s="195"/>
      <c r="J3" s="29"/>
      <c r="K3" s="34"/>
      <c r="L3" s="34"/>
      <c r="M3" s="196"/>
      <c r="N3" s="29"/>
      <c r="O3" s="161"/>
      <c r="P3" s="161"/>
      <c r="Q3" s="161"/>
      <c r="R3" s="161"/>
      <c r="S3" s="161"/>
    </row>
    <row r="4" spans="1:19" ht="17.25" customHeight="1" thickBot="1" x14ac:dyDescent="0.25">
      <c r="A4" s="197" t="s">
        <v>18</v>
      </c>
      <c r="B4" s="354" t="s">
        <v>128</v>
      </c>
      <c r="C4" s="354"/>
      <c r="D4" s="354"/>
      <c r="E4" s="192"/>
      <c r="F4" s="196"/>
      <c r="G4" s="192"/>
      <c r="H4" s="196"/>
      <c r="I4" s="195"/>
      <c r="J4" s="29"/>
      <c r="K4" s="198"/>
      <c r="L4" s="198"/>
      <c r="M4" s="199"/>
      <c r="N4" s="29"/>
      <c r="O4" s="161"/>
      <c r="P4" s="161"/>
      <c r="Q4" s="161"/>
      <c r="R4" s="161"/>
      <c r="S4" s="161"/>
    </row>
    <row r="5" spans="1:19" ht="17.25" customHeight="1" thickBot="1" x14ac:dyDescent="0.25">
      <c r="A5" s="197"/>
      <c r="B5" s="200"/>
      <c r="C5" s="200"/>
      <c r="D5" s="201"/>
      <c r="E5" s="192"/>
      <c r="F5" s="196"/>
      <c r="G5" s="192"/>
      <c r="H5" s="196"/>
      <c r="I5" s="195"/>
      <c r="J5" s="29"/>
      <c r="K5" s="202" t="s">
        <v>19</v>
      </c>
      <c r="L5" s="203"/>
      <c r="M5" s="204"/>
      <c r="N5" s="29"/>
      <c r="O5" s="161"/>
      <c r="P5" s="161"/>
      <c r="Q5" s="161"/>
      <c r="R5" s="161"/>
      <c r="S5" s="161"/>
    </row>
    <row r="6" spans="1:19" s="168" customFormat="1" ht="34.5" customHeight="1" thickBot="1" x14ac:dyDescent="0.25">
      <c r="A6" s="205" t="s">
        <v>0</v>
      </c>
      <c r="B6" s="206" t="s">
        <v>1</v>
      </c>
      <c r="C6" s="206" t="s">
        <v>25</v>
      </c>
      <c r="D6" s="207" t="s">
        <v>2</v>
      </c>
      <c r="E6" s="208"/>
      <c r="F6" s="209" t="s">
        <v>20</v>
      </c>
      <c r="G6" s="208"/>
      <c r="H6" s="209" t="s">
        <v>3</v>
      </c>
      <c r="I6" s="209" t="s">
        <v>21</v>
      </c>
      <c r="J6" s="210"/>
      <c r="K6" s="211" t="s">
        <v>109</v>
      </c>
      <c r="L6" s="211" t="s">
        <v>112</v>
      </c>
      <c r="M6" s="212" t="s">
        <v>110</v>
      </c>
      <c r="N6" s="213" t="s">
        <v>111</v>
      </c>
      <c r="O6" s="165"/>
      <c r="P6" s="165"/>
      <c r="Q6" s="165"/>
      <c r="R6" s="165"/>
      <c r="S6" s="165"/>
    </row>
    <row r="7" spans="1:19" ht="17.25" customHeight="1" thickBot="1" x14ac:dyDescent="0.25">
      <c r="A7" s="214" t="str">
        <f>Global!A7</f>
        <v>GRUPO A (Group A)</v>
      </c>
      <c r="B7" s="215"/>
      <c r="C7" s="216"/>
      <c r="D7" s="215"/>
      <c r="E7" s="217"/>
      <c r="F7" s="215"/>
      <c r="G7" s="217"/>
      <c r="H7" s="215"/>
      <c r="I7" s="218"/>
      <c r="J7" s="77"/>
      <c r="K7" s="219"/>
      <c r="L7" s="219"/>
      <c r="M7" s="220"/>
      <c r="N7" s="221"/>
      <c r="O7" s="161"/>
      <c r="P7" s="161"/>
      <c r="Q7" s="161"/>
      <c r="R7" s="161"/>
      <c r="S7" s="161"/>
    </row>
    <row r="8" spans="1:19" s="158" customFormat="1" ht="30.95" customHeight="1" thickBot="1" x14ac:dyDescent="0.25">
      <c r="A8" s="276">
        <f>Global!A8</f>
        <v>44885</v>
      </c>
      <c r="B8" s="277">
        <f>Global!B8</f>
        <v>0.41666666666666669</v>
      </c>
      <c r="C8" s="278">
        <f>Global!C8</f>
        <v>1</v>
      </c>
      <c r="D8" s="279" t="str">
        <f>Global!D8</f>
        <v>Qatar</v>
      </c>
      <c r="E8" s="280">
        <v>2</v>
      </c>
      <c r="F8" s="281" t="s">
        <v>4</v>
      </c>
      <c r="G8" s="280">
        <v>1</v>
      </c>
      <c r="H8" s="282" t="str">
        <f>Global!H8</f>
        <v>Ecuador</v>
      </c>
      <c r="I8" s="283" t="str">
        <f t="shared" ref="I8:I13" si="0">IF(OR(E8="",G8=""),"",IF(E8&gt;G8,"L",IF(G8&gt;E8,"V","E")))</f>
        <v>L</v>
      </c>
      <c r="J8" s="284"/>
      <c r="K8" s="285">
        <f>IF(Global!E8="","",Global!E8)</f>
        <v>0</v>
      </c>
      <c r="L8" s="285">
        <f>IF(Global!G8="","",Global!G8)</f>
        <v>2</v>
      </c>
      <c r="M8" s="286" t="str">
        <f t="shared" ref="M8:M71" si="1">IF(OR(K8="",L8=""),"",IF(K8&gt;L8,"L",IF(L8&gt;K8,"V","E")))</f>
        <v>V</v>
      </c>
      <c r="N8" s="287">
        <f t="shared" ref="N8:N13" si="2">IF(M8="","",IF(AND(E8=K8,L8=G8),GPOSPuntosPorMarcador,0)+IF(M8=I8,GPOSPuntosPorGanador,0)+IF(E8-G8=K8-L8,GPOSPuntosPorDiferencia,0))</f>
        <v>0</v>
      </c>
      <c r="O8" s="166"/>
      <c r="P8" s="166"/>
      <c r="Q8" s="166"/>
      <c r="R8" s="166"/>
      <c r="S8" s="166"/>
    </row>
    <row r="9" spans="1:19" s="158" customFormat="1" ht="30.95" customHeight="1" thickBot="1" x14ac:dyDescent="0.25">
      <c r="A9" s="276">
        <f>Global!A9</f>
        <v>44886</v>
      </c>
      <c r="B9" s="288">
        <f>Global!B9</f>
        <v>0.41666666666666669</v>
      </c>
      <c r="C9" s="289">
        <f>Global!C9</f>
        <v>2</v>
      </c>
      <c r="D9" s="290" t="str">
        <f>Global!D9</f>
        <v>Senegal</v>
      </c>
      <c r="E9" s="291">
        <v>1</v>
      </c>
      <c r="F9" s="292" t="s">
        <v>4</v>
      </c>
      <c r="G9" s="291">
        <v>2</v>
      </c>
      <c r="H9" s="293" t="str">
        <f>Global!H9</f>
        <v>Holanda (Holland)</v>
      </c>
      <c r="I9" s="283" t="str">
        <f t="shared" si="0"/>
        <v>V</v>
      </c>
      <c r="J9" s="284"/>
      <c r="K9" s="285">
        <f>IF(Global!E9="","",Global!E9)</f>
        <v>0</v>
      </c>
      <c r="L9" s="285">
        <f>IF(Global!G9="","",Global!G9)</f>
        <v>2</v>
      </c>
      <c r="M9" s="294" t="str">
        <f t="shared" si="1"/>
        <v>V</v>
      </c>
      <c r="N9" s="287">
        <f t="shared" si="2"/>
        <v>1</v>
      </c>
      <c r="O9" s="166"/>
      <c r="P9" s="166"/>
      <c r="Q9" s="166"/>
      <c r="R9" s="166"/>
      <c r="S9" s="166"/>
    </row>
    <row r="10" spans="1:19" s="158" customFormat="1" ht="30.95" customHeight="1" thickBot="1" x14ac:dyDescent="0.25">
      <c r="A10" s="276">
        <f>Global!A10</f>
        <v>44890</v>
      </c>
      <c r="B10" s="288">
        <f>Global!B10</f>
        <v>0.29166666666666669</v>
      </c>
      <c r="C10" s="289">
        <f>Global!C10</f>
        <v>17</v>
      </c>
      <c r="D10" s="290" t="str">
        <f>Global!D10</f>
        <v>Qatar</v>
      </c>
      <c r="E10" s="291">
        <v>0</v>
      </c>
      <c r="F10" s="292" t="s">
        <v>4</v>
      </c>
      <c r="G10" s="291">
        <v>2</v>
      </c>
      <c r="H10" s="293" t="str">
        <f>Global!H10</f>
        <v>Senegal</v>
      </c>
      <c r="I10" s="283" t="str">
        <f t="shared" si="0"/>
        <v>V</v>
      </c>
      <c r="J10" s="284"/>
      <c r="K10" s="285">
        <f>IF(Global!E10="","",Global!E10)</f>
        <v>1</v>
      </c>
      <c r="L10" s="285">
        <f>IF(Global!G10="","",Global!G10)</f>
        <v>3</v>
      </c>
      <c r="M10" s="295" t="str">
        <f t="shared" si="1"/>
        <v>V</v>
      </c>
      <c r="N10" s="287">
        <f t="shared" si="2"/>
        <v>2</v>
      </c>
      <c r="O10" s="166"/>
      <c r="P10" s="166"/>
      <c r="Q10" s="166"/>
      <c r="R10" s="166"/>
      <c r="S10" s="166"/>
    </row>
    <row r="11" spans="1:19" s="158" customFormat="1" ht="30.95" customHeight="1" thickBot="1" x14ac:dyDescent="0.25">
      <c r="A11" s="276">
        <f>Global!A11</f>
        <v>44890</v>
      </c>
      <c r="B11" s="288">
        <f>Global!B11</f>
        <v>0.41666666666666669</v>
      </c>
      <c r="C11" s="289">
        <f>Global!C11</f>
        <v>18</v>
      </c>
      <c r="D11" s="290" t="str">
        <f>Global!D11</f>
        <v>Holanda (Holland)</v>
      </c>
      <c r="E11" s="291">
        <v>3</v>
      </c>
      <c r="F11" s="292" t="s">
        <v>4</v>
      </c>
      <c r="G11" s="291">
        <v>0</v>
      </c>
      <c r="H11" s="293" t="str">
        <f>Global!H11</f>
        <v>Ecuador</v>
      </c>
      <c r="I11" s="283" t="str">
        <f t="shared" si="0"/>
        <v>L</v>
      </c>
      <c r="J11" s="284"/>
      <c r="K11" s="285">
        <f>IF(Global!E11="","",Global!E11)</f>
        <v>1</v>
      </c>
      <c r="L11" s="285">
        <f>IF(Global!G11="","",Global!G11)</f>
        <v>1</v>
      </c>
      <c r="M11" s="296" t="str">
        <f t="shared" si="1"/>
        <v>E</v>
      </c>
      <c r="N11" s="287">
        <f t="shared" si="2"/>
        <v>0</v>
      </c>
      <c r="O11" s="166"/>
      <c r="P11" s="166"/>
      <c r="Q11" s="166"/>
      <c r="R11" s="166"/>
      <c r="S11" s="166"/>
    </row>
    <row r="12" spans="1:19" s="158" customFormat="1" ht="30.95" customHeight="1" thickBot="1" x14ac:dyDescent="0.25">
      <c r="A12" s="276">
        <f>Global!A12</f>
        <v>44894</v>
      </c>
      <c r="B12" s="288">
        <f>Global!B12</f>
        <v>0.375</v>
      </c>
      <c r="C12" s="289">
        <f>Global!C12</f>
        <v>33</v>
      </c>
      <c r="D12" s="290" t="str">
        <f>Global!D12</f>
        <v>Holanda (Holland)</v>
      </c>
      <c r="E12" s="291">
        <v>3</v>
      </c>
      <c r="F12" s="292" t="s">
        <v>4</v>
      </c>
      <c r="G12" s="291">
        <v>0</v>
      </c>
      <c r="H12" s="293" t="str">
        <f>Global!H12</f>
        <v>Qatar</v>
      </c>
      <c r="I12" s="283" t="str">
        <f t="shared" si="0"/>
        <v>L</v>
      </c>
      <c r="J12" s="284"/>
      <c r="K12" s="285">
        <f>IF(Global!E12="","",Global!E12)</f>
        <v>2</v>
      </c>
      <c r="L12" s="285">
        <f>IF(Global!G12="","",Global!G12)</f>
        <v>0</v>
      </c>
      <c r="M12" s="296" t="str">
        <f t="shared" si="1"/>
        <v>L</v>
      </c>
      <c r="N12" s="287">
        <f t="shared" si="2"/>
        <v>1</v>
      </c>
      <c r="O12" s="166"/>
      <c r="P12" s="166"/>
      <c r="Q12" s="166"/>
      <c r="R12" s="166"/>
      <c r="S12" s="166"/>
    </row>
    <row r="13" spans="1:19" s="158" customFormat="1" ht="30.95" customHeight="1" thickBot="1" x14ac:dyDescent="0.25">
      <c r="A13" s="276">
        <f>Global!A13</f>
        <v>44894</v>
      </c>
      <c r="B13" s="288">
        <f>Global!B13</f>
        <v>0.375</v>
      </c>
      <c r="C13" s="289">
        <f>Global!C13</f>
        <v>34</v>
      </c>
      <c r="D13" s="290" t="str">
        <f>Global!D13</f>
        <v>Ecuador</v>
      </c>
      <c r="E13" s="291">
        <v>1</v>
      </c>
      <c r="F13" s="292" t="s">
        <v>4</v>
      </c>
      <c r="G13" s="291">
        <v>2</v>
      </c>
      <c r="H13" s="293" t="str">
        <f>Global!H13</f>
        <v>Senegal</v>
      </c>
      <c r="I13" s="283" t="str">
        <f t="shared" si="0"/>
        <v>V</v>
      </c>
      <c r="J13" s="284"/>
      <c r="K13" s="285">
        <f>IF(Global!E13="","",Global!E13)</f>
        <v>1</v>
      </c>
      <c r="L13" s="285">
        <f>IF(Global!G13="","",Global!G13)</f>
        <v>2</v>
      </c>
      <c r="M13" s="296" t="str">
        <f t="shared" si="1"/>
        <v>V</v>
      </c>
      <c r="N13" s="287">
        <f t="shared" si="2"/>
        <v>3</v>
      </c>
      <c r="O13" s="166"/>
      <c r="P13" s="166"/>
      <c r="Q13" s="166"/>
      <c r="R13" s="166"/>
      <c r="S13" s="166"/>
    </row>
    <row r="14" spans="1:19" s="158" customFormat="1" ht="17.25" customHeight="1" thickBot="1" x14ac:dyDescent="0.25">
      <c r="A14" s="297" t="str">
        <f>Global!A14</f>
        <v>GRUPO B (Group B)</v>
      </c>
      <c r="B14" s="298"/>
      <c r="C14" s="299"/>
      <c r="D14" s="298"/>
      <c r="E14" s="300"/>
      <c r="F14" s="298"/>
      <c r="G14" s="300"/>
      <c r="H14" s="298"/>
      <c r="I14" s="301"/>
      <c r="J14" s="117"/>
      <c r="K14" s="302"/>
      <c r="L14" s="302"/>
      <c r="M14" s="303" t="str">
        <f t="shared" si="1"/>
        <v/>
      </c>
      <c r="N14" s="304"/>
      <c r="O14" s="166"/>
      <c r="P14" s="166"/>
      <c r="Q14" s="166"/>
      <c r="R14" s="166"/>
      <c r="S14" s="166"/>
    </row>
    <row r="15" spans="1:19" s="158" customFormat="1" ht="30.95" customHeight="1" thickBot="1" x14ac:dyDescent="0.25">
      <c r="A15" s="276">
        <f>Global!A15</f>
        <v>44886</v>
      </c>
      <c r="B15" s="305">
        <f>Global!B15</f>
        <v>0.29166666666666669</v>
      </c>
      <c r="C15" s="278">
        <f>Global!C15</f>
        <v>3</v>
      </c>
      <c r="D15" s="279" t="str">
        <f>Global!D15</f>
        <v>Inglaterra (England)</v>
      </c>
      <c r="E15" s="280">
        <v>2</v>
      </c>
      <c r="F15" s="281" t="s">
        <v>4</v>
      </c>
      <c r="G15" s="280">
        <v>0</v>
      </c>
      <c r="H15" s="282" t="str">
        <f>Global!H15</f>
        <v>Irán</v>
      </c>
      <c r="I15" s="283" t="str">
        <f t="shared" ref="I15:I20" si="3">IF(OR(E15="",G15=""),"",IF(E15&gt;G15,"L",IF(G15&gt;E15,"V","E")))</f>
        <v>L</v>
      </c>
      <c r="J15" s="284"/>
      <c r="K15" s="285">
        <f>IF(Global!E15="","",Global!E15)</f>
        <v>6</v>
      </c>
      <c r="L15" s="285">
        <f>IF(Global!G15="","",Global!G15)</f>
        <v>2</v>
      </c>
      <c r="M15" s="296" t="str">
        <f t="shared" si="1"/>
        <v>L</v>
      </c>
      <c r="N15" s="287">
        <f t="shared" ref="N15:N20" si="4">IF(M15="","",IF(AND(E15=K15,L15=G15),GPOSPuntosPorMarcador,0)+IF(M15=I15,GPOSPuntosPorGanador,0)+IF(E15-G15=K15-L15,GPOSPuntosPorDiferencia,0))</f>
        <v>1</v>
      </c>
      <c r="O15" s="166"/>
      <c r="P15" s="166"/>
      <c r="Q15" s="166"/>
      <c r="R15" s="166"/>
      <c r="S15" s="166"/>
    </row>
    <row r="16" spans="1:19" s="158" customFormat="1" ht="30.95" customHeight="1" thickBot="1" x14ac:dyDescent="0.25">
      <c r="A16" s="276">
        <f>Global!A16</f>
        <v>44886</v>
      </c>
      <c r="B16" s="306">
        <f>Global!B16</f>
        <v>0.54166666666666663</v>
      </c>
      <c r="C16" s="289">
        <f>Global!C16</f>
        <v>4</v>
      </c>
      <c r="D16" s="290" t="str">
        <f>Global!D16</f>
        <v>Estados Unidos (USA)</v>
      </c>
      <c r="E16" s="291">
        <v>1</v>
      </c>
      <c r="F16" s="292" t="s">
        <v>4</v>
      </c>
      <c r="G16" s="291">
        <v>2</v>
      </c>
      <c r="H16" s="293" t="str">
        <f>Global!H16</f>
        <v>Gales (Wales)</v>
      </c>
      <c r="I16" s="283" t="str">
        <f t="shared" si="3"/>
        <v>V</v>
      </c>
      <c r="J16" s="284"/>
      <c r="K16" s="285">
        <f>IF(Global!E16="","",Global!E16)</f>
        <v>1</v>
      </c>
      <c r="L16" s="285">
        <f>IF(Global!G16="","",Global!G16)</f>
        <v>1</v>
      </c>
      <c r="M16" s="296" t="str">
        <f t="shared" si="1"/>
        <v>E</v>
      </c>
      <c r="N16" s="287">
        <f t="shared" si="4"/>
        <v>0</v>
      </c>
      <c r="O16" s="166"/>
      <c r="P16" s="166"/>
      <c r="Q16" s="166"/>
      <c r="R16" s="166"/>
      <c r="S16" s="166"/>
    </row>
    <row r="17" spans="1:19" s="158" customFormat="1" ht="30.95" customHeight="1" thickBot="1" x14ac:dyDescent="0.25">
      <c r="A17" s="276">
        <f>Global!A17</f>
        <v>44890</v>
      </c>
      <c r="B17" s="306">
        <f>Global!B17</f>
        <v>0.54166666666666663</v>
      </c>
      <c r="C17" s="289">
        <f>Global!C17</f>
        <v>19</v>
      </c>
      <c r="D17" s="290" t="str">
        <f>Global!D17</f>
        <v>Inglaterra (England)</v>
      </c>
      <c r="E17" s="291">
        <v>1</v>
      </c>
      <c r="F17" s="292" t="s">
        <v>4</v>
      </c>
      <c r="G17" s="291">
        <v>1</v>
      </c>
      <c r="H17" s="293" t="str">
        <f>Global!H17</f>
        <v>Estados Unidos (USA)</v>
      </c>
      <c r="I17" s="283" t="str">
        <f t="shared" si="3"/>
        <v>E</v>
      </c>
      <c r="J17" s="284"/>
      <c r="K17" s="285">
        <f>IF(Global!E17="","",Global!E17)</f>
        <v>0</v>
      </c>
      <c r="L17" s="285">
        <f>IF(Global!G17="","",Global!G17)</f>
        <v>0</v>
      </c>
      <c r="M17" s="296" t="str">
        <f t="shared" si="1"/>
        <v>E</v>
      </c>
      <c r="N17" s="287">
        <f t="shared" si="4"/>
        <v>2</v>
      </c>
      <c r="O17" s="166"/>
      <c r="P17" s="166"/>
      <c r="Q17" s="166"/>
      <c r="R17" s="166"/>
      <c r="S17" s="166"/>
    </row>
    <row r="18" spans="1:19" s="158" customFormat="1" ht="30.95" customHeight="1" thickBot="1" x14ac:dyDescent="0.25">
      <c r="A18" s="276">
        <f>Global!A18</f>
        <v>44890</v>
      </c>
      <c r="B18" s="306">
        <f>Global!B18</f>
        <v>0.16666666666666666</v>
      </c>
      <c r="C18" s="289">
        <f>Global!C18</f>
        <v>20</v>
      </c>
      <c r="D18" s="290" t="str">
        <f>Global!D18</f>
        <v>Gales (Wales)</v>
      </c>
      <c r="E18" s="291">
        <v>2</v>
      </c>
      <c r="F18" s="292" t="s">
        <v>4</v>
      </c>
      <c r="G18" s="291">
        <v>0</v>
      </c>
      <c r="H18" s="293" t="str">
        <f>Global!H18</f>
        <v>Irán</v>
      </c>
      <c r="I18" s="283" t="str">
        <f t="shared" si="3"/>
        <v>L</v>
      </c>
      <c r="J18" s="284"/>
      <c r="K18" s="285">
        <f>IF(Global!E18="","",Global!E18)</f>
        <v>0</v>
      </c>
      <c r="L18" s="285">
        <f>IF(Global!G18="","",Global!G18)</f>
        <v>2</v>
      </c>
      <c r="M18" s="296" t="str">
        <f t="shared" si="1"/>
        <v>V</v>
      </c>
      <c r="N18" s="287">
        <f t="shared" si="4"/>
        <v>0</v>
      </c>
      <c r="O18" s="166"/>
      <c r="P18" s="166"/>
      <c r="Q18" s="166"/>
      <c r="R18" s="166"/>
      <c r="S18" s="166"/>
    </row>
    <row r="19" spans="1:19" s="158" customFormat="1" ht="30.95" customHeight="1" thickBot="1" x14ac:dyDescent="0.25">
      <c r="A19" s="276">
        <f>Global!A19</f>
        <v>44894</v>
      </c>
      <c r="B19" s="306">
        <f>Global!B19</f>
        <v>0.54166666666666663</v>
      </c>
      <c r="C19" s="289">
        <f>Global!C19</f>
        <v>35</v>
      </c>
      <c r="D19" s="290" t="str">
        <f>Global!D19</f>
        <v>Gales (Wales)</v>
      </c>
      <c r="E19" s="291">
        <v>0</v>
      </c>
      <c r="F19" s="292" t="s">
        <v>4</v>
      </c>
      <c r="G19" s="291">
        <v>0</v>
      </c>
      <c r="H19" s="293" t="str">
        <f>Global!H19</f>
        <v>Inglaterra (England)</v>
      </c>
      <c r="I19" s="283" t="str">
        <f t="shared" si="3"/>
        <v>E</v>
      </c>
      <c r="J19" s="284"/>
      <c r="K19" s="285">
        <f>IF(Global!E19="","",Global!E19)</f>
        <v>0</v>
      </c>
      <c r="L19" s="285">
        <f>IF(Global!G19="","",Global!G19)</f>
        <v>3</v>
      </c>
      <c r="M19" s="296" t="str">
        <f t="shared" si="1"/>
        <v>V</v>
      </c>
      <c r="N19" s="287">
        <f t="shared" si="4"/>
        <v>0</v>
      </c>
      <c r="O19" s="166"/>
      <c r="P19" s="166"/>
      <c r="Q19" s="166"/>
      <c r="R19" s="166"/>
      <c r="S19" s="166"/>
    </row>
    <row r="20" spans="1:19" s="158" customFormat="1" ht="30.95" customHeight="1" thickBot="1" x14ac:dyDescent="0.25">
      <c r="A20" s="276">
        <f>Global!A20</f>
        <v>44894</v>
      </c>
      <c r="B20" s="306">
        <f>Global!B20</f>
        <v>0.54166666666666663</v>
      </c>
      <c r="C20" s="289">
        <f>Global!C20</f>
        <v>36</v>
      </c>
      <c r="D20" s="290" t="str">
        <f>Global!D20</f>
        <v>Irán</v>
      </c>
      <c r="E20" s="291">
        <v>1</v>
      </c>
      <c r="F20" s="292" t="s">
        <v>4</v>
      </c>
      <c r="G20" s="291">
        <v>2</v>
      </c>
      <c r="H20" s="293" t="str">
        <f>Global!H20</f>
        <v>Estados Unidos (USA)</v>
      </c>
      <c r="I20" s="283" t="str">
        <f t="shared" si="3"/>
        <v>V</v>
      </c>
      <c r="J20" s="284"/>
      <c r="K20" s="285">
        <f>IF(Global!E20="","",Global!E20)</f>
        <v>0</v>
      </c>
      <c r="L20" s="285">
        <f>IF(Global!G20="","",Global!G20)</f>
        <v>1</v>
      </c>
      <c r="M20" s="296" t="str">
        <f t="shared" si="1"/>
        <v>V</v>
      </c>
      <c r="N20" s="287">
        <f t="shared" si="4"/>
        <v>2</v>
      </c>
      <c r="O20" s="166"/>
      <c r="P20" s="166"/>
      <c r="Q20" s="166"/>
      <c r="R20" s="166"/>
      <c r="S20" s="166"/>
    </row>
    <row r="21" spans="1:19" s="158" customFormat="1" ht="17.25" customHeight="1" thickBot="1" x14ac:dyDescent="0.25">
      <c r="A21" s="297" t="str">
        <f>Global!A21</f>
        <v>GRUPO C (Group C)</v>
      </c>
      <c r="B21" s="298"/>
      <c r="C21" s="299"/>
      <c r="D21" s="298"/>
      <c r="E21" s="300"/>
      <c r="F21" s="298"/>
      <c r="G21" s="300"/>
      <c r="H21" s="298"/>
      <c r="I21" s="301"/>
      <c r="J21" s="117"/>
      <c r="K21" s="302"/>
      <c r="L21" s="302"/>
      <c r="M21" s="303" t="str">
        <f t="shared" si="1"/>
        <v/>
      </c>
      <c r="N21" s="304"/>
      <c r="O21" s="166"/>
      <c r="P21" s="166"/>
      <c r="Q21" s="166"/>
      <c r="R21" s="166"/>
      <c r="S21" s="166"/>
    </row>
    <row r="22" spans="1:19" s="158" customFormat="1" ht="30.95" customHeight="1" thickBot="1" x14ac:dyDescent="0.25">
      <c r="A22" s="276">
        <f>Global!A22</f>
        <v>44887</v>
      </c>
      <c r="B22" s="305">
        <f>Global!B22</f>
        <v>0.16666666666666666</v>
      </c>
      <c r="C22" s="278">
        <f>Global!C22</f>
        <v>5</v>
      </c>
      <c r="D22" s="279" t="str">
        <f>Global!D22</f>
        <v>Argentina</v>
      </c>
      <c r="E22" s="280">
        <v>3</v>
      </c>
      <c r="F22" s="281" t="s">
        <v>4</v>
      </c>
      <c r="G22" s="280">
        <v>0</v>
      </c>
      <c r="H22" s="282" t="str">
        <f>Global!H22</f>
        <v>A. Saudita (Saudi A.)</v>
      </c>
      <c r="I22" s="283" t="str">
        <f t="shared" ref="I22:I27" si="5">IF(OR(E22="",G22=""),"",IF(E22&gt;G22,"L",IF(G22&gt;E22,"V","E")))</f>
        <v>L</v>
      </c>
      <c r="J22" s="284"/>
      <c r="K22" s="285">
        <f>IF(Global!E22="","",Global!E22)</f>
        <v>1</v>
      </c>
      <c r="L22" s="285">
        <f>IF(Global!G22="","",Global!G22)</f>
        <v>2</v>
      </c>
      <c r="M22" s="296" t="str">
        <f t="shared" si="1"/>
        <v>V</v>
      </c>
      <c r="N22" s="287">
        <f t="shared" ref="N22:N27" si="6">IF(M22="","",IF(AND(E22=K22,L22=G22),GPOSPuntosPorMarcador,0)+IF(M22=I22,GPOSPuntosPorGanador,0)+IF(E22-G22=K22-L22,GPOSPuntosPorDiferencia,0))</f>
        <v>0</v>
      </c>
      <c r="O22" s="166"/>
      <c r="P22" s="166"/>
      <c r="Q22" s="166"/>
      <c r="R22" s="166"/>
      <c r="S22" s="166"/>
    </row>
    <row r="23" spans="1:19" s="158" customFormat="1" ht="30.95" customHeight="1" thickBot="1" x14ac:dyDescent="0.25">
      <c r="A23" s="276">
        <f>Global!A23</f>
        <v>44887</v>
      </c>
      <c r="B23" s="306">
        <f>Global!B23</f>
        <v>0.41666666666666669</v>
      </c>
      <c r="C23" s="289">
        <f>Global!C23</f>
        <v>6</v>
      </c>
      <c r="D23" s="290" t="str">
        <f>Global!D23</f>
        <v>México</v>
      </c>
      <c r="E23" s="291">
        <v>2</v>
      </c>
      <c r="F23" s="292" t="s">
        <v>4</v>
      </c>
      <c r="G23" s="291">
        <v>0</v>
      </c>
      <c r="H23" s="293" t="str">
        <f>Global!H23</f>
        <v>Polonia (Poland)</v>
      </c>
      <c r="I23" s="283" t="str">
        <f t="shared" si="5"/>
        <v>L</v>
      </c>
      <c r="J23" s="284"/>
      <c r="K23" s="285">
        <f>IF(Global!E23="","",Global!E23)</f>
        <v>0</v>
      </c>
      <c r="L23" s="285">
        <f>IF(Global!G23="","",Global!G23)</f>
        <v>0</v>
      </c>
      <c r="M23" s="296" t="str">
        <f t="shared" si="1"/>
        <v>E</v>
      </c>
      <c r="N23" s="287">
        <f t="shared" si="6"/>
        <v>0</v>
      </c>
      <c r="O23" s="166"/>
      <c r="P23" s="166"/>
      <c r="Q23" s="166"/>
      <c r="R23" s="166"/>
      <c r="S23" s="166"/>
    </row>
    <row r="24" spans="1:19" s="158" customFormat="1" ht="30.95" customHeight="1" thickBot="1" x14ac:dyDescent="0.25">
      <c r="A24" s="276">
        <f>Global!A24</f>
        <v>44891</v>
      </c>
      <c r="B24" s="306">
        <f>Global!B24</f>
        <v>0.54166666666666663</v>
      </c>
      <c r="C24" s="289">
        <f>Global!C24</f>
        <v>22</v>
      </c>
      <c r="D24" s="290" t="str">
        <f>Global!D24</f>
        <v>Argentina</v>
      </c>
      <c r="E24" s="291">
        <v>3</v>
      </c>
      <c r="F24" s="292" t="s">
        <v>4</v>
      </c>
      <c r="G24" s="291">
        <v>1</v>
      </c>
      <c r="H24" s="293" t="str">
        <f>Global!H24</f>
        <v>México</v>
      </c>
      <c r="I24" s="283" t="str">
        <f t="shared" si="5"/>
        <v>L</v>
      </c>
      <c r="J24" s="284"/>
      <c r="K24" s="285">
        <f>IF(Global!E24="","",Global!E24)</f>
        <v>2</v>
      </c>
      <c r="L24" s="285">
        <f>IF(Global!G24="","",Global!G24)</f>
        <v>0</v>
      </c>
      <c r="M24" s="296" t="str">
        <f t="shared" si="1"/>
        <v>L</v>
      </c>
      <c r="N24" s="287">
        <f t="shared" si="6"/>
        <v>2</v>
      </c>
      <c r="O24" s="166"/>
      <c r="P24" s="166"/>
      <c r="Q24" s="166"/>
      <c r="R24" s="166"/>
      <c r="S24" s="166"/>
    </row>
    <row r="25" spans="1:19" s="158" customFormat="1" ht="30.95" customHeight="1" thickBot="1" x14ac:dyDescent="0.25">
      <c r="A25" s="276">
        <f>Global!A25</f>
        <v>44891</v>
      </c>
      <c r="B25" s="306">
        <f>Global!B25</f>
        <v>0.29166666666666669</v>
      </c>
      <c r="C25" s="289">
        <f>Global!C25</f>
        <v>23</v>
      </c>
      <c r="D25" s="290" t="str">
        <f>Global!D25</f>
        <v>Polonia (Poland)</v>
      </c>
      <c r="E25" s="291">
        <v>2</v>
      </c>
      <c r="F25" s="292" t="s">
        <v>4</v>
      </c>
      <c r="G25" s="291">
        <v>1</v>
      </c>
      <c r="H25" s="293" t="str">
        <f>Global!H25</f>
        <v>A. Saudita (Saudi A.)</v>
      </c>
      <c r="I25" s="283" t="str">
        <f t="shared" si="5"/>
        <v>L</v>
      </c>
      <c r="J25" s="284"/>
      <c r="K25" s="285">
        <f>IF(Global!E25="","",Global!E25)</f>
        <v>2</v>
      </c>
      <c r="L25" s="285">
        <f>IF(Global!G25="","",Global!G25)</f>
        <v>0</v>
      </c>
      <c r="M25" s="296" t="str">
        <f t="shared" si="1"/>
        <v>L</v>
      </c>
      <c r="N25" s="287">
        <f t="shared" si="6"/>
        <v>1</v>
      </c>
      <c r="O25" s="166"/>
      <c r="P25" s="166"/>
      <c r="Q25" s="166"/>
      <c r="R25" s="166"/>
      <c r="S25" s="166"/>
    </row>
    <row r="26" spans="1:19" s="158" customFormat="1" ht="30.95" customHeight="1" thickBot="1" x14ac:dyDescent="0.25">
      <c r="A26" s="276">
        <f>Global!A26</f>
        <v>44895</v>
      </c>
      <c r="B26" s="306">
        <f>Global!B26</f>
        <v>0.54166666666666663</v>
      </c>
      <c r="C26" s="289">
        <f>Global!C26</f>
        <v>37</v>
      </c>
      <c r="D26" s="290" t="str">
        <f>Global!D26</f>
        <v>Polonia (Poland)</v>
      </c>
      <c r="E26" s="291">
        <v>1</v>
      </c>
      <c r="F26" s="292" t="s">
        <v>4</v>
      </c>
      <c r="G26" s="291">
        <v>3</v>
      </c>
      <c r="H26" s="293" t="str">
        <f>Global!H26</f>
        <v>Argentina</v>
      </c>
      <c r="I26" s="283" t="str">
        <f t="shared" si="5"/>
        <v>V</v>
      </c>
      <c r="J26" s="284"/>
      <c r="K26" s="285">
        <f>IF(Global!E26="","",Global!E26)</f>
        <v>0</v>
      </c>
      <c r="L26" s="285">
        <f>IF(Global!G26="","",Global!G26)</f>
        <v>2</v>
      </c>
      <c r="M26" s="296" t="str">
        <f t="shared" si="1"/>
        <v>V</v>
      </c>
      <c r="N26" s="287">
        <f t="shared" si="6"/>
        <v>2</v>
      </c>
      <c r="O26" s="166"/>
      <c r="P26" s="166"/>
      <c r="Q26" s="166"/>
      <c r="R26" s="166"/>
      <c r="S26" s="166"/>
    </row>
    <row r="27" spans="1:19" s="158" customFormat="1" ht="30.95" customHeight="1" thickBot="1" x14ac:dyDescent="0.25">
      <c r="A27" s="276">
        <f>Global!A27</f>
        <v>44895</v>
      </c>
      <c r="B27" s="306">
        <f>Global!B27</f>
        <v>0.54166666666666663</v>
      </c>
      <c r="C27" s="289">
        <f>Global!C27</f>
        <v>38</v>
      </c>
      <c r="D27" s="290" t="str">
        <f>Global!D27</f>
        <v>A. Saudita (Saudi A.)</v>
      </c>
      <c r="E27" s="291">
        <v>0</v>
      </c>
      <c r="F27" s="292" t="s">
        <v>4</v>
      </c>
      <c r="G27" s="291">
        <v>2</v>
      </c>
      <c r="H27" s="293" t="str">
        <f>Global!H27</f>
        <v>México</v>
      </c>
      <c r="I27" s="283" t="str">
        <f t="shared" si="5"/>
        <v>V</v>
      </c>
      <c r="J27" s="284"/>
      <c r="K27" s="285">
        <f>IF(Global!E27="","",Global!E27)</f>
        <v>1</v>
      </c>
      <c r="L27" s="285">
        <f>IF(Global!G27="","",Global!G27)</f>
        <v>2</v>
      </c>
      <c r="M27" s="296" t="str">
        <f t="shared" si="1"/>
        <v>V</v>
      </c>
      <c r="N27" s="287">
        <f t="shared" si="6"/>
        <v>1</v>
      </c>
      <c r="O27" s="166"/>
      <c r="P27" s="166"/>
      <c r="Q27" s="166"/>
      <c r="R27" s="166"/>
      <c r="S27" s="166"/>
    </row>
    <row r="28" spans="1:19" s="158" customFormat="1" ht="17.25" customHeight="1" thickBot="1" x14ac:dyDescent="0.25">
      <c r="A28" s="297" t="str">
        <f>Global!A28</f>
        <v>GRUPO D (Group D )</v>
      </c>
      <c r="B28" s="298"/>
      <c r="C28" s="299"/>
      <c r="D28" s="298"/>
      <c r="E28" s="300"/>
      <c r="F28" s="298"/>
      <c r="G28" s="300"/>
      <c r="H28" s="298"/>
      <c r="I28" s="301"/>
      <c r="J28" s="117"/>
      <c r="K28" s="302"/>
      <c r="L28" s="302"/>
      <c r="M28" s="303" t="str">
        <f t="shared" si="1"/>
        <v/>
      </c>
      <c r="N28" s="304"/>
      <c r="O28" s="166"/>
      <c r="P28" s="166"/>
      <c r="Q28" s="166"/>
      <c r="R28" s="166"/>
      <c r="S28" s="166"/>
    </row>
    <row r="29" spans="1:19" s="158" customFormat="1" ht="30.95" customHeight="1" thickBot="1" x14ac:dyDescent="0.25">
      <c r="A29" s="276">
        <f>Global!A29</f>
        <v>44887</v>
      </c>
      <c r="B29" s="305">
        <f>Global!B29</f>
        <v>0.54166666666666663</v>
      </c>
      <c r="C29" s="278">
        <f>Global!C29</f>
        <v>7</v>
      </c>
      <c r="D29" s="279" t="str">
        <f>Global!D29</f>
        <v>Francia (France)</v>
      </c>
      <c r="E29" s="280">
        <v>3</v>
      </c>
      <c r="F29" s="281" t="s">
        <v>4</v>
      </c>
      <c r="G29" s="280">
        <v>1</v>
      </c>
      <c r="H29" s="282" t="str">
        <f>Global!H29</f>
        <v>Australia</v>
      </c>
      <c r="I29" s="283" t="str">
        <f t="shared" ref="I29:I34" si="7">IF(OR(E29="",G29=""),"",IF(E29&gt;G29,"L",IF(G29&gt;E29,"V","E")))</f>
        <v>L</v>
      </c>
      <c r="J29" s="284"/>
      <c r="K29" s="285">
        <f>IF(Global!E29="","",Global!E29)</f>
        <v>4</v>
      </c>
      <c r="L29" s="285">
        <f>IF(Global!G29="","",Global!G29)</f>
        <v>1</v>
      </c>
      <c r="M29" s="296" t="str">
        <f t="shared" si="1"/>
        <v>L</v>
      </c>
      <c r="N29" s="287">
        <f t="shared" ref="N29:N34" si="8">IF(M29="","",IF(AND(E29=K29,L29=G29),GPOSPuntosPorMarcador,0)+IF(M29=I29,GPOSPuntosPorGanador,0)+IF(E29-G29=K29-L29,GPOSPuntosPorDiferencia,0))</f>
        <v>1</v>
      </c>
      <c r="O29" s="166"/>
      <c r="P29" s="166"/>
      <c r="Q29" s="166"/>
      <c r="R29" s="166"/>
      <c r="S29" s="166"/>
    </row>
    <row r="30" spans="1:19" s="158" customFormat="1" ht="30.95" customHeight="1" thickBot="1" x14ac:dyDescent="0.25">
      <c r="A30" s="276">
        <f>Global!A30</f>
        <v>44887</v>
      </c>
      <c r="B30" s="306">
        <f>Global!B30</f>
        <v>0.29166666666666669</v>
      </c>
      <c r="C30" s="289">
        <f>Global!C30</f>
        <v>8</v>
      </c>
      <c r="D30" s="290" t="str">
        <f>Global!D30</f>
        <v>Dinamarca (Denmark)</v>
      </c>
      <c r="E30" s="291">
        <v>3</v>
      </c>
      <c r="F30" s="292" t="s">
        <v>4</v>
      </c>
      <c r="G30" s="291">
        <v>0</v>
      </c>
      <c r="H30" s="293" t="str">
        <f>Global!H30</f>
        <v>Túnez (Tunisia)</v>
      </c>
      <c r="I30" s="283" t="str">
        <f t="shared" si="7"/>
        <v>L</v>
      </c>
      <c r="J30" s="284"/>
      <c r="K30" s="285">
        <f>IF(Global!E30="","",Global!E30)</f>
        <v>0</v>
      </c>
      <c r="L30" s="285">
        <f>IF(Global!G30="","",Global!G30)</f>
        <v>0</v>
      </c>
      <c r="M30" s="296" t="str">
        <f t="shared" si="1"/>
        <v>E</v>
      </c>
      <c r="N30" s="287">
        <f t="shared" si="8"/>
        <v>0</v>
      </c>
      <c r="O30" s="166"/>
      <c r="P30" s="166"/>
      <c r="Q30" s="166"/>
      <c r="R30" s="166"/>
      <c r="S30" s="166"/>
    </row>
    <row r="31" spans="1:19" s="158" customFormat="1" ht="30.95" customHeight="1" thickBot="1" x14ac:dyDescent="0.25">
      <c r="A31" s="276">
        <f>Global!A31</f>
        <v>44891</v>
      </c>
      <c r="B31" s="306">
        <f>Global!B31</f>
        <v>0.41666666666666669</v>
      </c>
      <c r="C31" s="289">
        <f>Global!C31</f>
        <v>21</v>
      </c>
      <c r="D31" s="290" t="str">
        <f>Global!D31</f>
        <v>Francia (France)</v>
      </c>
      <c r="E31" s="291">
        <v>2</v>
      </c>
      <c r="F31" s="292" t="s">
        <v>4</v>
      </c>
      <c r="G31" s="291">
        <v>1</v>
      </c>
      <c r="H31" s="293" t="str">
        <f>Global!H31</f>
        <v>Dinamarca (Denmark)</v>
      </c>
      <c r="I31" s="283" t="str">
        <f t="shared" si="7"/>
        <v>L</v>
      </c>
      <c r="J31" s="284"/>
      <c r="K31" s="285">
        <f>IF(Global!E31="","",Global!E31)</f>
        <v>2</v>
      </c>
      <c r="L31" s="285">
        <f>IF(Global!G31="","",Global!G31)</f>
        <v>1</v>
      </c>
      <c r="M31" s="296" t="str">
        <f t="shared" si="1"/>
        <v>L</v>
      </c>
      <c r="N31" s="287">
        <f t="shared" si="8"/>
        <v>3</v>
      </c>
      <c r="O31" s="166"/>
      <c r="P31" s="166"/>
      <c r="Q31" s="166"/>
      <c r="R31" s="166"/>
      <c r="S31" s="166"/>
    </row>
    <row r="32" spans="1:19" s="158" customFormat="1" ht="30.95" customHeight="1" thickBot="1" x14ac:dyDescent="0.25">
      <c r="A32" s="276">
        <f>Global!A32</f>
        <v>44891</v>
      </c>
      <c r="B32" s="306">
        <f>Global!B32</f>
        <v>0.16666666666666666</v>
      </c>
      <c r="C32" s="289">
        <f>Global!C32</f>
        <v>24</v>
      </c>
      <c r="D32" s="290" t="str">
        <f>Global!D32</f>
        <v>Túnez (Tunisia)</v>
      </c>
      <c r="E32" s="291">
        <v>1</v>
      </c>
      <c r="F32" s="292" t="s">
        <v>4</v>
      </c>
      <c r="G32" s="291">
        <v>3</v>
      </c>
      <c r="H32" s="293" t="str">
        <f>Global!H32</f>
        <v>Australia</v>
      </c>
      <c r="I32" s="283" t="str">
        <f t="shared" si="7"/>
        <v>V</v>
      </c>
      <c r="J32" s="284"/>
      <c r="K32" s="285">
        <f>IF(Global!E32="","",Global!E32)</f>
        <v>0</v>
      </c>
      <c r="L32" s="285">
        <f>IF(Global!G32="","",Global!G32)</f>
        <v>1</v>
      </c>
      <c r="M32" s="296" t="str">
        <f t="shared" si="1"/>
        <v>V</v>
      </c>
      <c r="N32" s="287">
        <f t="shared" si="8"/>
        <v>1</v>
      </c>
      <c r="O32" s="166"/>
      <c r="P32" s="166"/>
      <c r="Q32" s="166"/>
      <c r="R32" s="166"/>
      <c r="S32" s="166"/>
    </row>
    <row r="33" spans="1:19" s="158" customFormat="1" ht="30.95" customHeight="1" thickBot="1" x14ac:dyDescent="0.25">
      <c r="A33" s="276">
        <f>Global!A33</f>
        <v>44895</v>
      </c>
      <c r="B33" s="306">
        <f>Global!B33</f>
        <v>0.375</v>
      </c>
      <c r="C33" s="289">
        <f>Global!C33</f>
        <v>39</v>
      </c>
      <c r="D33" s="290" t="str">
        <f>Global!D33</f>
        <v>Túnez (Tunisia)</v>
      </c>
      <c r="E33" s="291">
        <v>0</v>
      </c>
      <c r="F33" s="292" t="s">
        <v>4</v>
      </c>
      <c r="G33" s="291">
        <v>4</v>
      </c>
      <c r="H33" s="293" t="str">
        <f>Global!H33</f>
        <v>Francia (France)</v>
      </c>
      <c r="I33" s="283" t="str">
        <f t="shared" si="7"/>
        <v>V</v>
      </c>
      <c r="J33" s="284"/>
      <c r="K33" s="285">
        <f>IF(Global!E33="","",Global!E33)</f>
        <v>1</v>
      </c>
      <c r="L33" s="285">
        <f>IF(Global!G33="","",Global!G33)</f>
        <v>0</v>
      </c>
      <c r="M33" s="296" t="str">
        <f t="shared" si="1"/>
        <v>L</v>
      </c>
      <c r="N33" s="287">
        <f t="shared" si="8"/>
        <v>0</v>
      </c>
      <c r="O33" s="166"/>
      <c r="P33" s="166"/>
      <c r="Q33" s="166"/>
      <c r="R33" s="166"/>
      <c r="S33" s="166"/>
    </row>
    <row r="34" spans="1:19" s="158" customFormat="1" ht="30.95" customHeight="1" thickBot="1" x14ac:dyDescent="0.25">
      <c r="A34" s="276">
        <f>Global!A34</f>
        <v>44895</v>
      </c>
      <c r="B34" s="306">
        <f>Global!B34</f>
        <v>0.375</v>
      </c>
      <c r="C34" s="289">
        <f>Global!C34</f>
        <v>40</v>
      </c>
      <c r="D34" s="290" t="str">
        <f>Global!D34</f>
        <v>Australia</v>
      </c>
      <c r="E34" s="291">
        <v>0</v>
      </c>
      <c r="F34" s="292" t="s">
        <v>4</v>
      </c>
      <c r="G34" s="291">
        <v>2</v>
      </c>
      <c r="H34" s="293" t="str">
        <f>Global!H34</f>
        <v>Dinamarca (Denmark)</v>
      </c>
      <c r="I34" s="283" t="str">
        <f t="shared" si="7"/>
        <v>V</v>
      </c>
      <c r="J34" s="284"/>
      <c r="K34" s="285">
        <f>IF(Global!E34="","",Global!E34)</f>
        <v>1</v>
      </c>
      <c r="L34" s="285">
        <f>IF(Global!G34="","",Global!G34)</f>
        <v>0</v>
      </c>
      <c r="M34" s="296" t="str">
        <f t="shared" si="1"/>
        <v>L</v>
      </c>
      <c r="N34" s="287">
        <f t="shared" si="8"/>
        <v>0</v>
      </c>
      <c r="O34" s="166"/>
      <c r="P34" s="166"/>
      <c r="Q34" s="166"/>
      <c r="R34" s="166"/>
      <c r="S34" s="166"/>
    </row>
    <row r="35" spans="1:19" s="158" customFormat="1" ht="17.25" customHeight="1" thickBot="1" x14ac:dyDescent="0.25">
      <c r="A35" s="297" t="str">
        <f>Global!A35</f>
        <v>Grupo E  (Group  E)</v>
      </c>
      <c r="B35" s="298"/>
      <c r="C35" s="299"/>
      <c r="D35" s="298"/>
      <c r="E35" s="300"/>
      <c r="F35" s="298"/>
      <c r="G35" s="300"/>
      <c r="H35" s="298"/>
      <c r="I35" s="301"/>
      <c r="J35" s="117"/>
      <c r="K35" s="302"/>
      <c r="L35" s="302"/>
      <c r="M35" s="303" t="str">
        <f t="shared" si="1"/>
        <v/>
      </c>
      <c r="N35" s="304"/>
      <c r="O35" s="166"/>
      <c r="P35" s="166"/>
      <c r="Q35" s="166"/>
      <c r="R35" s="166"/>
      <c r="S35" s="166"/>
    </row>
    <row r="36" spans="1:19" s="158" customFormat="1" ht="30.95" customHeight="1" thickBot="1" x14ac:dyDescent="0.25">
      <c r="A36" s="276">
        <f>Global!A36</f>
        <v>44888</v>
      </c>
      <c r="B36" s="305">
        <f>Global!B36</f>
        <v>0.41666666666666669</v>
      </c>
      <c r="C36" s="278">
        <f>Global!C36</f>
        <v>9</v>
      </c>
      <c r="D36" s="279" t="str">
        <f>Global!D36</f>
        <v>España (Spain)</v>
      </c>
      <c r="E36" s="280">
        <v>3</v>
      </c>
      <c r="F36" s="281" t="s">
        <v>4</v>
      </c>
      <c r="G36" s="280">
        <v>0</v>
      </c>
      <c r="H36" s="282" t="str">
        <f>Global!H36</f>
        <v>Costa Rica</v>
      </c>
      <c r="I36" s="283" t="str">
        <f t="shared" ref="I36:I41" si="9">IF(OR(E36="",G36=""),"",IF(E36&gt;G36,"L",IF(G36&gt;E36,"V","E")))</f>
        <v>L</v>
      </c>
      <c r="J36" s="284"/>
      <c r="K36" s="285">
        <f>IF(Global!E36="","",Global!E36)</f>
        <v>7</v>
      </c>
      <c r="L36" s="285">
        <f>IF(Global!G36="","",Global!G36)</f>
        <v>0</v>
      </c>
      <c r="M36" s="296" t="str">
        <f t="shared" si="1"/>
        <v>L</v>
      </c>
      <c r="N36" s="287">
        <f t="shared" ref="N36:N41" si="10">IF(M36="","",IF(AND(E36=K36,L36=G36),GPOSPuntosPorMarcador,0)+IF(M36=I36,GPOSPuntosPorGanador,0)+IF(E36-G36=K36-L36,GPOSPuntosPorDiferencia,0))</f>
        <v>1</v>
      </c>
      <c r="O36" s="166"/>
      <c r="P36" s="166"/>
      <c r="Q36" s="166"/>
      <c r="R36" s="166"/>
      <c r="S36" s="166"/>
    </row>
    <row r="37" spans="1:19" s="158" customFormat="1" ht="30.95" customHeight="1" thickBot="1" x14ac:dyDescent="0.25">
      <c r="A37" s="276">
        <f>Global!A37</f>
        <v>44888</v>
      </c>
      <c r="B37" s="306">
        <f>Global!B37</f>
        <v>0.29166666666666669</v>
      </c>
      <c r="C37" s="289">
        <f>Global!C37</f>
        <v>10</v>
      </c>
      <c r="D37" s="290" t="str">
        <f>Global!D37</f>
        <v>Alemania (Germany)</v>
      </c>
      <c r="E37" s="291">
        <v>2</v>
      </c>
      <c r="F37" s="292" t="s">
        <v>4</v>
      </c>
      <c r="G37" s="291">
        <v>1</v>
      </c>
      <c r="H37" s="293" t="str">
        <f>Global!H37</f>
        <v>Japón (Japan)</v>
      </c>
      <c r="I37" s="283" t="str">
        <f t="shared" si="9"/>
        <v>L</v>
      </c>
      <c r="J37" s="284"/>
      <c r="K37" s="285">
        <f>IF(Global!E37="","",Global!E37)</f>
        <v>1</v>
      </c>
      <c r="L37" s="285">
        <f>IF(Global!G37="","",Global!G37)</f>
        <v>2</v>
      </c>
      <c r="M37" s="296" t="str">
        <f t="shared" si="1"/>
        <v>V</v>
      </c>
      <c r="N37" s="287">
        <f t="shared" si="10"/>
        <v>0</v>
      </c>
      <c r="O37" s="166"/>
      <c r="P37" s="166"/>
      <c r="Q37" s="166"/>
      <c r="R37" s="166"/>
      <c r="S37" s="166"/>
    </row>
    <row r="38" spans="1:19" s="158" customFormat="1" ht="30.95" customHeight="1" thickBot="1" x14ac:dyDescent="0.25">
      <c r="A38" s="276">
        <f>Global!A38</f>
        <v>44892</v>
      </c>
      <c r="B38" s="306">
        <f>Global!B38</f>
        <v>0.54166666666666663</v>
      </c>
      <c r="C38" s="289">
        <f>Global!C38</f>
        <v>25</v>
      </c>
      <c r="D38" s="290" t="str">
        <f>Global!D38</f>
        <v>España (Spain)</v>
      </c>
      <c r="E38" s="291">
        <v>1</v>
      </c>
      <c r="F38" s="292" t="s">
        <v>4</v>
      </c>
      <c r="G38" s="291">
        <v>1</v>
      </c>
      <c r="H38" s="293" t="str">
        <f>Global!H38</f>
        <v>Alemania (Germany)</v>
      </c>
      <c r="I38" s="283" t="str">
        <f t="shared" si="9"/>
        <v>E</v>
      </c>
      <c r="J38" s="284"/>
      <c r="K38" s="285">
        <f>IF(Global!E38="","",Global!E38)</f>
        <v>1</v>
      </c>
      <c r="L38" s="285">
        <f>IF(Global!G38="","",Global!G38)</f>
        <v>1</v>
      </c>
      <c r="M38" s="296" t="str">
        <f t="shared" si="1"/>
        <v>E</v>
      </c>
      <c r="N38" s="287">
        <f t="shared" si="10"/>
        <v>3</v>
      </c>
      <c r="O38" s="166"/>
      <c r="P38" s="166"/>
      <c r="Q38" s="166"/>
      <c r="R38" s="166"/>
      <c r="S38" s="166"/>
    </row>
    <row r="39" spans="1:19" s="158" customFormat="1" ht="30.95" customHeight="1" thickBot="1" x14ac:dyDescent="0.25">
      <c r="A39" s="276">
        <f>Global!A39</f>
        <v>44892</v>
      </c>
      <c r="B39" s="306">
        <f>Global!B39</f>
        <v>0.16666666666666666</v>
      </c>
      <c r="C39" s="289">
        <f>Global!C39</f>
        <v>26</v>
      </c>
      <c r="D39" s="290" t="str">
        <f>Global!D39</f>
        <v>Japón (Japan)</v>
      </c>
      <c r="E39" s="280">
        <v>2</v>
      </c>
      <c r="F39" s="292" t="s">
        <v>4</v>
      </c>
      <c r="G39" s="280">
        <v>0</v>
      </c>
      <c r="H39" s="293" t="str">
        <f>Global!H39</f>
        <v>Costa Rica</v>
      </c>
      <c r="I39" s="283" t="str">
        <f t="shared" si="9"/>
        <v>L</v>
      </c>
      <c r="J39" s="284"/>
      <c r="K39" s="285">
        <f>IF(Global!E39="","",Global!E39)</f>
        <v>0</v>
      </c>
      <c r="L39" s="285">
        <f>IF(Global!G39="","",Global!G39)</f>
        <v>1</v>
      </c>
      <c r="M39" s="296" t="str">
        <f t="shared" si="1"/>
        <v>V</v>
      </c>
      <c r="N39" s="287">
        <f t="shared" si="10"/>
        <v>0</v>
      </c>
      <c r="O39" s="166"/>
      <c r="P39" s="166"/>
      <c r="Q39" s="166"/>
      <c r="R39" s="166"/>
      <c r="S39" s="166"/>
    </row>
    <row r="40" spans="1:19" s="158" customFormat="1" ht="30.95" customHeight="1" thickBot="1" x14ac:dyDescent="0.25">
      <c r="A40" s="276">
        <f>Global!A40</f>
        <v>44896</v>
      </c>
      <c r="B40" s="306">
        <f>Global!B40</f>
        <v>0.54166666666666663</v>
      </c>
      <c r="C40" s="289">
        <f>Global!C40</f>
        <v>43</v>
      </c>
      <c r="D40" s="290" t="str">
        <f>Global!D40</f>
        <v>Japón (Japan)</v>
      </c>
      <c r="E40" s="307">
        <v>1</v>
      </c>
      <c r="F40" s="292" t="s">
        <v>4</v>
      </c>
      <c r="G40" s="307">
        <v>2</v>
      </c>
      <c r="H40" s="293" t="str">
        <f>Global!H40</f>
        <v>España (Spain)</v>
      </c>
      <c r="I40" s="283" t="str">
        <f t="shared" si="9"/>
        <v>V</v>
      </c>
      <c r="J40" s="284"/>
      <c r="K40" s="285">
        <f>IF(Global!E40="","",Global!E40)</f>
        <v>2</v>
      </c>
      <c r="L40" s="285">
        <f>IF(Global!G40="","",Global!G40)</f>
        <v>1</v>
      </c>
      <c r="M40" s="296" t="str">
        <f t="shared" si="1"/>
        <v>L</v>
      </c>
      <c r="N40" s="287">
        <f t="shared" si="10"/>
        <v>0</v>
      </c>
      <c r="O40" s="166"/>
      <c r="P40" s="166"/>
      <c r="Q40" s="166"/>
      <c r="R40" s="166"/>
      <c r="S40" s="166"/>
    </row>
    <row r="41" spans="1:19" s="158" customFormat="1" ht="30.95" customHeight="1" thickBot="1" x14ac:dyDescent="0.25">
      <c r="A41" s="276">
        <f>Global!A41</f>
        <v>44896</v>
      </c>
      <c r="B41" s="306">
        <f>Global!B41</f>
        <v>0.54166666666666663</v>
      </c>
      <c r="C41" s="289">
        <f>Global!C41</f>
        <v>44</v>
      </c>
      <c r="D41" s="290" t="str">
        <f>Global!D41</f>
        <v>Costa Rica</v>
      </c>
      <c r="E41" s="280">
        <v>0</v>
      </c>
      <c r="F41" s="292" t="s">
        <v>4</v>
      </c>
      <c r="G41" s="280">
        <v>3</v>
      </c>
      <c r="H41" s="293" t="str">
        <f>Global!H41</f>
        <v>Alemania (Germany)</v>
      </c>
      <c r="I41" s="283" t="str">
        <f t="shared" si="9"/>
        <v>V</v>
      </c>
      <c r="J41" s="284"/>
      <c r="K41" s="285">
        <f>IF(Global!E41="","",Global!E41)</f>
        <v>2</v>
      </c>
      <c r="L41" s="285">
        <f>IF(Global!G41="","",Global!G41)</f>
        <v>4</v>
      </c>
      <c r="M41" s="296" t="str">
        <f t="shared" si="1"/>
        <v>V</v>
      </c>
      <c r="N41" s="287">
        <f t="shared" si="10"/>
        <v>1</v>
      </c>
      <c r="O41" s="166"/>
      <c r="P41" s="166"/>
      <c r="Q41" s="166"/>
      <c r="R41" s="166"/>
      <c r="S41" s="166"/>
    </row>
    <row r="42" spans="1:19" s="158" customFormat="1" ht="17.25" customHeight="1" thickBot="1" x14ac:dyDescent="0.25">
      <c r="A42" s="297" t="str">
        <f>Global!A42</f>
        <v>GRUPO F (Group F )</v>
      </c>
      <c r="B42" s="298"/>
      <c r="C42" s="299"/>
      <c r="D42" s="298"/>
      <c r="E42" s="300"/>
      <c r="F42" s="298"/>
      <c r="G42" s="300"/>
      <c r="H42" s="298"/>
      <c r="I42" s="301"/>
      <c r="J42" s="117"/>
      <c r="K42" s="302"/>
      <c r="L42" s="302"/>
      <c r="M42" s="303" t="str">
        <f t="shared" si="1"/>
        <v/>
      </c>
      <c r="N42" s="304"/>
      <c r="O42" s="166"/>
      <c r="P42" s="166"/>
      <c r="Q42" s="166"/>
      <c r="R42" s="166"/>
      <c r="S42" s="166"/>
    </row>
    <row r="43" spans="1:19" s="158" customFormat="1" ht="30.95" customHeight="1" thickBot="1" x14ac:dyDescent="0.25">
      <c r="A43" s="276">
        <f>Global!A43</f>
        <v>44888</v>
      </c>
      <c r="B43" s="305">
        <f>Global!B43</f>
        <v>0.54166666666666663</v>
      </c>
      <c r="C43" s="278">
        <f>Global!C43</f>
        <v>11</v>
      </c>
      <c r="D43" s="279" t="str">
        <f>Global!D43</f>
        <v>Bélgica (Belgium)</v>
      </c>
      <c r="E43" s="280">
        <v>2</v>
      </c>
      <c r="F43" s="281" t="s">
        <v>4</v>
      </c>
      <c r="G43" s="280">
        <v>1</v>
      </c>
      <c r="H43" s="282" t="str">
        <f>Global!H43</f>
        <v>Canada</v>
      </c>
      <c r="I43" s="283" t="str">
        <f t="shared" ref="I43:I48" si="11">IF(OR(E43="",G43=""),"",IF(E43&gt;G43,"L",IF(G43&gt;E43,"V","E")))</f>
        <v>L</v>
      </c>
      <c r="J43" s="284"/>
      <c r="K43" s="285">
        <f>IF(Global!E43="","",Global!E43)</f>
        <v>1</v>
      </c>
      <c r="L43" s="285">
        <f>IF(Global!G43="","",Global!G43)</f>
        <v>0</v>
      </c>
      <c r="M43" s="296" t="str">
        <f t="shared" si="1"/>
        <v>L</v>
      </c>
      <c r="N43" s="287">
        <f t="shared" ref="N43:N48" si="12">IF(M43="","",IF(AND(E43=K43,L43=G43),GPOSPuntosPorMarcador,0)+IF(M43=I43,GPOSPuntosPorGanador,0)+IF(E43-G43=K43-L43,GPOSPuntosPorDiferencia,0))</f>
        <v>2</v>
      </c>
      <c r="O43" s="166"/>
      <c r="P43" s="166"/>
      <c r="Q43" s="166"/>
      <c r="R43" s="166"/>
      <c r="S43" s="166"/>
    </row>
    <row r="44" spans="1:19" s="158" customFormat="1" ht="30.95" customHeight="1" thickBot="1" x14ac:dyDescent="0.25">
      <c r="A44" s="276">
        <f>Global!A44</f>
        <v>44888</v>
      </c>
      <c r="B44" s="306">
        <f>Global!B44</f>
        <v>0.16666666666666666</v>
      </c>
      <c r="C44" s="289">
        <f>Global!C44</f>
        <v>12</v>
      </c>
      <c r="D44" s="290" t="str">
        <f>Global!D44</f>
        <v>Marruecos (Morocco)</v>
      </c>
      <c r="E44" s="291">
        <v>0</v>
      </c>
      <c r="F44" s="292" t="s">
        <v>4</v>
      </c>
      <c r="G44" s="291">
        <v>2</v>
      </c>
      <c r="H44" s="293" t="str">
        <f>Global!H44</f>
        <v>Croacia</v>
      </c>
      <c r="I44" s="283" t="str">
        <f t="shared" si="11"/>
        <v>V</v>
      </c>
      <c r="J44" s="284"/>
      <c r="K44" s="285">
        <f>IF(Global!E44="","",Global!E44)</f>
        <v>0</v>
      </c>
      <c r="L44" s="285">
        <f>IF(Global!G44="","",Global!G44)</f>
        <v>0</v>
      </c>
      <c r="M44" s="296" t="str">
        <f t="shared" si="1"/>
        <v>E</v>
      </c>
      <c r="N44" s="287">
        <f t="shared" si="12"/>
        <v>0</v>
      </c>
      <c r="O44" s="166"/>
      <c r="P44" s="166"/>
      <c r="Q44" s="166"/>
      <c r="R44" s="166"/>
      <c r="S44" s="166"/>
    </row>
    <row r="45" spans="1:19" s="158" customFormat="1" ht="30.95" customHeight="1" thickBot="1" x14ac:dyDescent="0.25">
      <c r="A45" s="276">
        <f>Global!A45</f>
        <v>44892</v>
      </c>
      <c r="B45" s="306">
        <f>Global!B45</f>
        <v>0.29166666666666669</v>
      </c>
      <c r="C45" s="289">
        <f>Global!C45</f>
        <v>27</v>
      </c>
      <c r="D45" s="290" t="str">
        <f>Global!D45</f>
        <v>Bélgica (Belgium)</v>
      </c>
      <c r="E45" s="291">
        <v>2</v>
      </c>
      <c r="F45" s="292" t="s">
        <v>4</v>
      </c>
      <c r="G45" s="291">
        <v>0</v>
      </c>
      <c r="H45" s="293" t="str">
        <f>Global!H45</f>
        <v>Marruecos (Morocco)</v>
      </c>
      <c r="I45" s="283" t="str">
        <f t="shared" si="11"/>
        <v>L</v>
      </c>
      <c r="J45" s="284"/>
      <c r="K45" s="285">
        <f>IF(Global!E45="","",Global!E45)</f>
        <v>0</v>
      </c>
      <c r="L45" s="285">
        <f>IF(Global!G45="","",Global!G45)</f>
        <v>2</v>
      </c>
      <c r="M45" s="296" t="str">
        <f t="shared" si="1"/>
        <v>V</v>
      </c>
      <c r="N45" s="287">
        <f t="shared" si="12"/>
        <v>0</v>
      </c>
      <c r="O45" s="166"/>
      <c r="P45" s="166"/>
      <c r="Q45" s="166"/>
      <c r="R45" s="166"/>
      <c r="S45" s="166"/>
    </row>
    <row r="46" spans="1:19" s="158" customFormat="1" ht="30.95" customHeight="1" thickBot="1" x14ac:dyDescent="0.25">
      <c r="A46" s="276">
        <f>Global!A46</f>
        <v>44892</v>
      </c>
      <c r="B46" s="306">
        <f>Global!B46</f>
        <v>0.41666666666666669</v>
      </c>
      <c r="C46" s="289">
        <f>Global!C46</f>
        <v>28</v>
      </c>
      <c r="D46" s="290" t="str">
        <f>Global!D46</f>
        <v>Croacia</v>
      </c>
      <c r="E46" s="291">
        <v>2</v>
      </c>
      <c r="F46" s="292" t="s">
        <v>4</v>
      </c>
      <c r="G46" s="291">
        <v>1</v>
      </c>
      <c r="H46" s="293" t="str">
        <f>Global!H46</f>
        <v>Canada</v>
      </c>
      <c r="I46" s="283" t="str">
        <f t="shared" si="11"/>
        <v>L</v>
      </c>
      <c r="J46" s="284"/>
      <c r="K46" s="285">
        <f>IF(Global!E46="","",Global!E46)</f>
        <v>4</v>
      </c>
      <c r="L46" s="285">
        <f>IF(Global!G46="","",Global!G46)</f>
        <v>1</v>
      </c>
      <c r="M46" s="296" t="str">
        <f t="shared" si="1"/>
        <v>L</v>
      </c>
      <c r="N46" s="287">
        <f t="shared" si="12"/>
        <v>1</v>
      </c>
      <c r="O46" s="166"/>
      <c r="P46" s="166"/>
      <c r="Q46" s="166"/>
      <c r="R46" s="166"/>
      <c r="S46" s="166"/>
    </row>
    <row r="47" spans="1:19" s="158" customFormat="1" ht="30.95" customHeight="1" thickBot="1" x14ac:dyDescent="0.25">
      <c r="A47" s="276">
        <f>Global!A47</f>
        <v>44896</v>
      </c>
      <c r="B47" s="306">
        <f>Global!B47</f>
        <v>0.375</v>
      </c>
      <c r="C47" s="289">
        <f>Global!C47</f>
        <v>41</v>
      </c>
      <c r="D47" s="290" t="str">
        <f>Global!D47</f>
        <v>Croacia</v>
      </c>
      <c r="E47" s="291">
        <v>2</v>
      </c>
      <c r="F47" s="292" t="s">
        <v>4</v>
      </c>
      <c r="G47" s="291">
        <v>2</v>
      </c>
      <c r="H47" s="293" t="str">
        <f>Global!H47</f>
        <v>Bélgica (Belgium)</v>
      </c>
      <c r="I47" s="283" t="str">
        <f t="shared" si="11"/>
        <v>E</v>
      </c>
      <c r="J47" s="284"/>
      <c r="K47" s="285">
        <f>IF(Global!E47="","",Global!E47)</f>
        <v>0</v>
      </c>
      <c r="L47" s="285">
        <f>IF(Global!G47="","",Global!G47)</f>
        <v>0</v>
      </c>
      <c r="M47" s="296" t="str">
        <f t="shared" si="1"/>
        <v>E</v>
      </c>
      <c r="N47" s="287">
        <f t="shared" si="12"/>
        <v>2</v>
      </c>
      <c r="O47" s="166"/>
      <c r="P47" s="166"/>
      <c r="Q47" s="166"/>
      <c r="R47" s="166"/>
      <c r="S47" s="166"/>
    </row>
    <row r="48" spans="1:19" s="158" customFormat="1" ht="30.95" customHeight="1" thickBot="1" x14ac:dyDescent="0.25">
      <c r="A48" s="276">
        <f>Global!A48</f>
        <v>44896</v>
      </c>
      <c r="B48" s="306">
        <f>Global!B48</f>
        <v>0.375</v>
      </c>
      <c r="C48" s="289">
        <f>Global!C48</f>
        <v>42</v>
      </c>
      <c r="D48" s="308" t="str">
        <f>Global!D48</f>
        <v>Canada</v>
      </c>
      <c r="E48" s="291">
        <v>2</v>
      </c>
      <c r="F48" s="309" t="s">
        <v>4</v>
      </c>
      <c r="G48" s="291">
        <v>1</v>
      </c>
      <c r="H48" s="310" t="str">
        <f>Global!H48</f>
        <v>Marruecos (Morocco)</v>
      </c>
      <c r="I48" s="283" t="str">
        <f t="shared" si="11"/>
        <v>L</v>
      </c>
      <c r="J48" s="311"/>
      <c r="K48" s="285">
        <f>IF(Global!E48="","",Global!E48)</f>
        <v>1</v>
      </c>
      <c r="L48" s="285">
        <f>IF(Global!G48="","",Global!G48)</f>
        <v>2</v>
      </c>
      <c r="M48" s="286" t="str">
        <f t="shared" si="1"/>
        <v>V</v>
      </c>
      <c r="N48" s="287">
        <f t="shared" si="12"/>
        <v>0</v>
      </c>
      <c r="O48" s="166"/>
      <c r="P48" s="166"/>
      <c r="Q48" s="166"/>
      <c r="R48" s="166"/>
      <c r="S48" s="166"/>
    </row>
    <row r="49" spans="1:19" s="158" customFormat="1" ht="17.25" customHeight="1" thickBot="1" x14ac:dyDescent="0.25">
      <c r="A49" s="297" t="str">
        <f>Global!A49</f>
        <v>GRUPO G (Group  G)</v>
      </c>
      <c r="B49" s="298"/>
      <c r="C49" s="299"/>
      <c r="D49" s="298"/>
      <c r="E49" s="300"/>
      <c r="F49" s="298"/>
      <c r="G49" s="300"/>
      <c r="H49" s="298"/>
      <c r="I49" s="301"/>
      <c r="J49" s="117"/>
      <c r="K49" s="302"/>
      <c r="L49" s="302"/>
      <c r="M49" s="303" t="str">
        <f t="shared" si="1"/>
        <v/>
      </c>
      <c r="N49" s="304"/>
      <c r="O49" s="166"/>
      <c r="P49" s="166"/>
      <c r="Q49" s="166"/>
      <c r="R49" s="166"/>
      <c r="S49" s="166"/>
    </row>
    <row r="50" spans="1:19" s="158" customFormat="1" ht="30.95" customHeight="1" thickBot="1" x14ac:dyDescent="0.25">
      <c r="A50" s="276">
        <f>Global!A50</f>
        <v>44889</v>
      </c>
      <c r="B50" s="305">
        <f>Global!B50</f>
        <v>0.54166666666666663</v>
      </c>
      <c r="C50" s="278">
        <f>Global!C50</f>
        <v>13</v>
      </c>
      <c r="D50" s="279" t="str">
        <f>Global!D50</f>
        <v>Brasil (Brazil)</v>
      </c>
      <c r="E50" s="280">
        <v>2</v>
      </c>
      <c r="F50" s="281" t="s">
        <v>4</v>
      </c>
      <c r="G50" s="280">
        <v>0</v>
      </c>
      <c r="H50" s="282" t="str">
        <f>Global!H50</f>
        <v>Serbia</v>
      </c>
      <c r="I50" s="283" t="str">
        <f t="shared" ref="I50:I55" si="13">IF(OR(E50="",G50=""),"",IF(E50&gt;G50,"L",IF(G50&gt;E50,"V","E")))</f>
        <v>L</v>
      </c>
      <c r="J50" s="284"/>
      <c r="K50" s="285">
        <f>IF(Global!E50="","",Global!E50)</f>
        <v>2</v>
      </c>
      <c r="L50" s="285">
        <f>IF(Global!G50="","",Global!G50)</f>
        <v>0</v>
      </c>
      <c r="M50" s="296" t="str">
        <f t="shared" si="1"/>
        <v>L</v>
      </c>
      <c r="N50" s="287">
        <f t="shared" ref="N50:N55" si="14">IF(M50="","",IF(AND(E50=K50,L50=G50),GPOSPuntosPorMarcador,0)+IF(M50=I50,GPOSPuntosPorGanador,0)+IF(E50-G50=K50-L50,GPOSPuntosPorDiferencia,0))</f>
        <v>3</v>
      </c>
      <c r="O50" s="166"/>
      <c r="P50" s="166"/>
      <c r="Q50" s="166"/>
      <c r="R50" s="166"/>
      <c r="S50" s="166"/>
    </row>
    <row r="51" spans="1:19" s="158" customFormat="1" ht="30.95" customHeight="1" thickBot="1" x14ac:dyDescent="0.25">
      <c r="A51" s="276">
        <f>Global!A51</f>
        <v>44889</v>
      </c>
      <c r="B51" s="306">
        <f>Global!B51</f>
        <v>0.16666666666666666</v>
      </c>
      <c r="C51" s="289">
        <f>Global!C51</f>
        <v>14</v>
      </c>
      <c r="D51" s="290" t="str">
        <f>Global!D51</f>
        <v>Suiza (Switzerland)</v>
      </c>
      <c r="E51" s="291">
        <v>2</v>
      </c>
      <c r="F51" s="292" t="s">
        <v>4</v>
      </c>
      <c r="G51" s="291">
        <v>2</v>
      </c>
      <c r="H51" s="293" t="str">
        <f>Global!H51</f>
        <v>Camerún (Cameroon)</v>
      </c>
      <c r="I51" s="283" t="str">
        <f t="shared" si="13"/>
        <v>E</v>
      </c>
      <c r="J51" s="284"/>
      <c r="K51" s="285">
        <f>IF(Global!E51="","",Global!E51)</f>
        <v>1</v>
      </c>
      <c r="L51" s="285">
        <f>IF(Global!G51="","",Global!G51)</f>
        <v>0</v>
      </c>
      <c r="M51" s="296" t="str">
        <f t="shared" si="1"/>
        <v>L</v>
      </c>
      <c r="N51" s="287">
        <f t="shared" si="14"/>
        <v>0</v>
      </c>
      <c r="O51" s="166"/>
      <c r="P51" s="166"/>
      <c r="Q51" s="166"/>
      <c r="R51" s="166"/>
      <c r="S51" s="166"/>
    </row>
    <row r="52" spans="1:19" s="158" customFormat="1" ht="30.95" customHeight="1" thickBot="1" x14ac:dyDescent="0.25">
      <c r="A52" s="276">
        <f>Global!A52</f>
        <v>44893</v>
      </c>
      <c r="B52" s="306">
        <f>Global!B52</f>
        <v>0.41666666666666669</v>
      </c>
      <c r="C52" s="289">
        <f>Global!C52</f>
        <v>29</v>
      </c>
      <c r="D52" s="290" t="str">
        <f>Global!D52</f>
        <v>Brasil (Brazil)</v>
      </c>
      <c r="E52" s="291">
        <v>1</v>
      </c>
      <c r="F52" s="292" t="s">
        <v>4</v>
      </c>
      <c r="G52" s="291">
        <v>1</v>
      </c>
      <c r="H52" s="293" t="str">
        <f>Global!H52</f>
        <v>Suiza (Switzerland)</v>
      </c>
      <c r="I52" s="283" t="str">
        <f t="shared" si="13"/>
        <v>E</v>
      </c>
      <c r="J52" s="284"/>
      <c r="K52" s="285">
        <f>IF(Global!E52="","",Global!E52)</f>
        <v>1</v>
      </c>
      <c r="L52" s="285">
        <f>IF(Global!G52="","",Global!G52)</f>
        <v>0</v>
      </c>
      <c r="M52" s="296" t="str">
        <f t="shared" si="1"/>
        <v>L</v>
      </c>
      <c r="N52" s="287">
        <f t="shared" si="14"/>
        <v>0</v>
      </c>
      <c r="O52" s="166"/>
      <c r="P52" s="166"/>
      <c r="Q52" s="166"/>
      <c r="R52" s="166"/>
      <c r="S52" s="166"/>
    </row>
    <row r="53" spans="1:19" s="158" customFormat="1" ht="30.95" customHeight="1" thickBot="1" x14ac:dyDescent="0.25">
      <c r="A53" s="276">
        <f>Global!A53</f>
        <v>44893</v>
      </c>
      <c r="B53" s="306">
        <f>Global!B53</f>
        <v>0.16666666666666666</v>
      </c>
      <c r="C53" s="289">
        <f>Global!C53</f>
        <v>30</v>
      </c>
      <c r="D53" s="290" t="str">
        <f>Global!D53</f>
        <v>Camerún (Cameroon)</v>
      </c>
      <c r="E53" s="291">
        <v>2</v>
      </c>
      <c r="F53" s="292" t="s">
        <v>4</v>
      </c>
      <c r="G53" s="291">
        <v>2</v>
      </c>
      <c r="H53" s="293" t="str">
        <f>Global!H53</f>
        <v>Serbia</v>
      </c>
      <c r="I53" s="283" t="str">
        <f t="shared" si="13"/>
        <v>E</v>
      </c>
      <c r="J53" s="284"/>
      <c r="K53" s="285">
        <f>IF(Global!E53="","",Global!E53)</f>
        <v>3</v>
      </c>
      <c r="L53" s="285">
        <f>IF(Global!G53="","",Global!G53)</f>
        <v>3</v>
      </c>
      <c r="M53" s="296" t="str">
        <f t="shared" si="1"/>
        <v>E</v>
      </c>
      <c r="N53" s="287">
        <f t="shared" si="14"/>
        <v>2</v>
      </c>
      <c r="O53" s="166"/>
      <c r="P53" s="166"/>
      <c r="Q53" s="166"/>
      <c r="R53" s="166"/>
      <c r="S53" s="166"/>
    </row>
    <row r="54" spans="1:19" s="158" customFormat="1" ht="30.95" customHeight="1" thickBot="1" x14ac:dyDescent="0.25">
      <c r="A54" s="276">
        <f>Global!A54</f>
        <v>44897</v>
      </c>
      <c r="B54" s="306">
        <f>Global!B54</f>
        <v>0.54166666666666663</v>
      </c>
      <c r="C54" s="289">
        <f>Global!C54</f>
        <v>45</v>
      </c>
      <c r="D54" s="290" t="str">
        <f>Global!D54</f>
        <v>Camerún (Cameroon)</v>
      </c>
      <c r="E54" s="291">
        <v>0</v>
      </c>
      <c r="F54" s="292" t="s">
        <v>4</v>
      </c>
      <c r="G54" s="291">
        <v>2</v>
      </c>
      <c r="H54" s="293" t="str">
        <f>Global!H54</f>
        <v>Brasil (Brazil)</v>
      </c>
      <c r="I54" s="283" t="str">
        <f t="shared" si="13"/>
        <v>V</v>
      </c>
      <c r="J54" s="284"/>
      <c r="K54" s="285">
        <f>IF(Global!E54="","",Global!E54)</f>
        <v>1</v>
      </c>
      <c r="L54" s="285">
        <f>IF(Global!G54="","",Global!G54)</f>
        <v>0</v>
      </c>
      <c r="M54" s="296" t="str">
        <f t="shared" si="1"/>
        <v>L</v>
      </c>
      <c r="N54" s="287">
        <f t="shared" si="14"/>
        <v>0</v>
      </c>
      <c r="O54" s="166"/>
      <c r="P54" s="166"/>
      <c r="Q54" s="166"/>
      <c r="R54" s="166"/>
      <c r="S54" s="166"/>
    </row>
    <row r="55" spans="1:19" s="158" customFormat="1" ht="30.95" customHeight="1" thickBot="1" x14ac:dyDescent="0.25">
      <c r="A55" s="276">
        <f>Global!A55</f>
        <v>44897</v>
      </c>
      <c r="B55" s="306">
        <f>Global!B55</f>
        <v>0.54166666666666663</v>
      </c>
      <c r="C55" s="289">
        <f>Global!C55</f>
        <v>46</v>
      </c>
      <c r="D55" s="290" t="str">
        <f>Global!D55</f>
        <v>Serbia</v>
      </c>
      <c r="E55" s="291">
        <v>0</v>
      </c>
      <c r="F55" s="292" t="s">
        <v>4</v>
      </c>
      <c r="G55" s="291">
        <v>1</v>
      </c>
      <c r="H55" s="293" t="str">
        <f>Global!H55</f>
        <v>Suiza (Switzerland)</v>
      </c>
      <c r="I55" s="283" t="str">
        <f t="shared" si="13"/>
        <v>V</v>
      </c>
      <c r="J55" s="284"/>
      <c r="K55" s="285">
        <f>IF(Global!E55="","",Global!E55)</f>
        <v>2</v>
      </c>
      <c r="L55" s="285">
        <f>IF(Global!G55="","",Global!G55)</f>
        <v>3</v>
      </c>
      <c r="M55" s="296" t="str">
        <f t="shared" si="1"/>
        <v>V</v>
      </c>
      <c r="N55" s="287">
        <f t="shared" si="14"/>
        <v>2</v>
      </c>
      <c r="O55" s="166"/>
      <c r="P55" s="166"/>
      <c r="Q55" s="166"/>
      <c r="R55" s="166"/>
      <c r="S55" s="166"/>
    </row>
    <row r="56" spans="1:19" s="158" customFormat="1" ht="17.25" customHeight="1" thickBot="1" x14ac:dyDescent="0.25">
      <c r="A56" s="297" t="str">
        <f>Global!A56</f>
        <v>GRUPO H (Group H)</v>
      </c>
      <c r="B56" s="298"/>
      <c r="C56" s="299"/>
      <c r="D56" s="298"/>
      <c r="E56" s="300"/>
      <c r="F56" s="298"/>
      <c r="G56" s="300"/>
      <c r="H56" s="298"/>
      <c r="I56" s="301"/>
      <c r="J56" s="117"/>
      <c r="K56" s="302"/>
      <c r="L56" s="302"/>
      <c r="M56" s="303" t="str">
        <f t="shared" si="1"/>
        <v/>
      </c>
      <c r="N56" s="304"/>
      <c r="O56" s="166"/>
      <c r="P56" s="166"/>
      <c r="Q56" s="166"/>
      <c r="R56" s="166"/>
      <c r="S56" s="166"/>
    </row>
    <row r="57" spans="1:19" s="158" customFormat="1" ht="30.95" customHeight="1" thickBot="1" x14ac:dyDescent="0.25">
      <c r="A57" s="276">
        <f>Global!A57</f>
        <v>44889</v>
      </c>
      <c r="B57" s="305">
        <f>Global!B57</f>
        <v>0.41666666666666669</v>
      </c>
      <c r="C57" s="278">
        <f>Global!C57</f>
        <v>15</v>
      </c>
      <c r="D57" s="279" t="str">
        <f>Global!D57</f>
        <v>Portugal</v>
      </c>
      <c r="E57" s="280">
        <v>2</v>
      </c>
      <c r="F57" s="281" t="s">
        <v>4</v>
      </c>
      <c r="G57" s="280">
        <v>0</v>
      </c>
      <c r="H57" s="282" t="str">
        <f>Global!H57</f>
        <v>Ghana</v>
      </c>
      <c r="I57" s="283" t="str">
        <f t="shared" ref="I57:I62" si="15">IF(OR(E57="",G57=""),"",IF(E57&gt;G57,"L",IF(G57&gt;E57,"V","E")))</f>
        <v>L</v>
      </c>
      <c r="J57" s="284"/>
      <c r="K57" s="285">
        <f>IF(Global!E57="","",Global!E57)</f>
        <v>3</v>
      </c>
      <c r="L57" s="285">
        <f>IF(Global!G57="","",Global!G57)</f>
        <v>2</v>
      </c>
      <c r="M57" s="296" t="str">
        <f t="shared" si="1"/>
        <v>L</v>
      </c>
      <c r="N57" s="287">
        <f t="shared" ref="N57:N62" si="16">IF(M57="","",IF(AND(E57=K57,L57=G57),GPOSPuntosPorMarcador,0)+IF(M57=I57,GPOSPuntosPorGanador,0)+IF(E57-G57=K57-L57,GPOSPuntosPorDiferencia,0))</f>
        <v>1</v>
      </c>
      <c r="O57" s="166"/>
      <c r="P57" s="166"/>
      <c r="Q57" s="166"/>
      <c r="R57" s="166"/>
      <c r="S57" s="166"/>
    </row>
    <row r="58" spans="1:19" s="158" customFormat="1" ht="30.95" customHeight="1" thickBot="1" x14ac:dyDescent="0.25">
      <c r="A58" s="276">
        <f>Global!A58</f>
        <v>44889</v>
      </c>
      <c r="B58" s="306">
        <f>Global!B58</f>
        <v>0.29166666666666669</v>
      </c>
      <c r="C58" s="289">
        <f>Global!C58</f>
        <v>16</v>
      </c>
      <c r="D58" s="290" t="str">
        <f>Global!D58</f>
        <v>Uruguay</v>
      </c>
      <c r="E58" s="280">
        <v>2</v>
      </c>
      <c r="F58" s="292" t="s">
        <v>4</v>
      </c>
      <c r="G58" s="291">
        <v>2</v>
      </c>
      <c r="H58" s="293" t="str">
        <f>Global!H58</f>
        <v>Corea del Sur (S. Korea)</v>
      </c>
      <c r="I58" s="283" t="str">
        <f t="shared" si="15"/>
        <v>E</v>
      </c>
      <c r="J58" s="284"/>
      <c r="K58" s="285">
        <f>IF(Global!E58="","",Global!E58)</f>
        <v>0</v>
      </c>
      <c r="L58" s="285">
        <f>IF(Global!G58="","",Global!G58)</f>
        <v>0</v>
      </c>
      <c r="M58" s="296" t="str">
        <f t="shared" si="1"/>
        <v>E</v>
      </c>
      <c r="N58" s="287">
        <f t="shared" si="16"/>
        <v>2</v>
      </c>
      <c r="O58" s="166"/>
      <c r="P58" s="166"/>
      <c r="Q58" s="166"/>
      <c r="R58" s="166"/>
      <c r="S58" s="166"/>
    </row>
    <row r="59" spans="1:19" s="158" customFormat="1" ht="30.95" customHeight="1" thickBot="1" x14ac:dyDescent="0.25">
      <c r="A59" s="276">
        <f>Global!A59</f>
        <v>44893</v>
      </c>
      <c r="B59" s="306">
        <f>Global!B59</f>
        <v>0.54166666666666663</v>
      </c>
      <c r="C59" s="289">
        <f>Global!C59</f>
        <v>31</v>
      </c>
      <c r="D59" s="290" t="str">
        <f>Global!D59</f>
        <v>Portugal</v>
      </c>
      <c r="E59" s="291">
        <v>2</v>
      </c>
      <c r="F59" s="292" t="s">
        <v>4</v>
      </c>
      <c r="G59" s="291">
        <v>2</v>
      </c>
      <c r="H59" s="293" t="str">
        <f>Global!H59</f>
        <v>Uruguay</v>
      </c>
      <c r="I59" s="283" t="str">
        <f t="shared" si="15"/>
        <v>E</v>
      </c>
      <c r="J59" s="284"/>
      <c r="K59" s="285">
        <f>IF(Global!E59="","",Global!E59)</f>
        <v>2</v>
      </c>
      <c r="L59" s="285">
        <f>IF(Global!G59="","",Global!G59)</f>
        <v>0</v>
      </c>
      <c r="M59" s="296" t="str">
        <f t="shared" si="1"/>
        <v>L</v>
      </c>
      <c r="N59" s="287">
        <f t="shared" si="16"/>
        <v>0</v>
      </c>
      <c r="O59" s="166"/>
      <c r="P59" s="166"/>
      <c r="Q59" s="166"/>
      <c r="R59" s="166"/>
      <c r="S59" s="166"/>
    </row>
    <row r="60" spans="1:19" s="158" customFormat="1" ht="30.95" customHeight="1" thickBot="1" x14ac:dyDescent="0.25">
      <c r="A60" s="276">
        <f>Global!A60</f>
        <v>44893</v>
      </c>
      <c r="B60" s="306">
        <f>Global!B60</f>
        <v>0.29166666666666669</v>
      </c>
      <c r="C60" s="289">
        <f>Global!C60</f>
        <v>32</v>
      </c>
      <c r="D60" s="290" t="str">
        <f>Global!D60</f>
        <v>Corea del Sur (S. Korea)</v>
      </c>
      <c r="E60" s="280">
        <v>2</v>
      </c>
      <c r="F60" s="292" t="s">
        <v>4</v>
      </c>
      <c r="G60" s="291">
        <v>2</v>
      </c>
      <c r="H60" s="293" t="str">
        <f>Global!H60</f>
        <v>Ghana</v>
      </c>
      <c r="I60" s="283" t="str">
        <f t="shared" si="15"/>
        <v>E</v>
      </c>
      <c r="J60" s="284"/>
      <c r="K60" s="285">
        <f>IF(Global!E60="","",Global!E60)</f>
        <v>2</v>
      </c>
      <c r="L60" s="285">
        <f>IF(Global!G60="","",Global!G60)</f>
        <v>3</v>
      </c>
      <c r="M60" s="296" t="str">
        <f t="shared" si="1"/>
        <v>V</v>
      </c>
      <c r="N60" s="287">
        <f t="shared" si="16"/>
        <v>0</v>
      </c>
      <c r="O60" s="166"/>
      <c r="P60" s="166"/>
      <c r="Q60" s="166"/>
      <c r="R60" s="166"/>
      <c r="S60" s="166"/>
    </row>
    <row r="61" spans="1:19" s="158" customFormat="1" ht="30.95" customHeight="1" thickBot="1" x14ac:dyDescent="0.25">
      <c r="A61" s="276">
        <f>Global!A61</f>
        <v>44897</v>
      </c>
      <c r="B61" s="306">
        <f>Global!B61</f>
        <v>0.375</v>
      </c>
      <c r="C61" s="289">
        <f>Global!C61</f>
        <v>47</v>
      </c>
      <c r="D61" s="290" t="str">
        <f>Global!D61</f>
        <v>Corea del Sur (S. Korea)</v>
      </c>
      <c r="E61" s="291">
        <v>1</v>
      </c>
      <c r="F61" s="292" t="s">
        <v>4</v>
      </c>
      <c r="G61" s="291">
        <v>2</v>
      </c>
      <c r="H61" s="293" t="str">
        <f>Global!H61</f>
        <v>Portugal</v>
      </c>
      <c r="I61" s="283" t="str">
        <f t="shared" si="15"/>
        <v>V</v>
      </c>
      <c r="J61" s="284"/>
      <c r="K61" s="285">
        <f>IF(Global!E61="","",Global!E61)</f>
        <v>2</v>
      </c>
      <c r="L61" s="285">
        <f>IF(Global!G61="","",Global!G61)</f>
        <v>1</v>
      </c>
      <c r="M61" s="296" t="str">
        <f t="shared" si="1"/>
        <v>L</v>
      </c>
      <c r="N61" s="287">
        <f t="shared" si="16"/>
        <v>0</v>
      </c>
      <c r="O61" s="166"/>
      <c r="P61" s="166"/>
      <c r="Q61" s="166"/>
      <c r="R61" s="166"/>
      <c r="S61" s="166"/>
    </row>
    <row r="62" spans="1:19" s="158" customFormat="1" ht="30.95" customHeight="1" thickBot="1" x14ac:dyDescent="0.25">
      <c r="A62" s="276">
        <f>Global!A62</f>
        <v>44897</v>
      </c>
      <c r="B62" s="306">
        <f>Global!B62</f>
        <v>0.375</v>
      </c>
      <c r="C62" s="289">
        <f>Global!C62</f>
        <v>48</v>
      </c>
      <c r="D62" s="290" t="str">
        <f>Global!D62</f>
        <v>Ghana</v>
      </c>
      <c r="E62" s="291">
        <v>0</v>
      </c>
      <c r="F62" s="292" t="s">
        <v>4</v>
      </c>
      <c r="G62" s="291">
        <v>1</v>
      </c>
      <c r="H62" s="293" t="str">
        <f>Global!H62</f>
        <v>Uruguay</v>
      </c>
      <c r="I62" s="283" t="str">
        <f t="shared" si="15"/>
        <v>V</v>
      </c>
      <c r="J62" s="284"/>
      <c r="K62" s="285">
        <f>IF(Global!E62="","",Global!E62)</f>
        <v>0</v>
      </c>
      <c r="L62" s="285">
        <f>IF(Global!G62="","",Global!G62)</f>
        <v>2</v>
      </c>
      <c r="M62" s="296" t="str">
        <f t="shared" si="1"/>
        <v>V</v>
      </c>
      <c r="N62" s="287">
        <f t="shared" si="16"/>
        <v>1</v>
      </c>
      <c r="O62" s="166"/>
      <c r="P62" s="166"/>
      <c r="Q62" s="166"/>
      <c r="R62" s="166"/>
      <c r="S62" s="166"/>
    </row>
    <row r="63" spans="1:19" s="158" customFormat="1" ht="17.25" customHeight="1" thickBot="1" x14ac:dyDescent="0.25">
      <c r="A63" s="297" t="str">
        <f>Global!A63</f>
        <v>OCTAVOS DE FINAL (Round of 16)</v>
      </c>
      <c r="B63" s="312"/>
      <c r="C63" s="313"/>
      <c r="D63" s="298"/>
      <c r="E63" s="300"/>
      <c r="F63" s="298"/>
      <c r="G63" s="300"/>
      <c r="H63" s="298"/>
      <c r="I63" s="301"/>
      <c r="J63" s="117"/>
      <c r="K63" s="302"/>
      <c r="L63" s="302"/>
      <c r="M63" s="303" t="str">
        <f t="shared" si="1"/>
        <v/>
      </c>
      <c r="N63" s="304"/>
      <c r="O63" s="166"/>
      <c r="P63" s="166"/>
      <c r="Q63" s="166"/>
      <c r="R63" s="166"/>
      <c r="S63" s="166"/>
    </row>
    <row r="64" spans="1:19" s="158" customFormat="1" ht="30.95" customHeight="1" thickBot="1" x14ac:dyDescent="0.25">
      <c r="A64" s="276">
        <f>Global!A64</f>
        <v>44898</v>
      </c>
      <c r="B64" s="305">
        <f>Global!B64</f>
        <v>0.375</v>
      </c>
      <c r="C64" s="278">
        <f>Global!C64</f>
        <v>49</v>
      </c>
      <c r="D64" s="281" t="str">
        <f>Global!D64</f>
        <v>Holanda (Holland)</v>
      </c>
      <c r="E64" s="280">
        <v>2</v>
      </c>
      <c r="F64" s="281" t="s">
        <v>4</v>
      </c>
      <c r="G64" s="280">
        <v>0</v>
      </c>
      <c r="H64" s="314" t="str">
        <f>Global!H64</f>
        <v>Estados Unidos (USA)</v>
      </c>
      <c r="I64" s="283" t="str">
        <f t="shared" ref="I64:I71" si="17">IF(OR(E64="",G64=""),"",IF(E64&gt;G64,"L",IF(G64&gt;E64,"V","E")))</f>
        <v>L</v>
      </c>
      <c r="J64" s="284"/>
      <c r="K64" s="285">
        <f>IF(Global!E64="","",Global!E64)</f>
        <v>3</v>
      </c>
      <c r="L64" s="285">
        <f>IF(Global!G64="","",Global!G64)</f>
        <v>1</v>
      </c>
      <c r="M64" s="296" t="str">
        <f t="shared" si="1"/>
        <v>L</v>
      </c>
      <c r="N64" s="287">
        <f t="shared" ref="N64:N71" si="18">IF(M64="","",IF(AND(E64=K64,L64=G64),OCTPuntosPorMarcador,0)+IF(M64=I64,OCTPuntosPorGanador,0)+IF(E64-G64=K64-L64,OCTPuntosPorDiferencia,0))</f>
        <v>4</v>
      </c>
      <c r="O64" s="166"/>
      <c r="P64" s="166"/>
      <c r="Q64" s="166"/>
      <c r="R64" s="166"/>
      <c r="S64" s="166"/>
    </row>
    <row r="65" spans="1:19" s="158" customFormat="1" ht="30.95" customHeight="1" thickBot="1" x14ac:dyDescent="0.25">
      <c r="A65" s="276">
        <f>Global!A65</f>
        <v>44898</v>
      </c>
      <c r="B65" s="306">
        <f>Global!B65</f>
        <v>0.54166666666666663</v>
      </c>
      <c r="C65" s="289">
        <f>Global!C65</f>
        <v>50</v>
      </c>
      <c r="D65" s="292" t="str">
        <f>Global!D65</f>
        <v>Argentina</v>
      </c>
      <c r="E65" s="291">
        <v>2</v>
      </c>
      <c r="F65" s="292" t="s">
        <v>4</v>
      </c>
      <c r="G65" s="291">
        <v>0</v>
      </c>
      <c r="H65" s="315" t="str">
        <f>Global!H65</f>
        <v>Australia</v>
      </c>
      <c r="I65" s="283" t="str">
        <f t="shared" si="17"/>
        <v>L</v>
      </c>
      <c r="J65" s="284"/>
      <c r="K65" s="285">
        <f>IF(Global!E65="","",Global!E65)</f>
        <v>2</v>
      </c>
      <c r="L65" s="285">
        <f>IF(Global!G65="","",Global!G65)</f>
        <v>1</v>
      </c>
      <c r="M65" s="296" t="str">
        <f t="shared" si="1"/>
        <v>L</v>
      </c>
      <c r="N65" s="287">
        <f t="shared" si="18"/>
        <v>3</v>
      </c>
      <c r="O65" s="166"/>
      <c r="P65" s="166"/>
      <c r="Q65" s="166"/>
      <c r="R65" s="166"/>
      <c r="S65" s="166"/>
    </row>
    <row r="66" spans="1:19" s="158" customFormat="1" ht="30.95" customHeight="1" thickBot="1" x14ac:dyDescent="0.25">
      <c r="A66" s="276">
        <f>Global!A66</f>
        <v>44899</v>
      </c>
      <c r="B66" s="306">
        <f>Global!B66</f>
        <v>0.375</v>
      </c>
      <c r="C66" s="289">
        <f>Global!C66</f>
        <v>51</v>
      </c>
      <c r="D66" s="292" t="str">
        <f>Global!D66</f>
        <v>Francia (France)</v>
      </c>
      <c r="E66" s="291">
        <v>2</v>
      </c>
      <c r="F66" s="292" t="s">
        <v>4</v>
      </c>
      <c r="G66" s="291">
        <v>0</v>
      </c>
      <c r="H66" s="315" t="str">
        <f>Global!H66</f>
        <v>Polonia (Poland)</v>
      </c>
      <c r="I66" s="283" t="str">
        <f t="shared" si="17"/>
        <v>L</v>
      </c>
      <c r="J66" s="284"/>
      <c r="K66" s="285">
        <f>IF(Global!E66="","",Global!E66)</f>
        <v>3</v>
      </c>
      <c r="L66" s="285">
        <f>IF(Global!G66="","",Global!G66)</f>
        <v>1</v>
      </c>
      <c r="M66" s="296" t="str">
        <f t="shared" si="1"/>
        <v>L</v>
      </c>
      <c r="N66" s="287">
        <f t="shared" si="18"/>
        <v>4</v>
      </c>
      <c r="O66" s="166"/>
      <c r="P66" s="166"/>
      <c r="Q66" s="166"/>
      <c r="R66" s="166"/>
      <c r="S66" s="166"/>
    </row>
    <row r="67" spans="1:19" s="158" customFormat="1" ht="30.95" customHeight="1" thickBot="1" x14ac:dyDescent="0.25">
      <c r="A67" s="276">
        <f>Global!A67</f>
        <v>44899</v>
      </c>
      <c r="B67" s="306">
        <f>Global!B67</f>
        <v>0.54166666666666663</v>
      </c>
      <c r="C67" s="289">
        <f>Global!C67</f>
        <v>52</v>
      </c>
      <c r="D67" s="292" t="str">
        <f>Global!D67</f>
        <v>Inglaterra (England)</v>
      </c>
      <c r="E67" s="291">
        <v>2</v>
      </c>
      <c r="F67" s="292" t="s">
        <v>4</v>
      </c>
      <c r="G67" s="291">
        <v>1</v>
      </c>
      <c r="H67" s="315" t="str">
        <f>Global!H67</f>
        <v>Senegal</v>
      </c>
      <c r="I67" s="283" t="str">
        <f t="shared" si="17"/>
        <v>L</v>
      </c>
      <c r="J67" s="284"/>
      <c r="K67" s="285">
        <f>IF(Global!E67="","",Global!E67)</f>
        <v>3</v>
      </c>
      <c r="L67" s="285">
        <f>IF(Global!G67="","",Global!G67)</f>
        <v>0</v>
      </c>
      <c r="M67" s="296" t="str">
        <f t="shared" si="1"/>
        <v>L</v>
      </c>
      <c r="N67" s="287">
        <f t="shared" si="18"/>
        <v>3</v>
      </c>
      <c r="O67" s="166"/>
      <c r="P67" s="166"/>
      <c r="Q67" s="166"/>
      <c r="R67" s="166"/>
      <c r="S67" s="166"/>
    </row>
    <row r="68" spans="1:19" s="158" customFormat="1" ht="30.95" customHeight="1" thickBot="1" x14ac:dyDescent="0.25">
      <c r="A68" s="276">
        <f>Global!A68</f>
        <v>44900</v>
      </c>
      <c r="B68" s="306">
        <f>Global!B68</f>
        <v>0.375</v>
      </c>
      <c r="C68" s="289">
        <f>Global!C68</f>
        <v>53</v>
      </c>
      <c r="D68" s="292" t="str">
        <f>Global!D68</f>
        <v>Japón (Japan)</v>
      </c>
      <c r="E68" s="291">
        <v>3</v>
      </c>
      <c r="F68" s="292" t="s">
        <v>4</v>
      </c>
      <c r="G68" s="291">
        <v>2</v>
      </c>
      <c r="H68" s="315" t="str">
        <f>Global!H68</f>
        <v>Croacia</v>
      </c>
      <c r="I68" s="283" t="str">
        <f t="shared" si="17"/>
        <v>L</v>
      </c>
      <c r="J68" s="284"/>
      <c r="K68" s="285">
        <f>IF(Global!E68="","",Global!E68)</f>
        <v>1</v>
      </c>
      <c r="L68" s="285">
        <f>IF(Global!G68="","",Global!G68)</f>
        <v>1</v>
      </c>
      <c r="M68" s="296" t="str">
        <f t="shared" si="1"/>
        <v>E</v>
      </c>
      <c r="N68" s="287">
        <f t="shared" si="18"/>
        <v>0</v>
      </c>
      <c r="O68" s="166"/>
      <c r="P68" s="166"/>
      <c r="Q68" s="166"/>
      <c r="R68" s="166"/>
      <c r="S68" s="166"/>
    </row>
    <row r="69" spans="1:19" s="158" customFormat="1" ht="30.95" customHeight="1" thickBot="1" x14ac:dyDescent="0.25">
      <c r="A69" s="276">
        <f>Global!A69</f>
        <v>44900</v>
      </c>
      <c r="B69" s="306">
        <f>Global!B69</f>
        <v>0.54166666666666663</v>
      </c>
      <c r="C69" s="289">
        <f>Global!C69</f>
        <v>54</v>
      </c>
      <c r="D69" s="292" t="str">
        <f>Global!D69</f>
        <v>Brasil (Brazil)</v>
      </c>
      <c r="E69" s="291">
        <v>3</v>
      </c>
      <c r="F69" s="292" t="s">
        <v>4</v>
      </c>
      <c r="G69" s="291">
        <v>2</v>
      </c>
      <c r="H69" s="315" t="str">
        <f>Global!H69</f>
        <v>Corea del Sur (S. Korea)</v>
      </c>
      <c r="I69" s="283" t="str">
        <f t="shared" si="17"/>
        <v>L</v>
      </c>
      <c r="J69" s="284"/>
      <c r="K69" s="285">
        <f>IF(Global!E69="","",Global!E69)</f>
        <v>4</v>
      </c>
      <c r="L69" s="285">
        <f>IF(Global!G69="","",Global!G69)</f>
        <v>1</v>
      </c>
      <c r="M69" s="296" t="str">
        <f t="shared" si="1"/>
        <v>L</v>
      </c>
      <c r="N69" s="287">
        <f t="shared" si="18"/>
        <v>3</v>
      </c>
      <c r="O69" s="166"/>
      <c r="P69" s="166"/>
      <c r="Q69" s="166"/>
      <c r="R69" s="166"/>
      <c r="S69" s="166"/>
    </row>
    <row r="70" spans="1:19" s="158" customFormat="1" ht="30.95" customHeight="1" thickBot="1" x14ac:dyDescent="0.25">
      <c r="A70" s="276">
        <f>Global!A70</f>
        <v>44901</v>
      </c>
      <c r="B70" s="306">
        <f>Global!B70</f>
        <v>0.375</v>
      </c>
      <c r="C70" s="289">
        <f>Global!C70</f>
        <v>55</v>
      </c>
      <c r="D70" s="292" t="str">
        <f>Global!D70</f>
        <v>Marruecos (Morocco)</v>
      </c>
      <c r="E70" s="291">
        <v>1</v>
      </c>
      <c r="F70" s="292" t="s">
        <v>4</v>
      </c>
      <c r="G70" s="291">
        <v>1</v>
      </c>
      <c r="H70" s="315" t="str">
        <f>Global!H70</f>
        <v>España (Spain)</v>
      </c>
      <c r="I70" s="283" t="str">
        <f t="shared" si="17"/>
        <v>E</v>
      </c>
      <c r="J70" s="284"/>
      <c r="K70" s="285">
        <f>IF(Global!E70="","",Global!E70)</f>
        <v>0</v>
      </c>
      <c r="L70" s="285">
        <f>IF(Global!G70="","",Global!G70)</f>
        <v>0</v>
      </c>
      <c r="M70" s="296" t="str">
        <f t="shared" si="1"/>
        <v>E</v>
      </c>
      <c r="N70" s="287">
        <f t="shared" si="18"/>
        <v>4</v>
      </c>
      <c r="O70" s="166"/>
      <c r="P70" s="166"/>
      <c r="Q70" s="166"/>
      <c r="R70" s="166"/>
      <c r="S70" s="166"/>
    </row>
    <row r="71" spans="1:19" s="158" customFormat="1" ht="30.95" customHeight="1" thickBot="1" x14ac:dyDescent="0.25">
      <c r="A71" s="276">
        <f>Global!A71</f>
        <v>44901</v>
      </c>
      <c r="B71" s="306">
        <f>Global!B71</f>
        <v>0.54166666666666663</v>
      </c>
      <c r="C71" s="289">
        <f>Global!C71</f>
        <v>56</v>
      </c>
      <c r="D71" s="292" t="str">
        <f>Global!D71</f>
        <v>Portugal</v>
      </c>
      <c r="E71" s="291">
        <v>1</v>
      </c>
      <c r="F71" s="292" t="s">
        <v>4</v>
      </c>
      <c r="G71" s="291">
        <v>1</v>
      </c>
      <c r="H71" s="315" t="str">
        <f>Global!H71</f>
        <v>Suiza (Switzerland)</v>
      </c>
      <c r="I71" s="283" t="str">
        <f t="shared" si="17"/>
        <v>E</v>
      </c>
      <c r="J71" s="284"/>
      <c r="K71" s="285">
        <f>IF(Global!E71="","",Global!E71)</f>
        <v>6</v>
      </c>
      <c r="L71" s="285">
        <f>IF(Global!G71="","",Global!G71)</f>
        <v>1</v>
      </c>
      <c r="M71" s="296" t="str">
        <f t="shared" si="1"/>
        <v>L</v>
      </c>
      <c r="N71" s="287">
        <f t="shared" si="18"/>
        <v>0</v>
      </c>
      <c r="O71" s="166"/>
      <c r="P71" s="166"/>
      <c r="Q71" s="166"/>
      <c r="R71" s="166"/>
      <c r="S71" s="166"/>
    </row>
    <row r="72" spans="1:19" s="158" customFormat="1" ht="17.25" customHeight="1" thickBot="1" x14ac:dyDescent="0.25">
      <c r="A72" s="297" t="str">
        <f>Global!A72</f>
        <v>CUARTOS DE FINAL (Quarterfinals)</v>
      </c>
      <c r="B72" s="312"/>
      <c r="C72" s="313"/>
      <c r="D72" s="298"/>
      <c r="E72" s="300"/>
      <c r="F72" s="298"/>
      <c r="G72" s="300" t="s">
        <v>73</v>
      </c>
      <c r="H72" s="298"/>
      <c r="I72" s="301"/>
      <c r="J72" s="117"/>
      <c r="K72" s="302"/>
      <c r="L72" s="302"/>
      <c r="M72" s="303" t="str">
        <f t="shared" ref="M72:M83" si="19">IF(OR(K72="",L72=""),"",IF(K72&gt;L72,"L",IF(L72&gt;K72,"V","E")))</f>
        <v/>
      </c>
      <c r="N72" s="304"/>
      <c r="O72" s="166"/>
      <c r="P72" s="166"/>
      <c r="Q72" s="166"/>
      <c r="R72" s="166"/>
      <c r="S72" s="166"/>
    </row>
    <row r="73" spans="1:19" s="158" customFormat="1" ht="30.95" customHeight="1" thickBot="1" x14ac:dyDescent="0.25">
      <c r="A73" s="276">
        <f>Global!A73</f>
        <v>44904</v>
      </c>
      <c r="B73" s="305">
        <f>Global!B73</f>
        <v>0.375</v>
      </c>
      <c r="C73" s="278">
        <f>Global!C73</f>
        <v>57</v>
      </c>
      <c r="D73" s="292" t="str">
        <f>Global!D73</f>
        <v>Croacia</v>
      </c>
      <c r="E73" s="280">
        <v>2</v>
      </c>
      <c r="F73" s="281" t="s">
        <v>4</v>
      </c>
      <c r="G73" s="280">
        <v>2</v>
      </c>
      <c r="H73" s="315" t="str">
        <f>Global!H73</f>
        <v>Brasil (Brazil)</v>
      </c>
      <c r="I73" s="283" t="str">
        <f>IF(OR(E73="",G73=""),"",IF(E73&gt;G73,"L",IF(G73&gt;E73,"V","E")))</f>
        <v>E</v>
      </c>
      <c r="J73" s="284"/>
      <c r="K73" s="285">
        <f>IF(Global!E73="","",Global!E73)</f>
        <v>0</v>
      </c>
      <c r="L73" s="285">
        <f>IF(Global!G73="","",Global!G73)</f>
        <v>0</v>
      </c>
      <c r="M73" s="296" t="str">
        <f t="shared" si="19"/>
        <v>E</v>
      </c>
      <c r="N73" s="287">
        <f>IF(M73="","",IF(AND(E73=K73,L73=G73),CTOSPuntosPorMarcador,0)+IF(M73=I73,CTOSPuntosPorGanador,0)+IF(E73-G73=K73-L73,CTOSPuntosPorDiferencia,0))</f>
        <v>6</v>
      </c>
      <c r="O73" s="166"/>
      <c r="P73" s="166"/>
      <c r="Q73" s="166"/>
      <c r="R73" s="166"/>
      <c r="S73" s="166"/>
    </row>
    <row r="74" spans="1:19" s="158" customFormat="1" ht="30.95" customHeight="1" thickBot="1" x14ac:dyDescent="0.25">
      <c r="A74" s="276">
        <f>Global!A74</f>
        <v>44904</v>
      </c>
      <c r="B74" s="306">
        <f>Global!B74</f>
        <v>0.54166666666666663</v>
      </c>
      <c r="C74" s="289">
        <f>Global!C74</f>
        <v>58</v>
      </c>
      <c r="D74" s="292" t="str">
        <f>Global!D74</f>
        <v>Holanda (Holland)</v>
      </c>
      <c r="E74" s="291">
        <v>2</v>
      </c>
      <c r="F74" s="292" t="s">
        <v>4</v>
      </c>
      <c r="G74" s="280">
        <v>2</v>
      </c>
      <c r="H74" s="315" t="str">
        <f>Global!H74</f>
        <v>Argentina</v>
      </c>
      <c r="I74" s="283" t="str">
        <f>IF(OR(E74="",G74=""),"",IF(E74&gt;G74,"L",IF(G74&gt;E74,"V","E")))</f>
        <v>E</v>
      </c>
      <c r="J74" s="284"/>
      <c r="K74" s="285">
        <f>IF(Global!E74="","",Global!E74)</f>
        <v>2</v>
      </c>
      <c r="L74" s="285">
        <f>IF(Global!G74="","",Global!G74)</f>
        <v>2</v>
      </c>
      <c r="M74" s="296" t="str">
        <f t="shared" si="19"/>
        <v>E</v>
      </c>
      <c r="N74" s="287">
        <f>IF(M74="","",IF(AND(E74=K74,L74=G74),CTOSPuntosPorMarcador,0)+IF(M74=I74,CTOSPuntosPorGanador,0)+IF(E74-G74=K74-L74,CTOSPuntosPorDiferencia,0))</f>
        <v>7</v>
      </c>
      <c r="O74" s="166"/>
      <c r="P74" s="166"/>
      <c r="Q74" s="166"/>
      <c r="R74" s="166"/>
      <c r="S74" s="166"/>
    </row>
    <row r="75" spans="1:19" s="158" customFormat="1" ht="30.95" customHeight="1" thickBot="1" x14ac:dyDescent="0.25">
      <c r="A75" s="276">
        <f>Global!A75</f>
        <v>44905</v>
      </c>
      <c r="B75" s="306">
        <f>Global!B75</f>
        <v>0.375</v>
      </c>
      <c r="C75" s="289">
        <f>Global!C75</f>
        <v>59</v>
      </c>
      <c r="D75" s="292" t="str">
        <f>Global!D75</f>
        <v>Marruecos (Morocco)</v>
      </c>
      <c r="E75" s="291">
        <v>1</v>
      </c>
      <c r="F75" s="292" t="s">
        <v>4</v>
      </c>
      <c r="G75" s="280">
        <v>0</v>
      </c>
      <c r="H75" s="315" t="str">
        <f>Global!H75</f>
        <v>Portugal</v>
      </c>
      <c r="I75" s="283" t="str">
        <f>IF(OR(E75="",G75=""),"",IF(E75&gt;G75,"L",IF(G75&gt;E75,"V","E")))</f>
        <v>L</v>
      </c>
      <c r="J75" s="284"/>
      <c r="K75" s="285">
        <f>IF(Global!E75="","",Global!E75)</f>
        <v>1</v>
      </c>
      <c r="L75" s="285">
        <f>IF(Global!G75="","",Global!G75)</f>
        <v>0</v>
      </c>
      <c r="M75" s="296" t="str">
        <f t="shared" si="19"/>
        <v>L</v>
      </c>
      <c r="N75" s="287">
        <f>IF(M75="","",IF(AND(E75=K75,L75=G75),CTOSPuntosPorMarcador,0)+IF(M75=I75,CTOSPuntosPorGanador,0)+IF(E75-G75=K75-L75,CTOSPuntosPorDiferencia,0))</f>
        <v>7</v>
      </c>
      <c r="O75" s="166"/>
      <c r="P75" s="166"/>
      <c r="Q75" s="166"/>
      <c r="R75" s="166"/>
      <c r="S75" s="166"/>
    </row>
    <row r="76" spans="1:19" s="158" customFormat="1" ht="30.95" customHeight="1" thickBot="1" x14ac:dyDescent="0.25">
      <c r="A76" s="276">
        <f>Global!A76</f>
        <v>44905</v>
      </c>
      <c r="B76" s="306">
        <f>Global!B76</f>
        <v>0.54166666666666663</v>
      </c>
      <c r="C76" s="289">
        <f>Global!C76</f>
        <v>60</v>
      </c>
      <c r="D76" s="292" t="str">
        <f>Global!D76</f>
        <v>Francia (France)</v>
      </c>
      <c r="E76" s="291">
        <v>2</v>
      </c>
      <c r="F76" s="292" t="s">
        <v>4</v>
      </c>
      <c r="G76" s="280">
        <v>0</v>
      </c>
      <c r="H76" s="315" t="str">
        <f>Global!H76</f>
        <v>Inglaterra (England)</v>
      </c>
      <c r="I76" s="283" t="str">
        <f>IF(OR(E76="",G76=""),"",IF(E76&gt;G76,"L",IF(G76&gt;E76,"V","E")))</f>
        <v>L</v>
      </c>
      <c r="J76" s="284"/>
      <c r="K76" s="285">
        <f>IF(Global!E76="","",Global!E76)</f>
        <v>2</v>
      </c>
      <c r="L76" s="285">
        <f>IF(Global!G76="","",Global!G76)</f>
        <v>1</v>
      </c>
      <c r="M76" s="296" t="str">
        <f t="shared" si="19"/>
        <v>L</v>
      </c>
      <c r="N76" s="287">
        <f>IF(M76="","",IF(AND(E76=K76,L76=G76),CTOSPuntosPorMarcador,0)+IF(M76=I76,CTOSPuntosPorGanador,0)+IF(E76-G76=K76-L76,CTOSPuntosPorDiferencia,0))</f>
        <v>5</v>
      </c>
      <c r="O76" s="166"/>
      <c r="P76" s="166"/>
      <c r="Q76" s="166"/>
      <c r="R76" s="166"/>
      <c r="S76" s="166"/>
    </row>
    <row r="77" spans="1:19" s="158" customFormat="1" ht="17.25" customHeight="1" thickBot="1" x14ac:dyDescent="0.25">
      <c r="A77" s="297" t="str">
        <f>Global!A77</f>
        <v>SEMIFINALES (Semifinals)</v>
      </c>
      <c r="B77" s="298"/>
      <c r="C77" s="299"/>
      <c r="D77" s="298"/>
      <c r="E77" s="300"/>
      <c r="F77" s="298"/>
      <c r="G77" s="300"/>
      <c r="H77" s="298"/>
      <c r="I77" s="301"/>
      <c r="J77" s="117"/>
      <c r="K77" s="302"/>
      <c r="L77" s="302"/>
      <c r="M77" s="303" t="str">
        <f t="shared" si="19"/>
        <v/>
      </c>
      <c r="N77" s="304"/>
      <c r="O77" s="166"/>
      <c r="P77" s="166"/>
      <c r="Q77" s="166"/>
      <c r="R77" s="166"/>
      <c r="S77" s="166"/>
    </row>
    <row r="78" spans="1:19" s="158" customFormat="1" ht="30.95" customHeight="1" thickBot="1" x14ac:dyDescent="0.25">
      <c r="A78" s="276">
        <f>Global!A78</f>
        <v>44908</v>
      </c>
      <c r="B78" s="305">
        <f>Global!B78</f>
        <v>0.54166666666666663</v>
      </c>
      <c r="C78" s="278">
        <f>Global!C78</f>
        <v>61</v>
      </c>
      <c r="D78" s="281" t="str">
        <f>Global!D78</f>
        <v>Croacia</v>
      </c>
      <c r="E78" s="280">
        <v>1</v>
      </c>
      <c r="F78" s="281" t="s">
        <v>4</v>
      </c>
      <c r="G78" s="280">
        <v>0</v>
      </c>
      <c r="H78" s="314" t="str">
        <f>Global!H78</f>
        <v>Argentina</v>
      </c>
      <c r="I78" s="283" t="str">
        <f>IF(OR(E78="",G78=""),"",IF(E78&gt;G78,"L",IF(G78&gt;E78,"V","E")))</f>
        <v>L</v>
      </c>
      <c r="J78" s="284"/>
      <c r="K78" s="285">
        <f>IF(Global!E78="","",Global!E78)</f>
        <v>0</v>
      </c>
      <c r="L78" s="285">
        <f>IF(Global!G78="","",Global!G78)</f>
        <v>3</v>
      </c>
      <c r="M78" s="296" t="str">
        <f t="shared" si="19"/>
        <v>V</v>
      </c>
      <c r="N78" s="287">
        <f>IF(M78="","",IF(AND(E78=K78,L78=G78),SEMIPuntosPorMarcador,0)+IF(M78=I78,SEMIPuntosPorGanador,0)+IF(E78-G78=K78-L78,SEMIPuntosPorDiferencia,0))</f>
        <v>0</v>
      </c>
      <c r="O78" s="166"/>
      <c r="P78" s="166"/>
      <c r="Q78" s="166"/>
      <c r="R78" s="166"/>
      <c r="S78" s="166"/>
    </row>
    <row r="79" spans="1:19" s="158" customFormat="1" ht="30.95" customHeight="1" thickBot="1" x14ac:dyDescent="0.25">
      <c r="A79" s="276">
        <f>Global!A79</f>
        <v>44909</v>
      </c>
      <c r="B79" s="306">
        <f>Global!B79</f>
        <v>0.54166666666666663</v>
      </c>
      <c r="C79" s="289">
        <f>Global!C79</f>
        <v>62</v>
      </c>
      <c r="D79" s="292" t="str">
        <f>Global!D79</f>
        <v>Marruecos (Morocco)</v>
      </c>
      <c r="E79" s="291">
        <v>0</v>
      </c>
      <c r="F79" s="292" t="s">
        <v>4</v>
      </c>
      <c r="G79" s="291">
        <v>2</v>
      </c>
      <c r="H79" s="315" t="str">
        <f>Global!H79</f>
        <v>Francia (France)</v>
      </c>
      <c r="I79" s="283" t="str">
        <f>IF(OR(E79="",G79=""),"",IF(E79&gt;G79,"L",IF(G79&gt;E79,"V","E")))</f>
        <v>V</v>
      </c>
      <c r="J79" s="284"/>
      <c r="K79" s="285">
        <f>IF(Global!E79="","",Global!E79)</f>
        <v>0</v>
      </c>
      <c r="L79" s="285">
        <f>IF(Global!G79="","",Global!G79)</f>
        <v>2</v>
      </c>
      <c r="M79" s="296" t="str">
        <f t="shared" si="19"/>
        <v>V</v>
      </c>
      <c r="N79" s="287">
        <f>IF(M79="","",IF(AND(E79=K79,L79=G79),SEMIPuntosPorMarcador,0)+IF(M79=I79,SEMIPuntosPorGanador,0)+IF(E79-G79=K79-L79,SEMIPuntosPorDiferencia,0))</f>
        <v>9</v>
      </c>
      <c r="O79" s="166"/>
      <c r="P79" s="166"/>
      <c r="Q79" s="166"/>
      <c r="R79" s="166"/>
      <c r="S79" s="166"/>
    </row>
    <row r="80" spans="1:19" s="158" customFormat="1" ht="17.25" customHeight="1" thickBot="1" x14ac:dyDescent="0.25">
      <c r="A80" s="297" t="str">
        <f>Global!A80</f>
        <v>TERCER PUESTO (Third Place)</v>
      </c>
      <c r="B80" s="312"/>
      <c r="C80" s="313"/>
      <c r="D80" s="298"/>
      <c r="E80" s="300"/>
      <c r="F80" s="298"/>
      <c r="G80" s="300"/>
      <c r="H80" s="298"/>
      <c r="I80" s="301"/>
      <c r="J80" s="117"/>
      <c r="K80" s="302"/>
      <c r="L80" s="302"/>
      <c r="M80" s="303" t="str">
        <f t="shared" si="19"/>
        <v/>
      </c>
      <c r="N80" s="304"/>
      <c r="O80" s="166"/>
      <c r="P80" s="166"/>
      <c r="Q80" s="166"/>
      <c r="R80" s="166"/>
      <c r="S80" s="166"/>
    </row>
    <row r="81" spans="1:19" s="158" customFormat="1" ht="30.95" customHeight="1" thickBot="1" x14ac:dyDescent="0.25">
      <c r="A81" s="276">
        <f>Global!A81</f>
        <v>44912</v>
      </c>
      <c r="B81" s="305">
        <f>Global!B81</f>
        <v>0.375</v>
      </c>
      <c r="C81" s="278">
        <f>Global!C81</f>
        <v>63</v>
      </c>
      <c r="D81" s="281" t="str">
        <f>Global!D81</f>
        <v>Croacia</v>
      </c>
      <c r="E81" s="280">
        <v>2</v>
      </c>
      <c r="F81" s="281" t="s">
        <v>4</v>
      </c>
      <c r="G81" s="280">
        <v>2</v>
      </c>
      <c r="H81" s="314" t="str">
        <f>Global!H81</f>
        <v>Marruecos (Morocco)</v>
      </c>
      <c r="I81" s="283" t="str">
        <f>IF(OR(E81="",G81=""),"",IF(E81&gt;G81,"L",IF(G81&gt;E81,"V","E")))</f>
        <v>E</v>
      </c>
      <c r="J81" s="284"/>
      <c r="K81" s="285">
        <f>IF(Global!E81="","",Global!E81)</f>
        <v>2</v>
      </c>
      <c r="L81" s="285">
        <f>IF(Global!G81="","",Global!G81)</f>
        <v>1</v>
      </c>
      <c r="M81" s="296" t="str">
        <f t="shared" si="19"/>
        <v>L</v>
      </c>
      <c r="N81" s="287">
        <f>IF(M81="","",IF(AND(E81=K81,L81=G81),TERCPuntosPorMarcador,0)+IF(M81=I81,TERCPuntosPorGanador,0)+IF(E81-G81=K81-L81,TERCPuntosPorDiferencia,0))</f>
        <v>0</v>
      </c>
      <c r="O81" s="166"/>
      <c r="P81" s="166"/>
      <c r="Q81" s="166"/>
      <c r="R81" s="166"/>
      <c r="S81" s="166"/>
    </row>
    <row r="82" spans="1:19" s="158" customFormat="1" ht="17.25" customHeight="1" thickBot="1" x14ac:dyDescent="0.25">
      <c r="A82" s="297" t="str">
        <f>Global!A82</f>
        <v>FINAL</v>
      </c>
      <c r="B82" s="298"/>
      <c r="C82" s="299"/>
      <c r="D82" s="298"/>
      <c r="E82" s="300"/>
      <c r="F82" s="298"/>
      <c r="G82" s="300"/>
      <c r="H82" s="298"/>
      <c r="I82" s="301"/>
      <c r="J82" s="117"/>
      <c r="K82" s="302"/>
      <c r="L82" s="302"/>
      <c r="M82" s="303" t="str">
        <f t="shared" si="19"/>
        <v/>
      </c>
      <c r="N82" s="304"/>
      <c r="O82" s="166"/>
      <c r="P82" s="166"/>
      <c r="Q82" s="166"/>
      <c r="R82" s="166"/>
      <c r="S82" s="166"/>
    </row>
    <row r="83" spans="1:19" s="158" customFormat="1" ht="30.95" customHeight="1" thickBot="1" x14ac:dyDescent="0.25">
      <c r="A83" s="276">
        <f>Global!A83</f>
        <v>44913</v>
      </c>
      <c r="B83" s="316">
        <f>Global!B83</f>
        <v>0.375</v>
      </c>
      <c r="C83" s="317">
        <f>Global!C83</f>
        <v>64</v>
      </c>
      <c r="D83" s="318" t="str">
        <f>Global!D83</f>
        <v>Argentina</v>
      </c>
      <c r="E83" s="280">
        <v>0</v>
      </c>
      <c r="F83" s="318" t="s">
        <v>4</v>
      </c>
      <c r="G83" s="280">
        <v>2</v>
      </c>
      <c r="H83" s="319" t="str">
        <f>Global!H83</f>
        <v>Francia (France)</v>
      </c>
      <c r="I83" s="283" t="str">
        <f>IF(OR(E83="",G83=""),"",IF(E83&gt;G83,"L",IF(G83&gt;E83,"V","E")))</f>
        <v>V</v>
      </c>
      <c r="J83" s="311"/>
      <c r="K83" s="320">
        <f>IF(Global!E83="","",Global!E83)</f>
        <v>2</v>
      </c>
      <c r="L83" s="320">
        <f>IF(Global!G83="","",Global!G83)</f>
        <v>2</v>
      </c>
      <c r="M83" s="286" t="str">
        <f t="shared" si="19"/>
        <v>E</v>
      </c>
      <c r="N83" s="287">
        <f>IF(M83="","",IF(AND(E83=K83,L83=G83),FINALPuntosPorMarcador,0)+IF(M83=I83,FINALPuntosPorGanador,0)+IF(E83-G83=K83-L83,FINALPuntosPorDiferencia,0))</f>
        <v>0</v>
      </c>
      <c r="O83" s="166"/>
      <c r="P83" s="166"/>
      <c r="Q83" s="166"/>
      <c r="R83" s="166"/>
      <c r="S83" s="166"/>
    </row>
    <row r="84" spans="1:19" ht="17.25" customHeight="1" x14ac:dyDescent="0.2">
      <c r="A84" s="262"/>
      <c r="B84" s="263"/>
      <c r="C84" s="264"/>
      <c r="D84" s="196"/>
      <c r="E84" s="192"/>
      <c r="F84" s="196"/>
      <c r="G84" s="192"/>
      <c r="H84" s="196"/>
      <c r="I84" s="195"/>
      <c r="J84" s="29"/>
      <c r="K84" s="198"/>
      <c r="L84" s="198"/>
      <c r="M84" s="265" t="s">
        <v>22</v>
      </c>
      <c r="N84" s="266">
        <f>SUM(N8:N83)</f>
        <v>99</v>
      </c>
      <c r="O84" s="161"/>
      <c r="P84" s="161"/>
      <c r="Q84" s="161"/>
      <c r="R84" s="161"/>
      <c r="S84" s="161"/>
    </row>
    <row r="85" spans="1:19" s="10" customFormat="1" ht="17.25" customHeight="1" x14ac:dyDescent="0.2">
      <c r="A85" s="87" t="str">
        <f>Global!A85</f>
        <v>FASE DE GRUPOS</v>
      </c>
      <c r="B85" s="88"/>
      <c r="C85" s="89"/>
      <c r="D85" s="90"/>
      <c r="E85" s="267"/>
      <c r="F85" s="90"/>
      <c r="G85" s="267"/>
      <c r="H85" s="92"/>
      <c r="I85" s="81"/>
      <c r="J85" s="30"/>
      <c r="K85" s="189"/>
      <c r="L85" s="189"/>
      <c r="M85" s="189"/>
      <c r="N85" s="189"/>
      <c r="O85" s="82"/>
      <c r="P85" s="82"/>
      <c r="Q85" s="82"/>
      <c r="R85" s="82"/>
      <c r="S85" s="82"/>
    </row>
    <row r="86" spans="1:19" ht="17.25" customHeight="1" x14ac:dyDescent="0.2">
      <c r="A86" s="83" t="str">
        <f>Global!A86</f>
        <v>Puntos por Marcador Atinado</v>
      </c>
      <c r="B86" s="83"/>
      <c r="C86" s="93"/>
      <c r="D86" s="83"/>
      <c r="E86" s="94">
        <f>Global!E86</f>
        <v>1</v>
      </c>
      <c r="F86" s="53"/>
      <c r="G86" s="268"/>
      <c r="H86" s="53"/>
      <c r="I86" s="57"/>
      <c r="J86" s="30"/>
      <c r="K86" s="167"/>
      <c r="L86" s="167"/>
      <c r="M86" s="167"/>
      <c r="N86" s="167"/>
      <c r="O86" s="167"/>
      <c r="P86" s="167"/>
      <c r="Q86" s="167"/>
      <c r="R86" s="167"/>
      <c r="S86" s="167"/>
    </row>
    <row r="87" spans="1:19" ht="17.25" customHeight="1" x14ac:dyDescent="0.2">
      <c r="A87" s="83" t="str">
        <f>Global!A87</f>
        <v>Puntos por Ganador/Empate Atinado</v>
      </c>
      <c r="B87" s="83"/>
      <c r="C87" s="93"/>
      <c r="D87" s="85"/>
      <c r="E87" s="94">
        <f>Global!E87</f>
        <v>1</v>
      </c>
      <c r="F87" s="53"/>
      <c r="G87" s="268"/>
      <c r="H87" s="53"/>
      <c r="I87" s="57"/>
      <c r="J87" s="30"/>
      <c r="K87" s="167"/>
      <c r="L87" s="167"/>
      <c r="M87" s="167"/>
      <c r="N87" s="167"/>
      <c r="O87" s="167"/>
      <c r="P87" s="167"/>
      <c r="Q87" s="167"/>
      <c r="R87" s="167"/>
      <c r="S87" s="167"/>
    </row>
    <row r="88" spans="1:19" ht="17.25" customHeight="1" x14ac:dyDescent="0.2">
      <c r="A88" s="83" t="str">
        <f>Global!A88</f>
        <v>Puntos por Ganador y Diferencia de Goles Atinado</v>
      </c>
      <c r="B88" s="84"/>
      <c r="C88" s="84"/>
      <c r="D88" s="85"/>
      <c r="E88" s="94">
        <f>Global!E88</f>
        <v>1</v>
      </c>
      <c r="F88" s="53"/>
      <c r="G88" s="268"/>
      <c r="H88" s="53"/>
      <c r="I88" s="57"/>
      <c r="J88" s="30"/>
      <c r="K88" s="167"/>
      <c r="L88" s="167"/>
      <c r="M88" s="167"/>
      <c r="N88" s="167"/>
      <c r="O88" s="167"/>
      <c r="P88" s="167"/>
      <c r="Q88" s="167"/>
      <c r="R88" s="167"/>
      <c r="S88" s="167"/>
    </row>
    <row r="89" spans="1:19" ht="17.25" customHeight="1" x14ac:dyDescent="0.2">
      <c r="A89" s="83"/>
      <c r="B89" s="84"/>
      <c r="C89" s="84"/>
      <c r="D89" s="85"/>
      <c r="E89" s="269"/>
      <c r="F89" s="53"/>
      <c r="G89" s="268"/>
      <c r="H89" s="53"/>
      <c r="I89" s="57"/>
      <c r="J89" s="30"/>
      <c r="K89" s="167"/>
      <c r="L89" s="167"/>
      <c r="M89" s="167"/>
      <c r="N89" s="167"/>
      <c r="O89" s="167"/>
      <c r="P89" s="167"/>
      <c r="Q89" s="167"/>
      <c r="R89" s="167"/>
      <c r="S89" s="167"/>
    </row>
    <row r="90" spans="1:19" ht="17.25" customHeight="1" x14ac:dyDescent="0.2">
      <c r="A90" s="87" t="str">
        <f>Global!A90</f>
        <v>OCTAVOS DE FINAL</v>
      </c>
      <c r="B90" s="55"/>
      <c r="C90" s="55"/>
      <c r="D90" s="53"/>
      <c r="E90" s="268"/>
      <c r="F90" s="53"/>
      <c r="G90" s="268"/>
      <c r="H90" s="53"/>
      <c r="I90" s="57"/>
      <c r="J90" s="30"/>
      <c r="K90" s="167"/>
      <c r="L90" s="167"/>
      <c r="M90" s="167"/>
      <c r="N90" s="167"/>
      <c r="O90" s="167"/>
      <c r="P90" s="167"/>
      <c r="Q90" s="167"/>
      <c r="R90" s="167"/>
      <c r="S90" s="167"/>
    </row>
    <row r="91" spans="1:19" ht="17.25" customHeight="1" x14ac:dyDescent="0.2">
      <c r="A91" s="83" t="str">
        <f>Global!A91</f>
        <v>Puntos por Marcador Atinado</v>
      </c>
      <c r="B91" s="83"/>
      <c r="C91" s="93"/>
      <c r="D91" s="83"/>
      <c r="E91" s="94">
        <f>Global!E91</f>
        <v>1</v>
      </c>
      <c r="F91" s="53"/>
      <c r="G91" s="268"/>
      <c r="H91" s="53"/>
      <c r="I91" s="57"/>
      <c r="J91" s="30"/>
      <c r="K91" s="167"/>
      <c r="L91" s="167"/>
      <c r="M91" s="167"/>
      <c r="N91" s="167"/>
      <c r="O91" s="167"/>
      <c r="P91" s="167"/>
      <c r="Q91" s="167"/>
      <c r="R91" s="167"/>
      <c r="S91" s="167"/>
    </row>
    <row r="92" spans="1:19" ht="17.25" customHeight="1" x14ac:dyDescent="0.2">
      <c r="A92" s="83" t="str">
        <f>Global!A92</f>
        <v>Puntos por Ganador/Empate Atinado</v>
      </c>
      <c r="B92" s="83"/>
      <c r="C92" s="93"/>
      <c r="D92" s="85"/>
      <c r="E92" s="94">
        <f>Global!E92</f>
        <v>3</v>
      </c>
      <c r="F92" s="53"/>
      <c r="G92" s="268"/>
      <c r="H92" s="53"/>
      <c r="I92" s="57"/>
      <c r="J92" s="30"/>
      <c r="K92" s="167"/>
      <c r="L92" s="167"/>
      <c r="M92" s="167"/>
      <c r="N92" s="167"/>
      <c r="O92" s="167"/>
      <c r="P92" s="167"/>
      <c r="Q92" s="167"/>
      <c r="R92" s="167"/>
      <c r="S92" s="167"/>
    </row>
    <row r="93" spans="1:19" ht="17.25" customHeight="1" x14ac:dyDescent="0.2">
      <c r="A93" s="83" t="str">
        <f>Global!A93</f>
        <v>Puntos por Ganador y Diferencia de Goles Atinado</v>
      </c>
      <c r="B93" s="84"/>
      <c r="C93" s="84"/>
      <c r="D93" s="85"/>
      <c r="E93" s="94">
        <f>Global!E93</f>
        <v>1</v>
      </c>
      <c r="F93" s="53"/>
      <c r="G93" s="268"/>
      <c r="H93" s="53"/>
      <c r="I93" s="57"/>
      <c r="J93" s="30"/>
      <c r="K93" s="167"/>
      <c r="L93" s="167"/>
      <c r="M93" s="167"/>
      <c r="N93" s="167"/>
      <c r="O93" s="167"/>
      <c r="P93" s="167"/>
      <c r="Q93" s="167"/>
      <c r="R93" s="167"/>
      <c r="S93" s="167"/>
    </row>
    <row r="94" spans="1:19" ht="17.25" customHeight="1" x14ac:dyDescent="0.2">
      <c r="A94" s="54"/>
      <c r="B94" s="55"/>
      <c r="C94" s="55"/>
      <c r="D94" s="53"/>
      <c r="E94" s="268"/>
      <c r="F94" s="53"/>
      <c r="G94" s="268"/>
      <c r="H94" s="53"/>
      <c r="I94" s="57"/>
      <c r="J94" s="30"/>
      <c r="K94" s="167"/>
      <c r="L94" s="167"/>
      <c r="M94" s="167"/>
      <c r="N94" s="167"/>
      <c r="O94" s="167"/>
      <c r="P94" s="167"/>
      <c r="Q94" s="167"/>
      <c r="R94" s="167"/>
      <c r="S94" s="167"/>
    </row>
    <row r="95" spans="1:19" ht="17.25" customHeight="1" x14ac:dyDescent="0.2">
      <c r="A95" s="87" t="str">
        <f>Global!A95</f>
        <v>CUARTOS DE FINAL</v>
      </c>
      <c r="B95" s="55"/>
      <c r="C95" s="55"/>
      <c r="D95" s="53"/>
      <c r="E95" s="268"/>
      <c r="F95" s="53"/>
      <c r="G95" s="268"/>
      <c r="H95" s="53"/>
      <c r="I95" s="57"/>
      <c r="J95" s="30"/>
      <c r="K95" s="167"/>
      <c r="L95" s="167"/>
      <c r="M95" s="167"/>
      <c r="N95" s="167"/>
      <c r="O95" s="167"/>
      <c r="P95" s="167"/>
      <c r="Q95" s="167"/>
      <c r="R95" s="167"/>
      <c r="S95" s="167"/>
    </row>
    <row r="96" spans="1:19" ht="17.25" customHeight="1" x14ac:dyDescent="0.2">
      <c r="A96" s="83" t="str">
        <f>Global!A96</f>
        <v>Puntos por Marcador Atinado</v>
      </c>
      <c r="B96" s="83"/>
      <c r="C96" s="93"/>
      <c r="D96" s="83"/>
      <c r="E96" s="94">
        <f>Global!E96</f>
        <v>1</v>
      </c>
      <c r="F96" s="53"/>
      <c r="G96" s="268"/>
      <c r="H96" s="53"/>
      <c r="I96" s="57"/>
      <c r="J96" s="30"/>
      <c r="K96" s="167"/>
      <c r="L96" s="167"/>
      <c r="M96" s="167"/>
      <c r="N96" s="167"/>
      <c r="O96" s="167"/>
      <c r="P96" s="167"/>
      <c r="Q96" s="167"/>
      <c r="R96" s="167"/>
      <c r="S96" s="167"/>
    </row>
    <row r="97" spans="1:19" ht="17.25" customHeight="1" x14ac:dyDescent="0.2">
      <c r="A97" s="83" t="str">
        <f>Global!A97</f>
        <v>Puntos por Ganador/Empate Atinado</v>
      </c>
      <c r="B97" s="83"/>
      <c r="C97" s="93"/>
      <c r="D97" s="85"/>
      <c r="E97" s="94">
        <f>Global!E97</f>
        <v>5</v>
      </c>
      <c r="F97" s="53"/>
      <c r="G97" s="268"/>
      <c r="H97" s="53"/>
      <c r="I97" s="57"/>
      <c r="J97" s="30"/>
      <c r="K97" s="167"/>
      <c r="L97" s="167"/>
      <c r="M97" s="167"/>
      <c r="N97" s="167"/>
      <c r="O97" s="167"/>
      <c r="P97" s="167"/>
      <c r="Q97" s="167"/>
      <c r="R97" s="167"/>
      <c r="S97" s="167"/>
    </row>
    <row r="98" spans="1:19" ht="17.25" customHeight="1" x14ac:dyDescent="0.2">
      <c r="A98" s="83" t="str">
        <f>Global!A98</f>
        <v>Puntos por Ganador y Diferencia de Goles Atinado</v>
      </c>
      <c r="B98" s="84"/>
      <c r="C98" s="84"/>
      <c r="D98" s="85"/>
      <c r="E98" s="94">
        <f>Global!E98</f>
        <v>1</v>
      </c>
      <c r="F98" s="53"/>
      <c r="G98" s="268"/>
      <c r="H98" s="53"/>
      <c r="I98" s="57"/>
      <c r="J98" s="30"/>
      <c r="K98" s="167"/>
      <c r="L98" s="167"/>
      <c r="M98" s="167"/>
      <c r="N98" s="167"/>
      <c r="O98" s="167"/>
      <c r="P98" s="167"/>
      <c r="Q98" s="167"/>
      <c r="R98" s="167"/>
      <c r="S98" s="167"/>
    </row>
    <row r="99" spans="1:19" ht="17.25" customHeight="1" x14ac:dyDescent="0.2">
      <c r="A99" s="54"/>
      <c r="B99" s="55"/>
      <c r="C99" s="55"/>
      <c r="D99" s="53"/>
      <c r="E99" s="268"/>
      <c r="F99" s="53"/>
      <c r="G99" s="268"/>
      <c r="H99" s="53"/>
      <c r="I99" s="57"/>
      <c r="J99" s="30"/>
      <c r="K99" s="167"/>
      <c r="L99" s="167"/>
      <c r="M99" s="167"/>
      <c r="N99" s="167"/>
      <c r="O99" s="167"/>
      <c r="P99" s="167"/>
      <c r="Q99" s="167"/>
      <c r="R99" s="167"/>
      <c r="S99" s="167"/>
    </row>
    <row r="100" spans="1:19" ht="17.25" customHeight="1" x14ac:dyDescent="0.2">
      <c r="A100" s="87" t="str">
        <f>Global!A100</f>
        <v>SEMIFINAL</v>
      </c>
      <c r="B100" s="55"/>
      <c r="C100" s="55"/>
      <c r="D100" s="53"/>
      <c r="E100" s="268"/>
      <c r="F100" s="53"/>
      <c r="G100" s="268"/>
      <c r="H100" s="53"/>
      <c r="I100" s="57"/>
      <c r="J100" s="30"/>
      <c r="K100" s="167"/>
      <c r="L100" s="167"/>
      <c r="M100" s="167"/>
      <c r="N100" s="167"/>
      <c r="O100" s="167"/>
      <c r="P100" s="167"/>
      <c r="Q100" s="167"/>
      <c r="R100" s="167"/>
      <c r="S100" s="167"/>
    </row>
    <row r="101" spans="1:19" ht="17.25" customHeight="1" x14ac:dyDescent="0.2">
      <c r="A101" s="83" t="str">
        <f>Global!A101</f>
        <v>Puntos por Marcador Atinado</v>
      </c>
      <c r="B101" s="83"/>
      <c r="C101" s="93"/>
      <c r="D101" s="83"/>
      <c r="E101" s="94">
        <f>Global!E101</f>
        <v>1</v>
      </c>
      <c r="F101" s="53"/>
      <c r="G101" s="268"/>
      <c r="H101" s="53"/>
      <c r="I101" s="57"/>
      <c r="J101" s="30"/>
      <c r="K101" s="167"/>
      <c r="L101" s="167"/>
      <c r="M101" s="167"/>
      <c r="N101" s="167"/>
      <c r="O101" s="167"/>
      <c r="P101" s="167"/>
      <c r="Q101" s="167"/>
      <c r="R101" s="167"/>
      <c r="S101" s="167"/>
    </row>
    <row r="102" spans="1:19" ht="17.25" customHeight="1" x14ac:dyDescent="0.2">
      <c r="A102" s="83" t="str">
        <f>Global!A102</f>
        <v>Puntos por Ganador/Empate Atinado</v>
      </c>
      <c r="B102" s="83"/>
      <c r="C102" s="93"/>
      <c r="D102" s="85"/>
      <c r="E102" s="94">
        <f>Global!E102</f>
        <v>7</v>
      </c>
      <c r="F102" s="53"/>
      <c r="G102" s="268"/>
      <c r="H102" s="53"/>
      <c r="I102" s="57"/>
      <c r="J102" s="30"/>
      <c r="K102" s="167"/>
      <c r="L102" s="167"/>
      <c r="M102" s="167"/>
      <c r="N102" s="167"/>
      <c r="O102" s="167"/>
      <c r="P102" s="167"/>
      <c r="Q102" s="167"/>
      <c r="R102" s="167"/>
      <c r="S102" s="167"/>
    </row>
    <row r="103" spans="1:19" ht="17.25" customHeight="1" x14ac:dyDescent="0.2">
      <c r="A103" s="83" t="str">
        <f>Global!A103</f>
        <v>Puntos por Ganador y Diferencia de Goles Atinado</v>
      </c>
      <c r="B103" s="84"/>
      <c r="C103" s="84"/>
      <c r="D103" s="85"/>
      <c r="E103" s="94">
        <f>Global!E103</f>
        <v>1</v>
      </c>
      <c r="F103" s="53"/>
      <c r="G103" s="268"/>
      <c r="H103" s="53"/>
      <c r="I103" s="57"/>
      <c r="J103" s="30"/>
      <c r="K103" s="167"/>
      <c r="L103" s="167"/>
      <c r="M103" s="167"/>
      <c r="N103" s="167"/>
      <c r="O103" s="167"/>
      <c r="P103" s="167"/>
      <c r="Q103" s="167"/>
      <c r="R103" s="167"/>
      <c r="S103" s="167"/>
    </row>
    <row r="104" spans="1:19" ht="17.25" customHeight="1" x14ac:dyDescent="0.2">
      <c r="A104" s="54"/>
      <c r="B104" s="55"/>
      <c r="C104" s="55"/>
      <c r="D104" s="53"/>
      <c r="E104" s="268"/>
      <c r="F104" s="53"/>
      <c r="G104" s="268"/>
      <c r="H104" s="53"/>
      <c r="I104" s="57"/>
      <c r="J104" s="30"/>
      <c r="K104" s="167"/>
      <c r="L104" s="167"/>
      <c r="M104" s="167"/>
      <c r="N104" s="167"/>
      <c r="O104" s="167"/>
      <c r="P104" s="167"/>
      <c r="Q104" s="167"/>
      <c r="R104" s="167"/>
      <c r="S104" s="167"/>
    </row>
    <row r="105" spans="1:19" ht="17.25" customHeight="1" x14ac:dyDescent="0.2">
      <c r="A105" s="87" t="str">
        <f>Global!A105</f>
        <v>TERCER LUGAR</v>
      </c>
      <c r="B105" s="55"/>
      <c r="C105" s="55"/>
      <c r="D105" s="53"/>
      <c r="E105" s="268"/>
      <c r="F105" s="53"/>
      <c r="G105" s="268"/>
      <c r="H105" s="53"/>
      <c r="I105" s="57"/>
      <c r="J105" s="30"/>
      <c r="K105" s="167"/>
      <c r="L105" s="167"/>
      <c r="M105" s="167"/>
      <c r="N105" s="167"/>
      <c r="O105" s="167"/>
      <c r="P105" s="167"/>
      <c r="Q105" s="167"/>
      <c r="R105" s="167"/>
      <c r="S105" s="167"/>
    </row>
    <row r="106" spans="1:19" ht="17.25" customHeight="1" x14ac:dyDescent="0.2">
      <c r="A106" s="83" t="str">
        <f>Global!A106</f>
        <v>Puntos por Marcador Atinado</v>
      </c>
      <c r="B106" s="83"/>
      <c r="C106" s="93"/>
      <c r="D106" s="83"/>
      <c r="E106" s="94">
        <f>Global!E106</f>
        <v>1</v>
      </c>
      <c r="F106" s="53"/>
      <c r="G106" s="268"/>
      <c r="H106" s="53"/>
      <c r="I106" s="57"/>
      <c r="J106" s="30"/>
      <c r="K106" s="167"/>
      <c r="L106" s="167"/>
      <c r="M106" s="167"/>
      <c r="N106" s="167"/>
      <c r="O106" s="167"/>
      <c r="P106" s="167"/>
      <c r="Q106" s="167"/>
      <c r="R106" s="167"/>
      <c r="S106" s="167"/>
    </row>
    <row r="107" spans="1:19" ht="17.25" customHeight="1" x14ac:dyDescent="0.2">
      <c r="A107" s="83" t="str">
        <f>Global!A107</f>
        <v>Puntos por Ganador/Empate Atinado</v>
      </c>
      <c r="B107" s="83"/>
      <c r="C107" s="93"/>
      <c r="D107" s="85"/>
      <c r="E107" s="94">
        <f>Global!E107</f>
        <v>8</v>
      </c>
      <c r="F107" s="53"/>
      <c r="G107" s="268"/>
      <c r="H107" s="53"/>
      <c r="I107" s="57"/>
      <c r="J107" s="30"/>
      <c r="K107" s="167"/>
      <c r="L107" s="167"/>
      <c r="M107" s="167"/>
      <c r="N107" s="167"/>
      <c r="O107" s="167"/>
      <c r="P107" s="167"/>
      <c r="Q107" s="167"/>
      <c r="R107" s="167"/>
      <c r="S107" s="167"/>
    </row>
    <row r="108" spans="1:19" ht="17.25" customHeight="1" x14ac:dyDescent="0.2">
      <c r="A108" s="83" t="str">
        <f>Global!A108</f>
        <v>Puntos por Ganador y Diferencia de Goles Atinado</v>
      </c>
      <c r="B108" s="84"/>
      <c r="C108" s="84"/>
      <c r="D108" s="85"/>
      <c r="E108" s="94">
        <f>Global!E108</f>
        <v>1</v>
      </c>
      <c r="F108" s="53"/>
      <c r="G108" s="268"/>
      <c r="H108" s="53"/>
      <c r="I108" s="57"/>
      <c r="J108" s="30"/>
      <c r="K108" s="167"/>
      <c r="L108" s="167"/>
      <c r="M108" s="167"/>
      <c r="N108" s="167"/>
      <c r="O108" s="167"/>
      <c r="P108" s="167"/>
      <c r="Q108" s="167"/>
      <c r="R108" s="167"/>
      <c r="S108" s="167"/>
    </row>
    <row r="109" spans="1:19" ht="17.25" customHeight="1" x14ac:dyDescent="0.2">
      <c r="A109" s="83"/>
      <c r="B109" s="84"/>
      <c r="C109" s="84"/>
      <c r="D109" s="85"/>
      <c r="E109" s="94"/>
      <c r="F109" s="53"/>
      <c r="G109" s="268"/>
      <c r="H109" s="53"/>
      <c r="I109" s="57"/>
      <c r="J109" s="30"/>
      <c r="K109" s="167"/>
      <c r="L109" s="167"/>
      <c r="M109" s="167"/>
      <c r="N109" s="167"/>
      <c r="O109" s="167"/>
      <c r="P109" s="167"/>
      <c r="Q109" s="167"/>
      <c r="R109" s="167"/>
      <c r="S109" s="167"/>
    </row>
    <row r="110" spans="1:19" ht="17.25" customHeight="1" x14ac:dyDescent="0.2">
      <c r="A110" s="87" t="str">
        <f>Global!A110</f>
        <v>FINAL</v>
      </c>
      <c r="B110" s="55"/>
      <c r="C110" s="55"/>
      <c r="D110" s="53"/>
      <c r="E110" s="268"/>
      <c r="F110" s="53"/>
      <c r="G110" s="268"/>
      <c r="H110" s="53"/>
      <c r="I110" s="57"/>
      <c r="J110" s="30"/>
      <c r="K110" s="167"/>
      <c r="L110" s="167"/>
      <c r="M110" s="167"/>
      <c r="N110" s="167"/>
      <c r="O110" s="167"/>
      <c r="P110" s="167"/>
      <c r="Q110" s="167"/>
      <c r="R110" s="167"/>
      <c r="S110" s="167"/>
    </row>
    <row r="111" spans="1:19" ht="17.25" customHeight="1" x14ac:dyDescent="0.2">
      <c r="A111" s="83" t="str">
        <f>Global!A111</f>
        <v>Puntos por Marcador Atinado</v>
      </c>
      <c r="B111" s="83"/>
      <c r="C111" s="93"/>
      <c r="D111" s="83"/>
      <c r="E111" s="94">
        <f>Global!E111</f>
        <v>1</v>
      </c>
      <c r="F111" s="53"/>
      <c r="G111" s="268"/>
      <c r="H111" s="53"/>
      <c r="I111" s="57"/>
      <c r="J111" s="30"/>
      <c r="K111" s="167"/>
      <c r="L111" s="167"/>
      <c r="M111" s="167"/>
      <c r="N111" s="167"/>
      <c r="O111" s="167"/>
      <c r="P111" s="167"/>
      <c r="Q111" s="167"/>
      <c r="R111" s="167"/>
      <c r="S111" s="167"/>
    </row>
    <row r="112" spans="1:19" ht="17.25" customHeight="1" x14ac:dyDescent="0.2">
      <c r="A112" s="83" t="str">
        <f>Global!A112</f>
        <v>Puntos por Ganador/Empate Atinado</v>
      </c>
      <c r="B112" s="83"/>
      <c r="C112" s="93"/>
      <c r="D112" s="85"/>
      <c r="E112" s="94">
        <f>Global!E112</f>
        <v>10</v>
      </c>
      <c r="F112" s="53"/>
      <c r="G112" s="268"/>
      <c r="H112" s="53"/>
      <c r="I112" s="57"/>
      <c r="J112" s="30"/>
      <c r="K112" s="167"/>
      <c r="L112" s="167"/>
      <c r="M112" s="167"/>
      <c r="N112" s="167"/>
      <c r="O112" s="167"/>
      <c r="P112" s="167"/>
      <c r="Q112" s="167"/>
      <c r="R112" s="167"/>
      <c r="S112" s="167"/>
    </row>
    <row r="113" spans="1:19" ht="17.25" customHeight="1" x14ac:dyDescent="0.2">
      <c r="A113" s="83" t="str">
        <f>Global!A113</f>
        <v>Puntos por Ganador y Diferencia de Goles Atinado</v>
      </c>
      <c r="B113" s="84"/>
      <c r="C113" s="84"/>
      <c r="D113" s="85"/>
      <c r="E113" s="94">
        <f>Global!E113</f>
        <v>1</v>
      </c>
      <c r="F113" s="53"/>
      <c r="G113" s="268"/>
      <c r="H113" s="53"/>
      <c r="I113" s="57"/>
      <c r="J113" s="30"/>
      <c r="K113" s="167"/>
      <c r="L113" s="167"/>
      <c r="M113" s="167"/>
      <c r="N113" s="167"/>
      <c r="O113" s="167"/>
      <c r="P113" s="167"/>
      <c r="Q113" s="167"/>
      <c r="R113" s="167"/>
      <c r="S113" s="167"/>
    </row>
    <row r="114" spans="1:19" ht="17.25" customHeight="1" x14ac:dyDescent="0.2">
      <c r="A114" s="54"/>
      <c r="B114" s="55"/>
      <c r="C114" s="55"/>
      <c r="D114" s="53"/>
      <c r="E114" s="268"/>
      <c r="F114" s="53"/>
      <c r="G114" s="268"/>
      <c r="H114" s="53"/>
      <c r="I114" s="57"/>
      <c r="J114" s="30"/>
      <c r="K114" s="167"/>
      <c r="L114" s="167"/>
      <c r="M114" s="167"/>
      <c r="N114" s="167"/>
      <c r="O114" s="167"/>
      <c r="P114" s="167"/>
      <c r="Q114" s="167"/>
      <c r="R114" s="167"/>
      <c r="S114" s="167"/>
    </row>
    <row r="115" spans="1:19" ht="17.25" customHeight="1" x14ac:dyDescent="0.2">
      <c r="A115" s="54"/>
      <c r="B115" s="55"/>
      <c r="C115" s="55"/>
      <c r="D115" s="53"/>
      <c r="E115" s="268"/>
      <c r="F115" s="53"/>
      <c r="G115" s="268"/>
      <c r="H115" s="53"/>
      <c r="I115" s="57"/>
      <c r="J115" s="30"/>
      <c r="K115" s="167"/>
      <c r="L115" s="167"/>
      <c r="M115" s="167"/>
      <c r="N115" s="167"/>
      <c r="O115" s="167"/>
      <c r="P115" s="167"/>
      <c r="Q115" s="167"/>
      <c r="R115" s="167"/>
      <c r="S115" s="167"/>
    </row>
    <row r="116" spans="1:19" ht="17.25" customHeight="1" x14ac:dyDescent="0.2">
      <c r="A116" s="54"/>
      <c r="B116" s="55"/>
      <c r="C116" s="55"/>
      <c r="D116" s="53"/>
      <c r="E116" s="268"/>
      <c r="F116" s="53"/>
      <c r="G116" s="268"/>
      <c r="H116" s="53"/>
      <c r="I116" s="57"/>
      <c r="J116" s="30"/>
      <c r="K116" s="167"/>
      <c r="L116" s="167"/>
      <c r="M116" s="167"/>
      <c r="N116" s="167"/>
      <c r="O116" s="167"/>
      <c r="P116" s="167"/>
      <c r="Q116" s="167"/>
      <c r="R116" s="167"/>
      <c r="S116" s="167"/>
    </row>
    <row r="117" spans="1:19" ht="17.25" customHeight="1" x14ac:dyDescent="0.2">
      <c r="A117" s="54"/>
      <c r="B117" s="55"/>
      <c r="C117" s="55"/>
      <c r="D117" s="53"/>
      <c r="E117" s="268"/>
      <c r="F117" s="53"/>
      <c r="G117" s="268"/>
      <c r="H117" s="53"/>
      <c r="I117" s="57"/>
      <c r="J117" s="30"/>
      <c r="K117" s="167"/>
      <c r="L117" s="167"/>
      <c r="M117" s="167"/>
      <c r="N117" s="167"/>
      <c r="O117" s="167"/>
      <c r="P117" s="167"/>
      <c r="Q117" s="167"/>
      <c r="R117" s="167"/>
      <c r="S117" s="167"/>
    </row>
    <row r="118" spans="1:19" ht="17.25" customHeight="1" x14ac:dyDescent="0.2">
      <c r="A118" s="54"/>
      <c r="B118" s="55"/>
      <c r="C118" s="55"/>
      <c r="D118" s="53"/>
      <c r="E118" s="268"/>
      <c r="F118" s="53"/>
      <c r="G118" s="268"/>
      <c r="H118" s="53"/>
      <c r="I118" s="57"/>
      <c r="J118" s="30"/>
      <c r="K118" s="167"/>
      <c r="L118" s="167"/>
      <c r="M118" s="167"/>
      <c r="N118" s="167"/>
      <c r="O118" s="167"/>
      <c r="P118" s="167"/>
      <c r="Q118" s="167"/>
      <c r="R118" s="167"/>
      <c r="S118" s="167"/>
    </row>
    <row r="119" spans="1:19" ht="17.25" customHeight="1" x14ac:dyDescent="0.2">
      <c r="A119" s="54"/>
      <c r="B119" s="55"/>
      <c r="C119" s="55"/>
      <c r="D119" s="53"/>
      <c r="E119" s="268"/>
      <c r="F119" s="53"/>
      <c r="G119" s="268"/>
      <c r="H119" s="53"/>
      <c r="I119" s="57"/>
      <c r="J119" s="30"/>
      <c r="K119" s="167"/>
      <c r="L119" s="167"/>
      <c r="M119" s="167"/>
      <c r="N119" s="167"/>
      <c r="O119" s="167"/>
      <c r="P119" s="167"/>
      <c r="Q119" s="167"/>
      <c r="R119" s="167"/>
      <c r="S119" s="167"/>
    </row>
    <row r="120" spans="1:19" ht="17.25" customHeight="1" x14ac:dyDescent="0.2">
      <c r="A120" s="54"/>
      <c r="B120" s="55"/>
      <c r="C120" s="55"/>
      <c r="D120" s="53"/>
      <c r="E120" s="268"/>
      <c r="F120" s="53"/>
      <c r="G120" s="268"/>
      <c r="H120" s="53"/>
      <c r="I120" s="57"/>
      <c r="J120" s="30"/>
      <c r="K120" s="167"/>
      <c r="L120" s="167"/>
      <c r="M120" s="167"/>
      <c r="N120" s="167"/>
      <c r="O120" s="167"/>
      <c r="P120" s="167"/>
      <c r="Q120" s="167"/>
      <c r="R120" s="167"/>
      <c r="S120" s="167"/>
    </row>
  </sheetData>
  <sheetProtection sheet="1" objects="1" scenarios="1"/>
  <mergeCells count="3">
    <mergeCell ref="A1:N1"/>
    <mergeCell ref="B3:D3"/>
    <mergeCell ref="B4:D4"/>
  </mergeCells>
  <phoneticPr fontId="17" type="noConversion"/>
  <dataValidations count="1">
    <dataValidation type="whole" allowBlank="1" showInputMessage="1" showErrorMessage="1" sqref="E3:E85 E114:E120 E89:E90 E94:E95 E99:E100 E104:E105 E110" xr:uid="{AF50F53E-4139-4718-8581-E8D7F66290E9}">
      <formula1>0</formula1>
      <formula2>20</formula2>
    </dataValidation>
  </dataValidations>
  <hyperlinks>
    <hyperlink ref="A1:N1" location="Global!A1" display="Quiniela Mundial 2010" xr:uid="{1AEE7E0E-EC8B-48E5-A06C-66A4A75C1053}"/>
  </hyperlinks>
  <pageMargins left="0.75" right="0.75" top="1" bottom="1" header="0.5" footer="0.5"/>
  <pageSetup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dimension ref="A1:S120"/>
  <sheetViews>
    <sheetView topLeftCell="A76" workbookViewId="0">
      <selection activeCell="A2" sqref="A1:N1048576"/>
    </sheetView>
  </sheetViews>
  <sheetFormatPr defaultColWidth="9.140625" defaultRowHeight="17.25" customHeight="1" x14ac:dyDescent="0.2"/>
  <cols>
    <col min="1" max="1" width="12" style="270" customWidth="1"/>
    <col min="2" max="2" width="10.7109375" style="271" customWidth="1"/>
    <col min="3" max="3" width="6.85546875" style="271" bestFit="1" customWidth="1"/>
    <col min="4" max="4" width="12.42578125" style="157" customWidth="1"/>
    <col min="5" max="5" width="3.7109375" style="272" customWidth="1"/>
    <col min="6" max="6" width="5.42578125" style="157" customWidth="1"/>
    <col min="7" max="7" width="3.85546875" style="272" customWidth="1"/>
    <col min="8" max="8" width="13" style="157" customWidth="1"/>
    <col min="9" max="9" width="5.85546875" style="273" customWidth="1"/>
    <col min="10" max="10" width="3" style="10" customWidth="1"/>
    <col min="11" max="11" width="5" style="274" customWidth="1"/>
    <col min="12" max="12" width="5.28515625" style="274" customWidth="1"/>
    <col min="13" max="13" width="6.5703125" style="275" customWidth="1"/>
    <col min="14" max="14" width="7.7109375" style="10" bestFit="1" customWidth="1"/>
    <col min="15" max="16384" width="9.140625" style="157"/>
  </cols>
  <sheetData>
    <row r="1" spans="1:19" ht="26.25" customHeight="1" x14ac:dyDescent="0.35">
      <c r="A1" s="352" t="s">
        <v>82</v>
      </c>
      <c r="B1" s="352"/>
      <c r="C1" s="352"/>
      <c r="D1" s="352"/>
      <c r="E1" s="352"/>
      <c r="F1" s="352"/>
      <c r="G1" s="352"/>
      <c r="H1" s="352"/>
      <c r="I1" s="352"/>
      <c r="J1" s="352"/>
      <c r="K1" s="352"/>
      <c r="L1" s="352"/>
      <c r="M1" s="352"/>
      <c r="N1" s="352"/>
      <c r="O1" s="161"/>
      <c r="P1" s="161"/>
      <c r="Q1" s="161"/>
      <c r="R1" s="161"/>
      <c r="S1" s="161"/>
    </row>
    <row r="2" spans="1:19" ht="12.75" customHeight="1" x14ac:dyDescent="0.3">
      <c r="A2" s="28"/>
      <c r="B2" s="28"/>
      <c r="C2" s="28"/>
      <c r="D2" s="28"/>
      <c r="E2" s="1"/>
      <c r="F2" s="28"/>
      <c r="G2" s="1"/>
      <c r="H2" s="28"/>
      <c r="I2" s="28"/>
      <c r="J2" s="28"/>
      <c r="K2" s="33"/>
      <c r="L2" s="33"/>
      <c r="M2" s="28"/>
      <c r="N2" s="28"/>
      <c r="O2" s="161"/>
      <c r="P2" s="161"/>
      <c r="Q2" s="161"/>
      <c r="R2" s="161"/>
      <c r="S2" s="161"/>
    </row>
    <row r="3" spans="1:19" ht="17.25" customHeight="1" x14ac:dyDescent="0.2">
      <c r="A3" s="191" t="s">
        <v>17</v>
      </c>
      <c r="B3" s="353" t="s">
        <v>129</v>
      </c>
      <c r="C3" s="353"/>
      <c r="D3" s="353"/>
      <c r="E3" s="192"/>
      <c r="F3" s="193"/>
      <c r="G3" s="192"/>
      <c r="H3" s="194"/>
      <c r="I3" s="195"/>
      <c r="J3" s="29"/>
      <c r="K3" s="34"/>
      <c r="L3" s="34"/>
      <c r="M3" s="196"/>
      <c r="N3" s="29"/>
      <c r="O3" s="161"/>
      <c r="P3" s="161"/>
      <c r="Q3" s="161"/>
      <c r="R3" s="161"/>
      <c r="S3" s="161"/>
    </row>
    <row r="4" spans="1:19" ht="17.25" customHeight="1" thickBot="1" x14ac:dyDescent="0.25">
      <c r="A4" s="197" t="s">
        <v>18</v>
      </c>
      <c r="B4" s="354" t="s">
        <v>130</v>
      </c>
      <c r="C4" s="354"/>
      <c r="D4" s="354"/>
      <c r="E4" s="192"/>
      <c r="F4" s="196"/>
      <c r="G4" s="192"/>
      <c r="H4" s="196"/>
      <c r="I4" s="195"/>
      <c r="J4" s="29"/>
      <c r="K4" s="198"/>
      <c r="L4" s="198"/>
      <c r="M4" s="199"/>
      <c r="N4" s="29"/>
      <c r="O4" s="161"/>
      <c r="P4" s="161"/>
      <c r="Q4" s="161"/>
      <c r="R4" s="161"/>
      <c r="S4" s="161"/>
    </row>
    <row r="5" spans="1:19" ht="17.25" customHeight="1" thickBot="1" x14ac:dyDescent="0.25">
      <c r="A5" s="197"/>
      <c r="B5" s="200"/>
      <c r="C5" s="200"/>
      <c r="D5" s="201"/>
      <c r="E5" s="192"/>
      <c r="F5" s="196"/>
      <c r="G5" s="192"/>
      <c r="H5" s="196"/>
      <c r="I5" s="195"/>
      <c r="J5" s="29"/>
      <c r="K5" s="202" t="s">
        <v>19</v>
      </c>
      <c r="L5" s="203"/>
      <c r="M5" s="204"/>
      <c r="N5" s="29"/>
      <c r="O5" s="161"/>
      <c r="P5" s="161"/>
      <c r="Q5" s="161"/>
      <c r="R5" s="161"/>
      <c r="S5" s="161"/>
    </row>
    <row r="6" spans="1:19" s="168" customFormat="1" ht="34.5" customHeight="1" thickBot="1" x14ac:dyDescent="0.25">
      <c r="A6" s="205" t="s">
        <v>0</v>
      </c>
      <c r="B6" s="206" t="s">
        <v>1</v>
      </c>
      <c r="C6" s="206" t="s">
        <v>25</v>
      </c>
      <c r="D6" s="207" t="s">
        <v>2</v>
      </c>
      <c r="E6" s="208"/>
      <c r="F6" s="209" t="s">
        <v>20</v>
      </c>
      <c r="G6" s="208"/>
      <c r="H6" s="209" t="s">
        <v>3</v>
      </c>
      <c r="I6" s="209" t="s">
        <v>21</v>
      </c>
      <c r="J6" s="210"/>
      <c r="K6" s="211" t="s">
        <v>109</v>
      </c>
      <c r="L6" s="211" t="s">
        <v>112</v>
      </c>
      <c r="M6" s="212" t="s">
        <v>110</v>
      </c>
      <c r="N6" s="213" t="s">
        <v>111</v>
      </c>
      <c r="O6" s="165"/>
      <c r="P6" s="165"/>
      <c r="Q6" s="165"/>
      <c r="R6" s="165"/>
      <c r="S6" s="165"/>
    </row>
    <row r="7" spans="1:19" ht="17.25" customHeight="1" thickBot="1" x14ac:dyDescent="0.25">
      <c r="A7" s="214" t="str">
        <f>Global!A7</f>
        <v>GRUPO A (Group A)</v>
      </c>
      <c r="B7" s="215"/>
      <c r="C7" s="216"/>
      <c r="D7" s="215"/>
      <c r="E7" s="217"/>
      <c r="F7" s="215"/>
      <c r="G7" s="217"/>
      <c r="H7" s="215"/>
      <c r="I7" s="218"/>
      <c r="J7" s="77"/>
      <c r="K7" s="219"/>
      <c r="L7" s="219"/>
      <c r="M7" s="220"/>
      <c r="N7" s="221"/>
      <c r="O7" s="161"/>
      <c r="P7" s="161"/>
      <c r="Q7" s="161"/>
      <c r="R7" s="161"/>
      <c r="S7" s="161"/>
    </row>
    <row r="8" spans="1:19" s="158" customFormat="1" ht="30.95" customHeight="1" thickBot="1" x14ac:dyDescent="0.25">
      <c r="A8" s="276">
        <f>Global!A8</f>
        <v>44885</v>
      </c>
      <c r="B8" s="277">
        <f>Global!B8</f>
        <v>0.41666666666666669</v>
      </c>
      <c r="C8" s="278">
        <f>Global!C8</f>
        <v>1</v>
      </c>
      <c r="D8" s="279" t="str">
        <f>Global!D8</f>
        <v>Qatar</v>
      </c>
      <c r="E8" s="280">
        <v>0</v>
      </c>
      <c r="F8" s="281" t="s">
        <v>4</v>
      </c>
      <c r="G8" s="280">
        <v>0</v>
      </c>
      <c r="H8" s="282" t="str">
        <f>Global!H8</f>
        <v>Ecuador</v>
      </c>
      <c r="I8" s="283" t="str">
        <f t="shared" ref="I8:I13" si="0">IF(OR(E8="",G8=""),"",IF(E8&gt;G8,"L",IF(G8&gt;E8,"V","E")))</f>
        <v>E</v>
      </c>
      <c r="J8" s="284"/>
      <c r="K8" s="285">
        <f>IF(Global!E8="","",Global!E8)</f>
        <v>0</v>
      </c>
      <c r="L8" s="285">
        <f>IF(Global!G8="","",Global!G8)</f>
        <v>2</v>
      </c>
      <c r="M8" s="286" t="str">
        <f t="shared" ref="M8:M71" si="1">IF(OR(K8="",L8=""),"",IF(K8&gt;L8,"L",IF(L8&gt;K8,"V","E")))</f>
        <v>V</v>
      </c>
      <c r="N8" s="287">
        <f t="shared" ref="N8:N13" si="2">IF(M8="","",IF(AND(E8=K8,L8=G8),GPOSPuntosPorMarcador,0)+IF(M8=I8,GPOSPuntosPorGanador,0)+IF(E8-G8=K8-L8,GPOSPuntosPorDiferencia,0))</f>
        <v>0</v>
      </c>
      <c r="O8" s="166"/>
      <c r="P8" s="166"/>
      <c r="Q8" s="166"/>
      <c r="R8" s="166"/>
      <c r="S8" s="166"/>
    </row>
    <row r="9" spans="1:19" s="158" customFormat="1" ht="30.95" customHeight="1" thickBot="1" x14ac:dyDescent="0.25">
      <c r="A9" s="276">
        <f>Global!A9</f>
        <v>44886</v>
      </c>
      <c r="B9" s="288">
        <f>Global!B9</f>
        <v>0.41666666666666669</v>
      </c>
      <c r="C9" s="289">
        <f>Global!C9</f>
        <v>2</v>
      </c>
      <c r="D9" s="290" t="str">
        <f>Global!D9</f>
        <v>Senegal</v>
      </c>
      <c r="E9" s="291">
        <v>0</v>
      </c>
      <c r="F9" s="292" t="s">
        <v>4</v>
      </c>
      <c r="G9" s="291">
        <v>2</v>
      </c>
      <c r="H9" s="293" t="str">
        <f>Global!H9</f>
        <v>Holanda (Holland)</v>
      </c>
      <c r="I9" s="283" t="str">
        <f t="shared" si="0"/>
        <v>V</v>
      </c>
      <c r="J9" s="284"/>
      <c r="K9" s="285">
        <f>IF(Global!E9="","",Global!E9)</f>
        <v>0</v>
      </c>
      <c r="L9" s="285">
        <f>IF(Global!G9="","",Global!G9)</f>
        <v>2</v>
      </c>
      <c r="M9" s="294" t="str">
        <f t="shared" si="1"/>
        <v>V</v>
      </c>
      <c r="N9" s="287">
        <f t="shared" si="2"/>
        <v>3</v>
      </c>
      <c r="O9" s="166"/>
      <c r="P9" s="166"/>
      <c r="Q9" s="166"/>
      <c r="R9" s="166"/>
      <c r="S9" s="166"/>
    </row>
    <row r="10" spans="1:19" s="158" customFormat="1" ht="30.95" customHeight="1" thickBot="1" x14ac:dyDescent="0.25">
      <c r="A10" s="276">
        <f>Global!A10</f>
        <v>44890</v>
      </c>
      <c r="B10" s="288">
        <f>Global!B10</f>
        <v>0.29166666666666669</v>
      </c>
      <c r="C10" s="289">
        <f>Global!C10</f>
        <v>17</v>
      </c>
      <c r="D10" s="290" t="str">
        <f>Global!D10</f>
        <v>Qatar</v>
      </c>
      <c r="E10" s="291">
        <v>2</v>
      </c>
      <c r="F10" s="292" t="s">
        <v>4</v>
      </c>
      <c r="G10" s="291">
        <v>2</v>
      </c>
      <c r="H10" s="293" t="str">
        <f>Global!H10</f>
        <v>Senegal</v>
      </c>
      <c r="I10" s="283" t="str">
        <f t="shared" si="0"/>
        <v>E</v>
      </c>
      <c r="J10" s="284"/>
      <c r="K10" s="285">
        <f>IF(Global!E10="","",Global!E10)</f>
        <v>1</v>
      </c>
      <c r="L10" s="285">
        <f>IF(Global!G10="","",Global!G10)</f>
        <v>3</v>
      </c>
      <c r="M10" s="295" t="str">
        <f t="shared" si="1"/>
        <v>V</v>
      </c>
      <c r="N10" s="287">
        <f t="shared" si="2"/>
        <v>0</v>
      </c>
      <c r="O10" s="166"/>
      <c r="P10" s="166"/>
      <c r="Q10" s="166"/>
      <c r="R10" s="166"/>
      <c r="S10" s="166"/>
    </row>
    <row r="11" spans="1:19" s="158" customFormat="1" ht="30.95" customHeight="1" thickBot="1" x14ac:dyDescent="0.25">
      <c r="A11" s="276">
        <f>Global!A11</f>
        <v>44890</v>
      </c>
      <c r="B11" s="288">
        <f>Global!B11</f>
        <v>0.41666666666666669</v>
      </c>
      <c r="C11" s="289">
        <f>Global!C11</f>
        <v>18</v>
      </c>
      <c r="D11" s="290" t="str">
        <f>Global!D11</f>
        <v>Holanda (Holland)</v>
      </c>
      <c r="E11" s="291">
        <v>4</v>
      </c>
      <c r="F11" s="292" t="s">
        <v>4</v>
      </c>
      <c r="G11" s="291">
        <v>1</v>
      </c>
      <c r="H11" s="293" t="str">
        <f>Global!H11</f>
        <v>Ecuador</v>
      </c>
      <c r="I11" s="283" t="str">
        <f t="shared" si="0"/>
        <v>L</v>
      </c>
      <c r="J11" s="284"/>
      <c r="K11" s="285">
        <f>IF(Global!E11="","",Global!E11)</f>
        <v>1</v>
      </c>
      <c r="L11" s="285">
        <f>IF(Global!G11="","",Global!G11)</f>
        <v>1</v>
      </c>
      <c r="M11" s="296" t="str">
        <f t="shared" si="1"/>
        <v>E</v>
      </c>
      <c r="N11" s="287">
        <f t="shared" si="2"/>
        <v>0</v>
      </c>
      <c r="O11" s="166"/>
      <c r="P11" s="166"/>
      <c r="Q11" s="166"/>
      <c r="R11" s="166"/>
      <c r="S11" s="166"/>
    </row>
    <row r="12" spans="1:19" s="158" customFormat="1" ht="30.95" customHeight="1" thickBot="1" x14ac:dyDescent="0.25">
      <c r="A12" s="276">
        <f>Global!A12</f>
        <v>44894</v>
      </c>
      <c r="B12" s="288">
        <f>Global!B12</f>
        <v>0.375</v>
      </c>
      <c r="C12" s="289">
        <f>Global!C12</f>
        <v>33</v>
      </c>
      <c r="D12" s="290" t="str">
        <f>Global!D12</f>
        <v>Holanda (Holland)</v>
      </c>
      <c r="E12" s="291">
        <v>5</v>
      </c>
      <c r="F12" s="292" t="s">
        <v>4</v>
      </c>
      <c r="G12" s="291">
        <v>0</v>
      </c>
      <c r="H12" s="293" t="str">
        <f>Global!H12</f>
        <v>Qatar</v>
      </c>
      <c r="I12" s="283" t="str">
        <f t="shared" si="0"/>
        <v>L</v>
      </c>
      <c r="J12" s="284"/>
      <c r="K12" s="285">
        <f>IF(Global!E12="","",Global!E12)</f>
        <v>2</v>
      </c>
      <c r="L12" s="285">
        <f>IF(Global!G12="","",Global!G12)</f>
        <v>0</v>
      </c>
      <c r="M12" s="296" t="str">
        <f t="shared" si="1"/>
        <v>L</v>
      </c>
      <c r="N12" s="287">
        <f t="shared" si="2"/>
        <v>1</v>
      </c>
      <c r="O12" s="166"/>
      <c r="P12" s="166"/>
      <c r="Q12" s="166"/>
      <c r="R12" s="166"/>
      <c r="S12" s="166"/>
    </row>
    <row r="13" spans="1:19" s="158" customFormat="1" ht="30.95" customHeight="1" thickBot="1" x14ac:dyDescent="0.25">
      <c r="A13" s="276">
        <f>Global!A13</f>
        <v>44894</v>
      </c>
      <c r="B13" s="288">
        <f>Global!B13</f>
        <v>0.375</v>
      </c>
      <c r="C13" s="289">
        <f>Global!C13</f>
        <v>34</v>
      </c>
      <c r="D13" s="290" t="str">
        <f>Global!D13</f>
        <v>Ecuador</v>
      </c>
      <c r="E13" s="291">
        <v>2</v>
      </c>
      <c r="F13" s="292" t="s">
        <v>4</v>
      </c>
      <c r="G13" s="291">
        <v>2</v>
      </c>
      <c r="H13" s="293" t="str">
        <f>Global!H13</f>
        <v>Senegal</v>
      </c>
      <c r="I13" s="283" t="str">
        <f t="shared" si="0"/>
        <v>E</v>
      </c>
      <c r="J13" s="284"/>
      <c r="K13" s="285">
        <f>IF(Global!E13="","",Global!E13)</f>
        <v>1</v>
      </c>
      <c r="L13" s="285">
        <f>IF(Global!G13="","",Global!G13)</f>
        <v>2</v>
      </c>
      <c r="M13" s="296" t="str">
        <f t="shared" si="1"/>
        <v>V</v>
      </c>
      <c r="N13" s="287">
        <f t="shared" si="2"/>
        <v>0</v>
      </c>
      <c r="O13" s="166"/>
      <c r="P13" s="166"/>
      <c r="Q13" s="166"/>
      <c r="R13" s="166"/>
      <c r="S13" s="166"/>
    </row>
    <row r="14" spans="1:19" s="158" customFormat="1" ht="17.25" customHeight="1" thickBot="1" x14ac:dyDescent="0.25">
      <c r="A14" s="297" t="str">
        <f>Global!A14</f>
        <v>GRUPO B (Group B)</v>
      </c>
      <c r="B14" s="298"/>
      <c r="C14" s="299"/>
      <c r="D14" s="298"/>
      <c r="E14" s="300"/>
      <c r="F14" s="298"/>
      <c r="G14" s="300"/>
      <c r="H14" s="298"/>
      <c r="I14" s="301"/>
      <c r="J14" s="117"/>
      <c r="K14" s="302"/>
      <c r="L14" s="302"/>
      <c r="M14" s="303" t="str">
        <f t="shared" si="1"/>
        <v/>
      </c>
      <c r="N14" s="304"/>
      <c r="O14" s="166"/>
      <c r="P14" s="166"/>
      <c r="Q14" s="166"/>
      <c r="R14" s="166"/>
      <c r="S14" s="166"/>
    </row>
    <row r="15" spans="1:19" s="158" customFormat="1" ht="30.95" customHeight="1" thickBot="1" x14ac:dyDescent="0.25">
      <c r="A15" s="276">
        <f>Global!A15</f>
        <v>44886</v>
      </c>
      <c r="B15" s="305">
        <f>Global!B15</f>
        <v>0.29166666666666669</v>
      </c>
      <c r="C15" s="278">
        <f>Global!C15</f>
        <v>3</v>
      </c>
      <c r="D15" s="279" t="str">
        <f>Global!D15</f>
        <v>Inglaterra (England)</v>
      </c>
      <c r="E15" s="280">
        <v>3</v>
      </c>
      <c r="F15" s="281" t="s">
        <v>4</v>
      </c>
      <c r="G15" s="280">
        <v>0</v>
      </c>
      <c r="H15" s="282" t="str">
        <f>Global!H15</f>
        <v>Irán</v>
      </c>
      <c r="I15" s="283" t="str">
        <f t="shared" ref="I15:I20" si="3">IF(OR(E15="",G15=""),"",IF(E15&gt;G15,"L",IF(G15&gt;E15,"V","E")))</f>
        <v>L</v>
      </c>
      <c r="J15" s="284"/>
      <c r="K15" s="285">
        <f>IF(Global!E15="","",Global!E15)</f>
        <v>6</v>
      </c>
      <c r="L15" s="285">
        <f>IF(Global!G15="","",Global!G15)</f>
        <v>2</v>
      </c>
      <c r="M15" s="296" t="str">
        <f t="shared" si="1"/>
        <v>L</v>
      </c>
      <c r="N15" s="287">
        <f t="shared" ref="N15:N20" si="4">IF(M15="","",IF(AND(E15=K15,L15=G15),GPOSPuntosPorMarcador,0)+IF(M15=I15,GPOSPuntosPorGanador,0)+IF(E15-G15=K15-L15,GPOSPuntosPorDiferencia,0))</f>
        <v>1</v>
      </c>
      <c r="O15" s="166"/>
      <c r="P15" s="166"/>
      <c r="Q15" s="166"/>
      <c r="R15" s="166"/>
      <c r="S15" s="166"/>
    </row>
    <row r="16" spans="1:19" s="158" customFormat="1" ht="30.95" customHeight="1" thickBot="1" x14ac:dyDescent="0.25">
      <c r="A16" s="276">
        <f>Global!A16</f>
        <v>44886</v>
      </c>
      <c r="B16" s="306">
        <f>Global!B16</f>
        <v>0.54166666666666663</v>
      </c>
      <c r="C16" s="289">
        <f>Global!C16</f>
        <v>4</v>
      </c>
      <c r="D16" s="290" t="str">
        <f>Global!D16</f>
        <v>Estados Unidos (USA)</v>
      </c>
      <c r="E16" s="291">
        <v>1</v>
      </c>
      <c r="F16" s="292" t="s">
        <v>4</v>
      </c>
      <c r="G16" s="291">
        <v>1</v>
      </c>
      <c r="H16" s="293" t="str">
        <f>Global!H16</f>
        <v>Gales (Wales)</v>
      </c>
      <c r="I16" s="283" t="str">
        <f t="shared" si="3"/>
        <v>E</v>
      </c>
      <c r="J16" s="284"/>
      <c r="K16" s="285">
        <f>IF(Global!E16="","",Global!E16)</f>
        <v>1</v>
      </c>
      <c r="L16" s="285">
        <f>IF(Global!G16="","",Global!G16)</f>
        <v>1</v>
      </c>
      <c r="M16" s="296" t="str">
        <f t="shared" si="1"/>
        <v>E</v>
      </c>
      <c r="N16" s="287">
        <f t="shared" si="4"/>
        <v>3</v>
      </c>
      <c r="O16" s="166"/>
      <c r="P16" s="166"/>
      <c r="Q16" s="166"/>
      <c r="R16" s="166"/>
      <c r="S16" s="166"/>
    </row>
    <row r="17" spans="1:19" s="158" customFormat="1" ht="30.95" customHeight="1" thickBot="1" x14ac:dyDescent="0.25">
      <c r="A17" s="276">
        <f>Global!A17</f>
        <v>44890</v>
      </c>
      <c r="B17" s="306">
        <f>Global!B17</f>
        <v>0.54166666666666663</v>
      </c>
      <c r="C17" s="289">
        <f>Global!C17</f>
        <v>19</v>
      </c>
      <c r="D17" s="290" t="str">
        <f>Global!D17</f>
        <v>Inglaterra (England)</v>
      </c>
      <c r="E17" s="291">
        <v>2</v>
      </c>
      <c r="F17" s="292" t="s">
        <v>4</v>
      </c>
      <c r="G17" s="291">
        <v>2</v>
      </c>
      <c r="H17" s="293" t="str">
        <f>Global!H17</f>
        <v>Estados Unidos (USA)</v>
      </c>
      <c r="I17" s="283" t="str">
        <f t="shared" si="3"/>
        <v>E</v>
      </c>
      <c r="J17" s="284"/>
      <c r="K17" s="285">
        <f>IF(Global!E17="","",Global!E17)</f>
        <v>0</v>
      </c>
      <c r="L17" s="285">
        <f>IF(Global!G17="","",Global!G17)</f>
        <v>0</v>
      </c>
      <c r="M17" s="296" t="str">
        <f t="shared" si="1"/>
        <v>E</v>
      </c>
      <c r="N17" s="287">
        <f t="shared" si="4"/>
        <v>2</v>
      </c>
      <c r="O17" s="166"/>
      <c r="P17" s="166"/>
      <c r="Q17" s="166"/>
      <c r="R17" s="166"/>
      <c r="S17" s="166"/>
    </row>
    <row r="18" spans="1:19" s="158" customFormat="1" ht="30.95" customHeight="1" thickBot="1" x14ac:dyDescent="0.25">
      <c r="A18" s="276">
        <f>Global!A18</f>
        <v>44890</v>
      </c>
      <c r="B18" s="306">
        <f>Global!B18</f>
        <v>0.16666666666666666</v>
      </c>
      <c r="C18" s="289">
        <f>Global!C18</f>
        <v>20</v>
      </c>
      <c r="D18" s="290" t="str">
        <f>Global!D18</f>
        <v>Gales (Wales)</v>
      </c>
      <c r="E18" s="291">
        <v>3</v>
      </c>
      <c r="F18" s="292" t="s">
        <v>4</v>
      </c>
      <c r="G18" s="291">
        <v>0</v>
      </c>
      <c r="H18" s="293" t="str">
        <f>Global!H18</f>
        <v>Irán</v>
      </c>
      <c r="I18" s="283" t="str">
        <f t="shared" si="3"/>
        <v>L</v>
      </c>
      <c r="J18" s="284"/>
      <c r="K18" s="285">
        <f>IF(Global!E18="","",Global!E18)</f>
        <v>0</v>
      </c>
      <c r="L18" s="285">
        <f>IF(Global!G18="","",Global!G18)</f>
        <v>2</v>
      </c>
      <c r="M18" s="296" t="str">
        <f t="shared" si="1"/>
        <v>V</v>
      </c>
      <c r="N18" s="287">
        <f t="shared" si="4"/>
        <v>0</v>
      </c>
      <c r="O18" s="166"/>
      <c r="P18" s="166"/>
      <c r="Q18" s="166"/>
      <c r="R18" s="166"/>
      <c r="S18" s="166"/>
    </row>
    <row r="19" spans="1:19" s="158" customFormat="1" ht="30.95" customHeight="1" thickBot="1" x14ac:dyDescent="0.25">
      <c r="A19" s="276">
        <f>Global!A19</f>
        <v>44894</v>
      </c>
      <c r="B19" s="306">
        <f>Global!B19</f>
        <v>0.54166666666666663</v>
      </c>
      <c r="C19" s="289">
        <f>Global!C19</f>
        <v>35</v>
      </c>
      <c r="D19" s="290" t="str">
        <f>Global!D19</f>
        <v>Gales (Wales)</v>
      </c>
      <c r="E19" s="291">
        <v>2</v>
      </c>
      <c r="F19" s="292" t="s">
        <v>4</v>
      </c>
      <c r="G19" s="291">
        <v>3</v>
      </c>
      <c r="H19" s="293" t="str">
        <f>Global!H19</f>
        <v>Inglaterra (England)</v>
      </c>
      <c r="I19" s="283" t="str">
        <f t="shared" si="3"/>
        <v>V</v>
      </c>
      <c r="J19" s="284"/>
      <c r="K19" s="285">
        <f>IF(Global!E19="","",Global!E19)</f>
        <v>0</v>
      </c>
      <c r="L19" s="285">
        <f>IF(Global!G19="","",Global!G19)</f>
        <v>3</v>
      </c>
      <c r="M19" s="296" t="str">
        <f t="shared" si="1"/>
        <v>V</v>
      </c>
      <c r="N19" s="287">
        <f t="shared" si="4"/>
        <v>1</v>
      </c>
      <c r="O19" s="166"/>
      <c r="P19" s="166"/>
      <c r="Q19" s="166"/>
      <c r="R19" s="166"/>
      <c r="S19" s="166"/>
    </row>
    <row r="20" spans="1:19" s="158" customFormat="1" ht="30.95" customHeight="1" thickBot="1" x14ac:dyDescent="0.25">
      <c r="A20" s="276">
        <f>Global!A20</f>
        <v>44894</v>
      </c>
      <c r="B20" s="306">
        <f>Global!B20</f>
        <v>0.54166666666666663</v>
      </c>
      <c r="C20" s="289">
        <f>Global!C20</f>
        <v>36</v>
      </c>
      <c r="D20" s="290" t="str">
        <f>Global!D20</f>
        <v>Irán</v>
      </c>
      <c r="E20" s="291">
        <v>0</v>
      </c>
      <c r="F20" s="292" t="s">
        <v>4</v>
      </c>
      <c r="G20" s="291">
        <v>3</v>
      </c>
      <c r="H20" s="293" t="str">
        <f>Global!H20</f>
        <v>Estados Unidos (USA)</v>
      </c>
      <c r="I20" s="283" t="str">
        <f t="shared" si="3"/>
        <v>V</v>
      </c>
      <c r="J20" s="284"/>
      <c r="K20" s="285">
        <f>IF(Global!E20="","",Global!E20)</f>
        <v>0</v>
      </c>
      <c r="L20" s="285">
        <f>IF(Global!G20="","",Global!G20)</f>
        <v>1</v>
      </c>
      <c r="M20" s="296" t="str">
        <f t="shared" si="1"/>
        <v>V</v>
      </c>
      <c r="N20" s="287">
        <f t="shared" si="4"/>
        <v>1</v>
      </c>
      <c r="O20" s="166"/>
      <c r="P20" s="166"/>
      <c r="Q20" s="166"/>
      <c r="R20" s="166"/>
      <c r="S20" s="166"/>
    </row>
    <row r="21" spans="1:19" s="158" customFormat="1" ht="17.25" customHeight="1" thickBot="1" x14ac:dyDescent="0.25">
      <c r="A21" s="297" t="str">
        <f>Global!A21</f>
        <v>GRUPO C (Group C)</v>
      </c>
      <c r="B21" s="298"/>
      <c r="C21" s="299"/>
      <c r="D21" s="298"/>
      <c r="E21" s="300"/>
      <c r="F21" s="298"/>
      <c r="G21" s="300"/>
      <c r="H21" s="298"/>
      <c r="I21" s="301"/>
      <c r="J21" s="117"/>
      <c r="K21" s="302"/>
      <c r="L21" s="302"/>
      <c r="M21" s="303" t="str">
        <f t="shared" si="1"/>
        <v/>
      </c>
      <c r="N21" s="304"/>
      <c r="O21" s="166"/>
      <c r="P21" s="166"/>
      <c r="Q21" s="166"/>
      <c r="R21" s="166"/>
      <c r="S21" s="166"/>
    </row>
    <row r="22" spans="1:19" s="158" customFormat="1" ht="30.95" customHeight="1" thickBot="1" x14ac:dyDescent="0.25">
      <c r="A22" s="276">
        <f>Global!A22</f>
        <v>44887</v>
      </c>
      <c r="B22" s="305">
        <f>Global!B22</f>
        <v>0.16666666666666666</v>
      </c>
      <c r="C22" s="278">
        <f>Global!C22</f>
        <v>5</v>
      </c>
      <c r="D22" s="279" t="str">
        <f>Global!D22</f>
        <v>Argentina</v>
      </c>
      <c r="E22" s="280">
        <v>4</v>
      </c>
      <c r="F22" s="281" t="s">
        <v>4</v>
      </c>
      <c r="G22" s="280">
        <v>1</v>
      </c>
      <c r="H22" s="282" t="str">
        <f>Global!H22</f>
        <v>A. Saudita (Saudi A.)</v>
      </c>
      <c r="I22" s="283" t="str">
        <f t="shared" ref="I22:I27" si="5">IF(OR(E22="",G22=""),"",IF(E22&gt;G22,"L",IF(G22&gt;E22,"V","E")))</f>
        <v>L</v>
      </c>
      <c r="J22" s="284"/>
      <c r="K22" s="285">
        <f>IF(Global!E22="","",Global!E22)</f>
        <v>1</v>
      </c>
      <c r="L22" s="285">
        <f>IF(Global!G22="","",Global!G22)</f>
        <v>2</v>
      </c>
      <c r="M22" s="296" t="str">
        <f t="shared" si="1"/>
        <v>V</v>
      </c>
      <c r="N22" s="287">
        <f t="shared" ref="N22:N27" si="6">IF(M22="","",IF(AND(E22=K22,L22=G22),GPOSPuntosPorMarcador,0)+IF(M22=I22,GPOSPuntosPorGanador,0)+IF(E22-G22=K22-L22,GPOSPuntosPorDiferencia,0))</f>
        <v>0</v>
      </c>
      <c r="O22" s="166"/>
      <c r="P22" s="166"/>
      <c r="Q22" s="166"/>
      <c r="R22" s="166"/>
      <c r="S22" s="166"/>
    </row>
    <row r="23" spans="1:19" s="158" customFormat="1" ht="30.95" customHeight="1" thickBot="1" x14ac:dyDescent="0.25">
      <c r="A23" s="276">
        <f>Global!A23</f>
        <v>44887</v>
      </c>
      <c r="B23" s="306">
        <f>Global!B23</f>
        <v>0.41666666666666669</v>
      </c>
      <c r="C23" s="289">
        <f>Global!C23</f>
        <v>6</v>
      </c>
      <c r="D23" s="290" t="str">
        <f>Global!D23</f>
        <v>México</v>
      </c>
      <c r="E23" s="291">
        <v>2</v>
      </c>
      <c r="F23" s="292" t="s">
        <v>4</v>
      </c>
      <c r="G23" s="291">
        <v>3</v>
      </c>
      <c r="H23" s="293" t="str">
        <f>Global!H23</f>
        <v>Polonia (Poland)</v>
      </c>
      <c r="I23" s="283" t="str">
        <f t="shared" si="5"/>
        <v>V</v>
      </c>
      <c r="J23" s="284"/>
      <c r="K23" s="285">
        <f>IF(Global!E23="","",Global!E23)</f>
        <v>0</v>
      </c>
      <c r="L23" s="285">
        <f>IF(Global!G23="","",Global!G23)</f>
        <v>0</v>
      </c>
      <c r="M23" s="296" t="str">
        <f t="shared" si="1"/>
        <v>E</v>
      </c>
      <c r="N23" s="287">
        <f t="shared" si="6"/>
        <v>0</v>
      </c>
      <c r="O23" s="166"/>
      <c r="P23" s="166"/>
      <c r="Q23" s="166"/>
      <c r="R23" s="166"/>
      <c r="S23" s="166"/>
    </row>
    <row r="24" spans="1:19" s="158" customFormat="1" ht="30.95" customHeight="1" thickBot="1" x14ac:dyDescent="0.25">
      <c r="A24" s="276">
        <f>Global!A24</f>
        <v>44891</v>
      </c>
      <c r="B24" s="306">
        <f>Global!B24</f>
        <v>0.54166666666666663</v>
      </c>
      <c r="C24" s="289">
        <f>Global!C24</f>
        <v>22</v>
      </c>
      <c r="D24" s="290" t="str">
        <f>Global!D24</f>
        <v>Argentina</v>
      </c>
      <c r="E24" s="291">
        <v>3</v>
      </c>
      <c r="F24" s="292" t="s">
        <v>4</v>
      </c>
      <c r="G24" s="291">
        <v>1</v>
      </c>
      <c r="H24" s="293" t="str">
        <f>Global!H24</f>
        <v>México</v>
      </c>
      <c r="I24" s="283" t="str">
        <f t="shared" si="5"/>
        <v>L</v>
      </c>
      <c r="J24" s="284"/>
      <c r="K24" s="285">
        <f>IF(Global!E24="","",Global!E24)</f>
        <v>2</v>
      </c>
      <c r="L24" s="285">
        <f>IF(Global!G24="","",Global!G24)</f>
        <v>0</v>
      </c>
      <c r="M24" s="296" t="str">
        <f t="shared" si="1"/>
        <v>L</v>
      </c>
      <c r="N24" s="287">
        <f t="shared" si="6"/>
        <v>2</v>
      </c>
      <c r="O24" s="166"/>
      <c r="P24" s="166"/>
      <c r="Q24" s="166"/>
      <c r="R24" s="166"/>
      <c r="S24" s="166"/>
    </row>
    <row r="25" spans="1:19" s="158" customFormat="1" ht="30.95" customHeight="1" thickBot="1" x14ac:dyDescent="0.25">
      <c r="A25" s="276">
        <f>Global!A25</f>
        <v>44891</v>
      </c>
      <c r="B25" s="306">
        <f>Global!B25</f>
        <v>0.29166666666666669</v>
      </c>
      <c r="C25" s="289">
        <f>Global!C25</f>
        <v>23</v>
      </c>
      <c r="D25" s="290" t="str">
        <f>Global!D25</f>
        <v>Polonia (Poland)</v>
      </c>
      <c r="E25" s="291">
        <v>3</v>
      </c>
      <c r="F25" s="292" t="s">
        <v>4</v>
      </c>
      <c r="G25" s="291">
        <v>1</v>
      </c>
      <c r="H25" s="293" t="str">
        <f>Global!H25</f>
        <v>A. Saudita (Saudi A.)</v>
      </c>
      <c r="I25" s="283" t="str">
        <f t="shared" si="5"/>
        <v>L</v>
      </c>
      <c r="J25" s="284"/>
      <c r="K25" s="285">
        <f>IF(Global!E25="","",Global!E25)</f>
        <v>2</v>
      </c>
      <c r="L25" s="285">
        <f>IF(Global!G25="","",Global!G25)</f>
        <v>0</v>
      </c>
      <c r="M25" s="296" t="str">
        <f t="shared" si="1"/>
        <v>L</v>
      </c>
      <c r="N25" s="287">
        <f t="shared" si="6"/>
        <v>2</v>
      </c>
      <c r="O25" s="166"/>
      <c r="P25" s="166"/>
      <c r="Q25" s="166"/>
      <c r="R25" s="166"/>
      <c r="S25" s="166"/>
    </row>
    <row r="26" spans="1:19" s="158" customFormat="1" ht="30.95" customHeight="1" thickBot="1" x14ac:dyDescent="0.25">
      <c r="A26" s="276">
        <f>Global!A26</f>
        <v>44895</v>
      </c>
      <c r="B26" s="306">
        <f>Global!B26</f>
        <v>0.54166666666666663</v>
      </c>
      <c r="C26" s="289">
        <f>Global!C26</f>
        <v>37</v>
      </c>
      <c r="D26" s="290" t="str">
        <f>Global!D26</f>
        <v>Polonia (Poland)</v>
      </c>
      <c r="E26" s="291">
        <v>1</v>
      </c>
      <c r="F26" s="292" t="s">
        <v>4</v>
      </c>
      <c r="G26" s="291">
        <v>2</v>
      </c>
      <c r="H26" s="293" t="str">
        <f>Global!H26</f>
        <v>Argentina</v>
      </c>
      <c r="I26" s="283" t="str">
        <f t="shared" si="5"/>
        <v>V</v>
      </c>
      <c r="J26" s="284"/>
      <c r="K26" s="285">
        <f>IF(Global!E26="","",Global!E26)</f>
        <v>0</v>
      </c>
      <c r="L26" s="285">
        <f>IF(Global!G26="","",Global!G26)</f>
        <v>2</v>
      </c>
      <c r="M26" s="296" t="str">
        <f t="shared" si="1"/>
        <v>V</v>
      </c>
      <c r="N26" s="287">
        <f t="shared" si="6"/>
        <v>1</v>
      </c>
      <c r="O26" s="166"/>
      <c r="P26" s="166"/>
      <c r="Q26" s="166"/>
      <c r="R26" s="166"/>
      <c r="S26" s="166"/>
    </row>
    <row r="27" spans="1:19" s="158" customFormat="1" ht="30.95" customHeight="1" thickBot="1" x14ac:dyDescent="0.25">
      <c r="A27" s="276">
        <f>Global!A27</f>
        <v>44895</v>
      </c>
      <c r="B27" s="306">
        <f>Global!B27</f>
        <v>0.54166666666666663</v>
      </c>
      <c r="C27" s="289">
        <f>Global!C27</f>
        <v>38</v>
      </c>
      <c r="D27" s="290" t="str">
        <f>Global!D27</f>
        <v>A. Saudita (Saudi A.)</v>
      </c>
      <c r="E27" s="291">
        <v>2</v>
      </c>
      <c r="F27" s="292" t="s">
        <v>4</v>
      </c>
      <c r="G27" s="291">
        <v>2</v>
      </c>
      <c r="H27" s="293" t="str">
        <f>Global!H27</f>
        <v>México</v>
      </c>
      <c r="I27" s="283" t="str">
        <f t="shared" si="5"/>
        <v>E</v>
      </c>
      <c r="J27" s="284"/>
      <c r="K27" s="285">
        <f>IF(Global!E27="","",Global!E27)</f>
        <v>1</v>
      </c>
      <c r="L27" s="285">
        <f>IF(Global!G27="","",Global!G27)</f>
        <v>2</v>
      </c>
      <c r="M27" s="296" t="str">
        <f t="shared" si="1"/>
        <v>V</v>
      </c>
      <c r="N27" s="287">
        <f t="shared" si="6"/>
        <v>0</v>
      </c>
      <c r="O27" s="166"/>
      <c r="P27" s="166"/>
      <c r="Q27" s="166"/>
      <c r="R27" s="166"/>
      <c r="S27" s="166"/>
    </row>
    <row r="28" spans="1:19" s="158" customFormat="1" ht="17.25" customHeight="1" thickBot="1" x14ac:dyDescent="0.25">
      <c r="A28" s="297" t="str">
        <f>Global!A28</f>
        <v>GRUPO D (Group D )</v>
      </c>
      <c r="B28" s="298"/>
      <c r="C28" s="299"/>
      <c r="D28" s="298"/>
      <c r="E28" s="300"/>
      <c r="F28" s="298"/>
      <c r="G28" s="300"/>
      <c r="H28" s="298"/>
      <c r="I28" s="301"/>
      <c r="J28" s="117"/>
      <c r="K28" s="302"/>
      <c r="L28" s="302"/>
      <c r="M28" s="303" t="str">
        <f t="shared" si="1"/>
        <v/>
      </c>
      <c r="N28" s="304"/>
      <c r="O28" s="166"/>
      <c r="P28" s="166"/>
      <c r="Q28" s="166"/>
      <c r="R28" s="166"/>
      <c r="S28" s="166"/>
    </row>
    <row r="29" spans="1:19" s="158" customFormat="1" ht="30.95" customHeight="1" thickBot="1" x14ac:dyDescent="0.25">
      <c r="A29" s="276">
        <f>Global!A29</f>
        <v>44887</v>
      </c>
      <c r="B29" s="305">
        <f>Global!B29</f>
        <v>0.54166666666666663</v>
      </c>
      <c r="C29" s="278">
        <f>Global!C29</f>
        <v>7</v>
      </c>
      <c r="D29" s="279" t="str">
        <f>Global!D29</f>
        <v>Francia (France)</v>
      </c>
      <c r="E29" s="280">
        <v>1</v>
      </c>
      <c r="F29" s="281" t="s">
        <v>4</v>
      </c>
      <c r="G29" s="280">
        <v>2</v>
      </c>
      <c r="H29" s="282" t="str">
        <f>Global!H29</f>
        <v>Australia</v>
      </c>
      <c r="I29" s="283" t="str">
        <f t="shared" ref="I29:I34" si="7">IF(OR(E29="",G29=""),"",IF(E29&gt;G29,"L",IF(G29&gt;E29,"V","E")))</f>
        <v>V</v>
      </c>
      <c r="J29" s="284"/>
      <c r="K29" s="285">
        <f>IF(Global!E29="","",Global!E29)</f>
        <v>4</v>
      </c>
      <c r="L29" s="285">
        <f>IF(Global!G29="","",Global!G29)</f>
        <v>1</v>
      </c>
      <c r="M29" s="296" t="str">
        <f t="shared" si="1"/>
        <v>L</v>
      </c>
      <c r="N29" s="287">
        <f t="shared" ref="N29:N34" si="8">IF(M29="","",IF(AND(E29=K29,L29=G29),GPOSPuntosPorMarcador,0)+IF(M29=I29,GPOSPuntosPorGanador,0)+IF(E29-G29=K29-L29,GPOSPuntosPorDiferencia,0))</f>
        <v>0</v>
      </c>
      <c r="O29" s="166"/>
      <c r="P29" s="166"/>
      <c r="Q29" s="166"/>
      <c r="R29" s="166"/>
      <c r="S29" s="166"/>
    </row>
    <row r="30" spans="1:19" s="158" customFormat="1" ht="30.95" customHeight="1" thickBot="1" x14ac:dyDescent="0.25">
      <c r="A30" s="276">
        <f>Global!A30</f>
        <v>44887</v>
      </c>
      <c r="B30" s="306">
        <f>Global!B30</f>
        <v>0.29166666666666669</v>
      </c>
      <c r="C30" s="289">
        <f>Global!C30</f>
        <v>8</v>
      </c>
      <c r="D30" s="290" t="str">
        <f>Global!D30</f>
        <v>Dinamarca (Denmark)</v>
      </c>
      <c r="E30" s="291">
        <v>3</v>
      </c>
      <c r="F30" s="292" t="s">
        <v>4</v>
      </c>
      <c r="G30" s="291">
        <v>0</v>
      </c>
      <c r="H30" s="293" t="str">
        <f>Global!H30</f>
        <v>Túnez (Tunisia)</v>
      </c>
      <c r="I30" s="283" t="str">
        <f t="shared" si="7"/>
        <v>L</v>
      </c>
      <c r="J30" s="284"/>
      <c r="K30" s="285">
        <f>IF(Global!E30="","",Global!E30)</f>
        <v>0</v>
      </c>
      <c r="L30" s="285">
        <f>IF(Global!G30="","",Global!G30)</f>
        <v>0</v>
      </c>
      <c r="M30" s="296" t="str">
        <f t="shared" si="1"/>
        <v>E</v>
      </c>
      <c r="N30" s="287">
        <f t="shared" si="8"/>
        <v>0</v>
      </c>
      <c r="O30" s="166"/>
      <c r="P30" s="166"/>
      <c r="Q30" s="166"/>
      <c r="R30" s="166"/>
      <c r="S30" s="166"/>
    </row>
    <row r="31" spans="1:19" s="158" customFormat="1" ht="30.95" customHeight="1" thickBot="1" x14ac:dyDescent="0.25">
      <c r="A31" s="276">
        <f>Global!A31</f>
        <v>44891</v>
      </c>
      <c r="B31" s="306">
        <f>Global!B31</f>
        <v>0.41666666666666669</v>
      </c>
      <c r="C31" s="289">
        <f>Global!C31</f>
        <v>21</v>
      </c>
      <c r="D31" s="290" t="str">
        <f>Global!D31</f>
        <v>Francia (France)</v>
      </c>
      <c r="E31" s="291">
        <v>2</v>
      </c>
      <c r="F31" s="292" t="s">
        <v>4</v>
      </c>
      <c r="G31" s="291">
        <v>2</v>
      </c>
      <c r="H31" s="293" t="str">
        <f>Global!H31</f>
        <v>Dinamarca (Denmark)</v>
      </c>
      <c r="I31" s="283" t="str">
        <f t="shared" si="7"/>
        <v>E</v>
      </c>
      <c r="J31" s="284"/>
      <c r="K31" s="285">
        <f>IF(Global!E31="","",Global!E31)</f>
        <v>2</v>
      </c>
      <c r="L31" s="285">
        <f>IF(Global!G31="","",Global!G31)</f>
        <v>1</v>
      </c>
      <c r="M31" s="296" t="str">
        <f t="shared" si="1"/>
        <v>L</v>
      </c>
      <c r="N31" s="287">
        <f t="shared" si="8"/>
        <v>0</v>
      </c>
      <c r="O31" s="166"/>
      <c r="P31" s="166"/>
      <c r="Q31" s="166"/>
      <c r="R31" s="166"/>
      <c r="S31" s="166"/>
    </row>
    <row r="32" spans="1:19" s="158" customFormat="1" ht="30.95" customHeight="1" thickBot="1" x14ac:dyDescent="0.25">
      <c r="A32" s="276">
        <f>Global!A32</f>
        <v>44891</v>
      </c>
      <c r="B32" s="306">
        <f>Global!B32</f>
        <v>0.16666666666666666</v>
      </c>
      <c r="C32" s="289">
        <f>Global!C32</f>
        <v>24</v>
      </c>
      <c r="D32" s="290" t="str">
        <f>Global!D32</f>
        <v>Túnez (Tunisia)</v>
      </c>
      <c r="E32" s="291">
        <v>0</v>
      </c>
      <c r="F32" s="292" t="s">
        <v>4</v>
      </c>
      <c r="G32" s="291">
        <v>3</v>
      </c>
      <c r="H32" s="293" t="str">
        <f>Global!H32</f>
        <v>Australia</v>
      </c>
      <c r="I32" s="283" t="str">
        <f t="shared" si="7"/>
        <v>V</v>
      </c>
      <c r="J32" s="284"/>
      <c r="K32" s="285">
        <f>IF(Global!E32="","",Global!E32)</f>
        <v>0</v>
      </c>
      <c r="L32" s="285">
        <f>IF(Global!G32="","",Global!G32)</f>
        <v>1</v>
      </c>
      <c r="M32" s="296" t="str">
        <f t="shared" si="1"/>
        <v>V</v>
      </c>
      <c r="N32" s="287">
        <f t="shared" si="8"/>
        <v>1</v>
      </c>
      <c r="O32" s="166"/>
      <c r="P32" s="166"/>
      <c r="Q32" s="166"/>
      <c r="R32" s="166"/>
      <c r="S32" s="166"/>
    </row>
    <row r="33" spans="1:19" s="158" customFormat="1" ht="30.95" customHeight="1" thickBot="1" x14ac:dyDescent="0.25">
      <c r="A33" s="276">
        <f>Global!A33</f>
        <v>44895</v>
      </c>
      <c r="B33" s="306">
        <f>Global!B33</f>
        <v>0.375</v>
      </c>
      <c r="C33" s="289">
        <f>Global!C33</f>
        <v>39</v>
      </c>
      <c r="D33" s="290" t="str">
        <f>Global!D33</f>
        <v>Túnez (Tunisia)</v>
      </c>
      <c r="E33" s="291">
        <v>1</v>
      </c>
      <c r="F33" s="292" t="s">
        <v>4</v>
      </c>
      <c r="G33" s="291">
        <v>3</v>
      </c>
      <c r="H33" s="293" t="str">
        <f>Global!H33</f>
        <v>Francia (France)</v>
      </c>
      <c r="I33" s="283" t="str">
        <f t="shared" si="7"/>
        <v>V</v>
      </c>
      <c r="J33" s="284"/>
      <c r="K33" s="285">
        <f>IF(Global!E33="","",Global!E33)</f>
        <v>1</v>
      </c>
      <c r="L33" s="285">
        <f>IF(Global!G33="","",Global!G33)</f>
        <v>0</v>
      </c>
      <c r="M33" s="296" t="str">
        <f t="shared" si="1"/>
        <v>L</v>
      </c>
      <c r="N33" s="287">
        <f t="shared" si="8"/>
        <v>0</v>
      </c>
      <c r="O33" s="166"/>
      <c r="P33" s="166"/>
      <c r="Q33" s="166"/>
      <c r="R33" s="166"/>
      <c r="S33" s="166"/>
    </row>
    <row r="34" spans="1:19" s="158" customFormat="1" ht="30.95" customHeight="1" thickBot="1" x14ac:dyDescent="0.25">
      <c r="A34" s="276">
        <f>Global!A34</f>
        <v>44895</v>
      </c>
      <c r="B34" s="306">
        <f>Global!B34</f>
        <v>0.375</v>
      </c>
      <c r="C34" s="289">
        <f>Global!C34</f>
        <v>40</v>
      </c>
      <c r="D34" s="290" t="str">
        <f>Global!D34</f>
        <v>Australia</v>
      </c>
      <c r="E34" s="291">
        <v>2</v>
      </c>
      <c r="F34" s="292" t="s">
        <v>4</v>
      </c>
      <c r="G34" s="291">
        <v>2</v>
      </c>
      <c r="H34" s="293" t="str">
        <f>Global!H34</f>
        <v>Dinamarca (Denmark)</v>
      </c>
      <c r="I34" s="283" t="str">
        <f t="shared" si="7"/>
        <v>E</v>
      </c>
      <c r="J34" s="284"/>
      <c r="K34" s="285">
        <f>IF(Global!E34="","",Global!E34)</f>
        <v>1</v>
      </c>
      <c r="L34" s="285">
        <f>IF(Global!G34="","",Global!G34)</f>
        <v>0</v>
      </c>
      <c r="M34" s="296" t="str">
        <f t="shared" si="1"/>
        <v>L</v>
      </c>
      <c r="N34" s="287">
        <f t="shared" si="8"/>
        <v>0</v>
      </c>
      <c r="O34" s="166"/>
      <c r="P34" s="166"/>
      <c r="Q34" s="166"/>
      <c r="R34" s="166"/>
      <c r="S34" s="166"/>
    </row>
    <row r="35" spans="1:19" s="158" customFormat="1" ht="17.25" customHeight="1" thickBot="1" x14ac:dyDescent="0.25">
      <c r="A35" s="297" t="str">
        <f>Global!A35</f>
        <v>Grupo E  (Group  E)</v>
      </c>
      <c r="B35" s="298"/>
      <c r="C35" s="299"/>
      <c r="D35" s="298"/>
      <c r="E35" s="300"/>
      <c r="F35" s="298"/>
      <c r="G35" s="300"/>
      <c r="H35" s="298"/>
      <c r="I35" s="301"/>
      <c r="J35" s="117"/>
      <c r="K35" s="302"/>
      <c r="L35" s="302"/>
      <c r="M35" s="303" t="str">
        <f t="shared" si="1"/>
        <v/>
      </c>
      <c r="N35" s="304"/>
      <c r="O35" s="166"/>
      <c r="P35" s="166"/>
      <c r="Q35" s="166"/>
      <c r="R35" s="166"/>
      <c r="S35" s="166"/>
    </row>
    <row r="36" spans="1:19" s="158" customFormat="1" ht="30.95" customHeight="1" thickBot="1" x14ac:dyDescent="0.25">
      <c r="A36" s="276">
        <f>Global!A36</f>
        <v>44888</v>
      </c>
      <c r="B36" s="305">
        <f>Global!B36</f>
        <v>0.41666666666666669</v>
      </c>
      <c r="C36" s="278">
        <f>Global!C36</f>
        <v>9</v>
      </c>
      <c r="D36" s="279" t="str">
        <f>Global!D36</f>
        <v>España (Spain)</v>
      </c>
      <c r="E36" s="280">
        <v>4</v>
      </c>
      <c r="F36" s="281" t="s">
        <v>4</v>
      </c>
      <c r="G36" s="280">
        <v>1</v>
      </c>
      <c r="H36" s="282" t="str">
        <f>Global!H36</f>
        <v>Costa Rica</v>
      </c>
      <c r="I36" s="283" t="str">
        <f t="shared" ref="I36:I41" si="9">IF(OR(E36="",G36=""),"",IF(E36&gt;G36,"L",IF(G36&gt;E36,"V","E")))</f>
        <v>L</v>
      </c>
      <c r="J36" s="284"/>
      <c r="K36" s="285">
        <f>IF(Global!E36="","",Global!E36)</f>
        <v>7</v>
      </c>
      <c r="L36" s="285">
        <f>IF(Global!G36="","",Global!G36)</f>
        <v>0</v>
      </c>
      <c r="M36" s="296" t="str">
        <f t="shared" si="1"/>
        <v>L</v>
      </c>
      <c r="N36" s="287">
        <f t="shared" ref="N36:N41" si="10">IF(M36="","",IF(AND(E36=K36,L36=G36),GPOSPuntosPorMarcador,0)+IF(M36=I36,GPOSPuntosPorGanador,0)+IF(E36-G36=K36-L36,GPOSPuntosPorDiferencia,0))</f>
        <v>1</v>
      </c>
      <c r="O36" s="166"/>
      <c r="P36" s="166"/>
      <c r="Q36" s="166"/>
      <c r="R36" s="166"/>
      <c r="S36" s="166"/>
    </row>
    <row r="37" spans="1:19" s="158" customFormat="1" ht="30.95" customHeight="1" thickBot="1" x14ac:dyDescent="0.25">
      <c r="A37" s="276">
        <f>Global!A37</f>
        <v>44888</v>
      </c>
      <c r="B37" s="306">
        <f>Global!B37</f>
        <v>0.29166666666666669</v>
      </c>
      <c r="C37" s="289">
        <f>Global!C37</f>
        <v>10</v>
      </c>
      <c r="D37" s="290" t="str">
        <f>Global!D37</f>
        <v>Alemania (Germany)</v>
      </c>
      <c r="E37" s="291">
        <v>3</v>
      </c>
      <c r="F37" s="292" t="s">
        <v>4</v>
      </c>
      <c r="G37" s="291">
        <v>2</v>
      </c>
      <c r="H37" s="293" t="str">
        <f>Global!H37</f>
        <v>Japón (Japan)</v>
      </c>
      <c r="I37" s="283" t="str">
        <f t="shared" si="9"/>
        <v>L</v>
      </c>
      <c r="J37" s="284"/>
      <c r="K37" s="285">
        <f>IF(Global!E37="","",Global!E37)</f>
        <v>1</v>
      </c>
      <c r="L37" s="285">
        <f>IF(Global!G37="","",Global!G37)</f>
        <v>2</v>
      </c>
      <c r="M37" s="296" t="str">
        <f t="shared" si="1"/>
        <v>V</v>
      </c>
      <c r="N37" s="287">
        <f t="shared" si="10"/>
        <v>0</v>
      </c>
      <c r="O37" s="166"/>
      <c r="P37" s="166"/>
      <c r="Q37" s="166"/>
      <c r="R37" s="166"/>
      <c r="S37" s="166"/>
    </row>
    <row r="38" spans="1:19" s="158" customFormat="1" ht="30.95" customHeight="1" thickBot="1" x14ac:dyDescent="0.25">
      <c r="A38" s="276">
        <f>Global!A38</f>
        <v>44892</v>
      </c>
      <c r="B38" s="306">
        <f>Global!B38</f>
        <v>0.54166666666666663</v>
      </c>
      <c r="C38" s="289">
        <f>Global!C38</f>
        <v>25</v>
      </c>
      <c r="D38" s="290" t="str">
        <f>Global!D38</f>
        <v>España (Spain)</v>
      </c>
      <c r="E38" s="291">
        <v>2</v>
      </c>
      <c r="F38" s="292" t="s">
        <v>4</v>
      </c>
      <c r="G38" s="291">
        <v>2</v>
      </c>
      <c r="H38" s="293" t="str">
        <f>Global!H38</f>
        <v>Alemania (Germany)</v>
      </c>
      <c r="I38" s="283" t="str">
        <f t="shared" si="9"/>
        <v>E</v>
      </c>
      <c r="J38" s="284"/>
      <c r="K38" s="285">
        <f>IF(Global!E38="","",Global!E38)</f>
        <v>1</v>
      </c>
      <c r="L38" s="285">
        <f>IF(Global!G38="","",Global!G38)</f>
        <v>1</v>
      </c>
      <c r="M38" s="296" t="str">
        <f t="shared" si="1"/>
        <v>E</v>
      </c>
      <c r="N38" s="287">
        <f t="shared" si="10"/>
        <v>2</v>
      </c>
      <c r="O38" s="166"/>
      <c r="P38" s="166"/>
      <c r="Q38" s="166"/>
      <c r="R38" s="166"/>
      <c r="S38" s="166"/>
    </row>
    <row r="39" spans="1:19" s="158" customFormat="1" ht="30.95" customHeight="1" thickBot="1" x14ac:dyDescent="0.25">
      <c r="A39" s="276">
        <f>Global!A39</f>
        <v>44892</v>
      </c>
      <c r="B39" s="306">
        <f>Global!B39</f>
        <v>0.16666666666666666</v>
      </c>
      <c r="C39" s="289">
        <f>Global!C39</f>
        <v>26</v>
      </c>
      <c r="D39" s="290" t="str">
        <f>Global!D39</f>
        <v>Japón (Japan)</v>
      </c>
      <c r="E39" s="280">
        <v>1</v>
      </c>
      <c r="F39" s="292" t="s">
        <v>4</v>
      </c>
      <c r="G39" s="280">
        <v>2</v>
      </c>
      <c r="H39" s="293" t="str">
        <f>Global!H39</f>
        <v>Costa Rica</v>
      </c>
      <c r="I39" s="283" t="str">
        <f t="shared" si="9"/>
        <v>V</v>
      </c>
      <c r="J39" s="284"/>
      <c r="K39" s="285">
        <f>IF(Global!E39="","",Global!E39)</f>
        <v>0</v>
      </c>
      <c r="L39" s="285">
        <f>IF(Global!G39="","",Global!G39)</f>
        <v>1</v>
      </c>
      <c r="M39" s="296" t="str">
        <f t="shared" si="1"/>
        <v>V</v>
      </c>
      <c r="N39" s="287">
        <f t="shared" si="10"/>
        <v>2</v>
      </c>
      <c r="O39" s="166"/>
      <c r="P39" s="166"/>
      <c r="Q39" s="166"/>
      <c r="R39" s="166"/>
      <c r="S39" s="166"/>
    </row>
    <row r="40" spans="1:19" s="158" customFormat="1" ht="30.95" customHeight="1" thickBot="1" x14ac:dyDescent="0.25">
      <c r="A40" s="276">
        <f>Global!A40</f>
        <v>44896</v>
      </c>
      <c r="B40" s="306">
        <f>Global!B40</f>
        <v>0.54166666666666663</v>
      </c>
      <c r="C40" s="289">
        <f>Global!C40</f>
        <v>43</v>
      </c>
      <c r="D40" s="290" t="str">
        <f>Global!D40</f>
        <v>Japón (Japan)</v>
      </c>
      <c r="E40" s="307">
        <v>0</v>
      </c>
      <c r="F40" s="292" t="s">
        <v>4</v>
      </c>
      <c r="G40" s="307">
        <v>3</v>
      </c>
      <c r="H40" s="293" t="str">
        <f>Global!H40</f>
        <v>España (Spain)</v>
      </c>
      <c r="I40" s="283" t="str">
        <f t="shared" si="9"/>
        <v>V</v>
      </c>
      <c r="J40" s="284"/>
      <c r="K40" s="285">
        <f>IF(Global!E40="","",Global!E40)</f>
        <v>2</v>
      </c>
      <c r="L40" s="285">
        <f>IF(Global!G40="","",Global!G40)</f>
        <v>1</v>
      </c>
      <c r="M40" s="296" t="str">
        <f t="shared" si="1"/>
        <v>L</v>
      </c>
      <c r="N40" s="287">
        <f t="shared" si="10"/>
        <v>0</v>
      </c>
      <c r="O40" s="166"/>
      <c r="P40" s="166"/>
      <c r="Q40" s="166"/>
      <c r="R40" s="166"/>
      <c r="S40" s="166"/>
    </row>
    <row r="41" spans="1:19" s="158" customFormat="1" ht="30.95" customHeight="1" thickBot="1" x14ac:dyDescent="0.25">
      <c r="A41" s="276">
        <f>Global!A41</f>
        <v>44896</v>
      </c>
      <c r="B41" s="306">
        <f>Global!B41</f>
        <v>0.54166666666666663</v>
      </c>
      <c r="C41" s="289">
        <f>Global!C41</f>
        <v>44</v>
      </c>
      <c r="D41" s="290" t="str">
        <f>Global!D41</f>
        <v>Costa Rica</v>
      </c>
      <c r="E41" s="280">
        <v>2</v>
      </c>
      <c r="F41" s="292" t="s">
        <v>4</v>
      </c>
      <c r="G41" s="280">
        <v>3</v>
      </c>
      <c r="H41" s="293" t="str">
        <f>Global!H41</f>
        <v>Alemania (Germany)</v>
      </c>
      <c r="I41" s="283" t="str">
        <f t="shared" si="9"/>
        <v>V</v>
      </c>
      <c r="J41" s="284"/>
      <c r="K41" s="285">
        <f>IF(Global!E41="","",Global!E41)</f>
        <v>2</v>
      </c>
      <c r="L41" s="285">
        <f>IF(Global!G41="","",Global!G41)</f>
        <v>4</v>
      </c>
      <c r="M41" s="296" t="str">
        <f t="shared" si="1"/>
        <v>V</v>
      </c>
      <c r="N41" s="287">
        <f t="shared" si="10"/>
        <v>1</v>
      </c>
      <c r="O41" s="166"/>
      <c r="P41" s="166"/>
      <c r="Q41" s="166"/>
      <c r="R41" s="166"/>
      <c r="S41" s="166"/>
    </row>
    <row r="42" spans="1:19" s="158" customFormat="1" ht="17.25" customHeight="1" thickBot="1" x14ac:dyDescent="0.25">
      <c r="A42" s="297" t="str">
        <f>Global!A42</f>
        <v>GRUPO F (Group F )</v>
      </c>
      <c r="B42" s="298"/>
      <c r="C42" s="299"/>
      <c r="D42" s="298"/>
      <c r="E42" s="300"/>
      <c r="F42" s="298"/>
      <c r="G42" s="300"/>
      <c r="H42" s="298"/>
      <c r="I42" s="301"/>
      <c r="J42" s="117"/>
      <c r="K42" s="302"/>
      <c r="L42" s="302"/>
      <c r="M42" s="303" t="str">
        <f t="shared" si="1"/>
        <v/>
      </c>
      <c r="N42" s="304"/>
      <c r="O42" s="166"/>
      <c r="P42" s="166"/>
      <c r="Q42" s="166"/>
      <c r="R42" s="166"/>
      <c r="S42" s="166"/>
    </row>
    <row r="43" spans="1:19" s="158" customFormat="1" ht="30.95" customHeight="1" thickBot="1" x14ac:dyDescent="0.25">
      <c r="A43" s="276">
        <f>Global!A43</f>
        <v>44888</v>
      </c>
      <c r="B43" s="305">
        <f>Global!B43</f>
        <v>0.54166666666666663</v>
      </c>
      <c r="C43" s="278">
        <f>Global!C43</f>
        <v>11</v>
      </c>
      <c r="D43" s="279" t="str">
        <f>Global!D43</f>
        <v>Bélgica (Belgium)</v>
      </c>
      <c r="E43" s="280">
        <v>2</v>
      </c>
      <c r="F43" s="281" t="s">
        <v>4</v>
      </c>
      <c r="G43" s="280">
        <v>2</v>
      </c>
      <c r="H43" s="282" t="str">
        <f>Global!H43</f>
        <v>Canada</v>
      </c>
      <c r="I43" s="283" t="str">
        <f t="shared" ref="I43:I48" si="11">IF(OR(E43="",G43=""),"",IF(E43&gt;G43,"L",IF(G43&gt;E43,"V","E")))</f>
        <v>E</v>
      </c>
      <c r="J43" s="284"/>
      <c r="K43" s="285">
        <f>IF(Global!E43="","",Global!E43)</f>
        <v>1</v>
      </c>
      <c r="L43" s="285">
        <f>IF(Global!G43="","",Global!G43)</f>
        <v>0</v>
      </c>
      <c r="M43" s="296" t="str">
        <f t="shared" si="1"/>
        <v>L</v>
      </c>
      <c r="N43" s="287">
        <f t="shared" ref="N43:N48" si="12">IF(M43="","",IF(AND(E43=K43,L43=G43),GPOSPuntosPorMarcador,0)+IF(M43=I43,GPOSPuntosPorGanador,0)+IF(E43-G43=K43-L43,GPOSPuntosPorDiferencia,0))</f>
        <v>0</v>
      </c>
      <c r="O43" s="166"/>
      <c r="P43" s="166"/>
      <c r="Q43" s="166"/>
      <c r="R43" s="166"/>
      <c r="S43" s="166"/>
    </row>
    <row r="44" spans="1:19" s="158" customFormat="1" ht="30.95" customHeight="1" thickBot="1" x14ac:dyDescent="0.25">
      <c r="A44" s="276">
        <f>Global!A44</f>
        <v>44888</v>
      </c>
      <c r="B44" s="306">
        <f>Global!B44</f>
        <v>0.16666666666666666</v>
      </c>
      <c r="C44" s="289">
        <f>Global!C44</f>
        <v>12</v>
      </c>
      <c r="D44" s="290" t="str">
        <f>Global!D44</f>
        <v>Marruecos (Morocco)</v>
      </c>
      <c r="E44" s="291">
        <v>0</v>
      </c>
      <c r="F44" s="292" t="s">
        <v>4</v>
      </c>
      <c r="G44" s="291">
        <v>4</v>
      </c>
      <c r="H44" s="293" t="str">
        <f>Global!H44</f>
        <v>Croacia</v>
      </c>
      <c r="I44" s="283" t="str">
        <f t="shared" si="11"/>
        <v>V</v>
      </c>
      <c r="J44" s="284"/>
      <c r="K44" s="285">
        <f>IF(Global!E44="","",Global!E44)</f>
        <v>0</v>
      </c>
      <c r="L44" s="285">
        <f>IF(Global!G44="","",Global!G44)</f>
        <v>0</v>
      </c>
      <c r="M44" s="296" t="str">
        <f t="shared" si="1"/>
        <v>E</v>
      </c>
      <c r="N44" s="287">
        <f t="shared" si="12"/>
        <v>0</v>
      </c>
      <c r="O44" s="166"/>
      <c r="P44" s="166"/>
      <c r="Q44" s="166"/>
      <c r="R44" s="166"/>
      <c r="S44" s="166"/>
    </row>
    <row r="45" spans="1:19" s="158" customFormat="1" ht="30.95" customHeight="1" thickBot="1" x14ac:dyDescent="0.25">
      <c r="A45" s="276">
        <f>Global!A45</f>
        <v>44892</v>
      </c>
      <c r="B45" s="306">
        <f>Global!B45</f>
        <v>0.29166666666666669</v>
      </c>
      <c r="C45" s="289">
        <f>Global!C45</f>
        <v>27</v>
      </c>
      <c r="D45" s="290" t="str">
        <f>Global!D45</f>
        <v>Bélgica (Belgium)</v>
      </c>
      <c r="E45" s="291">
        <v>2</v>
      </c>
      <c r="F45" s="292" t="s">
        <v>4</v>
      </c>
      <c r="G45" s="291">
        <v>0</v>
      </c>
      <c r="H45" s="293" t="str">
        <f>Global!H45</f>
        <v>Marruecos (Morocco)</v>
      </c>
      <c r="I45" s="283" t="str">
        <f t="shared" si="11"/>
        <v>L</v>
      </c>
      <c r="J45" s="284"/>
      <c r="K45" s="285">
        <f>IF(Global!E45="","",Global!E45)</f>
        <v>0</v>
      </c>
      <c r="L45" s="285">
        <f>IF(Global!G45="","",Global!G45)</f>
        <v>2</v>
      </c>
      <c r="M45" s="296" t="str">
        <f t="shared" si="1"/>
        <v>V</v>
      </c>
      <c r="N45" s="287">
        <f t="shared" si="12"/>
        <v>0</v>
      </c>
      <c r="O45" s="166"/>
      <c r="P45" s="166"/>
      <c r="Q45" s="166"/>
      <c r="R45" s="166"/>
      <c r="S45" s="166"/>
    </row>
    <row r="46" spans="1:19" s="158" customFormat="1" ht="30.95" customHeight="1" thickBot="1" x14ac:dyDescent="0.25">
      <c r="A46" s="276">
        <f>Global!A46</f>
        <v>44892</v>
      </c>
      <c r="B46" s="306">
        <f>Global!B46</f>
        <v>0.41666666666666669</v>
      </c>
      <c r="C46" s="289">
        <f>Global!C46</f>
        <v>28</v>
      </c>
      <c r="D46" s="290" t="str">
        <f>Global!D46</f>
        <v>Croacia</v>
      </c>
      <c r="E46" s="291">
        <v>1</v>
      </c>
      <c r="F46" s="292" t="s">
        <v>4</v>
      </c>
      <c r="G46" s="291">
        <v>2</v>
      </c>
      <c r="H46" s="293" t="str">
        <f>Global!H46</f>
        <v>Canada</v>
      </c>
      <c r="I46" s="283" t="str">
        <f t="shared" si="11"/>
        <v>V</v>
      </c>
      <c r="J46" s="284"/>
      <c r="K46" s="285">
        <f>IF(Global!E46="","",Global!E46)</f>
        <v>4</v>
      </c>
      <c r="L46" s="285">
        <f>IF(Global!G46="","",Global!G46)</f>
        <v>1</v>
      </c>
      <c r="M46" s="296" t="str">
        <f t="shared" si="1"/>
        <v>L</v>
      </c>
      <c r="N46" s="287">
        <f t="shared" si="12"/>
        <v>0</v>
      </c>
      <c r="O46" s="166"/>
      <c r="P46" s="166"/>
      <c r="Q46" s="166"/>
      <c r="R46" s="166"/>
      <c r="S46" s="166"/>
    </row>
    <row r="47" spans="1:19" s="158" customFormat="1" ht="30.95" customHeight="1" thickBot="1" x14ac:dyDescent="0.25">
      <c r="A47" s="276">
        <f>Global!A47</f>
        <v>44896</v>
      </c>
      <c r="B47" s="306">
        <f>Global!B47</f>
        <v>0.375</v>
      </c>
      <c r="C47" s="289">
        <f>Global!C47</f>
        <v>41</v>
      </c>
      <c r="D47" s="290" t="str">
        <f>Global!D47</f>
        <v>Croacia</v>
      </c>
      <c r="E47" s="291">
        <v>0</v>
      </c>
      <c r="F47" s="292" t="s">
        <v>4</v>
      </c>
      <c r="G47" s="291">
        <v>2</v>
      </c>
      <c r="H47" s="293" t="str">
        <f>Global!H47</f>
        <v>Bélgica (Belgium)</v>
      </c>
      <c r="I47" s="283" t="str">
        <f t="shared" si="11"/>
        <v>V</v>
      </c>
      <c r="J47" s="284"/>
      <c r="K47" s="285">
        <f>IF(Global!E47="","",Global!E47)</f>
        <v>0</v>
      </c>
      <c r="L47" s="285">
        <f>IF(Global!G47="","",Global!G47)</f>
        <v>0</v>
      </c>
      <c r="M47" s="296" t="str">
        <f t="shared" si="1"/>
        <v>E</v>
      </c>
      <c r="N47" s="287">
        <f t="shared" si="12"/>
        <v>0</v>
      </c>
      <c r="O47" s="166"/>
      <c r="P47" s="166"/>
      <c r="Q47" s="166"/>
      <c r="R47" s="166"/>
      <c r="S47" s="166"/>
    </row>
    <row r="48" spans="1:19" s="158" customFormat="1" ht="30.95" customHeight="1" thickBot="1" x14ac:dyDescent="0.25">
      <c r="A48" s="276">
        <f>Global!A48</f>
        <v>44896</v>
      </c>
      <c r="B48" s="306">
        <f>Global!B48</f>
        <v>0.375</v>
      </c>
      <c r="C48" s="289">
        <f>Global!C48</f>
        <v>42</v>
      </c>
      <c r="D48" s="308" t="str">
        <f>Global!D48</f>
        <v>Canada</v>
      </c>
      <c r="E48" s="291">
        <v>3</v>
      </c>
      <c r="F48" s="309" t="s">
        <v>4</v>
      </c>
      <c r="G48" s="291">
        <v>0</v>
      </c>
      <c r="H48" s="310" t="str">
        <f>Global!H48</f>
        <v>Marruecos (Morocco)</v>
      </c>
      <c r="I48" s="283" t="str">
        <f t="shared" si="11"/>
        <v>L</v>
      </c>
      <c r="J48" s="311"/>
      <c r="K48" s="285">
        <f>IF(Global!E48="","",Global!E48)</f>
        <v>1</v>
      </c>
      <c r="L48" s="285">
        <f>IF(Global!G48="","",Global!G48)</f>
        <v>2</v>
      </c>
      <c r="M48" s="286" t="str">
        <f t="shared" si="1"/>
        <v>V</v>
      </c>
      <c r="N48" s="287">
        <f t="shared" si="12"/>
        <v>0</v>
      </c>
      <c r="O48" s="166"/>
      <c r="P48" s="166"/>
      <c r="Q48" s="166"/>
      <c r="R48" s="166"/>
      <c r="S48" s="166"/>
    </row>
    <row r="49" spans="1:19" s="158" customFormat="1" ht="17.25" customHeight="1" thickBot="1" x14ac:dyDescent="0.25">
      <c r="A49" s="297" t="str">
        <f>Global!A49</f>
        <v>GRUPO G (Group  G)</v>
      </c>
      <c r="B49" s="298"/>
      <c r="C49" s="299"/>
      <c r="D49" s="298"/>
      <c r="E49" s="300"/>
      <c r="F49" s="298"/>
      <c r="G49" s="300"/>
      <c r="H49" s="298"/>
      <c r="I49" s="301"/>
      <c r="J49" s="117"/>
      <c r="K49" s="302"/>
      <c r="L49" s="302"/>
      <c r="M49" s="303" t="str">
        <f t="shared" si="1"/>
        <v/>
      </c>
      <c r="N49" s="304"/>
      <c r="O49" s="166"/>
      <c r="P49" s="166"/>
      <c r="Q49" s="166"/>
      <c r="R49" s="166"/>
      <c r="S49" s="166"/>
    </row>
    <row r="50" spans="1:19" s="158" customFormat="1" ht="30.95" customHeight="1" thickBot="1" x14ac:dyDescent="0.25">
      <c r="A50" s="276">
        <f>Global!A50</f>
        <v>44889</v>
      </c>
      <c r="B50" s="305">
        <f>Global!B50</f>
        <v>0.54166666666666663</v>
      </c>
      <c r="C50" s="278">
        <f>Global!C50</f>
        <v>13</v>
      </c>
      <c r="D50" s="279" t="str">
        <f>Global!D50</f>
        <v>Brasil (Brazil)</v>
      </c>
      <c r="E50" s="280">
        <v>0</v>
      </c>
      <c r="F50" s="281" t="s">
        <v>4</v>
      </c>
      <c r="G50" s="280">
        <v>0</v>
      </c>
      <c r="H50" s="282" t="str">
        <f>Global!H50</f>
        <v>Serbia</v>
      </c>
      <c r="I50" s="283" t="str">
        <f t="shared" ref="I50:I55" si="13">IF(OR(E50="",G50=""),"",IF(E50&gt;G50,"L",IF(G50&gt;E50,"V","E")))</f>
        <v>E</v>
      </c>
      <c r="J50" s="284"/>
      <c r="K50" s="285">
        <f>IF(Global!E50="","",Global!E50)</f>
        <v>2</v>
      </c>
      <c r="L50" s="285">
        <f>IF(Global!G50="","",Global!G50)</f>
        <v>0</v>
      </c>
      <c r="M50" s="296" t="str">
        <f t="shared" si="1"/>
        <v>L</v>
      </c>
      <c r="N50" s="287">
        <f t="shared" ref="N50:N55" si="14">IF(M50="","",IF(AND(E50=K50,L50=G50),GPOSPuntosPorMarcador,0)+IF(M50=I50,GPOSPuntosPorGanador,0)+IF(E50-G50=K50-L50,GPOSPuntosPorDiferencia,0))</f>
        <v>0</v>
      </c>
      <c r="O50" s="166"/>
      <c r="P50" s="166"/>
      <c r="Q50" s="166"/>
      <c r="R50" s="166"/>
      <c r="S50" s="166"/>
    </row>
    <row r="51" spans="1:19" s="158" customFormat="1" ht="30.95" customHeight="1" thickBot="1" x14ac:dyDescent="0.25">
      <c r="A51" s="276">
        <f>Global!A51</f>
        <v>44889</v>
      </c>
      <c r="B51" s="306">
        <f>Global!B51</f>
        <v>0.16666666666666666</v>
      </c>
      <c r="C51" s="289">
        <f>Global!C51</f>
        <v>14</v>
      </c>
      <c r="D51" s="290" t="str">
        <f>Global!D51</f>
        <v>Suiza (Switzerland)</v>
      </c>
      <c r="E51" s="291">
        <v>0</v>
      </c>
      <c r="F51" s="292" t="s">
        <v>4</v>
      </c>
      <c r="G51" s="291">
        <v>0</v>
      </c>
      <c r="H51" s="293" t="str">
        <f>Global!H51</f>
        <v>Camerún (Cameroon)</v>
      </c>
      <c r="I51" s="283" t="str">
        <f t="shared" si="13"/>
        <v>E</v>
      </c>
      <c r="J51" s="284"/>
      <c r="K51" s="285">
        <f>IF(Global!E51="","",Global!E51)</f>
        <v>1</v>
      </c>
      <c r="L51" s="285">
        <f>IF(Global!G51="","",Global!G51)</f>
        <v>0</v>
      </c>
      <c r="M51" s="296" t="str">
        <f t="shared" si="1"/>
        <v>L</v>
      </c>
      <c r="N51" s="287">
        <f t="shared" si="14"/>
        <v>0</v>
      </c>
      <c r="O51" s="166"/>
      <c r="P51" s="166"/>
      <c r="Q51" s="166"/>
      <c r="R51" s="166"/>
      <c r="S51" s="166"/>
    </row>
    <row r="52" spans="1:19" s="158" customFormat="1" ht="30.95" customHeight="1" thickBot="1" x14ac:dyDescent="0.25">
      <c r="A52" s="276">
        <f>Global!A52</f>
        <v>44893</v>
      </c>
      <c r="B52" s="306">
        <f>Global!B52</f>
        <v>0.41666666666666669</v>
      </c>
      <c r="C52" s="289">
        <f>Global!C52</f>
        <v>29</v>
      </c>
      <c r="D52" s="290" t="str">
        <f>Global!D52</f>
        <v>Brasil (Brazil)</v>
      </c>
      <c r="E52" s="291">
        <v>3</v>
      </c>
      <c r="F52" s="292" t="s">
        <v>4</v>
      </c>
      <c r="G52" s="291">
        <v>0</v>
      </c>
      <c r="H52" s="293" t="str">
        <f>Global!H52</f>
        <v>Suiza (Switzerland)</v>
      </c>
      <c r="I52" s="283" t="str">
        <f t="shared" si="13"/>
        <v>L</v>
      </c>
      <c r="J52" s="284"/>
      <c r="K52" s="285">
        <f>IF(Global!E52="","",Global!E52)</f>
        <v>1</v>
      </c>
      <c r="L52" s="285">
        <f>IF(Global!G52="","",Global!G52)</f>
        <v>0</v>
      </c>
      <c r="M52" s="296" t="str">
        <f t="shared" si="1"/>
        <v>L</v>
      </c>
      <c r="N52" s="287">
        <f t="shared" si="14"/>
        <v>1</v>
      </c>
      <c r="O52" s="166"/>
      <c r="P52" s="166"/>
      <c r="Q52" s="166"/>
      <c r="R52" s="166"/>
      <c r="S52" s="166"/>
    </row>
    <row r="53" spans="1:19" s="158" customFormat="1" ht="30.95" customHeight="1" thickBot="1" x14ac:dyDescent="0.25">
      <c r="A53" s="276">
        <f>Global!A53</f>
        <v>44893</v>
      </c>
      <c r="B53" s="306">
        <f>Global!B53</f>
        <v>0.16666666666666666</v>
      </c>
      <c r="C53" s="289">
        <f>Global!C53</f>
        <v>30</v>
      </c>
      <c r="D53" s="290" t="str">
        <f>Global!D53</f>
        <v>Camerún (Cameroon)</v>
      </c>
      <c r="E53" s="291">
        <v>2</v>
      </c>
      <c r="F53" s="292" t="s">
        <v>4</v>
      </c>
      <c r="G53" s="291">
        <v>2</v>
      </c>
      <c r="H53" s="293" t="str">
        <f>Global!H53</f>
        <v>Serbia</v>
      </c>
      <c r="I53" s="283" t="str">
        <f t="shared" si="13"/>
        <v>E</v>
      </c>
      <c r="J53" s="284"/>
      <c r="K53" s="285">
        <f>IF(Global!E53="","",Global!E53)</f>
        <v>3</v>
      </c>
      <c r="L53" s="285">
        <f>IF(Global!G53="","",Global!G53)</f>
        <v>3</v>
      </c>
      <c r="M53" s="296" t="str">
        <f t="shared" si="1"/>
        <v>E</v>
      </c>
      <c r="N53" s="287">
        <f t="shared" si="14"/>
        <v>2</v>
      </c>
      <c r="O53" s="166"/>
      <c r="P53" s="166"/>
      <c r="Q53" s="166"/>
      <c r="R53" s="166"/>
      <c r="S53" s="166"/>
    </row>
    <row r="54" spans="1:19" s="158" customFormat="1" ht="30.95" customHeight="1" thickBot="1" x14ac:dyDescent="0.25">
      <c r="A54" s="276">
        <f>Global!A54</f>
        <v>44897</v>
      </c>
      <c r="B54" s="306">
        <f>Global!B54</f>
        <v>0.54166666666666663</v>
      </c>
      <c r="C54" s="289">
        <f>Global!C54</f>
        <v>45</v>
      </c>
      <c r="D54" s="290" t="str">
        <f>Global!D54</f>
        <v>Camerún (Cameroon)</v>
      </c>
      <c r="E54" s="291">
        <v>1</v>
      </c>
      <c r="F54" s="292" t="s">
        <v>4</v>
      </c>
      <c r="G54" s="291">
        <v>2</v>
      </c>
      <c r="H54" s="293" t="str">
        <f>Global!H54</f>
        <v>Brasil (Brazil)</v>
      </c>
      <c r="I54" s="283" t="str">
        <f t="shared" si="13"/>
        <v>V</v>
      </c>
      <c r="J54" s="284"/>
      <c r="K54" s="285">
        <f>IF(Global!E54="","",Global!E54)</f>
        <v>1</v>
      </c>
      <c r="L54" s="285">
        <f>IF(Global!G54="","",Global!G54)</f>
        <v>0</v>
      </c>
      <c r="M54" s="296" t="str">
        <f t="shared" si="1"/>
        <v>L</v>
      </c>
      <c r="N54" s="287">
        <f t="shared" si="14"/>
        <v>0</v>
      </c>
      <c r="O54" s="166"/>
      <c r="P54" s="166"/>
      <c r="Q54" s="166"/>
      <c r="R54" s="166"/>
      <c r="S54" s="166"/>
    </row>
    <row r="55" spans="1:19" s="158" customFormat="1" ht="30.95" customHeight="1" thickBot="1" x14ac:dyDescent="0.25">
      <c r="A55" s="276">
        <f>Global!A55</f>
        <v>44897</v>
      </c>
      <c r="B55" s="306">
        <f>Global!B55</f>
        <v>0.54166666666666663</v>
      </c>
      <c r="C55" s="289">
        <f>Global!C55</f>
        <v>46</v>
      </c>
      <c r="D55" s="290" t="str">
        <f>Global!D55</f>
        <v>Serbia</v>
      </c>
      <c r="E55" s="291">
        <v>2</v>
      </c>
      <c r="F55" s="292" t="s">
        <v>4</v>
      </c>
      <c r="G55" s="291">
        <v>0</v>
      </c>
      <c r="H55" s="293" t="str">
        <f>Global!H55</f>
        <v>Suiza (Switzerland)</v>
      </c>
      <c r="I55" s="283" t="str">
        <f t="shared" si="13"/>
        <v>L</v>
      </c>
      <c r="J55" s="284"/>
      <c r="K55" s="285">
        <f>IF(Global!E55="","",Global!E55)</f>
        <v>2</v>
      </c>
      <c r="L55" s="285">
        <f>IF(Global!G55="","",Global!G55)</f>
        <v>3</v>
      </c>
      <c r="M55" s="296" t="str">
        <f t="shared" si="1"/>
        <v>V</v>
      </c>
      <c r="N55" s="287">
        <f t="shared" si="14"/>
        <v>0</v>
      </c>
      <c r="O55" s="166"/>
      <c r="P55" s="166"/>
      <c r="Q55" s="166"/>
      <c r="R55" s="166"/>
      <c r="S55" s="166"/>
    </row>
    <row r="56" spans="1:19" s="158" customFormat="1" ht="17.25" customHeight="1" thickBot="1" x14ac:dyDescent="0.25">
      <c r="A56" s="297" t="str">
        <f>Global!A56</f>
        <v>GRUPO H (Group H)</v>
      </c>
      <c r="B56" s="298"/>
      <c r="C56" s="299"/>
      <c r="D56" s="298"/>
      <c r="E56" s="300"/>
      <c r="F56" s="298"/>
      <c r="G56" s="300"/>
      <c r="H56" s="298"/>
      <c r="I56" s="301"/>
      <c r="J56" s="117"/>
      <c r="K56" s="302"/>
      <c r="L56" s="302"/>
      <c r="M56" s="303" t="str">
        <f t="shared" si="1"/>
        <v/>
      </c>
      <c r="N56" s="304"/>
      <c r="O56" s="166"/>
      <c r="P56" s="166"/>
      <c r="Q56" s="166"/>
      <c r="R56" s="166"/>
      <c r="S56" s="166"/>
    </row>
    <row r="57" spans="1:19" s="158" customFormat="1" ht="30.95" customHeight="1" thickBot="1" x14ac:dyDescent="0.25">
      <c r="A57" s="276">
        <f>Global!A57</f>
        <v>44889</v>
      </c>
      <c r="B57" s="305">
        <f>Global!B57</f>
        <v>0.41666666666666669</v>
      </c>
      <c r="C57" s="278">
        <f>Global!C57</f>
        <v>15</v>
      </c>
      <c r="D57" s="279" t="str">
        <f>Global!D57</f>
        <v>Portugal</v>
      </c>
      <c r="E57" s="280">
        <v>3</v>
      </c>
      <c r="F57" s="281" t="s">
        <v>4</v>
      </c>
      <c r="G57" s="280">
        <v>1</v>
      </c>
      <c r="H57" s="282" t="str">
        <f>Global!H57</f>
        <v>Ghana</v>
      </c>
      <c r="I57" s="283" t="str">
        <f t="shared" ref="I57:I62" si="15">IF(OR(E57="",G57=""),"",IF(E57&gt;G57,"L",IF(G57&gt;E57,"V","E")))</f>
        <v>L</v>
      </c>
      <c r="J57" s="284"/>
      <c r="K57" s="285">
        <f>IF(Global!E57="","",Global!E57)</f>
        <v>3</v>
      </c>
      <c r="L57" s="285">
        <f>IF(Global!G57="","",Global!G57)</f>
        <v>2</v>
      </c>
      <c r="M57" s="296" t="str">
        <f t="shared" si="1"/>
        <v>L</v>
      </c>
      <c r="N57" s="287">
        <f t="shared" ref="N57:N62" si="16">IF(M57="","",IF(AND(E57=K57,L57=G57),GPOSPuntosPorMarcador,0)+IF(M57=I57,GPOSPuntosPorGanador,0)+IF(E57-G57=K57-L57,GPOSPuntosPorDiferencia,0))</f>
        <v>1</v>
      </c>
      <c r="O57" s="166"/>
      <c r="P57" s="166"/>
      <c r="Q57" s="166"/>
      <c r="R57" s="166"/>
      <c r="S57" s="166"/>
    </row>
    <row r="58" spans="1:19" s="158" customFormat="1" ht="30.95" customHeight="1" thickBot="1" x14ac:dyDescent="0.25">
      <c r="A58" s="276">
        <f>Global!A58</f>
        <v>44889</v>
      </c>
      <c r="B58" s="306">
        <f>Global!B58</f>
        <v>0.29166666666666669</v>
      </c>
      <c r="C58" s="289">
        <f>Global!C58</f>
        <v>16</v>
      </c>
      <c r="D58" s="290" t="str">
        <f>Global!D58</f>
        <v>Uruguay</v>
      </c>
      <c r="E58" s="280">
        <v>1</v>
      </c>
      <c r="F58" s="292" t="s">
        <v>4</v>
      </c>
      <c r="G58" s="291">
        <v>1</v>
      </c>
      <c r="H58" s="293" t="str">
        <f>Global!H58</f>
        <v>Corea del Sur (S. Korea)</v>
      </c>
      <c r="I58" s="283" t="str">
        <f t="shared" si="15"/>
        <v>E</v>
      </c>
      <c r="J58" s="284"/>
      <c r="K58" s="285">
        <f>IF(Global!E58="","",Global!E58)</f>
        <v>0</v>
      </c>
      <c r="L58" s="285">
        <f>IF(Global!G58="","",Global!G58)</f>
        <v>0</v>
      </c>
      <c r="M58" s="296" t="str">
        <f t="shared" si="1"/>
        <v>E</v>
      </c>
      <c r="N58" s="287">
        <f t="shared" si="16"/>
        <v>2</v>
      </c>
      <c r="O58" s="166"/>
      <c r="P58" s="166"/>
      <c r="Q58" s="166"/>
      <c r="R58" s="166"/>
      <c r="S58" s="166"/>
    </row>
    <row r="59" spans="1:19" s="158" customFormat="1" ht="30.95" customHeight="1" thickBot="1" x14ac:dyDescent="0.25">
      <c r="A59" s="276">
        <f>Global!A59</f>
        <v>44893</v>
      </c>
      <c r="B59" s="306">
        <f>Global!B59</f>
        <v>0.54166666666666663</v>
      </c>
      <c r="C59" s="289">
        <f>Global!C59</f>
        <v>31</v>
      </c>
      <c r="D59" s="290" t="str">
        <f>Global!D59</f>
        <v>Portugal</v>
      </c>
      <c r="E59" s="291">
        <v>0</v>
      </c>
      <c r="F59" s="292" t="s">
        <v>4</v>
      </c>
      <c r="G59" s="291">
        <v>0</v>
      </c>
      <c r="H59" s="293" t="str">
        <f>Global!H59</f>
        <v>Uruguay</v>
      </c>
      <c r="I59" s="283" t="str">
        <f t="shared" si="15"/>
        <v>E</v>
      </c>
      <c r="J59" s="284"/>
      <c r="K59" s="285">
        <f>IF(Global!E59="","",Global!E59)</f>
        <v>2</v>
      </c>
      <c r="L59" s="285">
        <f>IF(Global!G59="","",Global!G59)</f>
        <v>0</v>
      </c>
      <c r="M59" s="296" t="str">
        <f t="shared" si="1"/>
        <v>L</v>
      </c>
      <c r="N59" s="287">
        <f t="shared" si="16"/>
        <v>0</v>
      </c>
      <c r="O59" s="166"/>
      <c r="P59" s="166"/>
      <c r="Q59" s="166"/>
      <c r="R59" s="166"/>
      <c r="S59" s="166"/>
    </row>
    <row r="60" spans="1:19" s="158" customFormat="1" ht="30.95" customHeight="1" thickBot="1" x14ac:dyDescent="0.25">
      <c r="A60" s="276">
        <f>Global!A60</f>
        <v>44893</v>
      </c>
      <c r="B60" s="306">
        <f>Global!B60</f>
        <v>0.29166666666666669</v>
      </c>
      <c r="C60" s="289">
        <f>Global!C60</f>
        <v>32</v>
      </c>
      <c r="D60" s="290" t="str">
        <f>Global!D60</f>
        <v>Corea del Sur (S. Korea)</v>
      </c>
      <c r="E60" s="280">
        <v>2</v>
      </c>
      <c r="F60" s="292" t="s">
        <v>4</v>
      </c>
      <c r="G60" s="291">
        <v>0</v>
      </c>
      <c r="H60" s="293" t="str">
        <f>Global!H60</f>
        <v>Ghana</v>
      </c>
      <c r="I60" s="283" t="str">
        <f t="shared" si="15"/>
        <v>L</v>
      </c>
      <c r="J60" s="284"/>
      <c r="K60" s="285">
        <f>IF(Global!E60="","",Global!E60)</f>
        <v>2</v>
      </c>
      <c r="L60" s="285">
        <f>IF(Global!G60="","",Global!G60)</f>
        <v>3</v>
      </c>
      <c r="M60" s="296" t="str">
        <f t="shared" si="1"/>
        <v>V</v>
      </c>
      <c r="N60" s="287">
        <f t="shared" si="16"/>
        <v>0</v>
      </c>
      <c r="O60" s="166"/>
      <c r="P60" s="166"/>
      <c r="Q60" s="166"/>
      <c r="R60" s="166"/>
      <c r="S60" s="166"/>
    </row>
    <row r="61" spans="1:19" s="158" customFormat="1" ht="30.95" customHeight="1" thickBot="1" x14ac:dyDescent="0.25">
      <c r="A61" s="276">
        <f>Global!A61</f>
        <v>44897</v>
      </c>
      <c r="B61" s="306">
        <f>Global!B61</f>
        <v>0.375</v>
      </c>
      <c r="C61" s="289">
        <f>Global!C61</f>
        <v>47</v>
      </c>
      <c r="D61" s="290" t="str">
        <f>Global!D61</f>
        <v>Corea del Sur (S. Korea)</v>
      </c>
      <c r="E61" s="291">
        <v>1</v>
      </c>
      <c r="F61" s="292" t="s">
        <v>4</v>
      </c>
      <c r="G61" s="291">
        <v>2</v>
      </c>
      <c r="H61" s="293" t="str">
        <f>Global!H61</f>
        <v>Portugal</v>
      </c>
      <c r="I61" s="283" t="str">
        <f t="shared" si="15"/>
        <v>V</v>
      </c>
      <c r="J61" s="284"/>
      <c r="K61" s="285">
        <f>IF(Global!E61="","",Global!E61)</f>
        <v>2</v>
      </c>
      <c r="L61" s="285">
        <f>IF(Global!G61="","",Global!G61)</f>
        <v>1</v>
      </c>
      <c r="M61" s="296" t="str">
        <f t="shared" si="1"/>
        <v>L</v>
      </c>
      <c r="N61" s="287">
        <f t="shared" si="16"/>
        <v>0</v>
      </c>
      <c r="O61" s="166"/>
      <c r="P61" s="166"/>
      <c r="Q61" s="166"/>
      <c r="R61" s="166"/>
      <c r="S61" s="166"/>
    </row>
    <row r="62" spans="1:19" s="158" customFormat="1" ht="30.95" customHeight="1" thickBot="1" x14ac:dyDescent="0.25">
      <c r="A62" s="276">
        <f>Global!A62</f>
        <v>44897</v>
      </c>
      <c r="B62" s="306">
        <f>Global!B62</f>
        <v>0.375</v>
      </c>
      <c r="C62" s="289">
        <f>Global!C62</f>
        <v>48</v>
      </c>
      <c r="D62" s="290" t="str">
        <f>Global!D62</f>
        <v>Ghana</v>
      </c>
      <c r="E62" s="291">
        <v>0</v>
      </c>
      <c r="F62" s="292" t="s">
        <v>4</v>
      </c>
      <c r="G62" s="291">
        <v>2</v>
      </c>
      <c r="H62" s="293" t="str">
        <f>Global!H62</f>
        <v>Uruguay</v>
      </c>
      <c r="I62" s="283" t="str">
        <f t="shared" si="15"/>
        <v>V</v>
      </c>
      <c r="J62" s="284"/>
      <c r="K62" s="285">
        <f>IF(Global!E62="","",Global!E62)</f>
        <v>0</v>
      </c>
      <c r="L62" s="285">
        <f>IF(Global!G62="","",Global!G62)</f>
        <v>2</v>
      </c>
      <c r="M62" s="296" t="str">
        <f t="shared" si="1"/>
        <v>V</v>
      </c>
      <c r="N62" s="287">
        <f t="shared" si="16"/>
        <v>3</v>
      </c>
      <c r="O62" s="166"/>
      <c r="P62" s="166"/>
      <c r="Q62" s="166"/>
      <c r="R62" s="166"/>
      <c r="S62" s="166"/>
    </row>
    <row r="63" spans="1:19" s="158" customFormat="1" ht="17.25" customHeight="1" thickBot="1" x14ac:dyDescent="0.25">
      <c r="A63" s="297" t="str">
        <f>Global!A63</f>
        <v>OCTAVOS DE FINAL (Round of 16)</v>
      </c>
      <c r="B63" s="312"/>
      <c r="C63" s="313"/>
      <c r="D63" s="298"/>
      <c r="E63" s="300"/>
      <c r="F63" s="298"/>
      <c r="G63" s="300"/>
      <c r="H63" s="298"/>
      <c r="I63" s="301"/>
      <c r="J63" s="117"/>
      <c r="K63" s="302"/>
      <c r="L63" s="302"/>
      <c r="M63" s="303" t="str">
        <f t="shared" si="1"/>
        <v/>
      </c>
      <c r="N63" s="304"/>
      <c r="O63" s="166"/>
      <c r="P63" s="166"/>
      <c r="Q63" s="166"/>
      <c r="R63" s="166"/>
      <c r="S63" s="166"/>
    </row>
    <row r="64" spans="1:19" s="158" customFormat="1" ht="30.95" customHeight="1" thickBot="1" x14ac:dyDescent="0.25">
      <c r="A64" s="276">
        <f>Global!A64</f>
        <v>44898</v>
      </c>
      <c r="B64" s="305">
        <f>Global!B64</f>
        <v>0.375</v>
      </c>
      <c r="C64" s="278">
        <f>Global!C64</f>
        <v>49</v>
      </c>
      <c r="D64" s="281" t="str">
        <f>Global!D64</f>
        <v>Holanda (Holland)</v>
      </c>
      <c r="E64" s="280">
        <v>3</v>
      </c>
      <c r="F64" s="281" t="s">
        <v>4</v>
      </c>
      <c r="G64" s="280">
        <v>1</v>
      </c>
      <c r="H64" s="314" t="str">
        <f>Global!H64</f>
        <v>Estados Unidos (USA)</v>
      </c>
      <c r="I64" s="283" t="str">
        <f t="shared" ref="I64:I71" si="17">IF(OR(E64="",G64=""),"",IF(E64&gt;G64,"L",IF(G64&gt;E64,"V","E")))</f>
        <v>L</v>
      </c>
      <c r="J64" s="284"/>
      <c r="K64" s="285">
        <f>IF(Global!E64="","",Global!E64)</f>
        <v>3</v>
      </c>
      <c r="L64" s="285">
        <f>IF(Global!G64="","",Global!G64)</f>
        <v>1</v>
      </c>
      <c r="M64" s="296" t="str">
        <f t="shared" si="1"/>
        <v>L</v>
      </c>
      <c r="N64" s="287">
        <f t="shared" ref="N64:N71" si="18">IF(M64="","",IF(AND(E64=K64,L64=G64),OCTPuntosPorMarcador,0)+IF(M64=I64,OCTPuntosPorGanador,0)+IF(E64-G64=K64-L64,OCTPuntosPorDiferencia,0))</f>
        <v>5</v>
      </c>
      <c r="O64" s="166"/>
      <c r="P64" s="166"/>
      <c r="Q64" s="166"/>
      <c r="R64" s="166"/>
      <c r="S64" s="166"/>
    </row>
    <row r="65" spans="1:19" s="158" customFormat="1" ht="30.95" customHeight="1" thickBot="1" x14ac:dyDescent="0.25">
      <c r="A65" s="276">
        <f>Global!A65</f>
        <v>44898</v>
      </c>
      <c r="B65" s="306">
        <f>Global!B65</f>
        <v>0.54166666666666663</v>
      </c>
      <c r="C65" s="289">
        <f>Global!C65</f>
        <v>50</v>
      </c>
      <c r="D65" s="292" t="str">
        <f>Global!D65</f>
        <v>Argentina</v>
      </c>
      <c r="E65" s="291">
        <v>2</v>
      </c>
      <c r="F65" s="292" t="s">
        <v>4</v>
      </c>
      <c r="G65" s="291">
        <v>0</v>
      </c>
      <c r="H65" s="315" t="str">
        <f>Global!H65</f>
        <v>Australia</v>
      </c>
      <c r="I65" s="283" t="str">
        <f t="shared" si="17"/>
        <v>L</v>
      </c>
      <c r="J65" s="284"/>
      <c r="K65" s="285">
        <f>IF(Global!E65="","",Global!E65)</f>
        <v>2</v>
      </c>
      <c r="L65" s="285">
        <f>IF(Global!G65="","",Global!G65)</f>
        <v>1</v>
      </c>
      <c r="M65" s="296" t="str">
        <f t="shared" si="1"/>
        <v>L</v>
      </c>
      <c r="N65" s="287">
        <f t="shared" si="18"/>
        <v>3</v>
      </c>
      <c r="O65" s="166"/>
      <c r="P65" s="166"/>
      <c r="Q65" s="166"/>
      <c r="R65" s="166"/>
      <c r="S65" s="166"/>
    </row>
    <row r="66" spans="1:19" s="158" customFormat="1" ht="30.95" customHeight="1" thickBot="1" x14ac:dyDescent="0.25">
      <c r="A66" s="276">
        <f>Global!A66</f>
        <v>44899</v>
      </c>
      <c r="B66" s="306">
        <f>Global!B66</f>
        <v>0.375</v>
      </c>
      <c r="C66" s="289">
        <f>Global!C66</f>
        <v>51</v>
      </c>
      <c r="D66" s="292" t="str">
        <f>Global!D66</f>
        <v>Francia (France)</v>
      </c>
      <c r="E66" s="291">
        <v>0</v>
      </c>
      <c r="F66" s="292" t="s">
        <v>4</v>
      </c>
      <c r="G66" s="291">
        <v>2</v>
      </c>
      <c r="H66" s="315" t="str">
        <f>Global!H66</f>
        <v>Polonia (Poland)</v>
      </c>
      <c r="I66" s="283" t="str">
        <f t="shared" si="17"/>
        <v>V</v>
      </c>
      <c r="J66" s="284"/>
      <c r="K66" s="285">
        <f>IF(Global!E66="","",Global!E66)</f>
        <v>3</v>
      </c>
      <c r="L66" s="285">
        <f>IF(Global!G66="","",Global!G66)</f>
        <v>1</v>
      </c>
      <c r="M66" s="296" t="str">
        <f t="shared" si="1"/>
        <v>L</v>
      </c>
      <c r="N66" s="287">
        <f t="shared" si="18"/>
        <v>0</v>
      </c>
      <c r="O66" s="166"/>
      <c r="P66" s="166"/>
      <c r="Q66" s="166"/>
      <c r="R66" s="166"/>
      <c r="S66" s="166"/>
    </row>
    <row r="67" spans="1:19" s="158" customFormat="1" ht="30.95" customHeight="1" thickBot="1" x14ac:dyDescent="0.25">
      <c r="A67" s="276">
        <f>Global!A67</f>
        <v>44899</v>
      </c>
      <c r="B67" s="306">
        <f>Global!B67</f>
        <v>0.54166666666666663</v>
      </c>
      <c r="C67" s="289">
        <f>Global!C67</f>
        <v>52</v>
      </c>
      <c r="D67" s="292" t="str">
        <f>Global!D67</f>
        <v>Inglaterra (England)</v>
      </c>
      <c r="E67" s="291">
        <v>3</v>
      </c>
      <c r="F67" s="292" t="s">
        <v>4</v>
      </c>
      <c r="G67" s="291">
        <v>1</v>
      </c>
      <c r="H67" s="315" t="str">
        <f>Global!H67</f>
        <v>Senegal</v>
      </c>
      <c r="I67" s="283" t="str">
        <f t="shared" si="17"/>
        <v>L</v>
      </c>
      <c r="J67" s="284"/>
      <c r="K67" s="285">
        <f>IF(Global!E67="","",Global!E67)</f>
        <v>3</v>
      </c>
      <c r="L67" s="285">
        <f>IF(Global!G67="","",Global!G67)</f>
        <v>0</v>
      </c>
      <c r="M67" s="296" t="str">
        <f t="shared" si="1"/>
        <v>L</v>
      </c>
      <c r="N67" s="287">
        <f t="shared" si="18"/>
        <v>3</v>
      </c>
      <c r="O67" s="166"/>
      <c r="P67" s="166"/>
      <c r="Q67" s="166"/>
      <c r="R67" s="166"/>
      <c r="S67" s="166"/>
    </row>
    <row r="68" spans="1:19" s="158" customFormat="1" ht="30.95" customHeight="1" thickBot="1" x14ac:dyDescent="0.25">
      <c r="A68" s="276">
        <f>Global!A68</f>
        <v>44900</v>
      </c>
      <c r="B68" s="306">
        <f>Global!B68</f>
        <v>0.375</v>
      </c>
      <c r="C68" s="289">
        <f>Global!C68</f>
        <v>53</v>
      </c>
      <c r="D68" s="292" t="str">
        <f>Global!D68</f>
        <v>Japón (Japan)</v>
      </c>
      <c r="E68" s="291">
        <v>2</v>
      </c>
      <c r="F68" s="292" t="s">
        <v>4</v>
      </c>
      <c r="G68" s="291">
        <v>2</v>
      </c>
      <c r="H68" s="315" t="str">
        <f>Global!H68</f>
        <v>Croacia</v>
      </c>
      <c r="I68" s="283" t="str">
        <f t="shared" si="17"/>
        <v>E</v>
      </c>
      <c r="J68" s="284"/>
      <c r="K68" s="285">
        <f>IF(Global!E68="","",Global!E68)</f>
        <v>1</v>
      </c>
      <c r="L68" s="285">
        <f>IF(Global!G68="","",Global!G68)</f>
        <v>1</v>
      </c>
      <c r="M68" s="296" t="str">
        <f t="shared" si="1"/>
        <v>E</v>
      </c>
      <c r="N68" s="287">
        <f t="shared" si="18"/>
        <v>4</v>
      </c>
      <c r="O68" s="166"/>
      <c r="P68" s="166"/>
      <c r="Q68" s="166"/>
      <c r="R68" s="166"/>
      <c r="S68" s="166"/>
    </row>
    <row r="69" spans="1:19" s="158" customFormat="1" ht="30.95" customHeight="1" thickBot="1" x14ac:dyDescent="0.25">
      <c r="A69" s="276">
        <f>Global!A69</f>
        <v>44900</v>
      </c>
      <c r="B69" s="306">
        <f>Global!B69</f>
        <v>0.54166666666666663</v>
      </c>
      <c r="C69" s="289">
        <f>Global!C69</f>
        <v>54</v>
      </c>
      <c r="D69" s="292" t="str">
        <f>Global!D69</f>
        <v>Brasil (Brazil)</v>
      </c>
      <c r="E69" s="291">
        <v>2</v>
      </c>
      <c r="F69" s="292" t="s">
        <v>4</v>
      </c>
      <c r="G69" s="291">
        <v>1</v>
      </c>
      <c r="H69" s="315" t="str">
        <f>Global!H69</f>
        <v>Corea del Sur (S. Korea)</v>
      </c>
      <c r="I69" s="283" t="str">
        <f t="shared" si="17"/>
        <v>L</v>
      </c>
      <c r="J69" s="284"/>
      <c r="K69" s="285">
        <f>IF(Global!E69="","",Global!E69)</f>
        <v>4</v>
      </c>
      <c r="L69" s="285">
        <f>IF(Global!G69="","",Global!G69)</f>
        <v>1</v>
      </c>
      <c r="M69" s="296" t="str">
        <f t="shared" si="1"/>
        <v>L</v>
      </c>
      <c r="N69" s="287">
        <f t="shared" si="18"/>
        <v>3</v>
      </c>
      <c r="O69" s="166"/>
      <c r="P69" s="166"/>
      <c r="Q69" s="166"/>
      <c r="R69" s="166"/>
      <c r="S69" s="166"/>
    </row>
    <row r="70" spans="1:19" s="158" customFormat="1" ht="30.95" customHeight="1" thickBot="1" x14ac:dyDescent="0.25">
      <c r="A70" s="276">
        <f>Global!A70</f>
        <v>44901</v>
      </c>
      <c r="B70" s="306">
        <f>Global!B70</f>
        <v>0.375</v>
      </c>
      <c r="C70" s="289">
        <f>Global!C70</f>
        <v>55</v>
      </c>
      <c r="D70" s="292" t="str">
        <f>Global!D70</f>
        <v>Marruecos (Morocco)</v>
      </c>
      <c r="E70" s="291">
        <v>1</v>
      </c>
      <c r="F70" s="292" t="s">
        <v>4</v>
      </c>
      <c r="G70" s="291">
        <v>3</v>
      </c>
      <c r="H70" s="315" t="str">
        <f>Global!H70</f>
        <v>España (Spain)</v>
      </c>
      <c r="I70" s="283" t="str">
        <f t="shared" si="17"/>
        <v>V</v>
      </c>
      <c r="J70" s="284"/>
      <c r="K70" s="285">
        <f>IF(Global!E70="","",Global!E70)</f>
        <v>0</v>
      </c>
      <c r="L70" s="285">
        <f>IF(Global!G70="","",Global!G70)</f>
        <v>0</v>
      </c>
      <c r="M70" s="296" t="str">
        <f t="shared" si="1"/>
        <v>E</v>
      </c>
      <c r="N70" s="287">
        <f t="shared" si="18"/>
        <v>0</v>
      </c>
      <c r="O70" s="166"/>
      <c r="P70" s="166"/>
      <c r="Q70" s="166"/>
      <c r="R70" s="166"/>
      <c r="S70" s="166"/>
    </row>
    <row r="71" spans="1:19" s="158" customFormat="1" ht="30.95" customHeight="1" thickBot="1" x14ac:dyDescent="0.25">
      <c r="A71" s="276">
        <f>Global!A71</f>
        <v>44901</v>
      </c>
      <c r="B71" s="306">
        <f>Global!B71</f>
        <v>0.54166666666666663</v>
      </c>
      <c r="C71" s="289">
        <f>Global!C71</f>
        <v>56</v>
      </c>
      <c r="D71" s="292" t="str">
        <f>Global!D71</f>
        <v>Portugal</v>
      </c>
      <c r="E71" s="291">
        <v>2</v>
      </c>
      <c r="F71" s="292" t="s">
        <v>4</v>
      </c>
      <c r="G71" s="291">
        <v>1</v>
      </c>
      <c r="H71" s="315" t="str">
        <f>Global!H71</f>
        <v>Suiza (Switzerland)</v>
      </c>
      <c r="I71" s="283" t="str">
        <f t="shared" si="17"/>
        <v>L</v>
      </c>
      <c r="J71" s="284"/>
      <c r="K71" s="285">
        <f>IF(Global!E71="","",Global!E71)</f>
        <v>6</v>
      </c>
      <c r="L71" s="285">
        <f>IF(Global!G71="","",Global!G71)</f>
        <v>1</v>
      </c>
      <c r="M71" s="296" t="str">
        <f t="shared" si="1"/>
        <v>L</v>
      </c>
      <c r="N71" s="287">
        <f t="shared" si="18"/>
        <v>3</v>
      </c>
      <c r="O71" s="166"/>
      <c r="P71" s="166"/>
      <c r="Q71" s="166"/>
      <c r="R71" s="166"/>
      <c r="S71" s="166"/>
    </row>
    <row r="72" spans="1:19" s="158" customFormat="1" ht="17.25" customHeight="1" thickBot="1" x14ac:dyDescent="0.25">
      <c r="A72" s="297" t="str">
        <f>Global!A72</f>
        <v>CUARTOS DE FINAL (Quarterfinals)</v>
      </c>
      <c r="B72" s="312"/>
      <c r="C72" s="313"/>
      <c r="D72" s="298"/>
      <c r="E72" s="300"/>
      <c r="F72" s="298"/>
      <c r="G72" s="300" t="s">
        <v>73</v>
      </c>
      <c r="H72" s="298"/>
      <c r="I72" s="301"/>
      <c r="J72" s="117"/>
      <c r="K72" s="302"/>
      <c r="L72" s="302"/>
      <c r="M72" s="303" t="str">
        <f t="shared" ref="M72:M83" si="19">IF(OR(K72="",L72=""),"",IF(K72&gt;L72,"L",IF(L72&gt;K72,"V","E")))</f>
        <v/>
      </c>
      <c r="N72" s="304"/>
      <c r="O72" s="166"/>
      <c r="P72" s="166"/>
      <c r="Q72" s="166"/>
      <c r="R72" s="166"/>
      <c r="S72" s="166"/>
    </row>
    <row r="73" spans="1:19" s="158" customFormat="1" ht="30.95" customHeight="1" thickBot="1" x14ac:dyDescent="0.25">
      <c r="A73" s="276">
        <f>Global!A73</f>
        <v>44904</v>
      </c>
      <c r="B73" s="305">
        <f>Global!B73</f>
        <v>0.375</v>
      </c>
      <c r="C73" s="278">
        <f>Global!C73</f>
        <v>57</v>
      </c>
      <c r="D73" s="292" t="str">
        <f>Global!D73</f>
        <v>Croacia</v>
      </c>
      <c r="E73" s="280">
        <v>0</v>
      </c>
      <c r="F73" s="281" t="s">
        <v>4</v>
      </c>
      <c r="G73" s="280">
        <v>0</v>
      </c>
      <c r="H73" s="315" t="str">
        <f>Global!H73</f>
        <v>Brasil (Brazil)</v>
      </c>
      <c r="I73" s="283" t="str">
        <f>IF(OR(E73="",G73=""),"",IF(E73&gt;G73,"L",IF(G73&gt;E73,"V","E")))</f>
        <v>E</v>
      </c>
      <c r="J73" s="284"/>
      <c r="K73" s="285">
        <f>IF(Global!E73="","",Global!E73)</f>
        <v>0</v>
      </c>
      <c r="L73" s="285">
        <f>IF(Global!G73="","",Global!G73)</f>
        <v>0</v>
      </c>
      <c r="M73" s="296" t="str">
        <f t="shared" si="19"/>
        <v>E</v>
      </c>
      <c r="N73" s="287">
        <f>IF(M73="","",IF(AND(E73=K73,L73=G73),CTOSPuntosPorMarcador,0)+IF(M73=I73,CTOSPuntosPorGanador,0)+IF(E73-G73=K73-L73,CTOSPuntosPorDiferencia,0))</f>
        <v>7</v>
      </c>
      <c r="O73" s="166"/>
      <c r="P73" s="166"/>
      <c r="Q73" s="166"/>
      <c r="R73" s="166"/>
      <c r="S73" s="166"/>
    </row>
    <row r="74" spans="1:19" s="158" customFormat="1" ht="30.95" customHeight="1" thickBot="1" x14ac:dyDescent="0.25">
      <c r="A74" s="276">
        <f>Global!A74</f>
        <v>44904</v>
      </c>
      <c r="B74" s="306">
        <f>Global!B74</f>
        <v>0.54166666666666663</v>
      </c>
      <c r="C74" s="289">
        <f>Global!C74</f>
        <v>58</v>
      </c>
      <c r="D74" s="292" t="str">
        <f>Global!D74</f>
        <v>Holanda (Holland)</v>
      </c>
      <c r="E74" s="291">
        <v>1</v>
      </c>
      <c r="F74" s="292" t="s">
        <v>4</v>
      </c>
      <c r="G74" s="280">
        <v>2</v>
      </c>
      <c r="H74" s="315" t="str">
        <f>Global!H74</f>
        <v>Argentina</v>
      </c>
      <c r="I74" s="283" t="str">
        <f>IF(OR(E74="",G74=""),"",IF(E74&gt;G74,"L",IF(G74&gt;E74,"V","E")))</f>
        <v>V</v>
      </c>
      <c r="J74" s="284"/>
      <c r="K74" s="285">
        <f>IF(Global!E74="","",Global!E74)</f>
        <v>2</v>
      </c>
      <c r="L74" s="285">
        <f>IF(Global!G74="","",Global!G74)</f>
        <v>2</v>
      </c>
      <c r="M74" s="296" t="str">
        <f t="shared" si="19"/>
        <v>E</v>
      </c>
      <c r="N74" s="287">
        <f>IF(M74="","",IF(AND(E74=K74,L74=G74),CTOSPuntosPorMarcador,0)+IF(M74=I74,CTOSPuntosPorGanador,0)+IF(E74-G74=K74-L74,CTOSPuntosPorDiferencia,0))</f>
        <v>0</v>
      </c>
      <c r="O74" s="166"/>
      <c r="P74" s="166"/>
      <c r="Q74" s="166"/>
      <c r="R74" s="166"/>
      <c r="S74" s="166"/>
    </row>
    <row r="75" spans="1:19" s="158" customFormat="1" ht="30.95" customHeight="1" thickBot="1" x14ac:dyDescent="0.25">
      <c r="A75" s="276">
        <f>Global!A75</f>
        <v>44905</v>
      </c>
      <c r="B75" s="306">
        <f>Global!B75</f>
        <v>0.375</v>
      </c>
      <c r="C75" s="289">
        <f>Global!C75</f>
        <v>59</v>
      </c>
      <c r="D75" s="292" t="str">
        <f>Global!D75</f>
        <v>Marruecos (Morocco)</v>
      </c>
      <c r="E75" s="291">
        <v>1</v>
      </c>
      <c r="F75" s="292" t="s">
        <v>4</v>
      </c>
      <c r="G75" s="280">
        <v>1</v>
      </c>
      <c r="H75" s="315" t="str">
        <f>Global!H75</f>
        <v>Portugal</v>
      </c>
      <c r="I75" s="283" t="str">
        <f>IF(OR(E75="",G75=""),"",IF(E75&gt;G75,"L",IF(G75&gt;E75,"V","E")))</f>
        <v>E</v>
      </c>
      <c r="J75" s="284"/>
      <c r="K75" s="285">
        <f>IF(Global!E75="","",Global!E75)</f>
        <v>1</v>
      </c>
      <c r="L75" s="285">
        <f>IF(Global!G75="","",Global!G75)</f>
        <v>0</v>
      </c>
      <c r="M75" s="296" t="str">
        <f t="shared" si="19"/>
        <v>L</v>
      </c>
      <c r="N75" s="287">
        <f>IF(M75="","",IF(AND(E75=K75,L75=G75),CTOSPuntosPorMarcador,0)+IF(M75=I75,CTOSPuntosPorGanador,0)+IF(E75-G75=K75-L75,CTOSPuntosPorDiferencia,0))</f>
        <v>0</v>
      </c>
      <c r="O75" s="166"/>
      <c r="P75" s="166"/>
      <c r="Q75" s="166"/>
      <c r="R75" s="166"/>
      <c r="S75" s="166"/>
    </row>
    <row r="76" spans="1:19" s="158" customFormat="1" ht="30.95" customHeight="1" thickBot="1" x14ac:dyDescent="0.25">
      <c r="A76" s="276">
        <f>Global!A76</f>
        <v>44905</v>
      </c>
      <c r="B76" s="306">
        <f>Global!B76</f>
        <v>0.54166666666666663</v>
      </c>
      <c r="C76" s="289">
        <f>Global!C76</f>
        <v>60</v>
      </c>
      <c r="D76" s="292" t="str">
        <f>Global!D76</f>
        <v>Francia (France)</v>
      </c>
      <c r="E76" s="291">
        <v>2</v>
      </c>
      <c r="F76" s="292" t="s">
        <v>4</v>
      </c>
      <c r="G76" s="280">
        <v>3</v>
      </c>
      <c r="H76" s="315" t="str">
        <f>Global!H76</f>
        <v>Inglaterra (England)</v>
      </c>
      <c r="I76" s="283" t="str">
        <f>IF(OR(E76="",G76=""),"",IF(E76&gt;G76,"L",IF(G76&gt;E76,"V","E")))</f>
        <v>V</v>
      </c>
      <c r="J76" s="284"/>
      <c r="K76" s="285">
        <f>IF(Global!E76="","",Global!E76)</f>
        <v>2</v>
      </c>
      <c r="L76" s="285">
        <f>IF(Global!G76="","",Global!G76)</f>
        <v>1</v>
      </c>
      <c r="M76" s="296" t="str">
        <f t="shared" si="19"/>
        <v>L</v>
      </c>
      <c r="N76" s="287">
        <f>IF(M76="","",IF(AND(E76=K76,L76=G76),CTOSPuntosPorMarcador,0)+IF(M76=I76,CTOSPuntosPorGanador,0)+IF(E76-G76=K76-L76,CTOSPuntosPorDiferencia,0))</f>
        <v>0</v>
      </c>
      <c r="O76" s="166"/>
      <c r="P76" s="166"/>
      <c r="Q76" s="166"/>
      <c r="R76" s="166"/>
      <c r="S76" s="166"/>
    </row>
    <row r="77" spans="1:19" s="158" customFormat="1" ht="17.25" customHeight="1" thickBot="1" x14ac:dyDescent="0.25">
      <c r="A77" s="297" t="str">
        <f>Global!A77</f>
        <v>SEMIFINALES (Semifinals)</v>
      </c>
      <c r="B77" s="298"/>
      <c r="C77" s="299"/>
      <c r="D77" s="298"/>
      <c r="E77" s="300"/>
      <c r="F77" s="298"/>
      <c r="G77" s="300"/>
      <c r="H77" s="298"/>
      <c r="I77" s="301"/>
      <c r="J77" s="117"/>
      <c r="K77" s="302"/>
      <c r="L77" s="302"/>
      <c r="M77" s="303" t="str">
        <f t="shared" si="19"/>
        <v/>
      </c>
      <c r="N77" s="304"/>
      <c r="O77" s="166"/>
      <c r="P77" s="166"/>
      <c r="Q77" s="166"/>
      <c r="R77" s="166"/>
      <c r="S77" s="166"/>
    </row>
    <row r="78" spans="1:19" s="158" customFormat="1" ht="30.95" customHeight="1" thickBot="1" x14ac:dyDescent="0.25">
      <c r="A78" s="276">
        <f>Global!A78</f>
        <v>44908</v>
      </c>
      <c r="B78" s="305">
        <f>Global!B78</f>
        <v>0.54166666666666663</v>
      </c>
      <c r="C78" s="278">
        <f>Global!C78</f>
        <v>61</v>
      </c>
      <c r="D78" s="281" t="str">
        <f>Global!D78</f>
        <v>Croacia</v>
      </c>
      <c r="E78" s="280">
        <v>1</v>
      </c>
      <c r="F78" s="281" t="s">
        <v>4</v>
      </c>
      <c r="G78" s="280">
        <v>2</v>
      </c>
      <c r="H78" s="314" t="str">
        <f>Global!H78</f>
        <v>Argentina</v>
      </c>
      <c r="I78" s="283" t="str">
        <f>IF(OR(E78="",G78=""),"",IF(E78&gt;G78,"L",IF(G78&gt;E78,"V","E")))</f>
        <v>V</v>
      </c>
      <c r="J78" s="284"/>
      <c r="K78" s="285">
        <f>IF(Global!E78="","",Global!E78)</f>
        <v>0</v>
      </c>
      <c r="L78" s="285">
        <f>IF(Global!G78="","",Global!G78)</f>
        <v>3</v>
      </c>
      <c r="M78" s="296" t="str">
        <f t="shared" si="19"/>
        <v>V</v>
      </c>
      <c r="N78" s="287">
        <f>IF(M78="","",IF(AND(E78=K78,L78=G78),SEMIPuntosPorMarcador,0)+IF(M78=I78,SEMIPuntosPorGanador,0)+IF(E78-G78=K78-L78,SEMIPuntosPorDiferencia,0))</f>
        <v>7</v>
      </c>
      <c r="O78" s="166"/>
      <c r="P78" s="166"/>
      <c r="Q78" s="166"/>
      <c r="R78" s="166"/>
      <c r="S78" s="166"/>
    </row>
    <row r="79" spans="1:19" s="158" customFormat="1" ht="30.95" customHeight="1" thickBot="1" x14ac:dyDescent="0.25">
      <c r="A79" s="276">
        <f>Global!A79</f>
        <v>44909</v>
      </c>
      <c r="B79" s="306">
        <f>Global!B79</f>
        <v>0.54166666666666663</v>
      </c>
      <c r="C79" s="289">
        <f>Global!C79</f>
        <v>62</v>
      </c>
      <c r="D79" s="292" t="str">
        <f>Global!D79</f>
        <v>Marruecos (Morocco)</v>
      </c>
      <c r="E79" s="291">
        <v>0</v>
      </c>
      <c r="F79" s="292" t="s">
        <v>4</v>
      </c>
      <c r="G79" s="291">
        <v>0</v>
      </c>
      <c r="H79" s="315" t="str">
        <f>Global!H79</f>
        <v>Francia (France)</v>
      </c>
      <c r="I79" s="283" t="str">
        <f>IF(OR(E79="",G79=""),"",IF(E79&gt;G79,"L",IF(G79&gt;E79,"V","E")))</f>
        <v>E</v>
      </c>
      <c r="J79" s="284"/>
      <c r="K79" s="285">
        <f>IF(Global!E79="","",Global!E79)</f>
        <v>0</v>
      </c>
      <c r="L79" s="285">
        <f>IF(Global!G79="","",Global!G79)</f>
        <v>2</v>
      </c>
      <c r="M79" s="296" t="str">
        <f t="shared" si="19"/>
        <v>V</v>
      </c>
      <c r="N79" s="287">
        <f>IF(M79="","",IF(AND(E79=K79,L79=G79),SEMIPuntosPorMarcador,0)+IF(M79=I79,SEMIPuntosPorGanador,0)+IF(E79-G79=K79-L79,SEMIPuntosPorDiferencia,0))</f>
        <v>0</v>
      </c>
      <c r="O79" s="166"/>
      <c r="P79" s="166"/>
      <c r="Q79" s="166"/>
      <c r="R79" s="166"/>
      <c r="S79" s="166"/>
    </row>
    <row r="80" spans="1:19" s="158" customFormat="1" ht="17.25" customHeight="1" thickBot="1" x14ac:dyDescent="0.25">
      <c r="A80" s="297" t="str">
        <f>Global!A80</f>
        <v>TERCER PUESTO (Third Place)</v>
      </c>
      <c r="B80" s="312"/>
      <c r="C80" s="313"/>
      <c r="D80" s="298"/>
      <c r="E80" s="300"/>
      <c r="F80" s="298"/>
      <c r="G80" s="300"/>
      <c r="H80" s="298"/>
      <c r="I80" s="301"/>
      <c r="J80" s="117"/>
      <c r="K80" s="302"/>
      <c r="L80" s="302"/>
      <c r="M80" s="303" t="str">
        <f t="shared" si="19"/>
        <v/>
      </c>
      <c r="N80" s="304"/>
      <c r="O80" s="166"/>
      <c r="P80" s="166"/>
      <c r="Q80" s="166"/>
      <c r="R80" s="166"/>
      <c r="S80" s="166"/>
    </row>
    <row r="81" spans="1:19" s="158" customFormat="1" ht="30.95" customHeight="1" thickBot="1" x14ac:dyDescent="0.25">
      <c r="A81" s="276">
        <f>Global!A81</f>
        <v>44912</v>
      </c>
      <c r="B81" s="305">
        <f>Global!B81</f>
        <v>0.375</v>
      </c>
      <c r="C81" s="278">
        <f>Global!C81</f>
        <v>63</v>
      </c>
      <c r="D81" s="281" t="str">
        <f>Global!D81</f>
        <v>Croacia</v>
      </c>
      <c r="E81" s="280">
        <v>2</v>
      </c>
      <c r="F81" s="281" t="s">
        <v>4</v>
      </c>
      <c r="G81" s="280">
        <v>1</v>
      </c>
      <c r="H81" s="314" t="str">
        <f>Global!H81</f>
        <v>Marruecos (Morocco)</v>
      </c>
      <c r="I81" s="283" t="str">
        <f>IF(OR(E81="",G81=""),"",IF(E81&gt;G81,"L",IF(G81&gt;E81,"V","E")))</f>
        <v>L</v>
      </c>
      <c r="J81" s="284"/>
      <c r="K81" s="285">
        <f>IF(Global!E81="","",Global!E81)</f>
        <v>2</v>
      </c>
      <c r="L81" s="285">
        <f>IF(Global!G81="","",Global!G81)</f>
        <v>1</v>
      </c>
      <c r="M81" s="296" t="str">
        <f t="shared" si="19"/>
        <v>L</v>
      </c>
      <c r="N81" s="287">
        <f>IF(M81="","",IF(AND(E81=K81,L81=G81),TERCPuntosPorMarcador,0)+IF(M81=I81,TERCPuntosPorGanador,0)+IF(E81-G81=K81-L81,TERCPuntosPorDiferencia,0))</f>
        <v>10</v>
      </c>
      <c r="O81" s="166"/>
      <c r="P81" s="166"/>
      <c r="Q81" s="166"/>
      <c r="R81" s="166"/>
      <c r="S81" s="166"/>
    </row>
    <row r="82" spans="1:19" s="158" customFormat="1" ht="17.25" customHeight="1" thickBot="1" x14ac:dyDescent="0.25">
      <c r="A82" s="297" t="str">
        <f>Global!A82</f>
        <v>FINAL</v>
      </c>
      <c r="B82" s="298"/>
      <c r="C82" s="299"/>
      <c r="D82" s="298"/>
      <c r="E82" s="300"/>
      <c r="F82" s="298"/>
      <c r="G82" s="300"/>
      <c r="H82" s="298"/>
      <c r="I82" s="301"/>
      <c r="J82" s="117"/>
      <c r="K82" s="302"/>
      <c r="L82" s="302"/>
      <c r="M82" s="303" t="str">
        <f t="shared" si="19"/>
        <v/>
      </c>
      <c r="N82" s="304"/>
      <c r="O82" s="166"/>
      <c r="P82" s="166"/>
      <c r="Q82" s="166"/>
      <c r="R82" s="166"/>
      <c r="S82" s="166"/>
    </row>
    <row r="83" spans="1:19" s="158" customFormat="1" ht="30.95" customHeight="1" thickBot="1" x14ac:dyDescent="0.25">
      <c r="A83" s="276">
        <f>Global!A83</f>
        <v>44913</v>
      </c>
      <c r="B83" s="316">
        <f>Global!B83</f>
        <v>0.375</v>
      </c>
      <c r="C83" s="317">
        <f>Global!C83</f>
        <v>64</v>
      </c>
      <c r="D83" s="318" t="str">
        <f>Global!D83</f>
        <v>Argentina</v>
      </c>
      <c r="E83" s="280">
        <v>2</v>
      </c>
      <c r="F83" s="318" t="s">
        <v>4</v>
      </c>
      <c r="G83" s="280">
        <v>1</v>
      </c>
      <c r="H83" s="319" t="str">
        <f>Global!H83</f>
        <v>Francia (France)</v>
      </c>
      <c r="I83" s="283" t="str">
        <f>IF(OR(E83="",G83=""),"",IF(E83&gt;G83,"L",IF(G83&gt;E83,"V","E")))</f>
        <v>L</v>
      </c>
      <c r="J83" s="311"/>
      <c r="K83" s="320">
        <f>IF(Global!E83="","",Global!E83)</f>
        <v>2</v>
      </c>
      <c r="L83" s="320">
        <f>IF(Global!G83="","",Global!G83)</f>
        <v>2</v>
      </c>
      <c r="M83" s="286" t="str">
        <f t="shared" si="19"/>
        <v>E</v>
      </c>
      <c r="N83" s="287">
        <f>IF(M83="","",IF(AND(E83=K83,L83=G83),FINALPuntosPorMarcador,0)+IF(M83=I83,FINALPuntosPorGanador,0)+IF(E83-G83=K83-L83,FINALPuntosPorDiferencia,0))</f>
        <v>0</v>
      </c>
      <c r="O83" s="166"/>
      <c r="P83" s="166"/>
      <c r="Q83" s="166"/>
      <c r="R83" s="166"/>
      <c r="S83" s="166"/>
    </row>
    <row r="84" spans="1:19" ht="17.25" customHeight="1" x14ac:dyDescent="0.2">
      <c r="A84" s="262"/>
      <c r="B84" s="263"/>
      <c r="C84" s="264"/>
      <c r="D84" s="196"/>
      <c r="E84" s="192"/>
      <c r="F84" s="196"/>
      <c r="G84" s="192"/>
      <c r="H84" s="196"/>
      <c r="I84" s="195"/>
      <c r="J84" s="29"/>
      <c r="K84" s="198"/>
      <c r="L84" s="198"/>
      <c r="M84" s="265" t="s">
        <v>22</v>
      </c>
      <c r="N84" s="266">
        <f>SUM(N8:N83)</f>
        <v>78</v>
      </c>
      <c r="O84" s="161"/>
      <c r="P84" s="161"/>
      <c r="Q84" s="161"/>
      <c r="R84" s="161"/>
      <c r="S84" s="161"/>
    </row>
    <row r="85" spans="1:19" s="10" customFormat="1" ht="17.25" customHeight="1" x14ac:dyDescent="0.2">
      <c r="A85" s="87" t="str">
        <f>Global!A85</f>
        <v>FASE DE GRUPOS</v>
      </c>
      <c r="B85" s="88"/>
      <c r="C85" s="89"/>
      <c r="D85" s="90"/>
      <c r="E85" s="267"/>
      <c r="F85" s="90"/>
      <c r="G85" s="267"/>
      <c r="H85" s="92"/>
      <c r="I85" s="81"/>
      <c r="J85" s="30"/>
      <c r="K85" s="189"/>
      <c r="L85" s="189"/>
      <c r="M85" s="189"/>
      <c r="N85" s="189"/>
      <c r="O85" s="82"/>
      <c r="P85" s="82"/>
      <c r="Q85" s="82"/>
      <c r="R85" s="82"/>
      <c r="S85" s="82"/>
    </row>
    <row r="86" spans="1:19" ht="17.25" customHeight="1" x14ac:dyDescent="0.2">
      <c r="A86" s="83" t="str">
        <f>Global!A86</f>
        <v>Puntos por Marcador Atinado</v>
      </c>
      <c r="B86" s="83"/>
      <c r="C86" s="93"/>
      <c r="D86" s="83"/>
      <c r="E86" s="94">
        <f>Global!E86</f>
        <v>1</v>
      </c>
      <c r="F86" s="53"/>
      <c r="G86" s="268"/>
      <c r="H86" s="53"/>
      <c r="I86" s="57"/>
      <c r="J86" s="30"/>
      <c r="K86" s="167"/>
      <c r="L86" s="167"/>
      <c r="M86" s="167"/>
      <c r="N86" s="167"/>
      <c r="O86" s="167"/>
      <c r="P86" s="167"/>
      <c r="Q86" s="167"/>
      <c r="R86" s="167"/>
      <c r="S86" s="167"/>
    </row>
    <row r="87" spans="1:19" ht="17.25" customHeight="1" x14ac:dyDescent="0.2">
      <c r="A87" s="83" t="str">
        <f>Global!A87</f>
        <v>Puntos por Ganador/Empate Atinado</v>
      </c>
      <c r="B87" s="83"/>
      <c r="C87" s="93"/>
      <c r="D87" s="85"/>
      <c r="E87" s="94">
        <f>Global!E87</f>
        <v>1</v>
      </c>
      <c r="F87" s="53"/>
      <c r="G87" s="268"/>
      <c r="H87" s="53"/>
      <c r="I87" s="57"/>
      <c r="J87" s="30"/>
      <c r="K87" s="167"/>
      <c r="L87" s="167"/>
      <c r="M87" s="167"/>
      <c r="N87" s="167"/>
      <c r="O87" s="167"/>
      <c r="P87" s="167"/>
      <c r="Q87" s="167"/>
      <c r="R87" s="167"/>
      <c r="S87" s="167"/>
    </row>
    <row r="88" spans="1:19" ht="17.25" customHeight="1" x14ac:dyDescent="0.2">
      <c r="A88" s="83" t="str">
        <f>Global!A88</f>
        <v>Puntos por Ganador y Diferencia de Goles Atinado</v>
      </c>
      <c r="B88" s="84"/>
      <c r="C88" s="84"/>
      <c r="D88" s="85"/>
      <c r="E88" s="94">
        <f>Global!E88</f>
        <v>1</v>
      </c>
      <c r="F88" s="53"/>
      <c r="G88" s="268"/>
      <c r="H88" s="53"/>
      <c r="I88" s="57"/>
      <c r="J88" s="30"/>
      <c r="K88" s="167"/>
      <c r="L88" s="167"/>
      <c r="M88" s="167"/>
      <c r="N88" s="167"/>
      <c r="O88" s="167"/>
      <c r="P88" s="167"/>
      <c r="Q88" s="167"/>
      <c r="R88" s="167"/>
      <c r="S88" s="167"/>
    </row>
    <row r="89" spans="1:19" ht="17.25" customHeight="1" x14ac:dyDescent="0.2">
      <c r="A89" s="83"/>
      <c r="B89" s="84"/>
      <c r="C89" s="84"/>
      <c r="D89" s="85"/>
      <c r="E89" s="269"/>
      <c r="F89" s="53"/>
      <c r="G89" s="268"/>
      <c r="H89" s="53"/>
      <c r="I89" s="57"/>
      <c r="J89" s="30"/>
      <c r="K89" s="167"/>
      <c r="L89" s="167"/>
      <c r="M89" s="167"/>
      <c r="N89" s="167"/>
      <c r="O89" s="167"/>
      <c r="P89" s="167"/>
      <c r="Q89" s="167"/>
      <c r="R89" s="167"/>
      <c r="S89" s="167"/>
    </row>
    <row r="90" spans="1:19" ht="17.25" customHeight="1" x14ac:dyDescent="0.2">
      <c r="A90" s="87" t="str">
        <f>Global!A90</f>
        <v>OCTAVOS DE FINAL</v>
      </c>
      <c r="B90" s="55"/>
      <c r="C90" s="55"/>
      <c r="D90" s="53"/>
      <c r="E90" s="268"/>
      <c r="F90" s="53"/>
      <c r="G90" s="268"/>
      <c r="H90" s="53"/>
      <c r="I90" s="57"/>
      <c r="J90" s="30"/>
      <c r="K90" s="167"/>
      <c r="L90" s="167"/>
      <c r="M90" s="167"/>
      <c r="N90" s="167"/>
      <c r="O90" s="167"/>
      <c r="P90" s="167"/>
      <c r="Q90" s="167"/>
      <c r="R90" s="167"/>
      <c r="S90" s="167"/>
    </row>
    <row r="91" spans="1:19" ht="17.25" customHeight="1" x14ac:dyDescent="0.2">
      <c r="A91" s="83" t="str">
        <f>Global!A91</f>
        <v>Puntos por Marcador Atinado</v>
      </c>
      <c r="B91" s="83"/>
      <c r="C91" s="93"/>
      <c r="D91" s="83"/>
      <c r="E91" s="94">
        <f>Global!E91</f>
        <v>1</v>
      </c>
      <c r="F91" s="53"/>
      <c r="G91" s="268"/>
      <c r="H91" s="53"/>
      <c r="I91" s="57"/>
      <c r="J91" s="30"/>
      <c r="K91" s="167"/>
      <c r="L91" s="167"/>
      <c r="M91" s="167"/>
      <c r="N91" s="167"/>
      <c r="O91" s="167"/>
      <c r="P91" s="167"/>
      <c r="Q91" s="167"/>
      <c r="R91" s="167"/>
      <c r="S91" s="167"/>
    </row>
    <row r="92" spans="1:19" ht="17.25" customHeight="1" x14ac:dyDescent="0.2">
      <c r="A92" s="83" t="str">
        <f>Global!A92</f>
        <v>Puntos por Ganador/Empate Atinado</v>
      </c>
      <c r="B92" s="83"/>
      <c r="C92" s="93"/>
      <c r="D92" s="85"/>
      <c r="E92" s="94">
        <f>Global!E92</f>
        <v>3</v>
      </c>
      <c r="F92" s="53"/>
      <c r="G92" s="268"/>
      <c r="H92" s="53"/>
      <c r="I92" s="57"/>
      <c r="J92" s="30"/>
      <c r="K92" s="167"/>
      <c r="L92" s="167"/>
      <c r="M92" s="167"/>
      <c r="N92" s="167"/>
      <c r="O92" s="167"/>
      <c r="P92" s="167"/>
      <c r="Q92" s="167"/>
      <c r="R92" s="167"/>
      <c r="S92" s="167"/>
    </row>
    <row r="93" spans="1:19" ht="17.25" customHeight="1" x14ac:dyDescent="0.2">
      <c r="A93" s="83" t="str">
        <f>Global!A93</f>
        <v>Puntos por Ganador y Diferencia de Goles Atinado</v>
      </c>
      <c r="B93" s="84"/>
      <c r="C93" s="84"/>
      <c r="D93" s="85"/>
      <c r="E93" s="94">
        <f>Global!E93</f>
        <v>1</v>
      </c>
      <c r="F93" s="53"/>
      <c r="G93" s="268"/>
      <c r="H93" s="53"/>
      <c r="I93" s="57"/>
      <c r="J93" s="30"/>
      <c r="K93" s="167"/>
      <c r="L93" s="167"/>
      <c r="M93" s="167"/>
      <c r="N93" s="167"/>
      <c r="O93" s="167"/>
      <c r="P93" s="167"/>
      <c r="Q93" s="167"/>
      <c r="R93" s="167"/>
      <c r="S93" s="167"/>
    </row>
    <row r="94" spans="1:19" ht="17.25" customHeight="1" x14ac:dyDescent="0.2">
      <c r="A94" s="54"/>
      <c r="B94" s="55"/>
      <c r="C94" s="55"/>
      <c r="D94" s="53"/>
      <c r="E94" s="268"/>
      <c r="F94" s="53"/>
      <c r="G94" s="268"/>
      <c r="H94" s="53"/>
      <c r="I94" s="57"/>
      <c r="J94" s="30"/>
      <c r="K94" s="167"/>
      <c r="L94" s="167"/>
      <c r="M94" s="167"/>
      <c r="N94" s="167"/>
      <c r="O94" s="167"/>
      <c r="P94" s="167"/>
      <c r="Q94" s="167"/>
      <c r="R94" s="167"/>
      <c r="S94" s="167"/>
    </row>
    <row r="95" spans="1:19" ht="17.25" customHeight="1" x14ac:dyDescent="0.2">
      <c r="A95" s="87" t="str">
        <f>Global!A95</f>
        <v>CUARTOS DE FINAL</v>
      </c>
      <c r="B95" s="55"/>
      <c r="C95" s="55"/>
      <c r="D95" s="53"/>
      <c r="E95" s="268"/>
      <c r="F95" s="53"/>
      <c r="G95" s="268"/>
      <c r="H95" s="53"/>
      <c r="I95" s="57"/>
      <c r="J95" s="30"/>
      <c r="K95" s="167"/>
      <c r="L95" s="167"/>
      <c r="M95" s="167"/>
      <c r="N95" s="167"/>
      <c r="O95" s="167"/>
      <c r="P95" s="167"/>
      <c r="Q95" s="167"/>
      <c r="R95" s="167"/>
      <c r="S95" s="167"/>
    </row>
    <row r="96" spans="1:19" ht="17.25" customHeight="1" x14ac:dyDescent="0.2">
      <c r="A96" s="83" t="str">
        <f>Global!A96</f>
        <v>Puntos por Marcador Atinado</v>
      </c>
      <c r="B96" s="83"/>
      <c r="C96" s="93"/>
      <c r="D96" s="83"/>
      <c r="E96" s="94">
        <f>Global!E96</f>
        <v>1</v>
      </c>
      <c r="F96" s="53"/>
      <c r="G96" s="268"/>
      <c r="H96" s="53"/>
      <c r="I96" s="57"/>
      <c r="J96" s="30"/>
      <c r="K96" s="167"/>
      <c r="L96" s="167"/>
      <c r="M96" s="167"/>
      <c r="N96" s="167"/>
      <c r="O96" s="167"/>
      <c r="P96" s="167"/>
      <c r="Q96" s="167"/>
      <c r="R96" s="167"/>
      <c r="S96" s="167"/>
    </row>
    <row r="97" spans="1:19" ht="17.25" customHeight="1" x14ac:dyDescent="0.2">
      <c r="A97" s="83" t="str">
        <f>Global!A97</f>
        <v>Puntos por Ganador/Empate Atinado</v>
      </c>
      <c r="B97" s="83"/>
      <c r="C97" s="93"/>
      <c r="D97" s="85"/>
      <c r="E97" s="94">
        <f>Global!E97</f>
        <v>5</v>
      </c>
      <c r="F97" s="53"/>
      <c r="G97" s="268"/>
      <c r="H97" s="53"/>
      <c r="I97" s="57"/>
      <c r="J97" s="30"/>
      <c r="K97" s="167"/>
      <c r="L97" s="167"/>
      <c r="M97" s="167"/>
      <c r="N97" s="167"/>
      <c r="O97" s="167"/>
      <c r="P97" s="167"/>
      <c r="Q97" s="167"/>
      <c r="R97" s="167"/>
      <c r="S97" s="167"/>
    </row>
    <row r="98" spans="1:19" ht="17.25" customHeight="1" x14ac:dyDescent="0.2">
      <c r="A98" s="83" t="str">
        <f>Global!A98</f>
        <v>Puntos por Ganador y Diferencia de Goles Atinado</v>
      </c>
      <c r="B98" s="84"/>
      <c r="C98" s="84"/>
      <c r="D98" s="85"/>
      <c r="E98" s="94">
        <f>Global!E98</f>
        <v>1</v>
      </c>
      <c r="F98" s="53"/>
      <c r="G98" s="268"/>
      <c r="H98" s="53"/>
      <c r="I98" s="57"/>
      <c r="J98" s="30"/>
      <c r="K98" s="167"/>
      <c r="L98" s="167"/>
      <c r="M98" s="167"/>
      <c r="N98" s="167"/>
      <c r="O98" s="167"/>
      <c r="P98" s="167"/>
      <c r="Q98" s="167"/>
      <c r="R98" s="167"/>
      <c r="S98" s="167"/>
    </row>
    <row r="99" spans="1:19" ht="17.25" customHeight="1" x14ac:dyDescent="0.2">
      <c r="A99" s="54"/>
      <c r="B99" s="55"/>
      <c r="C99" s="55"/>
      <c r="D99" s="53"/>
      <c r="E99" s="268"/>
      <c r="F99" s="53"/>
      <c r="G99" s="268"/>
      <c r="H99" s="53"/>
      <c r="I99" s="57"/>
      <c r="J99" s="30"/>
      <c r="K99" s="167"/>
      <c r="L99" s="167"/>
      <c r="M99" s="167"/>
      <c r="N99" s="167"/>
      <c r="O99" s="167"/>
      <c r="P99" s="167"/>
      <c r="Q99" s="167"/>
      <c r="R99" s="167"/>
      <c r="S99" s="167"/>
    </row>
    <row r="100" spans="1:19" ht="17.25" customHeight="1" x14ac:dyDescent="0.2">
      <c r="A100" s="87" t="str">
        <f>Global!A100</f>
        <v>SEMIFINAL</v>
      </c>
      <c r="B100" s="55"/>
      <c r="C100" s="55"/>
      <c r="D100" s="53"/>
      <c r="E100" s="268"/>
      <c r="F100" s="53"/>
      <c r="G100" s="268"/>
      <c r="H100" s="53"/>
      <c r="I100" s="57"/>
      <c r="J100" s="30"/>
      <c r="K100" s="167"/>
      <c r="L100" s="167"/>
      <c r="M100" s="167"/>
      <c r="N100" s="167"/>
      <c r="O100" s="167"/>
      <c r="P100" s="167"/>
      <c r="Q100" s="167"/>
      <c r="R100" s="167"/>
      <c r="S100" s="167"/>
    </row>
    <row r="101" spans="1:19" ht="17.25" customHeight="1" x14ac:dyDescent="0.2">
      <c r="A101" s="83" t="str">
        <f>Global!A101</f>
        <v>Puntos por Marcador Atinado</v>
      </c>
      <c r="B101" s="83"/>
      <c r="C101" s="93"/>
      <c r="D101" s="83"/>
      <c r="E101" s="94">
        <f>Global!E101</f>
        <v>1</v>
      </c>
      <c r="F101" s="53"/>
      <c r="G101" s="268"/>
      <c r="H101" s="53"/>
      <c r="I101" s="57"/>
      <c r="J101" s="30"/>
      <c r="K101" s="167"/>
      <c r="L101" s="167"/>
      <c r="M101" s="167"/>
      <c r="N101" s="167"/>
      <c r="O101" s="167"/>
      <c r="P101" s="167"/>
      <c r="Q101" s="167"/>
      <c r="R101" s="167"/>
      <c r="S101" s="167"/>
    </row>
    <row r="102" spans="1:19" ht="17.25" customHeight="1" x14ac:dyDescent="0.2">
      <c r="A102" s="83" t="str">
        <f>Global!A102</f>
        <v>Puntos por Ganador/Empate Atinado</v>
      </c>
      <c r="B102" s="83"/>
      <c r="C102" s="93"/>
      <c r="D102" s="85"/>
      <c r="E102" s="94">
        <f>Global!E102</f>
        <v>7</v>
      </c>
      <c r="F102" s="53"/>
      <c r="G102" s="268"/>
      <c r="H102" s="53"/>
      <c r="I102" s="57"/>
      <c r="J102" s="30"/>
      <c r="K102" s="167"/>
      <c r="L102" s="167"/>
      <c r="M102" s="167"/>
      <c r="N102" s="167"/>
      <c r="O102" s="167"/>
      <c r="P102" s="167"/>
      <c r="Q102" s="167"/>
      <c r="R102" s="167"/>
      <c r="S102" s="167"/>
    </row>
    <row r="103" spans="1:19" ht="17.25" customHeight="1" x14ac:dyDescent="0.2">
      <c r="A103" s="83" t="str">
        <f>Global!A103</f>
        <v>Puntos por Ganador y Diferencia de Goles Atinado</v>
      </c>
      <c r="B103" s="84"/>
      <c r="C103" s="84"/>
      <c r="D103" s="85"/>
      <c r="E103" s="94">
        <f>Global!E103</f>
        <v>1</v>
      </c>
      <c r="F103" s="53"/>
      <c r="G103" s="268"/>
      <c r="H103" s="53"/>
      <c r="I103" s="57"/>
      <c r="J103" s="30"/>
      <c r="K103" s="167"/>
      <c r="L103" s="167"/>
      <c r="M103" s="167"/>
      <c r="N103" s="167"/>
      <c r="O103" s="167"/>
      <c r="P103" s="167"/>
      <c r="Q103" s="167"/>
      <c r="R103" s="167"/>
      <c r="S103" s="167"/>
    </row>
    <row r="104" spans="1:19" ht="17.25" customHeight="1" x14ac:dyDescent="0.2">
      <c r="A104" s="54"/>
      <c r="B104" s="55"/>
      <c r="C104" s="55"/>
      <c r="D104" s="53"/>
      <c r="E104" s="268"/>
      <c r="F104" s="53"/>
      <c r="G104" s="268"/>
      <c r="H104" s="53"/>
      <c r="I104" s="57"/>
      <c r="J104" s="30"/>
      <c r="K104" s="167"/>
      <c r="L104" s="167"/>
      <c r="M104" s="167"/>
      <c r="N104" s="167"/>
      <c r="O104" s="167"/>
      <c r="P104" s="167"/>
      <c r="Q104" s="167"/>
      <c r="R104" s="167"/>
      <c r="S104" s="167"/>
    </row>
    <row r="105" spans="1:19" ht="17.25" customHeight="1" x14ac:dyDescent="0.2">
      <c r="A105" s="87" t="str">
        <f>Global!A105</f>
        <v>TERCER LUGAR</v>
      </c>
      <c r="B105" s="55"/>
      <c r="C105" s="55"/>
      <c r="D105" s="53"/>
      <c r="E105" s="268"/>
      <c r="F105" s="53"/>
      <c r="G105" s="268"/>
      <c r="H105" s="53"/>
      <c r="I105" s="57"/>
      <c r="J105" s="30"/>
      <c r="K105" s="167"/>
      <c r="L105" s="167"/>
      <c r="M105" s="167"/>
      <c r="N105" s="167"/>
      <c r="O105" s="167"/>
      <c r="P105" s="167"/>
      <c r="Q105" s="167"/>
      <c r="R105" s="167"/>
      <c r="S105" s="167"/>
    </row>
    <row r="106" spans="1:19" ht="17.25" customHeight="1" x14ac:dyDescent="0.2">
      <c r="A106" s="83" t="str">
        <f>Global!A106</f>
        <v>Puntos por Marcador Atinado</v>
      </c>
      <c r="B106" s="83"/>
      <c r="C106" s="93"/>
      <c r="D106" s="83"/>
      <c r="E106" s="94">
        <f>Global!E106</f>
        <v>1</v>
      </c>
      <c r="F106" s="53"/>
      <c r="G106" s="268"/>
      <c r="H106" s="53"/>
      <c r="I106" s="57"/>
      <c r="J106" s="30"/>
      <c r="K106" s="167"/>
      <c r="L106" s="167"/>
      <c r="M106" s="167"/>
      <c r="N106" s="167"/>
      <c r="O106" s="167"/>
      <c r="P106" s="167"/>
      <c r="Q106" s="167"/>
      <c r="R106" s="167"/>
      <c r="S106" s="167"/>
    </row>
    <row r="107" spans="1:19" ht="17.25" customHeight="1" x14ac:dyDescent="0.2">
      <c r="A107" s="83" t="str">
        <f>Global!A107</f>
        <v>Puntos por Ganador/Empate Atinado</v>
      </c>
      <c r="B107" s="83"/>
      <c r="C107" s="93"/>
      <c r="D107" s="85"/>
      <c r="E107" s="94">
        <f>Global!E107</f>
        <v>8</v>
      </c>
      <c r="F107" s="53"/>
      <c r="G107" s="268"/>
      <c r="H107" s="53"/>
      <c r="I107" s="57"/>
      <c r="J107" s="30"/>
      <c r="K107" s="167"/>
      <c r="L107" s="167"/>
      <c r="M107" s="167"/>
      <c r="N107" s="167"/>
      <c r="O107" s="167"/>
      <c r="P107" s="167"/>
      <c r="Q107" s="167"/>
      <c r="R107" s="167"/>
      <c r="S107" s="167"/>
    </row>
    <row r="108" spans="1:19" ht="17.25" customHeight="1" x14ac:dyDescent="0.2">
      <c r="A108" s="83" t="str">
        <f>Global!A108</f>
        <v>Puntos por Ganador y Diferencia de Goles Atinado</v>
      </c>
      <c r="B108" s="84"/>
      <c r="C108" s="84"/>
      <c r="D108" s="85"/>
      <c r="E108" s="94">
        <f>Global!E108</f>
        <v>1</v>
      </c>
      <c r="F108" s="53"/>
      <c r="G108" s="268"/>
      <c r="H108" s="53"/>
      <c r="I108" s="57"/>
      <c r="J108" s="30"/>
      <c r="K108" s="167"/>
      <c r="L108" s="167"/>
      <c r="M108" s="167"/>
      <c r="N108" s="167"/>
      <c r="O108" s="167"/>
      <c r="P108" s="167"/>
      <c r="Q108" s="167"/>
      <c r="R108" s="167"/>
      <c r="S108" s="167"/>
    </row>
    <row r="109" spans="1:19" ht="17.25" customHeight="1" x14ac:dyDescent="0.2">
      <c r="A109" s="83"/>
      <c r="B109" s="84"/>
      <c r="C109" s="84"/>
      <c r="D109" s="85"/>
      <c r="E109" s="94"/>
      <c r="F109" s="53"/>
      <c r="G109" s="268"/>
      <c r="H109" s="53"/>
      <c r="I109" s="57"/>
      <c r="J109" s="30"/>
      <c r="K109" s="167"/>
      <c r="L109" s="167"/>
      <c r="M109" s="167"/>
      <c r="N109" s="167"/>
      <c r="O109" s="167"/>
      <c r="P109" s="167"/>
      <c r="Q109" s="167"/>
      <c r="R109" s="167"/>
      <c r="S109" s="167"/>
    </row>
    <row r="110" spans="1:19" ht="17.25" customHeight="1" x14ac:dyDescent="0.2">
      <c r="A110" s="87" t="str">
        <f>Global!A110</f>
        <v>FINAL</v>
      </c>
      <c r="B110" s="55"/>
      <c r="C110" s="55"/>
      <c r="D110" s="53"/>
      <c r="E110" s="268"/>
      <c r="F110" s="53"/>
      <c r="G110" s="268"/>
      <c r="H110" s="53"/>
      <c r="I110" s="57"/>
      <c r="J110" s="30"/>
      <c r="K110" s="167"/>
      <c r="L110" s="167"/>
      <c r="M110" s="167"/>
      <c r="N110" s="167"/>
      <c r="O110" s="167"/>
      <c r="P110" s="167"/>
      <c r="Q110" s="167"/>
      <c r="R110" s="167"/>
      <c r="S110" s="167"/>
    </row>
    <row r="111" spans="1:19" ht="17.25" customHeight="1" x14ac:dyDescent="0.2">
      <c r="A111" s="83" t="str">
        <f>Global!A111</f>
        <v>Puntos por Marcador Atinado</v>
      </c>
      <c r="B111" s="83"/>
      <c r="C111" s="93"/>
      <c r="D111" s="83"/>
      <c r="E111" s="94">
        <f>Global!E111</f>
        <v>1</v>
      </c>
      <c r="F111" s="53"/>
      <c r="G111" s="268"/>
      <c r="H111" s="53"/>
      <c r="I111" s="57"/>
      <c r="J111" s="30"/>
      <c r="K111" s="167"/>
      <c r="L111" s="167"/>
      <c r="M111" s="167"/>
      <c r="N111" s="167"/>
      <c r="O111" s="167"/>
      <c r="P111" s="167"/>
      <c r="Q111" s="167"/>
      <c r="R111" s="167"/>
      <c r="S111" s="167"/>
    </row>
    <row r="112" spans="1:19" ht="17.25" customHeight="1" x14ac:dyDescent="0.2">
      <c r="A112" s="83" t="str">
        <f>Global!A112</f>
        <v>Puntos por Ganador/Empate Atinado</v>
      </c>
      <c r="B112" s="83"/>
      <c r="C112" s="93"/>
      <c r="D112" s="85"/>
      <c r="E112" s="94">
        <f>Global!E112</f>
        <v>10</v>
      </c>
      <c r="F112" s="53"/>
      <c r="G112" s="268"/>
      <c r="H112" s="53"/>
      <c r="I112" s="57"/>
      <c r="J112" s="30"/>
      <c r="K112" s="167"/>
      <c r="L112" s="167"/>
      <c r="M112" s="167"/>
      <c r="N112" s="167"/>
      <c r="O112" s="167"/>
      <c r="P112" s="167"/>
      <c r="Q112" s="167"/>
      <c r="R112" s="167"/>
      <c r="S112" s="167"/>
    </row>
    <row r="113" spans="1:19" ht="17.25" customHeight="1" x14ac:dyDescent="0.2">
      <c r="A113" s="83" t="str">
        <f>Global!A113</f>
        <v>Puntos por Ganador y Diferencia de Goles Atinado</v>
      </c>
      <c r="B113" s="84"/>
      <c r="C113" s="84"/>
      <c r="D113" s="85"/>
      <c r="E113" s="94">
        <f>Global!E113</f>
        <v>1</v>
      </c>
      <c r="F113" s="53"/>
      <c r="G113" s="268"/>
      <c r="H113" s="53"/>
      <c r="I113" s="57"/>
      <c r="J113" s="30"/>
      <c r="K113" s="167"/>
      <c r="L113" s="167"/>
      <c r="M113" s="167"/>
      <c r="N113" s="167"/>
      <c r="O113" s="167"/>
      <c r="P113" s="167"/>
      <c r="Q113" s="167"/>
      <c r="R113" s="167"/>
      <c r="S113" s="167"/>
    </row>
    <row r="114" spans="1:19" ht="17.25" customHeight="1" x14ac:dyDescent="0.2">
      <c r="A114" s="54"/>
      <c r="B114" s="55"/>
      <c r="C114" s="55"/>
      <c r="D114" s="53"/>
      <c r="E114" s="268"/>
      <c r="F114" s="53"/>
      <c r="G114" s="268"/>
      <c r="H114" s="53"/>
      <c r="I114" s="57"/>
      <c r="J114" s="30"/>
      <c r="K114" s="167"/>
      <c r="L114" s="167"/>
      <c r="M114" s="167"/>
      <c r="N114" s="167"/>
      <c r="O114" s="167"/>
      <c r="P114" s="167"/>
      <c r="Q114" s="167"/>
      <c r="R114" s="167"/>
      <c r="S114" s="167"/>
    </row>
    <row r="115" spans="1:19" ht="17.25" customHeight="1" x14ac:dyDescent="0.2">
      <c r="A115" s="54"/>
      <c r="B115" s="55"/>
      <c r="C115" s="55"/>
      <c r="D115" s="53"/>
      <c r="E115" s="268"/>
      <c r="F115" s="53"/>
      <c r="G115" s="268"/>
      <c r="H115" s="53"/>
      <c r="I115" s="57"/>
      <c r="J115" s="30"/>
      <c r="K115" s="167"/>
      <c r="L115" s="167"/>
      <c r="M115" s="167"/>
      <c r="N115" s="167"/>
      <c r="O115" s="167"/>
      <c r="P115" s="167"/>
      <c r="Q115" s="167"/>
      <c r="R115" s="167"/>
      <c r="S115" s="167"/>
    </row>
    <row r="116" spans="1:19" ht="17.25" customHeight="1" x14ac:dyDescent="0.2">
      <c r="A116" s="54"/>
      <c r="B116" s="55"/>
      <c r="C116" s="55"/>
      <c r="D116" s="53"/>
      <c r="E116" s="268"/>
      <c r="F116" s="53"/>
      <c r="G116" s="268"/>
      <c r="H116" s="53"/>
      <c r="I116" s="57"/>
      <c r="J116" s="30"/>
      <c r="K116" s="167"/>
      <c r="L116" s="167"/>
      <c r="M116" s="167"/>
      <c r="N116" s="167"/>
      <c r="O116" s="167"/>
      <c r="P116" s="167"/>
      <c r="Q116" s="167"/>
      <c r="R116" s="167"/>
      <c r="S116" s="167"/>
    </row>
    <row r="117" spans="1:19" ht="17.25" customHeight="1" x14ac:dyDescent="0.2">
      <c r="A117" s="54"/>
      <c r="B117" s="55"/>
      <c r="C117" s="55"/>
      <c r="D117" s="53"/>
      <c r="E117" s="268"/>
      <c r="F117" s="53"/>
      <c r="G117" s="268"/>
      <c r="H117" s="53"/>
      <c r="I117" s="57"/>
      <c r="J117" s="30"/>
      <c r="K117" s="167"/>
      <c r="L117" s="167"/>
      <c r="M117" s="167"/>
      <c r="N117" s="167"/>
      <c r="O117" s="167"/>
      <c r="P117" s="167"/>
      <c r="Q117" s="167"/>
      <c r="R117" s="167"/>
      <c r="S117" s="167"/>
    </row>
    <row r="118" spans="1:19" ht="17.25" customHeight="1" x14ac:dyDescent="0.2">
      <c r="A118" s="54"/>
      <c r="B118" s="55"/>
      <c r="C118" s="55"/>
      <c r="D118" s="53"/>
      <c r="E118" s="268"/>
      <c r="F118" s="53"/>
      <c r="G118" s="268"/>
      <c r="H118" s="53"/>
      <c r="I118" s="57"/>
      <c r="J118" s="30"/>
      <c r="K118" s="167"/>
      <c r="L118" s="167"/>
      <c r="M118" s="167"/>
      <c r="N118" s="167"/>
      <c r="O118" s="167"/>
      <c r="P118" s="167"/>
      <c r="Q118" s="167"/>
      <c r="R118" s="167"/>
      <c r="S118" s="167"/>
    </row>
    <row r="119" spans="1:19" ht="17.25" customHeight="1" x14ac:dyDescent="0.2">
      <c r="A119" s="54"/>
      <c r="B119" s="55"/>
      <c r="C119" s="55"/>
      <c r="D119" s="53"/>
      <c r="E119" s="268"/>
      <c r="F119" s="53"/>
      <c r="G119" s="268"/>
      <c r="H119" s="53"/>
      <c r="I119" s="57"/>
      <c r="J119" s="30"/>
      <c r="K119" s="167"/>
      <c r="L119" s="167"/>
      <c r="M119" s="167"/>
      <c r="N119" s="167"/>
      <c r="O119" s="167"/>
      <c r="P119" s="167"/>
      <c r="Q119" s="167"/>
      <c r="R119" s="167"/>
      <c r="S119" s="167"/>
    </row>
    <row r="120" spans="1:19" ht="17.25" customHeight="1" x14ac:dyDescent="0.2">
      <c r="A120" s="54"/>
      <c r="B120" s="55"/>
      <c r="C120" s="55"/>
      <c r="D120" s="53"/>
      <c r="E120" s="268"/>
      <c r="F120" s="53"/>
      <c r="G120" s="268"/>
      <c r="H120" s="53"/>
      <c r="I120" s="57"/>
      <c r="J120" s="30"/>
      <c r="K120" s="167"/>
      <c r="L120" s="167"/>
      <c r="M120" s="167"/>
      <c r="N120" s="167"/>
      <c r="O120" s="167"/>
      <c r="P120" s="167"/>
      <c r="Q120" s="167"/>
      <c r="R120" s="167"/>
      <c r="S120" s="167"/>
    </row>
  </sheetData>
  <sheetProtection sheet="1" objects="1" scenarios="1"/>
  <mergeCells count="3">
    <mergeCell ref="A1:N1"/>
    <mergeCell ref="B3:D3"/>
    <mergeCell ref="B4:D4"/>
  </mergeCells>
  <phoneticPr fontId="17" type="noConversion"/>
  <dataValidations count="1">
    <dataValidation type="whole" allowBlank="1" showInputMessage="1" showErrorMessage="1" sqref="E3:E85 E114:E120 E89:E90 E94:E95 E99:E100 E104:E105 E110" xr:uid="{367091BC-538F-48BE-808E-1A09DABDBB53}">
      <formula1>0</formula1>
      <formula2>20</formula2>
    </dataValidation>
  </dataValidations>
  <hyperlinks>
    <hyperlink ref="A1:N1" location="Global!A1" display="Quiniela Mundial 2010" xr:uid="{659EDC41-A6A3-490A-9958-F6DA40C943BA}"/>
  </hyperlinks>
  <pageMargins left="0.75" right="0.75" top="1" bottom="1" header="0.5" footer="0.5"/>
  <pageSetup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dimension ref="A1:S120"/>
  <sheetViews>
    <sheetView workbookViewId="0">
      <selection activeCell="A2" sqref="A1:N1048576"/>
    </sheetView>
  </sheetViews>
  <sheetFormatPr defaultColWidth="9.140625" defaultRowHeight="17.25" customHeight="1" x14ac:dyDescent="0.2"/>
  <cols>
    <col min="1" max="1" width="12" style="270" customWidth="1"/>
    <col min="2" max="2" width="10.7109375" style="271" customWidth="1"/>
    <col min="3" max="3" width="6.85546875" style="271" bestFit="1" customWidth="1"/>
    <col min="4" max="4" width="12.42578125" style="157" customWidth="1"/>
    <col min="5" max="5" width="3.7109375" style="272" customWidth="1"/>
    <col min="6" max="6" width="5.42578125" style="157" customWidth="1"/>
    <col min="7" max="7" width="3.85546875" style="272" customWidth="1"/>
    <col min="8" max="8" width="13" style="157" customWidth="1"/>
    <col min="9" max="9" width="5.85546875" style="273" customWidth="1"/>
    <col min="10" max="10" width="3" style="10" customWidth="1"/>
    <col min="11" max="11" width="5" style="274" customWidth="1"/>
    <col min="12" max="12" width="5.28515625" style="274" customWidth="1"/>
    <col min="13" max="13" width="6.5703125" style="275" customWidth="1"/>
    <col min="14" max="14" width="7.7109375" style="10" bestFit="1" customWidth="1"/>
    <col min="15" max="16384" width="9.140625" style="157"/>
  </cols>
  <sheetData>
    <row r="1" spans="1:19" ht="26.25" customHeight="1" x14ac:dyDescent="0.35">
      <c r="A1" s="352" t="s">
        <v>82</v>
      </c>
      <c r="B1" s="352"/>
      <c r="C1" s="352"/>
      <c r="D1" s="352"/>
      <c r="E1" s="352"/>
      <c r="F1" s="352"/>
      <c r="G1" s="352"/>
      <c r="H1" s="352"/>
      <c r="I1" s="352"/>
      <c r="J1" s="352"/>
      <c r="K1" s="352"/>
      <c r="L1" s="352"/>
      <c r="M1" s="352"/>
      <c r="N1" s="352"/>
      <c r="O1" s="161"/>
      <c r="P1" s="161"/>
      <c r="Q1" s="161"/>
      <c r="R1" s="161"/>
      <c r="S1" s="161"/>
    </row>
    <row r="2" spans="1:19" ht="12.75" customHeight="1" x14ac:dyDescent="0.3">
      <c r="A2" s="28"/>
      <c r="B2" s="28"/>
      <c r="C2" s="28"/>
      <c r="D2" s="28"/>
      <c r="E2" s="1"/>
      <c r="F2" s="28"/>
      <c r="G2" s="1"/>
      <c r="H2" s="28"/>
      <c r="I2" s="28"/>
      <c r="J2" s="28"/>
      <c r="K2" s="33"/>
      <c r="L2" s="33"/>
      <c r="M2" s="28"/>
      <c r="N2" s="28"/>
      <c r="O2" s="161"/>
      <c r="P2" s="161"/>
      <c r="Q2" s="161"/>
      <c r="R2" s="161"/>
      <c r="S2" s="161"/>
    </row>
    <row r="3" spans="1:19" ht="17.25" customHeight="1" x14ac:dyDescent="0.2">
      <c r="A3" s="191" t="s">
        <v>17</v>
      </c>
      <c r="B3" s="353" t="s">
        <v>131</v>
      </c>
      <c r="C3" s="353"/>
      <c r="D3" s="353"/>
      <c r="E3" s="192"/>
      <c r="F3" s="193"/>
      <c r="G3" s="192"/>
      <c r="H3" s="194"/>
      <c r="I3" s="195"/>
      <c r="J3" s="29"/>
      <c r="K3" s="34"/>
      <c r="L3" s="34"/>
      <c r="M3" s="196"/>
      <c r="N3" s="29"/>
      <c r="O3" s="161"/>
      <c r="P3" s="161"/>
      <c r="Q3" s="161"/>
      <c r="R3" s="161"/>
      <c r="S3" s="161"/>
    </row>
    <row r="4" spans="1:19" ht="17.25" customHeight="1" thickBot="1" x14ac:dyDescent="0.25">
      <c r="A4" s="197" t="s">
        <v>18</v>
      </c>
      <c r="B4" s="354" t="s">
        <v>215</v>
      </c>
      <c r="C4" s="354"/>
      <c r="D4" s="354"/>
      <c r="E4" s="192"/>
      <c r="F4" s="196"/>
      <c r="G4" s="192"/>
      <c r="H4" s="196"/>
      <c r="I4" s="195"/>
      <c r="J4" s="29"/>
      <c r="K4" s="198"/>
      <c r="L4" s="198"/>
      <c r="M4" s="199"/>
      <c r="N4" s="29"/>
      <c r="O4" s="161"/>
      <c r="P4" s="161"/>
      <c r="Q4" s="161"/>
      <c r="R4" s="161"/>
      <c r="S4" s="161"/>
    </row>
    <row r="5" spans="1:19" ht="17.25" customHeight="1" thickBot="1" x14ac:dyDescent="0.25">
      <c r="A5" s="197"/>
      <c r="B5" s="200"/>
      <c r="C5" s="200"/>
      <c r="D5" s="201"/>
      <c r="E5" s="192"/>
      <c r="F5" s="196"/>
      <c r="G5" s="192"/>
      <c r="H5" s="196"/>
      <c r="I5" s="195"/>
      <c r="J5" s="29"/>
      <c r="K5" s="202" t="s">
        <v>19</v>
      </c>
      <c r="L5" s="203"/>
      <c r="M5" s="204"/>
      <c r="N5" s="29"/>
      <c r="O5" s="161"/>
      <c r="P5" s="161"/>
      <c r="Q5" s="161"/>
      <c r="R5" s="161"/>
      <c r="S5" s="161"/>
    </row>
    <row r="6" spans="1:19" s="168" customFormat="1" ht="34.5" customHeight="1" thickBot="1" x14ac:dyDescent="0.25">
      <c r="A6" s="205" t="s">
        <v>0</v>
      </c>
      <c r="B6" s="206" t="s">
        <v>1</v>
      </c>
      <c r="C6" s="206" t="s">
        <v>25</v>
      </c>
      <c r="D6" s="207" t="s">
        <v>2</v>
      </c>
      <c r="E6" s="208"/>
      <c r="F6" s="209" t="s">
        <v>20</v>
      </c>
      <c r="G6" s="208"/>
      <c r="H6" s="209" t="s">
        <v>3</v>
      </c>
      <c r="I6" s="209" t="s">
        <v>21</v>
      </c>
      <c r="J6" s="210"/>
      <c r="K6" s="211" t="s">
        <v>109</v>
      </c>
      <c r="L6" s="211" t="s">
        <v>112</v>
      </c>
      <c r="M6" s="212" t="s">
        <v>110</v>
      </c>
      <c r="N6" s="213" t="s">
        <v>111</v>
      </c>
      <c r="O6" s="165"/>
      <c r="P6" s="165"/>
      <c r="Q6" s="165"/>
      <c r="R6" s="165"/>
      <c r="S6" s="165"/>
    </row>
    <row r="7" spans="1:19" ht="17.25" customHeight="1" thickBot="1" x14ac:dyDescent="0.25">
      <c r="A7" s="214" t="str">
        <f>Global!A7</f>
        <v>GRUPO A (Group A)</v>
      </c>
      <c r="B7" s="215"/>
      <c r="C7" s="216"/>
      <c r="D7" s="215"/>
      <c r="E7" s="217"/>
      <c r="F7" s="215"/>
      <c r="G7" s="217"/>
      <c r="H7" s="215"/>
      <c r="I7" s="218"/>
      <c r="J7" s="77"/>
      <c r="K7" s="219"/>
      <c r="L7" s="219"/>
      <c r="M7" s="220"/>
      <c r="N7" s="221"/>
      <c r="O7" s="161"/>
      <c r="P7" s="161"/>
      <c r="Q7" s="161"/>
      <c r="R7" s="161"/>
      <c r="S7" s="161"/>
    </row>
    <row r="8" spans="1:19" s="158" customFormat="1" ht="30.95" customHeight="1" thickBot="1" x14ac:dyDescent="0.25">
      <c r="A8" s="276">
        <f>Global!A8</f>
        <v>44885</v>
      </c>
      <c r="B8" s="277">
        <f>Global!B8</f>
        <v>0.41666666666666669</v>
      </c>
      <c r="C8" s="278">
        <f>Global!C8</f>
        <v>1</v>
      </c>
      <c r="D8" s="279" t="str">
        <f>Global!D8</f>
        <v>Qatar</v>
      </c>
      <c r="E8" s="280">
        <v>0</v>
      </c>
      <c r="F8" s="281" t="s">
        <v>4</v>
      </c>
      <c r="G8" s="280">
        <v>0</v>
      </c>
      <c r="H8" s="282" t="str">
        <f>Global!H8</f>
        <v>Ecuador</v>
      </c>
      <c r="I8" s="283" t="str">
        <f t="shared" ref="I8:I13" si="0">IF(OR(E8="",G8=""),"",IF(E8&gt;G8,"L",IF(G8&gt;E8,"V","E")))</f>
        <v>E</v>
      </c>
      <c r="J8" s="284"/>
      <c r="K8" s="285">
        <f>IF(Global!E8="","",Global!E8)</f>
        <v>0</v>
      </c>
      <c r="L8" s="285">
        <f>IF(Global!G8="","",Global!G8)</f>
        <v>2</v>
      </c>
      <c r="M8" s="286" t="str">
        <f t="shared" ref="M8:M71" si="1">IF(OR(K8="",L8=""),"",IF(K8&gt;L8,"L",IF(L8&gt;K8,"V","E")))</f>
        <v>V</v>
      </c>
      <c r="N8" s="287">
        <f t="shared" ref="N8:N13" si="2">IF(M8="","",IF(AND(E8=K8,L8=G8),GPOSPuntosPorMarcador,0)+IF(M8=I8,GPOSPuntosPorGanador,0)+IF(E8-G8=K8-L8,GPOSPuntosPorDiferencia,0))</f>
        <v>0</v>
      </c>
      <c r="O8" s="166"/>
      <c r="P8" s="166"/>
      <c r="Q8" s="166"/>
      <c r="R8" s="166"/>
      <c r="S8" s="166"/>
    </row>
    <row r="9" spans="1:19" s="158" customFormat="1" ht="30.95" customHeight="1" thickBot="1" x14ac:dyDescent="0.25">
      <c r="A9" s="276">
        <f>Global!A9</f>
        <v>44886</v>
      </c>
      <c r="B9" s="288">
        <f>Global!B9</f>
        <v>0.41666666666666669</v>
      </c>
      <c r="C9" s="289">
        <f>Global!C9</f>
        <v>2</v>
      </c>
      <c r="D9" s="290" t="str">
        <f>Global!D9</f>
        <v>Senegal</v>
      </c>
      <c r="E9" s="291">
        <v>1</v>
      </c>
      <c r="F9" s="292" t="s">
        <v>4</v>
      </c>
      <c r="G9" s="291">
        <v>1</v>
      </c>
      <c r="H9" s="293" t="str">
        <f>Global!H9</f>
        <v>Holanda (Holland)</v>
      </c>
      <c r="I9" s="283" t="str">
        <f t="shared" si="0"/>
        <v>E</v>
      </c>
      <c r="J9" s="284"/>
      <c r="K9" s="285">
        <f>IF(Global!E9="","",Global!E9)</f>
        <v>0</v>
      </c>
      <c r="L9" s="285">
        <f>IF(Global!G9="","",Global!G9)</f>
        <v>2</v>
      </c>
      <c r="M9" s="294" t="str">
        <f t="shared" si="1"/>
        <v>V</v>
      </c>
      <c r="N9" s="287">
        <f t="shared" si="2"/>
        <v>0</v>
      </c>
      <c r="O9" s="166"/>
      <c r="P9" s="166"/>
      <c r="Q9" s="166"/>
      <c r="R9" s="166"/>
      <c r="S9" s="166"/>
    </row>
    <row r="10" spans="1:19" s="158" customFormat="1" ht="30.95" customHeight="1" thickBot="1" x14ac:dyDescent="0.25">
      <c r="A10" s="276">
        <f>Global!A10</f>
        <v>44890</v>
      </c>
      <c r="B10" s="288">
        <f>Global!B10</f>
        <v>0.29166666666666669</v>
      </c>
      <c r="C10" s="289">
        <f>Global!C10</f>
        <v>17</v>
      </c>
      <c r="D10" s="290" t="str">
        <f>Global!D10</f>
        <v>Qatar</v>
      </c>
      <c r="E10" s="291">
        <v>2</v>
      </c>
      <c r="F10" s="292" t="s">
        <v>4</v>
      </c>
      <c r="G10" s="291">
        <v>2</v>
      </c>
      <c r="H10" s="293" t="str">
        <f>Global!H10</f>
        <v>Senegal</v>
      </c>
      <c r="I10" s="283" t="str">
        <f t="shared" si="0"/>
        <v>E</v>
      </c>
      <c r="J10" s="284"/>
      <c r="K10" s="285">
        <f>IF(Global!E10="","",Global!E10)</f>
        <v>1</v>
      </c>
      <c r="L10" s="285">
        <f>IF(Global!G10="","",Global!G10)</f>
        <v>3</v>
      </c>
      <c r="M10" s="295" t="str">
        <f t="shared" si="1"/>
        <v>V</v>
      </c>
      <c r="N10" s="287">
        <f t="shared" si="2"/>
        <v>0</v>
      </c>
      <c r="O10" s="166"/>
      <c r="P10" s="166"/>
      <c r="Q10" s="166"/>
      <c r="R10" s="166"/>
      <c r="S10" s="166"/>
    </row>
    <row r="11" spans="1:19" s="158" customFormat="1" ht="30.95" customHeight="1" thickBot="1" x14ac:dyDescent="0.25">
      <c r="A11" s="276">
        <f>Global!A11</f>
        <v>44890</v>
      </c>
      <c r="B11" s="288">
        <f>Global!B11</f>
        <v>0.41666666666666669</v>
      </c>
      <c r="C11" s="289">
        <f>Global!C11</f>
        <v>18</v>
      </c>
      <c r="D11" s="290" t="str">
        <f>Global!D11</f>
        <v>Holanda (Holland)</v>
      </c>
      <c r="E11" s="291">
        <v>2</v>
      </c>
      <c r="F11" s="292" t="s">
        <v>4</v>
      </c>
      <c r="G11" s="291">
        <v>2</v>
      </c>
      <c r="H11" s="293" t="str">
        <f>Global!H11</f>
        <v>Ecuador</v>
      </c>
      <c r="I11" s="283" t="str">
        <f t="shared" si="0"/>
        <v>E</v>
      </c>
      <c r="J11" s="284"/>
      <c r="K11" s="285">
        <f>IF(Global!E11="","",Global!E11)</f>
        <v>1</v>
      </c>
      <c r="L11" s="285">
        <f>IF(Global!G11="","",Global!G11)</f>
        <v>1</v>
      </c>
      <c r="M11" s="296" t="str">
        <f t="shared" si="1"/>
        <v>E</v>
      </c>
      <c r="N11" s="287">
        <f t="shared" si="2"/>
        <v>2</v>
      </c>
      <c r="O11" s="166"/>
      <c r="P11" s="166"/>
      <c r="Q11" s="166"/>
      <c r="R11" s="166"/>
      <c r="S11" s="166"/>
    </row>
    <row r="12" spans="1:19" s="158" customFormat="1" ht="30.95" customHeight="1" thickBot="1" x14ac:dyDescent="0.25">
      <c r="A12" s="276">
        <f>Global!A12</f>
        <v>44894</v>
      </c>
      <c r="B12" s="288">
        <f>Global!B12</f>
        <v>0.375</v>
      </c>
      <c r="C12" s="289">
        <f>Global!C12</f>
        <v>33</v>
      </c>
      <c r="D12" s="290" t="str">
        <f>Global!D12</f>
        <v>Holanda (Holland)</v>
      </c>
      <c r="E12" s="291">
        <v>5</v>
      </c>
      <c r="F12" s="292" t="s">
        <v>4</v>
      </c>
      <c r="G12" s="291">
        <v>0</v>
      </c>
      <c r="H12" s="293" t="str">
        <f>Global!H12</f>
        <v>Qatar</v>
      </c>
      <c r="I12" s="283" t="str">
        <f t="shared" si="0"/>
        <v>L</v>
      </c>
      <c r="J12" s="284"/>
      <c r="K12" s="285">
        <f>IF(Global!E12="","",Global!E12)</f>
        <v>2</v>
      </c>
      <c r="L12" s="285">
        <f>IF(Global!G12="","",Global!G12)</f>
        <v>0</v>
      </c>
      <c r="M12" s="296" t="str">
        <f t="shared" si="1"/>
        <v>L</v>
      </c>
      <c r="N12" s="287">
        <f t="shared" si="2"/>
        <v>1</v>
      </c>
      <c r="O12" s="166"/>
      <c r="P12" s="166"/>
      <c r="Q12" s="166"/>
      <c r="R12" s="166"/>
      <c r="S12" s="166"/>
    </row>
    <row r="13" spans="1:19" s="158" customFormat="1" ht="30.95" customHeight="1" thickBot="1" x14ac:dyDescent="0.25">
      <c r="A13" s="276">
        <f>Global!A13</f>
        <v>44894</v>
      </c>
      <c r="B13" s="288">
        <f>Global!B13</f>
        <v>0.375</v>
      </c>
      <c r="C13" s="289">
        <f>Global!C13</f>
        <v>34</v>
      </c>
      <c r="D13" s="290" t="str">
        <f>Global!D13</f>
        <v>Ecuador</v>
      </c>
      <c r="E13" s="291">
        <v>2</v>
      </c>
      <c r="F13" s="292" t="s">
        <v>4</v>
      </c>
      <c r="G13" s="291">
        <v>2</v>
      </c>
      <c r="H13" s="293" t="str">
        <f>Global!H13</f>
        <v>Senegal</v>
      </c>
      <c r="I13" s="283" t="str">
        <f t="shared" si="0"/>
        <v>E</v>
      </c>
      <c r="J13" s="284"/>
      <c r="K13" s="285">
        <f>IF(Global!E13="","",Global!E13)</f>
        <v>1</v>
      </c>
      <c r="L13" s="285">
        <f>IF(Global!G13="","",Global!G13)</f>
        <v>2</v>
      </c>
      <c r="M13" s="296" t="str">
        <f t="shared" si="1"/>
        <v>V</v>
      </c>
      <c r="N13" s="287">
        <f t="shared" si="2"/>
        <v>0</v>
      </c>
      <c r="O13" s="166"/>
      <c r="P13" s="166"/>
      <c r="Q13" s="166"/>
      <c r="R13" s="166"/>
      <c r="S13" s="166"/>
    </row>
    <row r="14" spans="1:19" s="158" customFormat="1" ht="17.25" customHeight="1" thickBot="1" x14ac:dyDescent="0.25">
      <c r="A14" s="297" t="str">
        <f>Global!A14</f>
        <v>GRUPO B (Group B)</v>
      </c>
      <c r="B14" s="298"/>
      <c r="C14" s="299"/>
      <c r="D14" s="298"/>
      <c r="E14" s="300"/>
      <c r="F14" s="298"/>
      <c r="G14" s="300"/>
      <c r="H14" s="298"/>
      <c r="I14" s="301"/>
      <c r="J14" s="117"/>
      <c r="K14" s="302"/>
      <c r="L14" s="302"/>
      <c r="M14" s="303" t="str">
        <f t="shared" si="1"/>
        <v/>
      </c>
      <c r="N14" s="304"/>
      <c r="O14" s="166"/>
      <c r="P14" s="166"/>
      <c r="Q14" s="166"/>
      <c r="R14" s="166"/>
      <c r="S14" s="166"/>
    </row>
    <row r="15" spans="1:19" s="158" customFormat="1" ht="30.95" customHeight="1" thickBot="1" x14ac:dyDescent="0.25">
      <c r="A15" s="276">
        <f>Global!A15</f>
        <v>44886</v>
      </c>
      <c r="B15" s="305">
        <f>Global!B15</f>
        <v>0.29166666666666669</v>
      </c>
      <c r="C15" s="278">
        <f>Global!C15</f>
        <v>3</v>
      </c>
      <c r="D15" s="279" t="str">
        <f>Global!D15</f>
        <v>Inglaterra (England)</v>
      </c>
      <c r="E15" s="280">
        <v>3</v>
      </c>
      <c r="F15" s="281" t="s">
        <v>4</v>
      </c>
      <c r="G15" s="280">
        <v>0</v>
      </c>
      <c r="H15" s="282" t="str">
        <f>Global!H15</f>
        <v>Irán</v>
      </c>
      <c r="I15" s="283" t="str">
        <f t="shared" ref="I15:I20" si="3">IF(OR(E15="",G15=""),"",IF(E15&gt;G15,"L",IF(G15&gt;E15,"V","E")))</f>
        <v>L</v>
      </c>
      <c r="J15" s="284"/>
      <c r="K15" s="285">
        <f>IF(Global!E15="","",Global!E15)</f>
        <v>6</v>
      </c>
      <c r="L15" s="285">
        <f>IF(Global!G15="","",Global!G15)</f>
        <v>2</v>
      </c>
      <c r="M15" s="296" t="str">
        <f t="shared" si="1"/>
        <v>L</v>
      </c>
      <c r="N15" s="287">
        <f t="shared" ref="N15:N20" si="4">IF(M15="","",IF(AND(E15=K15,L15=G15),GPOSPuntosPorMarcador,0)+IF(M15=I15,GPOSPuntosPorGanador,0)+IF(E15-G15=K15-L15,GPOSPuntosPorDiferencia,0))</f>
        <v>1</v>
      </c>
      <c r="O15" s="166"/>
      <c r="P15" s="166"/>
      <c r="Q15" s="166"/>
      <c r="R15" s="166"/>
      <c r="S15" s="166"/>
    </row>
    <row r="16" spans="1:19" s="158" customFormat="1" ht="30.95" customHeight="1" thickBot="1" x14ac:dyDescent="0.25">
      <c r="A16" s="276">
        <f>Global!A16</f>
        <v>44886</v>
      </c>
      <c r="B16" s="306">
        <f>Global!B16</f>
        <v>0.54166666666666663</v>
      </c>
      <c r="C16" s="289">
        <f>Global!C16</f>
        <v>4</v>
      </c>
      <c r="D16" s="290" t="str">
        <f>Global!D16</f>
        <v>Estados Unidos (USA)</v>
      </c>
      <c r="E16" s="291">
        <v>1</v>
      </c>
      <c r="F16" s="292" t="s">
        <v>4</v>
      </c>
      <c r="G16" s="291">
        <v>1</v>
      </c>
      <c r="H16" s="293" t="str">
        <f>Global!H16</f>
        <v>Gales (Wales)</v>
      </c>
      <c r="I16" s="283" t="str">
        <f t="shared" si="3"/>
        <v>E</v>
      </c>
      <c r="J16" s="284"/>
      <c r="K16" s="285">
        <f>IF(Global!E16="","",Global!E16)</f>
        <v>1</v>
      </c>
      <c r="L16" s="285">
        <f>IF(Global!G16="","",Global!G16)</f>
        <v>1</v>
      </c>
      <c r="M16" s="296" t="str">
        <f t="shared" si="1"/>
        <v>E</v>
      </c>
      <c r="N16" s="287">
        <f t="shared" si="4"/>
        <v>3</v>
      </c>
      <c r="O16" s="166"/>
      <c r="P16" s="166"/>
      <c r="Q16" s="166"/>
      <c r="R16" s="166"/>
      <c r="S16" s="166"/>
    </row>
    <row r="17" spans="1:19" s="158" customFormat="1" ht="30.95" customHeight="1" thickBot="1" x14ac:dyDescent="0.25">
      <c r="A17" s="276">
        <f>Global!A17</f>
        <v>44890</v>
      </c>
      <c r="B17" s="306">
        <f>Global!B17</f>
        <v>0.54166666666666663</v>
      </c>
      <c r="C17" s="289">
        <f>Global!C17</f>
        <v>19</v>
      </c>
      <c r="D17" s="290" t="str">
        <f>Global!D17</f>
        <v>Inglaterra (England)</v>
      </c>
      <c r="E17" s="291">
        <v>2</v>
      </c>
      <c r="F17" s="292" t="s">
        <v>4</v>
      </c>
      <c r="G17" s="291">
        <v>2</v>
      </c>
      <c r="H17" s="293" t="str">
        <f>Global!H17</f>
        <v>Estados Unidos (USA)</v>
      </c>
      <c r="I17" s="283" t="str">
        <f t="shared" si="3"/>
        <v>E</v>
      </c>
      <c r="J17" s="284"/>
      <c r="K17" s="285">
        <f>IF(Global!E17="","",Global!E17)</f>
        <v>0</v>
      </c>
      <c r="L17" s="285">
        <f>IF(Global!G17="","",Global!G17)</f>
        <v>0</v>
      </c>
      <c r="M17" s="296" t="str">
        <f t="shared" si="1"/>
        <v>E</v>
      </c>
      <c r="N17" s="287">
        <f t="shared" si="4"/>
        <v>2</v>
      </c>
      <c r="O17" s="166"/>
      <c r="P17" s="166"/>
      <c r="Q17" s="166"/>
      <c r="R17" s="166"/>
      <c r="S17" s="166"/>
    </row>
    <row r="18" spans="1:19" s="158" customFormat="1" ht="30.95" customHeight="1" thickBot="1" x14ac:dyDescent="0.25">
      <c r="A18" s="276">
        <f>Global!A18</f>
        <v>44890</v>
      </c>
      <c r="B18" s="306">
        <f>Global!B18</f>
        <v>0.16666666666666666</v>
      </c>
      <c r="C18" s="289">
        <f>Global!C18</f>
        <v>20</v>
      </c>
      <c r="D18" s="290" t="str">
        <f>Global!D18</f>
        <v>Gales (Wales)</v>
      </c>
      <c r="E18" s="291">
        <v>3</v>
      </c>
      <c r="F18" s="292" t="s">
        <v>4</v>
      </c>
      <c r="G18" s="291">
        <v>0</v>
      </c>
      <c r="H18" s="293" t="str">
        <f>Global!H18</f>
        <v>Irán</v>
      </c>
      <c r="I18" s="283" t="str">
        <f t="shared" si="3"/>
        <v>L</v>
      </c>
      <c r="J18" s="284"/>
      <c r="K18" s="285">
        <f>IF(Global!E18="","",Global!E18)</f>
        <v>0</v>
      </c>
      <c r="L18" s="285">
        <f>IF(Global!G18="","",Global!G18)</f>
        <v>2</v>
      </c>
      <c r="M18" s="296" t="str">
        <f t="shared" si="1"/>
        <v>V</v>
      </c>
      <c r="N18" s="287">
        <f t="shared" si="4"/>
        <v>0</v>
      </c>
      <c r="O18" s="166"/>
      <c r="P18" s="166"/>
      <c r="Q18" s="166"/>
      <c r="R18" s="166"/>
      <c r="S18" s="166"/>
    </row>
    <row r="19" spans="1:19" s="158" customFormat="1" ht="30.95" customHeight="1" thickBot="1" x14ac:dyDescent="0.25">
      <c r="A19" s="276">
        <f>Global!A19</f>
        <v>44894</v>
      </c>
      <c r="B19" s="306">
        <f>Global!B19</f>
        <v>0.54166666666666663</v>
      </c>
      <c r="C19" s="289">
        <f>Global!C19</f>
        <v>35</v>
      </c>
      <c r="D19" s="290" t="str">
        <f>Global!D19</f>
        <v>Gales (Wales)</v>
      </c>
      <c r="E19" s="291">
        <v>2</v>
      </c>
      <c r="F19" s="292" t="s">
        <v>4</v>
      </c>
      <c r="G19" s="291">
        <v>2</v>
      </c>
      <c r="H19" s="293" t="str">
        <f>Global!H19</f>
        <v>Inglaterra (England)</v>
      </c>
      <c r="I19" s="283" t="str">
        <f t="shared" si="3"/>
        <v>E</v>
      </c>
      <c r="J19" s="284"/>
      <c r="K19" s="285">
        <f>IF(Global!E19="","",Global!E19)</f>
        <v>0</v>
      </c>
      <c r="L19" s="285">
        <f>IF(Global!G19="","",Global!G19)</f>
        <v>3</v>
      </c>
      <c r="M19" s="296" t="str">
        <f t="shared" si="1"/>
        <v>V</v>
      </c>
      <c r="N19" s="287">
        <f t="shared" si="4"/>
        <v>0</v>
      </c>
      <c r="O19" s="166"/>
      <c r="P19" s="166"/>
      <c r="Q19" s="166"/>
      <c r="R19" s="166"/>
      <c r="S19" s="166"/>
    </row>
    <row r="20" spans="1:19" s="158" customFormat="1" ht="30.95" customHeight="1" thickBot="1" x14ac:dyDescent="0.25">
      <c r="A20" s="276">
        <f>Global!A20</f>
        <v>44894</v>
      </c>
      <c r="B20" s="306">
        <f>Global!B20</f>
        <v>0.54166666666666663</v>
      </c>
      <c r="C20" s="289">
        <f>Global!C20</f>
        <v>36</v>
      </c>
      <c r="D20" s="290" t="str">
        <f>Global!D20</f>
        <v>Irán</v>
      </c>
      <c r="E20" s="291">
        <v>0</v>
      </c>
      <c r="F20" s="292" t="s">
        <v>4</v>
      </c>
      <c r="G20" s="291">
        <v>3</v>
      </c>
      <c r="H20" s="293" t="str">
        <f>Global!H20</f>
        <v>Estados Unidos (USA)</v>
      </c>
      <c r="I20" s="283" t="str">
        <f t="shared" si="3"/>
        <v>V</v>
      </c>
      <c r="J20" s="284"/>
      <c r="K20" s="285">
        <f>IF(Global!E20="","",Global!E20)</f>
        <v>0</v>
      </c>
      <c r="L20" s="285">
        <f>IF(Global!G20="","",Global!G20)</f>
        <v>1</v>
      </c>
      <c r="M20" s="296" t="str">
        <f t="shared" si="1"/>
        <v>V</v>
      </c>
      <c r="N20" s="287">
        <f t="shared" si="4"/>
        <v>1</v>
      </c>
      <c r="O20" s="166"/>
      <c r="P20" s="166"/>
      <c r="Q20" s="166"/>
      <c r="R20" s="166"/>
      <c r="S20" s="166"/>
    </row>
    <row r="21" spans="1:19" s="158" customFormat="1" ht="17.25" customHeight="1" thickBot="1" x14ac:dyDescent="0.25">
      <c r="A21" s="297" t="str">
        <f>Global!A21</f>
        <v>GRUPO C (Group C)</v>
      </c>
      <c r="B21" s="298"/>
      <c r="C21" s="299"/>
      <c r="D21" s="298"/>
      <c r="E21" s="300"/>
      <c r="F21" s="298"/>
      <c r="G21" s="300"/>
      <c r="H21" s="298"/>
      <c r="I21" s="301"/>
      <c r="J21" s="117"/>
      <c r="K21" s="302"/>
      <c r="L21" s="302"/>
      <c r="M21" s="303" t="str">
        <f t="shared" si="1"/>
        <v/>
      </c>
      <c r="N21" s="304"/>
      <c r="O21" s="166"/>
      <c r="P21" s="166"/>
      <c r="Q21" s="166"/>
      <c r="R21" s="166"/>
      <c r="S21" s="166"/>
    </row>
    <row r="22" spans="1:19" s="158" customFormat="1" ht="30.95" customHeight="1" thickBot="1" x14ac:dyDescent="0.25">
      <c r="A22" s="276">
        <f>Global!A22</f>
        <v>44887</v>
      </c>
      <c r="B22" s="305">
        <f>Global!B22</f>
        <v>0.16666666666666666</v>
      </c>
      <c r="C22" s="278">
        <f>Global!C22</f>
        <v>5</v>
      </c>
      <c r="D22" s="279" t="str">
        <f>Global!D22</f>
        <v>Argentina</v>
      </c>
      <c r="E22" s="280">
        <v>2</v>
      </c>
      <c r="F22" s="281" t="s">
        <v>4</v>
      </c>
      <c r="G22" s="280">
        <v>2</v>
      </c>
      <c r="H22" s="282" t="str">
        <f>Global!H22</f>
        <v>A. Saudita (Saudi A.)</v>
      </c>
      <c r="I22" s="283" t="str">
        <f t="shared" ref="I22:I27" si="5">IF(OR(E22="",G22=""),"",IF(E22&gt;G22,"L",IF(G22&gt;E22,"V","E")))</f>
        <v>E</v>
      </c>
      <c r="J22" s="284"/>
      <c r="K22" s="285">
        <f>IF(Global!E22="","",Global!E22)</f>
        <v>1</v>
      </c>
      <c r="L22" s="285">
        <f>IF(Global!G22="","",Global!G22)</f>
        <v>2</v>
      </c>
      <c r="M22" s="296" t="str">
        <f t="shared" si="1"/>
        <v>V</v>
      </c>
      <c r="N22" s="287">
        <f t="shared" ref="N22:N27" si="6">IF(M22="","",IF(AND(E22=K22,L22=G22),GPOSPuntosPorMarcador,0)+IF(M22=I22,GPOSPuntosPorGanador,0)+IF(E22-G22=K22-L22,GPOSPuntosPorDiferencia,0))</f>
        <v>0</v>
      </c>
      <c r="O22" s="166"/>
      <c r="P22" s="166"/>
      <c r="Q22" s="166"/>
      <c r="R22" s="166"/>
      <c r="S22" s="166"/>
    </row>
    <row r="23" spans="1:19" s="158" customFormat="1" ht="30.95" customHeight="1" thickBot="1" x14ac:dyDescent="0.25">
      <c r="A23" s="276">
        <f>Global!A23</f>
        <v>44887</v>
      </c>
      <c r="B23" s="306">
        <f>Global!B23</f>
        <v>0.41666666666666669</v>
      </c>
      <c r="C23" s="289">
        <f>Global!C23</f>
        <v>6</v>
      </c>
      <c r="D23" s="290" t="str">
        <f>Global!D23</f>
        <v>México</v>
      </c>
      <c r="E23" s="291">
        <v>1</v>
      </c>
      <c r="F23" s="292" t="s">
        <v>4</v>
      </c>
      <c r="G23" s="291">
        <v>1</v>
      </c>
      <c r="H23" s="293" t="str">
        <f>Global!H23</f>
        <v>Polonia (Poland)</v>
      </c>
      <c r="I23" s="283" t="str">
        <f t="shared" si="5"/>
        <v>E</v>
      </c>
      <c r="J23" s="284"/>
      <c r="K23" s="285">
        <f>IF(Global!E23="","",Global!E23)</f>
        <v>0</v>
      </c>
      <c r="L23" s="285">
        <f>IF(Global!G23="","",Global!G23)</f>
        <v>0</v>
      </c>
      <c r="M23" s="296" t="str">
        <f t="shared" si="1"/>
        <v>E</v>
      </c>
      <c r="N23" s="287">
        <f t="shared" si="6"/>
        <v>2</v>
      </c>
      <c r="O23" s="166"/>
      <c r="P23" s="166"/>
      <c r="Q23" s="166"/>
      <c r="R23" s="166"/>
      <c r="S23" s="166"/>
    </row>
    <row r="24" spans="1:19" s="158" customFormat="1" ht="30.95" customHeight="1" thickBot="1" x14ac:dyDescent="0.25">
      <c r="A24" s="276">
        <f>Global!A24</f>
        <v>44891</v>
      </c>
      <c r="B24" s="306">
        <f>Global!B24</f>
        <v>0.54166666666666663</v>
      </c>
      <c r="C24" s="289">
        <f>Global!C24</f>
        <v>22</v>
      </c>
      <c r="D24" s="290" t="str">
        <f>Global!D24</f>
        <v>Argentina</v>
      </c>
      <c r="E24" s="291">
        <v>3</v>
      </c>
      <c r="F24" s="292" t="s">
        <v>4</v>
      </c>
      <c r="G24" s="291">
        <v>1</v>
      </c>
      <c r="H24" s="293" t="str">
        <f>Global!H24</f>
        <v>México</v>
      </c>
      <c r="I24" s="283" t="str">
        <f t="shared" si="5"/>
        <v>L</v>
      </c>
      <c r="J24" s="284"/>
      <c r="K24" s="285">
        <f>IF(Global!E24="","",Global!E24)</f>
        <v>2</v>
      </c>
      <c r="L24" s="285">
        <f>IF(Global!G24="","",Global!G24)</f>
        <v>0</v>
      </c>
      <c r="M24" s="296" t="str">
        <f t="shared" si="1"/>
        <v>L</v>
      </c>
      <c r="N24" s="287">
        <f t="shared" si="6"/>
        <v>2</v>
      </c>
      <c r="O24" s="166"/>
      <c r="P24" s="166"/>
      <c r="Q24" s="166"/>
      <c r="R24" s="166"/>
      <c r="S24" s="166"/>
    </row>
    <row r="25" spans="1:19" s="158" customFormat="1" ht="30.95" customHeight="1" thickBot="1" x14ac:dyDescent="0.25">
      <c r="A25" s="276">
        <f>Global!A25</f>
        <v>44891</v>
      </c>
      <c r="B25" s="306">
        <f>Global!B25</f>
        <v>0.29166666666666669</v>
      </c>
      <c r="C25" s="289">
        <f>Global!C25</f>
        <v>23</v>
      </c>
      <c r="D25" s="290" t="str">
        <f>Global!D25</f>
        <v>Polonia (Poland)</v>
      </c>
      <c r="E25" s="291">
        <v>1</v>
      </c>
      <c r="F25" s="292" t="s">
        <v>4</v>
      </c>
      <c r="G25" s="291">
        <v>1</v>
      </c>
      <c r="H25" s="293" t="str">
        <f>Global!H25</f>
        <v>A. Saudita (Saudi A.)</v>
      </c>
      <c r="I25" s="283" t="str">
        <f t="shared" si="5"/>
        <v>E</v>
      </c>
      <c r="J25" s="284"/>
      <c r="K25" s="285">
        <f>IF(Global!E25="","",Global!E25)</f>
        <v>2</v>
      </c>
      <c r="L25" s="285">
        <f>IF(Global!G25="","",Global!G25)</f>
        <v>0</v>
      </c>
      <c r="M25" s="296" t="str">
        <f t="shared" si="1"/>
        <v>L</v>
      </c>
      <c r="N25" s="287">
        <f t="shared" si="6"/>
        <v>0</v>
      </c>
      <c r="O25" s="166"/>
      <c r="P25" s="166"/>
      <c r="Q25" s="166"/>
      <c r="R25" s="166"/>
      <c r="S25" s="166"/>
    </row>
    <row r="26" spans="1:19" s="158" customFormat="1" ht="30.95" customHeight="1" thickBot="1" x14ac:dyDescent="0.25">
      <c r="A26" s="276">
        <f>Global!A26</f>
        <v>44895</v>
      </c>
      <c r="B26" s="306">
        <f>Global!B26</f>
        <v>0.54166666666666663</v>
      </c>
      <c r="C26" s="289">
        <f>Global!C26</f>
        <v>37</v>
      </c>
      <c r="D26" s="290" t="str">
        <f>Global!D26</f>
        <v>Polonia (Poland)</v>
      </c>
      <c r="E26" s="291">
        <v>1</v>
      </c>
      <c r="F26" s="292" t="s">
        <v>4</v>
      </c>
      <c r="G26" s="291">
        <v>1</v>
      </c>
      <c r="H26" s="293" t="str">
        <f>Global!H26</f>
        <v>Argentina</v>
      </c>
      <c r="I26" s="283" t="str">
        <f t="shared" si="5"/>
        <v>E</v>
      </c>
      <c r="J26" s="284"/>
      <c r="K26" s="285">
        <f>IF(Global!E26="","",Global!E26)</f>
        <v>0</v>
      </c>
      <c r="L26" s="285">
        <f>IF(Global!G26="","",Global!G26)</f>
        <v>2</v>
      </c>
      <c r="M26" s="296" t="str">
        <f t="shared" si="1"/>
        <v>V</v>
      </c>
      <c r="N26" s="287">
        <f t="shared" si="6"/>
        <v>0</v>
      </c>
      <c r="O26" s="166"/>
      <c r="P26" s="166"/>
      <c r="Q26" s="166"/>
      <c r="R26" s="166"/>
      <c r="S26" s="166"/>
    </row>
    <row r="27" spans="1:19" s="158" customFormat="1" ht="30.95" customHeight="1" thickBot="1" x14ac:dyDescent="0.25">
      <c r="A27" s="276">
        <f>Global!A27</f>
        <v>44895</v>
      </c>
      <c r="B27" s="306">
        <f>Global!B27</f>
        <v>0.54166666666666663</v>
      </c>
      <c r="C27" s="289">
        <f>Global!C27</f>
        <v>38</v>
      </c>
      <c r="D27" s="290" t="str">
        <f>Global!D27</f>
        <v>A. Saudita (Saudi A.)</v>
      </c>
      <c r="E27" s="291">
        <v>0</v>
      </c>
      <c r="F27" s="292" t="s">
        <v>4</v>
      </c>
      <c r="G27" s="291">
        <v>0</v>
      </c>
      <c r="H27" s="293" t="str">
        <f>Global!H27</f>
        <v>México</v>
      </c>
      <c r="I27" s="283" t="str">
        <f t="shared" si="5"/>
        <v>E</v>
      </c>
      <c r="J27" s="284"/>
      <c r="K27" s="285">
        <f>IF(Global!E27="","",Global!E27)</f>
        <v>1</v>
      </c>
      <c r="L27" s="285">
        <f>IF(Global!G27="","",Global!G27)</f>
        <v>2</v>
      </c>
      <c r="M27" s="296" t="str">
        <f t="shared" si="1"/>
        <v>V</v>
      </c>
      <c r="N27" s="287">
        <f t="shared" si="6"/>
        <v>0</v>
      </c>
      <c r="O27" s="166"/>
      <c r="P27" s="166"/>
      <c r="Q27" s="166"/>
      <c r="R27" s="166"/>
      <c r="S27" s="166"/>
    </row>
    <row r="28" spans="1:19" s="158" customFormat="1" ht="17.25" customHeight="1" thickBot="1" x14ac:dyDescent="0.25">
      <c r="A28" s="297" t="str">
        <f>Global!A28</f>
        <v>GRUPO D (Group D )</v>
      </c>
      <c r="B28" s="298"/>
      <c r="C28" s="299"/>
      <c r="D28" s="298"/>
      <c r="E28" s="300"/>
      <c r="F28" s="298"/>
      <c r="G28" s="300"/>
      <c r="H28" s="298"/>
      <c r="I28" s="301"/>
      <c r="J28" s="117"/>
      <c r="K28" s="302"/>
      <c r="L28" s="302"/>
      <c r="M28" s="303" t="str">
        <f t="shared" si="1"/>
        <v/>
      </c>
      <c r="N28" s="304"/>
      <c r="O28" s="166"/>
      <c r="P28" s="166"/>
      <c r="Q28" s="166"/>
      <c r="R28" s="166"/>
      <c r="S28" s="166"/>
    </row>
    <row r="29" spans="1:19" s="158" customFormat="1" ht="30.95" customHeight="1" thickBot="1" x14ac:dyDescent="0.25">
      <c r="A29" s="276">
        <f>Global!A29</f>
        <v>44887</v>
      </c>
      <c r="B29" s="305">
        <f>Global!B29</f>
        <v>0.54166666666666663</v>
      </c>
      <c r="C29" s="278">
        <f>Global!C29</f>
        <v>7</v>
      </c>
      <c r="D29" s="279" t="str">
        <f>Global!D29</f>
        <v>Francia (France)</v>
      </c>
      <c r="E29" s="280">
        <v>1</v>
      </c>
      <c r="F29" s="281" t="s">
        <v>4</v>
      </c>
      <c r="G29" s="280">
        <v>1</v>
      </c>
      <c r="H29" s="282" t="str">
        <f>Global!H29</f>
        <v>Australia</v>
      </c>
      <c r="I29" s="283" t="str">
        <f t="shared" ref="I29:I34" si="7">IF(OR(E29="",G29=""),"",IF(E29&gt;G29,"L",IF(G29&gt;E29,"V","E")))</f>
        <v>E</v>
      </c>
      <c r="J29" s="284"/>
      <c r="K29" s="285">
        <f>IF(Global!E29="","",Global!E29)</f>
        <v>4</v>
      </c>
      <c r="L29" s="285">
        <f>IF(Global!G29="","",Global!G29)</f>
        <v>1</v>
      </c>
      <c r="M29" s="296" t="str">
        <f t="shared" si="1"/>
        <v>L</v>
      </c>
      <c r="N29" s="287">
        <f t="shared" ref="N29:N34" si="8">IF(M29="","",IF(AND(E29=K29,L29=G29),GPOSPuntosPorMarcador,0)+IF(M29=I29,GPOSPuntosPorGanador,0)+IF(E29-G29=K29-L29,GPOSPuntosPorDiferencia,0))</f>
        <v>0</v>
      </c>
      <c r="O29" s="166"/>
      <c r="P29" s="166"/>
      <c r="Q29" s="166"/>
      <c r="R29" s="166"/>
      <c r="S29" s="166"/>
    </row>
    <row r="30" spans="1:19" s="158" customFormat="1" ht="30.95" customHeight="1" thickBot="1" x14ac:dyDescent="0.25">
      <c r="A30" s="276">
        <f>Global!A30</f>
        <v>44887</v>
      </c>
      <c r="B30" s="306">
        <f>Global!B30</f>
        <v>0.29166666666666669</v>
      </c>
      <c r="C30" s="289">
        <f>Global!C30</f>
        <v>8</v>
      </c>
      <c r="D30" s="290" t="str">
        <f>Global!D30</f>
        <v>Dinamarca (Denmark)</v>
      </c>
      <c r="E30" s="291">
        <v>3</v>
      </c>
      <c r="F30" s="292" t="s">
        <v>4</v>
      </c>
      <c r="G30" s="291">
        <v>0</v>
      </c>
      <c r="H30" s="293" t="str">
        <f>Global!H30</f>
        <v>Túnez (Tunisia)</v>
      </c>
      <c r="I30" s="283" t="str">
        <f t="shared" si="7"/>
        <v>L</v>
      </c>
      <c r="J30" s="284"/>
      <c r="K30" s="285">
        <f>IF(Global!E30="","",Global!E30)</f>
        <v>0</v>
      </c>
      <c r="L30" s="285">
        <f>IF(Global!G30="","",Global!G30)</f>
        <v>0</v>
      </c>
      <c r="M30" s="296" t="str">
        <f t="shared" si="1"/>
        <v>E</v>
      </c>
      <c r="N30" s="287">
        <f t="shared" si="8"/>
        <v>0</v>
      </c>
      <c r="O30" s="166"/>
      <c r="P30" s="166"/>
      <c r="Q30" s="166"/>
      <c r="R30" s="166"/>
      <c r="S30" s="166"/>
    </row>
    <row r="31" spans="1:19" s="158" customFormat="1" ht="30.95" customHeight="1" thickBot="1" x14ac:dyDescent="0.25">
      <c r="A31" s="276">
        <f>Global!A31</f>
        <v>44891</v>
      </c>
      <c r="B31" s="306">
        <f>Global!B31</f>
        <v>0.41666666666666669</v>
      </c>
      <c r="C31" s="289">
        <f>Global!C31</f>
        <v>21</v>
      </c>
      <c r="D31" s="290" t="str">
        <f>Global!D31</f>
        <v>Francia (France)</v>
      </c>
      <c r="E31" s="291">
        <v>2</v>
      </c>
      <c r="F31" s="292" t="s">
        <v>4</v>
      </c>
      <c r="G31" s="291">
        <v>1</v>
      </c>
      <c r="H31" s="293" t="str">
        <f>Global!H31</f>
        <v>Dinamarca (Denmark)</v>
      </c>
      <c r="I31" s="283" t="str">
        <f t="shared" si="7"/>
        <v>L</v>
      </c>
      <c r="J31" s="284"/>
      <c r="K31" s="285">
        <f>IF(Global!E31="","",Global!E31)</f>
        <v>2</v>
      </c>
      <c r="L31" s="285">
        <f>IF(Global!G31="","",Global!G31)</f>
        <v>1</v>
      </c>
      <c r="M31" s="296" t="str">
        <f t="shared" si="1"/>
        <v>L</v>
      </c>
      <c r="N31" s="287">
        <f t="shared" si="8"/>
        <v>3</v>
      </c>
      <c r="O31" s="166"/>
      <c r="P31" s="166"/>
      <c r="Q31" s="166"/>
      <c r="R31" s="166"/>
      <c r="S31" s="166"/>
    </row>
    <row r="32" spans="1:19" s="158" customFormat="1" ht="30.95" customHeight="1" thickBot="1" x14ac:dyDescent="0.25">
      <c r="A32" s="276">
        <f>Global!A32</f>
        <v>44891</v>
      </c>
      <c r="B32" s="306">
        <f>Global!B32</f>
        <v>0.16666666666666666</v>
      </c>
      <c r="C32" s="289">
        <f>Global!C32</f>
        <v>24</v>
      </c>
      <c r="D32" s="290" t="str">
        <f>Global!D32</f>
        <v>Túnez (Tunisia)</v>
      </c>
      <c r="E32" s="291">
        <v>1</v>
      </c>
      <c r="F32" s="292" t="s">
        <v>4</v>
      </c>
      <c r="G32" s="291">
        <v>3</v>
      </c>
      <c r="H32" s="293" t="str">
        <f>Global!H32</f>
        <v>Australia</v>
      </c>
      <c r="I32" s="283" t="str">
        <f t="shared" si="7"/>
        <v>V</v>
      </c>
      <c r="J32" s="284"/>
      <c r="K32" s="285">
        <f>IF(Global!E32="","",Global!E32)</f>
        <v>0</v>
      </c>
      <c r="L32" s="285">
        <f>IF(Global!G32="","",Global!G32)</f>
        <v>1</v>
      </c>
      <c r="M32" s="296" t="str">
        <f t="shared" si="1"/>
        <v>V</v>
      </c>
      <c r="N32" s="287">
        <f t="shared" si="8"/>
        <v>1</v>
      </c>
      <c r="O32" s="166"/>
      <c r="P32" s="166"/>
      <c r="Q32" s="166"/>
      <c r="R32" s="166"/>
      <c r="S32" s="166"/>
    </row>
    <row r="33" spans="1:19" s="158" customFormat="1" ht="30.95" customHeight="1" thickBot="1" x14ac:dyDescent="0.25">
      <c r="A33" s="276">
        <f>Global!A33</f>
        <v>44895</v>
      </c>
      <c r="B33" s="306">
        <f>Global!B33</f>
        <v>0.375</v>
      </c>
      <c r="C33" s="289">
        <f>Global!C33</f>
        <v>39</v>
      </c>
      <c r="D33" s="290" t="str">
        <f>Global!D33</f>
        <v>Túnez (Tunisia)</v>
      </c>
      <c r="E33" s="291">
        <v>1</v>
      </c>
      <c r="F33" s="292" t="s">
        <v>4</v>
      </c>
      <c r="G33" s="291">
        <v>2</v>
      </c>
      <c r="H33" s="293" t="str">
        <f>Global!H33</f>
        <v>Francia (France)</v>
      </c>
      <c r="I33" s="283" t="str">
        <f t="shared" si="7"/>
        <v>V</v>
      </c>
      <c r="J33" s="284"/>
      <c r="K33" s="285">
        <f>IF(Global!E33="","",Global!E33)</f>
        <v>1</v>
      </c>
      <c r="L33" s="285">
        <f>IF(Global!G33="","",Global!G33)</f>
        <v>0</v>
      </c>
      <c r="M33" s="296" t="str">
        <f t="shared" si="1"/>
        <v>L</v>
      </c>
      <c r="N33" s="287">
        <f t="shared" si="8"/>
        <v>0</v>
      </c>
      <c r="O33" s="166"/>
      <c r="P33" s="166"/>
      <c r="Q33" s="166"/>
      <c r="R33" s="166"/>
      <c r="S33" s="166"/>
    </row>
    <row r="34" spans="1:19" s="158" customFormat="1" ht="30.95" customHeight="1" thickBot="1" x14ac:dyDescent="0.25">
      <c r="A34" s="276">
        <f>Global!A34</f>
        <v>44895</v>
      </c>
      <c r="B34" s="306">
        <f>Global!B34</f>
        <v>0.375</v>
      </c>
      <c r="C34" s="289">
        <f>Global!C34</f>
        <v>40</v>
      </c>
      <c r="D34" s="290" t="str">
        <f>Global!D34</f>
        <v>Australia</v>
      </c>
      <c r="E34" s="291">
        <v>2</v>
      </c>
      <c r="F34" s="292" t="s">
        <v>4</v>
      </c>
      <c r="G34" s="291">
        <v>2</v>
      </c>
      <c r="H34" s="293" t="str">
        <f>Global!H34</f>
        <v>Dinamarca (Denmark)</v>
      </c>
      <c r="I34" s="283" t="str">
        <f t="shared" si="7"/>
        <v>E</v>
      </c>
      <c r="J34" s="284"/>
      <c r="K34" s="285">
        <f>IF(Global!E34="","",Global!E34)</f>
        <v>1</v>
      </c>
      <c r="L34" s="285">
        <f>IF(Global!G34="","",Global!G34)</f>
        <v>0</v>
      </c>
      <c r="M34" s="296" t="str">
        <f t="shared" si="1"/>
        <v>L</v>
      </c>
      <c r="N34" s="287">
        <f t="shared" si="8"/>
        <v>0</v>
      </c>
      <c r="O34" s="166"/>
      <c r="P34" s="166"/>
      <c r="Q34" s="166"/>
      <c r="R34" s="166"/>
      <c r="S34" s="166"/>
    </row>
    <row r="35" spans="1:19" s="158" customFormat="1" ht="17.25" customHeight="1" thickBot="1" x14ac:dyDescent="0.25">
      <c r="A35" s="297" t="str">
        <f>Global!A35</f>
        <v>Grupo E  (Group  E)</v>
      </c>
      <c r="B35" s="298"/>
      <c r="C35" s="299"/>
      <c r="D35" s="298"/>
      <c r="E35" s="300"/>
      <c r="F35" s="298"/>
      <c r="G35" s="300"/>
      <c r="H35" s="298"/>
      <c r="I35" s="301"/>
      <c r="J35" s="117"/>
      <c r="K35" s="302"/>
      <c r="L35" s="302"/>
      <c r="M35" s="303" t="str">
        <f t="shared" si="1"/>
        <v/>
      </c>
      <c r="N35" s="304"/>
      <c r="O35" s="166"/>
      <c r="P35" s="166"/>
      <c r="Q35" s="166"/>
      <c r="R35" s="166"/>
      <c r="S35" s="166"/>
    </row>
    <row r="36" spans="1:19" s="158" customFormat="1" ht="30.95" customHeight="1" thickBot="1" x14ac:dyDescent="0.25">
      <c r="A36" s="276">
        <f>Global!A36</f>
        <v>44888</v>
      </c>
      <c r="B36" s="305">
        <f>Global!B36</f>
        <v>0.41666666666666669</v>
      </c>
      <c r="C36" s="278">
        <f>Global!C36</f>
        <v>9</v>
      </c>
      <c r="D36" s="279" t="str">
        <f>Global!D36</f>
        <v>España (Spain)</v>
      </c>
      <c r="E36" s="280">
        <v>4</v>
      </c>
      <c r="F36" s="281" t="s">
        <v>4</v>
      </c>
      <c r="G36" s="280">
        <v>1</v>
      </c>
      <c r="H36" s="282" t="str">
        <f>Global!H36</f>
        <v>Costa Rica</v>
      </c>
      <c r="I36" s="283" t="str">
        <f t="shared" ref="I36:I41" si="9">IF(OR(E36="",G36=""),"",IF(E36&gt;G36,"L",IF(G36&gt;E36,"V","E")))</f>
        <v>L</v>
      </c>
      <c r="J36" s="284"/>
      <c r="K36" s="285">
        <f>IF(Global!E36="","",Global!E36)</f>
        <v>7</v>
      </c>
      <c r="L36" s="285">
        <f>IF(Global!G36="","",Global!G36)</f>
        <v>0</v>
      </c>
      <c r="M36" s="296" t="str">
        <f t="shared" si="1"/>
        <v>L</v>
      </c>
      <c r="N36" s="287">
        <f t="shared" ref="N36:N41" si="10">IF(M36="","",IF(AND(E36=K36,L36=G36),GPOSPuntosPorMarcador,0)+IF(M36=I36,GPOSPuntosPorGanador,0)+IF(E36-G36=K36-L36,GPOSPuntosPorDiferencia,0))</f>
        <v>1</v>
      </c>
      <c r="O36" s="166"/>
      <c r="P36" s="166"/>
      <c r="Q36" s="166"/>
      <c r="R36" s="166"/>
      <c r="S36" s="166"/>
    </row>
    <row r="37" spans="1:19" s="158" customFormat="1" ht="30.95" customHeight="1" thickBot="1" x14ac:dyDescent="0.25">
      <c r="A37" s="276">
        <f>Global!A37</f>
        <v>44888</v>
      </c>
      <c r="B37" s="306">
        <f>Global!B37</f>
        <v>0.29166666666666669</v>
      </c>
      <c r="C37" s="289">
        <f>Global!C37</f>
        <v>10</v>
      </c>
      <c r="D37" s="290" t="str">
        <f>Global!D37</f>
        <v>Alemania (Germany)</v>
      </c>
      <c r="E37" s="291">
        <v>3</v>
      </c>
      <c r="F37" s="292" t="s">
        <v>4</v>
      </c>
      <c r="G37" s="291">
        <v>2</v>
      </c>
      <c r="H37" s="293" t="str">
        <f>Global!H37</f>
        <v>Japón (Japan)</v>
      </c>
      <c r="I37" s="283" t="str">
        <f t="shared" si="9"/>
        <v>L</v>
      </c>
      <c r="J37" s="284"/>
      <c r="K37" s="285">
        <f>IF(Global!E37="","",Global!E37)</f>
        <v>1</v>
      </c>
      <c r="L37" s="285">
        <f>IF(Global!G37="","",Global!G37)</f>
        <v>2</v>
      </c>
      <c r="M37" s="296" t="str">
        <f t="shared" si="1"/>
        <v>V</v>
      </c>
      <c r="N37" s="287">
        <f t="shared" si="10"/>
        <v>0</v>
      </c>
      <c r="O37" s="166"/>
      <c r="P37" s="166"/>
      <c r="Q37" s="166"/>
      <c r="R37" s="166"/>
      <c r="S37" s="166"/>
    </row>
    <row r="38" spans="1:19" s="158" customFormat="1" ht="30.95" customHeight="1" thickBot="1" x14ac:dyDescent="0.25">
      <c r="A38" s="276">
        <f>Global!A38</f>
        <v>44892</v>
      </c>
      <c r="B38" s="306">
        <f>Global!B38</f>
        <v>0.54166666666666663</v>
      </c>
      <c r="C38" s="289">
        <f>Global!C38</f>
        <v>25</v>
      </c>
      <c r="D38" s="290" t="str">
        <f>Global!D38</f>
        <v>España (Spain)</v>
      </c>
      <c r="E38" s="291">
        <v>2</v>
      </c>
      <c r="F38" s="292" t="s">
        <v>4</v>
      </c>
      <c r="G38" s="291">
        <v>2</v>
      </c>
      <c r="H38" s="293" t="str">
        <f>Global!H38</f>
        <v>Alemania (Germany)</v>
      </c>
      <c r="I38" s="283" t="str">
        <f t="shared" si="9"/>
        <v>E</v>
      </c>
      <c r="J38" s="284"/>
      <c r="K38" s="285">
        <f>IF(Global!E38="","",Global!E38)</f>
        <v>1</v>
      </c>
      <c r="L38" s="285">
        <f>IF(Global!G38="","",Global!G38)</f>
        <v>1</v>
      </c>
      <c r="M38" s="296" t="str">
        <f t="shared" si="1"/>
        <v>E</v>
      </c>
      <c r="N38" s="287">
        <f t="shared" si="10"/>
        <v>2</v>
      </c>
      <c r="O38" s="166"/>
      <c r="P38" s="166"/>
      <c r="Q38" s="166"/>
      <c r="R38" s="166"/>
      <c r="S38" s="166"/>
    </row>
    <row r="39" spans="1:19" s="158" customFormat="1" ht="30.95" customHeight="1" thickBot="1" x14ac:dyDescent="0.25">
      <c r="A39" s="276">
        <f>Global!A39</f>
        <v>44892</v>
      </c>
      <c r="B39" s="306">
        <f>Global!B39</f>
        <v>0.16666666666666666</v>
      </c>
      <c r="C39" s="289">
        <f>Global!C39</f>
        <v>26</v>
      </c>
      <c r="D39" s="290" t="str">
        <f>Global!D39</f>
        <v>Japón (Japan)</v>
      </c>
      <c r="E39" s="280">
        <v>1</v>
      </c>
      <c r="F39" s="292" t="s">
        <v>4</v>
      </c>
      <c r="G39" s="280">
        <v>2</v>
      </c>
      <c r="H39" s="293" t="str">
        <f>Global!H39</f>
        <v>Costa Rica</v>
      </c>
      <c r="I39" s="283" t="str">
        <f t="shared" si="9"/>
        <v>V</v>
      </c>
      <c r="J39" s="284"/>
      <c r="K39" s="285">
        <f>IF(Global!E39="","",Global!E39)</f>
        <v>0</v>
      </c>
      <c r="L39" s="285">
        <f>IF(Global!G39="","",Global!G39)</f>
        <v>1</v>
      </c>
      <c r="M39" s="296" t="str">
        <f t="shared" si="1"/>
        <v>V</v>
      </c>
      <c r="N39" s="287">
        <f t="shared" si="10"/>
        <v>2</v>
      </c>
      <c r="O39" s="166"/>
      <c r="P39" s="166"/>
      <c r="Q39" s="166"/>
      <c r="R39" s="166"/>
      <c r="S39" s="166"/>
    </row>
    <row r="40" spans="1:19" s="158" customFormat="1" ht="30.95" customHeight="1" thickBot="1" x14ac:dyDescent="0.25">
      <c r="A40" s="276">
        <f>Global!A40</f>
        <v>44896</v>
      </c>
      <c r="B40" s="306">
        <f>Global!B40</f>
        <v>0.54166666666666663</v>
      </c>
      <c r="C40" s="289">
        <f>Global!C40</f>
        <v>43</v>
      </c>
      <c r="D40" s="290" t="str">
        <f>Global!D40</f>
        <v>Japón (Japan)</v>
      </c>
      <c r="E40" s="307">
        <v>0</v>
      </c>
      <c r="F40" s="292" t="s">
        <v>4</v>
      </c>
      <c r="G40" s="307">
        <v>3</v>
      </c>
      <c r="H40" s="293" t="str">
        <f>Global!H40</f>
        <v>España (Spain)</v>
      </c>
      <c r="I40" s="283" t="str">
        <f t="shared" si="9"/>
        <v>V</v>
      </c>
      <c r="J40" s="284"/>
      <c r="K40" s="285">
        <f>IF(Global!E40="","",Global!E40)</f>
        <v>2</v>
      </c>
      <c r="L40" s="285">
        <f>IF(Global!G40="","",Global!G40)</f>
        <v>1</v>
      </c>
      <c r="M40" s="296" t="str">
        <f t="shared" si="1"/>
        <v>L</v>
      </c>
      <c r="N40" s="287">
        <f t="shared" si="10"/>
        <v>0</v>
      </c>
      <c r="O40" s="166"/>
      <c r="P40" s="166"/>
      <c r="Q40" s="166"/>
      <c r="R40" s="166"/>
      <c r="S40" s="166"/>
    </row>
    <row r="41" spans="1:19" s="158" customFormat="1" ht="30.95" customHeight="1" thickBot="1" x14ac:dyDescent="0.25">
      <c r="A41" s="276">
        <f>Global!A41</f>
        <v>44896</v>
      </c>
      <c r="B41" s="306">
        <f>Global!B41</f>
        <v>0.54166666666666663</v>
      </c>
      <c r="C41" s="289">
        <f>Global!C41</f>
        <v>44</v>
      </c>
      <c r="D41" s="290" t="str">
        <f>Global!D41</f>
        <v>Costa Rica</v>
      </c>
      <c r="E41" s="280">
        <v>2</v>
      </c>
      <c r="F41" s="292" t="s">
        <v>4</v>
      </c>
      <c r="G41" s="280">
        <v>3</v>
      </c>
      <c r="H41" s="293" t="str">
        <f>Global!H41</f>
        <v>Alemania (Germany)</v>
      </c>
      <c r="I41" s="283" t="str">
        <f t="shared" si="9"/>
        <v>V</v>
      </c>
      <c r="J41" s="284"/>
      <c r="K41" s="285">
        <f>IF(Global!E41="","",Global!E41)</f>
        <v>2</v>
      </c>
      <c r="L41" s="285">
        <f>IF(Global!G41="","",Global!G41)</f>
        <v>4</v>
      </c>
      <c r="M41" s="296" t="str">
        <f t="shared" si="1"/>
        <v>V</v>
      </c>
      <c r="N41" s="287">
        <f t="shared" si="10"/>
        <v>1</v>
      </c>
      <c r="O41" s="166"/>
      <c r="P41" s="166"/>
      <c r="Q41" s="166"/>
      <c r="R41" s="166"/>
      <c r="S41" s="166"/>
    </row>
    <row r="42" spans="1:19" s="158" customFormat="1" ht="17.25" customHeight="1" thickBot="1" x14ac:dyDescent="0.25">
      <c r="A42" s="297" t="str">
        <f>Global!A42</f>
        <v>GRUPO F (Group F )</v>
      </c>
      <c r="B42" s="298"/>
      <c r="C42" s="299"/>
      <c r="D42" s="298"/>
      <c r="E42" s="300"/>
      <c r="F42" s="298"/>
      <c r="G42" s="300"/>
      <c r="H42" s="298"/>
      <c r="I42" s="301"/>
      <c r="J42" s="117"/>
      <c r="K42" s="302"/>
      <c r="L42" s="302"/>
      <c r="M42" s="303" t="str">
        <f t="shared" si="1"/>
        <v/>
      </c>
      <c r="N42" s="304"/>
      <c r="O42" s="166"/>
      <c r="P42" s="166"/>
      <c r="Q42" s="166"/>
      <c r="R42" s="166"/>
      <c r="S42" s="166"/>
    </row>
    <row r="43" spans="1:19" s="158" customFormat="1" ht="30.95" customHeight="1" thickBot="1" x14ac:dyDescent="0.25">
      <c r="A43" s="276">
        <f>Global!A43</f>
        <v>44888</v>
      </c>
      <c r="B43" s="305">
        <f>Global!B43</f>
        <v>0.54166666666666663</v>
      </c>
      <c r="C43" s="278">
        <f>Global!C43</f>
        <v>11</v>
      </c>
      <c r="D43" s="279" t="str">
        <f>Global!D43</f>
        <v>Bélgica (Belgium)</v>
      </c>
      <c r="E43" s="280">
        <v>2</v>
      </c>
      <c r="F43" s="281" t="s">
        <v>4</v>
      </c>
      <c r="G43" s="280">
        <v>2</v>
      </c>
      <c r="H43" s="282" t="str">
        <f>Global!H43</f>
        <v>Canada</v>
      </c>
      <c r="I43" s="283" t="str">
        <f t="shared" ref="I43:I48" si="11">IF(OR(E43="",G43=""),"",IF(E43&gt;G43,"L",IF(G43&gt;E43,"V","E")))</f>
        <v>E</v>
      </c>
      <c r="J43" s="284"/>
      <c r="K43" s="285">
        <f>IF(Global!E43="","",Global!E43)</f>
        <v>1</v>
      </c>
      <c r="L43" s="285">
        <f>IF(Global!G43="","",Global!G43)</f>
        <v>0</v>
      </c>
      <c r="M43" s="296" t="str">
        <f t="shared" si="1"/>
        <v>L</v>
      </c>
      <c r="N43" s="287">
        <f t="shared" ref="N43:N48" si="12">IF(M43="","",IF(AND(E43=K43,L43=G43),GPOSPuntosPorMarcador,0)+IF(M43=I43,GPOSPuntosPorGanador,0)+IF(E43-G43=K43-L43,GPOSPuntosPorDiferencia,0))</f>
        <v>0</v>
      </c>
      <c r="O43" s="166"/>
      <c r="P43" s="166"/>
      <c r="Q43" s="166"/>
      <c r="R43" s="166"/>
      <c r="S43" s="166"/>
    </row>
    <row r="44" spans="1:19" s="158" customFormat="1" ht="30.95" customHeight="1" thickBot="1" x14ac:dyDescent="0.25">
      <c r="A44" s="276">
        <f>Global!A44</f>
        <v>44888</v>
      </c>
      <c r="B44" s="306">
        <f>Global!B44</f>
        <v>0.16666666666666666</v>
      </c>
      <c r="C44" s="289">
        <f>Global!C44</f>
        <v>12</v>
      </c>
      <c r="D44" s="290" t="str">
        <f>Global!D44</f>
        <v>Marruecos (Morocco)</v>
      </c>
      <c r="E44" s="291">
        <v>0</v>
      </c>
      <c r="F44" s="292" t="s">
        <v>4</v>
      </c>
      <c r="G44" s="291">
        <v>0</v>
      </c>
      <c r="H44" s="293" t="str">
        <f>Global!H44</f>
        <v>Croacia</v>
      </c>
      <c r="I44" s="283" t="str">
        <f t="shared" si="11"/>
        <v>E</v>
      </c>
      <c r="J44" s="284"/>
      <c r="K44" s="285">
        <f>IF(Global!E44="","",Global!E44)</f>
        <v>0</v>
      </c>
      <c r="L44" s="285">
        <f>IF(Global!G44="","",Global!G44)</f>
        <v>0</v>
      </c>
      <c r="M44" s="296" t="str">
        <f t="shared" si="1"/>
        <v>E</v>
      </c>
      <c r="N44" s="287">
        <f t="shared" si="12"/>
        <v>3</v>
      </c>
      <c r="O44" s="166"/>
      <c r="P44" s="166"/>
      <c r="Q44" s="166"/>
      <c r="R44" s="166"/>
      <c r="S44" s="166"/>
    </row>
    <row r="45" spans="1:19" s="158" customFormat="1" ht="30.95" customHeight="1" thickBot="1" x14ac:dyDescent="0.25">
      <c r="A45" s="276">
        <f>Global!A45</f>
        <v>44892</v>
      </c>
      <c r="B45" s="306">
        <f>Global!B45</f>
        <v>0.29166666666666669</v>
      </c>
      <c r="C45" s="289">
        <f>Global!C45</f>
        <v>27</v>
      </c>
      <c r="D45" s="290" t="str">
        <f>Global!D45</f>
        <v>Bélgica (Belgium)</v>
      </c>
      <c r="E45" s="291">
        <v>2</v>
      </c>
      <c r="F45" s="292" t="s">
        <v>4</v>
      </c>
      <c r="G45" s="291">
        <v>0</v>
      </c>
      <c r="H45" s="293" t="str">
        <f>Global!H45</f>
        <v>Marruecos (Morocco)</v>
      </c>
      <c r="I45" s="283" t="str">
        <f t="shared" si="11"/>
        <v>L</v>
      </c>
      <c r="J45" s="284"/>
      <c r="K45" s="285">
        <f>IF(Global!E45="","",Global!E45)</f>
        <v>0</v>
      </c>
      <c r="L45" s="285">
        <f>IF(Global!G45="","",Global!G45)</f>
        <v>2</v>
      </c>
      <c r="M45" s="296" t="str">
        <f t="shared" si="1"/>
        <v>V</v>
      </c>
      <c r="N45" s="287">
        <f t="shared" si="12"/>
        <v>0</v>
      </c>
      <c r="O45" s="166"/>
      <c r="P45" s="166"/>
      <c r="Q45" s="166"/>
      <c r="R45" s="166"/>
      <c r="S45" s="166"/>
    </row>
    <row r="46" spans="1:19" s="158" customFormat="1" ht="30.95" customHeight="1" thickBot="1" x14ac:dyDescent="0.25">
      <c r="A46" s="276">
        <f>Global!A46</f>
        <v>44892</v>
      </c>
      <c r="B46" s="306">
        <f>Global!B46</f>
        <v>0.41666666666666669</v>
      </c>
      <c r="C46" s="289">
        <f>Global!C46</f>
        <v>28</v>
      </c>
      <c r="D46" s="290" t="str">
        <f>Global!D46</f>
        <v>Croacia</v>
      </c>
      <c r="E46" s="291">
        <v>1</v>
      </c>
      <c r="F46" s="292" t="s">
        <v>4</v>
      </c>
      <c r="G46" s="291">
        <v>1</v>
      </c>
      <c r="H46" s="293" t="str">
        <f>Global!H46</f>
        <v>Canada</v>
      </c>
      <c r="I46" s="283" t="str">
        <f t="shared" si="11"/>
        <v>E</v>
      </c>
      <c r="J46" s="284"/>
      <c r="K46" s="285">
        <f>IF(Global!E46="","",Global!E46)</f>
        <v>4</v>
      </c>
      <c r="L46" s="285">
        <f>IF(Global!G46="","",Global!G46)</f>
        <v>1</v>
      </c>
      <c r="M46" s="296" t="str">
        <f t="shared" si="1"/>
        <v>L</v>
      </c>
      <c r="N46" s="287">
        <f t="shared" si="12"/>
        <v>0</v>
      </c>
      <c r="O46" s="166"/>
      <c r="P46" s="166"/>
      <c r="Q46" s="166"/>
      <c r="R46" s="166"/>
      <c r="S46" s="166"/>
    </row>
    <row r="47" spans="1:19" s="158" customFormat="1" ht="30.95" customHeight="1" thickBot="1" x14ac:dyDescent="0.25">
      <c r="A47" s="276">
        <f>Global!A47</f>
        <v>44896</v>
      </c>
      <c r="B47" s="306">
        <f>Global!B47</f>
        <v>0.375</v>
      </c>
      <c r="C47" s="289">
        <f>Global!C47</f>
        <v>41</v>
      </c>
      <c r="D47" s="290" t="str">
        <f>Global!D47</f>
        <v>Croacia</v>
      </c>
      <c r="E47" s="291">
        <v>2</v>
      </c>
      <c r="F47" s="292" t="s">
        <v>4</v>
      </c>
      <c r="G47" s="291">
        <v>2</v>
      </c>
      <c r="H47" s="293" t="str">
        <f>Global!H47</f>
        <v>Bélgica (Belgium)</v>
      </c>
      <c r="I47" s="283" t="str">
        <f t="shared" si="11"/>
        <v>E</v>
      </c>
      <c r="J47" s="284"/>
      <c r="K47" s="285">
        <f>IF(Global!E47="","",Global!E47)</f>
        <v>0</v>
      </c>
      <c r="L47" s="285">
        <f>IF(Global!G47="","",Global!G47)</f>
        <v>0</v>
      </c>
      <c r="M47" s="296" t="str">
        <f t="shared" si="1"/>
        <v>E</v>
      </c>
      <c r="N47" s="287">
        <f t="shared" si="12"/>
        <v>2</v>
      </c>
      <c r="O47" s="166"/>
      <c r="P47" s="166"/>
      <c r="Q47" s="166"/>
      <c r="R47" s="166"/>
      <c r="S47" s="166"/>
    </row>
    <row r="48" spans="1:19" s="158" customFormat="1" ht="30.95" customHeight="1" thickBot="1" x14ac:dyDescent="0.25">
      <c r="A48" s="276">
        <f>Global!A48</f>
        <v>44896</v>
      </c>
      <c r="B48" s="306">
        <f>Global!B48</f>
        <v>0.375</v>
      </c>
      <c r="C48" s="289">
        <f>Global!C48</f>
        <v>42</v>
      </c>
      <c r="D48" s="308" t="str">
        <f>Global!D48</f>
        <v>Canada</v>
      </c>
      <c r="E48" s="291">
        <v>3</v>
      </c>
      <c r="F48" s="309" t="s">
        <v>4</v>
      </c>
      <c r="G48" s="291">
        <v>0</v>
      </c>
      <c r="H48" s="310" t="str">
        <f>Global!H48</f>
        <v>Marruecos (Morocco)</v>
      </c>
      <c r="I48" s="283" t="str">
        <f t="shared" si="11"/>
        <v>L</v>
      </c>
      <c r="J48" s="311"/>
      <c r="K48" s="285">
        <f>IF(Global!E48="","",Global!E48)</f>
        <v>1</v>
      </c>
      <c r="L48" s="285">
        <f>IF(Global!G48="","",Global!G48)</f>
        <v>2</v>
      </c>
      <c r="M48" s="286" t="str">
        <f t="shared" si="1"/>
        <v>V</v>
      </c>
      <c r="N48" s="287">
        <f t="shared" si="12"/>
        <v>0</v>
      </c>
      <c r="O48" s="166"/>
      <c r="P48" s="166"/>
      <c r="Q48" s="166"/>
      <c r="R48" s="166"/>
      <c r="S48" s="166"/>
    </row>
    <row r="49" spans="1:19" s="158" customFormat="1" ht="17.25" customHeight="1" thickBot="1" x14ac:dyDescent="0.25">
      <c r="A49" s="297" t="str">
        <f>Global!A49</f>
        <v>GRUPO G (Group  G)</v>
      </c>
      <c r="B49" s="298"/>
      <c r="C49" s="299"/>
      <c r="D49" s="298"/>
      <c r="E49" s="300"/>
      <c r="F49" s="298"/>
      <c r="G49" s="300"/>
      <c r="H49" s="298"/>
      <c r="I49" s="301"/>
      <c r="J49" s="117"/>
      <c r="K49" s="302"/>
      <c r="L49" s="302"/>
      <c r="M49" s="303" t="str">
        <f t="shared" si="1"/>
        <v/>
      </c>
      <c r="N49" s="304"/>
      <c r="O49" s="166"/>
      <c r="P49" s="166"/>
      <c r="Q49" s="166"/>
      <c r="R49" s="166"/>
      <c r="S49" s="166"/>
    </row>
    <row r="50" spans="1:19" s="158" customFormat="1" ht="30.95" customHeight="1" thickBot="1" x14ac:dyDescent="0.25">
      <c r="A50" s="276">
        <f>Global!A50</f>
        <v>44889</v>
      </c>
      <c r="B50" s="305">
        <f>Global!B50</f>
        <v>0.54166666666666663</v>
      </c>
      <c r="C50" s="278">
        <f>Global!C50</f>
        <v>13</v>
      </c>
      <c r="D50" s="279" t="str">
        <f>Global!D50</f>
        <v>Brasil (Brazil)</v>
      </c>
      <c r="E50" s="280">
        <v>1</v>
      </c>
      <c r="F50" s="281" t="s">
        <v>4</v>
      </c>
      <c r="G50" s="280">
        <v>1</v>
      </c>
      <c r="H50" s="282" t="str">
        <f>Global!H50</f>
        <v>Serbia</v>
      </c>
      <c r="I50" s="283" t="str">
        <f t="shared" ref="I50:I55" si="13">IF(OR(E50="",G50=""),"",IF(E50&gt;G50,"L",IF(G50&gt;E50,"V","E")))</f>
        <v>E</v>
      </c>
      <c r="J50" s="284"/>
      <c r="K50" s="285">
        <f>IF(Global!E50="","",Global!E50)</f>
        <v>2</v>
      </c>
      <c r="L50" s="285">
        <f>IF(Global!G50="","",Global!G50)</f>
        <v>0</v>
      </c>
      <c r="M50" s="296" t="str">
        <f t="shared" si="1"/>
        <v>L</v>
      </c>
      <c r="N50" s="287">
        <f t="shared" ref="N50:N55" si="14">IF(M50="","",IF(AND(E50=K50,L50=G50),GPOSPuntosPorMarcador,0)+IF(M50=I50,GPOSPuntosPorGanador,0)+IF(E50-G50=K50-L50,GPOSPuntosPorDiferencia,0))</f>
        <v>0</v>
      </c>
      <c r="O50" s="166"/>
      <c r="P50" s="166"/>
      <c r="Q50" s="166"/>
      <c r="R50" s="166"/>
      <c r="S50" s="166"/>
    </row>
    <row r="51" spans="1:19" s="158" customFormat="1" ht="30.95" customHeight="1" thickBot="1" x14ac:dyDescent="0.25">
      <c r="A51" s="276">
        <f>Global!A51</f>
        <v>44889</v>
      </c>
      <c r="B51" s="306">
        <f>Global!B51</f>
        <v>0.16666666666666666</v>
      </c>
      <c r="C51" s="289">
        <f>Global!C51</f>
        <v>14</v>
      </c>
      <c r="D51" s="290" t="str">
        <f>Global!D51</f>
        <v>Suiza (Switzerland)</v>
      </c>
      <c r="E51" s="291">
        <v>2</v>
      </c>
      <c r="F51" s="292" t="s">
        <v>4</v>
      </c>
      <c r="G51" s="291">
        <v>0</v>
      </c>
      <c r="H51" s="293" t="str">
        <f>Global!H51</f>
        <v>Camerún (Cameroon)</v>
      </c>
      <c r="I51" s="283" t="str">
        <f t="shared" si="13"/>
        <v>L</v>
      </c>
      <c r="J51" s="284"/>
      <c r="K51" s="285">
        <f>IF(Global!E51="","",Global!E51)</f>
        <v>1</v>
      </c>
      <c r="L51" s="285">
        <f>IF(Global!G51="","",Global!G51)</f>
        <v>0</v>
      </c>
      <c r="M51" s="296" t="str">
        <f t="shared" si="1"/>
        <v>L</v>
      </c>
      <c r="N51" s="287">
        <f t="shared" si="14"/>
        <v>1</v>
      </c>
      <c r="O51" s="166"/>
      <c r="P51" s="166"/>
      <c r="Q51" s="166"/>
      <c r="R51" s="166"/>
      <c r="S51" s="166"/>
    </row>
    <row r="52" spans="1:19" s="158" customFormat="1" ht="30.95" customHeight="1" thickBot="1" x14ac:dyDescent="0.25">
      <c r="A52" s="276">
        <f>Global!A52</f>
        <v>44893</v>
      </c>
      <c r="B52" s="306">
        <f>Global!B52</f>
        <v>0.41666666666666669</v>
      </c>
      <c r="C52" s="289">
        <f>Global!C52</f>
        <v>29</v>
      </c>
      <c r="D52" s="290" t="str">
        <f>Global!D52</f>
        <v>Brasil (Brazil)</v>
      </c>
      <c r="E52" s="291">
        <v>3</v>
      </c>
      <c r="F52" s="292" t="s">
        <v>4</v>
      </c>
      <c r="G52" s="291">
        <v>1</v>
      </c>
      <c r="H52" s="293" t="str">
        <f>Global!H52</f>
        <v>Suiza (Switzerland)</v>
      </c>
      <c r="I52" s="283" t="str">
        <f t="shared" si="13"/>
        <v>L</v>
      </c>
      <c r="J52" s="284"/>
      <c r="K52" s="285">
        <f>IF(Global!E52="","",Global!E52)</f>
        <v>1</v>
      </c>
      <c r="L52" s="285">
        <f>IF(Global!G52="","",Global!G52)</f>
        <v>0</v>
      </c>
      <c r="M52" s="296" t="str">
        <f t="shared" si="1"/>
        <v>L</v>
      </c>
      <c r="N52" s="287">
        <f t="shared" si="14"/>
        <v>1</v>
      </c>
      <c r="O52" s="166"/>
      <c r="P52" s="166"/>
      <c r="Q52" s="166"/>
      <c r="R52" s="166"/>
      <c r="S52" s="166"/>
    </row>
    <row r="53" spans="1:19" s="158" customFormat="1" ht="30.95" customHeight="1" thickBot="1" x14ac:dyDescent="0.25">
      <c r="A53" s="276">
        <f>Global!A53</f>
        <v>44893</v>
      </c>
      <c r="B53" s="306">
        <f>Global!B53</f>
        <v>0.16666666666666666</v>
      </c>
      <c r="C53" s="289">
        <f>Global!C53</f>
        <v>30</v>
      </c>
      <c r="D53" s="290" t="str">
        <f>Global!D53</f>
        <v>Camerún (Cameroon)</v>
      </c>
      <c r="E53" s="291">
        <v>2</v>
      </c>
      <c r="F53" s="292" t="s">
        <v>4</v>
      </c>
      <c r="G53" s="291">
        <v>2</v>
      </c>
      <c r="H53" s="293" t="str">
        <f>Global!H53</f>
        <v>Serbia</v>
      </c>
      <c r="I53" s="283" t="str">
        <f t="shared" si="13"/>
        <v>E</v>
      </c>
      <c r="J53" s="284"/>
      <c r="K53" s="285">
        <f>IF(Global!E53="","",Global!E53)</f>
        <v>3</v>
      </c>
      <c r="L53" s="285">
        <f>IF(Global!G53="","",Global!G53)</f>
        <v>3</v>
      </c>
      <c r="M53" s="296" t="str">
        <f t="shared" si="1"/>
        <v>E</v>
      </c>
      <c r="N53" s="287">
        <f t="shared" si="14"/>
        <v>2</v>
      </c>
      <c r="O53" s="166"/>
      <c r="P53" s="166"/>
      <c r="Q53" s="166"/>
      <c r="R53" s="166"/>
      <c r="S53" s="166"/>
    </row>
    <row r="54" spans="1:19" s="158" customFormat="1" ht="30.95" customHeight="1" thickBot="1" x14ac:dyDescent="0.25">
      <c r="A54" s="276">
        <f>Global!A54</f>
        <v>44897</v>
      </c>
      <c r="B54" s="306">
        <f>Global!B54</f>
        <v>0.54166666666666663</v>
      </c>
      <c r="C54" s="289">
        <f>Global!C54</f>
        <v>45</v>
      </c>
      <c r="D54" s="290" t="str">
        <f>Global!D54</f>
        <v>Camerún (Cameroon)</v>
      </c>
      <c r="E54" s="291">
        <v>1</v>
      </c>
      <c r="F54" s="292" t="s">
        <v>4</v>
      </c>
      <c r="G54" s="291">
        <v>2</v>
      </c>
      <c r="H54" s="293" t="str">
        <f>Global!H54</f>
        <v>Brasil (Brazil)</v>
      </c>
      <c r="I54" s="283" t="str">
        <f t="shared" si="13"/>
        <v>V</v>
      </c>
      <c r="J54" s="284"/>
      <c r="K54" s="285">
        <f>IF(Global!E54="","",Global!E54)</f>
        <v>1</v>
      </c>
      <c r="L54" s="285">
        <f>IF(Global!G54="","",Global!G54)</f>
        <v>0</v>
      </c>
      <c r="M54" s="296" t="str">
        <f t="shared" si="1"/>
        <v>L</v>
      </c>
      <c r="N54" s="287">
        <f t="shared" si="14"/>
        <v>0</v>
      </c>
      <c r="O54" s="166"/>
      <c r="P54" s="166"/>
      <c r="Q54" s="166"/>
      <c r="R54" s="166"/>
      <c r="S54" s="166"/>
    </row>
    <row r="55" spans="1:19" s="158" customFormat="1" ht="30.95" customHeight="1" thickBot="1" x14ac:dyDescent="0.25">
      <c r="A55" s="276">
        <f>Global!A55</f>
        <v>44897</v>
      </c>
      <c r="B55" s="306">
        <f>Global!B55</f>
        <v>0.54166666666666663</v>
      </c>
      <c r="C55" s="289">
        <f>Global!C55</f>
        <v>46</v>
      </c>
      <c r="D55" s="290" t="str">
        <f>Global!D55</f>
        <v>Serbia</v>
      </c>
      <c r="E55" s="291">
        <v>2</v>
      </c>
      <c r="F55" s="292" t="s">
        <v>4</v>
      </c>
      <c r="G55" s="291">
        <v>1</v>
      </c>
      <c r="H55" s="293" t="str">
        <f>Global!H55</f>
        <v>Suiza (Switzerland)</v>
      </c>
      <c r="I55" s="283" t="str">
        <f t="shared" si="13"/>
        <v>L</v>
      </c>
      <c r="J55" s="284"/>
      <c r="K55" s="285">
        <f>IF(Global!E55="","",Global!E55)</f>
        <v>2</v>
      </c>
      <c r="L55" s="285">
        <f>IF(Global!G55="","",Global!G55)</f>
        <v>3</v>
      </c>
      <c r="M55" s="296" t="str">
        <f t="shared" si="1"/>
        <v>V</v>
      </c>
      <c r="N55" s="287">
        <f t="shared" si="14"/>
        <v>0</v>
      </c>
      <c r="O55" s="166"/>
      <c r="P55" s="166"/>
      <c r="Q55" s="166"/>
      <c r="R55" s="166"/>
      <c r="S55" s="166"/>
    </row>
    <row r="56" spans="1:19" s="158" customFormat="1" ht="17.25" customHeight="1" thickBot="1" x14ac:dyDescent="0.25">
      <c r="A56" s="297" t="str">
        <f>Global!A56</f>
        <v>GRUPO H (Group H)</v>
      </c>
      <c r="B56" s="298"/>
      <c r="C56" s="299"/>
      <c r="D56" s="298"/>
      <c r="E56" s="300"/>
      <c r="F56" s="298"/>
      <c r="G56" s="300"/>
      <c r="H56" s="298"/>
      <c r="I56" s="301"/>
      <c r="J56" s="117"/>
      <c r="K56" s="302"/>
      <c r="L56" s="302"/>
      <c r="M56" s="303" t="str">
        <f t="shared" si="1"/>
        <v/>
      </c>
      <c r="N56" s="304"/>
      <c r="O56" s="166"/>
      <c r="P56" s="166"/>
      <c r="Q56" s="166"/>
      <c r="R56" s="166"/>
      <c r="S56" s="166"/>
    </row>
    <row r="57" spans="1:19" s="158" customFormat="1" ht="30.95" customHeight="1" thickBot="1" x14ac:dyDescent="0.25">
      <c r="A57" s="276">
        <f>Global!A57</f>
        <v>44889</v>
      </c>
      <c r="B57" s="305">
        <f>Global!B57</f>
        <v>0.41666666666666669</v>
      </c>
      <c r="C57" s="278">
        <f>Global!C57</f>
        <v>15</v>
      </c>
      <c r="D57" s="279" t="str">
        <f>Global!D57</f>
        <v>Portugal</v>
      </c>
      <c r="E57" s="280">
        <v>1</v>
      </c>
      <c r="F57" s="281" t="s">
        <v>4</v>
      </c>
      <c r="G57" s="280">
        <v>1</v>
      </c>
      <c r="H57" s="282" t="str">
        <f>Global!H57</f>
        <v>Ghana</v>
      </c>
      <c r="I57" s="283" t="str">
        <f t="shared" ref="I57:I62" si="15">IF(OR(E57="",G57=""),"",IF(E57&gt;G57,"L",IF(G57&gt;E57,"V","E")))</f>
        <v>E</v>
      </c>
      <c r="J57" s="284"/>
      <c r="K57" s="285">
        <f>IF(Global!E57="","",Global!E57)</f>
        <v>3</v>
      </c>
      <c r="L57" s="285">
        <f>IF(Global!G57="","",Global!G57)</f>
        <v>2</v>
      </c>
      <c r="M57" s="296" t="str">
        <f t="shared" si="1"/>
        <v>L</v>
      </c>
      <c r="N57" s="287">
        <f t="shared" ref="N57:N62" si="16">IF(M57="","",IF(AND(E57=K57,L57=G57),GPOSPuntosPorMarcador,0)+IF(M57=I57,GPOSPuntosPorGanador,0)+IF(E57-G57=K57-L57,GPOSPuntosPorDiferencia,0))</f>
        <v>0</v>
      </c>
      <c r="O57" s="166"/>
      <c r="P57" s="166"/>
      <c r="Q57" s="166"/>
      <c r="R57" s="166"/>
      <c r="S57" s="166"/>
    </row>
    <row r="58" spans="1:19" s="158" customFormat="1" ht="30.95" customHeight="1" thickBot="1" x14ac:dyDescent="0.25">
      <c r="A58" s="276">
        <f>Global!A58</f>
        <v>44889</v>
      </c>
      <c r="B58" s="306">
        <f>Global!B58</f>
        <v>0.29166666666666669</v>
      </c>
      <c r="C58" s="289">
        <f>Global!C58</f>
        <v>16</v>
      </c>
      <c r="D58" s="290" t="str">
        <f>Global!D58</f>
        <v>Uruguay</v>
      </c>
      <c r="E58" s="280">
        <v>1</v>
      </c>
      <c r="F58" s="292" t="s">
        <v>4</v>
      </c>
      <c r="G58" s="291">
        <v>1</v>
      </c>
      <c r="H58" s="293" t="str">
        <f>Global!H58</f>
        <v>Corea del Sur (S. Korea)</v>
      </c>
      <c r="I58" s="283" t="str">
        <f t="shared" si="15"/>
        <v>E</v>
      </c>
      <c r="J58" s="284"/>
      <c r="K58" s="285">
        <f>IF(Global!E58="","",Global!E58)</f>
        <v>0</v>
      </c>
      <c r="L58" s="285">
        <f>IF(Global!G58="","",Global!G58)</f>
        <v>0</v>
      </c>
      <c r="M58" s="296" t="str">
        <f t="shared" si="1"/>
        <v>E</v>
      </c>
      <c r="N58" s="287">
        <f t="shared" si="16"/>
        <v>2</v>
      </c>
      <c r="O58" s="166"/>
      <c r="P58" s="166"/>
      <c r="Q58" s="166"/>
      <c r="R58" s="166"/>
      <c r="S58" s="166"/>
    </row>
    <row r="59" spans="1:19" s="158" customFormat="1" ht="30.95" customHeight="1" thickBot="1" x14ac:dyDescent="0.25">
      <c r="A59" s="276">
        <f>Global!A59</f>
        <v>44893</v>
      </c>
      <c r="B59" s="306">
        <f>Global!B59</f>
        <v>0.54166666666666663</v>
      </c>
      <c r="C59" s="289">
        <f>Global!C59</f>
        <v>31</v>
      </c>
      <c r="D59" s="290" t="str">
        <f>Global!D59</f>
        <v>Portugal</v>
      </c>
      <c r="E59" s="291">
        <v>0</v>
      </c>
      <c r="F59" s="292" t="s">
        <v>4</v>
      </c>
      <c r="G59" s="291">
        <v>0</v>
      </c>
      <c r="H59" s="293" t="str">
        <f>Global!H59</f>
        <v>Uruguay</v>
      </c>
      <c r="I59" s="283" t="str">
        <f t="shared" si="15"/>
        <v>E</v>
      </c>
      <c r="J59" s="284"/>
      <c r="K59" s="285">
        <f>IF(Global!E59="","",Global!E59)</f>
        <v>2</v>
      </c>
      <c r="L59" s="285">
        <f>IF(Global!G59="","",Global!G59)</f>
        <v>0</v>
      </c>
      <c r="M59" s="296" t="str">
        <f t="shared" si="1"/>
        <v>L</v>
      </c>
      <c r="N59" s="287">
        <f t="shared" si="16"/>
        <v>0</v>
      </c>
      <c r="O59" s="166"/>
      <c r="P59" s="166"/>
      <c r="Q59" s="166"/>
      <c r="R59" s="166"/>
      <c r="S59" s="166"/>
    </row>
    <row r="60" spans="1:19" s="158" customFormat="1" ht="30.95" customHeight="1" thickBot="1" x14ac:dyDescent="0.25">
      <c r="A60" s="276">
        <f>Global!A60</f>
        <v>44893</v>
      </c>
      <c r="B60" s="306">
        <f>Global!B60</f>
        <v>0.29166666666666669</v>
      </c>
      <c r="C60" s="289">
        <f>Global!C60</f>
        <v>32</v>
      </c>
      <c r="D60" s="290" t="str">
        <f>Global!D60</f>
        <v>Corea del Sur (S. Korea)</v>
      </c>
      <c r="E60" s="280">
        <v>1</v>
      </c>
      <c r="F60" s="292" t="s">
        <v>4</v>
      </c>
      <c r="G60" s="291">
        <v>1</v>
      </c>
      <c r="H60" s="293" t="str">
        <f>Global!H60</f>
        <v>Ghana</v>
      </c>
      <c r="I60" s="283" t="str">
        <f t="shared" si="15"/>
        <v>E</v>
      </c>
      <c r="J60" s="284"/>
      <c r="K60" s="285">
        <f>IF(Global!E60="","",Global!E60)</f>
        <v>2</v>
      </c>
      <c r="L60" s="285">
        <f>IF(Global!G60="","",Global!G60)</f>
        <v>3</v>
      </c>
      <c r="M60" s="296" t="str">
        <f t="shared" si="1"/>
        <v>V</v>
      </c>
      <c r="N60" s="287">
        <f t="shared" si="16"/>
        <v>0</v>
      </c>
      <c r="O60" s="166"/>
      <c r="P60" s="166"/>
      <c r="Q60" s="166"/>
      <c r="R60" s="166"/>
      <c r="S60" s="166"/>
    </row>
    <row r="61" spans="1:19" s="158" customFormat="1" ht="30.95" customHeight="1" thickBot="1" x14ac:dyDescent="0.25">
      <c r="A61" s="276">
        <f>Global!A61</f>
        <v>44897</v>
      </c>
      <c r="B61" s="306">
        <f>Global!B61</f>
        <v>0.375</v>
      </c>
      <c r="C61" s="289">
        <f>Global!C61</f>
        <v>47</v>
      </c>
      <c r="D61" s="290" t="str">
        <f>Global!D61</f>
        <v>Corea del Sur (S. Korea)</v>
      </c>
      <c r="E61" s="291">
        <v>1</v>
      </c>
      <c r="F61" s="292" t="s">
        <v>4</v>
      </c>
      <c r="G61" s="291">
        <v>1</v>
      </c>
      <c r="H61" s="293" t="str">
        <f>Global!H61</f>
        <v>Portugal</v>
      </c>
      <c r="I61" s="283" t="str">
        <f t="shared" si="15"/>
        <v>E</v>
      </c>
      <c r="J61" s="284"/>
      <c r="K61" s="285">
        <f>IF(Global!E61="","",Global!E61)</f>
        <v>2</v>
      </c>
      <c r="L61" s="285">
        <f>IF(Global!G61="","",Global!G61)</f>
        <v>1</v>
      </c>
      <c r="M61" s="296" t="str">
        <f t="shared" si="1"/>
        <v>L</v>
      </c>
      <c r="N61" s="287">
        <f t="shared" si="16"/>
        <v>0</v>
      </c>
      <c r="O61" s="166"/>
      <c r="P61" s="166"/>
      <c r="Q61" s="166"/>
      <c r="R61" s="166"/>
      <c r="S61" s="166"/>
    </row>
    <row r="62" spans="1:19" s="158" customFormat="1" ht="30.95" customHeight="1" thickBot="1" x14ac:dyDescent="0.25">
      <c r="A62" s="276">
        <f>Global!A62</f>
        <v>44897</v>
      </c>
      <c r="B62" s="306">
        <f>Global!B62</f>
        <v>0.375</v>
      </c>
      <c r="C62" s="289">
        <f>Global!C62</f>
        <v>48</v>
      </c>
      <c r="D62" s="290" t="str">
        <f>Global!D62</f>
        <v>Ghana</v>
      </c>
      <c r="E62" s="291">
        <v>0</v>
      </c>
      <c r="F62" s="292" t="s">
        <v>4</v>
      </c>
      <c r="G62" s="291">
        <v>0</v>
      </c>
      <c r="H62" s="293" t="str">
        <f>Global!H62</f>
        <v>Uruguay</v>
      </c>
      <c r="I62" s="283" t="str">
        <f t="shared" si="15"/>
        <v>E</v>
      </c>
      <c r="J62" s="284"/>
      <c r="K62" s="285">
        <f>IF(Global!E62="","",Global!E62)</f>
        <v>0</v>
      </c>
      <c r="L62" s="285">
        <f>IF(Global!G62="","",Global!G62)</f>
        <v>2</v>
      </c>
      <c r="M62" s="296" t="str">
        <f t="shared" si="1"/>
        <v>V</v>
      </c>
      <c r="N62" s="287">
        <f t="shared" si="16"/>
        <v>0</v>
      </c>
      <c r="O62" s="166"/>
      <c r="P62" s="166"/>
      <c r="Q62" s="166"/>
      <c r="R62" s="166"/>
      <c r="S62" s="166"/>
    </row>
    <row r="63" spans="1:19" s="158" customFormat="1" ht="17.25" customHeight="1" thickBot="1" x14ac:dyDescent="0.25">
      <c r="A63" s="297" t="str">
        <f>Global!A63</f>
        <v>OCTAVOS DE FINAL (Round of 16)</v>
      </c>
      <c r="B63" s="312"/>
      <c r="C63" s="313"/>
      <c r="D63" s="298"/>
      <c r="E63" s="300"/>
      <c r="F63" s="298"/>
      <c r="G63" s="300"/>
      <c r="H63" s="298"/>
      <c r="I63" s="301"/>
      <c r="J63" s="117"/>
      <c r="K63" s="302"/>
      <c r="L63" s="302"/>
      <c r="M63" s="303" t="str">
        <f t="shared" si="1"/>
        <v/>
      </c>
      <c r="N63" s="304"/>
      <c r="O63" s="166"/>
      <c r="P63" s="166"/>
      <c r="Q63" s="166"/>
      <c r="R63" s="166"/>
      <c r="S63" s="166"/>
    </row>
    <row r="64" spans="1:19" s="158" customFormat="1" ht="30.95" customHeight="1" thickBot="1" x14ac:dyDescent="0.25">
      <c r="A64" s="276">
        <f>Global!A64</f>
        <v>44898</v>
      </c>
      <c r="B64" s="305">
        <f>Global!B64</f>
        <v>0.375</v>
      </c>
      <c r="C64" s="278">
        <f>Global!C64</f>
        <v>49</v>
      </c>
      <c r="D64" s="281" t="str">
        <f>Global!D64</f>
        <v>Holanda (Holland)</v>
      </c>
      <c r="E64" s="280">
        <v>1</v>
      </c>
      <c r="F64" s="281" t="s">
        <v>4</v>
      </c>
      <c r="G64" s="280">
        <v>1</v>
      </c>
      <c r="H64" s="314" t="str">
        <f>Global!H64</f>
        <v>Estados Unidos (USA)</v>
      </c>
      <c r="I64" s="283" t="str">
        <f t="shared" ref="I64:I71" si="17">IF(OR(E64="",G64=""),"",IF(E64&gt;G64,"L",IF(G64&gt;E64,"V","E")))</f>
        <v>E</v>
      </c>
      <c r="J64" s="284"/>
      <c r="K64" s="285">
        <f>IF(Global!E64="","",Global!E64)</f>
        <v>3</v>
      </c>
      <c r="L64" s="285">
        <f>IF(Global!G64="","",Global!G64)</f>
        <v>1</v>
      </c>
      <c r="M64" s="296" t="str">
        <f t="shared" si="1"/>
        <v>L</v>
      </c>
      <c r="N64" s="287">
        <f t="shared" ref="N64:N71" si="18">IF(M64="","",IF(AND(E64=K64,L64=G64),OCTPuntosPorMarcador,0)+IF(M64=I64,OCTPuntosPorGanador,0)+IF(E64-G64=K64-L64,OCTPuntosPorDiferencia,0))</f>
        <v>0</v>
      </c>
      <c r="O64" s="166"/>
      <c r="P64" s="166"/>
      <c r="Q64" s="166"/>
      <c r="R64" s="166"/>
      <c r="S64" s="166"/>
    </row>
    <row r="65" spans="1:19" s="158" customFormat="1" ht="30.95" customHeight="1" thickBot="1" x14ac:dyDescent="0.25">
      <c r="A65" s="276">
        <f>Global!A65</f>
        <v>44898</v>
      </c>
      <c r="B65" s="306">
        <f>Global!B65</f>
        <v>0.54166666666666663</v>
      </c>
      <c r="C65" s="289">
        <f>Global!C65</f>
        <v>50</v>
      </c>
      <c r="D65" s="292" t="str">
        <f>Global!D65</f>
        <v>Argentina</v>
      </c>
      <c r="E65" s="291">
        <v>2</v>
      </c>
      <c r="F65" s="292" t="s">
        <v>4</v>
      </c>
      <c r="G65" s="291">
        <v>2</v>
      </c>
      <c r="H65" s="315" t="str">
        <f>Global!H65</f>
        <v>Australia</v>
      </c>
      <c r="I65" s="283" t="str">
        <f t="shared" si="17"/>
        <v>E</v>
      </c>
      <c r="J65" s="284"/>
      <c r="K65" s="285">
        <f>IF(Global!E65="","",Global!E65)</f>
        <v>2</v>
      </c>
      <c r="L65" s="285">
        <f>IF(Global!G65="","",Global!G65)</f>
        <v>1</v>
      </c>
      <c r="M65" s="296" t="str">
        <f t="shared" si="1"/>
        <v>L</v>
      </c>
      <c r="N65" s="287">
        <f t="shared" si="18"/>
        <v>0</v>
      </c>
      <c r="O65" s="166"/>
      <c r="P65" s="166"/>
      <c r="Q65" s="166"/>
      <c r="R65" s="166"/>
      <c r="S65" s="166"/>
    </row>
    <row r="66" spans="1:19" s="158" customFormat="1" ht="30.95" customHeight="1" thickBot="1" x14ac:dyDescent="0.25">
      <c r="A66" s="276">
        <f>Global!A66</f>
        <v>44899</v>
      </c>
      <c r="B66" s="306">
        <f>Global!B66</f>
        <v>0.375</v>
      </c>
      <c r="C66" s="289">
        <f>Global!C66</f>
        <v>51</v>
      </c>
      <c r="D66" s="292" t="str">
        <f>Global!D66</f>
        <v>Francia (France)</v>
      </c>
      <c r="E66" s="291">
        <v>1</v>
      </c>
      <c r="F66" s="292" t="s">
        <v>4</v>
      </c>
      <c r="G66" s="291">
        <v>1</v>
      </c>
      <c r="H66" s="315" t="str">
        <f>Global!H66</f>
        <v>Polonia (Poland)</v>
      </c>
      <c r="I66" s="283" t="str">
        <f t="shared" si="17"/>
        <v>E</v>
      </c>
      <c r="J66" s="284"/>
      <c r="K66" s="285">
        <f>IF(Global!E66="","",Global!E66)</f>
        <v>3</v>
      </c>
      <c r="L66" s="285">
        <f>IF(Global!G66="","",Global!G66)</f>
        <v>1</v>
      </c>
      <c r="M66" s="296" t="str">
        <f t="shared" si="1"/>
        <v>L</v>
      </c>
      <c r="N66" s="287">
        <f t="shared" si="18"/>
        <v>0</v>
      </c>
      <c r="O66" s="166"/>
      <c r="P66" s="166"/>
      <c r="Q66" s="166"/>
      <c r="R66" s="166"/>
      <c r="S66" s="166"/>
    </row>
    <row r="67" spans="1:19" s="158" customFormat="1" ht="30.95" customHeight="1" thickBot="1" x14ac:dyDescent="0.25">
      <c r="A67" s="276">
        <f>Global!A67</f>
        <v>44899</v>
      </c>
      <c r="B67" s="306">
        <f>Global!B67</f>
        <v>0.54166666666666663</v>
      </c>
      <c r="C67" s="289">
        <f>Global!C67</f>
        <v>52</v>
      </c>
      <c r="D67" s="292" t="str">
        <f>Global!D67</f>
        <v>Inglaterra (England)</v>
      </c>
      <c r="E67" s="291">
        <v>2</v>
      </c>
      <c r="F67" s="292" t="s">
        <v>4</v>
      </c>
      <c r="G67" s="291">
        <v>2</v>
      </c>
      <c r="H67" s="315" t="str">
        <f>Global!H67</f>
        <v>Senegal</v>
      </c>
      <c r="I67" s="283" t="str">
        <f t="shared" si="17"/>
        <v>E</v>
      </c>
      <c r="J67" s="284"/>
      <c r="K67" s="285">
        <f>IF(Global!E67="","",Global!E67)</f>
        <v>3</v>
      </c>
      <c r="L67" s="285">
        <f>IF(Global!G67="","",Global!G67)</f>
        <v>0</v>
      </c>
      <c r="M67" s="296" t="str">
        <f t="shared" si="1"/>
        <v>L</v>
      </c>
      <c r="N67" s="287">
        <f t="shared" si="18"/>
        <v>0</v>
      </c>
      <c r="O67" s="166"/>
      <c r="P67" s="166"/>
      <c r="Q67" s="166"/>
      <c r="R67" s="166"/>
      <c r="S67" s="166"/>
    </row>
    <row r="68" spans="1:19" s="158" customFormat="1" ht="30.95" customHeight="1" thickBot="1" x14ac:dyDescent="0.25">
      <c r="A68" s="276">
        <f>Global!A68</f>
        <v>44900</v>
      </c>
      <c r="B68" s="306">
        <f>Global!B68</f>
        <v>0.375</v>
      </c>
      <c r="C68" s="289">
        <f>Global!C68</f>
        <v>53</v>
      </c>
      <c r="D68" s="292" t="str">
        <f>Global!D68</f>
        <v>Japón (Japan)</v>
      </c>
      <c r="E68" s="291">
        <v>1</v>
      </c>
      <c r="F68" s="292" t="s">
        <v>4</v>
      </c>
      <c r="G68" s="291">
        <v>1</v>
      </c>
      <c r="H68" s="315" t="str">
        <f>Global!H68</f>
        <v>Croacia</v>
      </c>
      <c r="I68" s="283" t="str">
        <f t="shared" si="17"/>
        <v>E</v>
      </c>
      <c r="J68" s="284"/>
      <c r="K68" s="285">
        <f>IF(Global!E68="","",Global!E68)</f>
        <v>1</v>
      </c>
      <c r="L68" s="285">
        <f>IF(Global!G68="","",Global!G68)</f>
        <v>1</v>
      </c>
      <c r="M68" s="296" t="str">
        <f t="shared" si="1"/>
        <v>E</v>
      </c>
      <c r="N68" s="287">
        <f t="shared" si="18"/>
        <v>5</v>
      </c>
      <c r="O68" s="166"/>
      <c r="P68" s="166"/>
      <c r="Q68" s="166"/>
      <c r="R68" s="166"/>
      <c r="S68" s="166"/>
    </row>
    <row r="69" spans="1:19" s="158" customFormat="1" ht="30.95" customHeight="1" thickBot="1" x14ac:dyDescent="0.25">
      <c r="A69" s="276">
        <f>Global!A69</f>
        <v>44900</v>
      </c>
      <c r="B69" s="306">
        <f>Global!B69</f>
        <v>0.54166666666666663</v>
      </c>
      <c r="C69" s="289">
        <f>Global!C69</f>
        <v>54</v>
      </c>
      <c r="D69" s="292" t="str">
        <f>Global!D69</f>
        <v>Brasil (Brazil)</v>
      </c>
      <c r="E69" s="291">
        <v>1</v>
      </c>
      <c r="F69" s="292" t="s">
        <v>4</v>
      </c>
      <c r="G69" s="291">
        <v>1</v>
      </c>
      <c r="H69" s="315" t="str">
        <f>Global!H69</f>
        <v>Corea del Sur (S. Korea)</v>
      </c>
      <c r="I69" s="283" t="str">
        <f t="shared" si="17"/>
        <v>E</v>
      </c>
      <c r="J69" s="284"/>
      <c r="K69" s="285">
        <f>IF(Global!E69="","",Global!E69)</f>
        <v>4</v>
      </c>
      <c r="L69" s="285">
        <f>IF(Global!G69="","",Global!G69)</f>
        <v>1</v>
      </c>
      <c r="M69" s="296" t="str">
        <f t="shared" si="1"/>
        <v>L</v>
      </c>
      <c r="N69" s="287">
        <f t="shared" si="18"/>
        <v>0</v>
      </c>
      <c r="O69" s="166"/>
      <c r="P69" s="166"/>
      <c r="Q69" s="166"/>
      <c r="R69" s="166"/>
      <c r="S69" s="166"/>
    </row>
    <row r="70" spans="1:19" s="158" customFormat="1" ht="30.95" customHeight="1" thickBot="1" x14ac:dyDescent="0.25">
      <c r="A70" s="276">
        <f>Global!A70</f>
        <v>44901</v>
      </c>
      <c r="B70" s="306">
        <f>Global!B70</f>
        <v>0.375</v>
      </c>
      <c r="C70" s="289">
        <f>Global!C70</f>
        <v>55</v>
      </c>
      <c r="D70" s="292" t="str">
        <f>Global!D70</f>
        <v>Marruecos (Morocco)</v>
      </c>
      <c r="E70" s="291">
        <v>1</v>
      </c>
      <c r="F70" s="292" t="s">
        <v>4</v>
      </c>
      <c r="G70" s="291">
        <v>1</v>
      </c>
      <c r="H70" s="315" t="str">
        <f>Global!H70</f>
        <v>España (Spain)</v>
      </c>
      <c r="I70" s="283" t="str">
        <f t="shared" si="17"/>
        <v>E</v>
      </c>
      <c r="J70" s="284"/>
      <c r="K70" s="285">
        <f>IF(Global!E70="","",Global!E70)</f>
        <v>0</v>
      </c>
      <c r="L70" s="285">
        <f>IF(Global!G70="","",Global!G70)</f>
        <v>0</v>
      </c>
      <c r="M70" s="296" t="str">
        <f t="shared" si="1"/>
        <v>E</v>
      </c>
      <c r="N70" s="287">
        <f t="shared" si="18"/>
        <v>4</v>
      </c>
      <c r="O70" s="166"/>
      <c r="P70" s="166"/>
      <c r="Q70" s="166"/>
      <c r="R70" s="166"/>
      <c r="S70" s="166"/>
    </row>
    <row r="71" spans="1:19" s="158" customFormat="1" ht="30.95" customHeight="1" thickBot="1" x14ac:dyDescent="0.25">
      <c r="A71" s="276">
        <f>Global!A71</f>
        <v>44901</v>
      </c>
      <c r="B71" s="306">
        <f>Global!B71</f>
        <v>0.54166666666666663</v>
      </c>
      <c r="C71" s="289">
        <f>Global!C71</f>
        <v>56</v>
      </c>
      <c r="D71" s="292" t="str">
        <f>Global!D71</f>
        <v>Portugal</v>
      </c>
      <c r="E71" s="291">
        <v>1</v>
      </c>
      <c r="F71" s="292" t="s">
        <v>4</v>
      </c>
      <c r="G71" s="291">
        <v>1</v>
      </c>
      <c r="H71" s="315" t="str">
        <f>Global!H71</f>
        <v>Suiza (Switzerland)</v>
      </c>
      <c r="I71" s="283" t="str">
        <f t="shared" si="17"/>
        <v>E</v>
      </c>
      <c r="J71" s="284"/>
      <c r="K71" s="285">
        <f>IF(Global!E71="","",Global!E71)</f>
        <v>6</v>
      </c>
      <c r="L71" s="285">
        <f>IF(Global!G71="","",Global!G71)</f>
        <v>1</v>
      </c>
      <c r="M71" s="296" t="str">
        <f t="shared" si="1"/>
        <v>L</v>
      </c>
      <c r="N71" s="287">
        <f t="shared" si="18"/>
        <v>0</v>
      </c>
      <c r="O71" s="166"/>
      <c r="P71" s="166"/>
      <c r="Q71" s="166"/>
      <c r="R71" s="166"/>
      <c r="S71" s="166"/>
    </row>
    <row r="72" spans="1:19" s="158" customFormat="1" ht="17.25" customHeight="1" thickBot="1" x14ac:dyDescent="0.25">
      <c r="A72" s="297" t="str">
        <f>Global!A72</f>
        <v>CUARTOS DE FINAL (Quarterfinals)</v>
      </c>
      <c r="B72" s="312"/>
      <c r="C72" s="313"/>
      <c r="D72" s="298"/>
      <c r="E72" s="300"/>
      <c r="F72" s="298"/>
      <c r="G72" s="300" t="s">
        <v>73</v>
      </c>
      <c r="H72" s="298"/>
      <c r="I72" s="301"/>
      <c r="J72" s="117"/>
      <c r="K72" s="302"/>
      <c r="L72" s="302"/>
      <c r="M72" s="303" t="str">
        <f t="shared" ref="M72:M83" si="19">IF(OR(K72="",L72=""),"",IF(K72&gt;L72,"L",IF(L72&gt;K72,"V","E")))</f>
        <v/>
      </c>
      <c r="N72" s="304"/>
      <c r="O72" s="166"/>
      <c r="P72" s="166"/>
      <c r="Q72" s="166"/>
      <c r="R72" s="166"/>
      <c r="S72" s="166"/>
    </row>
    <row r="73" spans="1:19" s="158" customFormat="1" ht="30.95" customHeight="1" thickBot="1" x14ac:dyDescent="0.25">
      <c r="A73" s="276">
        <f>Global!A73</f>
        <v>44904</v>
      </c>
      <c r="B73" s="305">
        <f>Global!B73</f>
        <v>0.375</v>
      </c>
      <c r="C73" s="278">
        <f>Global!C73</f>
        <v>57</v>
      </c>
      <c r="D73" s="292" t="str">
        <f>Global!D73</f>
        <v>Croacia</v>
      </c>
      <c r="E73" s="280">
        <v>0</v>
      </c>
      <c r="F73" s="281" t="s">
        <v>4</v>
      </c>
      <c r="G73" s="280">
        <v>0</v>
      </c>
      <c r="H73" s="315" t="str">
        <f>Global!H73</f>
        <v>Brasil (Brazil)</v>
      </c>
      <c r="I73" s="283" t="str">
        <f>IF(OR(E73="",G73=""),"",IF(E73&gt;G73,"L",IF(G73&gt;E73,"V","E")))</f>
        <v>E</v>
      </c>
      <c r="J73" s="284"/>
      <c r="K73" s="285">
        <f>IF(Global!E73="","",Global!E73)</f>
        <v>0</v>
      </c>
      <c r="L73" s="285">
        <f>IF(Global!G73="","",Global!G73)</f>
        <v>0</v>
      </c>
      <c r="M73" s="296" t="str">
        <f t="shared" si="19"/>
        <v>E</v>
      </c>
      <c r="N73" s="287">
        <f>IF(M73="","",IF(AND(E73=K73,L73=G73),CTOSPuntosPorMarcador,0)+IF(M73=I73,CTOSPuntosPorGanador,0)+IF(E73-G73=K73-L73,CTOSPuntosPorDiferencia,0))</f>
        <v>7</v>
      </c>
      <c r="O73" s="166"/>
      <c r="P73" s="166"/>
      <c r="Q73" s="166"/>
      <c r="R73" s="166"/>
      <c r="S73" s="166"/>
    </row>
    <row r="74" spans="1:19" s="158" customFormat="1" ht="30.95" customHeight="1" thickBot="1" x14ac:dyDescent="0.25">
      <c r="A74" s="276">
        <f>Global!A74</f>
        <v>44904</v>
      </c>
      <c r="B74" s="306">
        <f>Global!B74</f>
        <v>0.54166666666666663</v>
      </c>
      <c r="C74" s="289">
        <f>Global!C74</f>
        <v>58</v>
      </c>
      <c r="D74" s="292" t="str">
        <f>Global!D74</f>
        <v>Holanda (Holland)</v>
      </c>
      <c r="E74" s="291">
        <v>1</v>
      </c>
      <c r="F74" s="292" t="s">
        <v>4</v>
      </c>
      <c r="G74" s="280">
        <v>2</v>
      </c>
      <c r="H74" s="315" t="str">
        <f>Global!H74</f>
        <v>Argentina</v>
      </c>
      <c r="I74" s="283" t="str">
        <f>IF(OR(E74="",G74=""),"",IF(E74&gt;G74,"L",IF(G74&gt;E74,"V","E")))</f>
        <v>V</v>
      </c>
      <c r="J74" s="284"/>
      <c r="K74" s="285">
        <f>IF(Global!E74="","",Global!E74)</f>
        <v>2</v>
      </c>
      <c r="L74" s="285">
        <f>IF(Global!G74="","",Global!G74)</f>
        <v>2</v>
      </c>
      <c r="M74" s="296" t="str">
        <f t="shared" si="19"/>
        <v>E</v>
      </c>
      <c r="N74" s="287">
        <f>IF(M74="","",IF(AND(E74=K74,L74=G74),CTOSPuntosPorMarcador,0)+IF(M74=I74,CTOSPuntosPorGanador,0)+IF(E74-G74=K74-L74,CTOSPuntosPorDiferencia,0))</f>
        <v>0</v>
      </c>
      <c r="O74" s="166"/>
      <c r="P74" s="166"/>
      <c r="Q74" s="166"/>
      <c r="R74" s="166"/>
      <c r="S74" s="166"/>
    </row>
    <row r="75" spans="1:19" s="158" customFormat="1" ht="30.95" customHeight="1" thickBot="1" x14ac:dyDescent="0.25">
      <c r="A75" s="276">
        <f>Global!A75</f>
        <v>44905</v>
      </c>
      <c r="B75" s="306">
        <f>Global!B75</f>
        <v>0.375</v>
      </c>
      <c r="C75" s="289">
        <f>Global!C75</f>
        <v>59</v>
      </c>
      <c r="D75" s="292" t="str">
        <f>Global!D75</f>
        <v>Marruecos (Morocco)</v>
      </c>
      <c r="E75" s="291">
        <v>1</v>
      </c>
      <c r="F75" s="292" t="s">
        <v>4</v>
      </c>
      <c r="G75" s="280">
        <v>1</v>
      </c>
      <c r="H75" s="315" t="str">
        <f>Global!H75</f>
        <v>Portugal</v>
      </c>
      <c r="I75" s="283" t="str">
        <f>IF(OR(E75="",G75=""),"",IF(E75&gt;G75,"L",IF(G75&gt;E75,"V","E")))</f>
        <v>E</v>
      </c>
      <c r="J75" s="284"/>
      <c r="K75" s="285">
        <f>IF(Global!E75="","",Global!E75)</f>
        <v>1</v>
      </c>
      <c r="L75" s="285">
        <f>IF(Global!G75="","",Global!G75)</f>
        <v>0</v>
      </c>
      <c r="M75" s="296" t="str">
        <f t="shared" si="19"/>
        <v>L</v>
      </c>
      <c r="N75" s="287">
        <f>IF(M75="","",IF(AND(E75=K75,L75=G75),CTOSPuntosPorMarcador,0)+IF(M75=I75,CTOSPuntosPorGanador,0)+IF(E75-G75=K75-L75,CTOSPuntosPorDiferencia,0))</f>
        <v>0</v>
      </c>
      <c r="O75" s="166"/>
      <c r="P75" s="166"/>
      <c r="Q75" s="166"/>
      <c r="R75" s="166"/>
      <c r="S75" s="166"/>
    </row>
    <row r="76" spans="1:19" s="158" customFormat="1" ht="30.95" customHeight="1" thickBot="1" x14ac:dyDescent="0.25">
      <c r="A76" s="276">
        <f>Global!A76</f>
        <v>44905</v>
      </c>
      <c r="B76" s="306">
        <f>Global!B76</f>
        <v>0.54166666666666663</v>
      </c>
      <c r="C76" s="289">
        <f>Global!C76</f>
        <v>60</v>
      </c>
      <c r="D76" s="292" t="str">
        <f>Global!D76</f>
        <v>Francia (France)</v>
      </c>
      <c r="E76" s="291">
        <v>2</v>
      </c>
      <c r="F76" s="292" t="s">
        <v>4</v>
      </c>
      <c r="G76" s="280">
        <v>3</v>
      </c>
      <c r="H76" s="315" t="str">
        <f>Global!H76</f>
        <v>Inglaterra (England)</v>
      </c>
      <c r="I76" s="283" t="str">
        <f>IF(OR(E76="",G76=""),"",IF(E76&gt;G76,"L",IF(G76&gt;E76,"V","E")))</f>
        <v>V</v>
      </c>
      <c r="J76" s="284"/>
      <c r="K76" s="285">
        <f>IF(Global!E76="","",Global!E76)</f>
        <v>2</v>
      </c>
      <c r="L76" s="285">
        <f>IF(Global!G76="","",Global!G76)</f>
        <v>1</v>
      </c>
      <c r="M76" s="296" t="str">
        <f t="shared" si="19"/>
        <v>L</v>
      </c>
      <c r="N76" s="287">
        <f>IF(M76="","",IF(AND(E76=K76,L76=G76),CTOSPuntosPorMarcador,0)+IF(M76=I76,CTOSPuntosPorGanador,0)+IF(E76-G76=K76-L76,CTOSPuntosPorDiferencia,0))</f>
        <v>0</v>
      </c>
      <c r="O76" s="166"/>
      <c r="P76" s="166"/>
      <c r="Q76" s="166"/>
      <c r="R76" s="166"/>
      <c r="S76" s="166"/>
    </row>
    <row r="77" spans="1:19" s="158" customFormat="1" ht="17.25" customHeight="1" thickBot="1" x14ac:dyDescent="0.25">
      <c r="A77" s="297" t="str">
        <f>Global!A77</f>
        <v>SEMIFINALES (Semifinals)</v>
      </c>
      <c r="B77" s="298"/>
      <c r="C77" s="299"/>
      <c r="D77" s="298"/>
      <c r="E77" s="300"/>
      <c r="F77" s="298"/>
      <c r="G77" s="300"/>
      <c r="H77" s="298"/>
      <c r="I77" s="301"/>
      <c r="J77" s="117"/>
      <c r="K77" s="302"/>
      <c r="L77" s="302"/>
      <c r="M77" s="303" t="str">
        <f t="shared" si="19"/>
        <v/>
      </c>
      <c r="N77" s="304"/>
      <c r="O77" s="166"/>
      <c r="P77" s="166"/>
      <c r="Q77" s="166"/>
      <c r="R77" s="166"/>
      <c r="S77" s="166"/>
    </row>
    <row r="78" spans="1:19" s="158" customFormat="1" ht="30.95" customHeight="1" thickBot="1" x14ac:dyDescent="0.25">
      <c r="A78" s="276">
        <f>Global!A78</f>
        <v>44908</v>
      </c>
      <c r="B78" s="305">
        <f>Global!B78</f>
        <v>0.54166666666666663</v>
      </c>
      <c r="C78" s="278">
        <f>Global!C78</f>
        <v>61</v>
      </c>
      <c r="D78" s="281" t="str">
        <f>Global!D78</f>
        <v>Croacia</v>
      </c>
      <c r="E78" s="280">
        <v>1</v>
      </c>
      <c r="F78" s="281" t="s">
        <v>4</v>
      </c>
      <c r="G78" s="280">
        <v>2</v>
      </c>
      <c r="H78" s="314" t="str">
        <f>Global!H78</f>
        <v>Argentina</v>
      </c>
      <c r="I78" s="283" t="str">
        <f>IF(OR(E78="",G78=""),"",IF(E78&gt;G78,"L",IF(G78&gt;E78,"V","E")))</f>
        <v>V</v>
      </c>
      <c r="J78" s="284"/>
      <c r="K78" s="285">
        <f>IF(Global!E78="","",Global!E78)</f>
        <v>0</v>
      </c>
      <c r="L78" s="285">
        <f>IF(Global!G78="","",Global!G78)</f>
        <v>3</v>
      </c>
      <c r="M78" s="296" t="str">
        <f t="shared" si="19"/>
        <v>V</v>
      </c>
      <c r="N78" s="287">
        <f>IF(M78="","",IF(AND(E78=K78,L78=G78),SEMIPuntosPorMarcador,0)+IF(M78=I78,SEMIPuntosPorGanador,0)+IF(E78-G78=K78-L78,SEMIPuntosPorDiferencia,0))</f>
        <v>7</v>
      </c>
      <c r="O78" s="166"/>
      <c r="P78" s="166"/>
      <c r="Q78" s="166"/>
      <c r="R78" s="166"/>
      <c r="S78" s="166"/>
    </row>
    <row r="79" spans="1:19" s="158" customFormat="1" ht="30.95" customHeight="1" thickBot="1" x14ac:dyDescent="0.25">
      <c r="A79" s="276">
        <f>Global!A79</f>
        <v>44909</v>
      </c>
      <c r="B79" s="306">
        <f>Global!B79</f>
        <v>0.54166666666666663</v>
      </c>
      <c r="C79" s="289">
        <f>Global!C79</f>
        <v>62</v>
      </c>
      <c r="D79" s="292" t="str">
        <f>Global!D79</f>
        <v>Marruecos (Morocco)</v>
      </c>
      <c r="E79" s="291">
        <v>0</v>
      </c>
      <c r="F79" s="292" t="s">
        <v>4</v>
      </c>
      <c r="G79" s="291">
        <v>0</v>
      </c>
      <c r="H79" s="315" t="str">
        <f>Global!H79</f>
        <v>Francia (France)</v>
      </c>
      <c r="I79" s="283" t="str">
        <f>IF(OR(E79="",G79=""),"",IF(E79&gt;G79,"L",IF(G79&gt;E79,"V","E")))</f>
        <v>E</v>
      </c>
      <c r="J79" s="284"/>
      <c r="K79" s="285">
        <f>IF(Global!E79="","",Global!E79)</f>
        <v>0</v>
      </c>
      <c r="L79" s="285">
        <f>IF(Global!G79="","",Global!G79)</f>
        <v>2</v>
      </c>
      <c r="M79" s="296" t="str">
        <f t="shared" si="19"/>
        <v>V</v>
      </c>
      <c r="N79" s="287">
        <f>IF(M79="","",IF(AND(E79=K79,L79=G79),SEMIPuntosPorMarcador,0)+IF(M79=I79,SEMIPuntosPorGanador,0)+IF(E79-G79=K79-L79,SEMIPuntosPorDiferencia,0))</f>
        <v>0</v>
      </c>
      <c r="O79" s="166"/>
      <c r="P79" s="166"/>
      <c r="Q79" s="166"/>
      <c r="R79" s="166"/>
      <c r="S79" s="166"/>
    </row>
    <row r="80" spans="1:19" s="158" customFormat="1" ht="17.25" customHeight="1" thickBot="1" x14ac:dyDescent="0.25">
      <c r="A80" s="297" t="str">
        <f>Global!A80</f>
        <v>TERCER PUESTO (Third Place)</v>
      </c>
      <c r="B80" s="312"/>
      <c r="C80" s="313"/>
      <c r="D80" s="298"/>
      <c r="E80" s="300"/>
      <c r="F80" s="298"/>
      <c r="G80" s="300"/>
      <c r="H80" s="298"/>
      <c r="I80" s="301"/>
      <c r="J80" s="117"/>
      <c r="K80" s="302"/>
      <c r="L80" s="302"/>
      <c r="M80" s="303" t="str">
        <f t="shared" si="19"/>
        <v/>
      </c>
      <c r="N80" s="304"/>
      <c r="O80" s="166"/>
      <c r="P80" s="166"/>
      <c r="Q80" s="166"/>
      <c r="R80" s="166"/>
      <c r="S80" s="166"/>
    </row>
    <row r="81" spans="1:19" s="158" customFormat="1" ht="30.95" customHeight="1" thickBot="1" x14ac:dyDescent="0.25">
      <c r="A81" s="276">
        <f>Global!A81</f>
        <v>44912</v>
      </c>
      <c r="B81" s="305">
        <f>Global!B81</f>
        <v>0.375</v>
      </c>
      <c r="C81" s="278">
        <f>Global!C81</f>
        <v>63</v>
      </c>
      <c r="D81" s="281" t="str">
        <f>Global!D81</f>
        <v>Croacia</v>
      </c>
      <c r="E81" s="280">
        <v>2</v>
      </c>
      <c r="F81" s="281" t="s">
        <v>4</v>
      </c>
      <c r="G81" s="280">
        <v>1</v>
      </c>
      <c r="H81" s="314" t="str">
        <f>Global!H81</f>
        <v>Marruecos (Morocco)</v>
      </c>
      <c r="I81" s="283" t="str">
        <f>IF(OR(E81="",G81=""),"",IF(E81&gt;G81,"L",IF(G81&gt;E81,"V","E")))</f>
        <v>L</v>
      </c>
      <c r="J81" s="284"/>
      <c r="K81" s="285">
        <f>IF(Global!E81="","",Global!E81)</f>
        <v>2</v>
      </c>
      <c r="L81" s="285">
        <f>IF(Global!G81="","",Global!G81)</f>
        <v>1</v>
      </c>
      <c r="M81" s="296" t="str">
        <f t="shared" si="19"/>
        <v>L</v>
      </c>
      <c r="N81" s="287">
        <f>IF(M81="","",IF(AND(E81=K81,L81=G81),TERCPuntosPorMarcador,0)+IF(M81=I81,TERCPuntosPorGanador,0)+IF(E81-G81=K81-L81,TERCPuntosPorDiferencia,0))</f>
        <v>10</v>
      </c>
      <c r="O81" s="166"/>
      <c r="P81" s="166"/>
      <c r="Q81" s="166"/>
      <c r="R81" s="166"/>
      <c r="S81" s="166"/>
    </row>
    <row r="82" spans="1:19" s="158" customFormat="1" ht="17.25" customHeight="1" thickBot="1" x14ac:dyDescent="0.25">
      <c r="A82" s="297" t="str">
        <f>Global!A82</f>
        <v>FINAL</v>
      </c>
      <c r="B82" s="298"/>
      <c r="C82" s="299"/>
      <c r="D82" s="298"/>
      <c r="E82" s="300"/>
      <c r="F82" s="298"/>
      <c r="G82" s="300"/>
      <c r="H82" s="298"/>
      <c r="I82" s="301"/>
      <c r="J82" s="117"/>
      <c r="K82" s="302"/>
      <c r="L82" s="302"/>
      <c r="M82" s="303" t="str">
        <f t="shared" si="19"/>
        <v/>
      </c>
      <c r="N82" s="304"/>
      <c r="O82" s="166"/>
      <c r="P82" s="166"/>
      <c r="Q82" s="166"/>
      <c r="R82" s="166"/>
      <c r="S82" s="166"/>
    </row>
    <row r="83" spans="1:19" s="158" customFormat="1" ht="30.95" customHeight="1" thickBot="1" x14ac:dyDescent="0.25">
      <c r="A83" s="276">
        <f>Global!A83</f>
        <v>44913</v>
      </c>
      <c r="B83" s="316">
        <f>Global!B83</f>
        <v>0.375</v>
      </c>
      <c r="C83" s="317">
        <f>Global!C83</f>
        <v>64</v>
      </c>
      <c r="D83" s="318" t="str">
        <f>Global!D83</f>
        <v>Argentina</v>
      </c>
      <c r="E83" s="280">
        <v>2</v>
      </c>
      <c r="F83" s="318" t="s">
        <v>4</v>
      </c>
      <c r="G83" s="280">
        <v>1</v>
      </c>
      <c r="H83" s="319" t="str">
        <f>Global!H83</f>
        <v>Francia (France)</v>
      </c>
      <c r="I83" s="283" t="str">
        <f>IF(OR(E83="",G83=""),"",IF(E83&gt;G83,"L",IF(G83&gt;E83,"V","E")))</f>
        <v>L</v>
      </c>
      <c r="J83" s="311"/>
      <c r="K83" s="320">
        <f>IF(Global!E83="","",Global!E83)</f>
        <v>2</v>
      </c>
      <c r="L83" s="320">
        <f>IF(Global!G83="","",Global!G83)</f>
        <v>2</v>
      </c>
      <c r="M83" s="286" t="str">
        <f t="shared" si="19"/>
        <v>E</v>
      </c>
      <c r="N83" s="287">
        <f>IF(M83="","",IF(AND(E83=K83,L83=G83),FINALPuntosPorMarcador,0)+IF(M83=I83,FINALPuntosPorGanador,0)+IF(E83-G83=K83-L83,FINALPuntosPorDiferencia,0))</f>
        <v>0</v>
      </c>
      <c r="O83" s="166"/>
      <c r="P83" s="166"/>
      <c r="Q83" s="166"/>
      <c r="R83" s="166"/>
      <c r="S83" s="166"/>
    </row>
    <row r="84" spans="1:19" ht="17.25" customHeight="1" x14ac:dyDescent="0.2">
      <c r="A84" s="262"/>
      <c r="B84" s="263"/>
      <c r="C84" s="264"/>
      <c r="D84" s="196"/>
      <c r="E84" s="192"/>
      <c r="F84" s="196"/>
      <c r="G84" s="192"/>
      <c r="H84" s="196"/>
      <c r="I84" s="195"/>
      <c r="J84" s="29"/>
      <c r="K84" s="198"/>
      <c r="L84" s="198"/>
      <c r="M84" s="265" t="s">
        <v>22</v>
      </c>
      <c r="N84" s="266">
        <f>SUM(N8:N83)</f>
        <v>68</v>
      </c>
      <c r="O84" s="161"/>
      <c r="P84" s="161"/>
      <c r="Q84" s="161"/>
      <c r="R84" s="161"/>
      <c r="S84" s="161"/>
    </row>
    <row r="85" spans="1:19" s="10" customFormat="1" ht="17.25" customHeight="1" x14ac:dyDescent="0.2">
      <c r="A85" s="87" t="str">
        <f>Global!A85</f>
        <v>FASE DE GRUPOS</v>
      </c>
      <c r="B85" s="88"/>
      <c r="C85" s="89"/>
      <c r="D85" s="90"/>
      <c r="E85" s="267"/>
      <c r="F85" s="90"/>
      <c r="G85" s="267"/>
      <c r="H85" s="92"/>
      <c r="I85" s="81"/>
      <c r="J85" s="30"/>
      <c r="K85" s="189"/>
      <c r="L85" s="189"/>
      <c r="M85" s="189"/>
      <c r="N85" s="189"/>
      <c r="O85" s="82"/>
      <c r="P85" s="82"/>
      <c r="Q85" s="82"/>
      <c r="R85" s="82"/>
      <c r="S85" s="82"/>
    </row>
    <row r="86" spans="1:19" ht="17.25" customHeight="1" x14ac:dyDescent="0.2">
      <c r="A86" s="83" t="str">
        <f>Global!A86</f>
        <v>Puntos por Marcador Atinado</v>
      </c>
      <c r="B86" s="83"/>
      <c r="C86" s="93"/>
      <c r="D86" s="83"/>
      <c r="E86" s="94">
        <f>Global!E86</f>
        <v>1</v>
      </c>
      <c r="F86" s="53"/>
      <c r="G86" s="268"/>
      <c r="H86" s="53"/>
      <c r="I86" s="57"/>
      <c r="J86" s="30"/>
      <c r="K86" s="167"/>
      <c r="L86" s="167"/>
      <c r="M86" s="167"/>
      <c r="N86" s="167"/>
      <c r="O86" s="167"/>
      <c r="P86" s="167"/>
      <c r="Q86" s="167"/>
      <c r="R86" s="167"/>
      <c r="S86" s="167"/>
    </row>
    <row r="87" spans="1:19" ht="17.25" customHeight="1" x14ac:dyDescent="0.2">
      <c r="A87" s="83" t="str">
        <f>Global!A87</f>
        <v>Puntos por Ganador/Empate Atinado</v>
      </c>
      <c r="B87" s="83"/>
      <c r="C87" s="93"/>
      <c r="D87" s="85"/>
      <c r="E87" s="94">
        <f>Global!E87</f>
        <v>1</v>
      </c>
      <c r="F87" s="53"/>
      <c r="G87" s="268"/>
      <c r="H87" s="53"/>
      <c r="I87" s="57"/>
      <c r="J87" s="30"/>
      <c r="K87" s="167"/>
      <c r="L87" s="167"/>
      <c r="M87" s="167"/>
      <c r="N87" s="167"/>
      <c r="O87" s="167"/>
      <c r="P87" s="167"/>
      <c r="Q87" s="167"/>
      <c r="R87" s="167"/>
      <c r="S87" s="167"/>
    </row>
    <row r="88" spans="1:19" ht="17.25" customHeight="1" x14ac:dyDescent="0.2">
      <c r="A88" s="83" t="str">
        <f>Global!A88</f>
        <v>Puntos por Ganador y Diferencia de Goles Atinado</v>
      </c>
      <c r="B88" s="84"/>
      <c r="C88" s="84"/>
      <c r="D88" s="85"/>
      <c r="E88" s="94">
        <f>Global!E88</f>
        <v>1</v>
      </c>
      <c r="F88" s="53"/>
      <c r="G88" s="268"/>
      <c r="H88" s="53"/>
      <c r="I88" s="57"/>
      <c r="J88" s="30"/>
      <c r="K88" s="167"/>
      <c r="L88" s="167"/>
      <c r="M88" s="167"/>
      <c r="N88" s="167"/>
      <c r="O88" s="167"/>
      <c r="P88" s="167"/>
      <c r="Q88" s="167"/>
      <c r="R88" s="167"/>
      <c r="S88" s="167"/>
    </row>
    <row r="89" spans="1:19" ht="17.25" customHeight="1" x14ac:dyDescent="0.2">
      <c r="A89" s="83"/>
      <c r="B89" s="84"/>
      <c r="C89" s="84"/>
      <c r="D89" s="85"/>
      <c r="E89" s="269"/>
      <c r="F89" s="53"/>
      <c r="G89" s="268"/>
      <c r="H89" s="53"/>
      <c r="I89" s="57"/>
      <c r="J89" s="30"/>
      <c r="K89" s="167"/>
      <c r="L89" s="167"/>
      <c r="M89" s="167"/>
      <c r="N89" s="167"/>
      <c r="O89" s="167"/>
      <c r="P89" s="167"/>
      <c r="Q89" s="167"/>
      <c r="R89" s="167"/>
      <c r="S89" s="167"/>
    </row>
    <row r="90" spans="1:19" ht="17.25" customHeight="1" x14ac:dyDescent="0.2">
      <c r="A90" s="87" t="str">
        <f>Global!A90</f>
        <v>OCTAVOS DE FINAL</v>
      </c>
      <c r="B90" s="55"/>
      <c r="C90" s="55"/>
      <c r="D90" s="53"/>
      <c r="E90" s="268"/>
      <c r="F90" s="53"/>
      <c r="G90" s="268"/>
      <c r="H90" s="53"/>
      <c r="I90" s="57"/>
      <c r="J90" s="30"/>
      <c r="K90" s="167"/>
      <c r="L90" s="167"/>
      <c r="M90" s="167"/>
      <c r="N90" s="167"/>
      <c r="O90" s="167"/>
      <c r="P90" s="167"/>
      <c r="Q90" s="167"/>
      <c r="R90" s="167"/>
      <c r="S90" s="167"/>
    </row>
    <row r="91" spans="1:19" ht="17.25" customHeight="1" x14ac:dyDescent="0.2">
      <c r="A91" s="83" t="str">
        <f>Global!A91</f>
        <v>Puntos por Marcador Atinado</v>
      </c>
      <c r="B91" s="83"/>
      <c r="C91" s="93"/>
      <c r="D91" s="83"/>
      <c r="E91" s="94">
        <f>Global!E91</f>
        <v>1</v>
      </c>
      <c r="F91" s="53"/>
      <c r="G91" s="268"/>
      <c r="H91" s="53"/>
      <c r="I91" s="57"/>
      <c r="J91" s="30"/>
      <c r="K91" s="167"/>
      <c r="L91" s="167"/>
      <c r="M91" s="167"/>
      <c r="N91" s="167"/>
      <c r="O91" s="167"/>
      <c r="P91" s="167"/>
      <c r="Q91" s="167"/>
      <c r="R91" s="167"/>
      <c r="S91" s="167"/>
    </row>
    <row r="92" spans="1:19" ht="17.25" customHeight="1" x14ac:dyDescent="0.2">
      <c r="A92" s="83" t="str">
        <f>Global!A92</f>
        <v>Puntos por Ganador/Empate Atinado</v>
      </c>
      <c r="B92" s="83"/>
      <c r="C92" s="93"/>
      <c r="D92" s="85"/>
      <c r="E92" s="94">
        <f>Global!E92</f>
        <v>3</v>
      </c>
      <c r="F92" s="53"/>
      <c r="G92" s="268"/>
      <c r="H92" s="53"/>
      <c r="I92" s="57"/>
      <c r="J92" s="30"/>
      <c r="K92" s="167"/>
      <c r="L92" s="167"/>
      <c r="M92" s="167"/>
      <c r="N92" s="167"/>
      <c r="O92" s="167"/>
      <c r="P92" s="167"/>
      <c r="Q92" s="167"/>
      <c r="R92" s="167"/>
      <c r="S92" s="167"/>
    </row>
    <row r="93" spans="1:19" ht="17.25" customHeight="1" x14ac:dyDescent="0.2">
      <c r="A93" s="83" t="str">
        <f>Global!A93</f>
        <v>Puntos por Ganador y Diferencia de Goles Atinado</v>
      </c>
      <c r="B93" s="84"/>
      <c r="C93" s="84"/>
      <c r="D93" s="85"/>
      <c r="E93" s="94">
        <f>Global!E93</f>
        <v>1</v>
      </c>
      <c r="F93" s="53"/>
      <c r="G93" s="268"/>
      <c r="H93" s="53"/>
      <c r="I93" s="57"/>
      <c r="J93" s="30"/>
      <c r="K93" s="167"/>
      <c r="L93" s="167"/>
      <c r="M93" s="167"/>
      <c r="N93" s="167"/>
      <c r="O93" s="167"/>
      <c r="P93" s="167"/>
      <c r="Q93" s="167"/>
      <c r="R93" s="167"/>
      <c r="S93" s="167"/>
    </row>
    <row r="94" spans="1:19" ht="17.25" customHeight="1" x14ac:dyDescent="0.2">
      <c r="A94" s="54"/>
      <c r="B94" s="55"/>
      <c r="C94" s="55"/>
      <c r="D94" s="53"/>
      <c r="E94" s="268"/>
      <c r="F94" s="53"/>
      <c r="G94" s="268"/>
      <c r="H94" s="53"/>
      <c r="I94" s="57"/>
      <c r="J94" s="30"/>
      <c r="K94" s="167"/>
      <c r="L94" s="167"/>
      <c r="M94" s="167"/>
      <c r="N94" s="167"/>
      <c r="O94" s="167"/>
      <c r="P94" s="167"/>
      <c r="Q94" s="167"/>
      <c r="R94" s="167"/>
      <c r="S94" s="167"/>
    </row>
    <row r="95" spans="1:19" ht="17.25" customHeight="1" x14ac:dyDescent="0.2">
      <c r="A95" s="87" t="str">
        <f>Global!A95</f>
        <v>CUARTOS DE FINAL</v>
      </c>
      <c r="B95" s="55"/>
      <c r="C95" s="55"/>
      <c r="D95" s="53"/>
      <c r="E95" s="268"/>
      <c r="F95" s="53"/>
      <c r="G95" s="268"/>
      <c r="H95" s="53"/>
      <c r="I95" s="57"/>
      <c r="J95" s="30"/>
      <c r="K95" s="167"/>
      <c r="L95" s="167"/>
      <c r="M95" s="167"/>
      <c r="N95" s="167"/>
      <c r="O95" s="167"/>
      <c r="P95" s="167"/>
      <c r="Q95" s="167"/>
      <c r="R95" s="167"/>
      <c r="S95" s="167"/>
    </row>
    <row r="96" spans="1:19" ht="17.25" customHeight="1" x14ac:dyDescent="0.2">
      <c r="A96" s="83" t="str">
        <f>Global!A96</f>
        <v>Puntos por Marcador Atinado</v>
      </c>
      <c r="B96" s="83"/>
      <c r="C96" s="93"/>
      <c r="D96" s="83"/>
      <c r="E96" s="94">
        <f>Global!E96</f>
        <v>1</v>
      </c>
      <c r="F96" s="53"/>
      <c r="G96" s="268"/>
      <c r="H96" s="53"/>
      <c r="I96" s="57"/>
      <c r="J96" s="30"/>
      <c r="K96" s="167"/>
      <c r="L96" s="167"/>
      <c r="M96" s="167"/>
      <c r="N96" s="167"/>
      <c r="O96" s="167"/>
      <c r="P96" s="167"/>
      <c r="Q96" s="167"/>
      <c r="R96" s="167"/>
      <c r="S96" s="167"/>
    </row>
    <row r="97" spans="1:19" ht="17.25" customHeight="1" x14ac:dyDescent="0.2">
      <c r="A97" s="83" t="str">
        <f>Global!A97</f>
        <v>Puntos por Ganador/Empate Atinado</v>
      </c>
      <c r="B97" s="83"/>
      <c r="C97" s="93"/>
      <c r="D97" s="85"/>
      <c r="E97" s="94">
        <f>Global!E97</f>
        <v>5</v>
      </c>
      <c r="F97" s="53"/>
      <c r="G97" s="268"/>
      <c r="H97" s="53"/>
      <c r="I97" s="57"/>
      <c r="J97" s="30"/>
      <c r="K97" s="167"/>
      <c r="L97" s="167"/>
      <c r="M97" s="167"/>
      <c r="N97" s="167"/>
      <c r="O97" s="167"/>
      <c r="P97" s="167"/>
      <c r="Q97" s="167"/>
      <c r="R97" s="167"/>
      <c r="S97" s="167"/>
    </row>
    <row r="98" spans="1:19" ht="17.25" customHeight="1" x14ac:dyDescent="0.2">
      <c r="A98" s="83" t="str">
        <f>Global!A98</f>
        <v>Puntos por Ganador y Diferencia de Goles Atinado</v>
      </c>
      <c r="B98" s="84"/>
      <c r="C98" s="84"/>
      <c r="D98" s="85"/>
      <c r="E98" s="94">
        <f>Global!E98</f>
        <v>1</v>
      </c>
      <c r="F98" s="53"/>
      <c r="G98" s="268"/>
      <c r="H98" s="53"/>
      <c r="I98" s="57"/>
      <c r="J98" s="30"/>
      <c r="K98" s="167"/>
      <c r="L98" s="167"/>
      <c r="M98" s="167"/>
      <c r="N98" s="167"/>
      <c r="O98" s="167"/>
      <c r="P98" s="167"/>
      <c r="Q98" s="167"/>
      <c r="R98" s="167"/>
      <c r="S98" s="167"/>
    </row>
    <row r="99" spans="1:19" ht="17.25" customHeight="1" x14ac:dyDescent="0.2">
      <c r="A99" s="54"/>
      <c r="B99" s="55"/>
      <c r="C99" s="55"/>
      <c r="D99" s="53"/>
      <c r="E99" s="268"/>
      <c r="F99" s="53"/>
      <c r="G99" s="268"/>
      <c r="H99" s="53"/>
      <c r="I99" s="57"/>
      <c r="J99" s="30"/>
      <c r="K99" s="167"/>
      <c r="L99" s="167"/>
      <c r="M99" s="167"/>
      <c r="N99" s="167"/>
      <c r="O99" s="167"/>
      <c r="P99" s="167"/>
      <c r="Q99" s="167"/>
      <c r="R99" s="167"/>
      <c r="S99" s="167"/>
    </row>
    <row r="100" spans="1:19" ht="17.25" customHeight="1" x14ac:dyDescent="0.2">
      <c r="A100" s="87" t="str">
        <f>Global!A100</f>
        <v>SEMIFINAL</v>
      </c>
      <c r="B100" s="55"/>
      <c r="C100" s="55"/>
      <c r="D100" s="53"/>
      <c r="E100" s="268"/>
      <c r="F100" s="53"/>
      <c r="G100" s="268"/>
      <c r="H100" s="53"/>
      <c r="I100" s="57"/>
      <c r="J100" s="30"/>
      <c r="K100" s="167"/>
      <c r="L100" s="167"/>
      <c r="M100" s="167"/>
      <c r="N100" s="167"/>
      <c r="O100" s="167"/>
      <c r="P100" s="167"/>
      <c r="Q100" s="167"/>
      <c r="R100" s="167"/>
      <c r="S100" s="167"/>
    </row>
    <row r="101" spans="1:19" ht="17.25" customHeight="1" x14ac:dyDescent="0.2">
      <c r="A101" s="83" t="str">
        <f>Global!A101</f>
        <v>Puntos por Marcador Atinado</v>
      </c>
      <c r="B101" s="83"/>
      <c r="C101" s="93"/>
      <c r="D101" s="83"/>
      <c r="E101" s="94">
        <f>Global!E101</f>
        <v>1</v>
      </c>
      <c r="F101" s="53"/>
      <c r="G101" s="268"/>
      <c r="H101" s="53"/>
      <c r="I101" s="57"/>
      <c r="J101" s="30"/>
      <c r="K101" s="167"/>
      <c r="L101" s="167"/>
      <c r="M101" s="167"/>
      <c r="N101" s="167"/>
      <c r="O101" s="167"/>
      <c r="P101" s="167"/>
      <c r="Q101" s="167"/>
      <c r="R101" s="167"/>
      <c r="S101" s="167"/>
    </row>
    <row r="102" spans="1:19" ht="17.25" customHeight="1" x14ac:dyDescent="0.2">
      <c r="A102" s="83" t="str">
        <f>Global!A102</f>
        <v>Puntos por Ganador/Empate Atinado</v>
      </c>
      <c r="B102" s="83"/>
      <c r="C102" s="93"/>
      <c r="D102" s="85"/>
      <c r="E102" s="94">
        <f>Global!E102</f>
        <v>7</v>
      </c>
      <c r="F102" s="53"/>
      <c r="G102" s="268"/>
      <c r="H102" s="53"/>
      <c r="I102" s="57"/>
      <c r="J102" s="30"/>
      <c r="K102" s="167"/>
      <c r="L102" s="167"/>
      <c r="M102" s="167"/>
      <c r="N102" s="167"/>
      <c r="O102" s="167"/>
      <c r="P102" s="167"/>
      <c r="Q102" s="167"/>
      <c r="R102" s="167"/>
      <c r="S102" s="167"/>
    </row>
    <row r="103" spans="1:19" ht="17.25" customHeight="1" x14ac:dyDescent="0.2">
      <c r="A103" s="83" t="str">
        <f>Global!A103</f>
        <v>Puntos por Ganador y Diferencia de Goles Atinado</v>
      </c>
      <c r="B103" s="84"/>
      <c r="C103" s="84"/>
      <c r="D103" s="85"/>
      <c r="E103" s="94">
        <f>Global!E103</f>
        <v>1</v>
      </c>
      <c r="F103" s="53"/>
      <c r="G103" s="268"/>
      <c r="H103" s="53"/>
      <c r="I103" s="57"/>
      <c r="J103" s="30"/>
      <c r="K103" s="167"/>
      <c r="L103" s="167"/>
      <c r="M103" s="167"/>
      <c r="N103" s="167"/>
      <c r="O103" s="167"/>
      <c r="P103" s="167"/>
      <c r="Q103" s="167"/>
      <c r="R103" s="167"/>
      <c r="S103" s="167"/>
    </row>
    <row r="104" spans="1:19" ht="17.25" customHeight="1" x14ac:dyDescent="0.2">
      <c r="A104" s="54"/>
      <c r="B104" s="55"/>
      <c r="C104" s="55"/>
      <c r="D104" s="53"/>
      <c r="E104" s="268"/>
      <c r="F104" s="53"/>
      <c r="G104" s="268"/>
      <c r="H104" s="53"/>
      <c r="I104" s="57"/>
      <c r="J104" s="30"/>
      <c r="K104" s="167"/>
      <c r="L104" s="167"/>
      <c r="M104" s="167"/>
      <c r="N104" s="167"/>
      <c r="O104" s="167"/>
      <c r="P104" s="167"/>
      <c r="Q104" s="167"/>
      <c r="R104" s="167"/>
      <c r="S104" s="167"/>
    </row>
    <row r="105" spans="1:19" ht="17.25" customHeight="1" x14ac:dyDescent="0.2">
      <c r="A105" s="87" t="str">
        <f>Global!A105</f>
        <v>TERCER LUGAR</v>
      </c>
      <c r="B105" s="55"/>
      <c r="C105" s="55"/>
      <c r="D105" s="53"/>
      <c r="E105" s="268"/>
      <c r="F105" s="53"/>
      <c r="G105" s="268"/>
      <c r="H105" s="53"/>
      <c r="I105" s="57"/>
      <c r="J105" s="30"/>
      <c r="K105" s="167"/>
      <c r="L105" s="167"/>
      <c r="M105" s="167"/>
      <c r="N105" s="167"/>
      <c r="O105" s="167"/>
      <c r="P105" s="167"/>
      <c r="Q105" s="167"/>
      <c r="R105" s="167"/>
      <c r="S105" s="167"/>
    </row>
    <row r="106" spans="1:19" ht="17.25" customHeight="1" x14ac:dyDescent="0.2">
      <c r="A106" s="83" t="str">
        <f>Global!A106</f>
        <v>Puntos por Marcador Atinado</v>
      </c>
      <c r="B106" s="83"/>
      <c r="C106" s="93"/>
      <c r="D106" s="83"/>
      <c r="E106" s="94">
        <f>Global!E106</f>
        <v>1</v>
      </c>
      <c r="F106" s="53"/>
      <c r="G106" s="268"/>
      <c r="H106" s="53"/>
      <c r="I106" s="57"/>
      <c r="J106" s="30"/>
      <c r="K106" s="167"/>
      <c r="L106" s="167"/>
      <c r="M106" s="167"/>
      <c r="N106" s="167"/>
      <c r="O106" s="167"/>
      <c r="P106" s="167"/>
      <c r="Q106" s="167"/>
      <c r="R106" s="167"/>
      <c r="S106" s="167"/>
    </row>
    <row r="107" spans="1:19" ht="17.25" customHeight="1" x14ac:dyDescent="0.2">
      <c r="A107" s="83" t="str">
        <f>Global!A107</f>
        <v>Puntos por Ganador/Empate Atinado</v>
      </c>
      <c r="B107" s="83"/>
      <c r="C107" s="93"/>
      <c r="D107" s="85"/>
      <c r="E107" s="94">
        <f>Global!E107</f>
        <v>8</v>
      </c>
      <c r="F107" s="53"/>
      <c r="G107" s="268"/>
      <c r="H107" s="53"/>
      <c r="I107" s="57"/>
      <c r="J107" s="30"/>
      <c r="K107" s="167"/>
      <c r="L107" s="167"/>
      <c r="M107" s="167"/>
      <c r="N107" s="167"/>
      <c r="O107" s="167"/>
      <c r="P107" s="167"/>
      <c r="Q107" s="167"/>
      <c r="R107" s="167"/>
      <c r="S107" s="167"/>
    </row>
    <row r="108" spans="1:19" ht="17.25" customHeight="1" x14ac:dyDescent="0.2">
      <c r="A108" s="83" t="str">
        <f>Global!A108</f>
        <v>Puntos por Ganador y Diferencia de Goles Atinado</v>
      </c>
      <c r="B108" s="84"/>
      <c r="C108" s="84"/>
      <c r="D108" s="85"/>
      <c r="E108" s="94">
        <f>Global!E108</f>
        <v>1</v>
      </c>
      <c r="F108" s="53"/>
      <c r="G108" s="268"/>
      <c r="H108" s="53"/>
      <c r="I108" s="57"/>
      <c r="J108" s="30"/>
      <c r="K108" s="167"/>
      <c r="L108" s="167"/>
      <c r="M108" s="167"/>
      <c r="N108" s="167"/>
      <c r="O108" s="167"/>
      <c r="P108" s="167"/>
      <c r="Q108" s="167"/>
      <c r="R108" s="167"/>
      <c r="S108" s="167"/>
    </row>
    <row r="109" spans="1:19" ht="17.25" customHeight="1" x14ac:dyDescent="0.2">
      <c r="A109" s="83"/>
      <c r="B109" s="84"/>
      <c r="C109" s="84"/>
      <c r="D109" s="85"/>
      <c r="E109" s="94"/>
      <c r="F109" s="53"/>
      <c r="G109" s="268"/>
      <c r="H109" s="53"/>
      <c r="I109" s="57"/>
      <c r="J109" s="30"/>
      <c r="K109" s="167"/>
      <c r="L109" s="167"/>
      <c r="M109" s="167"/>
      <c r="N109" s="167"/>
      <c r="O109" s="167"/>
      <c r="P109" s="167"/>
      <c r="Q109" s="167"/>
      <c r="R109" s="167"/>
      <c r="S109" s="167"/>
    </row>
    <row r="110" spans="1:19" ht="17.25" customHeight="1" x14ac:dyDescent="0.2">
      <c r="A110" s="87" t="str">
        <f>Global!A110</f>
        <v>FINAL</v>
      </c>
      <c r="B110" s="55"/>
      <c r="C110" s="55"/>
      <c r="D110" s="53"/>
      <c r="E110" s="268"/>
      <c r="F110" s="53"/>
      <c r="G110" s="268"/>
      <c r="H110" s="53"/>
      <c r="I110" s="57"/>
      <c r="J110" s="30"/>
      <c r="K110" s="167"/>
      <c r="L110" s="167"/>
      <c r="M110" s="167"/>
      <c r="N110" s="167"/>
      <c r="O110" s="167"/>
      <c r="P110" s="167"/>
      <c r="Q110" s="167"/>
      <c r="R110" s="167"/>
      <c r="S110" s="167"/>
    </row>
    <row r="111" spans="1:19" ht="17.25" customHeight="1" x14ac:dyDescent="0.2">
      <c r="A111" s="83" t="str">
        <f>Global!A111</f>
        <v>Puntos por Marcador Atinado</v>
      </c>
      <c r="B111" s="83"/>
      <c r="C111" s="93"/>
      <c r="D111" s="83"/>
      <c r="E111" s="94">
        <f>Global!E111</f>
        <v>1</v>
      </c>
      <c r="F111" s="53"/>
      <c r="G111" s="268"/>
      <c r="H111" s="53"/>
      <c r="I111" s="57"/>
      <c r="J111" s="30"/>
      <c r="K111" s="167"/>
      <c r="L111" s="167"/>
      <c r="M111" s="167"/>
      <c r="N111" s="167"/>
      <c r="O111" s="167"/>
      <c r="P111" s="167"/>
      <c r="Q111" s="167"/>
      <c r="R111" s="167"/>
      <c r="S111" s="167"/>
    </row>
    <row r="112" spans="1:19" ht="17.25" customHeight="1" x14ac:dyDescent="0.2">
      <c r="A112" s="83" t="str">
        <f>Global!A112</f>
        <v>Puntos por Ganador/Empate Atinado</v>
      </c>
      <c r="B112" s="83"/>
      <c r="C112" s="93"/>
      <c r="D112" s="85"/>
      <c r="E112" s="94">
        <f>Global!E112</f>
        <v>10</v>
      </c>
      <c r="F112" s="53"/>
      <c r="G112" s="268"/>
      <c r="H112" s="53"/>
      <c r="I112" s="57"/>
      <c r="J112" s="30"/>
      <c r="K112" s="167"/>
      <c r="L112" s="167"/>
      <c r="M112" s="167"/>
      <c r="N112" s="167"/>
      <c r="O112" s="167"/>
      <c r="P112" s="167"/>
      <c r="Q112" s="167"/>
      <c r="R112" s="167"/>
      <c r="S112" s="167"/>
    </row>
    <row r="113" spans="1:19" ht="17.25" customHeight="1" x14ac:dyDescent="0.2">
      <c r="A113" s="83" t="str">
        <f>Global!A113</f>
        <v>Puntos por Ganador y Diferencia de Goles Atinado</v>
      </c>
      <c r="B113" s="84"/>
      <c r="C113" s="84"/>
      <c r="D113" s="85"/>
      <c r="E113" s="94">
        <f>Global!E113</f>
        <v>1</v>
      </c>
      <c r="F113" s="53"/>
      <c r="G113" s="268"/>
      <c r="H113" s="53"/>
      <c r="I113" s="57"/>
      <c r="J113" s="30"/>
      <c r="K113" s="167"/>
      <c r="L113" s="167"/>
      <c r="M113" s="167"/>
      <c r="N113" s="167"/>
      <c r="O113" s="167"/>
      <c r="P113" s="167"/>
      <c r="Q113" s="167"/>
      <c r="R113" s="167"/>
      <c r="S113" s="167"/>
    </row>
    <row r="114" spans="1:19" ht="17.25" customHeight="1" x14ac:dyDescent="0.2">
      <c r="A114" s="54"/>
      <c r="B114" s="55"/>
      <c r="C114" s="55"/>
      <c r="D114" s="53"/>
      <c r="E114" s="268"/>
      <c r="F114" s="53"/>
      <c r="G114" s="268"/>
      <c r="H114" s="53"/>
      <c r="I114" s="57"/>
      <c r="J114" s="30"/>
      <c r="K114" s="167"/>
      <c r="L114" s="167"/>
      <c r="M114" s="167"/>
      <c r="N114" s="167"/>
      <c r="O114" s="167"/>
      <c r="P114" s="167"/>
      <c r="Q114" s="167"/>
      <c r="R114" s="167"/>
      <c r="S114" s="167"/>
    </row>
    <row r="115" spans="1:19" ht="17.25" customHeight="1" x14ac:dyDescent="0.2">
      <c r="A115" s="54"/>
      <c r="B115" s="55"/>
      <c r="C115" s="55"/>
      <c r="D115" s="53"/>
      <c r="E115" s="268"/>
      <c r="F115" s="53"/>
      <c r="G115" s="268"/>
      <c r="H115" s="53"/>
      <c r="I115" s="57"/>
      <c r="J115" s="30"/>
      <c r="K115" s="167"/>
      <c r="L115" s="167"/>
      <c r="M115" s="167"/>
      <c r="N115" s="167"/>
      <c r="O115" s="167"/>
      <c r="P115" s="167"/>
      <c r="Q115" s="167"/>
      <c r="R115" s="167"/>
      <c r="S115" s="167"/>
    </row>
    <row r="116" spans="1:19" ht="17.25" customHeight="1" x14ac:dyDescent="0.2">
      <c r="A116" s="54"/>
      <c r="B116" s="55"/>
      <c r="C116" s="55"/>
      <c r="D116" s="53"/>
      <c r="E116" s="268"/>
      <c r="F116" s="53"/>
      <c r="G116" s="268"/>
      <c r="H116" s="53"/>
      <c r="I116" s="57"/>
      <c r="J116" s="30"/>
      <c r="K116" s="167"/>
      <c r="L116" s="167"/>
      <c r="M116" s="167"/>
      <c r="N116" s="167"/>
      <c r="O116" s="167"/>
      <c r="P116" s="167"/>
      <c r="Q116" s="167"/>
      <c r="R116" s="167"/>
      <c r="S116" s="167"/>
    </row>
    <row r="117" spans="1:19" ht="17.25" customHeight="1" x14ac:dyDescent="0.2">
      <c r="A117" s="54"/>
      <c r="B117" s="55"/>
      <c r="C117" s="55"/>
      <c r="D117" s="53"/>
      <c r="E117" s="268"/>
      <c r="F117" s="53"/>
      <c r="G117" s="268"/>
      <c r="H117" s="53"/>
      <c r="I117" s="57"/>
      <c r="J117" s="30"/>
      <c r="K117" s="167"/>
      <c r="L117" s="167"/>
      <c r="M117" s="167"/>
      <c r="N117" s="167"/>
      <c r="O117" s="167"/>
      <c r="P117" s="167"/>
      <c r="Q117" s="167"/>
      <c r="R117" s="167"/>
      <c r="S117" s="167"/>
    </row>
    <row r="118" spans="1:19" ht="17.25" customHeight="1" x14ac:dyDescent="0.2">
      <c r="A118" s="54"/>
      <c r="B118" s="55"/>
      <c r="C118" s="55"/>
      <c r="D118" s="53"/>
      <c r="E118" s="268"/>
      <c r="F118" s="53"/>
      <c r="G118" s="268"/>
      <c r="H118" s="53"/>
      <c r="I118" s="57"/>
      <c r="J118" s="30"/>
      <c r="K118" s="167"/>
      <c r="L118" s="167"/>
      <c r="M118" s="167"/>
      <c r="N118" s="167"/>
      <c r="O118" s="167"/>
      <c r="P118" s="167"/>
      <c r="Q118" s="167"/>
      <c r="R118" s="167"/>
      <c r="S118" s="167"/>
    </row>
    <row r="119" spans="1:19" ht="17.25" customHeight="1" x14ac:dyDescent="0.2">
      <c r="A119" s="54"/>
      <c r="B119" s="55"/>
      <c r="C119" s="55"/>
      <c r="D119" s="53"/>
      <c r="E119" s="268"/>
      <c r="F119" s="53"/>
      <c r="G119" s="268"/>
      <c r="H119" s="53"/>
      <c r="I119" s="57"/>
      <c r="J119" s="30"/>
      <c r="K119" s="167"/>
      <c r="L119" s="167"/>
      <c r="M119" s="167"/>
      <c r="N119" s="167"/>
      <c r="O119" s="167"/>
      <c r="P119" s="167"/>
      <c r="Q119" s="167"/>
      <c r="R119" s="167"/>
      <c r="S119" s="167"/>
    </row>
    <row r="120" spans="1:19" ht="17.25" customHeight="1" x14ac:dyDescent="0.2">
      <c r="A120" s="54"/>
      <c r="B120" s="55"/>
      <c r="C120" s="55"/>
      <c r="D120" s="53"/>
      <c r="E120" s="268"/>
      <c r="F120" s="53"/>
      <c r="G120" s="268"/>
      <c r="H120" s="53"/>
      <c r="I120" s="57"/>
      <c r="J120" s="30"/>
      <c r="K120" s="167"/>
      <c r="L120" s="167"/>
      <c r="M120" s="167"/>
      <c r="N120" s="167"/>
      <c r="O120" s="167"/>
      <c r="P120" s="167"/>
      <c r="Q120" s="167"/>
      <c r="R120" s="167"/>
      <c r="S120" s="167"/>
    </row>
  </sheetData>
  <sheetProtection sheet="1" objects="1" scenarios="1"/>
  <mergeCells count="3">
    <mergeCell ref="A1:N1"/>
    <mergeCell ref="B3:D3"/>
    <mergeCell ref="B4:D4"/>
  </mergeCells>
  <phoneticPr fontId="17" type="noConversion"/>
  <dataValidations count="1">
    <dataValidation type="whole" allowBlank="1" showInputMessage="1" showErrorMessage="1" sqref="E3:E85 E114:E120 E89:E90 E94:E95 E99:E100 E104:E105 E110" xr:uid="{A7B7B488-EA3E-44B4-8182-ED1A1CD57D49}">
      <formula1>0</formula1>
      <formula2>20</formula2>
    </dataValidation>
  </dataValidations>
  <hyperlinks>
    <hyperlink ref="A1:N1" location="Global!A1" display="Quiniela Mundial 2010" xr:uid="{FE8A9032-6B08-426F-913E-AB0EE6CFD2D8}"/>
  </hyperlinks>
  <pageMargins left="0.75" right="0.75" top="1" bottom="1" header="0.5" footer="0.5"/>
  <pageSetup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dimension ref="A1:S120"/>
  <sheetViews>
    <sheetView workbookViewId="0">
      <selection activeCell="A2" sqref="A1:N1048576"/>
    </sheetView>
  </sheetViews>
  <sheetFormatPr defaultColWidth="9.140625" defaultRowHeight="17.25" customHeight="1" x14ac:dyDescent="0.2"/>
  <cols>
    <col min="1" max="1" width="12" style="270" customWidth="1"/>
    <col min="2" max="2" width="10.7109375" style="271" customWidth="1"/>
    <col min="3" max="3" width="6.85546875" style="271" bestFit="1" customWidth="1"/>
    <col min="4" max="4" width="12.42578125" style="157" customWidth="1"/>
    <col min="5" max="5" width="3.7109375" style="272" customWidth="1"/>
    <col min="6" max="6" width="5.42578125" style="157" customWidth="1"/>
    <col min="7" max="7" width="3.85546875" style="272" customWidth="1"/>
    <col min="8" max="8" width="13" style="157" customWidth="1"/>
    <col min="9" max="9" width="5.85546875" style="273" customWidth="1"/>
    <col min="10" max="10" width="3" style="10" customWidth="1"/>
    <col min="11" max="11" width="5" style="274" customWidth="1"/>
    <col min="12" max="12" width="5.28515625" style="274" customWidth="1"/>
    <col min="13" max="13" width="6.5703125" style="275" customWidth="1"/>
    <col min="14" max="14" width="7.7109375" style="10" bestFit="1" customWidth="1"/>
    <col min="15" max="16384" width="9.140625" style="157"/>
  </cols>
  <sheetData>
    <row r="1" spans="1:19" ht="26.25" customHeight="1" x14ac:dyDescent="0.35">
      <c r="A1" s="352" t="s">
        <v>82</v>
      </c>
      <c r="B1" s="352"/>
      <c r="C1" s="352"/>
      <c r="D1" s="352"/>
      <c r="E1" s="352"/>
      <c r="F1" s="352"/>
      <c r="G1" s="352"/>
      <c r="H1" s="352"/>
      <c r="I1" s="352"/>
      <c r="J1" s="352"/>
      <c r="K1" s="352"/>
      <c r="L1" s="352"/>
      <c r="M1" s="352"/>
      <c r="N1" s="352"/>
      <c r="O1" s="161"/>
      <c r="P1" s="161"/>
      <c r="Q1" s="161"/>
      <c r="R1" s="161"/>
      <c r="S1" s="161"/>
    </row>
    <row r="2" spans="1:19" ht="12.75" customHeight="1" x14ac:dyDescent="0.3">
      <c r="A2" s="28"/>
      <c r="B2" s="28"/>
      <c r="C2" s="28"/>
      <c r="D2" s="28"/>
      <c r="E2" s="1"/>
      <c r="F2" s="28"/>
      <c r="G2" s="1"/>
      <c r="H2" s="28"/>
      <c r="I2" s="28"/>
      <c r="J2" s="28"/>
      <c r="K2" s="33"/>
      <c r="L2" s="33"/>
      <c r="M2" s="28"/>
      <c r="N2" s="28"/>
      <c r="O2" s="161"/>
      <c r="P2" s="161"/>
      <c r="Q2" s="161"/>
      <c r="R2" s="161"/>
      <c r="S2" s="161"/>
    </row>
    <row r="3" spans="1:19" ht="17.25" customHeight="1" x14ac:dyDescent="0.2">
      <c r="A3" s="191" t="s">
        <v>17</v>
      </c>
      <c r="B3" s="353" t="s">
        <v>132</v>
      </c>
      <c r="C3" s="353"/>
      <c r="D3" s="353"/>
      <c r="E3" s="192"/>
      <c r="F3" s="193"/>
      <c r="G3" s="192"/>
      <c r="H3" s="194"/>
      <c r="I3" s="195"/>
      <c r="J3" s="29"/>
      <c r="K3" s="34"/>
      <c r="L3" s="34"/>
      <c r="M3" s="196"/>
      <c r="N3" s="29"/>
      <c r="O3" s="161"/>
      <c r="P3" s="161"/>
      <c r="Q3" s="161"/>
      <c r="R3" s="161"/>
      <c r="S3" s="161"/>
    </row>
    <row r="4" spans="1:19" ht="17.25" customHeight="1" thickBot="1" x14ac:dyDescent="0.25">
      <c r="A4" s="197" t="s">
        <v>18</v>
      </c>
      <c r="B4" s="354" t="s">
        <v>128</v>
      </c>
      <c r="C4" s="354"/>
      <c r="D4" s="354"/>
      <c r="E4" s="192"/>
      <c r="F4" s="196"/>
      <c r="G4" s="192"/>
      <c r="H4" s="196"/>
      <c r="I4" s="195"/>
      <c r="J4" s="29"/>
      <c r="K4" s="198"/>
      <c r="L4" s="198"/>
      <c r="M4" s="199"/>
      <c r="N4" s="29"/>
      <c r="O4" s="161"/>
      <c r="P4" s="161"/>
      <c r="Q4" s="161"/>
      <c r="R4" s="161"/>
      <c r="S4" s="161"/>
    </row>
    <row r="5" spans="1:19" ht="17.25" customHeight="1" thickBot="1" x14ac:dyDescent="0.25">
      <c r="A5" s="197"/>
      <c r="B5" s="200"/>
      <c r="C5" s="200"/>
      <c r="D5" s="201"/>
      <c r="E5" s="192"/>
      <c r="F5" s="196"/>
      <c r="G5" s="192"/>
      <c r="H5" s="196"/>
      <c r="I5" s="195"/>
      <c r="J5" s="29"/>
      <c r="K5" s="202" t="s">
        <v>19</v>
      </c>
      <c r="L5" s="203"/>
      <c r="M5" s="204"/>
      <c r="N5" s="29"/>
      <c r="O5" s="161"/>
      <c r="P5" s="161"/>
      <c r="Q5" s="161"/>
      <c r="R5" s="161"/>
      <c r="S5" s="161"/>
    </row>
    <row r="6" spans="1:19" s="168" customFormat="1" ht="34.5" customHeight="1" thickBot="1" x14ac:dyDescent="0.25">
      <c r="A6" s="205" t="s">
        <v>0</v>
      </c>
      <c r="B6" s="206" t="s">
        <v>1</v>
      </c>
      <c r="C6" s="206" t="s">
        <v>25</v>
      </c>
      <c r="D6" s="207" t="s">
        <v>2</v>
      </c>
      <c r="E6" s="208"/>
      <c r="F6" s="209" t="s">
        <v>20</v>
      </c>
      <c r="G6" s="208"/>
      <c r="H6" s="209" t="s">
        <v>3</v>
      </c>
      <c r="I6" s="209" t="s">
        <v>21</v>
      </c>
      <c r="J6" s="210"/>
      <c r="K6" s="211" t="s">
        <v>109</v>
      </c>
      <c r="L6" s="211" t="s">
        <v>112</v>
      </c>
      <c r="M6" s="212" t="s">
        <v>110</v>
      </c>
      <c r="N6" s="213" t="s">
        <v>111</v>
      </c>
      <c r="O6" s="165"/>
      <c r="P6" s="165"/>
      <c r="Q6" s="165"/>
      <c r="R6" s="165"/>
      <c r="S6" s="165"/>
    </row>
    <row r="7" spans="1:19" ht="17.25" customHeight="1" thickBot="1" x14ac:dyDescent="0.25">
      <c r="A7" s="214" t="str">
        <f>Global!A7</f>
        <v>GRUPO A (Group A)</v>
      </c>
      <c r="B7" s="215"/>
      <c r="C7" s="216"/>
      <c r="D7" s="215"/>
      <c r="E7" s="217"/>
      <c r="F7" s="215"/>
      <c r="G7" s="217"/>
      <c r="H7" s="215"/>
      <c r="I7" s="218"/>
      <c r="J7" s="77"/>
      <c r="K7" s="219"/>
      <c r="L7" s="219"/>
      <c r="M7" s="220"/>
      <c r="N7" s="221"/>
      <c r="O7" s="161"/>
      <c r="P7" s="161"/>
      <c r="Q7" s="161"/>
      <c r="R7" s="161"/>
      <c r="S7" s="161"/>
    </row>
    <row r="8" spans="1:19" s="158" customFormat="1" ht="30.95" customHeight="1" thickBot="1" x14ac:dyDescent="0.25">
      <c r="A8" s="276">
        <f>Global!A8</f>
        <v>44885</v>
      </c>
      <c r="B8" s="277">
        <f>Global!B8</f>
        <v>0.41666666666666669</v>
      </c>
      <c r="C8" s="278">
        <f>Global!C8</f>
        <v>1</v>
      </c>
      <c r="D8" s="279" t="str">
        <f>Global!D8</f>
        <v>Qatar</v>
      </c>
      <c r="E8" s="280">
        <v>0</v>
      </c>
      <c r="F8" s="281" t="s">
        <v>4</v>
      </c>
      <c r="G8" s="280">
        <v>2</v>
      </c>
      <c r="H8" s="282" t="str">
        <f>Global!H8</f>
        <v>Ecuador</v>
      </c>
      <c r="I8" s="283" t="str">
        <f t="shared" ref="I8:I13" si="0">IF(OR(E8="",G8=""),"",IF(E8&gt;G8,"L",IF(G8&gt;E8,"V","E")))</f>
        <v>V</v>
      </c>
      <c r="J8" s="284"/>
      <c r="K8" s="285">
        <f>IF(Global!E8="","",Global!E8)</f>
        <v>0</v>
      </c>
      <c r="L8" s="285">
        <f>IF(Global!G8="","",Global!G8)</f>
        <v>2</v>
      </c>
      <c r="M8" s="286" t="str">
        <f t="shared" ref="M8:M71" si="1">IF(OR(K8="",L8=""),"",IF(K8&gt;L8,"L",IF(L8&gt;K8,"V","E")))</f>
        <v>V</v>
      </c>
      <c r="N8" s="287">
        <f t="shared" ref="N8:N13" si="2">IF(M8="","",IF(AND(E8=K8,L8=G8),GPOSPuntosPorMarcador,0)+IF(M8=I8,GPOSPuntosPorGanador,0)+IF(E8-G8=K8-L8,GPOSPuntosPorDiferencia,0))</f>
        <v>3</v>
      </c>
      <c r="O8" s="166"/>
      <c r="P8" s="166"/>
      <c r="Q8" s="166"/>
      <c r="R8" s="166"/>
      <c r="S8" s="166"/>
    </row>
    <row r="9" spans="1:19" s="158" customFormat="1" ht="30.95" customHeight="1" thickBot="1" x14ac:dyDescent="0.25">
      <c r="A9" s="276">
        <f>Global!A9</f>
        <v>44886</v>
      </c>
      <c r="B9" s="288">
        <f>Global!B9</f>
        <v>0.41666666666666669</v>
      </c>
      <c r="C9" s="289">
        <f>Global!C9</f>
        <v>2</v>
      </c>
      <c r="D9" s="290" t="str">
        <f>Global!D9</f>
        <v>Senegal</v>
      </c>
      <c r="E9" s="291">
        <v>2</v>
      </c>
      <c r="F9" s="292" t="s">
        <v>4</v>
      </c>
      <c r="G9" s="291">
        <v>2</v>
      </c>
      <c r="H9" s="293" t="str">
        <f>Global!H9</f>
        <v>Holanda (Holland)</v>
      </c>
      <c r="I9" s="283" t="str">
        <f t="shared" si="0"/>
        <v>E</v>
      </c>
      <c r="J9" s="284"/>
      <c r="K9" s="285">
        <f>IF(Global!E9="","",Global!E9)</f>
        <v>0</v>
      </c>
      <c r="L9" s="285">
        <f>IF(Global!G9="","",Global!G9)</f>
        <v>2</v>
      </c>
      <c r="M9" s="294" t="str">
        <f t="shared" si="1"/>
        <v>V</v>
      </c>
      <c r="N9" s="287">
        <f t="shared" si="2"/>
        <v>0</v>
      </c>
      <c r="O9" s="166"/>
      <c r="P9" s="166"/>
      <c r="Q9" s="166"/>
      <c r="R9" s="166"/>
      <c r="S9" s="166"/>
    </row>
    <row r="10" spans="1:19" s="158" customFormat="1" ht="30.95" customHeight="1" thickBot="1" x14ac:dyDescent="0.25">
      <c r="A10" s="276">
        <f>Global!A10</f>
        <v>44890</v>
      </c>
      <c r="B10" s="288">
        <f>Global!B10</f>
        <v>0.29166666666666669</v>
      </c>
      <c r="C10" s="289">
        <f>Global!C10</f>
        <v>17</v>
      </c>
      <c r="D10" s="290" t="str">
        <f>Global!D10</f>
        <v>Qatar</v>
      </c>
      <c r="E10" s="291">
        <v>0</v>
      </c>
      <c r="F10" s="292" t="s">
        <v>4</v>
      </c>
      <c r="G10" s="291">
        <v>3</v>
      </c>
      <c r="H10" s="293" t="str">
        <f>Global!H10</f>
        <v>Senegal</v>
      </c>
      <c r="I10" s="283" t="str">
        <f t="shared" si="0"/>
        <v>V</v>
      </c>
      <c r="J10" s="284"/>
      <c r="K10" s="285">
        <f>IF(Global!E10="","",Global!E10)</f>
        <v>1</v>
      </c>
      <c r="L10" s="285">
        <f>IF(Global!G10="","",Global!G10)</f>
        <v>3</v>
      </c>
      <c r="M10" s="295" t="str">
        <f t="shared" si="1"/>
        <v>V</v>
      </c>
      <c r="N10" s="287">
        <f t="shared" si="2"/>
        <v>1</v>
      </c>
      <c r="O10" s="166"/>
      <c r="P10" s="166"/>
      <c r="Q10" s="166"/>
      <c r="R10" s="166"/>
      <c r="S10" s="166"/>
    </row>
    <row r="11" spans="1:19" s="158" customFormat="1" ht="30.95" customHeight="1" thickBot="1" x14ac:dyDescent="0.25">
      <c r="A11" s="276">
        <f>Global!A11</f>
        <v>44890</v>
      </c>
      <c r="B11" s="288">
        <f>Global!B11</f>
        <v>0.41666666666666669</v>
      </c>
      <c r="C11" s="289">
        <f>Global!C11</f>
        <v>18</v>
      </c>
      <c r="D11" s="290" t="str">
        <f>Global!D11</f>
        <v>Holanda (Holland)</v>
      </c>
      <c r="E11" s="291">
        <v>3</v>
      </c>
      <c r="F11" s="292" t="s">
        <v>4</v>
      </c>
      <c r="G11" s="291">
        <v>1</v>
      </c>
      <c r="H11" s="293" t="str">
        <f>Global!H11</f>
        <v>Ecuador</v>
      </c>
      <c r="I11" s="283" t="str">
        <f t="shared" si="0"/>
        <v>L</v>
      </c>
      <c r="J11" s="284"/>
      <c r="K11" s="285">
        <f>IF(Global!E11="","",Global!E11)</f>
        <v>1</v>
      </c>
      <c r="L11" s="285">
        <f>IF(Global!G11="","",Global!G11)</f>
        <v>1</v>
      </c>
      <c r="M11" s="296" t="str">
        <f t="shared" si="1"/>
        <v>E</v>
      </c>
      <c r="N11" s="287">
        <f t="shared" si="2"/>
        <v>0</v>
      </c>
      <c r="O11" s="166"/>
      <c r="P11" s="166"/>
      <c r="Q11" s="166"/>
      <c r="R11" s="166"/>
      <c r="S11" s="166"/>
    </row>
    <row r="12" spans="1:19" s="158" customFormat="1" ht="30.95" customHeight="1" thickBot="1" x14ac:dyDescent="0.25">
      <c r="A12" s="276">
        <f>Global!A12</f>
        <v>44894</v>
      </c>
      <c r="B12" s="288">
        <f>Global!B12</f>
        <v>0.375</v>
      </c>
      <c r="C12" s="289">
        <f>Global!C12</f>
        <v>33</v>
      </c>
      <c r="D12" s="290" t="str">
        <f>Global!D12</f>
        <v>Holanda (Holland)</v>
      </c>
      <c r="E12" s="291">
        <v>2</v>
      </c>
      <c r="F12" s="292" t="s">
        <v>4</v>
      </c>
      <c r="G12" s="291">
        <v>0</v>
      </c>
      <c r="H12" s="293" t="str">
        <f>Global!H12</f>
        <v>Qatar</v>
      </c>
      <c r="I12" s="283" t="str">
        <f t="shared" si="0"/>
        <v>L</v>
      </c>
      <c r="J12" s="284"/>
      <c r="K12" s="285">
        <f>IF(Global!E12="","",Global!E12)</f>
        <v>2</v>
      </c>
      <c r="L12" s="285">
        <f>IF(Global!G12="","",Global!G12)</f>
        <v>0</v>
      </c>
      <c r="M12" s="296" t="str">
        <f t="shared" si="1"/>
        <v>L</v>
      </c>
      <c r="N12" s="287">
        <f t="shared" si="2"/>
        <v>3</v>
      </c>
      <c r="O12" s="166"/>
      <c r="P12" s="166"/>
      <c r="Q12" s="166"/>
      <c r="R12" s="166"/>
      <c r="S12" s="166"/>
    </row>
    <row r="13" spans="1:19" s="158" customFormat="1" ht="30.95" customHeight="1" thickBot="1" x14ac:dyDescent="0.25">
      <c r="A13" s="276">
        <f>Global!A13</f>
        <v>44894</v>
      </c>
      <c r="B13" s="288">
        <f>Global!B13</f>
        <v>0.375</v>
      </c>
      <c r="C13" s="289">
        <f>Global!C13</f>
        <v>34</v>
      </c>
      <c r="D13" s="290" t="str">
        <f>Global!D13</f>
        <v>Ecuador</v>
      </c>
      <c r="E13" s="291">
        <v>0</v>
      </c>
      <c r="F13" s="292" t="s">
        <v>4</v>
      </c>
      <c r="G13" s="291">
        <v>1</v>
      </c>
      <c r="H13" s="293" t="str">
        <f>Global!H13</f>
        <v>Senegal</v>
      </c>
      <c r="I13" s="283" t="str">
        <f t="shared" si="0"/>
        <v>V</v>
      </c>
      <c r="J13" s="284"/>
      <c r="K13" s="285">
        <f>IF(Global!E13="","",Global!E13)</f>
        <v>1</v>
      </c>
      <c r="L13" s="285">
        <f>IF(Global!G13="","",Global!G13)</f>
        <v>2</v>
      </c>
      <c r="M13" s="296" t="str">
        <f t="shared" si="1"/>
        <v>V</v>
      </c>
      <c r="N13" s="287">
        <f t="shared" si="2"/>
        <v>2</v>
      </c>
      <c r="O13" s="166"/>
      <c r="P13" s="166"/>
      <c r="Q13" s="166"/>
      <c r="R13" s="166"/>
      <c r="S13" s="166"/>
    </row>
    <row r="14" spans="1:19" s="158" customFormat="1" ht="17.25" customHeight="1" thickBot="1" x14ac:dyDescent="0.25">
      <c r="A14" s="297" t="str">
        <f>Global!A14</f>
        <v>GRUPO B (Group B)</v>
      </c>
      <c r="B14" s="298"/>
      <c r="C14" s="299"/>
      <c r="D14" s="298"/>
      <c r="E14" s="300"/>
      <c r="F14" s="298"/>
      <c r="G14" s="300"/>
      <c r="H14" s="298"/>
      <c r="I14" s="301"/>
      <c r="J14" s="117"/>
      <c r="K14" s="302"/>
      <c r="L14" s="302"/>
      <c r="M14" s="303" t="str">
        <f t="shared" si="1"/>
        <v/>
      </c>
      <c r="N14" s="304"/>
      <c r="O14" s="166"/>
      <c r="P14" s="166"/>
      <c r="Q14" s="166"/>
      <c r="R14" s="166"/>
      <c r="S14" s="166"/>
    </row>
    <row r="15" spans="1:19" s="158" customFormat="1" ht="30.95" customHeight="1" thickBot="1" x14ac:dyDescent="0.25">
      <c r="A15" s="276">
        <f>Global!A15</f>
        <v>44886</v>
      </c>
      <c r="B15" s="305">
        <f>Global!B15</f>
        <v>0.29166666666666669</v>
      </c>
      <c r="C15" s="278">
        <f>Global!C15</f>
        <v>3</v>
      </c>
      <c r="D15" s="279" t="str">
        <f>Global!D15</f>
        <v>Inglaterra (England)</v>
      </c>
      <c r="E15" s="280">
        <v>1</v>
      </c>
      <c r="F15" s="281" t="s">
        <v>4</v>
      </c>
      <c r="G15" s="280">
        <v>0</v>
      </c>
      <c r="H15" s="282" t="str">
        <f>Global!H15</f>
        <v>Irán</v>
      </c>
      <c r="I15" s="283" t="str">
        <f t="shared" ref="I15:I20" si="3">IF(OR(E15="",G15=""),"",IF(E15&gt;G15,"L",IF(G15&gt;E15,"V","E")))</f>
        <v>L</v>
      </c>
      <c r="J15" s="284"/>
      <c r="K15" s="285">
        <f>IF(Global!E15="","",Global!E15)</f>
        <v>6</v>
      </c>
      <c r="L15" s="285">
        <f>IF(Global!G15="","",Global!G15)</f>
        <v>2</v>
      </c>
      <c r="M15" s="296" t="str">
        <f t="shared" si="1"/>
        <v>L</v>
      </c>
      <c r="N15" s="287">
        <f t="shared" ref="N15:N20" si="4">IF(M15="","",IF(AND(E15=K15,L15=G15),GPOSPuntosPorMarcador,0)+IF(M15=I15,GPOSPuntosPorGanador,0)+IF(E15-G15=K15-L15,GPOSPuntosPorDiferencia,0))</f>
        <v>1</v>
      </c>
      <c r="O15" s="166"/>
      <c r="P15" s="166"/>
      <c r="Q15" s="166"/>
      <c r="R15" s="166"/>
      <c r="S15" s="166"/>
    </row>
    <row r="16" spans="1:19" s="158" customFormat="1" ht="30.95" customHeight="1" thickBot="1" x14ac:dyDescent="0.25">
      <c r="A16" s="276">
        <f>Global!A16</f>
        <v>44886</v>
      </c>
      <c r="B16" s="306">
        <f>Global!B16</f>
        <v>0.54166666666666663</v>
      </c>
      <c r="C16" s="289">
        <f>Global!C16</f>
        <v>4</v>
      </c>
      <c r="D16" s="290" t="str">
        <f>Global!D16</f>
        <v>Estados Unidos (USA)</v>
      </c>
      <c r="E16" s="291">
        <v>1</v>
      </c>
      <c r="F16" s="292" t="s">
        <v>4</v>
      </c>
      <c r="G16" s="291">
        <v>1</v>
      </c>
      <c r="H16" s="293" t="str">
        <f>Global!H16</f>
        <v>Gales (Wales)</v>
      </c>
      <c r="I16" s="283" t="str">
        <f t="shared" si="3"/>
        <v>E</v>
      </c>
      <c r="J16" s="284"/>
      <c r="K16" s="285">
        <f>IF(Global!E16="","",Global!E16)</f>
        <v>1</v>
      </c>
      <c r="L16" s="285">
        <f>IF(Global!G16="","",Global!G16)</f>
        <v>1</v>
      </c>
      <c r="M16" s="296" t="str">
        <f t="shared" si="1"/>
        <v>E</v>
      </c>
      <c r="N16" s="287">
        <f t="shared" si="4"/>
        <v>3</v>
      </c>
      <c r="O16" s="166"/>
      <c r="P16" s="166"/>
      <c r="Q16" s="166"/>
      <c r="R16" s="166"/>
      <c r="S16" s="166"/>
    </row>
    <row r="17" spans="1:19" s="158" customFormat="1" ht="30.95" customHeight="1" thickBot="1" x14ac:dyDescent="0.25">
      <c r="A17" s="276">
        <f>Global!A17</f>
        <v>44890</v>
      </c>
      <c r="B17" s="306">
        <f>Global!B17</f>
        <v>0.54166666666666663</v>
      </c>
      <c r="C17" s="289">
        <f>Global!C17</f>
        <v>19</v>
      </c>
      <c r="D17" s="290" t="str">
        <f>Global!D17</f>
        <v>Inglaterra (England)</v>
      </c>
      <c r="E17" s="291">
        <v>2</v>
      </c>
      <c r="F17" s="292" t="s">
        <v>4</v>
      </c>
      <c r="G17" s="291">
        <v>1</v>
      </c>
      <c r="H17" s="293" t="str">
        <f>Global!H17</f>
        <v>Estados Unidos (USA)</v>
      </c>
      <c r="I17" s="283" t="str">
        <f t="shared" si="3"/>
        <v>L</v>
      </c>
      <c r="J17" s="284"/>
      <c r="K17" s="285">
        <f>IF(Global!E17="","",Global!E17)</f>
        <v>0</v>
      </c>
      <c r="L17" s="285">
        <f>IF(Global!G17="","",Global!G17)</f>
        <v>0</v>
      </c>
      <c r="M17" s="296" t="str">
        <f t="shared" si="1"/>
        <v>E</v>
      </c>
      <c r="N17" s="287">
        <f t="shared" si="4"/>
        <v>0</v>
      </c>
      <c r="O17" s="166"/>
      <c r="P17" s="166"/>
      <c r="Q17" s="166"/>
      <c r="R17" s="166"/>
      <c r="S17" s="166"/>
    </row>
    <row r="18" spans="1:19" s="158" customFormat="1" ht="30.95" customHeight="1" thickBot="1" x14ac:dyDescent="0.25">
      <c r="A18" s="276">
        <f>Global!A18</f>
        <v>44890</v>
      </c>
      <c r="B18" s="306">
        <f>Global!B18</f>
        <v>0.16666666666666666</v>
      </c>
      <c r="C18" s="289">
        <f>Global!C18</f>
        <v>20</v>
      </c>
      <c r="D18" s="290" t="str">
        <f>Global!D18</f>
        <v>Gales (Wales)</v>
      </c>
      <c r="E18" s="291">
        <v>2</v>
      </c>
      <c r="F18" s="292" t="s">
        <v>4</v>
      </c>
      <c r="G18" s="291">
        <v>0</v>
      </c>
      <c r="H18" s="293" t="str">
        <f>Global!H18</f>
        <v>Irán</v>
      </c>
      <c r="I18" s="283" t="str">
        <f t="shared" si="3"/>
        <v>L</v>
      </c>
      <c r="J18" s="284"/>
      <c r="K18" s="285">
        <f>IF(Global!E18="","",Global!E18)</f>
        <v>0</v>
      </c>
      <c r="L18" s="285">
        <f>IF(Global!G18="","",Global!G18)</f>
        <v>2</v>
      </c>
      <c r="M18" s="296" t="str">
        <f t="shared" si="1"/>
        <v>V</v>
      </c>
      <c r="N18" s="287">
        <f t="shared" si="4"/>
        <v>0</v>
      </c>
      <c r="O18" s="166"/>
      <c r="P18" s="166"/>
      <c r="Q18" s="166"/>
      <c r="R18" s="166"/>
      <c r="S18" s="166"/>
    </row>
    <row r="19" spans="1:19" s="158" customFormat="1" ht="30.95" customHeight="1" thickBot="1" x14ac:dyDescent="0.25">
      <c r="A19" s="276">
        <f>Global!A19</f>
        <v>44894</v>
      </c>
      <c r="B19" s="306">
        <f>Global!B19</f>
        <v>0.54166666666666663</v>
      </c>
      <c r="C19" s="289">
        <f>Global!C19</f>
        <v>35</v>
      </c>
      <c r="D19" s="290" t="str">
        <f>Global!D19</f>
        <v>Gales (Wales)</v>
      </c>
      <c r="E19" s="291">
        <v>0</v>
      </c>
      <c r="F19" s="292" t="s">
        <v>4</v>
      </c>
      <c r="G19" s="291">
        <v>3</v>
      </c>
      <c r="H19" s="293" t="str">
        <f>Global!H19</f>
        <v>Inglaterra (England)</v>
      </c>
      <c r="I19" s="283" t="str">
        <f t="shared" si="3"/>
        <v>V</v>
      </c>
      <c r="J19" s="284"/>
      <c r="K19" s="285">
        <f>IF(Global!E19="","",Global!E19)</f>
        <v>0</v>
      </c>
      <c r="L19" s="285">
        <f>IF(Global!G19="","",Global!G19)</f>
        <v>3</v>
      </c>
      <c r="M19" s="296" t="str">
        <f t="shared" si="1"/>
        <v>V</v>
      </c>
      <c r="N19" s="287">
        <f t="shared" si="4"/>
        <v>3</v>
      </c>
      <c r="O19" s="166"/>
      <c r="P19" s="166"/>
      <c r="Q19" s="166"/>
      <c r="R19" s="166"/>
      <c r="S19" s="166"/>
    </row>
    <row r="20" spans="1:19" s="158" customFormat="1" ht="30.95" customHeight="1" thickBot="1" x14ac:dyDescent="0.25">
      <c r="A20" s="276">
        <f>Global!A20</f>
        <v>44894</v>
      </c>
      <c r="B20" s="306">
        <f>Global!B20</f>
        <v>0.54166666666666663</v>
      </c>
      <c r="C20" s="289">
        <f>Global!C20</f>
        <v>36</v>
      </c>
      <c r="D20" s="290" t="str">
        <f>Global!D20</f>
        <v>Irán</v>
      </c>
      <c r="E20" s="291">
        <v>1</v>
      </c>
      <c r="F20" s="292" t="s">
        <v>4</v>
      </c>
      <c r="G20" s="291">
        <v>2</v>
      </c>
      <c r="H20" s="293" t="str">
        <f>Global!H20</f>
        <v>Estados Unidos (USA)</v>
      </c>
      <c r="I20" s="283" t="str">
        <f t="shared" si="3"/>
        <v>V</v>
      </c>
      <c r="J20" s="284"/>
      <c r="K20" s="285">
        <f>IF(Global!E20="","",Global!E20)</f>
        <v>0</v>
      </c>
      <c r="L20" s="285">
        <f>IF(Global!G20="","",Global!G20)</f>
        <v>1</v>
      </c>
      <c r="M20" s="296" t="str">
        <f t="shared" si="1"/>
        <v>V</v>
      </c>
      <c r="N20" s="287">
        <f t="shared" si="4"/>
        <v>2</v>
      </c>
      <c r="O20" s="166"/>
      <c r="P20" s="166"/>
      <c r="Q20" s="166"/>
      <c r="R20" s="166"/>
      <c r="S20" s="166"/>
    </row>
    <row r="21" spans="1:19" s="158" customFormat="1" ht="17.25" customHeight="1" thickBot="1" x14ac:dyDescent="0.25">
      <c r="A21" s="297" t="str">
        <f>Global!A21</f>
        <v>GRUPO C (Group C)</v>
      </c>
      <c r="B21" s="298"/>
      <c r="C21" s="299"/>
      <c r="D21" s="298"/>
      <c r="E21" s="300"/>
      <c r="F21" s="298"/>
      <c r="G21" s="300"/>
      <c r="H21" s="298"/>
      <c r="I21" s="301"/>
      <c r="J21" s="117"/>
      <c r="K21" s="302"/>
      <c r="L21" s="302"/>
      <c r="M21" s="303" t="str">
        <f t="shared" si="1"/>
        <v/>
      </c>
      <c r="N21" s="304"/>
      <c r="O21" s="166"/>
      <c r="P21" s="166"/>
      <c r="Q21" s="166"/>
      <c r="R21" s="166"/>
      <c r="S21" s="166"/>
    </row>
    <row r="22" spans="1:19" s="158" customFormat="1" ht="30.95" customHeight="1" thickBot="1" x14ac:dyDescent="0.25">
      <c r="A22" s="276">
        <f>Global!A22</f>
        <v>44887</v>
      </c>
      <c r="B22" s="305">
        <f>Global!B22</f>
        <v>0.16666666666666666</v>
      </c>
      <c r="C22" s="278">
        <f>Global!C22</f>
        <v>5</v>
      </c>
      <c r="D22" s="279" t="str">
        <f>Global!D22</f>
        <v>Argentina</v>
      </c>
      <c r="E22" s="280">
        <v>3</v>
      </c>
      <c r="F22" s="281" t="s">
        <v>4</v>
      </c>
      <c r="G22" s="280">
        <v>0</v>
      </c>
      <c r="H22" s="282" t="str">
        <f>Global!H22</f>
        <v>A. Saudita (Saudi A.)</v>
      </c>
      <c r="I22" s="283" t="str">
        <f t="shared" ref="I22:I27" si="5">IF(OR(E22="",G22=""),"",IF(E22&gt;G22,"L",IF(G22&gt;E22,"V","E")))</f>
        <v>L</v>
      </c>
      <c r="J22" s="284"/>
      <c r="K22" s="285">
        <f>IF(Global!E22="","",Global!E22)</f>
        <v>1</v>
      </c>
      <c r="L22" s="285">
        <f>IF(Global!G22="","",Global!G22)</f>
        <v>2</v>
      </c>
      <c r="M22" s="296" t="str">
        <f t="shared" si="1"/>
        <v>V</v>
      </c>
      <c r="N22" s="287">
        <f t="shared" ref="N22:N27" si="6">IF(M22="","",IF(AND(E22=K22,L22=G22),GPOSPuntosPorMarcador,0)+IF(M22=I22,GPOSPuntosPorGanador,0)+IF(E22-G22=K22-L22,GPOSPuntosPorDiferencia,0))</f>
        <v>0</v>
      </c>
      <c r="O22" s="166"/>
      <c r="P22" s="166"/>
      <c r="Q22" s="166"/>
      <c r="R22" s="166"/>
      <c r="S22" s="166"/>
    </row>
    <row r="23" spans="1:19" s="158" customFormat="1" ht="30.95" customHeight="1" thickBot="1" x14ac:dyDescent="0.25">
      <c r="A23" s="276">
        <f>Global!A23</f>
        <v>44887</v>
      </c>
      <c r="B23" s="306">
        <f>Global!B23</f>
        <v>0.41666666666666669</v>
      </c>
      <c r="C23" s="289">
        <f>Global!C23</f>
        <v>6</v>
      </c>
      <c r="D23" s="290" t="str">
        <f>Global!D23</f>
        <v>México</v>
      </c>
      <c r="E23" s="291">
        <v>2</v>
      </c>
      <c r="F23" s="292" t="s">
        <v>4</v>
      </c>
      <c r="G23" s="291">
        <v>1</v>
      </c>
      <c r="H23" s="293" t="str">
        <f>Global!H23</f>
        <v>Polonia (Poland)</v>
      </c>
      <c r="I23" s="283" t="str">
        <f t="shared" si="5"/>
        <v>L</v>
      </c>
      <c r="J23" s="284"/>
      <c r="K23" s="285">
        <f>IF(Global!E23="","",Global!E23)</f>
        <v>0</v>
      </c>
      <c r="L23" s="285">
        <f>IF(Global!G23="","",Global!G23)</f>
        <v>0</v>
      </c>
      <c r="M23" s="296" t="str">
        <f t="shared" si="1"/>
        <v>E</v>
      </c>
      <c r="N23" s="287">
        <f t="shared" si="6"/>
        <v>0</v>
      </c>
      <c r="O23" s="166"/>
      <c r="P23" s="166"/>
      <c r="Q23" s="166"/>
      <c r="R23" s="166"/>
      <c r="S23" s="166"/>
    </row>
    <row r="24" spans="1:19" s="158" customFormat="1" ht="30.95" customHeight="1" thickBot="1" x14ac:dyDescent="0.25">
      <c r="A24" s="276">
        <f>Global!A24</f>
        <v>44891</v>
      </c>
      <c r="B24" s="306">
        <f>Global!B24</f>
        <v>0.54166666666666663</v>
      </c>
      <c r="C24" s="289">
        <f>Global!C24</f>
        <v>22</v>
      </c>
      <c r="D24" s="290" t="str">
        <f>Global!D24</f>
        <v>Argentina</v>
      </c>
      <c r="E24" s="291">
        <v>2</v>
      </c>
      <c r="F24" s="292" t="s">
        <v>4</v>
      </c>
      <c r="G24" s="291">
        <v>2</v>
      </c>
      <c r="H24" s="293" t="str">
        <f>Global!H24</f>
        <v>México</v>
      </c>
      <c r="I24" s="283" t="str">
        <f t="shared" si="5"/>
        <v>E</v>
      </c>
      <c r="J24" s="284"/>
      <c r="K24" s="285">
        <f>IF(Global!E24="","",Global!E24)</f>
        <v>2</v>
      </c>
      <c r="L24" s="285">
        <f>IF(Global!G24="","",Global!G24)</f>
        <v>0</v>
      </c>
      <c r="M24" s="296" t="str">
        <f t="shared" si="1"/>
        <v>L</v>
      </c>
      <c r="N24" s="287">
        <f t="shared" si="6"/>
        <v>0</v>
      </c>
      <c r="O24" s="166"/>
      <c r="P24" s="166"/>
      <c r="Q24" s="166"/>
      <c r="R24" s="166"/>
      <c r="S24" s="166"/>
    </row>
    <row r="25" spans="1:19" s="158" customFormat="1" ht="30.95" customHeight="1" thickBot="1" x14ac:dyDescent="0.25">
      <c r="A25" s="276">
        <f>Global!A25</f>
        <v>44891</v>
      </c>
      <c r="B25" s="306">
        <f>Global!B25</f>
        <v>0.29166666666666669</v>
      </c>
      <c r="C25" s="289">
        <f>Global!C25</f>
        <v>23</v>
      </c>
      <c r="D25" s="290" t="str">
        <f>Global!D25</f>
        <v>Polonia (Poland)</v>
      </c>
      <c r="E25" s="291">
        <v>2</v>
      </c>
      <c r="F25" s="292" t="s">
        <v>4</v>
      </c>
      <c r="G25" s="291">
        <v>0</v>
      </c>
      <c r="H25" s="293" t="str">
        <f>Global!H25</f>
        <v>A. Saudita (Saudi A.)</v>
      </c>
      <c r="I25" s="283" t="str">
        <f t="shared" si="5"/>
        <v>L</v>
      </c>
      <c r="J25" s="284"/>
      <c r="K25" s="285">
        <f>IF(Global!E25="","",Global!E25)</f>
        <v>2</v>
      </c>
      <c r="L25" s="285">
        <f>IF(Global!G25="","",Global!G25)</f>
        <v>0</v>
      </c>
      <c r="M25" s="296" t="str">
        <f t="shared" si="1"/>
        <v>L</v>
      </c>
      <c r="N25" s="287">
        <f t="shared" si="6"/>
        <v>3</v>
      </c>
      <c r="O25" s="166"/>
      <c r="P25" s="166"/>
      <c r="Q25" s="166"/>
      <c r="R25" s="166"/>
      <c r="S25" s="166"/>
    </row>
    <row r="26" spans="1:19" s="158" customFormat="1" ht="30.95" customHeight="1" thickBot="1" x14ac:dyDescent="0.25">
      <c r="A26" s="276">
        <f>Global!A26</f>
        <v>44895</v>
      </c>
      <c r="B26" s="306">
        <f>Global!B26</f>
        <v>0.54166666666666663</v>
      </c>
      <c r="C26" s="289">
        <f>Global!C26</f>
        <v>37</v>
      </c>
      <c r="D26" s="290" t="str">
        <f>Global!D26</f>
        <v>Polonia (Poland)</v>
      </c>
      <c r="E26" s="291">
        <v>1</v>
      </c>
      <c r="F26" s="292" t="s">
        <v>4</v>
      </c>
      <c r="G26" s="291">
        <v>3</v>
      </c>
      <c r="H26" s="293" t="str">
        <f>Global!H26</f>
        <v>Argentina</v>
      </c>
      <c r="I26" s="283" t="str">
        <f t="shared" si="5"/>
        <v>V</v>
      </c>
      <c r="J26" s="284"/>
      <c r="K26" s="285">
        <f>IF(Global!E26="","",Global!E26)</f>
        <v>0</v>
      </c>
      <c r="L26" s="285">
        <f>IF(Global!G26="","",Global!G26)</f>
        <v>2</v>
      </c>
      <c r="M26" s="296" t="str">
        <f t="shared" si="1"/>
        <v>V</v>
      </c>
      <c r="N26" s="287">
        <f t="shared" si="6"/>
        <v>2</v>
      </c>
      <c r="O26" s="166"/>
      <c r="P26" s="166"/>
      <c r="Q26" s="166"/>
      <c r="R26" s="166"/>
      <c r="S26" s="166"/>
    </row>
    <row r="27" spans="1:19" s="158" customFormat="1" ht="30.95" customHeight="1" thickBot="1" x14ac:dyDescent="0.25">
      <c r="A27" s="276">
        <f>Global!A27</f>
        <v>44895</v>
      </c>
      <c r="B27" s="306">
        <f>Global!B27</f>
        <v>0.54166666666666663</v>
      </c>
      <c r="C27" s="289">
        <f>Global!C27</f>
        <v>38</v>
      </c>
      <c r="D27" s="290" t="str">
        <f>Global!D27</f>
        <v>A. Saudita (Saudi A.)</v>
      </c>
      <c r="E27" s="291">
        <v>0</v>
      </c>
      <c r="F27" s="292" t="s">
        <v>4</v>
      </c>
      <c r="G27" s="291">
        <v>0</v>
      </c>
      <c r="H27" s="293" t="str">
        <f>Global!H27</f>
        <v>México</v>
      </c>
      <c r="I27" s="283" t="str">
        <f t="shared" si="5"/>
        <v>E</v>
      </c>
      <c r="J27" s="284"/>
      <c r="K27" s="285">
        <f>IF(Global!E27="","",Global!E27)</f>
        <v>1</v>
      </c>
      <c r="L27" s="285">
        <f>IF(Global!G27="","",Global!G27)</f>
        <v>2</v>
      </c>
      <c r="M27" s="296" t="str">
        <f t="shared" si="1"/>
        <v>V</v>
      </c>
      <c r="N27" s="287">
        <f t="shared" si="6"/>
        <v>0</v>
      </c>
      <c r="O27" s="166"/>
      <c r="P27" s="166"/>
      <c r="Q27" s="166"/>
      <c r="R27" s="166"/>
      <c r="S27" s="166"/>
    </row>
    <row r="28" spans="1:19" s="158" customFormat="1" ht="17.25" customHeight="1" thickBot="1" x14ac:dyDescent="0.25">
      <c r="A28" s="297" t="str">
        <f>Global!A28</f>
        <v>GRUPO D (Group D )</v>
      </c>
      <c r="B28" s="298"/>
      <c r="C28" s="299"/>
      <c r="D28" s="298"/>
      <c r="E28" s="300"/>
      <c r="F28" s="298"/>
      <c r="G28" s="300"/>
      <c r="H28" s="298"/>
      <c r="I28" s="301"/>
      <c r="J28" s="117"/>
      <c r="K28" s="302"/>
      <c r="L28" s="302"/>
      <c r="M28" s="303" t="str">
        <f t="shared" si="1"/>
        <v/>
      </c>
      <c r="N28" s="304"/>
      <c r="O28" s="166"/>
      <c r="P28" s="166"/>
      <c r="Q28" s="166"/>
      <c r="R28" s="166"/>
      <c r="S28" s="166"/>
    </row>
    <row r="29" spans="1:19" s="158" customFormat="1" ht="30.95" customHeight="1" thickBot="1" x14ac:dyDescent="0.25">
      <c r="A29" s="276">
        <f>Global!A29</f>
        <v>44887</v>
      </c>
      <c r="B29" s="305">
        <f>Global!B29</f>
        <v>0.54166666666666663</v>
      </c>
      <c r="C29" s="278">
        <f>Global!C29</f>
        <v>7</v>
      </c>
      <c r="D29" s="279" t="str">
        <f>Global!D29</f>
        <v>Francia (France)</v>
      </c>
      <c r="E29" s="280">
        <v>2</v>
      </c>
      <c r="F29" s="281" t="s">
        <v>4</v>
      </c>
      <c r="G29" s="280">
        <v>0</v>
      </c>
      <c r="H29" s="282" t="str">
        <f>Global!H29</f>
        <v>Australia</v>
      </c>
      <c r="I29" s="283" t="str">
        <f t="shared" ref="I29:I34" si="7">IF(OR(E29="",G29=""),"",IF(E29&gt;G29,"L",IF(G29&gt;E29,"V","E")))</f>
        <v>L</v>
      </c>
      <c r="J29" s="284"/>
      <c r="K29" s="285">
        <f>IF(Global!E29="","",Global!E29)</f>
        <v>4</v>
      </c>
      <c r="L29" s="285">
        <f>IF(Global!G29="","",Global!G29)</f>
        <v>1</v>
      </c>
      <c r="M29" s="296" t="str">
        <f t="shared" si="1"/>
        <v>L</v>
      </c>
      <c r="N29" s="287">
        <f t="shared" ref="N29:N34" si="8">IF(M29="","",IF(AND(E29=K29,L29=G29),GPOSPuntosPorMarcador,0)+IF(M29=I29,GPOSPuntosPorGanador,0)+IF(E29-G29=K29-L29,GPOSPuntosPorDiferencia,0))</f>
        <v>1</v>
      </c>
      <c r="O29" s="166"/>
      <c r="P29" s="166"/>
      <c r="Q29" s="166"/>
      <c r="R29" s="166"/>
      <c r="S29" s="166"/>
    </row>
    <row r="30" spans="1:19" s="158" customFormat="1" ht="30.95" customHeight="1" thickBot="1" x14ac:dyDescent="0.25">
      <c r="A30" s="276">
        <f>Global!A30</f>
        <v>44887</v>
      </c>
      <c r="B30" s="306">
        <f>Global!B30</f>
        <v>0.29166666666666669</v>
      </c>
      <c r="C30" s="289">
        <f>Global!C30</f>
        <v>8</v>
      </c>
      <c r="D30" s="290" t="str">
        <f>Global!D30</f>
        <v>Dinamarca (Denmark)</v>
      </c>
      <c r="E30" s="291">
        <v>2</v>
      </c>
      <c r="F30" s="292" t="s">
        <v>4</v>
      </c>
      <c r="G30" s="291">
        <v>0</v>
      </c>
      <c r="H30" s="293" t="str">
        <f>Global!H30</f>
        <v>Túnez (Tunisia)</v>
      </c>
      <c r="I30" s="283" t="str">
        <f t="shared" si="7"/>
        <v>L</v>
      </c>
      <c r="J30" s="284"/>
      <c r="K30" s="285">
        <f>IF(Global!E30="","",Global!E30)</f>
        <v>0</v>
      </c>
      <c r="L30" s="285">
        <f>IF(Global!G30="","",Global!G30)</f>
        <v>0</v>
      </c>
      <c r="M30" s="296" t="str">
        <f t="shared" si="1"/>
        <v>E</v>
      </c>
      <c r="N30" s="287">
        <f t="shared" si="8"/>
        <v>0</v>
      </c>
      <c r="O30" s="166"/>
      <c r="P30" s="166"/>
      <c r="Q30" s="166"/>
      <c r="R30" s="166"/>
      <c r="S30" s="166"/>
    </row>
    <row r="31" spans="1:19" s="158" customFormat="1" ht="30.95" customHeight="1" thickBot="1" x14ac:dyDescent="0.25">
      <c r="A31" s="276">
        <f>Global!A31</f>
        <v>44891</v>
      </c>
      <c r="B31" s="306">
        <f>Global!B31</f>
        <v>0.41666666666666669</v>
      </c>
      <c r="C31" s="289">
        <f>Global!C31</f>
        <v>21</v>
      </c>
      <c r="D31" s="290" t="str">
        <f>Global!D31</f>
        <v>Francia (France)</v>
      </c>
      <c r="E31" s="291">
        <v>2</v>
      </c>
      <c r="F31" s="292" t="s">
        <v>4</v>
      </c>
      <c r="G31" s="291">
        <v>1</v>
      </c>
      <c r="H31" s="293" t="str">
        <f>Global!H31</f>
        <v>Dinamarca (Denmark)</v>
      </c>
      <c r="I31" s="283" t="str">
        <f t="shared" si="7"/>
        <v>L</v>
      </c>
      <c r="J31" s="284"/>
      <c r="K31" s="285">
        <f>IF(Global!E31="","",Global!E31)</f>
        <v>2</v>
      </c>
      <c r="L31" s="285">
        <f>IF(Global!G31="","",Global!G31)</f>
        <v>1</v>
      </c>
      <c r="M31" s="296" t="str">
        <f t="shared" si="1"/>
        <v>L</v>
      </c>
      <c r="N31" s="287">
        <f t="shared" si="8"/>
        <v>3</v>
      </c>
      <c r="O31" s="166"/>
      <c r="P31" s="166"/>
      <c r="Q31" s="166"/>
      <c r="R31" s="166"/>
      <c r="S31" s="166"/>
    </row>
    <row r="32" spans="1:19" s="158" customFormat="1" ht="30.95" customHeight="1" thickBot="1" x14ac:dyDescent="0.25">
      <c r="A32" s="276">
        <f>Global!A32</f>
        <v>44891</v>
      </c>
      <c r="B32" s="306">
        <f>Global!B32</f>
        <v>0.16666666666666666</v>
      </c>
      <c r="C32" s="289">
        <f>Global!C32</f>
        <v>24</v>
      </c>
      <c r="D32" s="290" t="str">
        <f>Global!D32</f>
        <v>Túnez (Tunisia)</v>
      </c>
      <c r="E32" s="291">
        <v>1</v>
      </c>
      <c r="F32" s="292" t="s">
        <v>4</v>
      </c>
      <c r="G32" s="291">
        <v>3</v>
      </c>
      <c r="H32" s="293" t="str">
        <f>Global!H32</f>
        <v>Australia</v>
      </c>
      <c r="I32" s="283" t="str">
        <f t="shared" si="7"/>
        <v>V</v>
      </c>
      <c r="J32" s="284"/>
      <c r="K32" s="285">
        <f>IF(Global!E32="","",Global!E32)</f>
        <v>0</v>
      </c>
      <c r="L32" s="285">
        <f>IF(Global!G32="","",Global!G32)</f>
        <v>1</v>
      </c>
      <c r="M32" s="296" t="str">
        <f t="shared" si="1"/>
        <v>V</v>
      </c>
      <c r="N32" s="287">
        <f t="shared" si="8"/>
        <v>1</v>
      </c>
      <c r="O32" s="166"/>
      <c r="P32" s="166"/>
      <c r="Q32" s="166"/>
      <c r="R32" s="166"/>
      <c r="S32" s="166"/>
    </row>
    <row r="33" spans="1:19" s="158" customFormat="1" ht="30.95" customHeight="1" thickBot="1" x14ac:dyDescent="0.25">
      <c r="A33" s="276">
        <f>Global!A33</f>
        <v>44895</v>
      </c>
      <c r="B33" s="306">
        <f>Global!B33</f>
        <v>0.375</v>
      </c>
      <c r="C33" s="289">
        <f>Global!C33</f>
        <v>39</v>
      </c>
      <c r="D33" s="290" t="str">
        <f>Global!D33</f>
        <v>Túnez (Tunisia)</v>
      </c>
      <c r="E33" s="291">
        <v>0</v>
      </c>
      <c r="F33" s="292" t="s">
        <v>4</v>
      </c>
      <c r="G33" s="291">
        <v>4</v>
      </c>
      <c r="H33" s="293" t="str">
        <f>Global!H33</f>
        <v>Francia (France)</v>
      </c>
      <c r="I33" s="283" t="str">
        <f t="shared" si="7"/>
        <v>V</v>
      </c>
      <c r="J33" s="284"/>
      <c r="K33" s="285">
        <f>IF(Global!E33="","",Global!E33)</f>
        <v>1</v>
      </c>
      <c r="L33" s="285">
        <f>IF(Global!G33="","",Global!G33)</f>
        <v>0</v>
      </c>
      <c r="M33" s="296" t="str">
        <f t="shared" si="1"/>
        <v>L</v>
      </c>
      <c r="N33" s="287">
        <f t="shared" si="8"/>
        <v>0</v>
      </c>
      <c r="O33" s="166"/>
      <c r="P33" s="166"/>
      <c r="Q33" s="166"/>
      <c r="R33" s="166"/>
      <c r="S33" s="166"/>
    </row>
    <row r="34" spans="1:19" s="158" customFormat="1" ht="30.95" customHeight="1" thickBot="1" x14ac:dyDescent="0.25">
      <c r="A34" s="276">
        <f>Global!A34</f>
        <v>44895</v>
      </c>
      <c r="B34" s="306">
        <f>Global!B34</f>
        <v>0.375</v>
      </c>
      <c r="C34" s="289">
        <f>Global!C34</f>
        <v>40</v>
      </c>
      <c r="D34" s="290" t="str">
        <f>Global!D34</f>
        <v>Australia</v>
      </c>
      <c r="E34" s="291">
        <v>1</v>
      </c>
      <c r="F34" s="292" t="s">
        <v>4</v>
      </c>
      <c r="G34" s="291">
        <v>2</v>
      </c>
      <c r="H34" s="293" t="str">
        <f>Global!H34</f>
        <v>Dinamarca (Denmark)</v>
      </c>
      <c r="I34" s="283" t="str">
        <f t="shared" si="7"/>
        <v>V</v>
      </c>
      <c r="J34" s="284"/>
      <c r="K34" s="285">
        <f>IF(Global!E34="","",Global!E34)</f>
        <v>1</v>
      </c>
      <c r="L34" s="285">
        <f>IF(Global!G34="","",Global!G34)</f>
        <v>0</v>
      </c>
      <c r="M34" s="296" t="str">
        <f t="shared" si="1"/>
        <v>L</v>
      </c>
      <c r="N34" s="287">
        <f t="shared" si="8"/>
        <v>0</v>
      </c>
      <c r="O34" s="166"/>
      <c r="P34" s="166"/>
      <c r="Q34" s="166"/>
      <c r="R34" s="166"/>
      <c r="S34" s="166"/>
    </row>
    <row r="35" spans="1:19" s="158" customFormat="1" ht="17.25" customHeight="1" thickBot="1" x14ac:dyDescent="0.25">
      <c r="A35" s="297" t="str">
        <f>Global!A35</f>
        <v>Grupo E  (Group  E)</v>
      </c>
      <c r="B35" s="298"/>
      <c r="C35" s="299"/>
      <c r="D35" s="298"/>
      <c r="E35" s="300"/>
      <c r="F35" s="298"/>
      <c r="G35" s="300"/>
      <c r="H35" s="298"/>
      <c r="I35" s="301"/>
      <c r="J35" s="117"/>
      <c r="K35" s="302"/>
      <c r="L35" s="302"/>
      <c r="M35" s="303" t="str">
        <f t="shared" si="1"/>
        <v/>
      </c>
      <c r="N35" s="304"/>
      <c r="O35" s="166"/>
      <c r="P35" s="166"/>
      <c r="Q35" s="166"/>
      <c r="R35" s="166"/>
      <c r="S35" s="166"/>
    </row>
    <row r="36" spans="1:19" s="158" customFormat="1" ht="30.95" customHeight="1" thickBot="1" x14ac:dyDescent="0.25">
      <c r="A36" s="276">
        <f>Global!A36</f>
        <v>44888</v>
      </c>
      <c r="B36" s="305">
        <f>Global!B36</f>
        <v>0.41666666666666669</v>
      </c>
      <c r="C36" s="278">
        <f>Global!C36</f>
        <v>9</v>
      </c>
      <c r="D36" s="279" t="str">
        <f>Global!D36</f>
        <v>España (Spain)</v>
      </c>
      <c r="E36" s="280">
        <v>2</v>
      </c>
      <c r="F36" s="281" t="s">
        <v>4</v>
      </c>
      <c r="G36" s="280">
        <v>0</v>
      </c>
      <c r="H36" s="282" t="str">
        <f>Global!H36</f>
        <v>Costa Rica</v>
      </c>
      <c r="I36" s="283" t="str">
        <f t="shared" ref="I36:I41" si="9">IF(OR(E36="",G36=""),"",IF(E36&gt;G36,"L",IF(G36&gt;E36,"V","E")))</f>
        <v>L</v>
      </c>
      <c r="J36" s="284"/>
      <c r="K36" s="285">
        <f>IF(Global!E36="","",Global!E36)</f>
        <v>7</v>
      </c>
      <c r="L36" s="285">
        <f>IF(Global!G36="","",Global!G36)</f>
        <v>0</v>
      </c>
      <c r="M36" s="296" t="str">
        <f t="shared" si="1"/>
        <v>L</v>
      </c>
      <c r="N36" s="287">
        <f t="shared" ref="N36:N41" si="10">IF(M36="","",IF(AND(E36=K36,L36=G36),GPOSPuntosPorMarcador,0)+IF(M36=I36,GPOSPuntosPorGanador,0)+IF(E36-G36=K36-L36,GPOSPuntosPorDiferencia,0))</f>
        <v>1</v>
      </c>
      <c r="O36" s="166"/>
      <c r="P36" s="166"/>
      <c r="Q36" s="166"/>
      <c r="R36" s="166"/>
      <c r="S36" s="166"/>
    </row>
    <row r="37" spans="1:19" s="158" customFormat="1" ht="30.95" customHeight="1" thickBot="1" x14ac:dyDescent="0.25">
      <c r="A37" s="276">
        <f>Global!A37</f>
        <v>44888</v>
      </c>
      <c r="B37" s="306">
        <f>Global!B37</f>
        <v>0.29166666666666669</v>
      </c>
      <c r="C37" s="289">
        <f>Global!C37</f>
        <v>10</v>
      </c>
      <c r="D37" s="290" t="str">
        <f>Global!D37</f>
        <v>Alemania (Germany)</v>
      </c>
      <c r="E37" s="291">
        <v>2</v>
      </c>
      <c r="F37" s="292" t="s">
        <v>4</v>
      </c>
      <c r="G37" s="291">
        <v>0</v>
      </c>
      <c r="H37" s="293" t="str">
        <f>Global!H37</f>
        <v>Japón (Japan)</v>
      </c>
      <c r="I37" s="283" t="str">
        <f t="shared" si="9"/>
        <v>L</v>
      </c>
      <c r="J37" s="284"/>
      <c r="K37" s="285">
        <f>IF(Global!E37="","",Global!E37)</f>
        <v>1</v>
      </c>
      <c r="L37" s="285">
        <f>IF(Global!G37="","",Global!G37)</f>
        <v>2</v>
      </c>
      <c r="M37" s="296" t="str">
        <f t="shared" si="1"/>
        <v>V</v>
      </c>
      <c r="N37" s="287">
        <f t="shared" si="10"/>
        <v>0</v>
      </c>
      <c r="O37" s="166"/>
      <c r="P37" s="166"/>
      <c r="Q37" s="166"/>
      <c r="R37" s="166"/>
      <c r="S37" s="166"/>
    </row>
    <row r="38" spans="1:19" s="158" customFormat="1" ht="30.95" customHeight="1" thickBot="1" x14ac:dyDescent="0.25">
      <c r="A38" s="276">
        <f>Global!A38</f>
        <v>44892</v>
      </c>
      <c r="B38" s="306">
        <f>Global!B38</f>
        <v>0.54166666666666663</v>
      </c>
      <c r="C38" s="289">
        <f>Global!C38</f>
        <v>25</v>
      </c>
      <c r="D38" s="290" t="str">
        <f>Global!D38</f>
        <v>España (Spain)</v>
      </c>
      <c r="E38" s="291">
        <v>1</v>
      </c>
      <c r="F38" s="292" t="s">
        <v>4</v>
      </c>
      <c r="G38" s="291">
        <v>1</v>
      </c>
      <c r="H38" s="293" t="str">
        <f>Global!H38</f>
        <v>Alemania (Germany)</v>
      </c>
      <c r="I38" s="283" t="str">
        <f t="shared" si="9"/>
        <v>E</v>
      </c>
      <c r="J38" s="284"/>
      <c r="K38" s="285">
        <f>IF(Global!E38="","",Global!E38)</f>
        <v>1</v>
      </c>
      <c r="L38" s="285">
        <f>IF(Global!G38="","",Global!G38)</f>
        <v>1</v>
      </c>
      <c r="M38" s="296" t="str">
        <f t="shared" si="1"/>
        <v>E</v>
      </c>
      <c r="N38" s="287">
        <f t="shared" si="10"/>
        <v>3</v>
      </c>
      <c r="O38" s="166"/>
      <c r="P38" s="166"/>
      <c r="Q38" s="166"/>
      <c r="R38" s="166"/>
      <c r="S38" s="166"/>
    </row>
    <row r="39" spans="1:19" s="158" customFormat="1" ht="30.95" customHeight="1" thickBot="1" x14ac:dyDescent="0.25">
      <c r="A39" s="276">
        <f>Global!A39</f>
        <v>44892</v>
      </c>
      <c r="B39" s="306">
        <f>Global!B39</f>
        <v>0.16666666666666666</v>
      </c>
      <c r="C39" s="289">
        <f>Global!C39</f>
        <v>26</v>
      </c>
      <c r="D39" s="290" t="str">
        <f>Global!D39</f>
        <v>Japón (Japan)</v>
      </c>
      <c r="E39" s="280">
        <v>1</v>
      </c>
      <c r="F39" s="292" t="s">
        <v>4</v>
      </c>
      <c r="G39" s="280">
        <v>2</v>
      </c>
      <c r="H39" s="293" t="str">
        <f>Global!H39</f>
        <v>Costa Rica</v>
      </c>
      <c r="I39" s="283" t="str">
        <f t="shared" si="9"/>
        <v>V</v>
      </c>
      <c r="J39" s="284"/>
      <c r="K39" s="285">
        <f>IF(Global!E39="","",Global!E39)</f>
        <v>0</v>
      </c>
      <c r="L39" s="285">
        <f>IF(Global!G39="","",Global!G39)</f>
        <v>1</v>
      </c>
      <c r="M39" s="296" t="str">
        <f t="shared" si="1"/>
        <v>V</v>
      </c>
      <c r="N39" s="287">
        <f t="shared" si="10"/>
        <v>2</v>
      </c>
      <c r="O39" s="166"/>
      <c r="P39" s="166"/>
      <c r="Q39" s="166"/>
      <c r="R39" s="166"/>
      <c r="S39" s="166"/>
    </row>
    <row r="40" spans="1:19" s="158" customFormat="1" ht="30.95" customHeight="1" thickBot="1" x14ac:dyDescent="0.25">
      <c r="A40" s="276">
        <f>Global!A40</f>
        <v>44896</v>
      </c>
      <c r="B40" s="306">
        <f>Global!B40</f>
        <v>0.54166666666666663</v>
      </c>
      <c r="C40" s="289">
        <f>Global!C40</f>
        <v>43</v>
      </c>
      <c r="D40" s="290" t="str">
        <f>Global!D40</f>
        <v>Japón (Japan)</v>
      </c>
      <c r="E40" s="307">
        <v>1</v>
      </c>
      <c r="F40" s="292" t="s">
        <v>4</v>
      </c>
      <c r="G40" s="307">
        <v>3</v>
      </c>
      <c r="H40" s="293" t="str">
        <f>Global!H40</f>
        <v>España (Spain)</v>
      </c>
      <c r="I40" s="283" t="str">
        <f t="shared" si="9"/>
        <v>V</v>
      </c>
      <c r="J40" s="284"/>
      <c r="K40" s="285">
        <f>IF(Global!E40="","",Global!E40)</f>
        <v>2</v>
      </c>
      <c r="L40" s="285">
        <f>IF(Global!G40="","",Global!G40)</f>
        <v>1</v>
      </c>
      <c r="M40" s="296" t="str">
        <f t="shared" si="1"/>
        <v>L</v>
      </c>
      <c r="N40" s="287">
        <f t="shared" si="10"/>
        <v>0</v>
      </c>
      <c r="O40" s="166"/>
      <c r="P40" s="166"/>
      <c r="Q40" s="166"/>
      <c r="R40" s="166"/>
      <c r="S40" s="166"/>
    </row>
    <row r="41" spans="1:19" s="158" customFormat="1" ht="30.95" customHeight="1" thickBot="1" x14ac:dyDescent="0.25">
      <c r="A41" s="276">
        <f>Global!A41</f>
        <v>44896</v>
      </c>
      <c r="B41" s="306">
        <f>Global!B41</f>
        <v>0.54166666666666663</v>
      </c>
      <c r="C41" s="289">
        <f>Global!C41</f>
        <v>44</v>
      </c>
      <c r="D41" s="290" t="str">
        <f>Global!D41</f>
        <v>Costa Rica</v>
      </c>
      <c r="E41" s="280">
        <v>0</v>
      </c>
      <c r="F41" s="292" t="s">
        <v>4</v>
      </c>
      <c r="G41" s="280">
        <v>3</v>
      </c>
      <c r="H41" s="293" t="str">
        <f>Global!H41</f>
        <v>Alemania (Germany)</v>
      </c>
      <c r="I41" s="283" t="str">
        <f t="shared" si="9"/>
        <v>V</v>
      </c>
      <c r="J41" s="284"/>
      <c r="K41" s="285">
        <f>IF(Global!E41="","",Global!E41)</f>
        <v>2</v>
      </c>
      <c r="L41" s="285">
        <f>IF(Global!G41="","",Global!G41)</f>
        <v>4</v>
      </c>
      <c r="M41" s="296" t="str">
        <f t="shared" si="1"/>
        <v>V</v>
      </c>
      <c r="N41" s="287">
        <f t="shared" si="10"/>
        <v>1</v>
      </c>
      <c r="O41" s="166"/>
      <c r="P41" s="166"/>
      <c r="Q41" s="166"/>
      <c r="R41" s="166"/>
      <c r="S41" s="166"/>
    </row>
    <row r="42" spans="1:19" s="158" customFormat="1" ht="17.25" customHeight="1" thickBot="1" x14ac:dyDescent="0.25">
      <c r="A42" s="297" t="str">
        <f>Global!A42</f>
        <v>GRUPO F (Group F )</v>
      </c>
      <c r="B42" s="298"/>
      <c r="C42" s="299"/>
      <c r="D42" s="298"/>
      <c r="E42" s="300"/>
      <c r="F42" s="298"/>
      <c r="G42" s="300"/>
      <c r="H42" s="298"/>
      <c r="I42" s="301"/>
      <c r="J42" s="117"/>
      <c r="K42" s="302"/>
      <c r="L42" s="302"/>
      <c r="M42" s="303" t="str">
        <f t="shared" si="1"/>
        <v/>
      </c>
      <c r="N42" s="304"/>
      <c r="O42" s="166"/>
      <c r="P42" s="166"/>
      <c r="Q42" s="166"/>
      <c r="R42" s="166"/>
      <c r="S42" s="166"/>
    </row>
    <row r="43" spans="1:19" s="158" customFormat="1" ht="30.95" customHeight="1" thickBot="1" x14ac:dyDescent="0.25">
      <c r="A43" s="276">
        <f>Global!A43</f>
        <v>44888</v>
      </c>
      <c r="B43" s="305">
        <f>Global!B43</f>
        <v>0.54166666666666663</v>
      </c>
      <c r="C43" s="278">
        <f>Global!C43</f>
        <v>11</v>
      </c>
      <c r="D43" s="279" t="str">
        <f>Global!D43</f>
        <v>Bélgica (Belgium)</v>
      </c>
      <c r="E43" s="280">
        <v>4</v>
      </c>
      <c r="F43" s="281" t="s">
        <v>4</v>
      </c>
      <c r="G43" s="280">
        <v>2</v>
      </c>
      <c r="H43" s="282" t="str">
        <f>Global!H43</f>
        <v>Canada</v>
      </c>
      <c r="I43" s="283" t="str">
        <f t="shared" ref="I43:I48" si="11">IF(OR(E43="",G43=""),"",IF(E43&gt;G43,"L",IF(G43&gt;E43,"V","E")))</f>
        <v>L</v>
      </c>
      <c r="J43" s="284"/>
      <c r="K43" s="285">
        <f>IF(Global!E43="","",Global!E43)</f>
        <v>1</v>
      </c>
      <c r="L43" s="285">
        <f>IF(Global!G43="","",Global!G43)</f>
        <v>0</v>
      </c>
      <c r="M43" s="296" t="str">
        <f t="shared" si="1"/>
        <v>L</v>
      </c>
      <c r="N43" s="287">
        <f t="shared" ref="N43:N48" si="12">IF(M43="","",IF(AND(E43=K43,L43=G43),GPOSPuntosPorMarcador,0)+IF(M43=I43,GPOSPuntosPorGanador,0)+IF(E43-G43=K43-L43,GPOSPuntosPorDiferencia,0))</f>
        <v>1</v>
      </c>
      <c r="O43" s="166"/>
      <c r="P43" s="166"/>
      <c r="Q43" s="166"/>
      <c r="R43" s="166"/>
      <c r="S43" s="166"/>
    </row>
    <row r="44" spans="1:19" s="158" customFormat="1" ht="30.95" customHeight="1" thickBot="1" x14ac:dyDescent="0.25">
      <c r="A44" s="276">
        <f>Global!A44</f>
        <v>44888</v>
      </c>
      <c r="B44" s="306">
        <f>Global!B44</f>
        <v>0.16666666666666666</v>
      </c>
      <c r="C44" s="289">
        <f>Global!C44</f>
        <v>12</v>
      </c>
      <c r="D44" s="290" t="str">
        <f>Global!D44</f>
        <v>Marruecos (Morocco)</v>
      </c>
      <c r="E44" s="291">
        <v>0</v>
      </c>
      <c r="F44" s="292" t="s">
        <v>4</v>
      </c>
      <c r="G44" s="291">
        <v>2</v>
      </c>
      <c r="H44" s="293" t="str">
        <f>Global!H44</f>
        <v>Croacia</v>
      </c>
      <c r="I44" s="283" t="str">
        <f t="shared" si="11"/>
        <v>V</v>
      </c>
      <c r="J44" s="284"/>
      <c r="K44" s="285">
        <f>IF(Global!E44="","",Global!E44)</f>
        <v>0</v>
      </c>
      <c r="L44" s="285">
        <f>IF(Global!G44="","",Global!G44)</f>
        <v>0</v>
      </c>
      <c r="M44" s="296" t="str">
        <f t="shared" si="1"/>
        <v>E</v>
      </c>
      <c r="N44" s="287">
        <f t="shared" si="12"/>
        <v>0</v>
      </c>
      <c r="O44" s="166"/>
      <c r="P44" s="166"/>
      <c r="Q44" s="166"/>
      <c r="R44" s="166"/>
      <c r="S44" s="166"/>
    </row>
    <row r="45" spans="1:19" s="158" customFormat="1" ht="30.95" customHeight="1" thickBot="1" x14ac:dyDescent="0.25">
      <c r="A45" s="276">
        <f>Global!A45</f>
        <v>44892</v>
      </c>
      <c r="B45" s="306">
        <f>Global!B45</f>
        <v>0.29166666666666669</v>
      </c>
      <c r="C45" s="289">
        <f>Global!C45</f>
        <v>27</v>
      </c>
      <c r="D45" s="290" t="str">
        <f>Global!D45</f>
        <v>Bélgica (Belgium)</v>
      </c>
      <c r="E45" s="291">
        <v>3</v>
      </c>
      <c r="F45" s="292" t="s">
        <v>4</v>
      </c>
      <c r="G45" s="291">
        <v>0</v>
      </c>
      <c r="H45" s="293" t="str">
        <f>Global!H45</f>
        <v>Marruecos (Morocco)</v>
      </c>
      <c r="I45" s="283" t="str">
        <f t="shared" si="11"/>
        <v>L</v>
      </c>
      <c r="J45" s="284"/>
      <c r="K45" s="285">
        <f>IF(Global!E45="","",Global!E45)</f>
        <v>0</v>
      </c>
      <c r="L45" s="285">
        <f>IF(Global!G45="","",Global!G45)</f>
        <v>2</v>
      </c>
      <c r="M45" s="296" t="str">
        <f t="shared" si="1"/>
        <v>V</v>
      </c>
      <c r="N45" s="287">
        <f t="shared" si="12"/>
        <v>0</v>
      </c>
      <c r="O45" s="166"/>
      <c r="P45" s="166"/>
      <c r="Q45" s="166"/>
      <c r="R45" s="166"/>
      <c r="S45" s="166"/>
    </row>
    <row r="46" spans="1:19" s="158" customFormat="1" ht="30.95" customHeight="1" thickBot="1" x14ac:dyDescent="0.25">
      <c r="A46" s="276">
        <f>Global!A46</f>
        <v>44892</v>
      </c>
      <c r="B46" s="306">
        <f>Global!B46</f>
        <v>0.41666666666666669</v>
      </c>
      <c r="C46" s="289">
        <f>Global!C46</f>
        <v>28</v>
      </c>
      <c r="D46" s="290" t="str">
        <f>Global!D46</f>
        <v>Croacia</v>
      </c>
      <c r="E46" s="291">
        <v>1</v>
      </c>
      <c r="F46" s="292" t="s">
        <v>4</v>
      </c>
      <c r="G46" s="291">
        <v>1</v>
      </c>
      <c r="H46" s="293" t="str">
        <f>Global!H46</f>
        <v>Canada</v>
      </c>
      <c r="I46" s="283" t="str">
        <f t="shared" si="11"/>
        <v>E</v>
      </c>
      <c r="J46" s="284"/>
      <c r="K46" s="285">
        <f>IF(Global!E46="","",Global!E46)</f>
        <v>4</v>
      </c>
      <c r="L46" s="285">
        <f>IF(Global!G46="","",Global!G46)</f>
        <v>1</v>
      </c>
      <c r="M46" s="296" t="str">
        <f t="shared" si="1"/>
        <v>L</v>
      </c>
      <c r="N46" s="287">
        <f t="shared" si="12"/>
        <v>0</v>
      </c>
      <c r="O46" s="166"/>
      <c r="P46" s="166"/>
      <c r="Q46" s="166"/>
      <c r="R46" s="166"/>
      <c r="S46" s="166"/>
    </row>
    <row r="47" spans="1:19" s="158" customFormat="1" ht="30.95" customHeight="1" thickBot="1" x14ac:dyDescent="0.25">
      <c r="A47" s="276">
        <f>Global!A47</f>
        <v>44896</v>
      </c>
      <c r="B47" s="306">
        <f>Global!B47</f>
        <v>0.375</v>
      </c>
      <c r="C47" s="289">
        <f>Global!C47</f>
        <v>41</v>
      </c>
      <c r="D47" s="290" t="str">
        <f>Global!D47</f>
        <v>Croacia</v>
      </c>
      <c r="E47" s="291">
        <v>2</v>
      </c>
      <c r="F47" s="292" t="s">
        <v>4</v>
      </c>
      <c r="G47" s="291">
        <v>3</v>
      </c>
      <c r="H47" s="293" t="str">
        <f>Global!H47</f>
        <v>Bélgica (Belgium)</v>
      </c>
      <c r="I47" s="283" t="str">
        <f t="shared" si="11"/>
        <v>V</v>
      </c>
      <c r="J47" s="284"/>
      <c r="K47" s="285">
        <f>IF(Global!E47="","",Global!E47)</f>
        <v>0</v>
      </c>
      <c r="L47" s="285">
        <f>IF(Global!G47="","",Global!G47)</f>
        <v>0</v>
      </c>
      <c r="M47" s="296" t="str">
        <f t="shared" si="1"/>
        <v>E</v>
      </c>
      <c r="N47" s="287">
        <f t="shared" si="12"/>
        <v>0</v>
      </c>
      <c r="O47" s="166"/>
      <c r="P47" s="166"/>
      <c r="Q47" s="166"/>
      <c r="R47" s="166"/>
      <c r="S47" s="166"/>
    </row>
    <row r="48" spans="1:19" s="158" customFormat="1" ht="30.95" customHeight="1" thickBot="1" x14ac:dyDescent="0.25">
      <c r="A48" s="276">
        <f>Global!A48</f>
        <v>44896</v>
      </c>
      <c r="B48" s="306">
        <f>Global!B48</f>
        <v>0.375</v>
      </c>
      <c r="C48" s="289">
        <f>Global!C48</f>
        <v>42</v>
      </c>
      <c r="D48" s="308" t="str">
        <f>Global!D48</f>
        <v>Canada</v>
      </c>
      <c r="E48" s="291">
        <v>2</v>
      </c>
      <c r="F48" s="309" t="s">
        <v>4</v>
      </c>
      <c r="G48" s="291">
        <v>0</v>
      </c>
      <c r="H48" s="310" t="str">
        <f>Global!H48</f>
        <v>Marruecos (Morocco)</v>
      </c>
      <c r="I48" s="283" t="str">
        <f t="shared" si="11"/>
        <v>L</v>
      </c>
      <c r="J48" s="311"/>
      <c r="K48" s="285">
        <f>IF(Global!E48="","",Global!E48)</f>
        <v>1</v>
      </c>
      <c r="L48" s="285">
        <f>IF(Global!G48="","",Global!G48)</f>
        <v>2</v>
      </c>
      <c r="M48" s="286" t="str">
        <f t="shared" si="1"/>
        <v>V</v>
      </c>
      <c r="N48" s="287">
        <f t="shared" si="12"/>
        <v>0</v>
      </c>
      <c r="O48" s="166"/>
      <c r="P48" s="166"/>
      <c r="Q48" s="166"/>
      <c r="R48" s="166"/>
      <c r="S48" s="166"/>
    </row>
    <row r="49" spans="1:19" s="158" customFormat="1" ht="17.25" customHeight="1" thickBot="1" x14ac:dyDescent="0.25">
      <c r="A49" s="297" t="str">
        <f>Global!A49</f>
        <v>GRUPO G (Group  G)</v>
      </c>
      <c r="B49" s="298"/>
      <c r="C49" s="299"/>
      <c r="D49" s="298"/>
      <c r="E49" s="300"/>
      <c r="F49" s="298"/>
      <c r="G49" s="300"/>
      <c r="H49" s="298"/>
      <c r="I49" s="301"/>
      <c r="J49" s="117"/>
      <c r="K49" s="302"/>
      <c r="L49" s="302"/>
      <c r="M49" s="303" t="str">
        <f t="shared" si="1"/>
        <v/>
      </c>
      <c r="N49" s="304"/>
      <c r="O49" s="166"/>
      <c r="P49" s="166"/>
      <c r="Q49" s="166"/>
      <c r="R49" s="166"/>
      <c r="S49" s="166"/>
    </row>
    <row r="50" spans="1:19" s="158" customFormat="1" ht="30.95" customHeight="1" thickBot="1" x14ac:dyDescent="0.25">
      <c r="A50" s="276">
        <f>Global!A50</f>
        <v>44889</v>
      </c>
      <c r="B50" s="305">
        <f>Global!B50</f>
        <v>0.54166666666666663</v>
      </c>
      <c r="C50" s="278">
        <f>Global!C50</f>
        <v>13</v>
      </c>
      <c r="D50" s="279" t="str">
        <f>Global!D50</f>
        <v>Brasil (Brazil)</v>
      </c>
      <c r="E50" s="280">
        <v>4</v>
      </c>
      <c r="F50" s="281" t="s">
        <v>4</v>
      </c>
      <c r="G50" s="280">
        <v>0</v>
      </c>
      <c r="H50" s="282" t="str">
        <f>Global!H50</f>
        <v>Serbia</v>
      </c>
      <c r="I50" s="283" t="str">
        <f t="shared" ref="I50:I55" si="13">IF(OR(E50="",G50=""),"",IF(E50&gt;G50,"L",IF(G50&gt;E50,"V","E")))</f>
        <v>L</v>
      </c>
      <c r="J50" s="284"/>
      <c r="K50" s="285">
        <f>IF(Global!E50="","",Global!E50)</f>
        <v>2</v>
      </c>
      <c r="L50" s="285">
        <f>IF(Global!G50="","",Global!G50)</f>
        <v>0</v>
      </c>
      <c r="M50" s="296" t="str">
        <f t="shared" si="1"/>
        <v>L</v>
      </c>
      <c r="N50" s="287">
        <f t="shared" ref="N50:N55" si="14">IF(M50="","",IF(AND(E50=K50,L50=G50),GPOSPuntosPorMarcador,0)+IF(M50=I50,GPOSPuntosPorGanador,0)+IF(E50-G50=K50-L50,GPOSPuntosPorDiferencia,0))</f>
        <v>1</v>
      </c>
      <c r="O50" s="166"/>
      <c r="P50" s="166"/>
      <c r="Q50" s="166"/>
      <c r="R50" s="166"/>
      <c r="S50" s="166"/>
    </row>
    <row r="51" spans="1:19" s="158" customFormat="1" ht="30.95" customHeight="1" thickBot="1" x14ac:dyDescent="0.25">
      <c r="A51" s="276">
        <f>Global!A51</f>
        <v>44889</v>
      </c>
      <c r="B51" s="306">
        <f>Global!B51</f>
        <v>0.16666666666666666</v>
      </c>
      <c r="C51" s="289">
        <f>Global!C51</f>
        <v>14</v>
      </c>
      <c r="D51" s="290" t="str">
        <f>Global!D51</f>
        <v>Suiza (Switzerland)</v>
      </c>
      <c r="E51" s="291">
        <v>2</v>
      </c>
      <c r="F51" s="292" t="s">
        <v>4</v>
      </c>
      <c r="G51" s="291">
        <v>1</v>
      </c>
      <c r="H51" s="293" t="str">
        <f>Global!H51</f>
        <v>Camerún (Cameroon)</v>
      </c>
      <c r="I51" s="283" t="str">
        <f t="shared" si="13"/>
        <v>L</v>
      </c>
      <c r="J51" s="284"/>
      <c r="K51" s="285">
        <f>IF(Global!E51="","",Global!E51)</f>
        <v>1</v>
      </c>
      <c r="L51" s="285">
        <f>IF(Global!G51="","",Global!G51)</f>
        <v>0</v>
      </c>
      <c r="M51" s="296" t="str">
        <f t="shared" si="1"/>
        <v>L</v>
      </c>
      <c r="N51" s="287">
        <f t="shared" si="14"/>
        <v>2</v>
      </c>
      <c r="O51" s="166"/>
      <c r="P51" s="166"/>
      <c r="Q51" s="166"/>
      <c r="R51" s="166"/>
      <c r="S51" s="166"/>
    </row>
    <row r="52" spans="1:19" s="158" customFormat="1" ht="30.95" customHeight="1" thickBot="1" x14ac:dyDescent="0.25">
      <c r="A52" s="276">
        <f>Global!A52</f>
        <v>44893</v>
      </c>
      <c r="B52" s="306">
        <f>Global!B52</f>
        <v>0.41666666666666669</v>
      </c>
      <c r="C52" s="289">
        <f>Global!C52</f>
        <v>29</v>
      </c>
      <c r="D52" s="290" t="str">
        <f>Global!D52</f>
        <v>Brasil (Brazil)</v>
      </c>
      <c r="E52" s="291">
        <v>3</v>
      </c>
      <c r="F52" s="292" t="s">
        <v>4</v>
      </c>
      <c r="G52" s="291">
        <v>1</v>
      </c>
      <c r="H52" s="293" t="str">
        <f>Global!H52</f>
        <v>Suiza (Switzerland)</v>
      </c>
      <c r="I52" s="283" t="str">
        <f t="shared" si="13"/>
        <v>L</v>
      </c>
      <c r="J52" s="284"/>
      <c r="K52" s="285">
        <f>IF(Global!E52="","",Global!E52)</f>
        <v>1</v>
      </c>
      <c r="L52" s="285">
        <f>IF(Global!G52="","",Global!G52)</f>
        <v>0</v>
      </c>
      <c r="M52" s="296" t="str">
        <f t="shared" si="1"/>
        <v>L</v>
      </c>
      <c r="N52" s="287">
        <f t="shared" si="14"/>
        <v>1</v>
      </c>
      <c r="O52" s="166"/>
      <c r="P52" s="166"/>
      <c r="Q52" s="166"/>
      <c r="R52" s="166"/>
      <c r="S52" s="166"/>
    </row>
    <row r="53" spans="1:19" s="158" customFormat="1" ht="30.95" customHeight="1" thickBot="1" x14ac:dyDescent="0.25">
      <c r="A53" s="276">
        <f>Global!A53</f>
        <v>44893</v>
      </c>
      <c r="B53" s="306">
        <f>Global!B53</f>
        <v>0.16666666666666666</v>
      </c>
      <c r="C53" s="289">
        <f>Global!C53</f>
        <v>30</v>
      </c>
      <c r="D53" s="290" t="str">
        <f>Global!D53</f>
        <v>Camerún (Cameroon)</v>
      </c>
      <c r="E53" s="291">
        <v>1</v>
      </c>
      <c r="F53" s="292" t="s">
        <v>4</v>
      </c>
      <c r="G53" s="291">
        <v>1</v>
      </c>
      <c r="H53" s="293" t="str">
        <f>Global!H53</f>
        <v>Serbia</v>
      </c>
      <c r="I53" s="283" t="str">
        <f t="shared" si="13"/>
        <v>E</v>
      </c>
      <c r="J53" s="284"/>
      <c r="K53" s="285">
        <f>IF(Global!E53="","",Global!E53)</f>
        <v>3</v>
      </c>
      <c r="L53" s="285">
        <f>IF(Global!G53="","",Global!G53)</f>
        <v>3</v>
      </c>
      <c r="M53" s="296" t="str">
        <f t="shared" si="1"/>
        <v>E</v>
      </c>
      <c r="N53" s="287">
        <f t="shared" si="14"/>
        <v>2</v>
      </c>
      <c r="O53" s="166"/>
      <c r="P53" s="166"/>
      <c r="Q53" s="166"/>
      <c r="R53" s="166"/>
      <c r="S53" s="166"/>
    </row>
    <row r="54" spans="1:19" s="158" customFormat="1" ht="30.95" customHeight="1" thickBot="1" x14ac:dyDescent="0.25">
      <c r="A54" s="276">
        <f>Global!A54</f>
        <v>44897</v>
      </c>
      <c r="B54" s="306">
        <f>Global!B54</f>
        <v>0.54166666666666663</v>
      </c>
      <c r="C54" s="289">
        <f>Global!C54</f>
        <v>45</v>
      </c>
      <c r="D54" s="290" t="str">
        <f>Global!D54</f>
        <v>Camerún (Cameroon)</v>
      </c>
      <c r="E54" s="291">
        <v>0</v>
      </c>
      <c r="F54" s="292" t="s">
        <v>4</v>
      </c>
      <c r="G54" s="291">
        <v>2</v>
      </c>
      <c r="H54" s="293" t="str">
        <f>Global!H54</f>
        <v>Brasil (Brazil)</v>
      </c>
      <c r="I54" s="283" t="str">
        <f t="shared" si="13"/>
        <v>V</v>
      </c>
      <c r="J54" s="284"/>
      <c r="K54" s="285">
        <f>IF(Global!E54="","",Global!E54)</f>
        <v>1</v>
      </c>
      <c r="L54" s="285">
        <f>IF(Global!G54="","",Global!G54)</f>
        <v>0</v>
      </c>
      <c r="M54" s="296" t="str">
        <f t="shared" si="1"/>
        <v>L</v>
      </c>
      <c r="N54" s="287">
        <f t="shared" si="14"/>
        <v>0</v>
      </c>
      <c r="O54" s="166"/>
      <c r="P54" s="166"/>
      <c r="Q54" s="166"/>
      <c r="R54" s="166"/>
      <c r="S54" s="166"/>
    </row>
    <row r="55" spans="1:19" s="158" customFormat="1" ht="30.95" customHeight="1" thickBot="1" x14ac:dyDescent="0.25">
      <c r="A55" s="276">
        <f>Global!A55</f>
        <v>44897</v>
      </c>
      <c r="B55" s="306">
        <f>Global!B55</f>
        <v>0.54166666666666663</v>
      </c>
      <c r="C55" s="289">
        <f>Global!C55</f>
        <v>46</v>
      </c>
      <c r="D55" s="290" t="str">
        <f>Global!D55</f>
        <v>Serbia</v>
      </c>
      <c r="E55" s="291">
        <v>1</v>
      </c>
      <c r="F55" s="292" t="s">
        <v>4</v>
      </c>
      <c r="G55" s="291">
        <v>2</v>
      </c>
      <c r="H55" s="293" t="str">
        <f>Global!H55</f>
        <v>Suiza (Switzerland)</v>
      </c>
      <c r="I55" s="283" t="str">
        <f t="shared" si="13"/>
        <v>V</v>
      </c>
      <c r="J55" s="284"/>
      <c r="K55" s="285">
        <f>IF(Global!E55="","",Global!E55)</f>
        <v>2</v>
      </c>
      <c r="L55" s="285">
        <f>IF(Global!G55="","",Global!G55)</f>
        <v>3</v>
      </c>
      <c r="M55" s="296" t="str">
        <f t="shared" si="1"/>
        <v>V</v>
      </c>
      <c r="N55" s="287">
        <f t="shared" si="14"/>
        <v>2</v>
      </c>
      <c r="O55" s="166"/>
      <c r="P55" s="166"/>
      <c r="Q55" s="166"/>
      <c r="R55" s="166"/>
      <c r="S55" s="166"/>
    </row>
    <row r="56" spans="1:19" s="158" customFormat="1" ht="17.25" customHeight="1" thickBot="1" x14ac:dyDescent="0.25">
      <c r="A56" s="297" t="str">
        <f>Global!A56</f>
        <v>GRUPO H (Group H)</v>
      </c>
      <c r="B56" s="298"/>
      <c r="C56" s="299"/>
      <c r="D56" s="298"/>
      <c r="E56" s="300"/>
      <c r="F56" s="298"/>
      <c r="G56" s="300"/>
      <c r="H56" s="298"/>
      <c r="I56" s="301"/>
      <c r="J56" s="117"/>
      <c r="K56" s="302"/>
      <c r="L56" s="302"/>
      <c r="M56" s="303" t="str">
        <f t="shared" si="1"/>
        <v/>
      </c>
      <c r="N56" s="304"/>
      <c r="O56" s="166"/>
      <c r="P56" s="166"/>
      <c r="Q56" s="166"/>
      <c r="R56" s="166"/>
      <c r="S56" s="166"/>
    </row>
    <row r="57" spans="1:19" s="158" customFormat="1" ht="30.95" customHeight="1" thickBot="1" x14ac:dyDescent="0.25">
      <c r="A57" s="276">
        <f>Global!A57</f>
        <v>44889</v>
      </c>
      <c r="B57" s="305">
        <f>Global!B57</f>
        <v>0.41666666666666669</v>
      </c>
      <c r="C57" s="278">
        <f>Global!C57</f>
        <v>15</v>
      </c>
      <c r="D57" s="279" t="str">
        <f>Global!D57</f>
        <v>Portugal</v>
      </c>
      <c r="E57" s="280">
        <v>3</v>
      </c>
      <c r="F57" s="281" t="s">
        <v>4</v>
      </c>
      <c r="G57" s="280">
        <v>0</v>
      </c>
      <c r="H57" s="282" t="str">
        <f>Global!H57</f>
        <v>Ghana</v>
      </c>
      <c r="I57" s="283" t="str">
        <f t="shared" ref="I57:I62" si="15">IF(OR(E57="",G57=""),"",IF(E57&gt;G57,"L",IF(G57&gt;E57,"V","E")))</f>
        <v>L</v>
      </c>
      <c r="J57" s="284"/>
      <c r="K57" s="285">
        <f>IF(Global!E57="","",Global!E57)</f>
        <v>3</v>
      </c>
      <c r="L57" s="285">
        <f>IF(Global!G57="","",Global!G57)</f>
        <v>2</v>
      </c>
      <c r="M57" s="296" t="str">
        <f t="shared" si="1"/>
        <v>L</v>
      </c>
      <c r="N57" s="287">
        <f t="shared" ref="N57:N62" si="16">IF(M57="","",IF(AND(E57=K57,L57=G57),GPOSPuntosPorMarcador,0)+IF(M57=I57,GPOSPuntosPorGanador,0)+IF(E57-G57=K57-L57,GPOSPuntosPorDiferencia,0))</f>
        <v>1</v>
      </c>
      <c r="O57" s="166"/>
      <c r="P57" s="166"/>
      <c r="Q57" s="166"/>
      <c r="R57" s="166"/>
      <c r="S57" s="166"/>
    </row>
    <row r="58" spans="1:19" s="158" customFormat="1" ht="30.95" customHeight="1" thickBot="1" x14ac:dyDescent="0.25">
      <c r="A58" s="276">
        <f>Global!A58</f>
        <v>44889</v>
      </c>
      <c r="B58" s="306">
        <f>Global!B58</f>
        <v>0.29166666666666669</v>
      </c>
      <c r="C58" s="289">
        <f>Global!C58</f>
        <v>16</v>
      </c>
      <c r="D58" s="290" t="str">
        <f>Global!D58</f>
        <v>Uruguay</v>
      </c>
      <c r="E58" s="280">
        <v>2</v>
      </c>
      <c r="F58" s="292" t="s">
        <v>4</v>
      </c>
      <c r="G58" s="291">
        <v>0</v>
      </c>
      <c r="H58" s="293" t="str">
        <f>Global!H58</f>
        <v>Corea del Sur (S. Korea)</v>
      </c>
      <c r="I58" s="283" t="str">
        <f t="shared" si="15"/>
        <v>L</v>
      </c>
      <c r="J58" s="284"/>
      <c r="K58" s="285">
        <f>IF(Global!E58="","",Global!E58)</f>
        <v>0</v>
      </c>
      <c r="L58" s="285">
        <f>IF(Global!G58="","",Global!G58)</f>
        <v>0</v>
      </c>
      <c r="M58" s="296" t="str">
        <f t="shared" si="1"/>
        <v>E</v>
      </c>
      <c r="N58" s="287">
        <f t="shared" si="16"/>
        <v>0</v>
      </c>
      <c r="O58" s="166"/>
      <c r="P58" s="166"/>
      <c r="Q58" s="166"/>
      <c r="R58" s="166"/>
      <c r="S58" s="166"/>
    </row>
    <row r="59" spans="1:19" s="158" customFormat="1" ht="30.95" customHeight="1" thickBot="1" x14ac:dyDescent="0.25">
      <c r="A59" s="276">
        <f>Global!A59</f>
        <v>44893</v>
      </c>
      <c r="B59" s="306">
        <f>Global!B59</f>
        <v>0.54166666666666663</v>
      </c>
      <c r="C59" s="289">
        <f>Global!C59</f>
        <v>31</v>
      </c>
      <c r="D59" s="290" t="str">
        <f>Global!D59</f>
        <v>Portugal</v>
      </c>
      <c r="E59" s="291">
        <v>3</v>
      </c>
      <c r="F59" s="292" t="s">
        <v>4</v>
      </c>
      <c r="G59" s="291">
        <v>2</v>
      </c>
      <c r="H59" s="293" t="str">
        <f>Global!H59</f>
        <v>Uruguay</v>
      </c>
      <c r="I59" s="283" t="str">
        <f t="shared" si="15"/>
        <v>L</v>
      </c>
      <c r="J59" s="284"/>
      <c r="K59" s="285">
        <f>IF(Global!E59="","",Global!E59)</f>
        <v>2</v>
      </c>
      <c r="L59" s="285">
        <f>IF(Global!G59="","",Global!G59)</f>
        <v>0</v>
      </c>
      <c r="M59" s="296" t="str">
        <f t="shared" si="1"/>
        <v>L</v>
      </c>
      <c r="N59" s="287">
        <f t="shared" si="16"/>
        <v>1</v>
      </c>
      <c r="O59" s="166"/>
      <c r="P59" s="166"/>
      <c r="Q59" s="166"/>
      <c r="R59" s="166"/>
      <c r="S59" s="166"/>
    </row>
    <row r="60" spans="1:19" s="158" customFormat="1" ht="30.95" customHeight="1" thickBot="1" x14ac:dyDescent="0.25">
      <c r="A60" s="276">
        <f>Global!A60</f>
        <v>44893</v>
      </c>
      <c r="B60" s="306">
        <f>Global!B60</f>
        <v>0.29166666666666669</v>
      </c>
      <c r="C60" s="289">
        <f>Global!C60</f>
        <v>32</v>
      </c>
      <c r="D60" s="290" t="str">
        <f>Global!D60</f>
        <v>Corea del Sur (S. Korea)</v>
      </c>
      <c r="E60" s="280">
        <v>2</v>
      </c>
      <c r="F60" s="292" t="s">
        <v>4</v>
      </c>
      <c r="G60" s="291">
        <v>2</v>
      </c>
      <c r="H60" s="293" t="str">
        <f>Global!H60</f>
        <v>Ghana</v>
      </c>
      <c r="I60" s="283" t="str">
        <f t="shared" si="15"/>
        <v>E</v>
      </c>
      <c r="J60" s="284"/>
      <c r="K60" s="285">
        <f>IF(Global!E60="","",Global!E60)</f>
        <v>2</v>
      </c>
      <c r="L60" s="285">
        <f>IF(Global!G60="","",Global!G60)</f>
        <v>3</v>
      </c>
      <c r="M60" s="296" t="str">
        <f t="shared" si="1"/>
        <v>V</v>
      </c>
      <c r="N60" s="287">
        <f t="shared" si="16"/>
        <v>0</v>
      </c>
      <c r="O60" s="166"/>
      <c r="P60" s="166"/>
      <c r="Q60" s="166"/>
      <c r="R60" s="166"/>
      <c r="S60" s="166"/>
    </row>
    <row r="61" spans="1:19" s="158" customFormat="1" ht="30.95" customHeight="1" thickBot="1" x14ac:dyDescent="0.25">
      <c r="A61" s="276">
        <f>Global!A61</f>
        <v>44897</v>
      </c>
      <c r="B61" s="306">
        <f>Global!B61</f>
        <v>0.375</v>
      </c>
      <c r="C61" s="289">
        <f>Global!C61</f>
        <v>47</v>
      </c>
      <c r="D61" s="290" t="str">
        <f>Global!D61</f>
        <v>Corea del Sur (S. Korea)</v>
      </c>
      <c r="E61" s="291">
        <v>0</v>
      </c>
      <c r="F61" s="292" t="s">
        <v>4</v>
      </c>
      <c r="G61" s="291">
        <v>2</v>
      </c>
      <c r="H61" s="293" t="str">
        <f>Global!H61</f>
        <v>Portugal</v>
      </c>
      <c r="I61" s="283" t="str">
        <f t="shared" si="15"/>
        <v>V</v>
      </c>
      <c r="J61" s="284"/>
      <c r="K61" s="285">
        <f>IF(Global!E61="","",Global!E61)</f>
        <v>2</v>
      </c>
      <c r="L61" s="285">
        <f>IF(Global!G61="","",Global!G61)</f>
        <v>1</v>
      </c>
      <c r="M61" s="296" t="str">
        <f t="shared" si="1"/>
        <v>L</v>
      </c>
      <c r="N61" s="287">
        <f t="shared" si="16"/>
        <v>0</v>
      </c>
      <c r="O61" s="166"/>
      <c r="P61" s="166"/>
      <c r="Q61" s="166"/>
      <c r="R61" s="166"/>
      <c r="S61" s="166"/>
    </row>
    <row r="62" spans="1:19" s="158" customFormat="1" ht="30.95" customHeight="1" thickBot="1" x14ac:dyDescent="0.25">
      <c r="A62" s="276">
        <f>Global!A62</f>
        <v>44897</v>
      </c>
      <c r="B62" s="306">
        <f>Global!B62</f>
        <v>0.375</v>
      </c>
      <c r="C62" s="289">
        <f>Global!C62</f>
        <v>48</v>
      </c>
      <c r="D62" s="290" t="str">
        <f>Global!D62</f>
        <v>Ghana</v>
      </c>
      <c r="E62" s="291">
        <v>1</v>
      </c>
      <c r="F62" s="292" t="s">
        <v>4</v>
      </c>
      <c r="G62" s="291">
        <v>1</v>
      </c>
      <c r="H62" s="293" t="str">
        <f>Global!H62</f>
        <v>Uruguay</v>
      </c>
      <c r="I62" s="283" t="str">
        <f t="shared" si="15"/>
        <v>E</v>
      </c>
      <c r="J62" s="284"/>
      <c r="K62" s="285">
        <f>IF(Global!E62="","",Global!E62)</f>
        <v>0</v>
      </c>
      <c r="L62" s="285">
        <f>IF(Global!G62="","",Global!G62)</f>
        <v>2</v>
      </c>
      <c r="M62" s="296" t="str">
        <f t="shared" si="1"/>
        <v>V</v>
      </c>
      <c r="N62" s="287">
        <f t="shared" si="16"/>
        <v>0</v>
      </c>
      <c r="O62" s="166"/>
      <c r="P62" s="166"/>
      <c r="Q62" s="166"/>
      <c r="R62" s="166"/>
      <c r="S62" s="166"/>
    </row>
    <row r="63" spans="1:19" s="158" customFormat="1" ht="17.25" customHeight="1" thickBot="1" x14ac:dyDescent="0.25">
      <c r="A63" s="297" t="str">
        <f>Global!A63</f>
        <v>OCTAVOS DE FINAL (Round of 16)</v>
      </c>
      <c r="B63" s="312"/>
      <c r="C63" s="313"/>
      <c r="D63" s="298"/>
      <c r="E63" s="300"/>
      <c r="F63" s="298"/>
      <c r="G63" s="300"/>
      <c r="H63" s="298"/>
      <c r="I63" s="301"/>
      <c r="J63" s="117"/>
      <c r="K63" s="302"/>
      <c r="L63" s="302"/>
      <c r="M63" s="303" t="str">
        <f t="shared" si="1"/>
        <v/>
      </c>
      <c r="N63" s="304"/>
      <c r="O63" s="166"/>
      <c r="P63" s="166"/>
      <c r="Q63" s="166"/>
      <c r="R63" s="166"/>
      <c r="S63" s="166"/>
    </row>
    <row r="64" spans="1:19" s="158" customFormat="1" ht="30.95" customHeight="1" thickBot="1" x14ac:dyDescent="0.25">
      <c r="A64" s="276">
        <f>Global!A64</f>
        <v>44898</v>
      </c>
      <c r="B64" s="305">
        <f>Global!B64</f>
        <v>0.375</v>
      </c>
      <c r="C64" s="278">
        <f>Global!C64</f>
        <v>49</v>
      </c>
      <c r="D64" s="281" t="str">
        <f>Global!D64</f>
        <v>Holanda (Holland)</v>
      </c>
      <c r="E64" s="280">
        <v>3</v>
      </c>
      <c r="F64" s="281" t="s">
        <v>4</v>
      </c>
      <c r="G64" s="280">
        <v>2</v>
      </c>
      <c r="H64" s="314" t="str">
        <f>Global!H64</f>
        <v>Estados Unidos (USA)</v>
      </c>
      <c r="I64" s="283" t="str">
        <f t="shared" ref="I64:I71" si="17">IF(OR(E64="",G64=""),"",IF(E64&gt;G64,"L",IF(G64&gt;E64,"V","E")))</f>
        <v>L</v>
      </c>
      <c r="J64" s="284"/>
      <c r="K64" s="285">
        <f>IF(Global!E64="","",Global!E64)</f>
        <v>3</v>
      </c>
      <c r="L64" s="285">
        <f>IF(Global!G64="","",Global!G64)</f>
        <v>1</v>
      </c>
      <c r="M64" s="296" t="str">
        <f t="shared" si="1"/>
        <v>L</v>
      </c>
      <c r="N64" s="287">
        <f t="shared" ref="N64:N71" si="18">IF(M64="","",IF(AND(E64=K64,L64=G64),OCTPuntosPorMarcador,0)+IF(M64=I64,OCTPuntosPorGanador,0)+IF(E64-G64=K64-L64,OCTPuntosPorDiferencia,0))</f>
        <v>3</v>
      </c>
      <c r="O64" s="166"/>
      <c r="P64" s="166"/>
      <c r="Q64" s="166"/>
      <c r="R64" s="166"/>
      <c r="S64" s="166"/>
    </row>
    <row r="65" spans="1:19" s="158" customFormat="1" ht="30.95" customHeight="1" thickBot="1" x14ac:dyDescent="0.25">
      <c r="A65" s="276">
        <f>Global!A65</f>
        <v>44898</v>
      </c>
      <c r="B65" s="306">
        <f>Global!B65</f>
        <v>0.54166666666666663</v>
      </c>
      <c r="C65" s="289">
        <f>Global!C65</f>
        <v>50</v>
      </c>
      <c r="D65" s="292" t="str">
        <f>Global!D65</f>
        <v>Argentina</v>
      </c>
      <c r="E65" s="291">
        <v>2</v>
      </c>
      <c r="F65" s="292" t="s">
        <v>4</v>
      </c>
      <c r="G65" s="291">
        <v>0</v>
      </c>
      <c r="H65" s="315" t="str">
        <f>Global!H65</f>
        <v>Australia</v>
      </c>
      <c r="I65" s="283" t="str">
        <f t="shared" si="17"/>
        <v>L</v>
      </c>
      <c r="J65" s="284"/>
      <c r="K65" s="285">
        <f>IF(Global!E65="","",Global!E65)</f>
        <v>2</v>
      </c>
      <c r="L65" s="285">
        <f>IF(Global!G65="","",Global!G65)</f>
        <v>1</v>
      </c>
      <c r="M65" s="296" t="str">
        <f t="shared" si="1"/>
        <v>L</v>
      </c>
      <c r="N65" s="287">
        <f t="shared" si="18"/>
        <v>3</v>
      </c>
      <c r="O65" s="166"/>
      <c r="P65" s="166"/>
      <c r="Q65" s="166"/>
      <c r="R65" s="166"/>
      <c r="S65" s="166"/>
    </row>
    <row r="66" spans="1:19" s="158" customFormat="1" ht="30.95" customHeight="1" thickBot="1" x14ac:dyDescent="0.25">
      <c r="A66" s="276">
        <f>Global!A66</f>
        <v>44899</v>
      </c>
      <c r="B66" s="306">
        <f>Global!B66</f>
        <v>0.375</v>
      </c>
      <c r="C66" s="289">
        <f>Global!C66</f>
        <v>51</v>
      </c>
      <c r="D66" s="292" t="str">
        <f>Global!D66</f>
        <v>Francia (France)</v>
      </c>
      <c r="E66" s="291">
        <v>3</v>
      </c>
      <c r="F66" s="292" t="s">
        <v>4</v>
      </c>
      <c r="G66" s="291">
        <v>1</v>
      </c>
      <c r="H66" s="315" t="str">
        <f>Global!H66</f>
        <v>Polonia (Poland)</v>
      </c>
      <c r="I66" s="283" t="str">
        <f t="shared" si="17"/>
        <v>L</v>
      </c>
      <c r="J66" s="284"/>
      <c r="K66" s="285">
        <f>IF(Global!E66="","",Global!E66)</f>
        <v>3</v>
      </c>
      <c r="L66" s="285">
        <f>IF(Global!G66="","",Global!G66)</f>
        <v>1</v>
      </c>
      <c r="M66" s="296" t="str">
        <f t="shared" si="1"/>
        <v>L</v>
      </c>
      <c r="N66" s="287">
        <f t="shared" si="18"/>
        <v>5</v>
      </c>
      <c r="O66" s="166"/>
      <c r="P66" s="166"/>
      <c r="Q66" s="166"/>
      <c r="R66" s="166"/>
      <c r="S66" s="166"/>
    </row>
    <row r="67" spans="1:19" s="158" customFormat="1" ht="30.95" customHeight="1" thickBot="1" x14ac:dyDescent="0.25">
      <c r="A67" s="276">
        <f>Global!A67</f>
        <v>44899</v>
      </c>
      <c r="B67" s="306">
        <f>Global!B67</f>
        <v>0.54166666666666663</v>
      </c>
      <c r="C67" s="289">
        <f>Global!C67</f>
        <v>52</v>
      </c>
      <c r="D67" s="292" t="str">
        <f>Global!D67</f>
        <v>Inglaterra (England)</v>
      </c>
      <c r="E67" s="291">
        <v>1</v>
      </c>
      <c r="F67" s="292" t="s">
        <v>4</v>
      </c>
      <c r="G67" s="291">
        <v>2</v>
      </c>
      <c r="H67" s="315" t="str">
        <f>Global!H67</f>
        <v>Senegal</v>
      </c>
      <c r="I67" s="283" t="str">
        <f t="shared" si="17"/>
        <v>V</v>
      </c>
      <c r="J67" s="284"/>
      <c r="K67" s="285">
        <f>IF(Global!E67="","",Global!E67)</f>
        <v>3</v>
      </c>
      <c r="L67" s="285">
        <f>IF(Global!G67="","",Global!G67)</f>
        <v>0</v>
      </c>
      <c r="M67" s="296" t="str">
        <f t="shared" si="1"/>
        <v>L</v>
      </c>
      <c r="N67" s="287">
        <f t="shared" si="18"/>
        <v>0</v>
      </c>
      <c r="O67" s="166"/>
      <c r="P67" s="166"/>
      <c r="Q67" s="166"/>
      <c r="R67" s="166"/>
      <c r="S67" s="166"/>
    </row>
    <row r="68" spans="1:19" s="158" customFormat="1" ht="30.95" customHeight="1" thickBot="1" x14ac:dyDescent="0.25">
      <c r="A68" s="276">
        <f>Global!A68</f>
        <v>44900</v>
      </c>
      <c r="B68" s="306">
        <f>Global!B68</f>
        <v>0.375</v>
      </c>
      <c r="C68" s="289">
        <f>Global!C68</f>
        <v>53</v>
      </c>
      <c r="D68" s="292" t="str">
        <f>Global!D68</f>
        <v>Japón (Japan)</v>
      </c>
      <c r="E68" s="291">
        <v>3</v>
      </c>
      <c r="F68" s="292" t="s">
        <v>4</v>
      </c>
      <c r="G68" s="291">
        <v>2</v>
      </c>
      <c r="H68" s="315" t="str">
        <f>Global!H68</f>
        <v>Croacia</v>
      </c>
      <c r="I68" s="283" t="str">
        <f t="shared" si="17"/>
        <v>L</v>
      </c>
      <c r="J68" s="284"/>
      <c r="K68" s="285">
        <f>IF(Global!E68="","",Global!E68)</f>
        <v>1</v>
      </c>
      <c r="L68" s="285">
        <f>IF(Global!G68="","",Global!G68)</f>
        <v>1</v>
      </c>
      <c r="M68" s="296" t="str">
        <f t="shared" si="1"/>
        <v>E</v>
      </c>
      <c r="N68" s="287">
        <f t="shared" si="18"/>
        <v>0</v>
      </c>
      <c r="O68" s="166"/>
      <c r="P68" s="166"/>
      <c r="Q68" s="166"/>
      <c r="R68" s="166"/>
      <c r="S68" s="166"/>
    </row>
    <row r="69" spans="1:19" s="158" customFormat="1" ht="30.95" customHeight="1" thickBot="1" x14ac:dyDescent="0.25">
      <c r="A69" s="276">
        <f>Global!A69</f>
        <v>44900</v>
      </c>
      <c r="B69" s="306">
        <f>Global!B69</f>
        <v>0.54166666666666663</v>
      </c>
      <c r="C69" s="289">
        <f>Global!C69</f>
        <v>54</v>
      </c>
      <c r="D69" s="292" t="str">
        <f>Global!D69</f>
        <v>Brasil (Brazil)</v>
      </c>
      <c r="E69" s="291">
        <v>3</v>
      </c>
      <c r="F69" s="292" t="s">
        <v>4</v>
      </c>
      <c r="G69" s="291">
        <v>1</v>
      </c>
      <c r="H69" s="315" t="str">
        <f>Global!H69</f>
        <v>Corea del Sur (S. Korea)</v>
      </c>
      <c r="I69" s="283" t="str">
        <f t="shared" si="17"/>
        <v>L</v>
      </c>
      <c r="J69" s="284"/>
      <c r="K69" s="285">
        <f>IF(Global!E69="","",Global!E69)</f>
        <v>4</v>
      </c>
      <c r="L69" s="285">
        <f>IF(Global!G69="","",Global!G69)</f>
        <v>1</v>
      </c>
      <c r="M69" s="296" t="str">
        <f t="shared" si="1"/>
        <v>L</v>
      </c>
      <c r="N69" s="287">
        <f t="shared" si="18"/>
        <v>3</v>
      </c>
      <c r="O69" s="166"/>
      <c r="P69" s="166"/>
      <c r="Q69" s="166"/>
      <c r="R69" s="166"/>
      <c r="S69" s="166"/>
    </row>
    <row r="70" spans="1:19" s="158" customFormat="1" ht="30.95" customHeight="1" thickBot="1" x14ac:dyDescent="0.25">
      <c r="A70" s="276">
        <f>Global!A70</f>
        <v>44901</v>
      </c>
      <c r="B70" s="306">
        <f>Global!B70</f>
        <v>0.375</v>
      </c>
      <c r="C70" s="289">
        <f>Global!C70</f>
        <v>55</v>
      </c>
      <c r="D70" s="292" t="str">
        <f>Global!D70</f>
        <v>Marruecos (Morocco)</v>
      </c>
      <c r="E70" s="291">
        <v>3</v>
      </c>
      <c r="F70" s="292" t="s">
        <v>4</v>
      </c>
      <c r="G70" s="291">
        <v>1</v>
      </c>
      <c r="H70" s="315" t="str">
        <f>Global!H70</f>
        <v>España (Spain)</v>
      </c>
      <c r="I70" s="283" t="str">
        <f t="shared" si="17"/>
        <v>L</v>
      </c>
      <c r="J70" s="284"/>
      <c r="K70" s="285">
        <f>IF(Global!E70="","",Global!E70)</f>
        <v>0</v>
      </c>
      <c r="L70" s="285">
        <f>IF(Global!G70="","",Global!G70)</f>
        <v>0</v>
      </c>
      <c r="M70" s="296" t="str">
        <f t="shared" si="1"/>
        <v>E</v>
      </c>
      <c r="N70" s="287">
        <f t="shared" si="18"/>
        <v>0</v>
      </c>
      <c r="O70" s="166"/>
      <c r="P70" s="166"/>
      <c r="Q70" s="166"/>
      <c r="R70" s="166"/>
      <c r="S70" s="166"/>
    </row>
    <row r="71" spans="1:19" s="158" customFormat="1" ht="30.95" customHeight="1" thickBot="1" x14ac:dyDescent="0.25">
      <c r="A71" s="276">
        <f>Global!A71</f>
        <v>44901</v>
      </c>
      <c r="B71" s="306">
        <f>Global!B71</f>
        <v>0.54166666666666663</v>
      </c>
      <c r="C71" s="289">
        <f>Global!C71</f>
        <v>56</v>
      </c>
      <c r="D71" s="292" t="str">
        <f>Global!D71</f>
        <v>Portugal</v>
      </c>
      <c r="E71" s="291">
        <v>3</v>
      </c>
      <c r="F71" s="292" t="s">
        <v>4</v>
      </c>
      <c r="G71" s="291">
        <v>1</v>
      </c>
      <c r="H71" s="315" t="str">
        <f>Global!H71</f>
        <v>Suiza (Switzerland)</v>
      </c>
      <c r="I71" s="283" t="str">
        <f t="shared" si="17"/>
        <v>L</v>
      </c>
      <c r="J71" s="284"/>
      <c r="K71" s="285">
        <f>IF(Global!E71="","",Global!E71)</f>
        <v>6</v>
      </c>
      <c r="L71" s="285">
        <f>IF(Global!G71="","",Global!G71)</f>
        <v>1</v>
      </c>
      <c r="M71" s="296" t="str">
        <f t="shared" si="1"/>
        <v>L</v>
      </c>
      <c r="N71" s="287">
        <f t="shared" si="18"/>
        <v>3</v>
      </c>
      <c r="O71" s="166"/>
      <c r="P71" s="166"/>
      <c r="Q71" s="166"/>
      <c r="R71" s="166"/>
      <c r="S71" s="166"/>
    </row>
    <row r="72" spans="1:19" s="158" customFormat="1" ht="17.25" customHeight="1" thickBot="1" x14ac:dyDescent="0.25">
      <c r="A72" s="297" t="str">
        <f>Global!A72</f>
        <v>CUARTOS DE FINAL (Quarterfinals)</v>
      </c>
      <c r="B72" s="312"/>
      <c r="C72" s="313"/>
      <c r="D72" s="298"/>
      <c r="E72" s="300"/>
      <c r="F72" s="298"/>
      <c r="G72" s="300"/>
      <c r="H72" s="298"/>
      <c r="I72" s="301"/>
      <c r="J72" s="117"/>
      <c r="K72" s="302"/>
      <c r="L72" s="302"/>
      <c r="M72" s="303" t="str">
        <f t="shared" ref="M72:M83" si="19">IF(OR(K72="",L72=""),"",IF(K72&gt;L72,"L",IF(L72&gt;K72,"V","E")))</f>
        <v/>
      </c>
      <c r="N72" s="304"/>
      <c r="O72" s="166"/>
      <c r="P72" s="166"/>
      <c r="Q72" s="166"/>
      <c r="R72" s="166"/>
      <c r="S72" s="166"/>
    </row>
    <row r="73" spans="1:19" s="158" customFormat="1" ht="30.95" customHeight="1" thickBot="1" x14ac:dyDescent="0.25">
      <c r="A73" s="276">
        <f>Global!A73</f>
        <v>44904</v>
      </c>
      <c r="B73" s="305">
        <f>Global!B73</f>
        <v>0.375</v>
      </c>
      <c r="C73" s="278">
        <f>Global!C73</f>
        <v>57</v>
      </c>
      <c r="D73" s="292" t="str">
        <f>Global!D73</f>
        <v>Croacia</v>
      </c>
      <c r="E73" s="280">
        <v>1</v>
      </c>
      <c r="F73" s="281" t="s">
        <v>4</v>
      </c>
      <c r="G73" s="280">
        <v>2</v>
      </c>
      <c r="H73" s="315" t="str">
        <f>Global!H73</f>
        <v>Brasil (Brazil)</v>
      </c>
      <c r="I73" s="283" t="str">
        <f>IF(OR(E73="",G73=""),"",IF(E73&gt;G73,"L",IF(G73&gt;E73,"V","E")))</f>
        <v>V</v>
      </c>
      <c r="J73" s="284"/>
      <c r="K73" s="285">
        <f>IF(Global!E73="","",Global!E73)</f>
        <v>0</v>
      </c>
      <c r="L73" s="285">
        <f>IF(Global!G73="","",Global!G73)</f>
        <v>0</v>
      </c>
      <c r="M73" s="296" t="str">
        <f t="shared" si="19"/>
        <v>E</v>
      </c>
      <c r="N73" s="287">
        <f>IF(M73="","",IF(AND(E73=K73,L73=G73),CTOSPuntosPorMarcador,0)+IF(M73=I73,CTOSPuntosPorGanador,0)+IF(E73-G73=K73-L73,CTOSPuntosPorDiferencia,0))</f>
        <v>0</v>
      </c>
      <c r="O73" s="166"/>
      <c r="P73" s="166"/>
      <c r="Q73" s="166"/>
      <c r="R73" s="166"/>
      <c r="S73" s="166"/>
    </row>
    <row r="74" spans="1:19" s="158" customFormat="1" ht="30.95" customHeight="1" thickBot="1" x14ac:dyDescent="0.25">
      <c r="A74" s="276">
        <f>Global!A74</f>
        <v>44904</v>
      </c>
      <c r="B74" s="306">
        <f>Global!B74</f>
        <v>0.54166666666666663</v>
      </c>
      <c r="C74" s="289">
        <f>Global!C74</f>
        <v>58</v>
      </c>
      <c r="D74" s="292" t="str">
        <f>Global!D74</f>
        <v>Holanda (Holland)</v>
      </c>
      <c r="E74" s="291">
        <v>3</v>
      </c>
      <c r="F74" s="292" t="s">
        <v>4</v>
      </c>
      <c r="G74" s="280">
        <v>2</v>
      </c>
      <c r="H74" s="315" t="str">
        <f>Global!H74</f>
        <v>Argentina</v>
      </c>
      <c r="I74" s="283" t="str">
        <f>IF(OR(E74="",G74=""),"",IF(E74&gt;G74,"L",IF(G74&gt;E74,"V","E")))</f>
        <v>L</v>
      </c>
      <c r="J74" s="284"/>
      <c r="K74" s="285">
        <f>IF(Global!E74="","",Global!E74)</f>
        <v>2</v>
      </c>
      <c r="L74" s="285">
        <f>IF(Global!G74="","",Global!G74)</f>
        <v>2</v>
      </c>
      <c r="M74" s="296" t="str">
        <f t="shared" si="19"/>
        <v>E</v>
      </c>
      <c r="N74" s="287">
        <f>IF(M74="","",IF(AND(E74=K74,L74=G74),CTOSPuntosPorMarcador,0)+IF(M74=I74,CTOSPuntosPorGanador,0)+IF(E74-G74=K74-L74,CTOSPuntosPorDiferencia,0))</f>
        <v>0</v>
      </c>
      <c r="O74" s="166"/>
      <c r="P74" s="166"/>
      <c r="Q74" s="166"/>
      <c r="R74" s="166"/>
      <c r="S74" s="166"/>
    </row>
    <row r="75" spans="1:19" s="158" customFormat="1" ht="30.95" customHeight="1" thickBot="1" x14ac:dyDescent="0.25">
      <c r="A75" s="276">
        <f>Global!A75</f>
        <v>44905</v>
      </c>
      <c r="B75" s="306">
        <f>Global!B75</f>
        <v>0.375</v>
      </c>
      <c r="C75" s="289">
        <f>Global!C75</f>
        <v>59</v>
      </c>
      <c r="D75" s="292" t="str">
        <f>Global!D75</f>
        <v>Marruecos (Morocco)</v>
      </c>
      <c r="E75" s="291">
        <v>2</v>
      </c>
      <c r="F75" s="292" t="s">
        <v>4</v>
      </c>
      <c r="G75" s="280">
        <v>1</v>
      </c>
      <c r="H75" s="315" t="str">
        <f>Global!H75</f>
        <v>Portugal</v>
      </c>
      <c r="I75" s="283" t="str">
        <f>IF(OR(E75="",G75=""),"",IF(E75&gt;G75,"L",IF(G75&gt;E75,"V","E")))</f>
        <v>L</v>
      </c>
      <c r="J75" s="284"/>
      <c r="K75" s="285">
        <f>IF(Global!E75="","",Global!E75)</f>
        <v>1</v>
      </c>
      <c r="L75" s="285">
        <f>IF(Global!G75="","",Global!G75)</f>
        <v>0</v>
      </c>
      <c r="M75" s="296" t="str">
        <f t="shared" si="19"/>
        <v>L</v>
      </c>
      <c r="N75" s="287">
        <f>IF(M75="","",IF(AND(E75=K75,L75=G75),CTOSPuntosPorMarcador,0)+IF(M75=I75,CTOSPuntosPorGanador,0)+IF(E75-G75=K75-L75,CTOSPuntosPorDiferencia,0))</f>
        <v>6</v>
      </c>
      <c r="O75" s="166"/>
      <c r="P75" s="166"/>
      <c r="Q75" s="166"/>
      <c r="R75" s="166"/>
      <c r="S75" s="166"/>
    </row>
    <row r="76" spans="1:19" s="158" customFormat="1" ht="30.95" customHeight="1" thickBot="1" x14ac:dyDescent="0.25">
      <c r="A76" s="276">
        <f>Global!A76</f>
        <v>44905</v>
      </c>
      <c r="B76" s="306">
        <f>Global!B76</f>
        <v>0.54166666666666663</v>
      </c>
      <c r="C76" s="289">
        <f>Global!C76</f>
        <v>60</v>
      </c>
      <c r="D76" s="292" t="str">
        <f>Global!D76</f>
        <v>Francia (France)</v>
      </c>
      <c r="E76" s="291">
        <v>1</v>
      </c>
      <c r="F76" s="292" t="s">
        <v>4</v>
      </c>
      <c r="G76" s="280">
        <v>2</v>
      </c>
      <c r="H76" s="315" t="str">
        <f>Global!H76</f>
        <v>Inglaterra (England)</v>
      </c>
      <c r="I76" s="283" t="str">
        <f>IF(OR(E76="",G76=""),"",IF(E76&gt;G76,"L",IF(G76&gt;E76,"V","E")))</f>
        <v>V</v>
      </c>
      <c r="J76" s="284"/>
      <c r="K76" s="285">
        <f>IF(Global!E76="","",Global!E76)</f>
        <v>2</v>
      </c>
      <c r="L76" s="285">
        <f>IF(Global!G76="","",Global!G76)</f>
        <v>1</v>
      </c>
      <c r="M76" s="296" t="str">
        <f t="shared" si="19"/>
        <v>L</v>
      </c>
      <c r="N76" s="287">
        <f>IF(M76="","",IF(AND(E76=K76,L76=G76),CTOSPuntosPorMarcador,0)+IF(M76=I76,CTOSPuntosPorGanador,0)+IF(E76-G76=K76-L76,CTOSPuntosPorDiferencia,0))</f>
        <v>0</v>
      </c>
      <c r="O76" s="166"/>
      <c r="P76" s="166"/>
      <c r="Q76" s="166"/>
      <c r="R76" s="166"/>
      <c r="S76" s="166"/>
    </row>
    <row r="77" spans="1:19" s="158" customFormat="1" ht="17.25" customHeight="1" thickBot="1" x14ac:dyDescent="0.25">
      <c r="A77" s="297" t="str">
        <f>Global!A77</f>
        <v>SEMIFINALES (Semifinals)</v>
      </c>
      <c r="B77" s="298"/>
      <c r="C77" s="299"/>
      <c r="D77" s="298"/>
      <c r="E77" s="300"/>
      <c r="F77" s="298"/>
      <c r="G77" s="300"/>
      <c r="H77" s="298"/>
      <c r="I77" s="301"/>
      <c r="J77" s="117"/>
      <c r="K77" s="302"/>
      <c r="L77" s="302"/>
      <c r="M77" s="303" t="str">
        <f t="shared" si="19"/>
        <v/>
      </c>
      <c r="N77" s="304"/>
      <c r="O77" s="166"/>
      <c r="P77" s="166"/>
      <c r="Q77" s="166"/>
      <c r="R77" s="166"/>
      <c r="S77" s="166"/>
    </row>
    <row r="78" spans="1:19" s="158" customFormat="1" ht="30.95" customHeight="1" thickBot="1" x14ac:dyDescent="0.25">
      <c r="A78" s="276">
        <f>Global!A78</f>
        <v>44908</v>
      </c>
      <c r="B78" s="305">
        <f>Global!B78</f>
        <v>0.54166666666666663</v>
      </c>
      <c r="C78" s="278">
        <f>Global!C78</f>
        <v>61</v>
      </c>
      <c r="D78" s="281" t="str">
        <f>Global!D78</f>
        <v>Croacia</v>
      </c>
      <c r="E78" s="280">
        <v>3</v>
      </c>
      <c r="F78" s="281" t="s">
        <v>4</v>
      </c>
      <c r="G78" s="280">
        <v>2</v>
      </c>
      <c r="H78" s="314" t="str">
        <f>Global!H78</f>
        <v>Argentina</v>
      </c>
      <c r="I78" s="283" t="str">
        <f>IF(OR(E78="",G78=""),"",IF(E78&gt;G78,"L",IF(G78&gt;E78,"V","E")))</f>
        <v>L</v>
      </c>
      <c r="J78" s="284"/>
      <c r="K78" s="285">
        <f>IF(Global!E78="","",Global!E78)</f>
        <v>0</v>
      </c>
      <c r="L78" s="285">
        <f>IF(Global!G78="","",Global!G78)</f>
        <v>3</v>
      </c>
      <c r="M78" s="296" t="str">
        <f t="shared" si="19"/>
        <v>V</v>
      </c>
      <c r="N78" s="287">
        <f>IF(M78="","",IF(AND(E78=K78,L78=G78),SEMIPuntosPorMarcador,0)+IF(M78=I78,SEMIPuntosPorGanador,0)+IF(E78-G78=K78-L78,SEMIPuntosPorDiferencia,0))</f>
        <v>0</v>
      </c>
      <c r="O78" s="166"/>
      <c r="P78" s="166"/>
      <c r="Q78" s="166"/>
      <c r="R78" s="166"/>
      <c r="S78" s="166"/>
    </row>
    <row r="79" spans="1:19" s="158" customFormat="1" ht="30.95" customHeight="1" thickBot="1" x14ac:dyDescent="0.25">
      <c r="A79" s="276">
        <f>Global!A79</f>
        <v>44909</v>
      </c>
      <c r="B79" s="306">
        <f>Global!B79</f>
        <v>0.54166666666666663</v>
      </c>
      <c r="C79" s="289">
        <f>Global!C79</f>
        <v>62</v>
      </c>
      <c r="D79" s="292" t="str">
        <f>Global!D79</f>
        <v>Marruecos (Morocco)</v>
      </c>
      <c r="E79" s="291">
        <v>2</v>
      </c>
      <c r="F79" s="292" t="s">
        <v>4</v>
      </c>
      <c r="G79" s="291">
        <v>1</v>
      </c>
      <c r="H79" s="315" t="str">
        <f>Global!H79</f>
        <v>Francia (France)</v>
      </c>
      <c r="I79" s="283" t="str">
        <f>IF(OR(E79="",G79=""),"",IF(E79&gt;G79,"L",IF(G79&gt;E79,"V","E")))</f>
        <v>L</v>
      </c>
      <c r="J79" s="284"/>
      <c r="K79" s="285">
        <f>IF(Global!E79="","",Global!E79)</f>
        <v>0</v>
      </c>
      <c r="L79" s="285">
        <f>IF(Global!G79="","",Global!G79)</f>
        <v>2</v>
      </c>
      <c r="M79" s="296" t="str">
        <f t="shared" si="19"/>
        <v>V</v>
      </c>
      <c r="N79" s="287">
        <f>IF(M79="","",IF(AND(E79=K79,L79=G79),SEMIPuntosPorMarcador,0)+IF(M79=I79,SEMIPuntosPorGanador,0)+IF(E79-G79=K79-L79,SEMIPuntosPorDiferencia,0))</f>
        <v>0</v>
      </c>
      <c r="O79" s="166"/>
      <c r="P79" s="166"/>
      <c r="Q79" s="166"/>
      <c r="R79" s="166"/>
      <c r="S79" s="166"/>
    </row>
    <row r="80" spans="1:19" s="158" customFormat="1" ht="17.25" customHeight="1" thickBot="1" x14ac:dyDescent="0.25">
      <c r="A80" s="297" t="str">
        <f>Global!A80</f>
        <v>TERCER PUESTO (Third Place)</v>
      </c>
      <c r="B80" s="312"/>
      <c r="C80" s="313"/>
      <c r="D80" s="298"/>
      <c r="E80" s="300"/>
      <c r="F80" s="298"/>
      <c r="G80" s="300"/>
      <c r="H80" s="298"/>
      <c r="I80" s="301"/>
      <c r="J80" s="117"/>
      <c r="K80" s="302"/>
      <c r="L80" s="302"/>
      <c r="M80" s="303" t="str">
        <f t="shared" si="19"/>
        <v/>
      </c>
      <c r="N80" s="304"/>
      <c r="O80" s="166"/>
      <c r="P80" s="166"/>
      <c r="Q80" s="166"/>
      <c r="R80" s="166"/>
      <c r="S80" s="166"/>
    </row>
    <row r="81" spans="1:19" s="158" customFormat="1" ht="30.95" customHeight="1" thickBot="1" x14ac:dyDescent="0.25">
      <c r="A81" s="276">
        <f>Global!A81</f>
        <v>44912</v>
      </c>
      <c r="B81" s="305">
        <f>Global!B81</f>
        <v>0.375</v>
      </c>
      <c r="C81" s="278">
        <f>Global!C81</f>
        <v>63</v>
      </c>
      <c r="D81" s="281" t="str">
        <f>Global!D81</f>
        <v>Croacia</v>
      </c>
      <c r="E81" s="280">
        <v>3</v>
      </c>
      <c r="F81" s="281" t="s">
        <v>4</v>
      </c>
      <c r="G81" s="280">
        <v>1</v>
      </c>
      <c r="H81" s="314" t="str">
        <f>Global!H81</f>
        <v>Marruecos (Morocco)</v>
      </c>
      <c r="I81" s="283" t="str">
        <f>IF(OR(E81="",G81=""),"",IF(E81&gt;G81,"L",IF(G81&gt;E81,"V","E")))</f>
        <v>L</v>
      </c>
      <c r="J81" s="284"/>
      <c r="K81" s="285">
        <f>IF(Global!E81="","",Global!E81)</f>
        <v>2</v>
      </c>
      <c r="L81" s="285">
        <f>IF(Global!G81="","",Global!G81)</f>
        <v>1</v>
      </c>
      <c r="M81" s="296" t="str">
        <f t="shared" si="19"/>
        <v>L</v>
      </c>
      <c r="N81" s="287">
        <f>IF(M81="","",IF(AND(E81=K81,L81=G81),TERCPuntosPorMarcador,0)+IF(M81=I81,TERCPuntosPorGanador,0)+IF(E81-G81=K81-L81,TERCPuntosPorDiferencia,0))</f>
        <v>8</v>
      </c>
      <c r="O81" s="166"/>
      <c r="P81" s="166"/>
      <c r="Q81" s="166"/>
      <c r="R81" s="166"/>
      <c r="S81" s="166"/>
    </row>
    <row r="82" spans="1:19" s="158" customFormat="1" ht="17.25" customHeight="1" thickBot="1" x14ac:dyDescent="0.25">
      <c r="A82" s="297" t="str">
        <f>Global!A82</f>
        <v>FINAL</v>
      </c>
      <c r="B82" s="298"/>
      <c r="C82" s="299"/>
      <c r="D82" s="298"/>
      <c r="E82" s="300"/>
      <c r="F82" s="298"/>
      <c r="G82" s="300"/>
      <c r="H82" s="298"/>
      <c r="I82" s="301"/>
      <c r="J82" s="117"/>
      <c r="K82" s="302"/>
      <c r="L82" s="302"/>
      <c r="M82" s="303" t="str">
        <f t="shared" si="19"/>
        <v/>
      </c>
      <c r="N82" s="304"/>
      <c r="O82" s="166"/>
      <c r="P82" s="166"/>
      <c r="Q82" s="166"/>
      <c r="R82" s="166"/>
      <c r="S82" s="166"/>
    </row>
    <row r="83" spans="1:19" s="158" customFormat="1" ht="30.95" customHeight="1" thickBot="1" x14ac:dyDescent="0.25">
      <c r="A83" s="276">
        <f>Global!A83</f>
        <v>44913</v>
      </c>
      <c r="B83" s="316">
        <f>Global!B83</f>
        <v>0.375</v>
      </c>
      <c r="C83" s="317">
        <f>Global!C83</f>
        <v>64</v>
      </c>
      <c r="D83" s="318" t="str">
        <f>Global!D83</f>
        <v>Argentina</v>
      </c>
      <c r="E83" s="280">
        <v>1</v>
      </c>
      <c r="F83" s="318" t="s">
        <v>4</v>
      </c>
      <c r="G83" s="280">
        <v>2</v>
      </c>
      <c r="H83" s="319" t="str">
        <f>Global!H83</f>
        <v>Francia (France)</v>
      </c>
      <c r="I83" s="283" t="str">
        <f>IF(OR(E83="",G83=""),"",IF(E83&gt;G83,"L",IF(G83&gt;E83,"V","E")))</f>
        <v>V</v>
      </c>
      <c r="J83" s="311"/>
      <c r="K83" s="320">
        <f>IF(Global!E83="","",Global!E83)</f>
        <v>2</v>
      </c>
      <c r="L83" s="320">
        <f>IF(Global!G83="","",Global!G83)</f>
        <v>2</v>
      </c>
      <c r="M83" s="286" t="str">
        <f t="shared" si="19"/>
        <v>E</v>
      </c>
      <c r="N83" s="287">
        <f>IF(M83="","",IF(AND(E83=K83,L83=G83),FINALPuntosPorMarcador,0)+IF(M83=I83,FINALPuntosPorGanador,0)+IF(E83-G83=K83-L83,FINALPuntosPorDiferencia,0))</f>
        <v>0</v>
      </c>
      <c r="O83" s="166"/>
      <c r="P83" s="166"/>
      <c r="Q83" s="166"/>
      <c r="R83" s="166"/>
      <c r="S83" s="166"/>
    </row>
    <row r="84" spans="1:19" ht="17.25" customHeight="1" x14ac:dyDescent="0.2">
      <c r="A84" s="262"/>
      <c r="B84" s="263"/>
      <c r="C84" s="264"/>
      <c r="D84" s="196"/>
      <c r="E84" s="192"/>
      <c r="F84" s="196"/>
      <c r="G84" s="192"/>
      <c r="H84" s="196"/>
      <c r="I84" s="195"/>
      <c r="J84" s="29"/>
      <c r="K84" s="198"/>
      <c r="L84" s="198"/>
      <c r="M84" s="265" t="s">
        <v>22</v>
      </c>
      <c r="N84" s="266">
        <f>SUM(N8:N83)</f>
        <v>77</v>
      </c>
      <c r="O84" s="161"/>
      <c r="P84" s="161"/>
      <c r="Q84" s="161"/>
      <c r="R84" s="161"/>
      <c r="S84" s="161"/>
    </row>
    <row r="85" spans="1:19" s="10" customFormat="1" ht="17.25" customHeight="1" x14ac:dyDescent="0.2">
      <c r="A85" s="87" t="str">
        <f>Global!A85</f>
        <v>FASE DE GRUPOS</v>
      </c>
      <c r="B85" s="88"/>
      <c r="C85" s="89"/>
      <c r="D85" s="90"/>
      <c r="E85" s="267"/>
      <c r="F85" s="90"/>
      <c r="G85" s="267"/>
      <c r="H85" s="92"/>
      <c r="I85" s="81"/>
      <c r="J85" s="30"/>
      <c r="K85" s="189"/>
      <c r="L85" s="189"/>
      <c r="M85" s="189"/>
      <c r="N85" s="189"/>
      <c r="O85" s="82"/>
      <c r="P85" s="82"/>
      <c r="Q85" s="82"/>
      <c r="R85" s="82"/>
      <c r="S85" s="82"/>
    </row>
    <row r="86" spans="1:19" ht="17.25" customHeight="1" x14ac:dyDescent="0.2">
      <c r="A86" s="83" t="str">
        <f>Global!A86</f>
        <v>Puntos por Marcador Atinado</v>
      </c>
      <c r="B86" s="83"/>
      <c r="C86" s="93"/>
      <c r="D86" s="83"/>
      <c r="E86" s="94">
        <f>Global!E86</f>
        <v>1</v>
      </c>
      <c r="F86" s="53"/>
      <c r="G86" s="268"/>
      <c r="H86" s="53"/>
      <c r="I86" s="57"/>
      <c r="J86" s="30"/>
      <c r="K86" s="167"/>
      <c r="L86" s="167"/>
      <c r="M86" s="167"/>
      <c r="N86" s="167"/>
      <c r="O86" s="167"/>
      <c r="P86" s="167"/>
      <c r="Q86" s="167"/>
      <c r="R86" s="167"/>
      <c r="S86" s="167"/>
    </row>
    <row r="87" spans="1:19" ht="17.25" customHeight="1" x14ac:dyDescent="0.2">
      <c r="A87" s="83" t="str">
        <f>Global!A87</f>
        <v>Puntos por Ganador/Empate Atinado</v>
      </c>
      <c r="B87" s="83"/>
      <c r="C87" s="93"/>
      <c r="D87" s="85"/>
      <c r="E87" s="94">
        <f>Global!E87</f>
        <v>1</v>
      </c>
      <c r="F87" s="53"/>
      <c r="G87" s="268"/>
      <c r="H87" s="53"/>
      <c r="I87" s="57"/>
      <c r="J87" s="30"/>
      <c r="K87" s="167"/>
      <c r="L87" s="167"/>
      <c r="M87" s="167"/>
      <c r="N87" s="167"/>
      <c r="O87" s="167"/>
      <c r="P87" s="167"/>
      <c r="Q87" s="167"/>
      <c r="R87" s="167"/>
      <c r="S87" s="167"/>
    </row>
    <row r="88" spans="1:19" ht="17.25" customHeight="1" x14ac:dyDescent="0.2">
      <c r="A88" s="83" t="str">
        <f>Global!A88</f>
        <v>Puntos por Ganador y Diferencia de Goles Atinado</v>
      </c>
      <c r="B88" s="84"/>
      <c r="C88" s="84"/>
      <c r="D88" s="85"/>
      <c r="E88" s="94">
        <f>Global!E88</f>
        <v>1</v>
      </c>
      <c r="F88" s="53"/>
      <c r="G88" s="268"/>
      <c r="H88" s="53"/>
      <c r="I88" s="57"/>
      <c r="J88" s="30"/>
      <c r="K88" s="167"/>
      <c r="L88" s="167"/>
      <c r="M88" s="167"/>
      <c r="N88" s="167"/>
      <c r="O88" s="167"/>
      <c r="P88" s="167"/>
      <c r="Q88" s="167"/>
      <c r="R88" s="167"/>
      <c r="S88" s="167"/>
    </row>
    <row r="89" spans="1:19" ht="17.25" customHeight="1" x14ac:dyDescent="0.2">
      <c r="A89" s="83"/>
      <c r="B89" s="84"/>
      <c r="C89" s="84"/>
      <c r="D89" s="85"/>
      <c r="E89" s="269"/>
      <c r="F89" s="53"/>
      <c r="G89" s="268"/>
      <c r="H89" s="53"/>
      <c r="I89" s="57"/>
      <c r="J89" s="30"/>
      <c r="K89" s="167"/>
      <c r="L89" s="167"/>
      <c r="M89" s="167"/>
      <c r="N89" s="167"/>
      <c r="O89" s="167"/>
      <c r="P89" s="167"/>
      <c r="Q89" s="167"/>
      <c r="R89" s="167"/>
      <c r="S89" s="167"/>
    </row>
    <row r="90" spans="1:19" ht="17.25" customHeight="1" x14ac:dyDescent="0.2">
      <c r="A90" s="87" t="str">
        <f>Global!A90</f>
        <v>OCTAVOS DE FINAL</v>
      </c>
      <c r="B90" s="55"/>
      <c r="C90" s="55"/>
      <c r="D90" s="53"/>
      <c r="E90" s="268"/>
      <c r="F90" s="53"/>
      <c r="G90" s="268"/>
      <c r="H90" s="53"/>
      <c r="I90" s="57"/>
      <c r="J90" s="30"/>
      <c r="K90" s="167"/>
      <c r="L90" s="167"/>
      <c r="M90" s="167"/>
      <c r="N90" s="167"/>
      <c r="O90" s="167"/>
      <c r="P90" s="167"/>
      <c r="Q90" s="167"/>
      <c r="R90" s="167"/>
      <c r="S90" s="167"/>
    </row>
    <row r="91" spans="1:19" ht="17.25" customHeight="1" x14ac:dyDescent="0.2">
      <c r="A91" s="83" t="str">
        <f>Global!A91</f>
        <v>Puntos por Marcador Atinado</v>
      </c>
      <c r="B91" s="83"/>
      <c r="C91" s="93"/>
      <c r="D91" s="83"/>
      <c r="E91" s="94">
        <f>Global!E91</f>
        <v>1</v>
      </c>
      <c r="F91" s="53"/>
      <c r="G91" s="268"/>
      <c r="H91" s="53"/>
      <c r="I91" s="57"/>
      <c r="J91" s="30"/>
      <c r="K91" s="167"/>
      <c r="L91" s="167"/>
      <c r="M91" s="167"/>
      <c r="N91" s="167"/>
      <c r="O91" s="167"/>
      <c r="P91" s="167"/>
      <c r="Q91" s="167"/>
      <c r="R91" s="167"/>
      <c r="S91" s="167"/>
    </row>
    <row r="92" spans="1:19" ht="17.25" customHeight="1" x14ac:dyDescent="0.2">
      <c r="A92" s="83" t="str">
        <f>Global!A92</f>
        <v>Puntos por Ganador/Empate Atinado</v>
      </c>
      <c r="B92" s="83"/>
      <c r="C92" s="93"/>
      <c r="D92" s="85"/>
      <c r="E92" s="94">
        <f>Global!E92</f>
        <v>3</v>
      </c>
      <c r="F92" s="53"/>
      <c r="G92" s="268"/>
      <c r="H92" s="53"/>
      <c r="I92" s="57"/>
      <c r="J92" s="30"/>
      <c r="K92" s="167"/>
      <c r="L92" s="167"/>
      <c r="M92" s="167"/>
      <c r="N92" s="167"/>
      <c r="O92" s="167"/>
      <c r="P92" s="167"/>
      <c r="Q92" s="167"/>
      <c r="R92" s="167"/>
      <c r="S92" s="167"/>
    </row>
    <row r="93" spans="1:19" ht="17.25" customHeight="1" x14ac:dyDescent="0.2">
      <c r="A93" s="83" t="str">
        <f>Global!A93</f>
        <v>Puntos por Ganador y Diferencia de Goles Atinado</v>
      </c>
      <c r="B93" s="84"/>
      <c r="C93" s="84"/>
      <c r="D93" s="85"/>
      <c r="E93" s="94">
        <f>Global!E93</f>
        <v>1</v>
      </c>
      <c r="F93" s="53"/>
      <c r="G93" s="268"/>
      <c r="H93" s="53"/>
      <c r="I93" s="57"/>
      <c r="J93" s="30"/>
      <c r="K93" s="167"/>
      <c r="L93" s="167"/>
      <c r="M93" s="167"/>
      <c r="N93" s="167"/>
      <c r="O93" s="167"/>
      <c r="P93" s="167"/>
      <c r="Q93" s="167"/>
      <c r="R93" s="167"/>
      <c r="S93" s="167"/>
    </row>
    <row r="94" spans="1:19" ht="17.25" customHeight="1" x14ac:dyDescent="0.2">
      <c r="A94" s="54"/>
      <c r="B94" s="55"/>
      <c r="C94" s="55"/>
      <c r="D94" s="53"/>
      <c r="E94" s="268"/>
      <c r="F94" s="53"/>
      <c r="G94" s="268"/>
      <c r="H94" s="53"/>
      <c r="I94" s="57"/>
      <c r="J94" s="30"/>
      <c r="K94" s="167"/>
      <c r="L94" s="167"/>
      <c r="M94" s="167"/>
      <c r="N94" s="167"/>
      <c r="O94" s="167"/>
      <c r="P94" s="167"/>
      <c r="Q94" s="167"/>
      <c r="R94" s="167"/>
      <c r="S94" s="167"/>
    </row>
    <row r="95" spans="1:19" ht="17.25" customHeight="1" x14ac:dyDescent="0.2">
      <c r="A95" s="87" t="str">
        <f>Global!A95</f>
        <v>CUARTOS DE FINAL</v>
      </c>
      <c r="B95" s="55"/>
      <c r="C95" s="55"/>
      <c r="D95" s="53"/>
      <c r="E95" s="268"/>
      <c r="F95" s="53"/>
      <c r="G95" s="268"/>
      <c r="H95" s="53"/>
      <c r="I95" s="57"/>
      <c r="J95" s="30"/>
      <c r="K95" s="167"/>
      <c r="L95" s="167"/>
      <c r="M95" s="167"/>
      <c r="N95" s="167"/>
      <c r="O95" s="167"/>
      <c r="P95" s="167"/>
      <c r="Q95" s="167"/>
      <c r="R95" s="167"/>
      <c r="S95" s="167"/>
    </row>
    <row r="96" spans="1:19" ht="17.25" customHeight="1" x14ac:dyDescent="0.2">
      <c r="A96" s="83" t="str">
        <f>Global!A96</f>
        <v>Puntos por Marcador Atinado</v>
      </c>
      <c r="B96" s="83"/>
      <c r="C96" s="93"/>
      <c r="D96" s="83"/>
      <c r="E96" s="94">
        <f>Global!E96</f>
        <v>1</v>
      </c>
      <c r="F96" s="53"/>
      <c r="G96" s="268"/>
      <c r="H96" s="53"/>
      <c r="I96" s="57"/>
      <c r="J96" s="30"/>
      <c r="K96" s="167"/>
      <c r="L96" s="167"/>
      <c r="M96" s="167"/>
      <c r="N96" s="167"/>
      <c r="O96" s="167"/>
      <c r="P96" s="167"/>
      <c r="Q96" s="167"/>
      <c r="R96" s="167"/>
      <c r="S96" s="167"/>
    </row>
    <row r="97" spans="1:19" ht="17.25" customHeight="1" x14ac:dyDescent="0.2">
      <c r="A97" s="83" t="str">
        <f>Global!A97</f>
        <v>Puntos por Ganador/Empate Atinado</v>
      </c>
      <c r="B97" s="83"/>
      <c r="C97" s="93"/>
      <c r="D97" s="85"/>
      <c r="E97" s="94">
        <f>Global!E97</f>
        <v>5</v>
      </c>
      <c r="F97" s="53"/>
      <c r="G97" s="268"/>
      <c r="H97" s="53"/>
      <c r="I97" s="57"/>
      <c r="J97" s="30"/>
      <c r="K97" s="167"/>
      <c r="L97" s="167"/>
      <c r="M97" s="167"/>
      <c r="N97" s="167"/>
      <c r="O97" s="167"/>
      <c r="P97" s="167"/>
      <c r="Q97" s="167"/>
      <c r="R97" s="167"/>
      <c r="S97" s="167"/>
    </row>
    <row r="98" spans="1:19" ht="17.25" customHeight="1" x14ac:dyDescent="0.2">
      <c r="A98" s="83" t="str">
        <f>Global!A98</f>
        <v>Puntos por Ganador y Diferencia de Goles Atinado</v>
      </c>
      <c r="B98" s="84"/>
      <c r="C98" s="84"/>
      <c r="D98" s="85"/>
      <c r="E98" s="94">
        <f>Global!E98</f>
        <v>1</v>
      </c>
      <c r="F98" s="53"/>
      <c r="G98" s="268"/>
      <c r="H98" s="53"/>
      <c r="I98" s="57"/>
      <c r="J98" s="30"/>
      <c r="K98" s="167"/>
      <c r="L98" s="167"/>
      <c r="M98" s="167"/>
      <c r="N98" s="167"/>
      <c r="O98" s="167"/>
      <c r="P98" s="167"/>
      <c r="Q98" s="167"/>
      <c r="R98" s="167"/>
      <c r="S98" s="167"/>
    </row>
    <row r="99" spans="1:19" ht="17.25" customHeight="1" x14ac:dyDescent="0.2">
      <c r="A99" s="54"/>
      <c r="B99" s="55"/>
      <c r="C99" s="55"/>
      <c r="D99" s="53"/>
      <c r="E99" s="268"/>
      <c r="F99" s="53"/>
      <c r="G99" s="268"/>
      <c r="H99" s="53"/>
      <c r="I99" s="57"/>
      <c r="J99" s="30"/>
      <c r="K99" s="167"/>
      <c r="L99" s="167"/>
      <c r="M99" s="167"/>
      <c r="N99" s="167"/>
      <c r="O99" s="167"/>
      <c r="P99" s="167"/>
      <c r="Q99" s="167"/>
      <c r="R99" s="167"/>
      <c r="S99" s="167"/>
    </row>
    <row r="100" spans="1:19" ht="17.25" customHeight="1" x14ac:dyDescent="0.2">
      <c r="A100" s="87" t="str">
        <f>Global!A100</f>
        <v>SEMIFINAL</v>
      </c>
      <c r="B100" s="55"/>
      <c r="C100" s="55"/>
      <c r="D100" s="53"/>
      <c r="E100" s="268"/>
      <c r="F100" s="53"/>
      <c r="G100" s="268"/>
      <c r="H100" s="53"/>
      <c r="I100" s="57"/>
      <c r="J100" s="30"/>
      <c r="K100" s="167"/>
      <c r="L100" s="167"/>
      <c r="M100" s="167"/>
      <c r="N100" s="167"/>
      <c r="O100" s="167"/>
      <c r="P100" s="167"/>
      <c r="Q100" s="167"/>
      <c r="R100" s="167"/>
      <c r="S100" s="167"/>
    </row>
    <row r="101" spans="1:19" ht="17.25" customHeight="1" x14ac:dyDescent="0.2">
      <c r="A101" s="83" t="str">
        <f>Global!A101</f>
        <v>Puntos por Marcador Atinado</v>
      </c>
      <c r="B101" s="83"/>
      <c r="C101" s="93"/>
      <c r="D101" s="83"/>
      <c r="E101" s="94">
        <f>Global!E101</f>
        <v>1</v>
      </c>
      <c r="F101" s="53"/>
      <c r="G101" s="268"/>
      <c r="H101" s="53"/>
      <c r="I101" s="57"/>
      <c r="J101" s="30"/>
      <c r="K101" s="167"/>
      <c r="L101" s="167"/>
      <c r="M101" s="167"/>
      <c r="N101" s="167"/>
      <c r="O101" s="167"/>
      <c r="P101" s="167"/>
      <c r="Q101" s="167"/>
      <c r="R101" s="167"/>
      <c r="S101" s="167"/>
    </row>
    <row r="102" spans="1:19" ht="17.25" customHeight="1" x14ac:dyDescent="0.2">
      <c r="A102" s="83" t="str">
        <f>Global!A102</f>
        <v>Puntos por Ganador/Empate Atinado</v>
      </c>
      <c r="B102" s="83"/>
      <c r="C102" s="93"/>
      <c r="D102" s="85"/>
      <c r="E102" s="94">
        <f>Global!E102</f>
        <v>7</v>
      </c>
      <c r="F102" s="53"/>
      <c r="G102" s="268"/>
      <c r="H102" s="53"/>
      <c r="I102" s="57"/>
      <c r="J102" s="30"/>
      <c r="K102" s="167"/>
      <c r="L102" s="167"/>
      <c r="M102" s="167"/>
      <c r="N102" s="167"/>
      <c r="O102" s="167"/>
      <c r="P102" s="167"/>
      <c r="Q102" s="167"/>
      <c r="R102" s="167"/>
      <c r="S102" s="167"/>
    </row>
    <row r="103" spans="1:19" ht="17.25" customHeight="1" x14ac:dyDescent="0.2">
      <c r="A103" s="83" t="str">
        <f>Global!A103</f>
        <v>Puntos por Ganador y Diferencia de Goles Atinado</v>
      </c>
      <c r="B103" s="84"/>
      <c r="C103" s="84"/>
      <c r="D103" s="85"/>
      <c r="E103" s="94">
        <f>Global!E103</f>
        <v>1</v>
      </c>
      <c r="F103" s="53"/>
      <c r="G103" s="268"/>
      <c r="H103" s="53"/>
      <c r="I103" s="57"/>
      <c r="J103" s="30"/>
      <c r="K103" s="167"/>
      <c r="L103" s="167"/>
      <c r="M103" s="167"/>
      <c r="N103" s="167"/>
      <c r="O103" s="167"/>
      <c r="P103" s="167"/>
      <c r="Q103" s="167"/>
      <c r="R103" s="167"/>
      <c r="S103" s="167"/>
    </row>
    <row r="104" spans="1:19" ht="17.25" customHeight="1" x14ac:dyDescent="0.2">
      <c r="A104" s="54"/>
      <c r="B104" s="55"/>
      <c r="C104" s="55"/>
      <c r="D104" s="53"/>
      <c r="E104" s="268"/>
      <c r="F104" s="53"/>
      <c r="G104" s="268"/>
      <c r="H104" s="53"/>
      <c r="I104" s="57"/>
      <c r="J104" s="30"/>
      <c r="K104" s="167"/>
      <c r="L104" s="167"/>
      <c r="M104" s="167"/>
      <c r="N104" s="167"/>
      <c r="O104" s="167"/>
      <c r="P104" s="167"/>
      <c r="Q104" s="167"/>
      <c r="R104" s="167"/>
      <c r="S104" s="167"/>
    </row>
    <row r="105" spans="1:19" ht="17.25" customHeight="1" x14ac:dyDescent="0.2">
      <c r="A105" s="87" t="str">
        <f>Global!A105</f>
        <v>TERCER LUGAR</v>
      </c>
      <c r="B105" s="55"/>
      <c r="C105" s="55"/>
      <c r="D105" s="53"/>
      <c r="E105" s="268"/>
      <c r="F105" s="53"/>
      <c r="G105" s="268"/>
      <c r="H105" s="53"/>
      <c r="I105" s="57"/>
      <c r="J105" s="30"/>
      <c r="K105" s="167"/>
      <c r="L105" s="167"/>
      <c r="M105" s="167"/>
      <c r="N105" s="167"/>
      <c r="O105" s="167"/>
      <c r="P105" s="167"/>
      <c r="Q105" s="167"/>
      <c r="R105" s="167"/>
      <c r="S105" s="167"/>
    </row>
    <row r="106" spans="1:19" ht="17.25" customHeight="1" x14ac:dyDescent="0.2">
      <c r="A106" s="83" t="str">
        <f>Global!A106</f>
        <v>Puntos por Marcador Atinado</v>
      </c>
      <c r="B106" s="83"/>
      <c r="C106" s="93"/>
      <c r="D106" s="83"/>
      <c r="E106" s="94">
        <f>Global!E106</f>
        <v>1</v>
      </c>
      <c r="F106" s="53"/>
      <c r="G106" s="268"/>
      <c r="H106" s="53"/>
      <c r="I106" s="57"/>
      <c r="J106" s="30"/>
      <c r="K106" s="167"/>
      <c r="L106" s="167"/>
      <c r="M106" s="167"/>
      <c r="N106" s="167"/>
      <c r="O106" s="167"/>
      <c r="P106" s="167"/>
      <c r="Q106" s="167"/>
      <c r="R106" s="167"/>
      <c r="S106" s="167"/>
    </row>
    <row r="107" spans="1:19" ht="17.25" customHeight="1" x14ac:dyDescent="0.2">
      <c r="A107" s="83" t="str">
        <f>Global!A107</f>
        <v>Puntos por Ganador/Empate Atinado</v>
      </c>
      <c r="B107" s="83"/>
      <c r="C107" s="93"/>
      <c r="D107" s="85"/>
      <c r="E107" s="94">
        <f>Global!E107</f>
        <v>8</v>
      </c>
      <c r="F107" s="53"/>
      <c r="G107" s="268"/>
      <c r="H107" s="53"/>
      <c r="I107" s="57"/>
      <c r="J107" s="30"/>
      <c r="K107" s="167"/>
      <c r="L107" s="167"/>
      <c r="M107" s="167"/>
      <c r="N107" s="167"/>
      <c r="O107" s="167"/>
      <c r="P107" s="167"/>
      <c r="Q107" s="167"/>
      <c r="R107" s="167"/>
      <c r="S107" s="167"/>
    </row>
    <row r="108" spans="1:19" ht="17.25" customHeight="1" x14ac:dyDescent="0.2">
      <c r="A108" s="83" t="str">
        <f>Global!A108</f>
        <v>Puntos por Ganador y Diferencia de Goles Atinado</v>
      </c>
      <c r="B108" s="84"/>
      <c r="C108" s="84"/>
      <c r="D108" s="85"/>
      <c r="E108" s="94">
        <f>Global!E108</f>
        <v>1</v>
      </c>
      <c r="F108" s="53"/>
      <c r="G108" s="268"/>
      <c r="H108" s="53"/>
      <c r="I108" s="57"/>
      <c r="J108" s="30"/>
      <c r="K108" s="167"/>
      <c r="L108" s="167"/>
      <c r="M108" s="167"/>
      <c r="N108" s="167"/>
      <c r="O108" s="167"/>
      <c r="P108" s="167"/>
      <c r="Q108" s="167"/>
      <c r="R108" s="167"/>
      <c r="S108" s="167"/>
    </row>
    <row r="109" spans="1:19" ht="17.25" customHeight="1" x14ac:dyDescent="0.2">
      <c r="A109" s="83"/>
      <c r="B109" s="84"/>
      <c r="C109" s="84"/>
      <c r="D109" s="85"/>
      <c r="E109" s="94"/>
      <c r="F109" s="53"/>
      <c r="G109" s="268"/>
      <c r="H109" s="53"/>
      <c r="I109" s="57"/>
      <c r="J109" s="30"/>
      <c r="K109" s="167"/>
      <c r="L109" s="167"/>
      <c r="M109" s="167"/>
      <c r="N109" s="167"/>
      <c r="O109" s="167"/>
      <c r="P109" s="167"/>
      <c r="Q109" s="167"/>
      <c r="R109" s="167"/>
      <c r="S109" s="167"/>
    </row>
    <row r="110" spans="1:19" ht="17.25" customHeight="1" x14ac:dyDescent="0.2">
      <c r="A110" s="87" t="str">
        <f>Global!A110</f>
        <v>FINAL</v>
      </c>
      <c r="B110" s="55"/>
      <c r="C110" s="55"/>
      <c r="D110" s="53"/>
      <c r="E110" s="268"/>
      <c r="F110" s="53"/>
      <c r="G110" s="268"/>
      <c r="H110" s="53"/>
      <c r="I110" s="57"/>
      <c r="J110" s="30"/>
      <c r="K110" s="167"/>
      <c r="L110" s="167"/>
      <c r="M110" s="167"/>
      <c r="N110" s="167"/>
      <c r="O110" s="167"/>
      <c r="P110" s="167"/>
      <c r="Q110" s="167"/>
      <c r="R110" s="167"/>
      <c r="S110" s="167"/>
    </row>
    <row r="111" spans="1:19" ht="17.25" customHeight="1" x14ac:dyDescent="0.2">
      <c r="A111" s="83" t="str">
        <f>Global!A111</f>
        <v>Puntos por Marcador Atinado</v>
      </c>
      <c r="B111" s="83"/>
      <c r="C111" s="93"/>
      <c r="D111" s="83"/>
      <c r="E111" s="94">
        <f>Global!E111</f>
        <v>1</v>
      </c>
      <c r="F111" s="53"/>
      <c r="G111" s="268"/>
      <c r="H111" s="53"/>
      <c r="I111" s="57"/>
      <c r="J111" s="30"/>
      <c r="K111" s="167"/>
      <c r="L111" s="167"/>
      <c r="M111" s="167"/>
      <c r="N111" s="167"/>
      <c r="O111" s="167"/>
      <c r="P111" s="167"/>
      <c r="Q111" s="167"/>
      <c r="R111" s="167"/>
      <c r="S111" s="167"/>
    </row>
    <row r="112" spans="1:19" ht="17.25" customHeight="1" x14ac:dyDescent="0.2">
      <c r="A112" s="83" t="str">
        <f>Global!A112</f>
        <v>Puntos por Ganador/Empate Atinado</v>
      </c>
      <c r="B112" s="83"/>
      <c r="C112" s="93"/>
      <c r="D112" s="85"/>
      <c r="E112" s="94">
        <f>Global!E112</f>
        <v>10</v>
      </c>
      <c r="F112" s="53"/>
      <c r="G112" s="268"/>
      <c r="H112" s="53"/>
      <c r="I112" s="57"/>
      <c r="J112" s="30"/>
      <c r="K112" s="167"/>
      <c r="L112" s="167"/>
      <c r="M112" s="167"/>
      <c r="N112" s="167"/>
      <c r="O112" s="167"/>
      <c r="P112" s="167"/>
      <c r="Q112" s="167"/>
      <c r="R112" s="167"/>
      <c r="S112" s="167"/>
    </row>
    <row r="113" spans="1:19" ht="17.25" customHeight="1" x14ac:dyDescent="0.2">
      <c r="A113" s="83" t="str">
        <f>Global!A113</f>
        <v>Puntos por Ganador y Diferencia de Goles Atinado</v>
      </c>
      <c r="B113" s="84"/>
      <c r="C113" s="84"/>
      <c r="D113" s="85"/>
      <c r="E113" s="94">
        <f>Global!E113</f>
        <v>1</v>
      </c>
      <c r="F113" s="53"/>
      <c r="G113" s="268"/>
      <c r="H113" s="53"/>
      <c r="I113" s="57"/>
      <c r="J113" s="30"/>
      <c r="K113" s="167"/>
      <c r="L113" s="167"/>
      <c r="M113" s="167"/>
      <c r="N113" s="167"/>
      <c r="O113" s="167"/>
      <c r="P113" s="167"/>
      <c r="Q113" s="167"/>
      <c r="R113" s="167"/>
      <c r="S113" s="167"/>
    </row>
    <row r="114" spans="1:19" ht="17.25" customHeight="1" x14ac:dyDescent="0.2">
      <c r="A114" s="54"/>
      <c r="B114" s="55"/>
      <c r="C114" s="55"/>
      <c r="D114" s="53"/>
      <c r="E114" s="268"/>
      <c r="F114" s="53"/>
      <c r="G114" s="268"/>
      <c r="H114" s="53"/>
      <c r="I114" s="57"/>
      <c r="J114" s="30"/>
      <c r="K114" s="167"/>
      <c r="L114" s="167"/>
      <c r="M114" s="167"/>
      <c r="N114" s="167"/>
      <c r="O114" s="167"/>
      <c r="P114" s="167"/>
      <c r="Q114" s="167"/>
      <c r="R114" s="167"/>
      <c r="S114" s="167"/>
    </row>
    <row r="115" spans="1:19" ht="17.25" customHeight="1" x14ac:dyDescent="0.2">
      <c r="A115" s="54"/>
      <c r="B115" s="55"/>
      <c r="C115" s="55"/>
      <c r="D115" s="53"/>
      <c r="E115" s="268"/>
      <c r="F115" s="53"/>
      <c r="G115" s="268"/>
      <c r="H115" s="53"/>
      <c r="I115" s="57"/>
      <c r="J115" s="30"/>
      <c r="K115" s="167"/>
      <c r="L115" s="167"/>
      <c r="M115" s="167"/>
      <c r="N115" s="167"/>
      <c r="O115" s="167"/>
      <c r="P115" s="167"/>
      <c r="Q115" s="167"/>
      <c r="R115" s="167"/>
      <c r="S115" s="167"/>
    </row>
    <row r="116" spans="1:19" ht="17.25" customHeight="1" x14ac:dyDescent="0.2">
      <c r="A116" s="54"/>
      <c r="B116" s="55"/>
      <c r="C116" s="55"/>
      <c r="D116" s="53"/>
      <c r="E116" s="268"/>
      <c r="F116" s="53"/>
      <c r="G116" s="268"/>
      <c r="H116" s="53"/>
      <c r="I116" s="57"/>
      <c r="J116" s="30"/>
      <c r="K116" s="167"/>
      <c r="L116" s="167"/>
      <c r="M116" s="167"/>
      <c r="N116" s="167"/>
      <c r="O116" s="167"/>
      <c r="P116" s="167"/>
      <c r="Q116" s="167"/>
      <c r="R116" s="167"/>
      <c r="S116" s="167"/>
    </row>
    <row r="117" spans="1:19" ht="17.25" customHeight="1" x14ac:dyDescent="0.2">
      <c r="A117" s="54"/>
      <c r="B117" s="55"/>
      <c r="C117" s="55"/>
      <c r="D117" s="53"/>
      <c r="E117" s="268"/>
      <c r="F117" s="53"/>
      <c r="G117" s="268"/>
      <c r="H117" s="53"/>
      <c r="I117" s="57"/>
      <c r="J117" s="30"/>
      <c r="K117" s="167"/>
      <c r="L117" s="167"/>
      <c r="M117" s="167"/>
      <c r="N117" s="167"/>
      <c r="O117" s="167"/>
      <c r="P117" s="167"/>
      <c r="Q117" s="167"/>
      <c r="R117" s="167"/>
      <c r="S117" s="167"/>
    </row>
    <row r="118" spans="1:19" ht="17.25" customHeight="1" x14ac:dyDescent="0.2">
      <c r="A118" s="54"/>
      <c r="B118" s="55"/>
      <c r="C118" s="55"/>
      <c r="D118" s="53"/>
      <c r="E118" s="268"/>
      <c r="F118" s="53"/>
      <c r="G118" s="268"/>
      <c r="H118" s="53"/>
      <c r="I118" s="57"/>
      <c r="J118" s="30"/>
      <c r="K118" s="167"/>
      <c r="L118" s="167"/>
      <c r="M118" s="167"/>
      <c r="N118" s="167"/>
      <c r="O118" s="167"/>
      <c r="P118" s="167"/>
      <c r="Q118" s="167"/>
      <c r="R118" s="167"/>
      <c r="S118" s="167"/>
    </row>
    <row r="119" spans="1:19" ht="17.25" customHeight="1" x14ac:dyDescent="0.2">
      <c r="A119" s="54"/>
      <c r="B119" s="55"/>
      <c r="C119" s="55"/>
      <c r="D119" s="53"/>
      <c r="E119" s="268"/>
      <c r="F119" s="53"/>
      <c r="G119" s="268"/>
      <c r="H119" s="53"/>
      <c r="I119" s="57"/>
      <c r="J119" s="30"/>
      <c r="K119" s="167"/>
      <c r="L119" s="167"/>
      <c r="M119" s="167"/>
      <c r="N119" s="167"/>
      <c r="O119" s="167"/>
      <c r="P119" s="167"/>
      <c r="Q119" s="167"/>
      <c r="R119" s="167"/>
      <c r="S119" s="167"/>
    </row>
    <row r="120" spans="1:19" ht="17.25" customHeight="1" x14ac:dyDescent="0.2">
      <c r="A120" s="54"/>
      <c r="B120" s="55"/>
      <c r="C120" s="55"/>
      <c r="D120" s="53"/>
      <c r="E120" s="268"/>
      <c r="F120" s="53"/>
      <c r="G120" s="268"/>
      <c r="H120" s="53"/>
      <c r="I120" s="57"/>
      <c r="J120" s="30"/>
      <c r="K120" s="167"/>
      <c r="L120" s="167"/>
      <c r="M120" s="167"/>
      <c r="N120" s="167"/>
      <c r="O120" s="167"/>
      <c r="P120" s="167"/>
      <c r="Q120" s="167"/>
      <c r="R120" s="167"/>
      <c r="S120" s="167"/>
    </row>
  </sheetData>
  <sheetProtection sheet="1" objects="1" scenarios="1"/>
  <mergeCells count="3">
    <mergeCell ref="A1:N1"/>
    <mergeCell ref="B3:D3"/>
    <mergeCell ref="B4:D4"/>
  </mergeCells>
  <phoneticPr fontId="17" type="noConversion"/>
  <dataValidations count="1">
    <dataValidation type="whole" allowBlank="1" showInputMessage="1" showErrorMessage="1" sqref="E3:E85 E114:E120 E89:E90 E94:E95 E99:E100 E104:E105 E110" xr:uid="{C6EC6C49-F462-4ABE-9AC3-FFC23CB4A68B}">
      <formula1>0</formula1>
      <formula2>20</formula2>
    </dataValidation>
  </dataValidations>
  <hyperlinks>
    <hyperlink ref="A1:N1" location="Global!A1" display="Quiniela Mundial 2010" xr:uid="{82F487AA-21C9-45EF-BB84-2D3A58493CB8}"/>
  </hyperlinks>
  <pageMargins left="0.75" right="0.75" top="1" bottom="1" header="0.5" footer="0.5"/>
  <pageSetup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dimension ref="A1:S120"/>
  <sheetViews>
    <sheetView workbookViewId="0">
      <selection activeCell="A2" sqref="A1:N1048576"/>
    </sheetView>
  </sheetViews>
  <sheetFormatPr defaultColWidth="9.140625" defaultRowHeight="17.25" customHeight="1" x14ac:dyDescent="0.2"/>
  <cols>
    <col min="1" max="1" width="12" style="270" customWidth="1"/>
    <col min="2" max="2" width="10.7109375" style="271" customWidth="1"/>
    <col min="3" max="3" width="6.85546875" style="271" bestFit="1" customWidth="1"/>
    <col min="4" max="4" width="12.42578125" style="157" customWidth="1"/>
    <col min="5" max="5" width="3.7109375" style="272" customWidth="1"/>
    <col min="6" max="6" width="5.42578125" style="157" customWidth="1"/>
    <col min="7" max="7" width="3.85546875" style="272" customWidth="1"/>
    <col min="8" max="8" width="13" style="157" customWidth="1"/>
    <col min="9" max="9" width="5.85546875" style="273" customWidth="1"/>
    <col min="10" max="10" width="3" style="10" customWidth="1"/>
    <col min="11" max="11" width="5" style="274" customWidth="1"/>
    <col min="12" max="12" width="5.28515625" style="274" customWidth="1"/>
    <col min="13" max="13" width="6.5703125" style="275" customWidth="1"/>
    <col min="14" max="14" width="7.7109375" style="10" bestFit="1" customWidth="1"/>
    <col min="15" max="16384" width="9.140625" style="157"/>
  </cols>
  <sheetData>
    <row r="1" spans="1:19" ht="26.25" customHeight="1" x14ac:dyDescent="0.35">
      <c r="A1" s="352" t="s">
        <v>82</v>
      </c>
      <c r="B1" s="352"/>
      <c r="C1" s="352"/>
      <c r="D1" s="352"/>
      <c r="E1" s="352"/>
      <c r="F1" s="352"/>
      <c r="G1" s="352"/>
      <c r="H1" s="352"/>
      <c r="I1" s="352"/>
      <c r="J1" s="352"/>
      <c r="K1" s="352"/>
      <c r="L1" s="352"/>
      <c r="M1" s="352"/>
      <c r="N1" s="352"/>
      <c r="O1" s="161"/>
      <c r="P1" s="161"/>
      <c r="Q1" s="161"/>
      <c r="R1" s="161"/>
      <c r="S1" s="161"/>
    </row>
    <row r="2" spans="1:19" ht="12.75" customHeight="1" x14ac:dyDescent="0.3">
      <c r="A2" s="28"/>
      <c r="B2" s="28"/>
      <c r="C2" s="28"/>
      <c r="D2" s="28"/>
      <c r="E2" s="1"/>
      <c r="F2" s="28"/>
      <c r="G2" s="1"/>
      <c r="H2" s="28"/>
      <c r="I2" s="28"/>
      <c r="J2" s="28"/>
      <c r="K2" s="33"/>
      <c r="L2" s="33"/>
      <c r="M2" s="28"/>
      <c r="N2" s="28"/>
      <c r="O2" s="161"/>
      <c r="P2" s="161"/>
      <c r="Q2" s="161"/>
      <c r="R2" s="161"/>
      <c r="S2" s="161"/>
    </row>
    <row r="3" spans="1:19" ht="17.25" customHeight="1" x14ac:dyDescent="0.2">
      <c r="A3" s="191" t="s">
        <v>17</v>
      </c>
      <c r="B3" s="353" t="s">
        <v>133</v>
      </c>
      <c r="C3" s="353"/>
      <c r="D3" s="353"/>
      <c r="E3" s="192"/>
      <c r="F3" s="193"/>
      <c r="G3" s="192"/>
      <c r="H3" s="194"/>
      <c r="I3" s="195"/>
      <c r="J3" s="29"/>
      <c r="K3" s="34"/>
      <c r="L3" s="34"/>
      <c r="M3" s="196"/>
      <c r="N3" s="29"/>
      <c r="O3" s="161"/>
      <c r="P3" s="161"/>
      <c r="Q3" s="161"/>
      <c r="R3" s="161"/>
      <c r="S3" s="161"/>
    </row>
    <row r="4" spans="1:19" ht="17.25" customHeight="1" thickBot="1" x14ac:dyDescent="0.25">
      <c r="A4" s="197" t="s">
        <v>18</v>
      </c>
      <c r="B4" s="354" t="s">
        <v>134</v>
      </c>
      <c r="C4" s="354"/>
      <c r="D4" s="354"/>
      <c r="E4" s="192"/>
      <c r="F4" s="196"/>
      <c r="G4" s="192"/>
      <c r="H4" s="196"/>
      <c r="I4" s="195"/>
      <c r="J4" s="29"/>
      <c r="K4" s="198"/>
      <c r="L4" s="198"/>
      <c r="M4" s="199"/>
      <c r="N4" s="29"/>
      <c r="O4" s="161"/>
      <c r="P4" s="161"/>
      <c r="Q4" s="161"/>
      <c r="R4" s="161"/>
      <c r="S4" s="161"/>
    </row>
    <row r="5" spans="1:19" ht="17.25" customHeight="1" thickBot="1" x14ac:dyDescent="0.25">
      <c r="A5" s="197"/>
      <c r="B5" s="200"/>
      <c r="C5" s="200"/>
      <c r="D5" s="201"/>
      <c r="E5" s="192"/>
      <c r="F5" s="196"/>
      <c r="G5" s="192"/>
      <c r="H5" s="196"/>
      <c r="I5" s="195"/>
      <c r="J5" s="29"/>
      <c r="K5" s="202" t="s">
        <v>19</v>
      </c>
      <c r="L5" s="203"/>
      <c r="M5" s="204"/>
      <c r="N5" s="29"/>
      <c r="O5" s="161"/>
      <c r="P5" s="161"/>
      <c r="Q5" s="161"/>
      <c r="R5" s="161"/>
      <c r="S5" s="161"/>
    </row>
    <row r="6" spans="1:19" s="168" customFormat="1" ht="34.5" customHeight="1" thickBot="1" x14ac:dyDescent="0.25">
      <c r="A6" s="205" t="s">
        <v>0</v>
      </c>
      <c r="B6" s="206" t="s">
        <v>1</v>
      </c>
      <c r="C6" s="206" t="s">
        <v>25</v>
      </c>
      <c r="D6" s="207" t="s">
        <v>2</v>
      </c>
      <c r="E6" s="208"/>
      <c r="F6" s="209" t="s">
        <v>20</v>
      </c>
      <c r="G6" s="208"/>
      <c r="H6" s="209" t="s">
        <v>3</v>
      </c>
      <c r="I6" s="209" t="s">
        <v>21</v>
      </c>
      <c r="J6" s="210"/>
      <c r="K6" s="211" t="s">
        <v>109</v>
      </c>
      <c r="L6" s="211" t="s">
        <v>112</v>
      </c>
      <c r="M6" s="212" t="s">
        <v>110</v>
      </c>
      <c r="N6" s="213" t="s">
        <v>111</v>
      </c>
      <c r="O6" s="165"/>
      <c r="P6" s="165"/>
      <c r="Q6" s="165"/>
      <c r="R6" s="165"/>
      <c r="S6" s="165"/>
    </row>
    <row r="7" spans="1:19" ht="17.25" customHeight="1" thickBot="1" x14ac:dyDescent="0.25">
      <c r="A7" s="214" t="str">
        <f>Global!A7</f>
        <v>GRUPO A (Group A)</v>
      </c>
      <c r="B7" s="215"/>
      <c r="C7" s="216"/>
      <c r="D7" s="215"/>
      <c r="E7" s="217"/>
      <c r="F7" s="215"/>
      <c r="G7" s="217"/>
      <c r="H7" s="215"/>
      <c r="I7" s="218"/>
      <c r="J7" s="77"/>
      <c r="K7" s="219"/>
      <c r="L7" s="219"/>
      <c r="M7" s="220"/>
      <c r="N7" s="221"/>
      <c r="O7" s="161"/>
      <c r="P7" s="161"/>
      <c r="Q7" s="161"/>
      <c r="R7" s="161"/>
      <c r="S7" s="161"/>
    </row>
    <row r="8" spans="1:19" s="158" customFormat="1" ht="30.95" customHeight="1" thickBot="1" x14ac:dyDescent="0.25">
      <c r="A8" s="276">
        <f>Global!A8</f>
        <v>44885</v>
      </c>
      <c r="B8" s="277">
        <f>Global!B8</f>
        <v>0.41666666666666669</v>
      </c>
      <c r="C8" s="278">
        <f>Global!C8</f>
        <v>1</v>
      </c>
      <c r="D8" s="279" t="str">
        <f>Global!D8</f>
        <v>Qatar</v>
      </c>
      <c r="E8" s="280">
        <v>2</v>
      </c>
      <c r="F8" s="281" t="s">
        <v>4</v>
      </c>
      <c r="G8" s="280">
        <v>2</v>
      </c>
      <c r="H8" s="282" t="str">
        <f>Global!H8</f>
        <v>Ecuador</v>
      </c>
      <c r="I8" s="283" t="str">
        <f t="shared" ref="I8:I13" si="0">IF(OR(E8="",G8=""),"",IF(E8&gt;G8,"L",IF(G8&gt;E8,"V","E")))</f>
        <v>E</v>
      </c>
      <c r="J8" s="284"/>
      <c r="K8" s="285">
        <f>IF(Global!E8="","",Global!E8)</f>
        <v>0</v>
      </c>
      <c r="L8" s="285">
        <f>IF(Global!G8="","",Global!G8)</f>
        <v>2</v>
      </c>
      <c r="M8" s="286" t="str">
        <f t="shared" ref="M8:M71" si="1">IF(OR(K8="",L8=""),"",IF(K8&gt;L8,"L",IF(L8&gt;K8,"V","E")))</f>
        <v>V</v>
      </c>
      <c r="N8" s="287">
        <f t="shared" ref="N8:N13" si="2">IF(M8="","",IF(AND(E8=K8,L8=G8),GPOSPuntosPorMarcador,0)+IF(M8=I8,GPOSPuntosPorGanador,0)+IF(E8-G8=K8-L8,GPOSPuntosPorDiferencia,0))</f>
        <v>0</v>
      </c>
      <c r="O8" s="166"/>
      <c r="P8" s="166"/>
      <c r="Q8" s="166"/>
      <c r="R8" s="166"/>
      <c r="S8" s="166"/>
    </row>
    <row r="9" spans="1:19" s="158" customFormat="1" ht="30.95" customHeight="1" thickBot="1" x14ac:dyDescent="0.25">
      <c r="A9" s="276">
        <f>Global!A9</f>
        <v>44886</v>
      </c>
      <c r="B9" s="288">
        <f>Global!B9</f>
        <v>0.41666666666666669</v>
      </c>
      <c r="C9" s="289">
        <f>Global!C9</f>
        <v>2</v>
      </c>
      <c r="D9" s="290" t="str">
        <f>Global!D9</f>
        <v>Senegal</v>
      </c>
      <c r="E9" s="291">
        <v>0</v>
      </c>
      <c r="F9" s="292" t="s">
        <v>4</v>
      </c>
      <c r="G9" s="291">
        <v>2</v>
      </c>
      <c r="H9" s="293" t="str">
        <f>Global!H9</f>
        <v>Holanda (Holland)</v>
      </c>
      <c r="I9" s="283" t="str">
        <f t="shared" si="0"/>
        <v>V</v>
      </c>
      <c r="J9" s="284"/>
      <c r="K9" s="285">
        <f>IF(Global!E9="","",Global!E9)</f>
        <v>0</v>
      </c>
      <c r="L9" s="285">
        <f>IF(Global!G9="","",Global!G9)</f>
        <v>2</v>
      </c>
      <c r="M9" s="294" t="str">
        <f t="shared" si="1"/>
        <v>V</v>
      </c>
      <c r="N9" s="287">
        <f t="shared" si="2"/>
        <v>3</v>
      </c>
      <c r="O9" s="166"/>
      <c r="P9" s="166"/>
      <c r="Q9" s="166"/>
      <c r="R9" s="166"/>
      <c r="S9" s="166"/>
    </row>
    <row r="10" spans="1:19" s="158" customFormat="1" ht="30.95" customHeight="1" thickBot="1" x14ac:dyDescent="0.25">
      <c r="A10" s="276">
        <f>Global!A10</f>
        <v>44890</v>
      </c>
      <c r="B10" s="288">
        <f>Global!B10</f>
        <v>0.29166666666666669</v>
      </c>
      <c r="C10" s="289">
        <f>Global!C10</f>
        <v>17</v>
      </c>
      <c r="D10" s="290" t="str">
        <f>Global!D10</f>
        <v>Qatar</v>
      </c>
      <c r="E10" s="291">
        <v>1</v>
      </c>
      <c r="F10" s="292" t="s">
        <v>4</v>
      </c>
      <c r="G10" s="291">
        <v>1</v>
      </c>
      <c r="H10" s="293" t="str">
        <f>Global!H10</f>
        <v>Senegal</v>
      </c>
      <c r="I10" s="283" t="str">
        <f t="shared" si="0"/>
        <v>E</v>
      </c>
      <c r="J10" s="284"/>
      <c r="K10" s="285">
        <f>IF(Global!E10="","",Global!E10)</f>
        <v>1</v>
      </c>
      <c r="L10" s="285">
        <f>IF(Global!G10="","",Global!G10)</f>
        <v>3</v>
      </c>
      <c r="M10" s="295" t="str">
        <f t="shared" si="1"/>
        <v>V</v>
      </c>
      <c r="N10" s="287">
        <f t="shared" si="2"/>
        <v>0</v>
      </c>
      <c r="O10" s="166"/>
      <c r="P10" s="166"/>
      <c r="Q10" s="166"/>
      <c r="R10" s="166"/>
      <c r="S10" s="166"/>
    </row>
    <row r="11" spans="1:19" s="158" customFormat="1" ht="30.95" customHeight="1" thickBot="1" x14ac:dyDescent="0.25">
      <c r="A11" s="276">
        <f>Global!A11</f>
        <v>44890</v>
      </c>
      <c r="B11" s="288">
        <f>Global!B11</f>
        <v>0.41666666666666669</v>
      </c>
      <c r="C11" s="289">
        <f>Global!C11</f>
        <v>18</v>
      </c>
      <c r="D11" s="290" t="str">
        <f>Global!D11</f>
        <v>Holanda (Holland)</v>
      </c>
      <c r="E11" s="291">
        <v>3</v>
      </c>
      <c r="F11" s="292" t="s">
        <v>4</v>
      </c>
      <c r="G11" s="291">
        <v>1</v>
      </c>
      <c r="H11" s="293" t="str">
        <f>Global!H11</f>
        <v>Ecuador</v>
      </c>
      <c r="I11" s="283" t="str">
        <f t="shared" si="0"/>
        <v>L</v>
      </c>
      <c r="J11" s="284"/>
      <c r="K11" s="285">
        <f>IF(Global!E11="","",Global!E11)</f>
        <v>1</v>
      </c>
      <c r="L11" s="285">
        <f>IF(Global!G11="","",Global!G11)</f>
        <v>1</v>
      </c>
      <c r="M11" s="296" t="str">
        <f t="shared" si="1"/>
        <v>E</v>
      </c>
      <c r="N11" s="287">
        <f t="shared" si="2"/>
        <v>0</v>
      </c>
      <c r="O11" s="166"/>
      <c r="P11" s="166"/>
      <c r="Q11" s="166"/>
      <c r="R11" s="166"/>
      <c r="S11" s="166"/>
    </row>
    <row r="12" spans="1:19" s="158" customFormat="1" ht="30.95" customHeight="1" thickBot="1" x14ac:dyDescent="0.25">
      <c r="A12" s="276">
        <f>Global!A12</f>
        <v>44894</v>
      </c>
      <c r="B12" s="288">
        <f>Global!B12</f>
        <v>0.375</v>
      </c>
      <c r="C12" s="289">
        <f>Global!C12</f>
        <v>33</v>
      </c>
      <c r="D12" s="290" t="str">
        <f>Global!D12</f>
        <v>Holanda (Holland)</v>
      </c>
      <c r="E12" s="291">
        <v>2</v>
      </c>
      <c r="F12" s="292" t="s">
        <v>4</v>
      </c>
      <c r="G12" s="291">
        <v>0</v>
      </c>
      <c r="H12" s="293" t="str">
        <f>Global!H12</f>
        <v>Qatar</v>
      </c>
      <c r="I12" s="283" t="str">
        <f t="shared" si="0"/>
        <v>L</v>
      </c>
      <c r="J12" s="284"/>
      <c r="K12" s="285">
        <f>IF(Global!E12="","",Global!E12)</f>
        <v>2</v>
      </c>
      <c r="L12" s="285">
        <f>IF(Global!G12="","",Global!G12)</f>
        <v>0</v>
      </c>
      <c r="M12" s="296" t="str">
        <f t="shared" si="1"/>
        <v>L</v>
      </c>
      <c r="N12" s="287">
        <f t="shared" si="2"/>
        <v>3</v>
      </c>
      <c r="O12" s="166"/>
      <c r="P12" s="166"/>
      <c r="Q12" s="166"/>
      <c r="R12" s="166"/>
      <c r="S12" s="166"/>
    </row>
    <row r="13" spans="1:19" s="158" customFormat="1" ht="30.95" customHeight="1" thickBot="1" x14ac:dyDescent="0.25">
      <c r="A13" s="276">
        <f>Global!A13</f>
        <v>44894</v>
      </c>
      <c r="B13" s="288">
        <f>Global!B13</f>
        <v>0.375</v>
      </c>
      <c r="C13" s="289">
        <f>Global!C13</f>
        <v>34</v>
      </c>
      <c r="D13" s="290" t="str">
        <f>Global!D13</f>
        <v>Ecuador</v>
      </c>
      <c r="E13" s="291">
        <v>2</v>
      </c>
      <c r="F13" s="292" t="s">
        <v>4</v>
      </c>
      <c r="G13" s="291">
        <v>0</v>
      </c>
      <c r="H13" s="293" t="str">
        <f>Global!H13</f>
        <v>Senegal</v>
      </c>
      <c r="I13" s="283" t="str">
        <f t="shared" si="0"/>
        <v>L</v>
      </c>
      <c r="J13" s="284"/>
      <c r="K13" s="285">
        <f>IF(Global!E13="","",Global!E13)</f>
        <v>1</v>
      </c>
      <c r="L13" s="285">
        <f>IF(Global!G13="","",Global!G13)</f>
        <v>2</v>
      </c>
      <c r="M13" s="296" t="str">
        <f t="shared" si="1"/>
        <v>V</v>
      </c>
      <c r="N13" s="287">
        <f t="shared" si="2"/>
        <v>0</v>
      </c>
      <c r="O13" s="166"/>
      <c r="P13" s="166"/>
      <c r="Q13" s="166"/>
      <c r="R13" s="166"/>
      <c r="S13" s="166"/>
    </row>
    <row r="14" spans="1:19" s="158" customFormat="1" ht="17.25" customHeight="1" thickBot="1" x14ac:dyDescent="0.25">
      <c r="A14" s="297" t="str">
        <f>Global!A14</f>
        <v>GRUPO B (Group B)</v>
      </c>
      <c r="B14" s="298"/>
      <c r="C14" s="299"/>
      <c r="D14" s="298"/>
      <c r="E14" s="300"/>
      <c r="F14" s="298"/>
      <c r="G14" s="300"/>
      <c r="H14" s="298"/>
      <c r="I14" s="301"/>
      <c r="J14" s="117"/>
      <c r="K14" s="302"/>
      <c r="L14" s="302"/>
      <c r="M14" s="303" t="str">
        <f t="shared" si="1"/>
        <v/>
      </c>
      <c r="N14" s="304"/>
      <c r="O14" s="166"/>
      <c r="P14" s="166"/>
      <c r="Q14" s="166"/>
      <c r="R14" s="166"/>
      <c r="S14" s="166"/>
    </row>
    <row r="15" spans="1:19" s="158" customFormat="1" ht="30.95" customHeight="1" thickBot="1" x14ac:dyDescent="0.25">
      <c r="A15" s="276">
        <f>Global!A15</f>
        <v>44886</v>
      </c>
      <c r="B15" s="305">
        <f>Global!B15</f>
        <v>0.29166666666666669</v>
      </c>
      <c r="C15" s="278">
        <f>Global!C15</f>
        <v>3</v>
      </c>
      <c r="D15" s="279" t="str">
        <f>Global!D15</f>
        <v>Inglaterra (England)</v>
      </c>
      <c r="E15" s="280">
        <v>2</v>
      </c>
      <c r="F15" s="281" t="s">
        <v>4</v>
      </c>
      <c r="G15" s="280">
        <v>0</v>
      </c>
      <c r="H15" s="282" t="str">
        <f>Global!H15</f>
        <v>Irán</v>
      </c>
      <c r="I15" s="283" t="str">
        <f t="shared" ref="I15:I20" si="3">IF(OR(E15="",G15=""),"",IF(E15&gt;G15,"L",IF(G15&gt;E15,"V","E")))</f>
        <v>L</v>
      </c>
      <c r="J15" s="284"/>
      <c r="K15" s="285">
        <f>IF(Global!E15="","",Global!E15)</f>
        <v>6</v>
      </c>
      <c r="L15" s="285">
        <f>IF(Global!G15="","",Global!G15)</f>
        <v>2</v>
      </c>
      <c r="M15" s="296" t="str">
        <f t="shared" si="1"/>
        <v>L</v>
      </c>
      <c r="N15" s="287">
        <f t="shared" ref="N15:N20" si="4">IF(M15="","",IF(AND(E15=K15,L15=G15),GPOSPuntosPorMarcador,0)+IF(M15=I15,GPOSPuntosPorGanador,0)+IF(E15-G15=K15-L15,GPOSPuntosPorDiferencia,0))</f>
        <v>1</v>
      </c>
      <c r="O15" s="166"/>
      <c r="P15" s="166"/>
      <c r="Q15" s="166"/>
      <c r="R15" s="166"/>
      <c r="S15" s="166"/>
    </row>
    <row r="16" spans="1:19" s="158" customFormat="1" ht="30.95" customHeight="1" thickBot="1" x14ac:dyDescent="0.25">
      <c r="A16" s="276">
        <f>Global!A16</f>
        <v>44886</v>
      </c>
      <c r="B16" s="306">
        <f>Global!B16</f>
        <v>0.54166666666666663</v>
      </c>
      <c r="C16" s="289">
        <f>Global!C16</f>
        <v>4</v>
      </c>
      <c r="D16" s="290" t="str">
        <f>Global!D16</f>
        <v>Estados Unidos (USA)</v>
      </c>
      <c r="E16" s="291">
        <v>2</v>
      </c>
      <c r="F16" s="292" t="s">
        <v>4</v>
      </c>
      <c r="G16" s="291">
        <v>1</v>
      </c>
      <c r="H16" s="293" t="str">
        <f>Global!H16</f>
        <v>Gales (Wales)</v>
      </c>
      <c r="I16" s="283" t="str">
        <f t="shared" si="3"/>
        <v>L</v>
      </c>
      <c r="J16" s="284"/>
      <c r="K16" s="285">
        <f>IF(Global!E16="","",Global!E16)</f>
        <v>1</v>
      </c>
      <c r="L16" s="285">
        <f>IF(Global!G16="","",Global!G16)</f>
        <v>1</v>
      </c>
      <c r="M16" s="296" t="str">
        <f t="shared" si="1"/>
        <v>E</v>
      </c>
      <c r="N16" s="287">
        <f t="shared" si="4"/>
        <v>0</v>
      </c>
      <c r="O16" s="166"/>
      <c r="P16" s="166"/>
      <c r="Q16" s="166"/>
      <c r="R16" s="166"/>
      <c r="S16" s="166"/>
    </row>
    <row r="17" spans="1:19" s="158" customFormat="1" ht="30.95" customHeight="1" thickBot="1" x14ac:dyDescent="0.25">
      <c r="A17" s="276">
        <f>Global!A17</f>
        <v>44890</v>
      </c>
      <c r="B17" s="306">
        <f>Global!B17</f>
        <v>0.54166666666666663</v>
      </c>
      <c r="C17" s="289">
        <f>Global!C17</f>
        <v>19</v>
      </c>
      <c r="D17" s="290" t="str">
        <f>Global!D17</f>
        <v>Inglaterra (England)</v>
      </c>
      <c r="E17" s="291">
        <v>1</v>
      </c>
      <c r="F17" s="292" t="s">
        <v>4</v>
      </c>
      <c r="G17" s="291">
        <v>0</v>
      </c>
      <c r="H17" s="293" t="str">
        <f>Global!H17</f>
        <v>Estados Unidos (USA)</v>
      </c>
      <c r="I17" s="283" t="str">
        <f t="shared" si="3"/>
        <v>L</v>
      </c>
      <c r="J17" s="284"/>
      <c r="K17" s="285">
        <f>IF(Global!E17="","",Global!E17)</f>
        <v>0</v>
      </c>
      <c r="L17" s="285">
        <f>IF(Global!G17="","",Global!G17)</f>
        <v>0</v>
      </c>
      <c r="M17" s="296" t="str">
        <f t="shared" si="1"/>
        <v>E</v>
      </c>
      <c r="N17" s="287">
        <f t="shared" si="4"/>
        <v>0</v>
      </c>
      <c r="O17" s="166"/>
      <c r="P17" s="166"/>
      <c r="Q17" s="166"/>
      <c r="R17" s="166"/>
      <c r="S17" s="166"/>
    </row>
    <row r="18" spans="1:19" s="158" customFormat="1" ht="30.95" customHeight="1" thickBot="1" x14ac:dyDescent="0.25">
      <c r="A18" s="276">
        <f>Global!A18</f>
        <v>44890</v>
      </c>
      <c r="B18" s="306">
        <f>Global!B18</f>
        <v>0.16666666666666666</v>
      </c>
      <c r="C18" s="289">
        <f>Global!C18</f>
        <v>20</v>
      </c>
      <c r="D18" s="290" t="str">
        <f>Global!D18</f>
        <v>Gales (Wales)</v>
      </c>
      <c r="E18" s="291">
        <v>3</v>
      </c>
      <c r="F18" s="292" t="s">
        <v>4</v>
      </c>
      <c r="G18" s="291">
        <v>1</v>
      </c>
      <c r="H18" s="293" t="str">
        <f>Global!H18</f>
        <v>Irán</v>
      </c>
      <c r="I18" s="283" t="str">
        <f t="shared" si="3"/>
        <v>L</v>
      </c>
      <c r="J18" s="284"/>
      <c r="K18" s="285">
        <f>IF(Global!E18="","",Global!E18)</f>
        <v>0</v>
      </c>
      <c r="L18" s="285">
        <f>IF(Global!G18="","",Global!G18)</f>
        <v>2</v>
      </c>
      <c r="M18" s="296" t="str">
        <f t="shared" si="1"/>
        <v>V</v>
      </c>
      <c r="N18" s="287">
        <f t="shared" si="4"/>
        <v>0</v>
      </c>
      <c r="O18" s="166"/>
      <c r="P18" s="166"/>
      <c r="Q18" s="166"/>
      <c r="R18" s="166"/>
      <c r="S18" s="166"/>
    </row>
    <row r="19" spans="1:19" s="158" customFormat="1" ht="30.95" customHeight="1" thickBot="1" x14ac:dyDescent="0.25">
      <c r="A19" s="276">
        <f>Global!A19</f>
        <v>44894</v>
      </c>
      <c r="B19" s="306">
        <f>Global!B19</f>
        <v>0.54166666666666663</v>
      </c>
      <c r="C19" s="289">
        <f>Global!C19</f>
        <v>35</v>
      </c>
      <c r="D19" s="290" t="str">
        <f>Global!D19</f>
        <v>Gales (Wales)</v>
      </c>
      <c r="E19" s="291">
        <v>1</v>
      </c>
      <c r="F19" s="292" t="s">
        <v>4</v>
      </c>
      <c r="G19" s="291">
        <v>4</v>
      </c>
      <c r="H19" s="293" t="str">
        <f>Global!H19</f>
        <v>Inglaterra (England)</v>
      </c>
      <c r="I19" s="283" t="str">
        <f t="shared" si="3"/>
        <v>V</v>
      </c>
      <c r="J19" s="284"/>
      <c r="K19" s="285">
        <f>IF(Global!E19="","",Global!E19)</f>
        <v>0</v>
      </c>
      <c r="L19" s="285">
        <f>IF(Global!G19="","",Global!G19)</f>
        <v>3</v>
      </c>
      <c r="M19" s="296" t="str">
        <f t="shared" si="1"/>
        <v>V</v>
      </c>
      <c r="N19" s="287">
        <f t="shared" si="4"/>
        <v>2</v>
      </c>
      <c r="O19" s="166"/>
      <c r="P19" s="166"/>
      <c r="Q19" s="166"/>
      <c r="R19" s="166"/>
      <c r="S19" s="166"/>
    </row>
    <row r="20" spans="1:19" s="158" customFormat="1" ht="30.95" customHeight="1" thickBot="1" x14ac:dyDescent="0.25">
      <c r="A20" s="276">
        <f>Global!A20</f>
        <v>44894</v>
      </c>
      <c r="B20" s="306">
        <f>Global!B20</f>
        <v>0.54166666666666663</v>
      </c>
      <c r="C20" s="289">
        <f>Global!C20</f>
        <v>36</v>
      </c>
      <c r="D20" s="290" t="str">
        <f>Global!D20</f>
        <v>Irán</v>
      </c>
      <c r="E20" s="291">
        <v>0</v>
      </c>
      <c r="F20" s="292" t="s">
        <v>4</v>
      </c>
      <c r="G20" s="291">
        <v>1</v>
      </c>
      <c r="H20" s="293" t="str">
        <f>Global!H20</f>
        <v>Estados Unidos (USA)</v>
      </c>
      <c r="I20" s="283" t="str">
        <f t="shared" si="3"/>
        <v>V</v>
      </c>
      <c r="J20" s="284"/>
      <c r="K20" s="285">
        <f>IF(Global!E20="","",Global!E20)</f>
        <v>0</v>
      </c>
      <c r="L20" s="285">
        <f>IF(Global!G20="","",Global!G20)</f>
        <v>1</v>
      </c>
      <c r="M20" s="296" t="str">
        <f t="shared" si="1"/>
        <v>V</v>
      </c>
      <c r="N20" s="287">
        <f t="shared" si="4"/>
        <v>3</v>
      </c>
      <c r="O20" s="166"/>
      <c r="P20" s="166"/>
      <c r="Q20" s="166"/>
      <c r="R20" s="166"/>
      <c r="S20" s="166"/>
    </row>
    <row r="21" spans="1:19" s="158" customFormat="1" ht="17.25" customHeight="1" thickBot="1" x14ac:dyDescent="0.25">
      <c r="A21" s="297" t="str">
        <f>Global!A21</f>
        <v>GRUPO C (Group C)</v>
      </c>
      <c r="B21" s="298"/>
      <c r="C21" s="299"/>
      <c r="D21" s="298"/>
      <c r="E21" s="300"/>
      <c r="F21" s="298"/>
      <c r="G21" s="300"/>
      <c r="H21" s="298"/>
      <c r="I21" s="301"/>
      <c r="J21" s="117"/>
      <c r="K21" s="302"/>
      <c r="L21" s="302"/>
      <c r="M21" s="303" t="str">
        <f t="shared" si="1"/>
        <v/>
      </c>
      <c r="N21" s="304"/>
      <c r="O21" s="166"/>
      <c r="P21" s="166"/>
      <c r="Q21" s="166"/>
      <c r="R21" s="166"/>
      <c r="S21" s="166"/>
    </row>
    <row r="22" spans="1:19" s="158" customFormat="1" ht="30.95" customHeight="1" thickBot="1" x14ac:dyDescent="0.25">
      <c r="A22" s="276">
        <f>Global!A22</f>
        <v>44887</v>
      </c>
      <c r="B22" s="305">
        <f>Global!B22</f>
        <v>0.16666666666666666</v>
      </c>
      <c r="C22" s="278">
        <f>Global!C22</f>
        <v>5</v>
      </c>
      <c r="D22" s="279" t="str">
        <f>Global!D22</f>
        <v>Argentina</v>
      </c>
      <c r="E22" s="280">
        <v>4</v>
      </c>
      <c r="F22" s="281" t="s">
        <v>4</v>
      </c>
      <c r="G22" s="280">
        <v>0</v>
      </c>
      <c r="H22" s="282" t="str">
        <f>Global!H22</f>
        <v>A. Saudita (Saudi A.)</v>
      </c>
      <c r="I22" s="283" t="str">
        <f t="shared" ref="I22:I27" si="5">IF(OR(E22="",G22=""),"",IF(E22&gt;G22,"L",IF(G22&gt;E22,"V","E")))</f>
        <v>L</v>
      </c>
      <c r="J22" s="284"/>
      <c r="K22" s="285">
        <f>IF(Global!E22="","",Global!E22)</f>
        <v>1</v>
      </c>
      <c r="L22" s="285">
        <f>IF(Global!G22="","",Global!G22)</f>
        <v>2</v>
      </c>
      <c r="M22" s="296" t="str">
        <f t="shared" si="1"/>
        <v>V</v>
      </c>
      <c r="N22" s="287">
        <f t="shared" ref="N22:N27" si="6">IF(M22="","",IF(AND(E22=K22,L22=G22),GPOSPuntosPorMarcador,0)+IF(M22=I22,GPOSPuntosPorGanador,0)+IF(E22-G22=K22-L22,GPOSPuntosPorDiferencia,0))</f>
        <v>0</v>
      </c>
      <c r="O22" s="166"/>
      <c r="P22" s="166"/>
      <c r="Q22" s="166"/>
      <c r="R22" s="166"/>
      <c r="S22" s="166"/>
    </row>
    <row r="23" spans="1:19" s="158" customFormat="1" ht="30.95" customHeight="1" thickBot="1" x14ac:dyDescent="0.25">
      <c r="A23" s="276">
        <f>Global!A23</f>
        <v>44887</v>
      </c>
      <c r="B23" s="306">
        <f>Global!B23</f>
        <v>0.41666666666666669</v>
      </c>
      <c r="C23" s="289">
        <f>Global!C23</f>
        <v>6</v>
      </c>
      <c r="D23" s="290" t="str">
        <f>Global!D23</f>
        <v>México</v>
      </c>
      <c r="E23" s="291">
        <v>0</v>
      </c>
      <c r="F23" s="292" t="s">
        <v>4</v>
      </c>
      <c r="G23" s="291">
        <v>2</v>
      </c>
      <c r="H23" s="293" t="str">
        <f>Global!H23</f>
        <v>Polonia (Poland)</v>
      </c>
      <c r="I23" s="283" t="str">
        <f t="shared" si="5"/>
        <v>V</v>
      </c>
      <c r="J23" s="284"/>
      <c r="K23" s="285">
        <f>IF(Global!E23="","",Global!E23)</f>
        <v>0</v>
      </c>
      <c r="L23" s="285">
        <f>IF(Global!G23="","",Global!G23)</f>
        <v>0</v>
      </c>
      <c r="M23" s="296" t="str">
        <f t="shared" si="1"/>
        <v>E</v>
      </c>
      <c r="N23" s="287">
        <f t="shared" si="6"/>
        <v>0</v>
      </c>
      <c r="O23" s="166"/>
      <c r="P23" s="166"/>
      <c r="Q23" s="166"/>
      <c r="R23" s="166"/>
      <c r="S23" s="166"/>
    </row>
    <row r="24" spans="1:19" s="158" customFormat="1" ht="30.95" customHeight="1" thickBot="1" x14ac:dyDescent="0.25">
      <c r="A24" s="276">
        <f>Global!A24</f>
        <v>44891</v>
      </c>
      <c r="B24" s="306">
        <f>Global!B24</f>
        <v>0.54166666666666663</v>
      </c>
      <c r="C24" s="289">
        <f>Global!C24</f>
        <v>22</v>
      </c>
      <c r="D24" s="290" t="str">
        <f>Global!D24</f>
        <v>Argentina</v>
      </c>
      <c r="E24" s="291">
        <v>3</v>
      </c>
      <c r="F24" s="292" t="s">
        <v>4</v>
      </c>
      <c r="G24" s="291">
        <v>1</v>
      </c>
      <c r="H24" s="293" t="str">
        <f>Global!H24</f>
        <v>México</v>
      </c>
      <c r="I24" s="283" t="str">
        <f t="shared" si="5"/>
        <v>L</v>
      </c>
      <c r="J24" s="284"/>
      <c r="K24" s="285">
        <f>IF(Global!E24="","",Global!E24)</f>
        <v>2</v>
      </c>
      <c r="L24" s="285">
        <f>IF(Global!G24="","",Global!G24)</f>
        <v>0</v>
      </c>
      <c r="M24" s="296" t="str">
        <f t="shared" si="1"/>
        <v>L</v>
      </c>
      <c r="N24" s="287">
        <f t="shared" si="6"/>
        <v>2</v>
      </c>
      <c r="O24" s="166"/>
      <c r="P24" s="166"/>
      <c r="Q24" s="166"/>
      <c r="R24" s="166"/>
      <c r="S24" s="166"/>
    </row>
    <row r="25" spans="1:19" s="158" customFormat="1" ht="30.95" customHeight="1" thickBot="1" x14ac:dyDescent="0.25">
      <c r="A25" s="276">
        <f>Global!A25</f>
        <v>44891</v>
      </c>
      <c r="B25" s="306">
        <f>Global!B25</f>
        <v>0.29166666666666669</v>
      </c>
      <c r="C25" s="289">
        <f>Global!C25</f>
        <v>23</v>
      </c>
      <c r="D25" s="290" t="str">
        <f>Global!D25</f>
        <v>Polonia (Poland)</v>
      </c>
      <c r="E25" s="291">
        <v>3</v>
      </c>
      <c r="F25" s="292" t="s">
        <v>4</v>
      </c>
      <c r="G25" s="291">
        <v>0</v>
      </c>
      <c r="H25" s="293" t="str">
        <f>Global!H25</f>
        <v>A. Saudita (Saudi A.)</v>
      </c>
      <c r="I25" s="283" t="str">
        <f t="shared" si="5"/>
        <v>L</v>
      </c>
      <c r="J25" s="284"/>
      <c r="K25" s="285">
        <f>IF(Global!E25="","",Global!E25)</f>
        <v>2</v>
      </c>
      <c r="L25" s="285">
        <f>IF(Global!G25="","",Global!G25)</f>
        <v>0</v>
      </c>
      <c r="M25" s="296" t="str">
        <f t="shared" si="1"/>
        <v>L</v>
      </c>
      <c r="N25" s="287">
        <f t="shared" si="6"/>
        <v>1</v>
      </c>
      <c r="O25" s="166"/>
      <c r="P25" s="166"/>
      <c r="Q25" s="166"/>
      <c r="R25" s="166"/>
      <c r="S25" s="166"/>
    </row>
    <row r="26" spans="1:19" s="158" customFormat="1" ht="30.95" customHeight="1" thickBot="1" x14ac:dyDescent="0.25">
      <c r="A26" s="276">
        <f>Global!A26</f>
        <v>44895</v>
      </c>
      <c r="B26" s="306">
        <f>Global!B26</f>
        <v>0.54166666666666663</v>
      </c>
      <c r="C26" s="289">
        <f>Global!C26</f>
        <v>37</v>
      </c>
      <c r="D26" s="290" t="str">
        <f>Global!D26</f>
        <v>Polonia (Poland)</v>
      </c>
      <c r="E26" s="291">
        <v>0</v>
      </c>
      <c r="F26" s="292" t="s">
        <v>4</v>
      </c>
      <c r="G26" s="291">
        <v>2</v>
      </c>
      <c r="H26" s="293" t="str">
        <f>Global!H26</f>
        <v>Argentina</v>
      </c>
      <c r="I26" s="283" t="str">
        <f t="shared" si="5"/>
        <v>V</v>
      </c>
      <c r="J26" s="284"/>
      <c r="K26" s="285">
        <f>IF(Global!E26="","",Global!E26)</f>
        <v>0</v>
      </c>
      <c r="L26" s="285">
        <f>IF(Global!G26="","",Global!G26)</f>
        <v>2</v>
      </c>
      <c r="M26" s="296" t="str">
        <f t="shared" si="1"/>
        <v>V</v>
      </c>
      <c r="N26" s="287">
        <f t="shared" si="6"/>
        <v>3</v>
      </c>
      <c r="O26" s="166"/>
      <c r="P26" s="166"/>
      <c r="Q26" s="166"/>
      <c r="R26" s="166"/>
      <c r="S26" s="166"/>
    </row>
    <row r="27" spans="1:19" s="158" customFormat="1" ht="30.95" customHeight="1" thickBot="1" x14ac:dyDescent="0.25">
      <c r="A27" s="276">
        <f>Global!A27</f>
        <v>44895</v>
      </c>
      <c r="B27" s="306">
        <f>Global!B27</f>
        <v>0.54166666666666663</v>
      </c>
      <c r="C27" s="289">
        <f>Global!C27</f>
        <v>38</v>
      </c>
      <c r="D27" s="290" t="str">
        <f>Global!D27</f>
        <v>A. Saudita (Saudi A.)</v>
      </c>
      <c r="E27" s="291">
        <v>2</v>
      </c>
      <c r="F27" s="292" t="s">
        <v>4</v>
      </c>
      <c r="G27" s="291">
        <v>2</v>
      </c>
      <c r="H27" s="293" t="str">
        <f>Global!H27</f>
        <v>México</v>
      </c>
      <c r="I27" s="283" t="str">
        <f t="shared" si="5"/>
        <v>E</v>
      </c>
      <c r="J27" s="284"/>
      <c r="K27" s="285">
        <f>IF(Global!E27="","",Global!E27)</f>
        <v>1</v>
      </c>
      <c r="L27" s="285">
        <f>IF(Global!G27="","",Global!G27)</f>
        <v>2</v>
      </c>
      <c r="M27" s="296" t="str">
        <f t="shared" si="1"/>
        <v>V</v>
      </c>
      <c r="N27" s="287">
        <f t="shared" si="6"/>
        <v>0</v>
      </c>
      <c r="O27" s="166"/>
      <c r="P27" s="166"/>
      <c r="Q27" s="166"/>
      <c r="R27" s="166"/>
      <c r="S27" s="166"/>
    </row>
    <row r="28" spans="1:19" s="158" customFormat="1" ht="17.25" customHeight="1" thickBot="1" x14ac:dyDescent="0.25">
      <c r="A28" s="297" t="str">
        <f>Global!A28</f>
        <v>GRUPO D (Group D )</v>
      </c>
      <c r="B28" s="298"/>
      <c r="C28" s="299"/>
      <c r="D28" s="298"/>
      <c r="E28" s="300"/>
      <c r="F28" s="298"/>
      <c r="G28" s="300"/>
      <c r="H28" s="298"/>
      <c r="I28" s="301"/>
      <c r="J28" s="117"/>
      <c r="K28" s="302"/>
      <c r="L28" s="302"/>
      <c r="M28" s="303" t="str">
        <f t="shared" si="1"/>
        <v/>
      </c>
      <c r="N28" s="304"/>
      <c r="O28" s="166"/>
      <c r="P28" s="166"/>
      <c r="Q28" s="166"/>
      <c r="R28" s="166"/>
      <c r="S28" s="166"/>
    </row>
    <row r="29" spans="1:19" s="158" customFormat="1" ht="30.95" customHeight="1" thickBot="1" x14ac:dyDescent="0.25">
      <c r="A29" s="276">
        <f>Global!A29</f>
        <v>44887</v>
      </c>
      <c r="B29" s="305">
        <f>Global!B29</f>
        <v>0.54166666666666663</v>
      </c>
      <c r="C29" s="278">
        <f>Global!C29</f>
        <v>7</v>
      </c>
      <c r="D29" s="279" t="str">
        <f>Global!D29</f>
        <v>Francia (France)</v>
      </c>
      <c r="E29" s="280">
        <v>1</v>
      </c>
      <c r="F29" s="281" t="s">
        <v>4</v>
      </c>
      <c r="G29" s="280">
        <v>0</v>
      </c>
      <c r="H29" s="282" t="str">
        <f>Global!H29</f>
        <v>Australia</v>
      </c>
      <c r="I29" s="283" t="str">
        <f t="shared" ref="I29:I34" si="7">IF(OR(E29="",G29=""),"",IF(E29&gt;G29,"L",IF(G29&gt;E29,"V","E")))</f>
        <v>L</v>
      </c>
      <c r="J29" s="284"/>
      <c r="K29" s="285">
        <f>IF(Global!E29="","",Global!E29)</f>
        <v>4</v>
      </c>
      <c r="L29" s="285">
        <f>IF(Global!G29="","",Global!G29)</f>
        <v>1</v>
      </c>
      <c r="M29" s="296" t="str">
        <f t="shared" si="1"/>
        <v>L</v>
      </c>
      <c r="N29" s="287">
        <f t="shared" ref="N29:N34" si="8">IF(M29="","",IF(AND(E29=K29,L29=G29),GPOSPuntosPorMarcador,0)+IF(M29=I29,GPOSPuntosPorGanador,0)+IF(E29-G29=K29-L29,GPOSPuntosPorDiferencia,0))</f>
        <v>1</v>
      </c>
      <c r="O29" s="166"/>
      <c r="P29" s="166"/>
      <c r="Q29" s="166"/>
      <c r="R29" s="166"/>
      <c r="S29" s="166"/>
    </row>
    <row r="30" spans="1:19" s="158" customFormat="1" ht="30.95" customHeight="1" thickBot="1" x14ac:dyDescent="0.25">
      <c r="A30" s="276">
        <f>Global!A30</f>
        <v>44887</v>
      </c>
      <c r="B30" s="306">
        <f>Global!B30</f>
        <v>0.29166666666666669</v>
      </c>
      <c r="C30" s="289">
        <f>Global!C30</f>
        <v>8</v>
      </c>
      <c r="D30" s="290" t="str">
        <f>Global!D30</f>
        <v>Dinamarca (Denmark)</v>
      </c>
      <c r="E30" s="291">
        <v>2</v>
      </c>
      <c r="F30" s="292" t="s">
        <v>4</v>
      </c>
      <c r="G30" s="291">
        <v>0</v>
      </c>
      <c r="H30" s="293" t="str">
        <f>Global!H30</f>
        <v>Túnez (Tunisia)</v>
      </c>
      <c r="I30" s="283" t="str">
        <f t="shared" si="7"/>
        <v>L</v>
      </c>
      <c r="J30" s="284"/>
      <c r="K30" s="285">
        <f>IF(Global!E30="","",Global!E30)</f>
        <v>0</v>
      </c>
      <c r="L30" s="285">
        <f>IF(Global!G30="","",Global!G30)</f>
        <v>0</v>
      </c>
      <c r="M30" s="296" t="str">
        <f t="shared" si="1"/>
        <v>E</v>
      </c>
      <c r="N30" s="287">
        <f t="shared" si="8"/>
        <v>0</v>
      </c>
      <c r="O30" s="166"/>
      <c r="P30" s="166"/>
      <c r="Q30" s="166"/>
      <c r="R30" s="166"/>
      <c r="S30" s="166"/>
    </row>
    <row r="31" spans="1:19" s="158" customFormat="1" ht="30.95" customHeight="1" thickBot="1" x14ac:dyDescent="0.25">
      <c r="A31" s="276">
        <f>Global!A31</f>
        <v>44891</v>
      </c>
      <c r="B31" s="306">
        <f>Global!B31</f>
        <v>0.41666666666666669</v>
      </c>
      <c r="C31" s="289">
        <f>Global!C31</f>
        <v>21</v>
      </c>
      <c r="D31" s="290" t="str">
        <f>Global!D31</f>
        <v>Francia (France)</v>
      </c>
      <c r="E31" s="291">
        <v>1</v>
      </c>
      <c r="F31" s="292" t="s">
        <v>4</v>
      </c>
      <c r="G31" s="291">
        <v>1</v>
      </c>
      <c r="H31" s="293" t="str">
        <f>Global!H31</f>
        <v>Dinamarca (Denmark)</v>
      </c>
      <c r="I31" s="283" t="str">
        <f t="shared" si="7"/>
        <v>E</v>
      </c>
      <c r="J31" s="284"/>
      <c r="K31" s="285">
        <f>IF(Global!E31="","",Global!E31)</f>
        <v>2</v>
      </c>
      <c r="L31" s="285">
        <f>IF(Global!G31="","",Global!G31)</f>
        <v>1</v>
      </c>
      <c r="M31" s="296" t="str">
        <f t="shared" si="1"/>
        <v>L</v>
      </c>
      <c r="N31" s="287">
        <f t="shared" si="8"/>
        <v>0</v>
      </c>
      <c r="O31" s="166"/>
      <c r="P31" s="166"/>
      <c r="Q31" s="166"/>
      <c r="R31" s="166"/>
      <c r="S31" s="166"/>
    </row>
    <row r="32" spans="1:19" s="158" customFormat="1" ht="30.95" customHeight="1" thickBot="1" x14ac:dyDescent="0.25">
      <c r="A32" s="276">
        <f>Global!A32</f>
        <v>44891</v>
      </c>
      <c r="B32" s="306">
        <f>Global!B32</f>
        <v>0.16666666666666666</v>
      </c>
      <c r="C32" s="289">
        <f>Global!C32</f>
        <v>24</v>
      </c>
      <c r="D32" s="290" t="str">
        <f>Global!D32</f>
        <v>Túnez (Tunisia)</v>
      </c>
      <c r="E32" s="291">
        <v>2</v>
      </c>
      <c r="F32" s="292" t="s">
        <v>4</v>
      </c>
      <c r="G32" s="291">
        <v>3</v>
      </c>
      <c r="H32" s="293" t="str">
        <f>Global!H32</f>
        <v>Australia</v>
      </c>
      <c r="I32" s="283" t="str">
        <f t="shared" si="7"/>
        <v>V</v>
      </c>
      <c r="J32" s="284"/>
      <c r="K32" s="285">
        <f>IF(Global!E32="","",Global!E32)</f>
        <v>0</v>
      </c>
      <c r="L32" s="285">
        <f>IF(Global!G32="","",Global!G32)</f>
        <v>1</v>
      </c>
      <c r="M32" s="296" t="str">
        <f t="shared" si="1"/>
        <v>V</v>
      </c>
      <c r="N32" s="287">
        <f t="shared" si="8"/>
        <v>2</v>
      </c>
      <c r="O32" s="166"/>
      <c r="P32" s="166"/>
      <c r="Q32" s="166"/>
      <c r="R32" s="166"/>
      <c r="S32" s="166"/>
    </row>
    <row r="33" spans="1:19" s="158" customFormat="1" ht="30.95" customHeight="1" thickBot="1" x14ac:dyDescent="0.25">
      <c r="A33" s="276">
        <f>Global!A33</f>
        <v>44895</v>
      </c>
      <c r="B33" s="306">
        <f>Global!B33</f>
        <v>0.375</v>
      </c>
      <c r="C33" s="289">
        <f>Global!C33</f>
        <v>39</v>
      </c>
      <c r="D33" s="290" t="str">
        <f>Global!D33</f>
        <v>Túnez (Tunisia)</v>
      </c>
      <c r="E33" s="291">
        <v>0</v>
      </c>
      <c r="F33" s="292" t="s">
        <v>4</v>
      </c>
      <c r="G33" s="291">
        <v>2</v>
      </c>
      <c r="H33" s="293" t="str">
        <f>Global!H33</f>
        <v>Francia (France)</v>
      </c>
      <c r="I33" s="283" t="str">
        <f t="shared" si="7"/>
        <v>V</v>
      </c>
      <c r="J33" s="284"/>
      <c r="K33" s="285">
        <f>IF(Global!E33="","",Global!E33)</f>
        <v>1</v>
      </c>
      <c r="L33" s="285">
        <f>IF(Global!G33="","",Global!G33)</f>
        <v>0</v>
      </c>
      <c r="M33" s="296" t="str">
        <f t="shared" si="1"/>
        <v>L</v>
      </c>
      <c r="N33" s="287">
        <f t="shared" si="8"/>
        <v>0</v>
      </c>
      <c r="O33" s="166"/>
      <c r="P33" s="166"/>
      <c r="Q33" s="166"/>
      <c r="R33" s="166"/>
      <c r="S33" s="166"/>
    </row>
    <row r="34" spans="1:19" s="158" customFormat="1" ht="30.95" customHeight="1" thickBot="1" x14ac:dyDescent="0.25">
      <c r="A34" s="276">
        <f>Global!A34</f>
        <v>44895</v>
      </c>
      <c r="B34" s="306">
        <f>Global!B34</f>
        <v>0.375</v>
      </c>
      <c r="C34" s="289">
        <f>Global!C34</f>
        <v>40</v>
      </c>
      <c r="D34" s="290" t="str">
        <f>Global!D34</f>
        <v>Australia</v>
      </c>
      <c r="E34" s="291">
        <v>1</v>
      </c>
      <c r="F34" s="292" t="s">
        <v>4</v>
      </c>
      <c r="G34" s="291">
        <v>4</v>
      </c>
      <c r="H34" s="293" t="str">
        <f>Global!H34</f>
        <v>Dinamarca (Denmark)</v>
      </c>
      <c r="I34" s="283" t="str">
        <f t="shared" si="7"/>
        <v>V</v>
      </c>
      <c r="J34" s="284"/>
      <c r="K34" s="285">
        <f>IF(Global!E34="","",Global!E34)</f>
        <v>1</v>
      </c>
      <c r="L34" s="285">
        <f>IF(Global!G34="","",Global!G34)</f>
        <v>0</v>
      </c>
      <c r="M34" s="296" t="str">
        <f t="shared" si="1"/>
        <v>L</v>
      </c>
      <c r="N34" s="287">
        <f t="shared" si="8"/>
        <v>0</v>
      </c>
      <c r="O34" s="166"/>
      <c r="P34" s="166"/>
      <c r="Q34" s="166"/>
      <c r="R34" s="166"/>
      <c r="S34" s="166"/>
    </row>
    <row r="35" spans="1:19" s="158" customFormat="1" ht="17.25" customHeight="1" thickBot="1" x14ac:dyDescent="0.25">
      <c r="A35" s="297" t="str">
        <f>Global!A35</f>
        <v>Grupo E  (Group  E)</v>
      </c>
      <c r="B35" s="298"/>
      <c r="C35" s="299"/>
      <c r="D35" s="298"/>
      <c r="E35" s="300"/>
      <c r="F35" s="298"/>
      <c r="G35" s="300"/>
      <c r="H35" s="298"/>
      <c r="I35" s="301"/>
      <c r="J35" s="117"/>
      <c r="K35" s="302"/>
      <c r="L35" s="302"/>
      <c r="M35" s="303" t="str">
        <f t="shared" si="1"/>
        <v/>
      </c>
      <c r="N35" s="304"/>
      <c r="O35" s="166"/>
      <c r="P35" s="166"/>
      <c r="Q35" s="166"/>
      <c r="R35" s="166"/>
      <c r="S35" s="166"/>
    </row>
    <row r="36" spans="1:19" s="158" customFormat="1" ht="30.95" customHeight="1" thickBot="1" x14ac:dyDescent="0.25">
      <c r="A36" s="276">
        <f>Global!A36</f>
        <v>44888</v>
      </c>
      <c r="B36" s="305">
        <f>Global!B36</f>
        <v>0.41666666666666669</v>
      </c>
      <c r="C36" s="278">
        <f>Global!C36</f>
        <v>9</v>
      </c>
      <c r="D36" s="279" t="str">
        <f>Global!D36</f>
        <v>España (Spain)</v>
      </c>
      <c r="E36" s="280">
        <v>2</v>
      </c>
      <c r="F36" s="281" t="s">
        <v>4</v>
      </c>
      <c r="G36" s="280">
        <v>0</v>
      </c>
      <c r="H36" s="282" t="str">
        <f>Global!H36</f>
        <v>Costa Rica</v>
      </c>
      <c r="I36" s="283" t="str">
        <f t="shared" ref="I36:I41" si="9">IF(OR(E36="",G36=""),"",IF(E36&gt;G36,"L",IF(G36&gt;E36,"V","E")))</f>
        <v>L</v>
      </c>
      <c r="J36" s="284"/>
      <c r="K36" s="285">
        <f>IF(Global!E36="","",Global!E36)</f>
        <v>7</v>
      </c>
      <c r="L36" s="285">
        <f>IF(Global!G36="","",Global!G36)</f>
        <v>0</v>
      </c>
      <c r="M36" s="296" t="str">
        <f t="shared" si="1"/>
        <v>L</v>
      </c>
      <c r="N36" s="287">
        <f t="shared" ref="N36:N41" si="10">IF(M36="","",IF(AND(E36=K36,L36=G36),GPOSPuntosPorMarcador,0)+IF(M36=I36,GPOSPuntosPorGanador,0)+IF(E36-G36=K36-L36,GPOSPuntosPorDiferencia,0))</f>
        <v>1</v>
      </c>
      <c r="O36" s="166"/>
      <c r="P36" s="166"/>
      <c r="Q36" s="166"/>
      <c r="R36" s="166"/>
      <c r="S36" s="166"/>
    </row>
    <row r="37" spans="1:19" s="158" customFormat="1" ht="30.95" customHeight="1" thickBot="1" x14ac:dyDescent="0.25">
      <c r="A37" s="276">
        <f>Global!A37</f>
        <v>44888</v>
      </c>
      <c r="B37" s="306">
        <f>Global!B37</f>
        <v>0.29166666666666669</v>
      </c>
      <c r="C37" s="289">
        <f>Global!C37</f>
        <v>10</v>
      </c>
      <c r="D37" s="290" t="str">
        <f>Global!D37</f>
        <v>Alemania (Germany)</v>
      </c>
      <c r="E37" s="291">
        <v>1</v>
      </c>
      <c r="F37" s="292" t="s">
        <v>4</v>
      </c>
      <c r="G37" s="291">
        <v>0</v>
      </c>
      <c r="H37" s="293" t="str">
        <f>Global!H37</f>
        <v>Japón (Japan)</v>
      </c>
      <c r="I37" s="283" t="str">
        <f t="shared" si="9"/>
        <v>L</v>
      </c>
      <c r="J37" s="284"/>
      <c r="K37" s="285">
        <f>IF(Global!E37="","",Global!E37)</f>
        <v>1</v>
      </c>
      <c r="L37" s="285">
        <f>IF(Global!G37="","",Global!G37)</f>
        <v>2</v>
      </c>
      <c r="M37" s="296" t="str">
        <f t="shared" si="1"/>
        <v>V</v>
      </c>
      <c r="N37" s="287">
        <f t="shared" si="10"/>
        <v>0</v>
      </c>
      <c r="O37" s="166"/>
      <c r="P37" s="166"/>
      <c r="Q37" s="166"/>
      <c r="R37" s="166"/>
      <c r="S37" s="166"/>
    </row>
    <row r="38" spans="1:19" s="158" customFormat="1" ht="30.95" customHeight="1" thickBot="1" x14ac:dyDescent="0.25">
      <c r="A38" s="276">
        <f>Global!A38</f>
        <v>44892</v>
      </c>
      <c r="B38" s="306">
        <f>Global!B38</f>
        <v>0.54166666666666663</v>
      </c>
      <c r="C38" s="289">
        <f>Global!C38</f>
        <v>25</v>
      </c>
      <c r="D38" s="290" t="str">
        <f>Global!D38</f>
        <v>España (Spain)</v>
      </c>
      <c r="E38" s="291">
        <v>2</v>
      </c>
      <c r="F38" s="292" t="s">
        <v>4</v>
      </c>
      <c r="G38" s="291">
        <v>3</v>
      </c>
      <c r="H38" s="293" t="str">
        <f>Global!H38</f>
        <v>Alemania (Germany)</v>
      </c>
      <c r="I38" s="283" t="str">
        <f t="shared" si="9"/>
        <v>V</v>
      </c>
      <c r="J38" s="284"/>
      <c r="K38" s="285">
        <f>IF(Global!E38="","",Global!E38)</f>
        <v>1</v>
      </c>
      <c r="L38" s="285">
        <f>IF(Global!G38="","",Global!G38)</f>
        <v>1</v>
      </c>
      <c r="M38" s="296" t="str">
        <f t="shared" si="1"/>
        <v>E</v>
      </c>
      <c r="N38" s="287">
        <f t="shared" si="10"/>
        <v>0</v>
      </c>
      <c r="O38" s="166"/>
      <c r="P38" s="166"/>
      <c r="Q38" s="166"/>
      <c r="R38" s="166"/>
      <c r="S38" s="166"/>
    </row>
    <row r="39" spans="1:19" s="158" customFormat="1" ht="30.95" customHeight="1" thickBot="1" x14ac:dyDescent="0.25">
      <c r="A39" s="276">
        <f>Global!A39</f>
        <v>44892</v>
      </c>
      <c r="B39" s="306">
        <f>Global!B39</f>
        <v>0.16666666666666666</v>
      </c>
      <c r="C39" s="289">
        <f>Global!C39</f>
        <v>26</v>
      </c>
      <c r="D39" s="290" t="str">
        <f>Global!D39</f>
        <v>Japón (Japan)</v>
      </c>
      <c r="E39" s="280">
        <v>2</v>
      </c>
      <c r="F39" s="292" t="s">
        <v>4</v>
      </c>
      <c r="G39" s="280">
        <v>1</v>
      </c>
      <c r="H39" s="293" t="str">
        <f>Global!H39</f>
        <v>Costa Rica</v>
      </c>
      <c r="I39" s="283" t="str">
        <f t="shared" si="9"/>
        <v>L</v>
      </c>
      <c r="J39" s="284"/>
      <c r="K39" s="285">
        <f>IF(Global!E39="","",Global!E39)</f>
        <v>0</v>
      </c>
      <c r="L39" s="285">
        <f>IF(Global!G39="","",Global!G39)</f>
        <v>1</v>
      </c>
      <c r="M39" s="296" t="str">
        <f t="shared" si="1"/>
        <v>V</v>
      </c>
      <c r="N39" s="287">
        <f t="shared" si="10"/>
        <v>0</v>
      </c>
      <c r="O39" s="166"/>
      <c r="P39" s="166"/>
      <c r="Q39" s="166"/>
      <c r="R39" s="166"/>
      <c r="S39" s="166"/>
    </row>
    <row r="40" spans="1:19" s="158" customFormat="1" ht="30.95" customHeight="1" thickBot="1" x14ac:dyDescent="0.25">
      <c r="A40" s="276">
        <f>Global!A40</f>
        <v>44896</v>
      </c>
      <c r="B40" s="306">
        <f>Global!B40</f>
        <v>0.54166666666666663</v>
      </c>
      <c r="C40" s="289">
        <f>Global!C40</f>
        <v>43</v>
      </c>
      <c r="D40" s="290" t="str">
        <f>Global!D40</f>
        <v>Japón (Japan)</v>
      </c>
      <c r="E40" s="307">
        <v>1</v>
      </c>
      <c r="F40" s="292" t="s">
        <v>4</v>
      </c>
      <c r="G40" s="307">
        <v>2</v>
      </c>
      <c r="H40" s="293" t="str">
        <f>Global!H40</f>
        <v>España (Spain)</v>
      </c>
      <c r="I40" s="283" t="str">
        <f t="shared" si="9"/>
        <v>V</v>
      </c>
      <c r="J40" s="284"/>
      <c r="K40" s="285">
        <f>IF(Global!E40="","",Global!E40)</f>
        <v>2</v>
      </c>
      <c r="L40" s="285">
        <f>IF(Global!G40="","",Global!G40)</f>
        <v>1</v>
      </c>
      <c r="M40" s="296" t="str">
        <f t="shared" si="1"/>
        <v>L</v>
      </c>
      <c r="N40" s="287">
        <f t="shared" si="10"/>
        <v>0</v>
      </c>
      <c r="O40" s="166"/>
      <c r="P40" s="166"/>
      <c r="Q40" s="166"/>
      <c r="R40" s="166"/>
      <c r="S40" s="166"/>
    </row>
    <row r="41" spans="1:19" s="158" customFormat="1" ht="30.95" customHeight="1" thickBot="1" x14ac:dyDescent="0.25">
      <c r="A41" s="276">
        <f>Global!A41</f>
        <v>44896</v>
      </c>
      <c r="B41" s="306">
        <f>Global!B41</f>
        <v>0.54166666666666663</v>
      </c>
      <c r="C41" s="289">
        <f>Global!C41</f>
        <v>44</v>
      </c>
      <c r="D41" s="290" t="str">
        <f>Global!D41</f>
        <v>Costa Rica</v>
      </c>
      <c r="E41" s="280">
        <v>0</v>
      </c>
      <c r="F41" s="292" t="s">
        <v>4</v>
      </c>
      <c r="G41" s="280">
        <v>3</v>
      </c>
      <c r="H41" s="293" t="str">
        <f>Global!H41</f>
        <v>Alemania (Germany)</v>
      </c>
      <c r="I41" s="283" t="str">
        <f t="shared" si="9"/>
        <v>V</v>
      </c>
      <c r="J41" s="284"/>
      <c r="K41" s="285">
        <f>IF(Global!E41="","",Global!E41)</f>
        <v>2</v>
      </c>
      <c r="L41" s="285">
        <f>IF(Global!G41="","",Global!G41)</f>
        <v>4</v>
      </c>
      <c r="M41" s="296" t="str">
        <f t="shared" si="1"/>
        <v>V</v>
      </c>
      <c r="N41" s="287">
        <f t="shared" si="10"/>
        <v>1</v>
      </c>
      <c r="O41" s="166"/>
      <c r="P41" s="166"/>
      <c r="Q41" s="166"/>
      <c r="R41" s="166"/>
      <c r="S41" s="166"/>
    </row>
    <row r="42" spans="1:19" s="158" customFormat="1" ht="17.25" customHeight="1" thickBot="1" x14ac:dyDescent="0.25">
      <c r="A42" s="297" t="str">
        <f>Global!A42</f>
        <v>GRUPO F (Group F )</v>
      </c>
      <c r="B42" s="298"/>
      <c r="C42" s="299"/>
      <c r="D42" s="298"/>
      <c r="E42" s="300"/>
      <c r="F42" s="298"/>
      <c r="G42" s="300"/>
      <c r="H42" s="298"/>
      <c r="I42" s="301"/>
      <c r="J42" s="117"/>
      <c r="K42" s="302"/>
      <c r="L42" s="302"/>
      <c r="M42" s="303" t="str">
        <f t="shared" si="1"/>
        <v/>
      </c>
      <c r="N42" s="304"/>
      <c r="O42" s="166"/>
      <c r="P42" s="166"/>
      <c r="Q42" s="166"/>
      <c r="R42" s="166"/>
      <c r="S42" s="166"/>
    </row>
    <row r="43" spans="1:19" s="158" customFormat="1" ht="30.95" customHeight="1" thickBot="1" x14ac:dyDescent="0.25">
      <c r="A43" s="276">
        <f>Global!A43</f>
        <v>44888</v>
      </c>
      <c r="B43" s="305">
        <f>Global!B43</f>
        <v>0.54166666666666663</v>
      </c>
      <c r="C43" s="278">
        <f>Global!C43</f>
        <v>11</v>
      </c>
      <c r="D43" s="279" t="str">
        <f>Global!D43</f>
        <v>Bélgica (Belgium)</v>
      </c>
      <c r="E43" s="280">
        <v>2</v>
      </c>
      <c r="F43" s="281" t="s">
        <v>4</v>
      </c>
      <c r="G43" s="280">
        <v>1</v>
      </c>
      <c r="H43" s="282" t="str">
        <f>Global!H43</f>
        <v>Canada</v>
      </c>
      <c r="I43" s="283" t="str">
        <f t="shared" ref="I43:I48" si="11">IF(OR(E43="",G43=""),"",IF(E43&gt;G43,"L",IF(G43&gt;E43,"V","E")))</f>
        <v>L</v>
      </c>
      <c r="J43" s="284"/>
      <c r="K43" s="285">
        <f>IF(Global!E43="","",Global!E43)</f>
        <v>1</v>
      </c>
      <c r="L43" s="285">
        <f>IF(Global!G43="","",Global!G43)</f>
        <v>0</v>
      </c>
      <c r="M43" s="296" t="str">
        <f t="shared" si="1"/>
        <v>L</v>
      </c>
      <c r="N43" s="287">
        <f t="shared" ref="N43:N48" si="12">IF(M43="","",IF(AND(E43=K43,L43=G43),GPOSPuntosPorMarcador,0)+IF(M43=I43,GPOSPuntosPorGanador,0)+IF(E43-G43=K43-L43,GPOSPuntosPorDiferencia,0))</f>
        <v>2</v>
      </c>
      <c r="O43" s="166"/>
      <c r="P43" s="166"/>
      <c r="Q43" s="166"/>
      <c r="R43" s="166"/>
      <c r="S43" s="166"/>
    </row>
    <row r="44" spans="1:19" s="158" customFormat="1" ht="30.95" customHeight="1" thickBot="1" x14ac:dyDescent="0.25">
      <c r="A44" s="276">
        <f>Global!A44</f>
        <v>44888</v>
      </c>
      <c r="B44" s="306">
        <f>Global!B44</f>
        <v>0.16666666666666666</v>
      </c>
      <c r="C44" s="289">
        <f>Global!C44</f>
        <v>12</v>
      </c>
      <c r="D44" s="290" t="str">
        <f>Global!D44</f>
        <v>Marruecos (Morocco)</v>
      </c>
      <c r="E44" s="291">
        <v>1</v>
      </c>
      <c r="F44" s="292" t="s">
        <v>4</v>
      </c>
      <c r="G44" s="291">
        <v>2</v>
      </c>
      <c r="H44" s="293" t="str">
        <f>Global!H44</f>
        <v>Croacia</v>
      </c>
      <c r="I44" s="283" t="str">
        <f t="shared" si="11"/>
        <v>V</v>
      </c>
      <c r="J44" s="284"/>
      <c r="K44" s="285">
        <f>IF(Global!E44="","",Global!E44)</f>
        <v>0</v>
      </c>
      <c r="L44" s="285">
        <f>IF(Global!G44="","",Global!G44)</f>
        <v>0</v>
      </c>
      <c r="M44" s="296" t="str">
        <f t="shared" si="1"/>
        <v>E</v>
      </c>
      <c r="N44" s="287">
        <f t="shared" si="12"/>
        <v>0</v>
      </c>
      <c r="O44" s="166"/>
      <c r="P44" s="166"/>
      <c r="Q44" s="166"/>
      <c r="R44" s="166"/>
      <c r="S44" s="166"/>
    </row>
    <row r="45" spans="1:19" s="158" customFormat="1" ht="30.95" customHeight="1" thickBot="1" x14ac:dyDescent="0.25">
      <c r="A45" s="276">
        <f>Global!A45</f>
        <v>44892</v>
      </c>
      <c r="B45" s="306">
        <f>Global!B45</f>
        <v>0.29166666666666669</v>
      </c>
      <c r="C45" s="289">
        <f>Global!C45</f>
        <v>27</v>
      </c>
      <c r="D45" s="290" t="str">
        <f>Global!D45</f>
        <v>Bélgica (Belgium)</v>
      </c>
      <c r="E45" s="291">
        <v>2</v>
      </c>
      <c r="F45" s="292" t="s">
        <v>4</v>
      </c>
      <c r="G45" s="291">
        <v>0</v>
      </c>
      <c r="H45" s="293" t="str">
        <f>Global!H45</f>
        <v>Marruecos (Morocco)</v>
      </c>
      <c r="I45" s="283" t="str">
        <f t="shared" si="11"/>
        <v>L</v>
      </c>
      <c r="J45" s="284"/>
      <c r="K45" s="285">
        <f>IF(Global!E45="","",Global!E45)</f>
        <v>0</v>
      </c>
      <c r="L45" s="285">
        <f>IF(Global!G45="","",Global!G45)</f>
        <v>2</v>
      </c>
      <c r="M45" s="296" t="str">
        <f t="shared" si="1"/>
        <v>V</v>
      </c>
      <c r="N45" s="287">
        <f t="shared" si="12"/>
        <v>0</v>
      </c>
      <c r="O45" s="166"/>
      <c r="P45" s="166"/>
      <c r="Q45" s="166"/>
      <c r="R45" s="166"/>
      <c r="S45" s="166"/>
    </row>
    <row r="46" spans="1:19" s="158" customFormat="1" ht="30.95" customHeight="1" thickBot="1" x14ac:dyDescent="0.25">
      <c r="A46" s="276">
        <f>Global!A46</f>
        <v>44892</v>
      </c>
      <c r="B46" s="306">
        <f>Global!B46</f>
        <v>0.41666666666666669</v>
      </c>
      <c r="C46" s="289">
        <f>Global!C46</f>
        <v>28</v>
      </c>
      <c r="D46" s="290" t="str">
        <f>Global!D46</f>
        <v>Croacia</v>
      </c>
      <c r="E46" s="291">
        <v>1</v>
      </c>
      <c r="F46" s="292" t="s">
        <v>4</v>
      </c>
      <c r="G46" s="291">
        <v>1</v>
      </c>
      <c r="H46" s="293" t="str">
        <f>Global!H46</f>
        <v>Canada</v>
      </c>
      <c r="I46" s="283" t="str">
        <f t="shared" si="11"/>
        <v>E</v>
      </c>
      <c r="J46" s="284"/>
      <c r="K46" s="285">
        <f>IF(Global!E46="","",Global!E46)</f>
        <v>4</v>
      </c>
      <c r="L46" s="285">
        <f>IF(Global!G46="","",Global!G46)</f>
        <v>1</v>
      </c>
      <c r="M46" s="296" t="str">
        <f t="shared" si="1"/>
        <v>L</v>
      </c>
      <c r="N46" s="287">
        <f t="shared" si="12"/>
        <v>0</v>
      </c>
      <c r="O46" s="166"/>
      <c r="P46" s="166"/>
      <c r="Q46" s="166"/>
      <c r="R46" s="166"/>
      <c r="S46" s="166"/>
    </row>
    <row r="47" spans="1:19" s="158" customFormat="1" ht="30.95" customHeight="1" thickBot="1" x14ac:dyDescent="0.25">
      <c r="A47" s="276">
        <f>Global!A47</f>
        <v>44896</v>
      </c>
      <c r="B47" s="306">
        <f>Global!B47</f>
        <v>0.375</v>
      </c>
      <c r="C47" s="289">
        <f>Global!C47</f>
        <v>41</v>
      </c>
      <c r="D47" s="290" t="str">
        <f>Global!D47</f>
        <v>Croacia</v>
      </c>
      <c r="E47" s="291">
        <v>0</v>
      </c>
      <c r="F47" s="292" t="s">
        <v>4</v>
      </c>
      <c r="G47" s="291">
        <v>0</v>
      </c>
      <c r="H47" s="293" t="str">
        <f>Global!H47</f>
        <v>Bélgica (Belgium)</v>
      </c>
      <c r="I47" s="283" t="str">
        <f t="shared" si="11"/>
        <v>E</v>
      </c>
      <c r="J47" s="284"/>
      <c r="K47" s="285">
        <f>IF(Global!E47="","",Global!E47)</f>
        <v>0</v>
      </c>
      <c r="L47" s="285">
        <f>IF(Global!G47="","",Global!G47)</f>
        <v>0</v>
      </c>
      <c r="M47" s="296" t="str">
        <f t="shared" si="1"/>
        <v>E</v>
      </c>
      <c r="N47" s="287">
        <f t="shared" si="12"/>
        <v>3</v>
      </c>
      <c r="O47" s="166"/>
      <c r="P47" s="166"/>
      <c r="Q47" s="166"/>
      <c r="R47" s="166"/>
      <c r="S47" s="166"/>
    </row>
    <row r="48" spans="1:19" s="158" customFormat="1" ht="30.95" customHeight="1" thickBot="1" x14ac:dyDescent="0.25">
      <c r="A48" s="276">
        <f>Global!A48</f>
        <v>44896</v>
      </c>
      <c r="B48" s="306">
        <f>Global!B48</f>
        <v>0.375</v>
      </c>
      <c r="C48" s="289">
        <f>Global!C48</f>
        <v>42</v>
      </c>
      <c r="D48" s="308" t="str">
        <f>Global!D48</f>
        <v>Canada</v>
      </c>
      <c r="E48" s="291">
        <v>2</v>
      </c>
      <c r="F48" s="309" t="s">
        <v>4</v>
      </c>
      <c r="G48" s="291">
        <v>0</v>
      </c>
      <c r="H48" s="310" t="str">
        <f>Global!H48</f>
        <v>Marruecos (Morocco)</v>
      </c>
      <c r="I48" s="283" t="str">
        <f t="shared" si="11"/>
        <v>L</v>
      </c>
      <c r="J48" s="311"/>
      <c r="K48" s="285">
        <f>IF(Global!E48="","",Global!E48)</f>
        <v>1</v>
      </c>
      <c r="L48" s="285">
        <f>IF(Global!G48="","",Global!G48)</f>
        <v>2</v>
      </c>
      <c r="M48" s="286" t="str">
        <f t="shared" si="1"/>
        <v>V</v>
      </c>
      <c r="N48" s="287">
        <f t="shared" si="12"/>
        <v>0</v>
      </c>
      <c r="O48" s="166"/>
      <c r="P48" s="166"/>
      <c r="Q48" s="166"/>
      <c r="R48" s="166"/>
      <c r="S48" s="166"/>
    </row>
    <row r="49" spans="1:19" s="158" customFormat="1" ht="17.25" customHeight="1" thickBot="1" x14ac:dyDescent="0.25">
      <c r="A49" s="297" t="str">
        <f>Global!A49</f>
        <v>GRUPO G (Group  G)</v>
      </c>
      <c r="B49" s="298"/>
      <c r="C49" s="299"/>
      <c r="D49" s="298"/>
      <c r="E49" s="300"/>
      <c r="F49" s="298"/>
      <c r="G49" s="300"/>
      <c r="H49" s="298"/>
      <c r="I49" s="301"/>
      <c r="J49" s="117"/>
      <c r="K49" s="302"/>
      <c r="L49" s="302"/>
      <c r="M49" s="303" t="str">
        <f t="shared" si="1"/>
        <v/>
      </c>
      <c r="N49" s="304"/>
      <c r="O49" s="166"/>
      <c r="P49" s="166"/>
      <c r="Q49" s="166"/>
      <c r="R49" s="166"/>
      <c r="S49" s="166"/>
    </row>
    <row r="50" spans="1:19" s="158" customFormat="1" ht="30.95" customHeight="1" thickBot="1" x14ac:dyDescent="0.25">
      <c r="A50" s="276">
        <f>Global!A50</f>
        <v>44889</v>
      </c>
      <c r="B50" s="305">
        <f>Global!B50</f>
        <v>0.54166666666666663</v>
      </c>
      <c r="C50" s="278">
        <f>Global!C50</f>
        <v>13</v>
      </c>
      <c r="D50" s="279" t="str">
        <f>Global!D50</f>
        <v>Brasil (Brazil)</v>
      </c>
      <c r="E50" s="280">
        <v>2</v>
      </c>
      <c r="F50" s="281" t="s">
        <v>4</v>
      </c>
      <c r="G50" s="280">
        <v>0</v>
      </c>
      <c r="H50" s="282" t="str">
        <f>Global!H50</f>
        <v>Serbia</v>
      </c>
      <c r="I50" s="283" t="str">
        <f t="shared" ref="I50:I55" si="13">IF(OR(E50="",G50=""),"",IF(E50&gt;G50,"L",IF(G50&gt;E50,"V","E")))</f>
        <v>L</v>
      </c>
      <c r="J50" s="284"/>
      <c r="K50" s="285">
        <f>IF(Global!E50="","",Global!E50)</f>
        <v>2</v>
      </c>
      <c r="L50" s="285">
        <f>IF(Global!G50="","",Global!G50)</f>
        <v>0</v>
      </c>
      <c r="M50" s="296" t="str">
        <f t="shared" si="1"/>
        <v>L</v>
      </c>
      <c r="N50" s="287">
        <f t="shared" ref="N50:N55" si="14">IF(M50="","",IF(AND(E50=K50,L50=G50),GPOSPuntosPorMarcador,0)+IF(M50=I50,GPOSPuntosPorGanador,0)+IF(E50-G50=K50-L50,GPOSPuntosPorDiferencia,0))</f>
        <v>3</v>
      </c>
      <c r="O50" s="166"/>
      <c r="P50" s="166"/>
      <c r="Q50" s="166"/>
      <c r="R50" s="166"/>
      <c r="S50" s="166"/>
    </row>
    <row r="51" spans="1:19" s="158" customFormat="1" ht="30.95" customHeight="1" thickBot="1" x14ac:dyDescent="0.25">
      <c r="A51" s="276">
        <f>Global!A51</f>
        <v>44889</v>
      </c>
      <c r="B51" s="306">
        <f>Global!B51</f>
        <v>0.16666666666666666</v>
      </c>
      <c r="C51" s="289">
        <f>Global!C51</f>
        <v>14</v>
      </c>
      <c r="D51" s="290" t="str">
        <f>Global!D51</f>
        <v>Suiza (Switzerland)</v>
      </c>
      <c r="E51" s="291">
        <v>1</v>
      </c>
      <c r="F51" s="292" t="s">
        <v>4</v>
      </c>
      <c r="G51" s="291">
        <v>0</v>
      </c>
      <c r="H51" s="293" t="str">
        <f>Global!H51</f>
        <v>Camerún (Cameroon)</v>
      </c>
      <c r="I51" s="283" t="str">
        <f t="shared" si="13"/>
        <v>L</v>
      </c>
      <c r="J51" s="284"/>
      <c r="K51" s="285">
        <f>IF(Global!E51="","",Global!E51)</f>
        <v>1</v>
      </c>
      <c r="L51" s="285">
        <f>IF(Global!G51="","",Global!G51)</f>
        <v>0</v>
      </c>
      <c r="M51" s="296" t="str">
        <f t="shared" si="1"/>
        <v>L</v>
      </c>
      <c r="N51" s="287">
        <f t="shared" si="14"/>
        <v>3</v>
      </c>
      <c r="O51" s="166"/>
      <c r="P51" s="166"/>
      <c r="Q51" s="166"/>
      <c r="R51" s="166"/>
      <c r="S51" s="166"/>
    </row>
    <row r="52" spans="1:19" s="158" customFormat="1" ht="30.95" customHeight="1" thickBot="1" x14ac:dyDescent="0.25">
      <c r="A52" s="276">
        <f>Global!A52</f>
        <v>44893</v>
      </c>
      <c r="B52" s="306">
        <f>Global!B52</f>
        <v>0.41666666666666669</v>
      </c>
      <c r="C52" s="289">
        <f>Global!C52</f>
        <v>29</v>
      </c>
      <c r="D52" s="290" t="str">
        <f>Global!D52</f>
        <v>Brasil (Brazil)</v>
      </c>
      <c r="E52" s="291">
        <v>3</v>
      </c>
      <c r="F52" s="292" t="s">
        <v>4</v>
      </c>
      <c r="G52" s="291">
        <v>1</v>
      </c>
      <c r="H52" s="293" t="str">
        <f>Global!H52</f>
        <v>Suiza (Switzerland)</v>
      </c>
      <c r="I52" s="283" t="str">
        <f t="shared" si="13"/>
        <v>L</v>
      </c>
      <c r="J52" s="284"/>
      <c r="K52" s="285">
        <f>IF(Global!E52="","",Global!E52)</f>
        <v>1</v>
      </c>
      <c r="L52" s="285">
        <f>IF(Global!G52="","",Global!G52)</f>
        <v>0</v>
      </c>
      <c r="M52" s="296" t="str">
        <f t="shared" si="1"/>
        <v>L</v>
      </c>
      <c r="N52" s="287">
        <f t="shared" si="14"/>
        <v>1</v>
      </c>
      <c r="O52" s="166"/>
      <c r="P52" s="166"/>
      <c r="Q52" s="166"/>
      <c r="R52" s="166"/>
      <c r="S52" s="166"/>
    </row>
    <row r="53" spans="1:19" s="158" customFormat="1" ht="30.95" customHeight="1" thickBot="1" x14ac:dyDescent="0.25">
      <c r="A53" s="276">
        <f>Global!A53</f>
        <v>44893</v>
      </c>
      <c r="B53" s="306">
        <f>Global!B53</f>
        <v>0.16666666666666666</v>
      </c>
      <c r="C53" s="289">
        <f>Global!C53</f>
        <v>30</v>
      </c>
      <c r="D53" s="290" t="str">
        <f>Global!D53</f>
        <v>Camerún (Cameroon)</v>
      </c>
      <c r="E53" s="291">
        <v>2</v>
      </c>
      <c r="F53" s="292" t="s">
        <v>4</v>
      </c>
      <c r="G53" s="291">
        <v>2</v>
      </c>
      <c r="H53" s="293" t="str">
        <f>Global!H53</f>
        <v>Serbia</v>
      </c>
      <c r="I53" s="283" t="str">
        <f t="shared" si="13"/>
        <v>E</v>
      </c>
      <c r="J53" s="284"/>
      <c r="K53" s="285">
        <f>IF(Global!E53="","",Global!E53)</f>
        <v>3</v>
      </c>
      <c r="L53" s="285">
        <f>IF(Global!G53="","",Global!G53)</f>
        <v>3</v>
      </c>
      <c r="M53" s="296" t="str">
        <f t="shared" si="1"/>
        <v>E</v>
      </c>
      <c r="N53" s="287">
        <f t="shared" si="14"/>
        <v>2</v>
      </c>
      <c r="O53" s="166"/>
      <c r="P53" s="166"/>
      <c r="Q53" s="166"/>
      <c r="R53" s="166"/>
      <c r="S53" s="166"/>
    </row>
    <row r="54" spans="1:19" s="158" customFormat="1" ht="30.95" customHeight="1" thickBot="1" x14ac:dyDescent="0.25">
      <c r="A54" s="276">
        <f>Global!A54</f>
        <v>44897</v>
      </c>
      <c r="B54" s="306">
        <f>Global!B54</f>
        <v>0.54166666666666663</v>
      </c>
      <c r="C54" s="289">
        <f>Global!C54</f>
        <v>45</v>
      </c>
      <c r="D54" s="290" t="str">
        <f>Global!D54</f>
        <v>Camerún (Cameroon)</v>
      </c>
      <c r="E54" s="291">
        <v>0</v>
      </c>
      <c r="F54" s="292" t="s">
        <v>4</v>
      </c>
      <c r="G54" s="291">
        <v>2</v>
      </c>
      <c r="H54" s="293" t="str">
        <f>Global!H54</f>
        <v>Brasil (Brazil)</v>
      </c>
      <c r="I54" s="283" t="str">
        <f t="shared" si="13"/>
        <v>V</v>
      </c>
      <c r="J54" s="284"/>
      <c r="K54" s="285">
        <f>IF(Global!E54="","",Global!E54)</f>
        <v>1</v>
      </c>
      <c r="L54" s="285">
        <f>IF(Global!G54="","",Global!G54)</f>
        <v>0</v>
      </c>
      <c r="M54" s="296" t="str">
        <f t="shared" si="1"/>
        <v>L</v>
      </c>
      <c r="N54" s="287">
        <f t="shared" si="14"/>
        <v>0</v>
      </c>
      <c r="O54" s="166"/>
      <c r="P54" s="166"/>
      <c r="Q54" s="166"/>
      <c r="R54" s="166"/>
      <c r="S54" s="166"/>
    </row>
    <row r="55" spans="1:19" s="158" customFormat="1" ht="30.95" customHeight="1" thickBot="1" x14ac:dyDescent="0.25">
      <c r="A55" s="276">
        <f>Global!A55</f>
        <v>44897</v>
      </c>
      <c r="B55" s="306">
        <f>Global!B55</f>
        <v>0.54166666666666663</v>
      </c>
      <c r="C55" s="289">
        <f>Global!C55</f>
        <v>46</v>
      </c>
      <c r="D55" s="290" t="str">
        <f>Global!D55</f>
        <v>Serbia</v>
      </c>
      <c r="E55" s="291">
        <v>1</v>
      </c>
      <c r="F55" s="292" t="s">
        <v>4</v>
      </c>
      <c r="G55" s="291">
        <v>3</v>
      </c>
      <c r="H55" s="293" t="str">
        <f>Global!H55</f>
        <v>Suiza (Switzerland)</v>
      </c>
      <c r="I55" s="283" t="str">
        <f t="shared" si="13"/>
        <v>V</v>
      </c>
      <c r="J55" s="284"/>
      <c r="K55" s="285">
        <f>IF(Global!E55="","",Global!E55)</f>
        <v>2</v>
      </c>
      <c r="L55" s="285">
        <f>IF(Global!G55="","",Global!G55)</f>
        <v>3</v>
      </c>
      <c r="M55" s="296" t="str">
        <f t="shared" si="1"/>
        <v>V</v>
      </c>
      <c r="N55" s="287">
        <f t="shared" si="14"/>
        <v>1</v>
      </c>
      <c r="O55" s="166"/>
      <c r="P55" s="166"/>
      <c r="Q55" s="166"/>
      <c r="R55" s="166"/>
      <c r="S55" s="166"/>
    </row>
    <row r="56" spans="1:19" s="158" customFormat="1" ht="17.25" customHeight="1" thickBot="1" x14ac:dyDescent="0.25">
      <c r="A56" s="297" t="str">
        <f>Global!A56</f>
        <v>GRUPO H (Group H)</v>
      </c>
      <c r="B56" s="298"/>
      <c r="C56" s="299"/>
      <c r="D56" s="298"/>
      <c r="E56" s="300"/>
      <c r="F56" s="298"/>
      <c r="G56" s="300"/>
      <c r="H56" s="298"/>
      <c r="I56" s="301"/>
      <c r="J56" s="117"/>
      <c r="K56" s="302"/>
      <c r="L56" s="302"/>
      <c r="M56" s="303" t="str">
        <f t="shared" si="1"/>
        <v/>
      </c>
      <c r="N56" s="304"/>
      <c r="O56" s="166"/>
      <c r="P56" s="166"/>
      <c r="Q56" s="166"/>
      <c r="R56" s="166"/>
      <c r="S56" s="166"/>
    </row>
    <row r="57" spans="1:19" s="158" customFormat="1" ht="30.95" customHeight="1" thickBot="1" x14ac:dyDescent="0.25">
      <c r="A57" s="276">
        <f>Global!A57</f>
        <v>44889</v>
      </c>
      <c r="B57" s="305">
        <f>Global!B57</f>
        <v>0.41666666666666669</v>
      </c>
      <c r="C57" s="278">
        <f>Global!C57</f>
        <v>15</v>
      </c>
      <c r="D57" s="279" t="str">
        <f>Global!D57</f>
        <v>Portugal</v>
      </c>
      <c r="E57" s="280">
        <v>1</v>
      </c>
      <c r="F57" s="281" t="s">
        <v>4</v>
      </c>
      <c r="G57" s="280">
        <v>0</v>
      </c>
      <c r="H57" s="282" t="str">
        <f>Global!H57</f>
        <v>Ghana</v>
      </c>
      <c r="I57" s="283" t="str">
        <f t="shared" ref="I57:I62" si="15">IF(OR(E57="",G57=""),"",IF(E57&gt;G57,"L",IF(G57&gt;E57,"V","E")))</f>
        <v>L</v>
      </c>
      <c r="J57" s="284"/>
      <c r="K57" s="285">
        <f>IF(Global!E57="","",Global!E57)</f>
        <v>3</v>
      </c>
      <c r="L57" s="285">
        <f>IF(Global!G57="","",Global!G57)</f>
        <v>2</v>
      </c>
      <c r="M57" s="296" t="str">
        <f t="shared" si="1"/>
        <v>L</v>
      </c>
      <c r="N57" s="287">
        <f t="shared" ref="N57:N62" si="16">IF(M57="","",IF(AND(E57=K57,L57=G57),GPOSPuntosPorMarcador,0)+IF(M57=I57,GPOSPuntosPorGanador,0)+IF(E57-G57=K57-L57,GPOSPuntosPorDiferencia,0))</f>
        <v>2</v>
      </c>
      <c r="O57" s="166"/>
      <c r="P57" s="166"/>
      <c r="Q57" s="166"/>
      <c r="R57" s="166"/>
      <c r="S57" s="166"/>
    </row>
    <row r="58" spans="1:19" s="158" customFormat="1" ht="30.95" customHeight="1" thickBot="1" x14ac:dyDescent="0.25">
      <c r="A58" s="276">
        <f>Global!A58</f>
        <v>44889</v>
      </c>
      <c r="B58" s="306">
        <f>Global!B58</f>
        <v>0.29166666666666669</v>
      </c>
      <c r="C58" s="289">
        <f>Global!C58</f>
        <v>16</v>
      </c>
      <c r="D58" s="290" t="str">
        <f>Global!D58</f>
        <v>Uruguay</v>
      </c>
      <c r="E58" s="280">
        <v>2</v>
      </c>
      <c r="F58" s="292" t="s">
        <v>4</v>
      </c>
      <c r="G58" s="291">
        <v>1</v>
      </c>
      <c r="H58" s="293" t="str">
        <f>Global!H58</f>
        <v>Corea del Sur (S. Korea)</v>
      </c>
      <c r="I58" s="283" t="str">
        <f t="shared" si="15"/>
        <v>L</v>
      </c>
      <c r="J58" s="284"/>
      <c r="K58" s="285">
        <f>IF(Global!E58="","",Global!E58)</f>
        <v>0</v>
      </c>
      <c r="L58" s="285">
        <f>IF(Global!G58="","",Global!G58)</f>
        <v>0</v>
      </c>
      <c r="M58" s="296" t="str">
        <f t="shared" si="1"/>
        <v>E</v>
      </c>
      <c r="N58" s="287">
        <f t="shared" si="16"/>
        <v>0</v>
      </c>
      <c r="O58" s="166"/>
      <c r="P58" s="166"/>
      <c r="Q58" s="166"/>
      <c r="R58" s="166"/>
      <c r="S58" s="166"/>
    </row>
    <row r="59" spans="1:19" s="158" customFormat="1" ht="30.95" customHeight="1" thickBot="1" x14ac:dyDescent="0.25">
      <c r="A59" s="276">
        <f>Global!A59</f>
        <v>44893</v>
      </c>
      <c r="B59" s="306">
        <f>Global!B59</f>
        <v>0.54166666666666663</v>
      </c>
      <c r="C59" s="289">
        <f>Global!C59</f>
        <v>31</v>
      </c>
      <c r="D59" s="290" t="str">
        <f>Global!D59</f>
        <v>Portugal</v>
      </c>
      <c r="E59" s="291">
        <v>3</v>
      </c>
      <c r="F59" s="292" t="s">
        <v>4</v>
      </c>
      <c r="G59" s="291">
        <v>3</v>
      </c>
      <c r="H59" s="293" t="str">
        <f>Global!H59</f>
        <v>Uruguay</v>
      </c>
      <c r="I59" s="283" t="str">
        <f t="shared" si="15"/>
        <v>E</v>
      </c>
      <c r="J59" s="284"/>
      <c r="K59" s="285">
        <f>IF(Global!E59="","",Global!E59)</f>
        <v>2</v>
      </c>
      <c r="L59" s="285">
        <f>IF(Global!G59="","",Global!G59)</f>
        <v>0</v>
      </c>
      <c r="M59" s="296" t="str">
        <f t="shared" si="1"/>
        <v>L</v>
      </c>
      <c r="N59" s="287">
        <f t="shared" si="16"/>
        <v>0</v>
      </c>
      <c r="O59" s="166"/>
      <c r="P59" s="166"/>
      <c r="Q59" s="166"/>
      <c r="R59" s="166"/>
      <c r="S59" s="166"/>
    </row>
    <row r="60" spans="1:19" s="158" customFormat="1" ht="30.95" customHeight="1" thickBot="1" x14ac:dyDescent="0.25">
      <c r="A60" s="276">
        <f>Global!A60</f>
        <v>44893</v>
      </c>
      <c r="B60" s="306">
        <f>Global!B60</f>
        <v>0.29166666666666669</v>
      </c>
      <c r="C60" s="289">
        <f>Global!C60</f>
        <v>32</v>
      </c>
      <c r="D60" s="290" t="str">
        <f>Global!D60</f>
        <v>Corea del Sur (S. Korea)</v>
      </c>
      <c r="E60" s="280">
        <v>2</v>
      </c>
      <c r="F60" s="292" t="s">
        <v>4</v>
      </c>
      <c r="G60" s="291">
        <v>1</v>
      </c>
      <c r="H60" s="293" t="str">
        <f>Global!H60</f>
        <v>Ghana</v>
      </c>
      <c r="I60" s="283" t="str">
        <f t="shared" si="15"/>
        <v>L</v>
      </c>
      <c r="J60" s="284"/>
      <c r="K60" s="285">
        <f>IF(Global!E60="","",Global!E60)</f>
        <v>2</v>
      </c>
      <c r="L60" s="285">
        <f>IF(Global!G60="","",Global!G60)</f>
        <v>3</v>
      </c>
      <c r="M60" s="296" t="str">
        <f t="shared" si="1"/>
        <v>V</v>
      </c>
      <c r="N60" s="287">
        <f t="shared" si="16"/>
        <v>0</v>
      </c>
      <c r="O60" s="166"/>
      <c r="P60" s="166"/>
      <c r="Q60" s="166"/>
      <c r="R60" s="166"/>
      <c r="S60" s="166"/>
    </row>
    <row r="61" spans="1:19" s="158" customFormat="1" ht="30.95" customHeight="1" thickBot="1" x14ac:dyDescent="0.25">
      <c r="A61" s="276">
        <f>Global!A61</f>
        <v>44897</v>
      </c>
      <c r="B61" s="306">
        <f>Global!B61</f>
        <v>0.375</v>
      </c>
      <c r="C61" s="289">
        <f>Global!C61</f>
        <v>47</v>
      </c>
      <c r="D61" s="290" t="str">
        <f>Global!D61</f>
        <v>Corea del Sur (S. Korea)</v>
      </c>
      <c r="E61" s="291">
        <v>1</v>
      </c>
      <c r="F61" s="292" t="s">
        <v>4</v>
      </c>
      <c r="G61" s="291">
        <v>2</v>
      </c>
      <c r="H61" s="293" t="str">
        <f>Global!H61</f>
        <v>Portugal</v>
      </c>
      <c r="I61" s="283" t="str">
        <f t="shared" si="15"/>
        <v>V</v>
      </c>
      <c r="J61" s="284"/>
      <c r="K61" s="285">
        <f>IF(Global!E61="","",Global!E61)</f>
        <v>2</v>
      </c>
      <c r="L61" s="285">
        <f>IF(Global!G61="","",Global!G61)</f>
        <v>1</v>
      </c>
      <c r="M61" s="296" t="str">
        <f t="shared" si="1"/>
        <v>L</v>
      </c>
      <c r="N61" s="287">
        <f t="shared" si="16"/>
        <v>0</v>
      </c>
      <c r="O61" s="166"/>
      <c r="P61" s="166"/>
      <c r="Q61" s="166"/>
      <c r="R61" s="166"/>
      <c r="S61" s="166"/>
    </row>
    <row r="62" spans="1:19" s="158" customFormat="1" ht="30.95" customHeight="1" thickBot="1" x14ac:dyDescent="0.25">
      <c r="A62" s="276">
        <f>Global!A62</f>
        <v>44897</v>
      </c>
      <c r="B62" s="306">
        <f>Global!B62</f>
        <v>0.375</v>
      </c>
      <c r="C62" s="289">
        <f>Global!C62</f>
        <v>48</v>
      </c>
      <c r="D62" s="290" t="str">
        <f>Global!D62</f>
        <v>Ghana</v>
      </c>
      <c r="E62" s="291">
        <v>2</v>
      </c>
      <c r="F62" s="292" t="s">
        <v>4</v>
      </c>
      <c r="G62" s="291">
        <v>2</v>
      </c>
      <c r="H62" s="293" t="str">
        <f>Global!H62</f>
        <v>Uruguay</v>
      </c>
      <c r="I62" s="283" t="str">
        <f t="shared" si="15"/>
        <v>E</v>
      </c>
      <c r="J62" s="284"/>
      <c r="K62" s="285">
        <f>IF(Global!E62="","",Global!E62)</f>
        <v>0</v>
      </c>
      <c r="L62" s="285">
        <f>IF(Global!G62="","",Global!G62)</f>
        <v>2</v>
      </c>
      <c r="M62" s="296" t="str">
        <f t="shared" si="1"/>
        <v>V</v>
      </c>
      <c r="N62" s="287">
        <f t="shared" si="16"/>
        <v>0</v>
      </c>
      <c r="O62" s="166"/>
      <c r="P62" s="166"/>
      <c r="Q62" s="166"/>
      <c r="R62" s="166"/>
      <c r="S62" s="166"/>
    </row>
    <row r="63" spans="1:19" s="158" customFormat="1" ht="17.25" customHeight="1" thickBot="1" x14ac:dyDescent="0.25">
      <c r="A63" s="297" t="str">
        <f>Global!A63</f>
        <v>OCTAVOS DE FINAL (Round of 16)</v>
      </c>
      <c r="B63" s="312"/>
      <c r="C63" s="313"/>
      <c r="D63" s="298"/>
      <c r="E63" s="300"/>
      <c r="F63" s="298"/>
      <c r="G63" s="300"/>
      <c r="H63" s="298"/>
      <c r="I63" s="301"/>
      <c r="J63" s="117"/>
      <c r="K63" s="302"/>
      <c r="L63" s="302"/>
      <c r="M63" s="303" t="str">
        <f t="shared" si="1"/>
        <v/>
      </c>
      <c r="N63" s="304"/>
      <c r="O63" s="166"/>
      <c r="P63" s="166"/>
      <c r="Q63" s="166"/>
      <c r="R63" s="166"/>
      <c r="S63" s="166"/>
    </row>
    <row r="64" spans="1:19" s="158" customFormat="1" ht="30.95" customHeight="1" thickBot="1" x14ac:dyDescent="0.25">
      <c r="A64" s="276">
        <f>Global!A64</f>
        <v>44898</v>
      </c>
      <c r="B64" s="305">
        <f>Global!B64</f>
        <v>0.375</v>
      </c>
      <c r="C64" s="278">
        <f>Global!C64</f>
        <v>49</v>
      </c>
      <c r="D64" s="281" t="str">
        <f>Global!D64</f>
        <v>Holanda (Holland)</v>
      </c>
      <c r="E64" s="280">
        <v>2</v>
      </c>
      <c r="F64" s="281" t="s">
        <v>4</v>
      </c>
      <c r="G64" s="280">
        <v>3</v>
      </c>
      <c r="H64" s="314" t="str">
        <f>Global!H64</f>
        <v>Estados Unidos (USA)</v>
      </c>
      <c r="I64" s="283" t="str">
        <f t="shared" ref="I64:I71" si="17">IF(OR(E64="",G64=""),"",IF(E64&gt;G64,"L",IF(G64&gt;E64,"V","E")))</f>
        <v>V</v>
      </c>
      <c r="J64" s="284"/>
      <c r="K64" s="285">
        <f>IF(Global!E64="","",Global!E64)</f>
        <v>3</v>
      </c>
      <c r="L64" s="285">
        <f>IF(Global!G64="","",Global!G64)</f>
        <v>1</v>
      </c>
      <c r="M64" s="296" t="str">
        <f t="shared" si="1"/>
        <v>L</v>
      </c>
      <c r="N64" s="287">
        <f t="shared" ref="N64:N71" si="18">IF(M64="","",IF(AND(E64=K64,L64=G64),OCTPuntosPorMarcador,0)+IF(M64=I64,OCTPuntosPorGanador,0)+IF(E64-G64=K64-L64,OCTPuntosPorDiferencia,0))</f>
        <v>0</v>
      </c>
      <c r="O64" s="166"/>
      <c r="P64" s="166"/>
      <c r="Q64" s="166"/>
      <c r="R64" s="166"/>
      <c r="S64" s="166"/>
    </row>
    <row r="65" spans="1:19" s="158" customFormat="1" ht="30.95" customHeight="1" thickBot="1" x14ac:dyDescent="0.25">
      <c r="A65" s="276">
        <f>Global!A65</f>
        <v>44898</v>
      </c>
      <c r="B65" s="306">
        <f>Global!B65</f>
        <v>0.54166666666666663</v>
      </c>
      <c r="C65" s="289">
        <f>Global!C65</f>
        <v>50</v>
      </c>
      <c r="D65" s="292" t="str">
        <f>Global!D65</f>
        <v>Argentina</v>
      </c>
      <c r="E65" s="291">
        <v>2</v>
      </c>
      <c r="F65" s="292" t="s">
        <v>4</v>
      </c>
      <c r="G65" s="291">
        <v>1</v>
      </c>
      <c r="H65" s="315" t="str">
        <f>Global!H65</f>
        <v>Australia</v>
      </c>
      <c r="I65" s="283" t="str">
        <f t="shared" si="17"/>
        <v>L</v>
      </c>
      <c r="J65" s="284"/>
      <c r="K65" s="285">
        <f>IF(Global!E65="","",Global!E65)</f>
        <v>2</v>
      </c>
      <c r="L65" s="285">
        <f>IF(Global!G65="","",Global!G65)</f>
        <v>1</v>
      </c>
      <c r="M65" s="296" t="str">
        <f t="shared" si="1"/>
        <v>L</v>
      </c>
      <c r="N65" s="287">
        <f t="shared" si="18"/>
        <v>5</v>
      </c>
      <c r="O65" s="166"/>
      <c r="P65" s="166"/>
      <c r="Q65" s="166"/>
      <c r="R65" s="166"/>
      <c r="S65" s="166"/>
    </row>
    <row r="66" spans="1:19" s="158" customFormat="1" ht="30.95" customHeight="1" thickBot="1" x14ac:dyDescent="0.25">
      <c r="A66" s="276">
        <f>Global!A66</f>
        <v>44899</v>
      </c>
      <c r="B66" s="306">
        <f>Global!B66</f>
        <v>0.375</v>
      </c>
      <c r="C66" s="289">
        <f>Global!C66</f>
        <v>51</v>
      </c>
      <c r="D66" s="292" t="str">
        <f>Global!D66</f>
        <v>Francia (France)</v>
      </c>
      <c r="E66" s="291">
        <v>3</v>
      </c>
      <c r="F66" s="292" t="s">
        <v>4</v>
      </c>
      <c r="G66" s="291">
        <v>2</v>
      </c>
      <c r="H66" s="315" t="str">
        <f>Global!H66</f>
        <v>Polonia (Poland)</v>
      </c>
      <c r="I66" s="283" t="str">
        <f t="shared" si="17"/>
        <v>L</v>
      </c>
      <c r="J66" s="284"/>
      <c r="K66" s="285">
        <f>IF(Global!E66="","",Global!E66)</f>
        <v>3</v>
      </c>
      <c r="L66" s="285">
        <f>IF(Global!G66="","",Global!G66)</f>
        <v>1</v>
      </c>
      <c r="M66" s="296" t="str">
        <f t="shared" si="1"/>
        <v>L</v>
      </c>
      <c r="N66" s="287">
        <f t="shared" si="18"/>
        <v>3</v>
      </c>
      <c r="O66" s="166"/>
      <c r="P66" s="166"/>
      <c r="Q66" s="166"/>
      <c r="R66" s="166"/>
      <c r="S66" s="166"/>
    </row>
    <row r="67" spans="1:19" s="158" customFormat="1" ht="30.95" customHeight="1" thickBot="1" x14ac:dyDescent="0.25">
      <c r="A67" s="276">
        <f>Global!A67</f>
        <v>44899</v>
      </c>
      <c r="B67" s="306">
        <f>Global!B67</f>
        <v>0.54166666666666663</v>
      </c>
      <c r="C67" s="289">
        <f>Global!C67</f>
        <v>52</v>
      </c>
      <c r="D67" s="292" t="str">
        <f>Global!D67</f>
        <v>Inglaterra (England)</v>
      </c>
      <c r="E67" s="291">
        <v>1</v>
      </c>
      <c r="F67" s="292" t="s">
        <v>4</v>
      </c>
      <c r="G67" s="291">
        <v>1</v>
      </c>
      <c r="H67" s="315" t="str">
        <f>Global!H67</f>
        <v>Senegal</v>
      </c>
      <c r="I67" s="283" t="str">
        <f t="shared" si="17"/>
        <v>E</v>
      </c>
      <c r="J67" s="284"/>
      <c r="K67" s="285">
        <f>IF(Global!E67="","",Global!E67)</f>
        <v>3</v>
      </c>
      <c r="L67" s="285">
        <f>IF(Global!G67="","",Global!G67)</f>
        <v>0</v>
      </c>
      <c r="M67" s="296" t="str">
        <f t="shared" si="1"/>
        <v>L</v>
      </c>
      <c r="N67" s="287">
        <f t="shared" si="18"/>
        <v>0</v>
      </c>
      <c r="O67" s="166"/>
      <c r="P67" s="166"/>
      <c r="Q67" s="166"/>
      <c r="R67" s="166"/>
      <c r="S67" s="166"/>
    </row>
    <row r="68" spans="1:19" s="158" customFormat="1" ht="30.95" customHeight="1" thickBot="1" x14ac:dyDescent="0.25">
      <c r="A68" s="276">
        <f>Global!A68</f>
        <v>44900</v>
      </c>
      <c r="B68" s="306">
        <f>Global!B68</f>
        <v>0.375</v>
      </c>
      <c r="C68" s="289">
        <f>Global!C68</f>
        <v>53</v>
      </c>
      <c r="D68" s="292" t="str">
        <f>Global!D68</f>
        <v>Japón (Japan)</v>
      </c>
      <c r="E68" s="291">
        <v>2</v>
      </c>
      <c r="F68" s="292" t="s">
        <v>4</v>
      </c>
      <c r="G68" s="291">
        <v>0</v>
      </c>
      <c r="H68" s="315" t="str">
        <f>Global!H68</f>
        <v>Croacia</v>
      </c>
      <c r="I68" s="283" t="str">
        <f t="shared" si="17"/>
        <v>L</v>
      </c>
      <c r="J68" s="284"/>
      <c r="K68" s="285">
        <f>IF(Global!E68="","",Global!E68)</f>
        <v>1</v>
      </c>
      <c r="L68" s="285">
        <f>IF(Global!G68="","",Global!G68)</f>
        <v>1</v>
      </c>
      <c r="M68" s="296" t="str">
        <f t="shared" si="1"/>
        <v>E</v>
      </c>
      <c r="N68" s="287">
        <f t="shared" si="18"/>
        <v>0</v>
      </c>
      <c r="O68" s="166"/>
      <c r="P68" s="166"/>
      <c r="Q68" s="166"/>
      <c r="R68" s="166"/>
      <c r="S68" s="166"/>
    </row>
    <row r="69" spans="1:19" s="158" customFormat="1" ht="30.95" customHeight="1" thickBot="1" x14ac:dyDescent="0.25">
      <c r="A69" s="276">
        <f>Global!A69</f>
        <v>44900</v>
      </c>
      <c r="B69" s="306">
        <f>Global!B69</f>
        <v>0.54166666666666663</v>
      </c>
      <c r="C69" s="289">
        <f>Global!C69</f>
        <v>54</v>
      </c>
      <c r="D69" s="292" t="str">
        <f>Global!D69</f>
        <v>Brasil (Brazil)</v>
      </c>
      <c r="E69" s="291">
        <v>3</v>
      </c>
      <c r="F69" s="292" t="s">
        <v>4</v>
      </c>
      <c r="G69" s="291">
        <v>1</v>
      </c>
      <c r="H69" s="315" t="str">
        <f>Global!H69</f>
        <v>Corea del Sur (S. Korea)</v>
      </c>
      <c r="I69" s="283" t="str">
        <f t="shared" si="17"/>
        <v>L</v>
      </c>
      <c r="J69" s="284"/>
      <c r="K69" s="285">
        <f>IF(Global!E69="","",Global!E69)</f>
        <v>4</v>
      </c>
      <c r="L69" s="285">
        <f>IF(Global!G69="","",Global!G69)</f>
        <v>1</v>
      </c>
      <c r="M69" s="296" t="str">
        <f t="shared" si="1"/>
        <v>L</v>
      </c>
      <c r="N69" s="287">
        <f t="shared" si="18"/>
        <v>3</v>
      </c>
      <c r="O69" s="166"/>
      <c r="P69" s="166"/>
      <c r="Q69" s="166"/>
      <c r="R69" s="166"/>
      <c r="S69" s="166"/>
    </row>
    <row r="70" spans="1:19" s="158" customFormat="1" ht="30.95" customHeight="1" thickBot="1" x14ac:dyDescent="0.25">
      <c r="A70" s="276">
        <f>Global!A70</f>
        <v>44901</v>
      </c>
      <c r="B70" s="306">
        <f>Global!B70</f>
        <v>0.375</v>
      </c>
      <c r="C70" s="289">
        <f>Global!C70</f>
        <v>55</v>
      </c>
      <c r="D70" s="292" t="str">
        <f>Global!D70</f>
        <v>Marruecos (Morocco)</v>
      </c>
      <c r="E70" s="291">
        <v>2</v>
      </c>
      <c r="F70" s="292" t="s">
        <v>4</v>
      </c>
      <c r="G70" s="291">
        <v>2</v>
      </c>
      <c r="H70" s="315" t="str">
        <f>Global!H70</f>
        <v>España (Spain)</v>
      </c>
      <c r="I70" s="283" t="str">
        <f t="shared" si="17"/>
        <v>E</v>
      </c>
      <c r="J70" s="284"/>
      <c r="K70" s="285">
        <f>IF(Global!E70="","",Global!E70)</f>
        <v>0</v>
      </c>
      <c r="L70" s="285">
        <f>IF(Global!G70="","",Global!G70)</f>
        <v>0</v>
      </c>
      <c r="M70" s="296" t="str">
        <f t="shared" si="1"/>
        <v>E</v>
      </c>
      <c r="N70" s="287">
        <f t="shared" si="18"/>
        <v>4</v>
      </c>
      <c r="O70" s="166"/>
      <c r="P70" s="166"/>
      <c r="Q70" s="166"/>
      <c r="R70" s="166"/>
      <c r="S70" s="166"/>
    </row>
    <row r="71" spans="1:19" s="158" customFormat="1" ht="30.95" customHeight="1" thickBot="1" x14ac:dyDescent="0.25">
      <c r="A71" s="276">
        <f>Global!A71</f>
        <v>44901</v>
      </c>
      <c r="B71" s="306">
        <f>Global!B71</f>
        <v>0.54166666666666663</v>
      </c>
      <c r="C71" s="289">
        <f>Global!C71</f>
        <v>56</v>
      </c>
      <c r="D71" s="292" t="str">
        <f>Global!D71</f>
        <v>Portugal</v>
      </c>
      <c r="E71" s="291">
        <v>1</v>
      </c>
      <c r="F71" s="292" t="s">
        <v>4</v>
      </c>
      <c r="G71" s="291">
        <v>0</v>
      </c>
      <c r="H71" s="315" t="str">
        <f>Global!H71</f>
        <v>Suiza (Switzerland)</v>
      </c>
      <c r="I71" s="283" t="str">
        <f t="shared" si="17"/>
        <v>L</v>
      </c>
      <c r="J71" s="284"/>
      <c r="K71" s="285">
        <f>IF(Global!E71="","",Global!E71)</f>
        <v>6</v>
      </c>
      <c r="L71" s="285">
        <f>IF(Global!G71="","",Global!G71)</f>
        <v>1</v>
      </c>
      <c r="M71" s="296" t="str">
        <f t="shared" si="1"/>
        <v>L</v>
      </c>
      <c r="N71" s="287">
        <f t="shared" si="18"/>
        <v>3</v>
      </c>
      <c r="O71" s="166"/>
      <c r="P71" s="166"/>
      <c r="Q71" s="166"/>
      <c r="R71" s="166"/>
      <c r="S71" s="166"/>
    </row>
    <row r="72" spans="1:19" s="158" customFormat="1" ht="17.25" customHeight="1" thickBot="1" x14ac:dyDescent="0.25">
      <c r="A72" s="297" t="str">
        <f>Global!A72</f>
        <v>CUARTOS DE FINAL (Quarterfinals)</v>
      </c>
      <c r="B72" s="312"/>
      <c r="C72" s="313"/>
      <c r="D72" s="298"/>
      <c r="E72" s="300"/>
      <c r="F72" s="298"/>
      <c r="G72" s="300" t="s">
        <v>73</v>
      </c>
      <c r="H72" s="298"/>
      <c r="I72" s="301"/>
      <c r="J72" s="117"/>
      <c r="K72" s="302"/>
      <c r="L72" s="302"/>
      <c r="M72" s="303" t="str">
        <f t="shared" ref="M72:M83" si="19">IF(OR(K72="",L72=""),"",IF(K72&gt;L72,"L",IF(L72&gt;K72,"V","E")))</f>
        <v/>
      </c>
      <c r="N72" s="304"/>
      <c r="O72" s="166"/>
      <c r="P72" s="166"/>
      <c r="Q72" s="166"/>
      <c r="R72" s="166"/>
      <c r="S72" s="166"/>
    </row>
    <row r="73" spans="1:19" s="158" customFormat="1" ht="30.95" customHeight="1" thickBot="1" x14ac:dyDescent="0.25">
      <c r="A73" s="276">
        <f>Global!A73</f>
        <v>44904</v>
      </c>
      <c r="B73" s="305">
        <f>Global!B73</f>
        <v>0.375</v>
      </c>
      <c r="C73" s="278">
        <f>Global!C73</f>
        <v>57</v>
      </c>
      <c r="D73" s="292" t="str">
        <f>Global!D73</f>
        <v>Croacia</v>
      </c>
      <c r="E73" s="280">
        <v>1</v>
      </c>
      <c r="F73" s="281" t="s">
        <v>4</v>
      </c>
      <c r="G73" s="280">
        <v>2</v>
      </c>
      <c r="H73" s="315" t="str">
        <f>Global!H73</f>
        <v>Brasil (Brazil)</v>
      </c>
      <c r="I73" s="283" t="str">
        <f>IF(OR(E73="",G73=""),"",IF(E73&gt;G73,"L",IF(G73&gt;E73,"V","E")))</f>
        <v>V</v>
      </c>
      <c r="J73" s="284"/>
      <c r="K73" s="285">
        <f>IF(Global!E73="","",Global!E73)</f>
        <v>0</v>
      </c>
      <c r="L73" s="285">
        <f>IF(Global!G73="","",Global!G73)</f>
        <v>0</v>
      </c>
      <c r="M73" s="296" t="str">
        <f t="shared" si="19"/>
        <v>E</v>
      </c>
      <c r="N73" s="287">
        <f>IF(M73="","",IF(AND(E73=K73,L73=G73),CTOSPuntosPorMarcador,0)+IF(M73=I73,CTOSPuntosPorGanador,0)+IF(E73-G73=K73-L73,CTOSPuntosPorDiferencia,0))</f>
        <v>0</v>
      </c>
      <c r="O73" s="166"/>
      <c r="P73" s="166"/>
      <c r="Q73" s="166"/>
      <c r="R73" s="166"/>
      <c r="S73" s="166"/>
    </row>
    <row r="74" spans="1:19" s="158" customFormat="1" ht="30.95" customHeight="1" thickBot="1" x14ac:dyDescent="0.25">
      <c r="A74" s="276">
        <f>Global!A74</f>
        <v>44904</v>
      </c>
      <c r="B74" s="306">
        <f>Global!B74</f>
        <v>0.54166666666666663</v>
      </c>
      <c r="C74" s="289">
        <f>Global!C74</f>
        <v>58</v>
      </c>
      <c r="D74" s="292" t="str">
        <f>Global!D74</f>
        <v>Holanda (Holland)</v>
      </c>
      <c r="E74" s="291">
        <v>0</v>
      </c>
      <c r="F74" s="292" t="s">
        <v>4</v>
      </c>
      <c r="G74" s="280">
        <v>3</v>
      </c>
      <c r="H74" s="315" t="str">
        <f>Global!H74</f>
        <v>Argentina</v>
      </c>
      <c r="I74" s="283" t="str">
        <f>IF(OR(E74="",G74=""),"",IF(E74&gt;G74,"L",IF(G74&gt;E74,"V","E")))</f>
        <v>V</v>
      </c>
      <c r="J74" s="284"/>
      <c r="K74" s="285">
        <f>IF(Global!E74="","",Global!E74)</f>
        <v>2</v>
      </c>
      <c r="L74" s="285">
        <f>IF(Global!G74="","",Global!G74)</f>
        <v>2</v>
      </c>
      <c r="M74" s="296" t="str">
        <f t="shared" si="19"/>
        <v>E</v>
      </c>
      <c r="N74" s="287">
        <f>IF(M74="","",IF(AND(E74=K74,L74=G74),CTOSPuntosPorMarcador,0)+IF(M74=I74,CTOSPuntosPorGanador,0)+IF(E74-G74=K74-L74,CTOSPuntosPorDiferencia,0))</f>
        <v>0</v>
      </c>
      <c r="O74" s="166"/>
      <c r="P74" s="166"/>
      <c r="Q74" s="166"/>
      <c r="R74" s="166"/>
      <c r="S74" s="166"/>
    </row>
    <row r="75" spans="1:19" s="158" customFormat="1" ht="30.95" customHeight="1" thickBot="1" x14ac:dyDescent="0.25">
      <c r="A75" s="276">
        <f>Global!A75</f>
        <v>44905</v>
      </c>
      <c r="B75" s="306">
        <f>Global!B75</f>
        <v>0.375</v>
      </c>
      <c r="C75" s="289">
        <f>Global!C75</f>
        <v>59</v>
      </c>
      <c r="D75" s="292" t="str">
        <f>Global!D75</f>
        <v>Marruecos (Morocco)</v>
      </c>
      <c r="E75" s="291">
        <v>2</v>
      </c>
      <c r="F75" s="292" t="s">
        <v>4</v>
      </c>
      <c r="G75" s="280">
        <v>1</v>
      </c>
      <c r="H75" s="315" t="str">
        <f>Global!H75</f>
        <v>Portugal</v>
      </c>
      <c r="I75" s="283" t="str">
        <f>IF(OR(E75="",G75=""),"",IF(E75&gt;G75,"L",IF(G75&gt;E75,"V","E")))</f>
        <v>L</v>
      </c>
      <c r="J75" s="284"/>
      <c r="K75" s="285">
        <f>IF(Global!E75="","",Global!E75)</f>
        <v>1</v>
      </c>
      <c r="L75" s="285">
        <f>IF(Global!G75="","",Global!G75)</f>
        <v>0</v>
      </c>
      <c r="M75" s="296" t="str">
        <f t="shared" si="19"/>
        <v>L</v>
      </c>
      <c r="N75" s="287">
        <f>IF(M75="","",IF(AND(E75=K75,L75=G75),CTOSPuntosPorMarcador,0)+IF(M75=I75,CTOSPuntosPorGanador,0)+IF(E75-G75=K75-L75,CTOSPuntosPorDiferencia,0))</f>
        <v>6</v>
      </c>
      <c r="O75" s="166"/>
      <c r="P75" s="166"/>
      <c r="Q75" s="166"/>
      <c r="R75" s="166"/>
      <c r="S75" s="166"/>
    </row>
    <row r="76" spans="1:19" s="158" customFormat="1" ht="30.95" customHeight="1" thickBot="1" x14ac:dyDescent="0.25">
      <c r="A76" s="276">
        <f>Global!A76</f>
        <v>44905</v>
      </c>
      <c r="B76" s="306">
        <f>Global!B76</f>
        <v>0.54166666666666663</v>
      </c>
      <c r="C76" s="289">
        <f>Global!C76</f>
        <v>60</v>
      </c>
      <c r="D76" s="292" t="str">
        <f>Global!D76</f>
        <v>Francia (France)</v>
      </c>
      <c r="E76" s="291">
        <v>1</v>
      </c>
      <c r="F76" s="292" t="s">
        <v>4</v>
      </c>
      <c r="G76" s="280">
        <v>1</v>
      </c>
      <c r="H76" s="315" t="str">
        <f>Global!H76</f>
        <v>Inglaterra (England)</v>
      </c>
      <c r="I76" s="283" t="str">
        <f>IF(OR(E76="",G76=""),"",IF(E76&gt;G76,"L",IF(G76&gt;E76,"V","E")))</f>
        <v>E</v>
      </c>
      <c r="J76" s="284"/>
      <c r="K76" s="285">
        <f>IF(Global!E76="","",Global!E76)</f>
        <v>2</v>
      </c>
      <c r="L76" s="285">
        <f>IF(Global!G76="","",Global!G76)</f>
        <v>1</v>
      </c>
      <c r="M76" s="296" t="str">
        <f t="shared" si="19"/>
        <v>L</v>
      </c>
      <c r="N76" s="287">
        <f>IF(M76="","",IF(AND(E76=K76,L76=G76),CTOSPuntosPorMarcador,0)+IF(M76=I76,CTOSPuntosPorGanador,0)+IF(E76-G76=K76-L76,CTOSPuntosPorDiferencia,0))</f>
        <v>0</v>
      </c>
      <c r="O76" s="166"/>
      <c r="P76" s="166"/>
      <c r="Q76" s="166"/>
      <c r="R76" s="166"/>
      <c r="S76" s="166"/>
    </row>
    <row r="77" spans="1:19" s="158" customFormat="1" ht="17.25" customHeight="1" thickBot="1" x14ac:dyDescent="0.25">
      <c r="A77" s="297" t="str">
        <f>Global!A77</f>
        <v>SEMIFINALES (Semifinals)</v>
      </c>
      <c r="B77" s="298"/>
      <c r="C77" s="299"/>
      <c r="D77" s="298"/>
      <c r="E77" s="300"/>
      <c r="F77" s="298"/>
      <c r="G77" s="300"/>
      <c r="H77" s="298"/>
      <c r="I77" s="301"/>
      <c r="J77" s="117"/>
      <c r="K77" s="302"/>
      <c r="L77" s="302"/>
      <c r="M77" s="303" t="str">
        <f t="shared" si="19"/>
        <v/>
      </c>
      <c r="N77" s="304"/>
      <c r="O77" s="166"/>
      <c r="P77" s="166"/>
      <c r="Q77" s="166"/>
      <c r="R77" s="166"/>
      <c r="S77" s="166"/>
    </row>
    <row r="78" spans="1:19" s="158" customFormat="1" ht="30.95" customHeight="1" thickBot="1" x14ac:dyDescent="0.25">
      <c r="A78" s="276">
        <f>Global!A78</f>
        <v>44908</v>
      </c>
      <c r="B78" s="305">
        <f>Global!B78</f>
        <v>0.54166666666666663</v>
      </c>
      <c r="C78" s="278">
        <f>Global!C78</f>
        <v>61</v>
      </c>
      <c r="D78" s="281" t="str">
        <f>Global!D78</f>
        <v>Croacia</v>
      </c>
      <c r="E78" s="280">
        <v>1</v>
      </c>
      <c r="F78" s="281" t="s">
        <v>4</v>
      </c>
      <c r="G78" s="280">
        <v>2</v>
      </c>
      <c r="H78" s="314" t="str">
        <f>Global!H78</f>
        <v>Argentina</v>
      </c>
      <c r="I78" s="283" t="str">
        <f>IF(OR(E78="",G78=""),"",IF(E78&gt;G78,"L",IF(G78&gt;E78,"V","E")))</f>
        <v>V</v>
      </c>
      <c r="J78" s="284"/>
      <c r="K78" s="285">
        <f>IF(Global!E78="","",Global!E78)</f>
        <v>0</v>
      </c>
      <c r="L78" s="285">
        <f>IF(Global!G78="","",Global!G78)</f>
        <v>3</v>
      </c>
      <c r="M78" s="296" t="str">
        <f t="shared" si="19"/>
        <v>V</v>
      </c>
      <c r="N78" s="287">
        <f>IF(M78="","",IF(AND(E78=K78,L78=G78),SEMIPuntosPorMarcador,0)+IF(M78=I78,SEMIPuntosPorGanador,0)+IF(E78-G78=K78-L78,SEMIPuntosPorDiferencia,0))</f>
        <v>7</v>
      </c>
      <c r="O78" s="166"/>
      <c r="P78" s="166"/>
      <c r="Q78" s="166"/>
      <c r="R78" s="166"/>
      <c r="S78" s="166"/>
    </row>
    <row r="79" spans="1:19" s="158" customFormat="1" ht="30.95" customHeight="1" thickBot="1" x14ac:dyDescent="0.25">
      <c r="A79" s="276">
        <f>Global!A79</f>
        <v>44909</v>
      </c>
      <c r="B79" s="306">
        <f>Global!B79</f>
        <v>0.54166666666666663</v>
      </c>
      <c r="C79" s="289">
        <f>Global!C79</f>
        <v>62</v>
      </c>
      <c r="D79" s="292" t="str">
        <f>Global!D79</f>
        <v>Marruecos (Morocco)</v>
      </c>
      <c r="E79" s="291">
        <v>3</v>
      </c>
      <c r="F79" s="292" t="s">
        <v>4</v>
      </c>
      <c r="G79" s="291">
        <v>1</v>
      </c>
      <c r="H79" s="315" t="str">
        <f>Global!H79</f>
        <v>Francia (France)</v>
      </c>
      <c r="I79" s="283" t="str">
        <f>IF(OR(E79="",G79=""),"",IF(E79&gt;G79,"L",IF(G79&gt;E79,"V","E")))</f>
        <v>L</v>
      </c>
      <c r="J79" s="284"/>
      <c r="K79" s="285">
        <f>IF(Global!E79="","",Global!E79)</f>
        <v>0</v>
      </c>
      <c r="L79" s="285">
        <f>IF(Global!G79="","",Global!G79)</f>
        <v>2</v>
      </c>
      <c r="M79" s="296" t="str">
        <f t="shared" si="19"/>
        <v>V</v>
      </c>
      <c r="N79" s="287">
        <f>IF(M79="","",IF(AND(E79=K79,L79=G79),SEMIPuntosPorMarcador,0)+IF(M79=I79,SEMIPuntosPorGanador,0)+IF(E79-G79=K79-L79,SEMIPuntosPorDiferencia,0))</f>
        <v>0</v>
      </c>
      <c r="O79" s="166"/>
      <c r="P79" s="166"/>
      <c r="Q79" s="166"/>
      <c r="R79" s="166"/>
      <c r="S79" s="166"/>
    </row>
    <row r="80" spans="1:19" s="158" customFormat="1" ht="17.25" customHeight="1" thickBot="1" x14ac:dyDescent="0.25">
      <c r="A80" s="297" t="str">
        <f>Global!A80</f>
        <v>TERCER PUESTO (Third Place)</v>
      </c>
      <c r="B80" s="312"/>
      <c r="C80" s="313"/>
      <c r="D80" s="298"/>
      <c r="E80" s="300"/>
      <c r="F80" s="298"/>
      <c r="G80" s="300"/>
      <c r="H80" s="298"/>
      <c r="I80" s="301"/>
      <c r="J80" s="117"/>
      <c r="K80" s="302"/>
      <c r="L80" s="302"/>
      <c r="M80" s="303" t="str">
        <f t="shared" si="19"/>
        <v/>
      </c>
      <c r="N80" s="304"/>
      <c r="O80" s="166"/>
      <c r="P80" s="166"/>
      <c r="Q80" s="166"/>
      <c r="R80" s="166"/>
      <c r="S80" s="166"/>
    </row>
    <row r="81" spans="1:19" s="158" customFormat="1" ht="30.95" customHeight="1" thickBot="1" x14ac:dyDescent="0.25">
      <c r="A81" s="276">
        <f>Global!A81</f>
        <v>44912</v>
      </c>
      <c r="B81" s="305">
        <f>Global!B81</f>
        <v>0.375</v>
      </c>
      <c r="C81" s="278">
        <f>Global!C81</f>
        <v>63</v>
      </c>
      <c r="D81" s="281" t="str">
        <f>Global!D81</f>
        <v>Croacia</v>
      </c>
      <c r="E81" s="280">
        <v>2</v>
      </c>
      <c r="F81" s="281" t="s">
        <v>4</v>
      </c>
      <c r="G81" s="280">
        <v>0</v>
      </c>
      <c r="H81" s="314" t="str">
        <f>Global!H81</f>
        <v>Marruecos (Morocco)</v>
      </c>
      <c r="I81" s="283" t="str">
        <f>IF(OR(E81="",G81=""),"",IF(E81&gt;G81,"L",IF(G81&gt;E81,"V","E")))</f>
        <v>L</v>
      </c>
      <c r="J81" s="284"/>
      <c r="K81" s="285">
        <f>IF(Global!E81="","",Global!E81)</f>
        <v>2</v>
      </c>
      <c r="L81" s="285">
        <f>IF(Global!G81="","",Global!G81)</f>
        <v>1</v>
      </c>
      <c r="M81" s="296" t="str">
        <f t="shared" si="19"/>
        <v>L</v>
      </c>
      <c r="N81" s="287">
        <f>IF(M81="","",IF(AND(E81=K81,L81=G81),TERCPuntosPorMarcador,0)+IF(M81=I81,TERCPuntosPorGanador,0)+IF(E81-G81=K81-L81,TERCPuntosPorDiferencia,0))</f>
        <v>8</v>
      </c>
      <c r="O81" s="166"/>
      <c r="P81" s="166"/>
      <c r="Q81" s="166"/>
      <c r="R81" s="166"/>
      <c r="S81" s="166"/>
    </row>
    <row r="82" spans="1:19" s="158" customFormat="1" ht="17.25" customHeight="1" thickBot="1" x14ac:dyDescent="0.25">
      <c r="A82" s="297" t="str">
        <f>Global!A82</f>
        <v>FINAL</v>
      </c>
      <c r="B82" s="298"/>
      <c r="C82" s="299"/>
      <c r="D82" s="298"/>
      <c r="E82" s="300"/>
      <c r="F82" s="298"/>
      <c r="G82" s="300"/>
      <c r="H82" s="298"/>
      <c r="I82" s="301"/>
      <c r="J82" s="117"/>
      <c r="K82" s="302"/>
      <c r="L82" s="302"/>
      <c r="M82" s="303" t="str">
        <f t="shared" si="19"/>
        <v/>
      </c>
      <c r="N82" s="304"/>
      <c r="O82" s="166"/>
      <c r="P82" s="166"/>
      <c r="Q82" s="166"/>
      <c r="R82" s="166"/>
      <c r="S82" s="166"/>
    </row>
    <row r="83" spans="1:19" s="158" customFormat="1" ht="30.95" customHeight="1" thickBot="1" x14ac:dyDescent="0.25">
      <c r="A83" s="276">
        <f>Global!A83</f>
        <v>44913</v>
      </c>
      <c r="B83" s="316">
        <f>Global!B83</f>
        <v>0.375</v>
      </c>
      <c r="C83" s="317">
        <f>Global!C83</f>
        <v>64</v>
      </c>
      <c r="D83" s="318" t="str">
        <f>Global!D83</f>
        <v>Argentina</v>
      </c>
      <c r="E83" s="280">
        <v>2</v>
      </c>
      <c r="F83" s="318" t="s">
        <v>4</v>
      </c>
      <c r="G83" s="280">
        <v>1</v>
      </c>
      <c r="H83" s="319" t="str">
        <f>Global!H83</f>
        <v>Francia (France)</v>
      </c>
      <c r="I83" s="283" t="str">
        <f>IF(OR(E83="",G83=""),"",IF(E83&gt;G83,"L",IF(G83&gt;E83,"V","E")))</f>
        <v>L</v>
      </c>
      <c r="J83" s="311"/>
      <c r="K83" s="320">
        <f>IF(Global!E83="","",Global!E83)</f>
        <v>2</v>
      </c>
      <c r="L83" s="320">
        <f>IF(Global!G83="","",Global!G83)</f>
        <v>2</v>
      </c>
      <c r="M83" s="286" t="str">
        <f t="shared" si="19"/>
        <v>E</v>
      </c>
      <c r="N83" s="287">
        <f>IF(M83="","",IF(AND(E83=K83,L83=G83),FINALPuntosPorMarcador,0)+IF(M83=I83,FINALPuntosPorGanador,0)+IF(E83-G83=K83-L83,FINALPuntosPorDiferencia,0))</f>
        <v>0</v>
      </c>
      <c r="O83" s="166"/>
      <c r="P83" s="166"/>
      <c r="Q83" s="166"/>
      <c r="R83" s="166"/>
      <c r="S83" s="166"/>
    </row>
    <row r="84" spans="1:19" ht="17.25" customHeight="1" x14ac:dyDescent="0.2">
      <c r="A84" s="262"/>
      <c r="B84" s="263"/>
      <c r="C84" s="264"/>
      <c r="D84" s="196"/>
      <c r="E84" s="192"/>
      <c r="F84" s="196"/>
      <c r="G84" s="192"/>
      <c r="H84" s="196"/>
      <c r="I84" s="195"/>
      <c r="J84" s="29"/>
      <c r="K84" s="198"/>
      <c r="L84" s="198"/>
      <c r="M84" s="265" t="s">
        <v>22</v>
      </c>
      <c r="N84" s="266">
        <f>SUM(N8:N83)</f>
        <v>79</v>
      </c>
      <c r="O84" s="161"/>
      <c r="P84" s="161"/>
      <c r="Q84" s="161"/>
      <c r="R84" s="161"/>
      <c r="S84" s="161"/>
    </row>
    <row r="85" spans="1:19" s="10" customFormat="1" ht="17.25" customHeight="1" x14ac:dyDescent="0.2">
      <c r="A85" s="87" t="str">
        <f>Global!A85</f>
        <v>FASE DE GRUPOS</v>
      </c>
      <c r="B85" s="88"/>
      <c r="C85" s="89"/>
      <c r="D85" s="90"/>
      <c r="E85" s="267"/>
      <c r="F85" s="90"/>
      <c r="G85" s="267"/>
      <c r="H85" s="92"/>
      <c r="I85" s="81"/>
      <c r="J85" s="30"/>
      <c r="K85" s="189"/>
      <c r="L85" s="189"/>
      <c r="M85" s="189"/>
      <c r="N85" s="189"/>
      <c r="O85" s="82"/>
      <c r="P85" s="82"/>
      <c r="Q85" s="82"/>
      <c r="R85" s="82"/>
      <c r="S85" s="82"/>
    </row>
    <row r="86" spans="1:19" ht="17.25" customHeight="1" x14ac:dyDescent="0.2">
      <c r="A86" s="83" t="str">
        <f>Global!A86</f>
        <v>Puntos por Marcador Atinado</v>
      </c>
      <c r="B86" s="83"/>
      <c r="C86" s="93"/>
      <c r="D86" s="83"/>
      <c r="E86" s="94">
        <f>Global!E86</f>
        <v>1</v>
      </c>
      <c r="F86" s="53"/>
      <c r="G86" s="268"/>
      <c r="H86" s="53"/>
      <c r="I86" s="57"/>
      <c r="J86" s="30"/>
      <c r="K86" s="167"/>
      <c r="L86" s="167"/>
      <c r="M86" s="167"/>
      <c r="N86" s="167"/>
      <c r="O86" s="167"/>
      <c r="P86" s="167"/>
      <c r="Q86" s="167"/>
      <c r="R86" s="167"/>
      <c r="S86" s="167"/>
    </row>
    <row r="87" spans="1:19" ht="17.25" customHeight="1" x14ac:dyDescent="0.2">
      <c r="A87" s="83" t="str">
        <f>Global!A87</f>
        <v>Puntos por Ganador/Empate Atinado</v>
      </c>
      <c r="B87" s="83"/>
      <c r="C87" s="93"/>
      <c r="D87" s="85"/>
      <c r="E87" s="94">
        <f>Global!E87</f>
        <v>1</v>
      </c>
      <c r="F87" s="53"/>
      <c r="G87" s="268"/>
      <c r="H87" s="53"/>
      <c r="I87" s="57"/>
      <c r="J87" s="30"/>
      <c r="K87" s="167"/>
      <c r="L87" s="167"/>
      <c r="M87" s="167"/>
      <c r="N87" s="167"/>
      <c r="O87" s="167"/>
      <c r="P87" s="167"/>
      <c r="Q87" s="167"/>
      <c r="R87" s="167"/>
      <c r="S87" s="167"/>
    </row>
    <row r="88" spans="1:19" ht="17.25" customHeight="1" x14ac:dyDescent="0.2">
      <c r="A88" s="83" t="str">
        <f>Global!A88</f>
        <v>Puntos por Ganador y Diferencia de Goles Atinado</v>
      </c>
      <c r="B88" s="84"/>
      <c r="C88" s="84"/>
      <c r="D88" s="85"/>
      <c r="E88" s="94">
        <f>Global!E88</f>
        <v>1</v>
      </c>
      <c r="F88" s="53"/>
      <c r="G88" s="268"/>
      <c r="H88" s="53"/>
      <c r="I88" s="57"/>
      <c r="J88" s="30"/>
      <c r="K88" s="167"/>
      <c r="L88" s="167"/>
      <c r="M88" s="167"/>
      <c r="N88" s="167"/>
      <c r="O88" s="167"/>
      <c r="P88" s="167"/>
      <c r="Q88" s="167"/>
      <c r="R88" s="167"/>
      <c r="S88" s="167"/>
    </row>
    <row r="89" spans="1:19" ht="17.25" customHeight="1" x14ac:dyDescent="0.2">
      <c r="A89" s="83"/>
      <c r="B89" s="84"/>
      <c r="C89" s="84"/>
      <c r="D89" s="85"/>
      <c r="E89" s="269"/>
      <c r="F89" s="53"/>
      <c r="G89" s="268"/>
      <c r="H89" s="53"/>
      <c r="I89" s="57"/>
      <c r="J89" s="30"/>
      <c r="K89" s="167"/>
      <c r="L89" s="167"/>
      <c r="M89" s="167"/>
      <c r="N89" s="167"/>
      <c r="O89" s="167"/>
      <c r="P89" s="167"/>
      <c r="Q89" s="167"/>
      <c r="R89" s="167"/>
      <c r="S89" s="167"/>
    </row>
    <row r="90" spans="1:19" ht="17.25" customHeight="1" x14ac:dyDescent="0.2">
      <c r="A90" s="87" t="str">
        <f>Global!A90</f>
        <v>OCTAVOS DE FINAL</v>
      </c>
      <c r="B90" s="55"/>
      <c r="C90" s="55"/>
      <c r="D90" s="53"/>
      <c r="E90" s="268"/>
      <c r="F90" s="53"/>
      <c r="G90" s="268"/>
      <c r="H90" s="53"/>
      <c r="I90" s="57"/>
      <c r="J90" s="30"/>
      <c r="K90" s="167"/>
      <c r="L90" s="167"/>
      <c r="M90" s="167"/>
      <c r="N90" s="167"/>
      <c r="O90" s="167"/>
      <c r="P90" s="167"/>
      <c r="Q90" s="167"/>
      <c r="R90" s="167"/>
      <c r="S90" s="167"/>
    </row>
    <row r="91" spans="1:19" ht="17.25" customHeight="1" x14ac:dyDescent="0.2">
      <c r="A91" s="83" t="str">
        <f>Global!A91</f>
        <v>Puntos por Marcador Atinado</v>
      </c>
      <c r="B91" s="83"/>
      <c r="C91" s="93"/>
      <c r="D91" s="83"/>
      <c r="E91" s="94">
        <f>Global!E91</f>
        <v>1</v>
      </c>
      <c r="F91" s="53"/>
      <c r="G91" s="268"/>
      <c r="H91" s="53"/>
      <c r="I91" s="57"/>
      <c r="J91" s="30"/>
      <c r="K91" s="167"/>
      <c r="L91" s="167"/>
      <c r="M91" s="167"/>
      <c r="N91" s="167"/>
      <c r="O91" s="167"/>
      <c r="P91" s="167"/>
      <c r="Q91" s="167"/>
      <c r="R91" s="167"/>
      <c r="S91" s="167"/>
    </row>
    <row r="92" spans="1:19" ht="17.25" customHeight="1" x14ac:dyDescent="0.2">
      <c r="A92" s="83" t="str">
        <f>Global!A92</f>
        <v>Puntos por Ganador/Empate Atinado</v>
      </c>
      <c r="B92" s="83"/>
      <c r="C92" s="93"/>
      <c r="D92" s="85"/>
      <c r="E92" s="94">
        <f>Global!E92</f>
        <v>3</v>
      </c>
      <c r="F92" s="53"/>
      <c r="G92" s="268"/>
      <c r="H92" s="53"/>
      <c r="I92" s="57"/>
      <c r="J92" s="30"/>
      <c r="K92" s="167"/>
      <c r="L92" s="167"/>
      <c r="M92" s="167"/>
      <c r="N92" s="167"/>
      <c r="O92" s="167"/>
      <c r="P92" s="167"/>
      <c r="Q92" s="167"/>
      <c r="R92" s="167"/>
      <c r="S92" s="167"/>
    </row>
    <row r="93" spans="1:19" ht="17.25" customHeight="1" x14ac:dyDescent="0.2">
      <c r="A93" s="83" t="str">
        <f>Global!A93</f>
        <v>Puntos por Ganador y Diferencia de Goles Atinado</v>
      </c>
      <c r="B93" s="84"/>
      <c r="C93" s="84"/>
      <c r="D93" s="85"/>
      <c r="E93" s="94">
        <f>Global!E93</f>
        <v>1</v>
      </c>
      <c r="F93" s="53"/>
      <c r="G93" s="268"/>
      <c r="H93" s="53"/>
      <c r="I93" s="57"/>
      <c r="J93" s="30"/>
      <c r="K93" s="167"/>
      <c r="L93" s="167"/>
      <c r="M93" s="167"/>
      <c r="N93" s="167"/>
      <c r="O93" s="167"/>
      <c r="P93" s="167"/>
      <c r="Q93" s="167"/>
      <c r="R93" s="167"/>
      <c r="S93" s="167"/>
    </row>
    <row r="94" spans="1:19" ht="17.25" customHeight="1" x14ac:dyDescent="0.2">
      <c r="A94" s="54"/>
      <c r="B94" s="55"/>
      <c r="C94" s="55"/>
      <c r="D94" s="53"/>
      <c r="E94" s="268"/>
      <c r="F94" s="53"/>
      <c r="G94" s="268"/>
      <c r="H94" s="53"/>
      <c r="I94" s="57"/>
      <c r="J94" s="30"/>
      <c r="K94" s="167"/>
      <c r="L94" s="167"/>
      <c r="M94" s="167"/>
      <c r="N94" s="167"/>
      <c r="O94" s="167"/>
      <c r="P94" s="167"/>
      <c r="Q94" s="167"/>
      <c r="R94" s="167"/>
      <c r="S94" s="167"/>
    </row>
    <row r="95" spans="1:19" ht="17.25" customHeight="1" x14ac:dyDescent="0.2">
      <c r="A95" s="87" t="str">
        <f>Global!A95</f>
        <v>CUARTOS DE FINAL</v>
      </c>
      <c r="B95" s="55"/>
      <c r="C95" s="55"/>
      <c r="D95" s="53"/>
      <c r="E95" s="268"/>
      <c r="F95" s="53"/>
      <c r="G95" s="268"/>
      <c r="H95" s="53"/>
      <c r="I95" s="57"/>
      <c r="J95" s="30"/>
      <c r="K95" s="167"/>
      <c r="L95" s="167"/>
      <c r="M95" s="167"/>
      <c r="N95" s="167"/>
      <c r="O95" s="167"/>
      <c r="P95" s="167"/>
      <c r="Q95" s="167"/>
      <c r="R95" s="167"/>
      <c r="S95" s="167"/>
    </row>
    <row r="96" spans="1:19" ht="17.25" customHeight="1" x14ac:dyDescent="0.2">
      <c r="A96" s="83" t="str">
        <f>Global!A96</f>
        <v>Puntos por Marcador Atinado</v>
      </c>
      <c r="B96" s="83"/>
      <c r="C96" s="93"/>
      <c r="D96" s="83"/>
      <c r="E96" s="94">
        <f>Global!E96</f>
        <v>1</v>
      </c>
      <c r="F96" s="53"/>
      <c r="G96" s="268"/>
      <c r="H96" s="53"/>
      <c r="I96" s="57"/>
      <c r="J96" s="30"/>
      <c r="K96" s="167"/>
      <c r="L96" s="167"/>
      <c r="M96" s="167"/>
      <c r="N96" s="167"/>
      <c r="O96" s="167"/>
      <c r="P96" s="167"/>
      <c r="Q96" s="167"/>
      <c r="R96" s="167"/>
      <c r="S96" s="167"/>
    </row>
    <row r="97" spans="1:19" ht="17.25" customHeight="1" x14ac:dyDescent="0.2">
      <c r="A97" s="83" t="str">
        <f>Global!A97</f>
        <v>Puntos por Ganador/Empate Atinado</v>
      </c>
      <c r="B97" s="83"/>
      <c r="C97" s="93"/>
      <c r="D97" s="85"/>
      <c r="E97" s="94">
        <f>Global!E97</f>
        <v>5</v>
      </c>
      <c r="F97" s="53"/>
      <c r="G97" s="268"/>
      <c r="H97" s="53"/>
      <c r="I97" s="57"/>
      <c r="J97" s="30"/>
      <c r="K97" s="167"/>
      <c r="L97" s="167"/>
      <c r="M97" s="167"/>
      <c r="N97" s="167"/>
      <c r="O97" s="167"/>
      <c r="P97" s="167"/>
      <c r="Q97" s="167"/>
      <c r="R97" s="167"/>
      <c r="S97" s="167"/>
    </row>
    <row r="98" spans="1:19" ht="17.25" customHeight="1" x14ac:dyDescent="0.2">
      <c r="A98" s="83" t="str">
        <f>Global!A98</f>
        <v>Puntos por Ganador y Diferencia de Goles Atinado</v>
      </c>
      <c r="B98" s="84"/>
      <c r="C98" s="84"/>
      <c r="D98" s="85"/>
      <c r="E98" s="94">
        <f>Global!E98</f>
        <v>1</v>
      </c>
      <c r="F98" s="53"/>
      <c r="G98" s="268"/>
      <c r="H98" s="53"/>
      <c r="I98" s="57"/>
      <c r="J98" s="30"/>
      <c r="K98" s="167"/>
      <c r="L98" s="167"/>
      <c r="M98" s="167"/>
      <c r="N98" s="167"/>
      <c r="O98" s="167"/>
      <c r="P98" s="167"/>
      <c r="Q98" s="167"/>
      <c r="R98" s="167"/>
      <c r="S98" s="167"/>
    </row>
    <row r="99" spans="1:19" ht="17.25" customHeight="1" x14ac:dyDescent="0.2">
      <c r="A99" s="54"/>
      <c r="B99" s="55"/>
      <c r="C99" s="55"/>
      <c r="D99" s="53"/>
      <c r="E99" s="268"/>
      <c r="F99" s="53"/>
      <c r="G99" s="268"/>
      <c r="H99" s="53"/>
      <c r="I99" s="57"/>
      <c r="J99" s="30"/>
      <c r="K99" s="167"/>
      <c r="L99" s="167"/>
      <c r="M99" s="167"/>
      <c r="N99" s="167"/>
      <c r="O99" s="167"/>
      <c r="P99" s="167"/>
      <c r="Q99" s="167"/>
      <c r="R99" s="167"/>
      <c r="S99" s="167"/>
    </row>
    <row r="100" spans="1:19" ht="17.25" customHeight="1" x14ac:dyDescent="0.2">
      <c r="A100" s="87" t="str">
        <f>Global!A100</f>
        <v>SEMIFINAL</v>
      </c>
      <c r="B100" s="55"/>
      <c r="C100" s="55"/>
      <c r="D100" s="53"/>
      <c r="E100" s="268"/>
      <c r="F100" s="53"/>
      <c r="G100" s="268"/>
      <c r="H100" s="53"/>
      <c r="I100" s="57"/>
      <c r="J100" s="30"/>
      <c r="K100" s="167"/>
      <c r="L100" s="167"/>
      <c r="M100" s="167"/>
      <c r="N100" s="167"/>
      <c r="O100" s="167"/>
      <c r="P100" s="167"/>
      <c r="Q100" s="167"/>
      <c r="R100" s="167"/>
      <c r="S100" s="167"/>
    </row>
    <row r="101" spans="1:19" ht="17.25" customHeight="1" x14ac:dyDescent="0.2">
      <c r="A101" s="83" t="str">
        <f>Global!A101</f>
        <v>Puntos por Marcador Atinado</v>
      </c>
      <c r="B101" s="83"/>
      <c r="C101" s="93"/>
      <c r="D101" s="83"/>
      <c r="E101" s="94">
        <f>Global!E101</f>
        <v>1</v>
      </c>
      <c r="F101" s="53"/>
      <c r="G101" s="268"/>
      <c r="H101" s="53"/>
      <c r="I101" s="57"/>
      <c r="J101" s="30"/>
      <c r="K101" s="167"/>
      <c r="L101" s="167"/>
      <c r="M101" s="167"/>
      <c r="N101" s="167"/>
      <c r="O101" s="167"/>
      <c r="P101" s="167"/>
      <c r="Q101" s="167"/>
      <c r="R101" s="167"/>
      <c r="S101" s="167"/>
    </row>
    <row r="102" spans="1:19" ht="17.25" customHeight="1" x14ac:dyDescent="0.2">
      <c r="A102" s="83" t="str">
        <f>Global!A102</f>
        <v>Puntos por Ganador/Empate Atinado</v>
      </c>
      <c r="B102" s="83"/>
      <c r="C102" s="93"/>
      <c r="D102" s="85"/>
      <c r="E102" s="94">
        <f>Global!E102</f>
        <v>7</v>
      </c>
      <c r="F102" s="53"/>
      <c r="G102" s="268"/>
      <c r="H102" s="53"/>
      <c r="I102" s="57"/>
      <c r="J102" s="30"/>
      <c r="K102" s="167"/>
      <c r="L102" s="167"/>
      <c r="M102" s="167"/>
      <c r="N102" s="167"/>
      <c r="O102" s="167"/>
      <c r="P102" s="167"/>
      <c r="Q102" s="167"/>
      <c r="R102" s="167"/>
      <c r="S102" s="167"/>
    </row>
    <row r="103" spans="1:19" ht="17.25" customHeight="1" x14ac:dyDescent="0.2">
      <c r="A103" s="83" t="str">
        <f>Global!A103</f>
        <v>Puntos por Ganador y Diferencia de Goles Atinado</v>
      </c>
      <c r="B103" s="84"/>
      <c r="C103" s="84"/>
      <c r="D103" s="85"/>
      <c r="E103" s="94">
        <f>Global!E103</f>
        <v>1</v>
      </c>
      <c r="F103" s="53"/>
      <c r="G103" s="268"/>
      <c r="H103" s="53"/>
      <c r="I103" s="57"/>
      <c r="J103" s="30"/>
      <c r="K103" s="167"/>
      <c r="L103" s="167"/>
      <c r="M103" s="167"/>
      <c r="N103" s="167"/>
      <c r="O103" s="167"/>
      <c r="P103" s="167"/>
      <c r="Q103" s="167"/>
      <c r="R103" s="167"/>
      <c r="S103" s="167"/>
    </row>
    <row r="104" spans="1:19" ht="17.25" customHeight="1" x14ac:dyDescent="0.2">
      <c r="A104" s="54"/>
      <c r="B104" s="55"/>
      <c r="C104" s="55"/>
      <c r="D104" s="53"/>
      <c r="E104" s="268"/>
      <c r="F104" s="53"/>
      <c r="G104" s="268"/>
      <c r="H104" s="53"/>
      <c r="I104" s="57"/>
      <c r="J104" s="30"/>
      <c r="K104" s="167"/>
      <c r="L104" s="167"/>
      <c r="M104" s="167"/>
      <c r="N104" s="167"/>
      <c r="O104" s="167"/>
      <c r="P104" s="167"/>
      <c r="Q104" s="167"/>
      <c r="R104" s="167"/>
      <c r="S104" s="167"/>
    </row>
    <row r="105" spans="1:19" ht="17.25" customHeight="1" x14ac:dyDescent="0.2">
      <c r="A105" s="87" t="str">
        <f>Global!A105</f>
        <v>TERCER LUGAR</v>
      </c>
      <c r="B105" s="55"/>
      <c r="C105" s="55"/>
      <c r="D105" s="53"/>
      <c r="E105" s="268"/>
      <c r="F105" s="53"/>
      <c r="G105" s="268"/>
      <c r="H105" s="53"/>
      <c r="I105" s="57"/>
      <c r="J105" s="30"/>
      <c r="K105" s="167"/>
      <c r="L105" s="167"/>
      <c r="M105" s="167"/>
      <c r="N105" s="167"/>
      <c r="O105" s="167"/>
      <c r="P105" s="167"/>
      <c r="Q105" s="167"/>
      <c r="R105" s="167"/>
      <c r="S105" s="167"/>
    </row>
    <row r="106" spans="1:19" ht="17.25" customHeight="1" x14ac:dyDescent="0.2">
      <c r="A106" s="83" t="str">
        <f>Global!A106</f>
        <v>Puntos por Marcador Atinado</v>
      </c>
      <c r="B106" s="83"/>
      <c r="C106" s="93"/>
      <c r="D106" s="83"/>
      <c r="E106" s="94">
        <f>Global!E106</f>
        <v>1</v>
      </c>
      <c r="F106" s="53"/>
      <c r="G106" s="268"/>
      <c r="H106" s="53"/>
      <c r="I106" s="57"/>
      <c r="J106" s="30"/>
      <c r="K106" s="167"/>
      <c r="L106" s="167"/>
      <c r="M106" s="167"/>
      <c r="N106" s="167"/>
      <c r="O106" s="167"/>
      <c r="P106" s="167"/>
      <c r="Q106" s="167"/>
      <c r="R106" s="167"/>
      <c r="S106" s="167"/>
    </row>
    <row r="107" spans="1:19" ht="17.25" customHeight="1" x14ac:dyDescent="0.2">
      <c r="A107" s="83" t="str">
        <f>Global!A107</f>
        <v>Puntos por Ganador/Empate Atinado</v>
      </c>
      <c r="B107" s="83"/>
      <c r="C107" s="93"/>
      <c r="D107" s="85"/>
      <c r="E107" s="94">
        <f>Global!E107</f>
        <v>8</v>
      </c>
      <c r="F107" s="53"/>
      <c r="G107" s="268"/>
      <c r="H107" s="53"/>
      <c r="I107" s="57"/>
      <c r="J107" s="30"/>
      <c r="K107" s="167"/>
      <c r="L107" s="167"/>
      <c r="M107" s="167"/>
      <c r="N107" s="167"/>
      <c r="O107" s="167"/>
      <c r="P107" s="167"/>
      <c r="Q107" s="167"/>
      <c r="R107" s="167"/>
      <c r="S107" s="167"/>
    </row>
    <row r="108" spans="1:19" ht="17.25" customHeight="1" x14ac:dyDescent="0.2">
      <c r="A108" s="83" t="str">
        <f>Global!A108</f>
        <v>Puntos por Ganador y Diferencia de Goles Atinado</v>
      </c>
      <c r="B108" s="84"/>
      <c r="C108" s="84"/>
      <c r="D108" s="85"/>
      <c r="E108" s="94">
        <f>Global!E108</f>
        <v>1</v>
      </c>
      <c r="F108" s="53"/>
      <c r="G108" s="268"/>
      <c r="H108" s="53"/>
      <c r="I108" s="57"/>
      <c r="J108" s="30"/>
      <c r="K108" s="167"/>
      <c r="L108" s="167"/>
      <c r="M108" s="167"/>
      <c r="N108" s="167"/>
      <c r="O108" s="167"/>
      <c r="P108" s="167"/>
      <c r="Q108" s="167"/>
      <c r="R108" s="167"/>
      <c r="S108" s="167"/>
    </row>
    <row r="109" spans="1:19" ht="17.25" customHeight="1" x14ac:dyDescent="0.2">
      <c r="A109" s="83"/>
      <c r="B109" s="84"/>
      <c r="C109" s="84"/>
      <c r="D109" s="85"/>
      <c r="E109" s="94"/>
      <c r="F109" s="53"/>
      <c r="G109" s="268"/>
      <c r="H109" s="53"/>
      <c r="I109" s="57"/>
      <c r="J109" s="30"/>
      <c r="K109" s="167"/>
      <c r="L109" s="167"/>
      <c r="M109" s="167"/>
      <c r="N109" s="167"/>
      <c r="O109" s="167"/>
      <c r="P109" s="167"/>
      <c r="Q109" s="167"/>
      <c r="R109" s="167"/>
      <c r="S109" s="167"/>
    </row>
    <row r="110" spans="1:19" ht="17.25" customHeight="1" x14ac:dyDescent="0.2">
      <c r="A110" s="87" t="str">
        <f>Global!A110</f>
        <v>FINAL</v>
      </c>
      <c r="B110" s="55"/>
      <c r="C110" s="55"/>
      <c r="D110" s="53"/>
      <c r="E110" s="268"/>
      <c r="F110" s="53"/>
      <c r="G110" s="268"/>
      <c r="H110" s="53"/>
      <c r="I110" s="57"/>
      <c r="J110" s="30"/>
      <c r="K110" s="167"/>
      <c r="L110" s="167"/>
      <c r="M110" s="167"/>
      <c r="N110" s="167"/>
      <c r="O110" s="167"/>
      <c r="P110" s="167"/>
      <c r="Q110" s="167"/>
      <c r="R110" s="167"/>
      <c r="S110" s="167"/>
    </row>
    <row r="111" spans="1:19" ht="17.25" customHeight="1" x14ac:dyDescent="0.2">
      <c r="A111" s="83" t="str">
        <f>Global!A111</f>
        <v>Puntos por Marcador Atinado</v>
      </c>
      <c r="B111" s="83"/>
      <c r="C111" s="93"/>
      <c r="D111" s="83"/>
      <c r="E111" s="94">
        <f>Global!E111</f>
        <v>1</v>
      </c>
      <c r="F111" s="53"/>
      <c r="G111" s="268"/>
      <c r="H111" s="53"/>
      <c r="I111" s="57"/>
      <c r="J111" s="30"/>
      <c r="K111" s="167"/>
      <c r="L111" s="167"/>
      <c r="M111" s="167"/>
      <c r="N111" s="167"/>
      <c r="O111" s="167"/>
      <c r="P111" s="167"/>
      <c r="Q111" s="167"/>
      <c r="R111" s="167"/>
      <c r="S111" s="167"/>
    </row>
    <row r="112" spans="1:19" ht="17.25" customHeight="1" x14ac:dyDescent="0.2">
      <c r="A112" s="83" t="str">
        <f>Global!A112</f>
        <v>Puntos por Ganador/Empate Atinado</v>
      </c>
      <c r="B112" s="83"/>
      <c r="C112" s="93"/>
      <c r="D112" s="85"/>
      <c r="E112" s="94">
        <f>Global!E112</f>
        <v>10</v>
      </c>
      <c r="F112" s="53"/>
      <c r="G112" s="268"/>
      <c r="H112" s="53"/>
      <c r="I112" s="57"/>
      <c r="J112" s="30"/>
      <c r="K112" s="167"/>
      <c r="L112" s="167"/>
      <c r="M112" s="167"/>
      <c r="N112" s="167"/>
      <c r="O112" s="167"/>
      <c r="P112" s="167"/>
      <c r="Q112" s="167"/>
      <c r="R112" s="167"/>
      <c r="S112" s="167"/>
    </row>
    <row r="113" spans="1:19" ht="17.25" customHeight="1" x14ac:dyDescent="0.2">
      <c r="A113" s="83" t="str">
        <f>Global!A113</f>
        <v>Puntos por Ganador y Diferencia de Goles Atinado</v>
      </c>
      <c r="B113" s="84"/>
      <c r="C113" s="84"/>
      <c r="D113" s="85"/>
      <c r="E113" s="94">
        <f>Global!E113</f>
        <v>1</v>
      </c>
      <c r="F113" s="53"/>
      <c r="G113" s="268"/>
      <c r="H113" s="53"/>
      <c r="I113" s="57"/>
      <c r="J113" s="30"/>
      <c r="K113" s="167"/>
      <c r="L113" s="167"/>
      <c r="M113" s="167"/>
      <c r="N113" s="167"/>
      <c r="O113" s="167"/>
      <c r="P113" s="167"/>
      <c r="Q113" s="167"/>
      <c r="R113" s="167"/>
      <c r="S113" s="167"/>
    </row>
    <row r="114" spans="1:19" ht="17.25" customHeight="1" x14ac:dyDescent="0.2">
      <c r="A114" s="54"/>
      <c r="B114" s="55"/>
      <c r="C114" s="55"/>
      <c r="D114" s="53"/>
      <c r="E114" s="268"/>
      <c r="F114" s="53"/>
      <c r="G114" s="268"/>
      <c r="H114" s="53"/>
      <c r="I114" s="57"/>
      <c r="J114" s="30"/>
      <c r="K114" s="167"/>
      <c r="L114" s="167"/>
      <c r="M114" s="167"/>
      <c r="N114" s="167"/>
      <c r="O114" s="167"/>
      <c r="P114" s="167"/>
      <c r="Q114" s="167"/>
      <c r="R114" s="167"/>
      <c r="S114" s="167"/>
    </row>
    <row r="115" spans="1:19" ht="17.25" customHeight="1" x14ac:dyDescent="0.2">
      <c r="A115" s="54"/>
      <c r="B115" s="55"/>
      <c r="C115" s="55"/>
      <c r="D115" s="53"/>
      <c r="E115" s="268"/>
      <c r="F115" s="53"/>
      <c r="G115" s="268"/>
      <c r="H115" s="53"/>
      <c r="I115" s="57"/>
      <c r="J115" s="30"/>
      <c r="K115" s="167"/>
      <c r="L115" s="167"/>
      <c r="M115" s="167"/>
      <c r="N115" s="167"/>
      <c r="O115" s="167"/>
      <c r="P115" s="167"/>
      <c r="Q115" s="167"/>
      <c r="R115" s="167"/>
      <c r="S115" s="167"/>
    </row>
    <row r="116" spans="1:19" ht="17.25" customHeight="1" x14ac:dyDescent="0.2">
      <c r="A116" s="54"/>
      <c r="B116" s="55"/>
      <c r="C116" s="55"/>
      <c r="D116" s="53"/>
      <c r="E116" s="268"/>
      <c r="F116" s="53"/>
      <c r="G116" s="268"/>
      <c r="H116" s="53"/>
      <c r="I116" s="57"/>
      <c r="J116" s="30"/>
      <c r="K116" s="167"/>
      <c r="L116" s="167"/>
      <c r="M116" s="167"/>
      <c r="N116" s="167"/>
      <c r="O116" s="167"/>
      <c r="P116" s="167"/>
      <c r="Q116" s="167"/>
      <c r="R116" s="167"/>
      <c r="S116" s="167"/>
    </row>
    <row r="117" spans="1:19" ht="17.25" customHeight="1" x14ac:dyDescent="0.2">
      <c r="A117" s="54"/>
      <c r="B117" s="55"/>
      <c r="C117" s="55"/>
      <c r="D117" s="53"/>
      <c r="E117" s="268"/>
      <c r="F117" s="53"/>
      <c r="G117" s="268"/>
      <c r="H117" s="53"/>
      <c r="I117" s="57"/>
      <c r="J117" s="30"/>
      <c r="K117" s="167"/>
      <c r="L117" s="167"/>
      <c r="M117" s="167"/>
      <c r="N117" s="167"/>
      <c r="O117" s="167"/>
      <c r="P117" s="167"/>
      <c r="Q117" s="167"/>
      <c r="R117" s="167"/>
      <c r="S117" s="167"/>
    </row>
    <row r="118" spans="1:19" ht="17.25" customHeight="1" x14ac:dyDescent="0.2">
      <c r="A118" s="54"/>
      <c r="B118" s="55"/>
      <c r="C118" s="55"/>
      <c r="D118" s="53"/>
      <c r="E118" s="268"/>
      <c r="F118" s="53"/>
      <c r="G118" s="268"/>
      <c r="H118" s="53"/>
      <c r="I118" s="57"/>
      <c r="J118" s="30"/>
      <c r="K118" s="167"/>
      <c r="L118" s="167"/>
      <c r="M118" s="167"/>
      <c r="N118" s="167"/>
      <c r="O118" s="167"/>
      <c r="P118" s="167"/>
      <c r="Q118" s="167"/>
      <c r="R118" s="167"/>
      <c r="S118" s="167"/>
    </row>
    <row r="119" spans="1:19" ht="17.25" customHeight="1" x14ac:dyDescent="0.2">
      <c r="A119" s="54"/>
      <c r="B119" s="55"/>
      <c r="C119" s="55"/>
      <c r="D119" s="53"/>
      <c r="E119" s="268"/>
      <c r="F119" s="53"/>
      <c r="G119" s="268"/>
      <c r="H119" s="53"/>
      <c r="I119" s="57"/>
      <c r="J119" s="30"/>
      <c r="K119" s="167"/>
      <c r="L119" s="167"/>
      <c r="M119" s="167"/>
      <c r="N119" s="167"/>
      <c r="O119" s="167"/>
      <c r="P119" s="167"/>
      <c r="Q119" s="167"/>
      <c r="R119" s="167"/>
      <c r="S119" s="167"/>
    </row>
    <row r="120" spans="1:19" ht="17.25" customHeight="1" x14ac:dyDescent="0.2">
      <c r="A120" s="54"/>
      <c r="B120" s="55"/>
      <c r="C120" s="55"/>
      <c r="D120" s="53"/>
      <c r="E120" s="268"/>
      <c r="F120" s="53"/>
      <c r="G120" s="268"/>
      <c r="H120" s="53"/>
      <c r="I120" s="57"/>
      <c r="J120" s="30"/>
      <c r="K120" s="167"/>
      <c r="L120" s="167"/>
      <c r="M120" s="167"/>
      <c r="N120" s="167"/>
      <c r="O120" s="167"/>
      <c r="P120" s="167"/>
      <c r="Q120" s="167"/>
      <c r="R120" s="167"/>
      <c r="S120" s="167"/>
    </row>
  </sheetData>
  <sheetProtection sheet="1" objects="1" scenarios="1"/>
  <mergeCells count="3">
    <mergeCell ref="A1:N1"/>
    <mergeCell ref="B3:D3"/>
    <mergeCell ref="B4:D4"/>
  </mergeCells>
  <phoneticPr fontId="17" type="noConversion"/>
  <dataValidations count="1">
    <dataValidation type="whole" allowBlank="1" showInputMessage="1" showErrorMessage="1" sqref="E3:E85 E114:E120 E89:E90 E94:E95 E99:E100 E104:E105 E110" xr:uid="{1BDF2D21-7A9C-4FDC-BDCB-41B58B080B8C}">
      <formula1>0</formula1>
      <formula2>20</formula2>
    </dataValidation>
  </dataValidations>
  <hyperlinks>
    <hyperlink ref="A1:N1" location="Global!A1" display="Quiniela Mundial 2010" xr:uid="{6B6E4ECD-C8C7-4356-BDB7-82C35957BE0A}"/>
  </hyperlinks>
  <pageMargins left="0.75" right="0.75" top="1" bottom="1" header="0.5" footer="0.5"/>
  <pageSetup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9"/>
  <dimension ref="A1:S120"/>
  <sheetViews>
    <sheetView workbookViewId="0">
      <selection activeCell="A2" sqref="A1:N1048576"/>
    </sheetView>
  </sheetViews>
  <sheetFormatPr defaultColWidth="9.140625" defaultRowHeight="17.25" customHeight="1" x14ac:dyDescent="0.2"/>
  <cols>
    <col min="1" max="1" width="12" style="270" customWidth="1"/>
    <col min="2" max="2" width="10.7109375" style="271" customWidth="1"/>
    <col min="3" max="3" width="6.85546875" style="271" bestFit="1" customWidth="1"/>
    <col min="4" max="4" width="12.42578125" style="157" customWidth="1"/>
    <col min="5" max="5" width="3.7109375" style="272" customWidth="1"/>
    <col min="6" max="6" width="5.42578125" style="157" customWidth="1"/>
    <col min="7" max="7" width="3.85546875" style="272" customWidth="1"/>
    <col min="8" max="8" width="13" style="157" customWidth="1"/>
    <col min="9" max="9" width="5.85546875" style="273" customWidth="1"/>
    <col min="10" max="10" width="3" style="10" customWidth="1"/>
    <col min="11" max="11" width="5" style="274" customWidth="1"/>
    <col min="12" max="12" width="5.28515625" style="274" customWidth="1"/>
    <col min="13" max="13" width="6.5703125" style="275" customWidth="1"/>
    <col min="14" max="14" width="7.7109375" style="10" bestFit="1" customWidth="1"/>
    <col min="15" max="16384" width="9.140625" style="157"/>
  </cols>
  <sheetData>
    <row r="1" spans="1:19" ht="26.25" customHeight="1" x14ac:dyDescent="0.35">
      <c r="A1" s="352" t="s">
        <v>82</v>
      </c>
      <c r="B1" s="352"/>
      <c r="C1" s="352"/>
      <c r="D1" s="352"/>
      <c r="E1" s="352"/>
      <c r="F1" s="352"/>
      <c r="G1" s="352"/>
      <c r="H1" s="352"/>
      <c r="I1" s="352"/>
      <c r="J1" s="352"/>
      <c r="K1" s="352"/>
      <c r="L1" s="352"/>
      <c r="M1" s="352"/>
      <c r="N1" s="352"/>
      <c r="O1" s="161"/>
      <c r="P1" s="161"/>
      <c r="Q1" s="161"/>
      <c r="R1" s="161"/>
      <c r="S1" s="161"/>
    </row>
    <row r="2" spans="1:19" ht="12.75" customHeight="1" x14ac:dyDescent="0.3">
      <c r="A2" s="28"/>
      <c r="B2" s="28"/>
      <c r="C2" s="28"/>
      <c r="D2" s="28"/>
      <c r="E2" s="1"/>
      <c r="F2" s="28"/>
      <c r="G2" s="1"/>
      <c r="H2" s="28"/>
      <c r="I2" s="28"/>
      <c r="J2" s="28"/>
      <c r="K2" s="33"/>
      <c r="L2" s="33"/>
      <c r="M2" s="28"/>
      <c r="N2" s="28"/>
      <c r="O2" s="161"/>
      <c r="P2" s="161"/>
      <c r="Q2" s="161"/>
      <c r="R2" s="161"/>
      <c r="S2" s="161"/>
    </row>
    <row r="3" spans="1:19" ht="17.25" customHeight="1" x14ac:dyDescent="0.2">
      <c r="A3" s="191" t="s">
        <v>17</v>
      </c>
      <c r="B3" s="353" t="s">
        <v>135</v>
      </c>
      <c r="C3" s="353"/>
      <c r="D3" s="353"/>
      <c r="E3" s="192"/>
      <c r="F3" s="193"/>
      <c r="G3" s="192"/>
      <c r="H3" s="194"/>
      <c r="I3" s="195"/>
      <c r="J3" s="29"/>
      <c r="K3" s="34"/>
      <c r="L3" s="34"/>
      <c r="M3" s="196"/>
      <c r="N3" s="29"/>
      <c r="O3" s="161"/>
      <c r="P3" s="161"/>
      <c r="Q3" s="161"/>
      <c r="R3" s="161"/>
      <c r="S3" s="161"/>
    </row>
    <row r="4" spans="1:19" ht="17.25" customHeight="1" thickBot="1" x14ac:dyDescent="0.25">
      <c r="A4" s="197" t="s">
        <v>18</v>
      </c>
      <c r="B4" s="354" t="s">
        <v>136</v>
      </c>
      <c r="C4" s="354"/>
      <c r="D4" s="354"/>
      <c r="E4" s="192"/>
      <c r="F4" s="196"/>
      <c r="G4" s="192"/>
      <c r="H4" s="196"/>
      <c r="I4" s="195"/>
      <c r="J4" s="29"/>
      <c r="K4" s="198"/>
      <c r="L4" s="198"/>
      <c r="M4" s="199"/>
      <c r="N4" s="29"/>
      <c r="O4" s="161"/>
      <c r="P4" s="161"/>
      <c r="Q4" s="161"/>
      <c r="R4" s="161"/>
      <c r="S4" s="161"/>
    </row>
    <row r="5" spans="1:19" ht="17.25" customHeight="1" thickBot="1" x14ac:dyDescent="0.25">
      <c r="A5" s="197"/>
      <c r="B5" s="200"/>
      <c r="C5" s="200"/>
      <c r="D5" s="201"/>
      <c r="E5" s="192"/>
      <c r="F5" s="196"/>
      <c r="G5" s="192"/>
      <c r="H5" s="196"/>
      <c r="I5" s="195"/>
      <c r="J5" s="29"/>
      <c r="K5" s="202" t="s">
        <v>19</v>
      </c>
      <c r="L5" s="203"/>
      <c r="M5" s="204"/>
      <c r="N5" s="29"/>
      <c r="O5" s="161"/>
      <c r="P5" s="161"/>
      <c r="Q5" s="161"/>
      <c r="R5" s="161"/>
      <c r="S5" s="161"/>
    </row>
    <row r="6" spans="1:19" s="168" customFormat="1" ht="34.5" customHeight="1" thickBot="1" x14ac:dyDescent="0.25">
      <c r="A6" s="205" t="s">
        <v>0</v>
      </c>
      <c r="B6" s="206" t="s">
        <v>1</v>
      </c>
      <c r="C6" s="206" t="s">
        <v>25</v>
      </c>
      <c r="D6" s="207" t="s">
        <v>2</v>
      </c>
      <c r="E6" s="208"/>
      <c r="F6" s="209" t="s">
        <v>20</v>
      </c>
      <c r="G6" s="208"/>
      <c r="H6" s="209" t="s">
        <v>3</v>
      </c>
      <c r="I6" s="209" t="s">
        <v>21</v>
      </c>
      <c r="J6" s="210"/>
      <c r="K6" s="211" t="s">
        <v>109</v>
      </c>
      <c r="L6" s="211" t="s">
        <v>112</v>
      </c>
      <c r="M6" s="212" t="s">
        <v>110</v>
      </c>
      <c r="N6" s="213" t="s">
        <v>111</v>
      </c>
      <c r="O6" s="165"/>
      <c r="P6" s="165"/>
      <c r="Q6" s="165"/>
      <c r="R6" s="165"/>
      <c r="S6" s="165"/>
    </row>
    <row r="7" spans="1:19" ht="17.25" customHeight="1" thickBot="1" x14ac:dyDescent="0.25">
      <c r="A7" s="214" t="str">
        <f>Global!A7</f>
        <v>GRUPO A (Group A)</v>
      </c>
      <c r="B7" s="215"/>
      <c r="C7" s="216"/>
      <c r="D7" s="215"/>
      <c r="E7" s="217"/>
      <c r="F7" s="215"/>
      <c r="G7" s="217"/>
      <c r="H7" s="215"/>
      <c r="I7" s="218"/>
      <c r="J7" s="77"/>
      <c r="K7" s="219"/>
      <c r="L7" s="219"/>
      <c r="M7" s="220"/>
      <c r="N7" s="221"/>
      <c r="O7" s="161"/>
      <c r="P7" s="161"/>
      <c r="Q7" s="161"/>
      <c r="R7" s="161"/>
      <c r="S7" s="161"/>
    </row>
    <row r="8" spans="1:19" s="158" customFormat="1" ht="30.95" customHeight="1" thickBot="1" x14ac:dyDescent="0.25">
      <c r="A8" s="276">
        <f>Global!A8</f>
        <v>44885</v>
      </c>
      <c r="B8" s="277">
        <f>Global!B8</f>
        <v>0.41666666666666669</v>
      </c>
      <c r="C8" s="278">
        <f>Global!C8</f>
        <v>1</v>
      </c>
      <c r="D8" s="279" t="str">
        <f>Global!D8</f>
        <v>Qatar</v>
      </c>
      <c r="E8" s="280">
        <v>1</v>
      </c>
      <c r="F8" s="281" t="s">
        <v>4</v>
      </c>
      <c r="G8" s="280">
        <v>0</v>
      </c>
      <c r="H8" s="282" t="str">
        <f>Global!H8</f>
        <v>Ecuador</v>
      </c>
      <c r="I8" s="283" t="str">
        <f t="shared" ref="I8:I13" si="0">IF(OR(E8="",G8=""),"",IF(E8&gt;G8,"L",IF(G8&gt;E8,"V","E")))</f>
        <v>L</v>
      </c>
      <c r="J8" s="284"/>
      <c r="K8" s="285">
        <f>IF(Global!E8="","",Global!E8)</f>
        <v>0</v>
      </c>
      <c r="L8" s="285">
        <f>IF(Global!G8="","",Global!G8)</f>
        <v>2</v>
      </c>
      <c r="M8" s="286" t="str">
        <f t="shared" ref="M8:M71" si="1">IF(OR(K8="",L8=""),"",IF(K8&gt;L8,"L",IF(L8&gt;K8,"V","E")))</f>
        <v>V</v>
      </c>
      <c r="N8" s="287">
        <f t="shared" ref="N8:N13" si="2">IF(M8="","",IF(AND(E8=K8,L8=G8),GPOSPuntosPorMarcador,0)+IF(M8=I8,GPOSPuntosPorGanador,0)+IF(E8-G8=K8-L8,GPOSPuntosPorDiferencia,0))</f>
        <v>0</v>
      </c>
      <c r="O8" s="166"/>
      <c r="P8" s="166"/>
      <c r="Q8" s="166"/>
      <c r="R8" s="166"/>
      <c r="S8" s="166"/>
    </row>
    <row r="9" spans="1:19" s="158" customFormat="1" ht="30.95" customHeight="1" thickBot="1" x14ac:dyDescent="0.25">
      <c r="A9" s="276">
        <f>Global!A9</f>
        <v>44886</v>
      </c>
      <c r="B9" s="288">
        <f>Global!B9</f>
        <v>0.41666666666666669</v>
      </c>
      <c r="C9" s="289">
        <f>Global!C9</f>
        <v>2</v>
      </c>
      <c r="D9" s="290" t="str">
        <f>Global!D9</f>
        <v>Senegal</v>
      </c>
      <c r="E9" s="291">
        <v>0</v>
      </c>
      <c r="F9" s="292" t="s">
        <v>4</v>
      </c>
      <c r="G9" s="291">
        <v>3</v>
      </c>
      <c r="H9" s="293" t="str">
        <f>Global!H9</f>
        <v>Holanda (Holland)</v>
      </c>
      <c r="I9" s="283" t="str">
        <f t="shared" si="0"/>
        <v>V</v>
      </c>
      <c r="J9" s="284"/>
      <c r="K9" s="285">
        <f>IF(Global!E9="","",Global!E9)</f>
        <v>0</v>
      </c>
      <c r="L9" s="285">
        <f>IF(Global!G9="","",Global!G9)</f>
        <v>2</v>
      </c>
      <c r="M9" s="294" t="str">
        <f t="shared" si="1"/>
        <v>V</v>
      </c>
      <c r="N9" s="287">
        <f t="shared" si="2"/>
        <v>1</v>
      </c>
      <c r="O9" s="166"/>
      <c r="P9" s="166"/>
      <c r="Q9" s="166"/>
      <c r="R9" s="166"/>
      <c r="S9" s="166"/>
    </row>
    <row r="10" spans="1:19" s="158" customFormat="1" ht="30.95" customHeight="1" thickBot="1" x14ac:dyDescent="0.25">
      <c r="A10" s="276">
        <f>Global!A10</f>
        <v>44890</v>
      </c>
      <c r="B10" s="288">
        <f>Global!B10</f>
        <v>0.29166666666666669</v>
      </c>
      <c r="C10" s="289">
        <f>Global!C10</f>
        <v>17</v>
      </c>
      <c r="D10" s="290" t="str">
        <f>Global!D10</f>
        <v>Qatar</v>
      </c>
      <c r="E10" s="291">
        <v>1</v>
      </c>
      <c r="F10" s="292" t="s">
        <v>4</v>
      </c>
      <c r="G10" s="291">
        <v>1</v>
      </c>
      <c r="H10" s="293" t="str">
        <f>Global!H10</f>
        <v>Senegal</v>
      </c>
      <c r="I10" s="283" t="str">
        <f t="shared" si="0"/>
        <v>E</v>
      </c>
      <c r="J10" s="284"/>
      <c r="K10" s="285">
        <f>IF(Global!E10="","",Global!E10)</f>
        <v>1</v>
      </c>
      <c r="L10" s="285">
        <f>IF(Global!G10="","",Global!G10)</f>
        <v>3</v>
      </c>
      <c r="M10" s="295" t="str">
        <f t="shared" si="1"/>
        <v>V</v>
      </c>
      <c r="N10" s="287">
        <f t="shared" si="2"/>
        <v>0</v>
      </c>
      <c r="O10" s="166"/>
      <c r="P10" s="166"/>
      <c r="Q10" s="166"/>
      <c r="R10" s="166"/>
      <c r="S10" s="166"/>
    </row>
    <row r="11" spans="1:19" s="158" customFormat="1" ht="30.95" customHeight="1" thickBot="1" x14ac:dyDescent="0.25">
      <c r="A11" s="276">
        <f>Global!A11</f>
        <v>44890</v>
      </c>
      <c r="B11" s="288">
        <f>Global!B11</f>
        <v>0.41666666666666669</v>
      </c>
      <c r="C11" s="289">
        <f>Global!C11</f>
        <v>18</v>
      </c>
      <c r="D11" s="290" t="str">
        <f>Global!D11</f>
        <v>Holanda (Holland)</v>
      </c>
      <c r="E11" s="291">
        <v>3</v>
      </c>
      <c r="F11" s="292" t="s">
        <v>4</v>
      </c>
      <c r="G11" s="291">
        <v>1</v>
      </c>
      <c r="H11" s="293" t="str">
        <f>Global!H11</f>
        <v>Ecuador</v>
      </c>
      <c r="I11" s="283" t="str">
        <f t="shared" si="0"/>
        <v>L</v>
      </c>
      <c r="J11" s="284"/>
      <c r="K11" s="285">
        <f>IF(Global!E11="","",Global!E11)</f>
        <v>1</v>
      </c>
      <c r="L11" s="285">
        <f>IF(Global!G11="","",Global!G11)</f>
        <v>1</v>
      </c>
      <c r="M11" s="296" t="str">
        <f t="shared" si="1"/>
        <v>E</v>
      </c>
      <c r="N11" s="287">
        <f t="shared" si="2"/>
        <v>0</v>
      </c>
      <c r="O11" s="166"/>
      <c r="P11" s="166"/>
      <c r="Q11" s="166"/>
      <c r="R11" s="166"/>
      <c r="S11" s="166"/>
    </row>
    <row r="12" spans="1:19" s="158" customFormat="1" ht="30.95" customHeight="1" thickBot="1" x14ac:dyDescent="0.25">
      <c r="A12" s="276">
        <f>Global!A12</f>
        <v>44894</v>
      </c>
      <c r="B12" s="288">
        <f>Global!B12</f>
        <v>0.375</v>
      </c>
      <c r="C12" s="289">
        <f>Global!C12</f>
        <v>33</v>
      </c>
      <c r="D12" s="290" t="str">
        <f>Global!D12</f>
        <v>Holanda (Holland)</v>
      </c>
      <c r="E12" s="291">
        <v>2</v>
      </c>
      <c r="F12" s="292" t="s">
        <v>4</v>
      </c>
      <c r="G12" s="291">
        <v>0</v>
      </c>
      <c r="H12" s="293" t="str">
        <f>Global!H12</f>
        <v>Qatar</v>
      </c>
      <c r="I12" s="283" t="str">
        <f t="shared" si="0"/>
        <v>L</v>
      </c>
      <c r="J12" s="284"/>
      <c r="K12" s="285">
        <f>IF(Global!E12="","",Global!E12)</f>
        <v>2</v>
      </c>
      <c r="L12" s="285">
        <f>IF(Global!G12="","",Global!G12)</f>
        <v>0</v>
      </c>
      <c r="M12" s="296" t="str">
        <f t="shared" si="1"/>
        <v>L</v>
      </c>
      <c r="N12" s="287">
        <f t="shared" si="2"/>
        <v>3</v>
      </c>
      <c r="O12" s="166"/>
      <c r="P12" s="166"/>
      <c r="Q12" s="166"/>
      <c r="R12" s="166"/>
      <c r="S12" s="166"/>
    </row>
    <row r="13" spans="1:19" s="158" customFormat="1" ht="30.95" customHeight="1" thickBot="1" x14ac:dyDescent="0.25">
      <c r="A13" s="276">
        <f>Global!A13</f>
        <v>44894</v>
      </c>
      <c r="B13" s="288">
        <f>Global!B13</f>
        <v>0.375</v>
      </c>
      <c r="C13" s="289">
        <f>Global!C13</f>
        <v>34</v>
      </c>
      <c r="D13" s="290" t="str">
        <f>Global!D13</f>
        <v>Ecuador</v>
      </c>
      <c r="E13" s="291">
        <v>1</v>
      </c>
      <c r="F13" s="292" t="s">
        <v>4</v>
      </c>
      <c r="G13" s="291">
        <v>0</v>
      </c>
      <c r="H13" s="293" t="str">
        <f>Global!H13</f>
        <v>Senegal</v>
      </c>
      <c r="I13" s="283" t="str">
        <f t="shared" si="0"/>
        <v>L</v>
      </c>
      <c r="J13" s="284"/>
      <c r="K13" s="285">
        <f>IF(Global!E13="","",Global!E13)</f>
        <v>1</v>
      </c>
      <c r="L13" s="285">
        <f>IF(Global!G13="","",Global!G13)</f>
        <v>2</v>
      </c>
      <c r="M13" s="296" t="str">
        <f t="shared" si="1"/>
        <v>V</v>
      </c>
      <c r="N13" s="287">
        <f t="shared" si="2"/>
        <v>0</v>
      </c>
      <c r="O13" s="166"/>
      <c r="P13" s="166"/>
      <c r="Q13" s="166"/>
      <c r="R13" s="166"/>
      <c r="S13" s="166"/>
    </row>
    <row r="14" spans="1:19" s="158" customFormat="1" ht="17.25" customHeight="1" thickBot="1" x14ac:dyDescent="0.25">
      <c r="A14" s="297" t="str">
        <f>Global!A14</f>
        <v>GRUPO B (Group B)</v>
      </c>
      <c r="B14" s="298"/>
      <c r="C14" s="299"/>
      <c r="D14" s="298"/>
      <c r="E14" s="300"/>
      <c r="F14" s="298"/>
      <c r="G14" s="300"/>
      <c r="H14" s="298"/>
      <c r="I14" s="301"/>
      <c r="J14" s="117"/>
      <c r="K14" s="302"/>
      <c r="L14" s="302"/>
      <c r="M14" s="303" t="str">
        <f t="shared" si="1"/>
        <v/>
      </c>
      <c r="N14" s="304"/>
      <c r="O14" s="166"/>
      <c r="P14" s="166"/>
      <c r="Q14" s="166"/>
      <c r="R14" s="166"/>
      <c r="S14" s="166"/>
    </row>
    <row r="15" spans="1:19" s="158" customFormat="1" ht="30.95" customHeight="1" thickBot="1" x14ac:dyDescent="0.25">
      <c r="A15" s="276">
        <f>Global!A15</f>
        <v>44886</v>
      </c>
      <c r="B15" s="305">
        <f>Global!B15</f>
        <v>0.29166666666666669</v>
      </c>
      <c r="C15" s="278">
        <f>Global!C15</f>
        <v>3</v>
      </c>
      <c r="D15" s="279" t="str">
        <f>Global!D15</f>
        <v>Inglaterra (England)</v>
      </c>
      <c r="E15" s="280">
        <v>2</v>
      </c>
      <c r="F15" s="281" t="s">
        <v>4</v>
      </c>
      <c r="G15" s="280">
        <v>0</v>
      </c>
      <c r="H15" s="282" t="str">
        <f>Global!H15</f>
        <v>Irán</v>
      </c>
      <c r="I15" s="283" t="str">
        <f t="shared" ref="I15:I20" si="3">IF(OR(E15="",G15=""),"",IF(E15&gt;G15,"L",IF(G15&gt;E15,"V","E")))</f>
        <v>L</v>
      </c>
      <c r="J15" s="284"/>
      <c r="K15" s="285">
        <f>IF(Global!E15="","",Global!E15)</f>
        <v>6</v>
      </c>
      <c r="L15" s="285">
        <f>IF(Global!G15="","",Global!G15)</f>
        <v>2</v>
      </c>
      <c r="M15" s="296" t="str">
        <f t="shared" si="1"/>
        <v>L</v>
      </c>
      <c r="N15" s="287">
        <f t="shared" ref="N15:N20" si="4">IF(M15="","",IF(AND(E15=K15,L15=G15),GPOSPuntosPorMarcador,0)+IF(M15=I15,GPOSPuntosPorGanador,0)+IF(E15-G15=K15-L15,GPOSPuntosPorDiferencia,0))</f>
        <v>1</v>
      </c>
      <c r="O15" s="166"/>
      <c r="P15" s="166"/>
      <c r="Q15" s="166"/>
      <c r="R15" s="166"/>
      <c r="S15" s="166"/>
    </row>
    <row r="16" spans="1:19" s="158" customFormat="1" ht="30.95" customHeight="1" thickBot="1" x14ac:dyDescent="0.25">
      <c r="A16" s="276">
        <f>Global!A16</f>
        <v>44886</v>
      </c>
      <c r="B16" s="306">
        <f>Global!B16</f>
        <v>0.54166666666666663</v>
      </c>
      <c r="C16" s="289">
        <f>Global!C16</f>
        <v>4</v>
      </c>
      <c r="D16" s="290" t="str">
        <f>Global!D16</f>
        <v>Estados Unidos (USA)</v>
      </c>
      <c r="E16" s="291">
        <v>1</v>
      </c>
      <c r="F16" s="292" t="s">
        <v>4</v>
      </c>
      <c r="G16" s="291">
        <v>0</v>
      </c>
      <c r="H16" s="293" t="str">
        <f>Global!H16</f>
        <v>Gales (Wales)</v>
      </c>
      <c r="I16" s="283" t="str">
        <f t="shared" si="3"/>
        <v>L</v>
      </c>
      <c r="J16" s="284"/>
      <c r="K16" s="285">
        <f>IF(Global!E16="","",Global!E16)</f>
        <v>1</v>
      </c>
      <c r="L16" s="285">
        <f>IF(Global!G16="","",Global!G16)</f>
        <v>1</v>
      </c>
      <c r="M16" s="296" t="str">
        <f t="shared" si="1"/>
        <v>E</v>
      </c>
      <c r="N16" s="287">
        <f t="shared" si="4"/>
        <v>0</v>
      </c>
      <c r="O16" s="166"/>
      <c r="P16" s="166"/>
      <c r="Q16" s="166"/>
      <c r="R16" s="166"/>
      <c r="S16" s="166"/>
    </row>
    <row r="17" spans="1:19" s="158" customFormat="1" ht="30.95" customHeight="1" thickBot="1" x14ac:dyDescent="0.25">
      <c r="A17" s="276">
        <f>Global!A17</f>
        <v>44890</v>
      </c>
      <c r="B17" s="306">
        <f>Global!B17</f>
        <v>0.54166666666666663</v>
      </c>
      <c r="C17" s="289">
        <f>Global!C17</f>
        <v>19</v>
      </c>
      <c r="D17" s="290" t="str">
        <f>Global!D17</f>
        <v>Inglaterra (England)</v>
      </c>
      <c r="E17" s="291">
        <v>1</v>
      </c>
      <c r="F17" s="292" t="s">
        <v>4</v>
      </c>
      <c r="G17" s="291">
        <v>0</v>
      </c>
      <c r="H17" s="293" t="str">
        <f>Global!H17</f>
        <v>Estados Unidos (USA)</v>
      </c>
      <c r="I17" s="283" t="str">
        <f t="shared" si="3"/>
        <v>L</v>
      </c>
      <c r="J17" s="284"/>
      <c r="K17" s="285">
        <f>IF(Global!E17="","",Global!E17)</f>
        <v>0</v>
      </c>
      <c r="L17" s="285">
        <f>IF(Global!G17="","",Global!G17)</f>
        <v>0</v>
      </c>
      <c r="M17" s="296" t="str">
        <f t="shared" si="1"/>
        <v>E</v>
      </c>
      <c r="N17" s="287">
        <f t="shared" si="4"/>
        <v>0</v>
      </c>
      <c r="O17" s="166"/>
      <c r="P17" s="166"/>
      <c r="Q17" s="166"/>
      <c r="R17" s="166"/>
      <c r="S17" s="166"/>
    </row>
    <row r="18" spans="1:19" s="158" customFormat="1" ht="30.95" customHeight="1" thickBot="1" x14ac:dyDescent="0.25">
      <c r="A18" s="276">
        <f>Global!A18</f>
        <v>44890</v>
      </c>
      <c r="B18" s="306">
        <f>Global!B18</f>
        <v>0.16666666666666666</v>
      </c>
      <c r="C18" s="289">
        <f>Global!C18</f>
        <v>20</v>
      </c>
      <c r="D18" s="290" t="str">
        <f>Global!D18</f>
        <v>Gales (Wales)</v>
      </c>
      <c r="E18" s="291">
        <v>1</v>
      </c>
      <c r="F18" s="292" t="s">
        <v>4</v>
      </c>
      <c r="G18" s="291">
        <v>1</v>
      </c>
      <c r="H18" s="293" t="str">
        <f>Global!H18</f>
        <v>Irán</v>
      </c>
      <c r="I18" s="283" t="str">
        <f t="shared" si="3"/>
        <v>E</v>
      </c>
      <c r="J18" s="284"/>
      <c r="K18" s="285">
        <f>IF(Global!E18="","",Global!E18)</f>
        <v>0</v>
      </c>
      <c r="L18" s="285">
        <f>IF(Global!G18="","",Global!G18)</f>
        <v>2</v>
      </c>
      <c r="M18" s="296" t="str">
        <f t="shared" si="1"/>
        <v>V</v>
      </c>
      <c r="N18" s="287">
        <f t="shared" si="4"/>
        <v>0</v>
      </c>
      <c r="O18" s="166"/>
      <c r="P18" s="166"/>
      <c r="Q18" s="166"/>
      <c r="R18" s="166"/>
      <c r="S18" s="166"/>
    </row>
    <row r="19" spans="1:19" s="158" customFormat="1" ht="30.95" customHeight="1" thickBot="1" x14ac:dyDescent="0.25">
      <c r="A19" s="276">
        <f>Global!A19</f>
        <v>44894</v>
      </c>
      <c r="B19" s="306">
        <f>Global!B19</f>
        <v>0.54166666666666663</v>
      </c>
      <c r="C19" s="289">
        <f>Global!C19</f>
        <v>35</v>
      </c>
      <c r="D19" s="290" t="str">
        <f>Global!D19</f>
        <v>Gales (Wales)</v>
      </c>
      <c r="E19" s="291">
        <v>1</v>
      </c>
      <c r="F19" s="292" t="s">
        <v>4</v>
      </c>
      <c r="G19" s="291">
        <v>3</v>
      </c>
      <c r="H19" s="293" t="str">
        <f>Global!H19</f>
        <v>Inglaterra (England)</v>
      </c>
      <c r="I19" s="283" t="str">
        <f t="shared" si="3"/>
        <v>V</v>
      </c>
      <c r="J19" s="284"/>
      <c r="K19" s="285">
        <f>IF(Global!E19="","",Global!E19)</f>
        <v>0</v>
      </c>
      <c r="L19" s="285">
        <f>IF(Global!G19="","",Global!G19)</f>
        <v>3</v>
      </c>
      <c r="M19" s="296" t="str">
        <f t="shared" si="1"/>
        <v>V</v>
      </c>
      <c r="N19" s="287">
        <f t="shared" si="4"/>
        <v>1</v>
      </c>
      <c r="O19" s="166"/>
      <c r="P19" s="166"/>
      <c r="Q19" s="166"/>
      <c r="R19" s="166"/>
      <c r="S19" s="166"/>
    </row>
    <row r="20" spans="1:19" s="158" customFormat="1" ht="30.95" customHeight="1" thickBot="1" x14ac:dyDescent="0.25">
      <c r="A20" s="276">
        <f>Global!A20</f>
        <v>44894</v>
      </c>
      <c r="B20" s="306">
        <f>Global!B20</f>
        <v>0.54166666666666663</v>
      </c>
      <c r="C20" s="289">
        <f>Global!C20</f>
        <v>36</v>
      </c>
      <c r="D20" s="290" t="str">
        <f>Global!D20</f>
        <v>Irán</v>
      </c>
      <c r="E20" s="291">
        <v>0</v>
      </c>
      <c r="F20" s="292" t="s">
        <v>4</v>
      </c>
      <c r="G20" s="291">
        <v>2</v>
      </c>
      <c r="H20" s="293" t="str">
        <f>Global!H20</f>
        <v>Estados Unidos (USA)</v>
      </c>
      <c r="I20" s="283" t="str">
        <f t="shared" si="3"/>
        <v>V</v>
      </c>
      <c r="J20" s="284"/>
      <c r="K20" s="285">
        <f>IF(Global!E20="","",Global!E20)</f>
        <v>0</v>
      </c>
      <c r="L20" s="285">
        <f>IF(Global!G20="","",Global!G20)</f>
        <v>1</v>
      </c>
      <c r="M20" s="296" t="str">
        <f t="shared" si="1"/>
        <v>V</v>
      </c>
      <c r="N20" s="287">
        <f t="shared" si="4"/>
        <v>1</v>
      </c>
      <c r="O20" s="166"/>
      <c r="P20" s="166"/>
      <c r="Q20" s="166"/>
      <c r="R20" s="166"/>
      <c r="S20" s="166"/>
    </row>
    <row r="21" spans="1:19" s="158" customFormat="1" ht="17.25" customHeight="1" thickBot="1" x14ac:dyDescent="0.25">
      <c r="A21" s="297" t="str">
        <f>Global!A21</f>
        <v>GRUPO C (Group C)</v>
      </c>
      <c r="B21" s="298"/>
      <c r="C21" s="299"/>
      <c r="D21" s="298"/>
      <c r="E21" s="300"/>
      <c r="F21" s="298"/>
      <c r="G21" s="300"/>
      <c r="H21" s="298"/>
      <c r="I21" s="301"/>
      <c r="J21" s="117"/>
      <c r="K21" s="302"/>
      <c r="L21" s="302"/>
      <c r="M21" s="303" t="str">
        <f t="shared" si="1"/>
        <v/>
      </c>
      <c r="N21" s="304"/>
      <c r="O21" s="166"/>
      <c r="P21" s="166"/>
      <c r="Q21" s="166"/>
      <c r="R21" s="166"/>
      <c r="S21" s="166"/>
    </row>
    <row r="22" spans="1:19" s="158" customFormat="1" ht="30.95" customHeight="1" thickBot="1" x14ac:dyDescent="0.25">
      <c r="A22" s="276">
        <f>Global!A22</f>
        <v>44887</v>
      </c>
      <c r="B22" s="305">
        <f>Global!B22</f>
        <v>0.16666666666666666</v>
      </c>
      <c r="C22" s="278">
        <f>Global!C22</f>
        <v>5</v>
      </c>
      <c r="D22" s="279" t="str">
        <f>Global!D22</f>
        <v>Argentina</v>
      </c>
      <c r="E22" s="280">
        <v>3</v>
      </c>
      <c r="F22" s="281" t="s">
        <v>4</v>
      </c>
      <c r="G22" s="280">
        <v>0</v>
      </c>
      <c r="H22" s="282" t="str">
        <f>Global!H22</f>
        <v>A. Saudita (Saudi A.)</v>
      </c>
      <c r="I22" s="283" t="str">
        <f t="shared" ref="I22:I27" si="5">IF(OR(E22="",G22=""),"",IF(E22&gt;G22,"L",IF(G22&gt;E22,"V","E")))</f>
        <v>L</v>
      </c>
      <c r="J22" s="284"/>
      <c r="K22" s="285">
        <f>IF(Global!E22="","",Global!E22)</f>
        <v>1</v>
      </c>
      <c r="L22" s="285">
        <f>IF(Global!G22="","",Global!G22)</f>
        <v>2</v>
      </c>
      <c r="M22" s="296" t="str">
        <f t="shared" si="1"/>
        <v>V</v>
      </c>
      <c r="N22" s="287">
        <f t="shared" ref="N22:N27" si="6">IF(M22="","",IF(AND(E22=K22,L22=G22),GPOSPuntosPorMarcador,0)+IF(M22=I22,GPOSPuntosPorGanador,0)+IF(E22-G22=K22-L22,GPOSPuntosPorDiferencia,0))</f>
        <v>0</v>
      </c>
      <c r="O22" s="166"/>
      <c r="P22" s="166"/>
      <c r="Q22" s="166"/>
      <c r="R22" s="166"/>
      <c r="S22" s="166"/>
    </row>
    <row r="23" spans="1:19" s="158" customFormat="1" ht="30.95" customHeight="1" thickBot="1" x14ac:dyDescent="0.25">
      <c r="A23" s="276">
        <f>Global!A23</f>
        <v>44887</v>
      </c>
      <c r="B23" s="306">
        <f>Global!B23</f>
        <v>0.41666666666666669</v>
      </c>
      <c r="C23" s="289">
        <f>Global!C23</f>
        <v>6</v>
      </c>
      <c r="D23" s="290" t="str">
        <f>Global!D23</f>
        <v>México</v>
      </c>
      <c r="E23" s="291">
        <v>0</v>
      </c>
      <c r="F23" s="292" t="s">
        <v>4</v>
      </c>
      <c r="G23" s="291">
        <v>1</v>
      </c>
      <c r="H23" s="293" t="str">
        <f>Global!H23</f>
        <v>Polonia (Poland)</v>
      </c>
      <c r="I23" s="283" t="str">
        <f t="shared" si="5"/>
        <v>V</v>
      </c>
      <c r="J23" s="284"/>
      <c r="K23" s="285">
        <f>IF(Global!E23="","",Global!E23)</f>
        <v>0</v>
      </c>
      <c r="L23" s="285">
        <f>IF(Global!G23="","",Global!G23)</f>
        <v>0</v>
      </c>
      <c r="M23" s="296" t="str">
        <f t="shared" si="1"/>
        <v>E</v>
      </c>
      <c r="N23" s="287">
        <f t="shared" si="6"/>
        <v>0</v>
      </c>
      <c r="O23" s="166"/>
      <c r="P23" s="166"/>
      <c r="Q23" s="166"/>
      <c r="R23" s="166"/>
      <c r="S23" s="166"/>
    </row>
    <row r="24" spans="1:19" s="158" customFormat="1" ht="30.95" customHeight="1" thickBot="1" x14ac:dyDescent="0.25">
      <c r="A24" s="276">
        <f>Global!A24</f>
        <v>44891</v>
      </c>
      <c r="B24" s="306">
        <f>Global!B24</f>
        <v>0.54166666666666663</v>
      </c>
      <c r="C24" s="289">
        <f>Global!C24</f>
        <v>22</v>
      </c>
      <c r="D24" s="290" t="str">
        <f>Global!D24</f>
        <v>Argentina</v>
      </c>
      <c r="E24" s="291">
        <v>3</v>
      </c>
      <c r="F24" s="292" t="s">
        <v>4</v>
      </c>
      <c r="G24" s="291">
        <v>1</v>
      </c>
      <c r="H24" s="293" t="str">
        <f>Global!H24</f>
        <v>México</v>
      </c>
      <c r="I24" s="283" t="str">
        <f t="shared" si="5"/>
        <v>L</v>
      </c>
      <c r="J24" s="284"/>
      <c r="K24" s="285">
        <f>IF(Global!E24="","",Global!E24)</f>
        <v>2</v>
      </c>
      <c r="L24" s="285">
        <f>IF(Global!G24="","",Global!G24)</f>
        <v>0</v>
      </c>
      <c r="M24" s="296" t="str">
        <f t="shared" si="1"/>
        <v>L</v>
      </c>
      <c r="N24" s="287">
        <f t="shared" si="6"/>
        <v>2</v>
      </c>
      <c r="O24" s="166"/>
      <c r="P24" s="166"/>
      <c r="Q24" s="166"/>
      <c r="R24" s="166"/>
      <c r="S24" s="166"/>
    </row>
    <row r="25" spans="1:19" s="158" customFormat="1" ht="30.95" customHeight="1" thickBot="1" x14ac:dyDescent="0.25">
      <c r="A25" s="276">
        <f>Global!A25</f>
        <v>44891</v>
      </c>
      <c r="B25" s="306">
        <f>Global!B25</f>
        <v>0.29166666666666669</v>
      </c>
      <c r="C25" s="289">
        <f>Global!C25</f>
        <v>23</v>
      </c>
      <c r="D25" s="290" t="str">
        <f>Global!D25</f>
        <v>Polonia (Poland)</v>
      </c>
      <c r="E25" s="291">
        <v>1</v>
      </c>
      <c r="F25" s="292" t="s">
        <v>4</v>
      </c>
      <c r="G25" s="291">
        <v>1</v>
      </c>
      <c r="H25" s="293" t="str">
        <f>Global!H25</f>
        <v>A. Saudita (Saudi A.)</v>
      </c>
      <c r="I25" s="283" t="str">
        <f t="shared" si="5"/>
        <v>E</v>
      </c>
      <c r="J25" s="284"/>
      <c r="K25" s="285">
        <f>IF(Global!E25="","",Global!E25)</f>
        <v>2</v>
      </c>
      <c r="L25" s="285">
        <f>IF(Global!G25="","",Global!G25)</f>
        <v>0</v>
      </c>
      <c r="M25" s="296" t="str">
        <f t="shared" si="1"/>
        <v>L</v>
      </c>
      <c r="N25" s="287">
        <f t="shared" si="6"/>
        <v>0</v>
      </c>
      <c r="O25" s="166"/>
      <c r="P25" s="166"/>
      <c r="Q25" s="166"/>
      <c r="R25" s="166"/>
      <c r="S25" s="166"/>
    </row>
    <row r="26" spans="1:19" s="158" customFormat="1" ht="30.95" customHeight="1" thickBot="1" x14ac:dyDescent="0.25">
      <c r="A26" s="276">
        <f>Global!A26</f>
        <v>44895</v>
      </c>
      <c r="B26" s="306">
        <f>Global!B26</f>
        <v>0.54166666666666663</v>
      </c>
      <c r="C26" s="289">
        <f>Global!C26</f>
        <v>37</v>
      </c>
      <c r="D26" s="290" t="str">
        <f>Global!D26</f>
        <v>Polonia (Poland)</v>
      </c>
      <c r="E26" s="291">
        <v>1</v>
      </c>
      <c r="F26" s="292" t="s">
        <v>4</v>
      </c>
      <c r="G26" s="291">
        <v>4</v>
      </c>
      <c r="H26" s="293" t="str">
        <f>Global!H26</f>
        <v>Argentina</v>
      </c>
      <c r="I26" s="283" t="str">
        <f t="shared" si="5"/>
        <v>V</v>
      </c>
      <c r="J26" s="284"/>
      <c r="K26" s="285">
        <f>IF(Global!E26="","",Global!E26)</f>
        <v>0</v>
      </c>
      <c r="L26" s="285">
        <f>IF(Global!G26="","",Global!G26)</f>
        <v>2</v>
      </c>
      <c r="M26" s="296" t="str">
        <f t="shared" si="1"/>
        <v>V</v>
      </c>
      <c r="N26" s="287">
        <f t="shared" si="6"/>
        <v>1</v>
      </c>
      <c r="O26" s="166"/>
      <c r="P26" s="166"/>
      <c r="Q26" s="166"/>
      <c r="R26" s="166"/>
      <c r="S26" s="166"/>
    </row>
    <row r="27" spans="1:19" s="158" customFormat="1" ht="30.95" customHeight="1" thickBot="1" x14ac:dyDescent="0.25">
      <c r="A27" s="276">
        <f>Global!A27</f>
        <v>44895</v>
      </c>
      <c r="B27" s="306">
        <f>Global!B27</f>
        <v>0.54166666666666663</v>
      </c>
      <c r="C27" s="289">
        <f>Global!C27</f>
        <v>38</v>
      </c>
      <c r="D27" s="290" t="str">
        <f>Global!D27</f>
        <v>A. Saudita (Saudi A.)</v>
      </c>
      <c r="E27" s="291">
        <v>1</v>
      </c>
      <c r="F27" s="292" t="s">
        <v>4</v>
      </c>
      <c r="G27" s="291">
        <v>1</v>
      </c>
      <c r="H27" s="293" t="str">
        <f>Global!H27</f>
        <v>México</v>
      </c>
      <c r="I27" s="283" t="str">
        <f t="shared" si="5"/>
        <v>E</v>
      </c>
      <c r="J27" s="284"/>
      <c r="K27" s="285">
        <f>IF(Global!E27="","",Global!E27)</f>
        <v>1</v>
      </c>
      <c r="L27" s="285">
        <f>IF(Global!G27="","",Global!G27)</f>
        <v>2</v>
      </c>
      <c r="M27" s="296" t="str">
        <f t="shared" si="1"/>
        <v>V</v>
      </c>
      <c r="N27" s="287">
        <f t="shared" si="6"/>
        <v>0</v>
      </c>
      <c r="O27" s="166"/>
      <c r="P27" s="166"/>
      <c r="Q27" s="166"/>
      <c r="R27" s="166"/>
      <c r="S27" s="166"/>
    </row>
    <row r="28" spans="1:19" s="158" customFormat="1" ht="17.25" customHeight="1" thickBot="1" x14ac:dyDescent="0.25">
      <c r="A28" s="297" t="str">
        <f>Global!A28</f>
        <v>GRUPO D (Group D )</v>
      </c>
      <c r="B28" s="298"/>
      <c r="C28" s="299"/>
      <c r="D28" s="298"/>
      <c r="E28" s="300"/>
      <c r="F28" s="298"/>
      <c r="G28" s="300"/>
      <c r="H28" s="298"/>
      <c r="I28" s="301"/>
      <c r="J28" s="117"/>
      <c r="K28" s="302"/>
      <c r="L28" s="302"/>
      <c r="M28" s="303" t="str">
        <f t="shared" si="1"/>
        <v/>
      </c>
      <c r="N28" s="304"/>
      <c r="O28" s="166"/>
      <c r="P28" s="166"/>
      <c r="Q28" s="166"/>
      <c r="R28" s="166"/>
      <c r="S28" s="166"/>
    </row>
    <row r="29" spans="1:19" s="158" customFormat="1" ht="30.95" customHeight="1" thickBot="1" x14ac:dyDescent="0.25">
      <c r="A29" s="276">
        <f>Global!A29</f>
        <v>44887</v>
      </c>
      <c r="B29" s="305">
        <f>Global!B29</f>
        <v>0.54166666666666663</v>
      </c>
      <c r="C29" s="278">
        <f>Global!C29</f>
        <v>7</v>
      </c>
      <c r="D29" s="279" t="str">
        <f>Global!D29</f>
        <v>Francia (France)</v>
      </c>
      <c r="E29" s="280">
        <v>3</v>
      </c>
      <c r="F29" s="281" t="s">
        <v>4</v>
      </c>
      <c r="G29" s="280">
        <v>1</v>
      </c>
      <c r="H29" s="282" t="str">
        <f>Global!H29</f>
        <v>Australia</v>
      </c>
      <c r="I29" s="283" t="str">
        <f t="shared" ref="I29:I34" si="7">IF(OR(E29="",G29=""),"",IF(E29&gt;G29,"L",IF(G29&gt;E29,"V","E")))</f>
        <v>L</v>
      </c>
      <c r="J29" s="284"/>
      <c r="K29" s="285">
        <f>IF(Global!E29="","",Global!E29)</f>
        <v>4</v>
      </c>
      <c r="L29" s="285">
        <f>IF(Global!G29="","",Global!G29)</f>
        <v>1</v>
      </c>
      <c r="M29" s="296" t="str">
        <f t="shared" si="1"/>
        <v>L</v>
      </c>
      <c r="N29" s="287">
        <f t="shared" ref="N29:N34" si="8">IF(M29="","",IF(AND(E29=K29,L29=G29),GPOSPuntosPorMarcador,0)+IF(M29=I29,GPOSPuntosPorGanador,0)+IF(E29-G29=K29-L29,GPOSPuntosPorDiferencia,0))</f>
        <v>1</v>
      </c>
      <c r="O29" s="166"/>
      <c r="P29" s="166"/>
      <c r="Q29" s="166"/>
      <c r="R29" s="166"/>
      <c r="S29" s="166"/>
    </row>
    <row r="30" spans="1:19" s="158" customFormat="1" ht="30.95" customHeight="1" thickBot="1" x14ac:dyDescent="0.25">
      <c r="A30" s="276">
        <f>Global!A30</f>
        <v>44887</v>
      </c>
      <c r="B30" s="306">
        <f>Global!B30</f>
        <v>0.29166666666666669</v>
      </c>
      <c r="C30" s="289">
        <f>Global!C30</f>
        <v>8</v>
      </c>
      <c r="D30" s="290" t="str">
        <f>Global!D30</f>
        <v>Dinamarca (Denmark)</v>
      </c>
      <c r="E30" s="291">
        <v>2</v>
      </c>
      <c r="F30" s="292" t="s">
        <v>4</v>
      </c>
      <c r="G30" s="291">
        <v>0</v>
      </c>
      <c r="H30" s="293" t="str">
        <f>Global!H30</f>
        <v>Túnez (Tunisia)</v>
      </c>
      <c r="I30" s="283" t="str">
        <f t="shared" si="7"/>
        <v>L</v>
      </c>
      <c r="J30" s="284"/>
      <c r="K30" s="285">
        <f>IF(Global!E30="","",Global!E30)</f>
        <v>0</v>
      </c>
      <c r="L30" s="285">
        <f>IF(Global!G30="","",Global!G30)</f>
        <v>0</v>
      </c>
      <c r="M30" s="296" t="str">
        <f t="shared" si="1"/>
        <v>E</v>
      </c>
      <c r="N30" s="287">
        <f t="shared" si="8"/>
        <v>0</v>
      </c>
      <c r="O30" s="166"/>
      <c r="P30" s="166"/>
      <c r="Q30" s="166"/>
      <c r="R30" s="166"/>
      <c r="S30" s="166"/>
    </row>
    <row r="31" spans="1:19" s="158" customFormat="1" ht="30.95" customHeight="1" thickBot="1" x14ac:dyDescent="0.25">
      <c r="A31" s="276">
        <f>Global!A31</f>
        <v>44891</v>
      </c>
      <c r="B31" s="306">
        <f>Global!B31</f>
        <v>0.41666666666666669</v>
      </c>
      <c r="C31" s="289">
        <f>Global!C31</f>
        <v>21</v>
      </c>
      <c r="D31" s="290" t="str">
        <f>Global!D31</f>
        <v>Francia (France)</v>
      </c>
      <c r="E31" s="291">
        <v>2</v>
      </c>
      <c r="F31" s="292" t="s">
        <v>4</v>
      </c>
      <c r="G31" s="291">
        <v>1</v>
      </c>
      <c r="H31" s="293" t="str">
        <f>Global!H31</f>
        <v>Dinamarca (Denmark)</v>
      </c>
      <c r="I31" s="283" t="str">
        <f t="shared" si="7"/>
        <v>L</v>
      </c>
      <c r="J31" s="284"/>
      <c r="K31" s="285">
        <f>IF(Global!E31="","",Global!E31)</f>
        <v>2</v>
      </c>
      <c r="L31" s="285">
        <f>IF(Global!G31="","",Global!G31)</f>
        <v>1</v>
      </c>
      <c r="M31" s="296" t="str">
        <f t="shared" si="1"/>
        <v>L</v>
      </c>
      <c r="N31" s="287">
        <f t="shared" si="8"/>
        <v>3</v>
      </c>
      <c r="O31" s="166"/>
      <c r="P31" s="166"/>
      <c r="Q31" s="166"/>
      <c r="R31" s="166"/>
      <c r="S31" s="166"/>
    </row>
    <row r="32" spans="1:19" s="158" customFormat="1" ht="30.95" customHeight="1" thickBot="1" x14ac:dyDescent="0.25">
      <c r="A32" s="276">
        <f>Global!A32</f>
        <v>44891</v>
      </c>
      <c r="B32" s="306">
        <f>Global!B32</f>
        <v>0.16666666666666666</v>
      </c>
      <c r="C32" s="289">
        <f>Global!C32</f>
        <v>24</v>
      </c>
      <c r="D32" s="290" t="str">
        <f>Global!D32</f>
        <v>Túnez (Tunisia)</v>
      </c>
      <c r="E32" s="291">
        <v>1</v>
      </c>
      <c r="F32" s="292" t="s">
        <v>4</v>
      </c>
      <c r="G32" s="291">
        <v>0</v>
      </c>
      <c r="H32" s="293" t="str">
        <f>Global!H32</f>
        <v>Australia</v>
      </c>
      <c r="I32" s="283" t="str">
        <f t="shared" si="7"/>
        <v>L</v>
      </c>
      <c r="J32" s="284"/>
      <c r="K32" s="285">
        <f>IF(Global!E32="","",Global!E32)</f>
        <v>0</v>
      </c>
      <c r="L32" s="285">
        <f>IF(Global!G32="","",Global!G32)</f>
        <v>1</v>
      </c>
      <c r="M32" s="296" t="str">
        <f t="shared" si="1"/>
        <v>V</v>
      </c>
      <c r="N32" s="287">
        <f t="shared" si="8"/>
        <v>0</v>
      </c>
      <c r="O32" s="166"/>
      <c r="P32" s="166"/>
      <c r="Q32" s="166"/>
      <c r="R32" s="166"/>
      <c r="S32" s="166"/>
    </row>
    <row r="33" spans="1:19" s="158" customFormat="1" ht="30.95" customHeight="1" thickBot="1" x14ac:dyDescent="0.25">
      <c r="A33" s="276">
        <f>Global!A33</f>
        <v>44895</v>
      </c>
      <c r="B33" s="306">
        <f>Global!B33</f>
        <v>0.375</v>
      </c>
      <c r="C33" s="289">
        <f>Global!C33</f>
        <v>39</v>
      </c>
      <c r="D33" s="290" t="str">
        <f>Global!D33</f>
        <v>Túnez (Tunisia)</v>
      </c>
      <c r="E33" s="291">
        <v>0</v>
      </c>
      <c r="F33" s="292" t="s">
        <v>4</v>
      </c>
      <c r="G33" s="291">
        <v>2</v>
      </c>
      <c r="H33" s="293" t="str">
        <f>Global!H33</f>
        <v>Francia (France)</v>
      </c>
      <c r="I33" s="283" t="str">
        <f t="shared" si="7"/>
        <v>V</v>
      </c>
      <c r="J33" s="284"/>
      <c r="K33" s="285">
        <f>IF(Global!E33="","",Global!E33)</f>
        <v>1</v>
      </c>
      <c r="L33" s="285">
        <f>IF(Global!G33="","",Global!G33)</f>
        <v>0</v>
      </c>
      <c r="M33" s="296" t="str">
        <f t="shared" si="1"/>
        <v>L</v>
      </c>
      <c r="N33" s="287">
        <f t="shared" si="8"/>
        <v>0</v>
      </c>
      <c r="O33" s="166"/>
      <c r="P33" s="166"/>
      <c r="Q33" s="166"/>
      <c r="R33" s="166"/>
      <c r="S33" s="166"/>
    </row>
    <row r="34" spans="1:19" s="158" customFormat="1" ht="30.95" customHeight="1" thickBot="1" x14ac:dyDescent="0.25">
      <c r="A34" s="276">
        <f>Global!A34</f>
        <v>44895</v>
      </c>
      <c r="B34" s="306">
        <f>Global!B34</f>
        <v>0.375</v>
      </c>
      <c r="C34" s="289">
        <f>Global!C34</f>
        <v>40</v>
      </c>
      <c r="D34" s="290" t="str">
        <f>Global!D34</f>
        <v>Australia</v>
      </c>
      <c r="E34" s="291">
        <v>1</v>
      </c>
      <c r="F34" s="292" t="s">
        <v>4</v>
      </c>
      <c r="G34" s="291">
        <v>2</v>
      </c>
      <c r="H34" s="293" t="str">
        <f>Global!H34</f>
        <v>Dinamarca (Denmark)</v>
      </c>
      <c r="I34" s="283" t="str">
        <f t="shared" si="7"/>
        <v>V</v>
      </c>
      <c r="J34" s="284"/>
      <c r="K34" s="285">
        <f>IF(Global!E34="","",Global!E34)</f>
        <v>1</v>
      </c>
      <c r="L34" s="285">
        <f>IF(Global!G34="","",Global!G34)</f>
        <v>0</v>
      </c>
      <c r="M34" s="296" t="str">
        <f t="shared" si="1"/>
        <v>L</v>
      </c>
      <c r="N34" s="287">
        <f t="shared" si="8"/>
        <v>0</v>
      </c>
      <c r="O34" s="166"/>
      <c r="P34" s="166"/>
      <c r="Q34" s="166"/>
      <c r="R34" s="166"/>
      <c r="S34" s="166"/>
    </row>
    <row r="35" spans="1:19" s="158" customFormat="1" ht="17.25" customHeight="1" thickBot="1" x14ac:dyDescent="0.25">
      <c r="A35" s="297" t="str">
        <f>Global!A35</f>
        <v>Grupo E  (Group  E)</v>
      </c>
      <c r="B35" s="298"/>
      <c r="C35" s="299"/>
      <c r="D35" s="298"/>
      <c r="E35" s="300"/>
      <c r="F35" s="298"/>
      <c r="G35" s="300"/>
      <c r="H35" s="298"/>
      <c r="I35" s="301"/>
      <c r="J35" s="117"/>
      <c r="K35" s="302"/>
      <c r="L35" s="302"/>
      <c r="M35" s="303" t="str">
        <f t="shared" si="1"/>
        <v/>
      </c>
      <c r="N35" s="304"/>
      <c r="O35" s="166"/>
      <c r="P35" s="166"/>
      <c r="Q35" s="166"/>
      <c r="R35" s="166"/>
      <c r="S35" s="166"/>
    </row>
    <row r="36" spans="1:19" s="158" customFormat="1" ht="30.95" customHeight="1" thickBot="1" x14ac:dyDescent="0.25">
      <c r="A36" s="276">
        <f>Global!A36</f>
        <v>44888</v>
      </c>
      <c r="B36" s="305">
        <f>Global!B36</f>
        <v>0.41666666666666669</v>
      </c>
      <c r="C36" s="278">
        <f>Global!C36</f>
        <v>9</v>
      </c>
      <c r="D36" s="279" t="str">
        <f>Global!D36</f>
        <v>España (Spain)</v>
      </c>
      <c r="E36" s="280">
        <v>2</v>
      </c>
      <c r="F36" s="281" t="s">
        <v>4</v>
      </c>
      <c r="G36" s="280">
        <v>1</v>
      </c>
      <c r="H36" s="282" t="str">
        <f>Global!H36</f>
        <v>Costa Rica</v>
      </c>
      <c r="I36" s="283" t="str">
        <f t="shared" ref="I36:I41" si="9">IF(OR(E36="",G36=""),"",IF(E36&gt;G36,"L",IF(G36&gt;E36,"V","E")))</f>
        <v>L</v>
      </c>
      <c r="J36" s="284"/>
      <c r="K36" s="285">
        <f>IF(Global!E36="","",Global!E36)</f>
        <v>7</v>
      </c>
      <c r="L36" s="285">
        <f>IF(Global!G36="","",Global!G36)</f>
        <v>0</v>
      </c>
      <c r="M36" s="296" t="str">
        <f t="shared" si="1"/>
        <v>L</v>
      </c>
      <c r="N36" s="287">
        <f t="shared" ref="N36:N41" si="10">IF(M36="","",IF(AND(E36=K36,L36=G36),GPOSPuntosPorMarcador,0)+IF(M36=I36,GPOSPuntosPorGanador,0)+IF(E36-G36=K36-L36,GPOSPuntosPorDiferencia,0))</f>
        <v>1</v>
      </c>
      <c r="O36" s="166"/>
      <c r="P36" s="166"/>
      <c r="Q36" s="166"/>
      <c r="R36" s="166"/>
      <c r="S36" s="166"/>
    </row>
    <row r="37" spans="1:19" s="158" customFormat="1" ht="30.95" customHeight="1" thickBot="1" x14ac:dyDescent="0.25">
      <c r="A37" s="276">
        <f>Global!A37</f>
        <v>44888</v>
      </c>
      <c r="B37" s="306">
        <f>Global!B37</f>
        <v>0.29166666666666669</v>
      </c>
      <c r="C37" s="289">
        <f>Global!C37</f>
        <v>10</v>
      </c>
      <c r="D37" s="290" t="str">
        <f>Global!D37</f>
        <v>Alemania (Germany)</v>
      </c>
      <c r="E37" s="291">
        <v>3</v>
      </c>
      <c r="F37" s="292" t="s">
        <v>4</v>
      </c>
      <c r="G37" s="291">
        <v>0</v>
      </c>
      <c r="H37" s="293" t="str">
        <f>Global!H37</f>
        <v>Japón (Japan)</v>
      </c>
      <c r="I37" s="283" t="str">
        <f t="shared" si="9"/>
        <v>L</v>
      </c>
      <c r="J37" s="284"/>
      <c r="K37" s="285">
        <f>IF(Global!E37="","",Global!E37)</f>
        <v>1</v>
      </c>
      <c r="L37" s="285">
        <f>IF(Global!G37="","",Global!G37)</f>
        <v>2</v>
      </c>
      <c r="M37" s="296" t="str">
        <f t="shared" si="1"/>
        <v>V</v>
      </c>
      <c r="N37" s="287">
        <f t="shared" si="10"/>
        <v>0</v>
      </c>
      <c r="O37" s="166"/>
      <c r="P37" s="166"/>
      <c r="Q37" s="166"/>
      <c r="R37" s="166"/>
      <c r="S37" s="166"/>
    </row>
    <row r="38" spans="1:19" s="158" customFormat="1" ht="30.95" customHeight="1" thickBot="1" x14ac:dyDescent="0.25">
      <c r="A38" s="276">
        <f>Global!A38</f>
        <v>44892</v>
      </c>
      <c r="B38" s="306">
        <f>Global!B38</f>
        <v>0.54166666666666663</v>
      </c>
      <c r="C38" s="289">
        <f>Global!C38</f>
        <v>25</v>
      </c>
      <c r="D38" s="290" t="str">
        <f>Global!D38</f>
        <v>España (Spain)</v>
      </c>
      <c r="E38" s="291">
        <v>0</v>
      </c>
      <c r="F38" s="292" t="s">
        <v>4</v>
      </c>
      <c r="G38" s="291">
        <v>1</v>
      </c>
      <c r="H38" s="293" t="str">
        <f>Global!H38</f>
        <v>Alemania (Germany)</v>
      </c>
      <c r="I38" s="283" t="str">
        <f t="shared" si="9"/>
        <v>V</v>
      </c>
      <c r="J38" s="284"/>
      <c r="K38" s="285">
        <f>IF(Global!E38="","",Global!E38)</f>
        <v>1</v>
      </c>
      <c r="L38" s="285">
        <f>IF(Global!G38="","",Global!G38)</f>
        <v>1</v>
      </c>
      <c r="M38" s="296" t="str">
        <f t="shared" si="1"/>
        <v>E</v>
      </c>
      <c r="N38" s="287">
        <f t="shared" si="10"/>
        <v>0</v>
      </c>
      <c r="O38" s="166"/>
      <c r="P38" s="166"/>
      <c r="Q38" s="166"/>
      <c r="R38" s="166"/>
      <c r="S38" s="166"/>
    </row>
    <row r="39" spans="1:19" s="158" customFormat="1" ht="30.95" customHeight="1" thickBot="1" x14ac:dyDescent="0.25">
      <c r="A39" s="276">
        <f>Global!A39</f>
        <v>44892</v>
      </c>
      <c r="B39" s="306">
        <f>Global!B39</f>
        <v>0.16666666666666666</v>
      </c>
      <c r="C39" s="289">
        <f>Global!C39</f>
        <v>26</v>
      </c>
      <c r="D39" s="290" t="str">
        <f>Global!D39</f>
        <v>Japón (Japan)</v>
      </c>
      <c r="E39" s="280">
        <v>2</v>
      </c>
      <c r="F39" s="292" t="s">
        <v>4</v>
      </c>
      <c r="G39" s="280">
        <v>1</v>
      </c>
      <c r="H39" s="293" t="str">
        <f>Global!H39</f>
        <v>Costa Rica</v>
      </c>
      <c r="I39" s="283" t="str">
        <f t="shared" si="9"/>
        <v>L</v>
      </c>
      <c r="J39" s="284"/>
      <c r="K39" s="285">
        <f>IF(Global!E39="","",Global!E39)</f>
        <v>0</v>
      </c>
      <c r="L39" s="285">
        <f>IF(Global!G39="","",Global!G39)</f>
        <v>1</v>
      </c>
      <c r="M39" s="296" t="str">
        <f t="shared" si="1"/>
        <v>V</v>
      </c>
      <c r="N39" s="287">
        <f t="shared" si="10"/>
        <v>0</v>
      </c>
      <c r="O39" s="166"/>
      <c r="P39" s="166"/>
      <c r="Q39" s="166"/>
      <c r="R39" s="166"/>
      <c r="S39" s="166"/>
    </row>
    <row r="40" spans="1:19" s="158" customFormat="1" ht="30.95" customHeight="1" thickBot="1" x14ac:dyDescent="0.25">
      <c r="A40" s="276">
        <f>Global!A40</f>
        <v>44896</v>
      </c>
      <c r="B40" s="306">
        <f>Global!B40</f>
        <v>0.54166666666666663</v>
      </c>
      <c r="C40" s="289">
        <f>Global!C40</f>
        <v>43</v>
      </c>
      <c r="D40" s="290" t="str">
        <f>Global!D40</f>
        <v>Japón (Japan)</v>
      </c>
      <c r="E40" s="307">
        <v>0</v>
      </c>
      <c r="F40" s="292" t="s">
        <v>4</v>
      </c>
      <c r="G40" s="307">
        <v>2</v>
      </c>
      <c r="H40" s="293" t="str">
        <f>Global!H40</f>
        <v>España (Spain)</v>
      </c>
      <c r="I40" s="283" t="str">
        <f t="shared" si="9"/>
        <v>V</v>
      </c>
      <c r="J40" s="284"/>
      <c r="K40" s="285">
        <f>IF(Global!E40="","",Global!E40)</f>
        <v>2</v>
      </c>
      <c r="L40" s="285">
        <f>IF(Global!G40="","",Global!G40)</f>
        <v>1</v>
      </c>
      <c r="M40" s="296" t="str">
        <f t="shared" si="1"/>
        <v>L</v>
      </c>
      <c r="N40" s="287">
        <f t="shared" si="10"/>
        <v>0</v>
      </c>
      <c r="O40" s="166"/>
      <c r="P40" s="166"/>
      <c r="Q40" s="166"/>
      <c r="R40" s="166"/>
      <c r="S40" s="166"/>
    </row>
    <row r="41" spans="1:19" s="158" customFormat="1" ht="30.95" customHeight="1" thickBot="1" x14ac:dyDescent="0.25">
      <c r="A41" s="276">
        <f>Global!A41</f>
        <v>44896</v>
      </c>
      <c r="B41" s="306">
        <f>Global!B41</f>
        <v>0.54166666666666663</v>
      </c>
      <c r="C41" s="289">
        <f>Global!C41</f>
        <v>44</v>
      </c>
      <c r="D41" s="290" t="str">
        <f>Global!D41</f>
        <v>Costa Rica</v>
      </c>
      <c r="E41" s="280">
        <v>0</v>
      </c>
      <c r="F41" s="292" t="s">
        <v>4</v>
      </c>
      <c r="G41" s="280">
        <v>3</v>
      </c>
      <c r="H41" s="293" t="str">
        <f>Global!H41</f>
        <v>Alemania (Germany)</v>
      </c>
      <c r="I41" s="283" t="str">
        <f t="shared" si="9"/>
        <v>V</v>
      </c>
      <c r="J41" s="284"/>
      <c r="K41" s="285">
        <f>IF(Global!E41="","",Global!E41)</f>
        <v>2</v>
      </c>
      <c r="L41" s="285">
        <f>IF(Global!G41="","",Global!G41)</f>
        <v>4</v>
      </c>
      <c r="M41" s="296" t="str">
        <f t="shared" si="1"/>
        <v>V</v>
      </c>
      <c r="N41" s="287">
        <f t="shared" si="10"/>
        <v>1</v>
      </c>
      <c r="O41" s="166"/>
      <c r="P41" s="166"/>
      <c r="Q41" s="166"/>
      <c r="R41" s="166"/>
      <c r="S41" s="166"/>
    </row>
    <row r="42" spans="1:19" s="158" customFormat="1" ht="17.25" customHeight="1" thickBot="1" x14ac:dyDescent="0.25">
      <c r="A42" s="297" t="str">
        <f>Global!A42</f>
        <v>GRUPO F (Group F )</v>
      </c>
      <c r="B42" s="298"/>
      <c r="C42" s="299"/>
      <c r="D42" s="298"/>
      <c r="E42" s="300"/>
      <c r="F42" s="298"/>
      <c r="G42" s="300"/>
      <c r="H42" s="298"/>
      <c r="I42" s="301"/>
      <c r="J42" s="117"/>
      <c r="K42" s="302"/>
      <c r="L42" s="302"/>
      <c r="M42" s="303" t="str">
        <f t="shared" si="1"/>
        <v/>
      </c>
      <c r="N42" s="304"/>
      <c r="O42" s="166"/>
      <c r="P42" s="166"/>
      <c r="Q42" s="166"/>
      <c r="R42" s="166"/>
      <c r="S42" s="166"/>
    </row>
    <row r="43" spans="1:19" s="158" customFormat="1" ht="30.95" customHeight="1" thickBot="1" x14ac:dyDescent="0.25">
      <c r="A43" s="276">
        <f>Global!A43</f>
        <v>44888</v>
      </c>
      <c r="B43" s="305">
        <f>Global!B43</f>
        <v>0.54166666666666663</v>
      </c>
      <c r="C43" s="278">
        <f>Global!C43</f>
        <v>11</v>
      </c>
      <c r="D43" s="279" t="str">
        <f>Global!D43</f>
        <v>Bélgica (Belgium)</v>
      </c>
      <c r="E43" s="280">
        <v>3</v>
      </c>
      <c r="F43" s="281" t="s">
        <v>4</v>
      </c>
      <c r="G43" s="280">
        <v>0</v>
      </c>
      <c r="H43" s="282" t="str">
        <f>Global!H43</f>
        <v>Canada</v>
      </c>
      <c r="I43" s="283" t="str">
        <f t="shared" ref="I43:I48" si="11">IF(OR(E43="",G43=""),"",IF(E43&gt;G43,"L",IF(G43&gt;E43,"V","E")))</f>
        <v>L</v>
      </c>
      <c r="J43" s="284"/>
      <c r="K43" s="285">
        <f>IF(Global!E43="","",Global!E43)</f>
        <v>1</v>
      </c>
      <c r="L43" s="285">
        <f>IF(Global!G43="","",Global!G43)</f>
        <v>0</v>
      </c>
      <c r="M43" s="296" t="str">
        <f t="shared" si="1"/>
        <v>L</v>
      </c>
      <c r="N43" s="287">
        <f t="shared" ref="N43:N48" si="12">IF(M43="","",IF(AND(E43=K43,L43=G43),GPOSPuntosPorMarcador,0)+IF(M43=I43,GPOSPuntosPorGanador,0)+IF(E43-G43=K43-L43,GPOSPuntosPorDiferencia,0))</f>
        <v>1</v>
      </c>
      <c r="O43" s="166"/>
      <c r="P43" s="166"/>
      <c r="Q43" s="166"/>
      <c r="R43" s="166"/>
      <c r="S43" s="166"/>
    </row>
    <row r="44" spans="1:19" s="158" customFormat="1" ht="30.95" customHeight="1" thickBot="1" x14ac:dyDescent="0.25">
      <c r="A44" s="276">
        <f>Global!A44</f>
        <v>44888</v>
      </c>
      <c r="B44" s="306">
        <f>Global!B44</f>
        <v>0.16666666666666666</v>
      </c>
      <c r="C44" s="289">
        <f>Global!C44</f>
        <v>12</v>
      </c>
      <c r="D44" s="290" t="str">
        <f>Global!D44</f>
        <v>Marruecos (Morocco)</v>
      </c>
      <c r="E44" s="291">
        <v>0</v>
      </c>
      <c r="F44" s="292" t="s">
        <v>4</v>
      </c>
      <c r="G44" s="291">
        <v>1</v>
      </c>
      <c r="H44" s="293" t="str">
        <f>Global!H44</f>
        <v>Croacia</v>
      </c>
      <c r="I44" s="283" t="str">
        <f t="shared" si="11"/>
        <v>V</v>
      </c>
      <c r="J44" s="284"/>
      <c r="K44" s="285">
        <f>IF(Global!E44="","",Global!E44)</f>
        <v>0</v>
      </c>
      <c r="L44" s="285">
        <f>IF(Global!G44="","",Global!G44)</f>
        <v>0</v>
      </c>
      <c r="M44" s="296" t="str">
        <f t="shared" si="1"/>
        <v>E</v>
      </c>
      <c r="N44" s="287">
        <f t="shared" si="12"/>
        <v>0</v>
      </c>
      <c r="O44" s="166"/>
      <c r="P44" s="166"/>
      <c r="Q44" s="166"/>
      <c r="R44" s="166"/>
      <c r="S44" s="166"/>
    </row>
    <row r="45" spans="1:19" s="158" customFormat="1" ht="30.95" customHeight="1" thickBot="1" x14ac:dyDescent="0.25">
      <c r="A45" s="276">
        <f>Global!A45</f>
        <v>44892</v>
      </c>
      <c r="B45" s="306">
        <f>Global!B45</f>
        <v>0.29166666666666669</v>
      </c>
      <c r="C45" s="289">
        <f>Global!C45</f>
        <v>27</v>
      </c>
      <c r="D45" s="290" t="str">
        <f>Global!D45</f>
        <v>Bélgica (Belgium)</v>
      </c>
      <c r="E45" s="291">
        <v>3</v>
      </c>
      <c r="F45" s="292" t="s">
        <v>4</v>
      </c>
      <c r="G45" s="291">
        <v>0</v>
      </c>
      <c r="H45" s="293" t="str">
        <f>Global!H45</f>
        <v>Marruecos (Morocco)</v>
      </c>
      <c r="I45" s="283" t="str">
        <f t="shared" si="11"/>
        <v>L</v>
      </c>
      <c r="J45" s="284"/>
      <c r="K45" s="285">
        <f>IF(Global!E45="","",Global!E45)</f>
        <v>0</v>
      </c>
      <c r="L45" s="285">
        <f>IF(Global!G45="","",Global!G45)</f>
        <v>2</v>
      </c>
      <c r="M45" s="296" t="str">
        <f t="shared" si="1"/>
        <v>V</v>
      </c>
      <c r="N45" s="287">
        <f t="shared" si="12"/>
        <v>0</v>
      </c>
      <c r="O45" s="166"/>
      <c r="P45" s="166"/>
      <c r="Q45" s="166"/>
      <c r="R45" s="166"/>
      <c r="S45" s="166"/>
    </row>
    <row r="46" spans="1:19" s="158" customFormat="1" ht="30.95" customHeight="1" thickBot="1" x14ac:dyDescent="0.25">
      <c r="A46" s="276">
        <f>Global!A46</f>
        <v>44892</v>
      </c>
      <c r="B46" s="306">
        <f>Global!B46</f>
        <v>0.41666666666666669</v>
      </c>
      <c r="C46" s="289">
        <f>Global!C46</f>
        <v>28</v>
      </c>
      <c r="D46" s="290" t="str">
        <f>Global!D46</f>
        <v>Croacia</v>
      </c>
      <c r="E46" s="291">
        <v>2</v>
      </c>
      <c r="F46" s="292" t="s">
        <v>4</v>
      </c>
      <c r="G46" s="291">
        <v>0</v>
      </c>
      <c r="H46" s="293" t="str">
        <f>Global!H46</f>
        <v>Canada</v>
      </c>
      <c r="I46" s="283" t="str">
        <f t="shared" si="11"/>
        <v>L</v>
      </c>
      <c r="J46" s="284"/>
      <c r="K46" s="285">
        <f>IF(Global!E46="","",Global!E46)</f>
        <v>4</v>
      </c>
      <c r="L46" s="285">
        <f>IF(Global!G46="","",Global!G46)</f>
        <v>1</v>
      </c>
      <c r="M46" s="296" t="str">
        <f t="shared" si="1"/>
        <v>L</v>
      </c>
      <c r="N46" s="287">
        <f t="shared" si="12"/>
        <v>1</v>
      </c>
      <c r="O46" s="166"/>
      <c r="P46" s="166"/>
      <c r="Q46" s="166"/>
      <c r="R46" s="166"/>
      <c r="S46" s="166"/>
    </row>
    <row r="47" spans="1:19" s="158" customFormat="1" ht="30.95" customHeight="1" thickBot="1" x14ac:dyDescent="0.25">
      <c r="A47" s="276">
        <f>Global!A47</f>
        <v>44896</v>
      </c>
      <c r="B47" s="306">
        <f>Global!B47</f>
        <v>0.375</v>
      </c>
      <c r="C47" s="289">
        <f>Global!C47</f>
        <v>41</v>
      </c>
      <c r="D47" s="290" t="str">
        <f>Global!D47</f>
        <v>Croacia</v>
      </c>
      <c r="E47" s="291">
        <v>1</v>
      </c>
      <c r="F47" s="292" t="s">
        <v>4</v>
      </c>
      <c r="G47" s="291">
        <v>2</v>
      </c>
      <c r="H47" s="293" t="str">
        <f>Global!H47</f>
        <v>Bélgica (Belgium)</v>
      </c>
      <c r="I47" s="283" t="str">
        <f t="shared" si="11"/>
        <v>V</v>
      </c>
      <c r="J47" s="284"/>
      <c r="K47" s="285">
        <f>IF(Global!E47="","",Global!E47)</f>
        <v>0</v>
      </c>
      <c r="L47" s="285">
        <f>IF(Global!G47="","",Global!G47)</f>
        <v>0</v>
      </c>
      <c r="M47" s="296" t="str">
        <f t="shared" si="1"/>
        <v>E</v>
      </c>
      <c r="N47" s="287">
        <f t="shared" si="12"/>
        <v>0</v>
      </c>
      <c r="O47" s="166"/>
      <c r="P47" s="166"/>
      <c r="Q47" s="166"/>
      <c r="R47" s="166"/>
      <c r="S47" s="166"/>
    </row>
    <row r="48" spans="1:19" s="158" customFormat="1" ht="30.95" customHeight="1" thickBot="1" x14ac:dyDescent="0.25">
      <c r="A48" s="276">
        <f>Global!A48</f>
        <v>44896</v>
      </c>
      <c r="B48" s="306">
        <f>Global!B48</f>
        <v>0.375</v>
      </c>
      <c r="C48" s="289">
        <f>Global!C48</f>
        <v>42</v>
      </c>
      <c r="D48" s="308" t="str">
        <f>Global!D48</f>
        <v>Canada</v>
      </c>
      <c r="E48" s="291">
        <v>1</v>
      </c>
      <c r="F48" s="309" t="s">
        <v>4</v>
      </c>
      <c r="G48" s="291">
        <v>1</v>
      </c>
      <c r="H48" s="310" t="str">
        <f>Global!H48</f>
        <v>Marruecos (Morocco)</v>
      </c>
      <c r="I48" s="283" t="str">
        <f t="shared" si="11"/>
        <v>E</v>
      </c>
      <c r="J48" s="311"/>
      <c r="K48" s="285">
        <f>IF(Global!E48="","",Global!E48)</f>
        <v>1</v>
      </c>
      <c r="L48" s="285">
        <f>IF(Global!G48="","",Global!G48)</f>
        <v>2</v>
      </c>
      <c r="M48" s="286" t="str">
        <f t="shared" si="1"/>
        <v>V</v>
      </c>
      <c r="N48" s="287">
        <f t="shared" si="12"/>
        <v>0</v>
      </c>
      <c r="O48" s="166"/>
      <c r="P48" s="166"/>
      <c r="Q48" s="166"/>
      <c r="R48" s="166"/>
      <c r="S48" s="166"/>
    </row>
    <row r="49" spans="1:19" s="158" customFormat="1" ht="17.25" customHeight="1" thickBot="1" x14ac:dyDescent="0.25">
      <c r="A49" s="297" t="str">
        <f>Global!A49</f>
        <v>GRUPO G (Group  G)</v>
      </c>
      <c r="B49" s="298"/>
      <c r="C49" s="299"/>
      <c r="D49" s="298"/>
      <c r="E49" s="300"/>
      <c r="F49" s="298"/>
      <c r="G49" s="300"/>
      <c r="H49" s="298"/>
      <c r="I49" s="301"/>
      <c r="J49" s="117"/>
      <c r="K49" s="302"/>
      <c r="L49" s="302"/>
      <c r="M49" s="303" t="str">
        <f t="shared" si="1"/>
        <v/>
      </c>
      <c r="N49" s="304"/>
      <c r="O49" s="166"/>
      <c r="P49" s="166"/>
      <c r="Q49" s="166"/>
      <c r="R49" s="166"/>
      <c r="S49" s="166"/>
    </row>
    <row r="50" spans="1:19" s="158" customFormat="1" ht="30.95" customHeight="1" thickBot="1" x14ac:dyDescent="0.25">
      <c r="A50" s="276">
        <f>Global!A50</f>
        <v>44889</v>
      </c>
      <c r="B50" s="305">
        <f>Global!B50</f>
        <v>0.54166666666666663</v>
      </c>
      <c r="C50" s="278">
        <f>Global!C50</f>
        <v>13</v>
      </c>
      <c r="D50" s="279" t="str">
        <f>Global!D50</f>
        <v>Brasil (Brazil)</v>
      </c>
      <c r="E50" s="280">
        <v>3</v>
      </c>
      <c r="F50" s="281" t="s">
        <v>4</v>
      </c>
      <c r="G50" s="280">
        <v>1</v>
      </c>
      <c r="H50" s="282" t="str">
        <f>Global!H50</f>
        <v>Serbia</v>
      </c>
      <c r="I50" s="283" t="str">
        <f t="shared" ref="I50:I55" si="13">IF(OR(E50="",G50=""),"",IF(E50&gt;G50,"L",IF(G50&gt;E50,"V","E")))</f>
        <v>L</v>
      </c>
      <c r="J50" s="284"/>
      <c r="K50" s="285">
        <f>IF(Global!E50="","",Global!E50)</f>
        <v>2</v>
      </c>
      <c r="L50" s="285">
        <f>IF(Global!G50="","",Global!G50)</f>
        <v>0</v>
      </c>
      <c r="M50" s="296" t="str">
        <f t="shared" si="1"/>
        <v>L</v>
      </c>
      <c r="N50" s="287">
        <f t="shared" ref="N50:N55" si="14">IF(M50="","",IF(AND(E50=K50,L50=G50),GPOSPuntosPorMarcador,0)+IF(M50=I50,GPOSPuntosPorGanador,0)+IF(E50-G50=K50-L50,GPOSPuntosPorDiferencia,0))</f>
        <v>2</v>
      </c>
      <c r="O50" s="166"/>
      <c r="P50" s="166"/>
      <c r="Q50" s="166"/>
      <c r="R50" s="166"/>
      <c r="S50" s="166"/>
    </row>
    <row r="51" spans="1:19" s="158" customFormat="1" ht="30.95" customHeight="1" thickBot="1" x14ac:dyDescent="0.25">
      <c r="A51" s="276">
        <f>Global!A51</f>
        <v>44889</v>
      </c>
      <c r="B51" s="306">
        <f>Global!B51</f>
        <v>0.16666666666666666</v>
      </c>
      <c r="C51" s="289">
        <f>Global!C51</f>
        <v>14</v>
      </c>
      <c r="D51" s="290" t="str">
        <f>Global!D51</f>
        <v>Suiza (Switzerland)</v>
      </c>
      <c r="E51" s="291">
        <v>1</v>
      </c>
      <c r="F51" s="292" t="s">
        <v>4</v>
      </c>
      <c r="G51" s="291">
        <v>0</v>
      </c>
      <c r="H51" s="293" t="str">
        <f>Global!H51</f>
        <v>Camerún (Cameroon)</v>
      </c>
      <c r="I51" s="283" t="str">
        <f t="shared" si="13"/>
        <v>L</v>
      </c>
      <c r="J51" s="284"/>
      <c r="K51" s="285">
        <f>IF(Global!E51="","",Global!E51)</f>
        <v>1</v>
      </c>
      <c r="L51" s="285">
        <f>IF(Global!G51="","",Global!G51)</f>
        <v>0</v>
      </c>
      <c r="M51" s="296" t="str">
        <f t="shared" si="1"/>
        <v>L</v>
      </c>
      <c r="N51" s="287">
        <f t="shared" si="14"/>
        <v>3</v>
      </c>
      <c r="O51" s="166"/>
      <c r="P51" s="166"/>
      <c r="Q51" s="166"/>
      <c r="R51" s="166"/>
      <c r="S51" s="166"/>
    </row>
    <row r="52" spans="1:19" s="158" customFormat="1" ht="30.95" customHeight="1" thickBot="1" x14ac:dyDescent="0.25">
      <c r="A52" s="276">
        <f>Global!A52</f>
        <v>44893</v>
      </c>
      <c r="B52" s="306">
        <f>Global!B52</f>
        <v>0.41666666666666669</v>
      </c>
      <c r="C52" s="289">
        <f>Global!C52</f>
        <v>29</v>
      </c>
      <c r="D52" s="290" t="str">
        <f>Global!D52</f>
        <v>Brasil (Brazil)</v>
      </c>
      <c r="E52" s="291">
        <v>4</v>
      </c>
      <c r="F52" s="292" t="s">
        <v>4</v>
      </c>
      <c r="G52" s="291">
        <v>1</v>
      </c>
      <c r="H52" s="293" t="str">
        <f>Global!H52</f>
        <v>Suiza (Switzerland)</v>
      </c>
      <c r="I52" s="283" t="str">
        <f t="shared" si="13"/>
        <v>L</v>
      </c>
      <c r="J52" s="284"/>
      <c r="K52" s="285">
        <f>IF(Global!E52="","",Global!E52)</f>
        <v>1</v>
      </c>
      <c r="L52" s="285">
        <f>IF(Global!G52="","",Global!G52)</f>
        <v>0</v>
      </c>
      <c r="M52" s="296" t="str">
        <f t="shared" si="1"/>
        <v>L</v>
      </c>
      <c r="N52" s="287">
        <f t="shared" si="14"/>
        <v>1</v>
      </c>
      <c r="O52" s="166"/>
      <c r="P52" s="166"/>
      <c r="Q52" s="166"/>
      <c r="R52" s="166"/>
      <c r="S52" s="166"/>
    </row>
    <row r="53" spans="1:19" s="158" customFormat="1" ht="30.95" customHeight="1" thickBot="1" x14ac:dyDescent="0.25">
      <c r="A53" s="276">
        <f>Global!A53</f>
        <v>44893</v>
      </c>
      <c r="B53" s="306">
        <f>Global!B53</f>
        <v>0.16666666666666666</v>
      </c>
      <c r="C53" s="289">
        <f>Global!C53</f>
        <v>30</v>
      </c>
      <c r="D53" s="290" t="str">
        <f>Global!D53</f>
        <v>Camerún (Cameroon)</v>
      </c>
      <c r="E53" s="291">
        <v>1</v>
      </c>
      <c r="F53" s="292" t="s">
        <v>4</v>
      </c>
      <c r="G53" s="291">
        <v>1</v>
      </c>
      <c r="H53" s="293" t="str">
        <f>Global!H53</f>
        <v>Serbia</v>
      </c>
      <c r="I53" s="283" t="str">
        <f t="shared" si="13"/>
        <v>E</v>
      </c>
      <c r="J53" s="284"/>
      <c r="K53" s="285">
        <f>IF(Global!E53="","",Global!E53)</f>
        <v>3</v>
      </c>
      <c r="L53" s="285">
        <f>IF(Global!G53="","",Global!G53)</f>
        <v>3</v>
      </c>
      <c r="M53" s="296" t="str">
        <f t="shared" si="1"/>
        <v>E</v>
      </c>
      <c r="N53" s="287">
        <f t="shared" si="14"/>
        <v>2</v>
      </c>
      <c r="O53" s="166"/>
      <c r="P53" s="166"/>
      <c r="Q53" s="166"/>
      <c r="R53" s="166"/>
      <c r="S53" s="166"/>
    </row>
    <row r="54" spans="1:19" s="158" customFormat="1" ht="30.95" customHeight="1" thickBot="1" x14ac:dyDescent="0.25">
      <c r="A54" s="276">
        <f>Global!A54</f>
        <v>44897</v>
      </c>
      <c r="B54" s="306">
        <f>Global!B54</f>
        <v>0.54166666666666663</v>
      </c>
      <c r="C54" s="289">
        <f>Global!C54</f>
        <v>45</v>
      </c>
      <c r="D54" s="290" t="str">
        <f>Global!D54</f>
        <v>Camerún (Cameroon)</v>
      </c>
      <c r="E54" s="291">
        <v>0</v>
      </c>
      <c r="F54" s="292" t="s">
        <v>4</v>
      </c>
      <c r="G54" s="291">
        <v>2</v>
      </c>
      <c r="H54" s="293" t="str">
        <f>Global!H54</f>
        <v>Brasil (Brazil)</v>
      </c>
      <c r="I54" s="283" t="str">
        <f t="shared" si="13"/>
        <v>V</v>
      </c>
      <c r="J54" s="284"/>
      <c r="K54" s="285">
        <f>IF(Global!E54="","",Global!E54)</f>
        <v>1</v>
      </c>
      <c r="L54" s="285">
        <f>IF(Global!G54="","",Global!G54)</f>
        <v>0</v>
      </c>
      <c r="M54" s="296" t="str">
        <f t="shared" si="1"/>
        <v>L</v>
      </c>
      <c r="N54" s="287">
        <f t="shared" si="14"/>
        <v>0</v>
      </c>
      <c r="O54" s="166"/>
      <c r="P54" s="166"/>
      <c r="Q54" s="166"/>
      <c r="R54" s="166"/>
      <c r="S54" s="166"/>
    </row>
    <row r="55" spans="1:19" s="158" customFormat="1" ht="30.95" customHeight="1" thickBot="1" x14ac:dyDescent="0.25">
      <c r="A55" s="276">
        <f>Global!A55</f>
        <v>44897</v>
      </c>
      <c r="B55" s="306">
        <f>Global!B55</f>
        <v>0.54166666666666663</v>
      </c>
      <c r="C55" s="289">
        <f>Global!C55</f>
        <v>46</v>
      </c>
      <c r="D55" s="290" t="str">
        <f>Global!D55</f>
        <v>Serbia</v>
      </c>
      <c r="E55" s="291">
        <v>2</v>
      </c>
      <c r="F55" s="292" t="s">
        <v>4</v>
      </c>
      <c r="G55" s="291">
        <v>1</v>
      </c>
      <c r="H55" s="293" t="str">
        <f>Global!H55</f>
        <v>Suiza (Switzerland)</v>
      </c>
      <c r="I55" s="283" t="str">
        <f t="shared" si="13"/>
        <v>L</v>
      </c>
      <c r="J55" s="284"/>
      <c r="K55" s="285">
        <f>IF(Global!E55="","",Global!E55)</f>
        <v>2</v>
      </c>
      <c r="L55" s="285">
        <f>IF(Global!G55="","",Global!G55)</f>
        <v>3</v>
      </c>
      <c r="M55" s="296" t="str">
        <f t="shared" si="1"/>
        <v>V</v>
      </c>
      <c r="N55" s="287">
        <f t="shared" si="14"/>
        <v>0</v>
      </c>
      <c r="O55" s="166"/>
      <c r="P55" s="166"/>
      <c r="Q55" s="166"/>
      <c r="R55" s="166"/>
      <c r="S55" s="166"/>
    </row>
    <row r="56" spans="1:19" s="158" customFormat="1" ht="17.25" customHeight="1" thickBot="1" x14ac:dyDescent="0.25">
      <c r="A56" s="297" t="str">
        <f>Global!A56</f>
        <v>GRUPO H (Group H)</v>
      </c>
      <c r="B56" s="298"/>
      <c r="C56" s="299"/>
      <c r="D56" s="298"/>
      <c r="E56" s="300"/>
      <c r="F56" s="298"/>
      <c r="G56" s="300"/>
      <c r="H56" s="298"/>
      <c r="I56" s="301"/>
      <c r="J56" s="117"/>
      <c r="K56" s="302"/>
      <c r="L56" s="302"/>
      <c r="M56" s="303" t="str">
        <f t="shared" si="1"/>
        <v/>
      </c>
      <c r="N56" s="304"/>
      <c r="O56" s="166"/>
      <c r="P56" s="166"/>
      <c r="Q56" s="166"/>
      <c r="R56" s="166"/>
      <c r="S56" s="166"/>
    </row>
    <row r="57" spans="1:19" s="158" customFormat="1" ht="30.95" customHeight="1" thickBot="1" x14ac:dyDescent="0.25">
      <c r="A57" s="276">
        <f>Global!A57</f>
        <v>44889</v>
      </c>
      <c r="B57" s="305">
        <f>Global!B57</f>
        <v>0.41666666666666669</v>
      </c>
      <c r="C57" s="278">
        <f>Global!C57</f>
        <v>15</v>
      </c>
      <c r="D57" s="279" t="str">
        <f>Global!D57</f>
        <v>Portugal</v>
      </c>
      <c r="E57" s="280">
        <v>1</v>
      </c>
      <c r="F57" s="281" t="s">
        <v>4</v>
      </c>
      <c r="G57" s="280">
        <v>0</v>
      </c>
      <c r="H57" s="282" t="str">
        <f>Global!H57</f>
        <v>Ghana</v>
      </c>
      <c r="I57" s="283" t="str">
        <f t="shared" ref="I57:I62" si="15">IF(OR(E57="",G57=""),"",IF(E57&gt;G57,"L",IF(G57&gt;E57,"V","E")))</f>
        <v>L</v>
      </c>
      <c r="J57" s="284"/>
      <c r="K57" s="285">
        <f>IF(Global!E57="","",Global!E57)</f>
        <v>3</v>
      </c>
      <c r="L57" s="285">
        <f>IF(Global!G57="","",Global!G57)</f>
        <v>2</v>
      </c>
      <c r="M57" s="296" t="str">
        <f t="shared" si="1"/>
        <v>L</v>
      </c>
      <c r="N57" s="287">
        <f t="shared" ref="N57:N62" si="16">IF(M57="","",IF(AND(E57=K57,L57=G57),GPOSPuntosPorMarcador,0)+IF(M57=I57,GPOSPuntosPorGanador,0)+IF(E57-G57=K57-L57,GPOSPuntosPorDiferencia,0))</f>
        <v>2</v>
      </c>
      <c r="O57" s="166"/>
      <c r="P57" s="166"/>
      <c r="Q57" s="166"/>
      <c r="R57" s="166"/>
      <c r="S57" s="166"/>
    </row>
    <row r="58" spans="1:19" s="158" customFormat="1" ht="30.95" customHeight="1" thickBot="1" x14ac:dyDescent="0.25">
      <c r="A58" s="276">
        <f>Global!A58</f>
        <v>44889</v>
      </c>
      <c r="B58" s="306">
        <f>Global!B58</f>
        <v>0.29166666666666669</v>
      </c>
      <c r="C58" s="289">
        <f>Global!C58</f>
        <v>16</v>
      </c>
      <c r="D58" s="290" t="str">
        <f>Global!D58</f>
        <v>Uruguay</v>
      </c>
      <c r="E58" s="280">
        <v>2</v>
      </c>
      <c r="F58" s="292" t="s">
        <v>4</v>
      </c>
      <c r="G58" s="291">
        <v>0</v>
      </c>
      <c r="H58" s="293" t="str">
        <f>Global!H58</f>
        <v>Corea del Sur (S. Korea)</v>
      </c>
      <c r="I58" s="283" t="str">
        <f t="shared" si="15"/>
        <v>L</v>
      </c>
      <c r="J58" s="284"/>
      <c r="K58" s="285">
        <f>IF(Global!E58="","",Global!E58)</f>
        <v>0</v>
      </c>
      <c r="L58" s="285">
        <f>IF(Global!G58="","",Global!G58)</f>
        <v>0</v>
      </c>
      <c r="M58" s="296" t="str">
        <f t="shared" si="1"/>
        <v>E</v>
      </c>
      <c r="N58" s="287">
        <f t="shared" si="16"/>
        <v>0</v>
      </c>
      <c r="O58" s="166"/>
      <c r="P58" s="166"/>
      <c r="Q58" s="166"/>
      <c r="R58" s="166"/>
      <c r="S58" s="166"/>
    </row>
    <row r="59" spans="1:19" s="158" customFormat="1" ht="30.95" customHeight="1" thickBot="1" x14ac:dyDescent="0.25">
      <c r="A59" s="276">
        <f>Global!A59</f>
        <v>44893</v>
      </c>
      <c r="B59" s="306">
        <f>Global!B59</f>
        <v>0.54166666666666663</v>
      </c>
      <c r="C59" s="289">
        <f>Global!C59</f>
        <v>31</v>
      </c>
      <c r="D59" s="290" t="str">
        <f>Global!D59</f>
        <v>Portugal</v>
      </c>
      <c r="E59" s="291">
        <v>2</v>
      </c>
      <c r="F59" s="292" t="s">
        <v>4</v>
      </c>
      <c r="G59" s="291">
        <v>1</v>
      </c>
      <c r="H59" s="293" t="str">
        <f>Global!H59</f>
        <v>Uruguay</v>
      </c>
      <c r="I59" s="283" t="str">
        <f t="shared" si="15"/>
        <v>L</v>
      </c>
      <c r="J59" s="284"/>
      <c r="K59" s="285">
        <f>IF(Global!E59="","",Global!E59)</f>
        <v>2</v>
      </c>
      <c r="L59" s="285">
        <f>IF(Global!G59="","",Global!G59)</f>
        <v>0</v>
      </c>
      <c r="M59" s="296" t="str">
        <f t="shared" si="1"/>
        <v>L</v>
      </c>
      <c r="N59" s="287">
        <f t="shared" si="16"/>
        <v>1</v>
      </c>
      <c r="O59" s="166"/>
      <c r="P59" s="166"/>
      <c r="Q59" s="166"/>
      <c r="R59" s="166"/>
      <c r="S59" s="166"/>
    </row>
    <row r="60" spans="1:19" s="158" customFormat="1" ht="30.95" customHeight="1" thickBot="1" x14ac:dyDescent="0.25">
      <c r="A60" s="276">
        <f>Global!A60</f>
        <v>44893</v>
      </c>
      <c r="B60" s="306">
        <f>Global!B60</f>
        <v>0.29166666666666669</v>
      </c>
      <c r="C60" s="289">
        <f>Global!C60</f>
        <v>32</v>
      </c>
      <c r="D60" s="290" t="str">
        <f>Global!D60</f>
        <v>Corea del Sur (S. Korea)</v>
      </c>
      <c r="E60" s="280">
        <v>0</v>
      </c>
      <c r="F60" s="292" t="s">
        <v>4</v>
      </c>
      <c r="G60" s="291">
        <v>0</v>
      </c>
      <c r="H60" s="293" t="str">
        <f>Global!H60</f>
        <v>Ghana</v>
      </c>
      <c r="I60" s="283" t="str">
        <f t="shared" si="15"/>
        <v>E</v>
      </c>
      <c r="J60" s="284"/>
      <c r="K60" s="285">
        <f>IF(Global!E60="","",Global!E60)</f>
        <v>2</v>
      </c>
      <c r="L60" s="285">
        <f>IF(Global!G60="","",Global!G60)</f>
        <v>3</v>
      </c>
      <c r="M60" s="296" t="str">
        <f t="shared" si="1"/>
        <v>V</v>
      </c>
      <c r="N60" s="287">
        <f t="shared" si="16"/>
        <v>0</v>
      </c>
      <c r="O60" s="166"/>
      <c r="P60" s="166"/>
      <c r="Q60" s="166"/>
      <c r="R60" s="166"/>
      <c r="S60" s="166"/>
    </row>
    <row r="61" spans="1:19" s="158" customFormat="1" ht="30.95" customHeight="1" thickBot="1" x14ac:dyDescent="0.25">
      <c r="A61" s="276">
        <f>Global!A61</f>
        <v>44897</v>
      </c>
      <c r="B61" s="306">
        <f>Global!B61</f>
        <v>0.375</v>
      </c>
      <c r="C61" s="289">
        <f>Global!C61</f>
        <v>47</v>
      </c>
      <c r="D61" s="290" t="str">
        <f>Global!D61</f>
        <v>Corea del Sur (S. Korea)</v>
      </c>
      <c r="E61" s="291">
        <v>0</v>
      </c>
      <c r="F61" s="292" t="s">
        <v>4</v>
      </c>
      <c r="G61" s="291">
        <v>3</v>
      </c>
      <c r="H61" s="293" t="str">
        <f>Global!H61</f>
        <v>Portugal</v>
      </c>
      <c r="I61" s="283" t="str">
        <f t="shared" si="15"/>
        <v>V</v>
      </c>
      <c r="J61" s="284"/>
      <c r="K61" s="285">
        <f>IF(Global!E61="","",Global!E61)</f>
        <v>2</v>
      </c>
      <c r="L61" s="285">
        <f>IF(Global!G61="","",Global!G61)</f>
        <v>1</v>
      </c>
      <c r="M61" s="296" t="str">
        <f t="shared" si="1"/>
        <v>L</v>
      </c>
      <c r="N61" s="287">
        <f t="shared" si="16"/>
        <v>0</v>
      </c>
      <c r="O61" s="166"/>
      <c r="P61" s="166"/>
      <c r="Q61" s="166"/>
      <c r="R61" s="166"/>
      <c r="S61" s="166"/>
    </row>
    <row r="62" spans="1:19" s="158" customFormat="1" ht="30.95" customHeight="1" thickBot="1" x14ac:dyDescent="0.25">
      <c r="A62" s="276">
        <f>Global!A62</f>
        <v>44897</v>
      </c>
      <c r="B62" s="306">
        <f>Global!B62</f>
        <v>0.375</v>
      </c>
      <c r="C62" s="289">
        <f>Global!C62</f>
        <v>48</v>
      </c>
      <c r="D62" s="290" t="str">
        <f>Global!D62</f>
        <v>Ghana</v>
      </c>
      <c r="E62" s="291">
        <v>1</v>
      </c>
      <c r="F62" s="292" t="s">
        <v>4</v>
      </c>
      <c r="G62" s="291">
        <v>2</v>
      </c>
      <c r="H62" s="293" t="str">
        <f>Global!H62</f>
        <v>Uruguay</v>
      </c>
      <c r="I62" s="283" t="str">
        <f t="shared" si="15"/>
        <v>V</v>
      </c>
      <c r="J62" s="284"/>
      <c r="K62" s="285">
        <f>IF(Global!E62="","",Global!E62)</f>
        <v>0</v>
      </c>
      <c r="L62" s="285">
        <f>IF(Global!G62="","",Global!G62)</f>
        <v>2</v>
      </c>
      <c r="M62" s="296" t="str">
        <f t="shared" si="1"/>
        <v>V</v>
      </c>
      <c r="N62" s="287">
        <f t="shared" si="16"/>
        <v>1</v>
      </c>
      <c r="O62" s="166"/>
      <c r="P62" s="166"/>
      <c r="Q62" s="166"/>
      <c r="R62" s="166"/>
      <c r="S62" s="166"/>
    </row>
    <row r="63" spans="1:19" s="158" customFormat="1" ht="17.25" customHeight="1" thickBot="1" x14ac:dyDescent="0.25">
      <c r="A63" s="297" t="str">
        <f>Global!A63</f>
        <v>OCTAVOS DE FINAL (Round of 16)</v>
      </c>
      <c r="B63" s="312"/>
      <c r="C63" s="313"/>
      <c r="D63" s="298"/>
      <c r="E63" s="300"/>
      <c r="F63" s="298"/>
      <c r="G63" s="300"/>
      <c r="H63" s="298"/>
      <c r="I63" s="301"/>
      <c r="J63" s="117"/>
      <c r="K63" s="302"/>
      <c r="L63" s="302"/>
      <c r="M63" s="303" t="str">
        <f t="shared" si="1"/>
        <v/>
      </c>
      <c r="N63" s="304"/>
      <c r="O63" s="166"/>
      <c r="P63" s="166"/>
      <c r="Q63" s="166"/>
      <c r="R63" s="166"/>
      <c r="S63" s="166"/>
    </row>
    <row r="64" spans="1:19" s="158" customFormat="1" ht="30.95" customHeight="1" thickBot="1" x14ac:dyDescent="0.25">
      <c r="A64" s="276">
        <f>Global!A64</f>
        <v>44898</v>
      </c>
      <c r="B64" s="305">
        <f>Global!B64</f>
        <v>0.375</v>
      </c>
      <c r="C64" s="278">
        <f>Global!C64</f>
        <v>49</v>
      </c>
      <c r="D64" s="281" t="str">
        <f>Global!D64</f>
        <v>Holanda (Holland)</v>
      </c>
      <c r="E64" s="280">
        <v>2</v>
      </c>
      <c r="F64" s="281" t="s">
        <v>4</v>
      </c>
      <c r="G64" s="280">
        <v>1</v>
      </c>
      <c r="H64" s="314" t="str">
        <f>Global!H64</f>
        <v>Estados Unidos (USA)</v>
      </c>
      <c r="I64" s="283" t="str">
        <f t="shared" ref="I64:I71" si="17">IF(OR(E64="",G64=""),"",IF(E64&gt;G64,"L",IF(G64&gt;E64,"V","E")))</f>
        <v>L</v>
      </c>
      <c r="J64" s="284"/>
      <c r="K64" s="285">
        <f>IF(Global!E64="","",Global!E64)</f>
        <v>3</v>
      </c>
      <c r="L64" s="285">
        <f>IF(Global!G64="","",Global!G64)</f>
        <v>1</v>
      </c>
      <c r="M64" s="296" t="str">
        <f t="shared" si="1"/>
        <v>L</v>
      </c>
      <c r="N64" s="287">
        <f t="shared" ref="N64:N71" si="18">IF(M64="","",IF(AND(E64=K64,L64=G64),OCTPuntosPorMarcador,0)+IF(M64=I64,OCTPuntosPorGanador,0)+IF(E64-G64=K64-L64,OCTPuntosPorDiferencia,0))</f>
        <v>3</v>
      </c>
      <c r="O64" s="166"/>
      <c r="P64" s="166"/>
      <c r="Q64" s="166"/>
      <c r="R64" s="166"/>
      <c r="S64" s="166"/>
    </row>
    <row r="65" spans="1:19" s="158" customFormat="1" ht="30.95" customHeight="1" thickBot="1" x14ac:dyDescent="0.25">
      <c r="A65" s="276">
        <f>Global!A65</f>
        <v>44898</v>
      </c>
      <c r="B65" s="306">
        <f>Global!B65</f>
        <v>0.54166666666666663</v>
      </c>
      <c r="C65" s="289">
        <f>Global!C65</f>
        <v>50</v>
      </c>
      <c r="D65" s="292" t="str">
        <f>Global!D65</f>
        <v>Argentina</v>
      </c>
      <c r="E65" s="291">
        <v>1</v>
      </c>
      <c r="F65" s="292" t="s">
        <v>4</v>
      </c>
      <c r="G65" s="291">
        <v>0</v>
      </c>
      <c r="H65" s="315" t="str">
        <f>Global!H65</f>
        <v>Australia</v>
      </c>
      <c r="I65" s="283" t="str">
        <f t="shared" si="17"/>
        <v>L</v>
      </c>
      <c r="J65" s="284"/>
      <c r="K65" s="285">
        <f>IF(Global!E65="","",Global!E65)</f>
        <v>2</v>
      </c>
      <c r="L65" s="285">
        <f>IF(Global!G65="","",Global!G65)</f>
        <v>1</v>
      </c>
      <c r="M65" s="296" t="str">
        <f t="shared" si="1"/>
        <v>L</v>
      </c>
      <c r="N65" s="287">
        <f t="shared" si="18"/>
        <v>4</v>
      </c>
      <c r="O65" s="166"/>
      <c r="P65" s="166"/>
      <c r="Q65" s="166"/>
      <c r="R65" s="166"/>
      <c r="S65" s="166"/>
    </row>
    <row r="66" spans="1:19" s="158" customFormat="1" ht="30.95" customHeight="1" thickBot="1" x14ac:dyDescent="0.25">
      <c r="A66" s="276">
        <f>Global!A66</f>
        <v>44899</v>
      </c>
      <c r="B66" s="306">
        <f>Global!B66</f>
        <v>0.375</v>
      </c>
      <c r="C66" s="289">
        <f>Global!C66</f>
        <v>51</v>
      </c>
      <c r="D66" s="292" t="str">
        <f>Global!D66</f>
        <v>Francia (France)</v>
      </c>
      <c r="E66" s="291">
        <v>2</v>
      </c>
      <c r="F66" s="292" t="s">
        <v>4</v>
      </c>
      <c r="G66" s="291">
        <v>1</v>
      </c>
      <c r="H66" s="315" t="str">
        <f>Global!H66</f>
        <v>Polonia (Poland)</v>
      </c>
      <c r="I66" s="283" t="str">
        <f t="shared" si="17"/>
        <v>L</v>
      </c>
      <c r="J66" s="284"/>
      <c r="K66" s="285">
        <f>IF(Global!E66="","",Global!E66)</f>
        <v>3</v>
      </c>
      <c r="L66" s="285">
        <f>IF(Global!G66="","",Global!G66)</f>
        <v>1</v>
      </c>
      <c r="M66" s="296" t="str">
        <f t="shared" si="1"/>
        <v>L</v>
      </c>
      <c r="N66" s="287">
        <f t="shared" si="18"/>
        <v>3</v>
      </c>
      <c r="O66" s="166"/>
      <c r="P66" s="166"/>
      <c r="Q66" s="166"/>
      <c r="R66" s="166"/>
      <c r="S66" s="166"/>
    </row>
    <row r="67" spans="1:19" s="158" customFormat="1" ht="30.95" customHeight="1" thickBot="1" x14ac:dyDescent="0.25">
      <c r="A67" s="276">
        <f>Global!A67</f>
        <v>44899</v>
      </c>
      <c r="B67" s="306">
        <f>Global!B67</f>
        <v>0.54166666666666663</v>
      </c>
      <c r="C67" s="289">
        <f>Global!C67</f>
        <v>52</v>
      </c>
      <c r="D67" s="292" t="str">
        <f>Global!D67</f>
        <v>Inglaterra (England)</v>
      </c>
      <c r="E67" s="291">
        <v>3</v>
      </c>
      <c r="F67" s="292" t="s">
        <v>4</v>
      </c>
      <c r="G67" s="291">
        <v>1</v>
      </c>
      <c r="H67" s="315" t="str">
        <f>Global!H67</f>
        <v>Senegal</v>
      </c>
      <c r="I67" s="283" t="str">
        <f t="shared" si="17"/>
        <v>L</v>
      </c>
      <c r="J67" s="284"/>
      <c r="K67" s="285">
        <f>IF(Global!E67="","",Global!E67)</f>
        <v>3</v>
      </c>
      <c r="L67" s="285">
        <f>IF(Global!G67="","",Global!G67)</f>
        <v>0</v>
      </c>
      <c r="M67" s="296" t="str">
        <f t="shared" si="1"/>
        <v>L</v>
      </c>
      <c r="N67" s="287">
        <f t="shared" si="18"/>
        <v>3</v>
      </c>
      <c r="O67" s="166"/>
      <c r="P67" s="166"/>
      <c r="Q67" s="166"/>
      <c r="R67" s="166"/>
      <c r="S67" s="166"/>
    </row>
    <row r="68" spans="1:19" s="158" customFormat="1" ht="30.95" customHeight="1" thickBot="1" x14ac:dyDescent="0.25">
      <c r="A68" s="276">
        <f>Global!A68</f>
        <v>44900</v>
      </c>
      <c r="B68" s="306">
        <f>Global!B68</f>
        <v>0.375</v>
      </c>
      <c r="C68" s="289">
        <f>Global!C68</f>
        <v>53</v>
      </c>
      <c r="D68" s="292" t="str">
        <f>Global!D68</f>
        <v>Japón (Japan)</v>
      </c>
      <c r="E68" s="291">
        <v>3</v>
      </c>
      <c r="F68" s="292" t="s">
        <v>4</v>
      </c>
      <c r="G68" s="291">
        <v>0</v>
      </c>
      <c r="H68" s="315" t="str">
        <f>Global!H68</f>
        <v>Croacia</v>
      </c>
      <c r="I68" s="283" t="str">
        <f t="shared" si="17"/>
        <v>L</v>
      </c>
      <c r="J68" s="284"/>
      <c r="K68" s="285">
        <f>IF(Global!E68="","",Global!E68)</f>
        <v>1</v>
      </c>
      <c r="L68" s="285">
        <f>IF(Global!G68="","",Global!G68)</f>
        <v>1</v>
      </c>
      <c r="M68" s="296" t="str">
        <f t="shared" si="1"/>
        <v>E</v>
      </c>
      <c r="N68" s="287">
        <f t="shared" si="18"/>
        <v>0</v>
      </c>
      <c r="O68" s="166"/>
      <c r="P68" s="166"/>
      <c r="Q68" s="166"/>
      <c r="R68" s="166"/>
      <c r="S68" s="166"/>
    </row>
    <row r="69" spans="1:19" s="158" customFormat="1" ht="30.95" customHeight="1" thickBot="1" x14ac:dyDescent="0.25">
      <c r="A69" s="276">
        <f>Global!A69</f>
        <v>44900</v>
      </c>
      <c r="B69" s="306">
        <f>Global!B69</f>
        <v>0.54166666666666663</v>
      </c>
      <c r="C69" s="289">
        <f>Global!C69</f>
        <v>54</v>
      </c>
      <c r="D69" s="292" t="str">
        <f>Global!D69</f>
        <v>Brasil (Brazil)</v>
      </c>
      <c r="E69" s="291">
        <v>3</v>
      </c>
      <c r="F69" s="292" t="s">
        <v>4</v>
      </c>
      <c r="G69" s="291">
        <v>1</v>
      </c>
      <c r="H69" s="315" t="str">
        <f>Global!H69</f>
        <v>Corea del Sur (S. Korea)</v>
      </c>
      <c r="I69" s="283" t="str">
        <f t="shared" si="17"/>
        <v>L</v>
      </c>
      <c r="J69" s="284"/>
      <c r="K69" s="285">
        <f>IF(Global!E69="","",Global!E69)</f>
        <v>4</v>
      </c>
      <c r="L69" s="285">
        <f>IF(Global!G69="","",Global!G69)</f>
        <v>1</v>
      </c>
      <c r="M69" s="296" t="str">
        <f t="shared" si="1"/>
        <v>L</v>
      </c>
      <c r="N69" s="287">
        <f t="shared" si="18"/>
        <v>3</v>
      </c>
      <c r="O69" s="166"/>
      <c r="P69" s="166"/>
      <c r="Q69" s="166"/>
      <c r="R69" s="166"/>
      <c r="S69" s="166"/>
    </row>
    <row r="70" spans="1:19" s="158" customFormat="1" ht="30.95" customHeight="1" thickBot="1" x14ac:dyDescent="0.25">
      <c r="A70" s="276">
        <f>Global!A70</f>
        <v>44901</v>
      </c>
      <c r="B70" s="306">
        <f>Global!B70</f>
        <v>0.375</v>
      </c>
      <c r="C70" s="289">
        <f>Global!C70</f>
        <v>55</v>
      </c>
      <c r="D70" s="292" t="str">
        <f>Global!D70</f>
        <v>Marruecos (Morocco)</v>
      </c>
      <c r="E70" s="291">
        <v>1</v>
      </c>
      <c r="F70" s="292" t="s">
        <v>4</v>
      </c>
      <c r="G70" s="291">
        <v>0</v>
      </c>
      <c r="H70" s="315" t="str">
        <f>Global!H70</f>
        <v>España (Spain)</v>
      </c>
      <c r="I70" s="283" t="str">
        <f t="shared" si="17"/>
        <v>L</v>
      </c>
      <c r="J70" s="284"/>
      <c r="K70" s="285">
        <f>IF(Global!E70="","",Global!E70)</f>
        <v>0</v>
      </c>
      <c r="L70" s="285">
        <f>IF(Global!G70="","",Global!G70)</f>
        <v>0</v>
      </c>
      <c r="M70" s="296" t="str">
        <f t="shared" si="1"/>
        <v>E</v>
      </c>
      <c r="N70" s="287">
        <f t="shared" si="18"/>
        <v>0</v>
      </c>
      <c r="O70" s="166"/>
      <c r="P70" s="166"/>
      <c r="Q70" s="166"/>
      <c r="R70" s="166"/>
      <c r="S70" s="166"/>
    </row>
    <row r="71" spans="1:19" s="158" customFormat="1" ht="30.95" customHeight="1" thickBot="1" x14ac:dyDescent="0.25">
      <c r="A71" s="276">
        <f>Global!A71</f>
        <v>44901</v>
      </c>
      <c r="B71" s="306">
        <f>Global!B71</f>
        <v>0.54166666666666663</v>
      </c>
      <c r="C71" s="289">
        <f>Global!C71</f>
        <v>56</v>
      </c>
      <c r="D71" s="292" t="str">
        <f>Global!D71</f>
        <v>Portugal</v>
      </c>
      <c r="E71" s="291">
        <v>3</v>
      </c>
      <c r="F71" s="292" t="s">
        <v>4</v>
      </c>
      <c r="G71" s="291">
        <v>1</v>
      </c>
      <c r="H71" s="315" t="str">
        <f>Global!H71</f>
        <v>Suiza (Switzerland)</v>
      </c>
      <c r="I71" s="283" t="str">
        <f t="shared" si="17"/>
        <v>L</v>
      </c>
      <c r="J71" s="284"/>
      <c r="K71" s="285">
        <f>IF(Global!E71="","",Global!E71)</f>
        <v>6</v>
      </c>
      <c r="L71" s="285">
        <f>IF(Global!G71="","",Global!G71)</f>
        <v>1</v>
      </c>
      <c r="M71" s="296" t="str">
        <f t="shared" si="1"/>
        <v>L</v>
      </c>
      <c r="N71" s="287">
        <f t="shared" si="18"/>
        <v>3</v>
      </c>
      <c r="O71" s="166"/>
      <c r="P71" s="166"/>
      <c r="Q71" s="166"/>
      <c r="R71" s="166"/>
      <c r="S71" s="166"/>
    </row>
    <row r="72" spans="1:19" s="158" customFormat="1" ht="17.25" customHeight="1" thickBot="1" x14ac:dyDescent="0.25">
      <c r="A72" s="297" t="str">
        <f>Global!A72</f>
        <v>CUARTOS DE FINAL (Quarterfinals)</v>
      </c>
      <c r="B72" s="312"/>
      <c r="C72" s="313"/>
      <c r="D72" s="298"/>
      <c r="E72" s="300"/>
      <c r="F72" s="298"/>
      <c r="G72" s="300" t="s">
        <v>73</v>
      </c>
      <c r="H72" s="298"/>
      <c r="I72" s="301"/>
      <c r="J72" s="117"/>
      <c r="K72" s="302"/>
      <c r="L72" s="302"/>
      <c r="M72" s="303" t="str">
        <f t="shared" ref="M72:M83" si="19">IF(OR(K72="",L72=""),"",IF(K72&gt;L72,"L",IF(L72&gt;K72,"V","E")))</f>
        <v/>
      </c>
      <c r="N72" s="304"/>
      <c r="O72" s="166"/>
      <c r="P72" s="166"/>
      <c r="Q72" s="166"/>
      <c r="R72" s="166"/>
      <c r="S72" s="166"/>
    </row>
    <row r="73" spans="1:19" s="158" customFormat="1" ht="30.95" customHeight="1" thickBot="1" x14ac:dyDescent="0.25">
      <c r="A73" s="276">
        <f>Global!A73</f>
        <v>44904</v>
      </c>
      <c r="B73" s="305">
        <f>Global!B73</f>
        <v>0.375</v>
      </c>
      <c r="C73" s="278">
        <f>Global!C73</f>
        <v>57</v>
      </c>
      <c r="D73" s="292" t="str">
        <f>Global!D73</f>
        <v>Croacia</v>
      </c>
      <c r="E73" s="280">
        <v>2</v>
      </c>
      <c r="F73" s="281" t="s">
        <v>4</v>
      </c>
      <c r="G73" s="280">
        <v>1</v>
      </c>
      <c r="H73" s="315" t="str">
        <f>Global!H73</f>
        <v>Brasil (Brazil)</v>
      </c>
      <c r="I73" s="283" t="str">
        <f>IF(OR(E73="",G73=""),"",IF(E73&gt;G73,"L",IF(G73&gt;E73,"V","E")))</f>
        <v>L</v>
      </c>
      <c r="J73" s="284"/>
      <c r="K73" s="285">
        <f>IF(Global!E73="","",Global!E73)</f>
        <v>0</v>
      </c>
      <c r="L73" s="285">
        <f>IF(Global!G73="","",Global!G73)</f>
        <v>0</v>
      </c>
      <c r="M73" s="296" t="str">
        <f t="shared" si="19"/>
        <v>E</v>
      </c>
      <c r="N73" s="287">
        <f>IF(M73="","",IF(AND(E73=K73,L73=G73),CTOSPuntosPorMarcador,0)+IF(M73=I73,CTOSPuntosPorGanador,0)+IF(E73-G73=K73-L73,CTOSPuntosPorDiferencia,0))</f>
        <v>0</v>
      </c>
      <c r="O73" s="166"/>
      <c r="P73" s="166"/>
      <c r="Q73" s="166"/>
      <c r="R73" s="166"/>
      <c r="S73" s="166"/>
    </row>
    <row r="74" spans="1:19" s="158" customFormat="1" ht="30.95" customHeight="1" thickBot="1" x14ac:dyDescent="0.25">
      <c r="A74" s="276">
        <f>Global!A74</f>
        <v>44904</v>
      </c>
      <c r="B74" s="306">
        <f>Global!B74</f>
        <v>0.54166666666666663</v>
      </c>
      <c r="C74" s="289">
        <f>Global!C74</f>
        <v>58</v>
      </c>
      <c r="D74" s="292" t="str">
        <f>Global!D74</f>
        <v>Holanda (Holland)</v>
      </c>
      <c r="E74" s="291">
        <v>0</v>
      </c>
      <c r="F74" s="292" t="s">
        <v>4</v>
      </c>
      <c r="G74" s="280">
        <v>2</v>
      </c>
      <c r="H74" s="315" t="str">
        <f>Global!H74</f>
        <v>Argentina</v>
      </c>
      <c r="I74" s="283" t="str">
        <f>IF(OR(E74="",G74=""),"",IF(E74&gt;G74,"L",IF(G74&gt;E74,"V","E")))</f>
        <v>V</v>
      </c>
      <c r="J74" s="284"/>
      <c r="K74" s="285">
        <f>IF(Global!E74="","",Global!E74)</f>
        <v>2</v>
      </c>
      <c r="L74" s="285">
        <f>IF(Global!G74="","",Global!G74)</f>
        <v>2</v>
      </c>
      <c r="M74" s="296" t="str">
        <f t="shared" si="19"/>
        <v>E</v>
      </c>
      <c r="N74" s="287">
        <f>IF(M74="","",IF(AND(E74=K74,L74=G74),CTOSPuntosPorMarcador,0)+IF(M74=I74,CTOSPuntosPorGanador,0)+IF(E74-G74=K74-L74,CTOSPuntosPorDiferencia,0))</f>
        <v>0</v>
      </c>
      <c r="O74" s="166"/>
      <c r="P74" s="166"/>
      <c r="Q74" s="166"/>
      <c r="R74" s="166"/>
      <c r="S74" s="166"/>
    </row>
    <row r="75" spans="1:19" s="158" customFormat="1" ht="30.95" customHeight="1" thickBot="1" x14ac:dyDescent="0.25">
      <c r="A75" s="276">
        <f>Global!A75</f>
        <v>44905</v>
      </c>
      <c r="B75" s="306">
        <f>Global!B75</f>
        <v>0.375</v>
      </c>
      <c r="C75" s="289">
        <f>Global!C75</f>
        <v>59</v>
      </c>
      <c r="D75" s="292" t="str">
        <f>Global!D75</f>
        <v>Marruecos (Morocco)</v>
      </c>
      <c r="E75" s="291">
        <v>0</v>
      </c>
      <c r="F75" s="292" t="s">
        <v>4</v>
      </c>
      <c r="G75" s="280">
        <v>1</v>
      </c>
      <c r="H75" s="315" t="str">
        <f>Global!H75</f>
        <v>Portugal</v>
      </c>
      <c r="I75" s="283" t="str">
        <f>IF(OR(E75="",G75=""),"",IF(E75&gt;G75,"L",IF(G75&gt;E75,"V","E")))</f>
        <v>V</v>
      </c>
      <c r="J75" s="284"/>
      <c r="K75" s="285">
        <f>IF(Global!E75="","",Global!E75)</f>
        <v>1</v>
      </c>
      <c r="L75" s="285">
        <f>IF(Global!G75="","",Global!G75)</f>
        <v>0</v>
      </c>
      <c r="M75" s="296" t="str">
        <f t="shared" si="19"/>
        <v>L</v>
      </c>
      <c r="N75" s="287">
        <f>IF(M75="","",IF(AND(E75=K75,L75=G75),CTOSPuntosPorMarcador,0)+IF(M75=I75,CTOSPuntosPorGanador,0)+IF(E75-G75=K75-L75,CTOSPuntosPorDiferencia,0))</f>
        <v>0</v>
      </c>
      <c r="O75" s="166"/>
      <c r="P75" s="166"/>
      <c r="Q75" s="166"/>
      <c r="R75" s="166"/>
      <c r="S75" s="166"/>
    </row>
    <row r="76" spans="1:19" s="158" customFormat="1" ht="30.95" customHeight="1" thickBot="1" x14ac:dyDescent="0.25">
      <c r="A76" s="276">
        <f>Global!A76</f>
        <v>44905</v>
      </c>
      <c r="B76" s="306">
        <f>Global!B76</f>
        <v>0.54166666666666663</v>
      </c>
      <c r="C76" s="289">
        <f>Global!C76</f>
        <v>60</v>
      </c>
      <c r="D76" s="292" t="str">
        <f>Global!D76</f>
        <v>Francia (France)</v>
      </c>
      <c r="E76" s="291">
        <v>1</v>
      </c>
      <c r="F76" s="292" t="s">
        <v>4</v>
      </c>
      <c r="G76" s="280">
        <v>1</v>
      </c>
      <c r="H76" s="315" t="str">
        <f>Global!H76</f>
        <v>Inglaterra (England)</v>
      </c>
      <c r="I76" s="283" t="str">
        <f>IF(OR(E76="",G76=""),"",IF(E76&gt;G76,"L",IF(G76&gt;E76,"V","E")))</f>
        <v>E</v>
      </c>
      <c r="J76" s="284"/>
      <c r="K76" s="285">
        <f>IF(Global!E76="","",Global!E76)</f>
        <v>2</v>
      </c>
      <c r="L76" s="285">
        <f>IF(Global!G76="","",Global!G76)</f>
        <v>1</v>
      </c>
      <c r="M76" s="296" t="str">
        <f t="shared" si="19"/>
        <v>L</v>
      </c>
      <c r="N76" s="287">
        <f>IF(M76="","",IF(AND(E76=K76,L76=G76),CTOSPuntosPorMarcador,0)+IF(M76=I76,CTOSPuntosPorGanador,0)+IF(E76-G76=K76-L76,CTOSPuntosPorDiferencia,0))</f>
        <v>0</v>
      </c>
      <c r="O76" s="166"/>
      <c r="P76" s="166"/>
      <c r="Q76" s="166"/>
      <c r="R76" s="166"/>
      <c r="S76" s="166"/>
    </row>
    <row r="77" spans="1:19" s="158" customFormat="1" ht="17.25" customHeight="1" thickBot="1" x14ac:dyDescent="0.25">
      <c r="A77" s="297" t="str">
        <f>Global!A77</f>
        <v>SEMIFINALES (Semifinals)</v>
      </c>
      <c r="B77" s="298"/>
      <c r="C77" s="299"/>
      <c r="D77" s="298"/>
      <c r="E77" s="300"/>
      <c r="F77" s="298"/>
      <c r="G77" s="300"/>
      <c r="H77" s="298"/>
      <c r="I77" s="301"/>
      <c r="J77" s="117"/>
      <c r="K77" s="302"/>
      <c r="L77" s="302"/>
      <c r="M77" s="303" t="str">
        <f t="shared" si="19"/>
        <v/>
      </c>
      <c r="N77" s="304"/>
      <c r="O77" s="166"/>
      <c r="P77" s="166"/>
      <c r="Q77" s="166"/>
      <c r="R77" s="166"/>
      <c r="S77" s="166"/>
    </row>
    <row r="78" spans="1:19" s="158" customFormat="1" ht="30.95" customHeight="1" thickBot="1" x14ac:dyDescent="0.25">
      <c r="A78" s="276">
        <f>Global!A78</f>
        <v>44908</v>
      </c>
      <c r="B78" s="305">
        <f>Global!B78</f>
        <v>0.54166666666666663</v>
      </c>
      <c r="C78" s="278">
        <f>Global!C78</f>
        <v>61</v>
      </c>
      <c r="D78" s="281" t="str">
        <f>Global!D78</f>
        <v>Croacia</v>
      </c>
      <c r="E78" s="280">
        <v>1</v>
      </c>
      <c r="F78" s="281" t="s">
        <v>4</v>
      </c>
      <c r="G78" s="280">
        <v>1</v>
      </c>
      <c r="H78" s="314" t="str">
        <f>Global!H78</f>
        <v>Argentina</v>
      </c>
      <c r="I78" s="283" t="str">
        <f>IF(OR(E78="",G78=""),"",IF(E78&gt;G78,"L",IF(G78&gt;E78,"V","E")))</f>
        <v>E</v>
      </c>
      <c r="J78" s="284"/>
      <c r="K78" s="285">
        <f>IF(Global!E78="","",Global!E78)</f>
        <v>0</v>
      </c>
      <c r="L78" s="285">
        <f>IF(Global!G78="","",Global!G78)</f>
        <v>3</v>
      </c>
      <c r="M78" s="296" t="str">
        <f t="shared" si="19"/>
        <v>V</v>
      </c>
      <c r="N78" s="287">
        <f>IF(M78="","",IF(AND(E78=K78,L78=G78),SEMIPuntosPorMarcador,0)+IF(M78=I78,SEMIPuntosPorGanador,0)+IF(E78-G78=K78-L78,SEMIPuntosPorDiferencia,0))</f>
        <v>0</v>
      </c>
      <c r="O78" s="166"/>
      <c r="P78" s="166"/>
      <c r="Q78" s="166"/>
      <c r="R78" s="166"/>
      <c r="S78" s="166"/>
    </row>
    <row r="79" spans="1:19" s="158" customFormat="1" ht="30.95" customHeight="1" thickBot="1" x14ac:dyDescent="0.25">
      <c r="A79" s="276">
        <f>Global!A79</f>
        <v>44909</v>
      </c>
      <c r="B79" s="306">
        <f>Global!B79</f>
        <v>0.54166666666666663</v>
      </c>
      <c r="C79" s="289">
        <f>Global!C79</f>
        <v>62</v>
      </c>
      <c r="D79" s="292" t="str">
        <f>Global!D79</f>
        <v>Marruecos (Morocco)</v>
      </c>
      <c r="E79" s="291">
        <v>0</v>
      </c>
      <c r="F79" s="292" t="s">
        <v>4</v>
      </c>
      <c r="G79" s="291">
        <v>0</v>
      </c>
      <c r="H79" s="315" t="str">
        <f>Global!H79</f>
        <v>Francia (France)</v>
      </c>
      <c r="I79" s="283" t="str">
        <f>IF(OR(E79="",G79=""),"",IF(E79&gt;G79,"L",IF(G79&gt;E79,"V","E")))</f>
        <v>E</v>
      </c>
      <c r="J79" s="284"/>
      <c r="K79" s="285">
        <f>IF(Global!E79="","",Global!E79)</f>
        <v>0</v>
      </c>
      <c r="L79" s="285">
        <f>IF(Global!G79="","",Global!G79)</f>
        <v>2</v>
      </c>
      <c r="M79" s="296" t="str">
        <f t="shared" si="19"/>
        <v>V</v>
      </c>
      <c r="N79" s="287">
        <f>IF(M79="","",IF(AND(E79=K79,L79=G79),SEMIPuntosPorMarcador,0)+IF(M79=I79,SEMIPuntosPorGanador,0)+IF(E79-G79=K79-L79,SEMIPuntosPorDiferencia,0))</f>
        <v>0</v>
      </c>
      <c r="O79" s="166"/>
      <c r="P79" s="166"/>
      <c r="Q79" s="166"/>
      <c r="R79" s="166"/>
      <c r="S79" s="166"/>
    </row>
    <row r="80" spans="1:19" s="158" customFormat="1" ht="17.25" customHeight="1" thickBot="1" x14ac:dyDescent="0.25">
      <c r="A80" s="297" t="str">
        <f>Global!A80</f>
        <v>TERCER PUESTO (Third Place)</v>
      </c>
      <c r="B80" s="312"/>
      <c r="C80" s="313"/>
      <c r="D80" s="298"/>
      <c r="E80" s="300"/>
      <c r="F80" s="298"/>
      <c r="G80" s="300"/>
      <c r="H80" s="298"/>
      <c r="I80" s="301"/>
      <c r="J80" s="117"/>
      <c r="K80" s="302"/>
      <c r="L80" s="302"/>
      <c r="M80" s="303" t="str">
        <f t="shared" si="19"/>
        <v/>
      </c>
      <c r="N80" s="304"/>
      <c r="O80" s="166"/>
      <c r="P80" s="166"/>
      <c r="Q80" s="166"/>
      <c r="R80" s="166"/>
      <c r="S80" s="166"/>
    </row>
    <row r="81" spans="1:19" s="158" customFormat="1" ht="30.95" customHeight="1" thickBot="1" x14ac:dyDescent="0.25">
      <c r="A81" s="276">
        <f>Global!A81</f>
        <v>44912</v>
      </c>
      <c r="B81" s="305">
        <f>Global!B81</f>
        <v>0.375</v>
      </c>
      <c r="C81" s="278">
        <f>Global!C81</f>
        <v>63</v>
      </c>
      <c r="D81" s="281" t="str">
        <f>Global!D81</f>
        <v>Croacia</v>
      </c>
      <c r="E81" s="280">
        <v>1</v>
      </c>
      <c r="F81" s="281" t="s">
        <v>4</v>
      </c>
      <c r="G81" s="280">
        <v>0</v>
      </c>
      <c r="H81" s="314" t="str">
        <f>Global!H81</f>
        <v>Marruecos (Morocco)</v>
      </c>
      <c r="I81" s="283" t="str">
        <f>IF(OR(E81="",G81=""),"",IF(E81&gt;G81,"L",IF(G81&gt;E81,"V","E")))</f>
        <v>L</v>
      </c>
      <c r="J81" s="284"/>
      <c r="K81" s="285">
        <f>IF(Global!E81="","",Global!E81)</f>
        <v>2</v>
      </c>
      <c r="L81" s="285">
        <f>IF(Global!G81="","",Global!G81)</f>
        <v>1</v>
      </c>
      <c r="M81" s="296" t="str">
        <f t="shared" si="19"/>
        <v>L</v>
      </c>
      <c r="N81" s="287">
        <f>IF(M81="","",IF(AND(E81=K81,L81=G81),TERCPuntosPorMarcador,0)+IF(M81=I81,TERCPuntosPorGanador,0)+IF(E81-G81=K81-L81,TERCPuntosPorDiferencia,0))</f>
        <v>9</v>
      </c>
      <c r="O81" s="166"/>
      <c r="P81" s="166"/>
      <c r="Q81" s="166"/>
      <c r="R81" s="166"/>
      <c r="S81" s="166"/>
    </row>
    <row r="82" spans="1:19" s="158" customFormat="1" ht="17.25" customHeight="1" thickBot="1" x14ac:dyDescent="0.25">
      <c r="A82" s="297" t="str">
        <f>Global!A82</f>
        <v>FINAL</v>
      </c>
      <c r="B82" s="298"/>
      <c r="C82" s="299"/>
      <c r="D82" s="298"/>
      <c r="E82" s="300"/>
      <c r="F82" s="298"/>
      <c r="G82" s="300"/>
      <c r="H82" s="298"/>
      <c r="I82" s="301"/>
      <c r="J82" s="117"/>
      <c r="K82" s="302"/>
      <c r="L82" s="302"/>
      <c r="M82" s="303" t="str">
        <f t="shared" si="19"/>
        <v/>
      </c>
      <c r="N82" s="304"/>
      <c r="O82" s="166"/>
      <c r="P82" s="166"/>
      <c r="Q82" s="166"/>
      <c r="R82" s="166"/>
      <c r="S82" s="166"/>
    </row>
    <row r="83" spans="1:19" s="158" customFormat="1" ht="30.95" customHeight="1" thickBot="1" x14ac:dyDescent="0.25">
      <c r="A83" s="276">
        <f>Global!A83</f>
        <v>44913</v>
      </c>
      <c r="B83" s="316">
        <f>Global!B83</f>
        <v>0.375</v>
      </c>
      <c r="C83" s="317">
        <f>Global!C83</f>
        <v>64</v>
      </c>
      <c r="D83" s="318" t="str">
        <f>Global!D83</f>
        <v>Argentina</v>
      </c>
      <c r="E83" s="280">
        <v>3</v>
      </c>
      <c r="F83" s="318" t="s">
        <v>4</v>
      </c>
      <c r="G83" s="280">
        <v>0</v>
      </c>
      <c r="H83" s="319" t="str">
        <f>Global!H83</f>
        <v>Francia (France)</v>
      </c>
      <c r="I83" s="283" t="str">
        <f>IF(OR(E83="",G83=""),"",IF(E83&gt;G83,"L",IF(G83&gt;E83,"V","E")))</f>
        <v>L</v>
      </c>
      <c r="J83" s="311"/>
      <c r="K83" s="320">
        <f>IF(Global!E83="","",Global!E83)</f>
        <v>2</v>
      </c>
      <c r="L83" s="320">
        <f>IF(Global!G83="","",Global!G83)</f>
        <v>2</v>
      </c>
      <c r="M83" s="286" t="str">
        <f t="shared" si="19"/>
        <v>E</v>
      </c>
      <c r="N83" s="287">
        <f>IF(M83="","",IF(AND(E83=K83,L83=G83),FINALPuntosPorMarcador,0)+IF(M83=I83,FINALPuntosPorGanador,0)+IF(E83-G83=K83-L83,FINALPuntosPorDiferencia,0))</f>
        <v>0</v>
      </c>
      <c r="O83" s="166"/>
      <c r="P83" s="166"/>
      <c r="Q83" s="166"/>
      <c r="R83" s="166"/>
      <c r="S83" s="166"/>
    </row>
    <row r="84" spans="1:19" ht="17.25" customHeight="1" x14ac:dyDescent="0.2">
      <c r="A84" s="262"/>
      <c r="B84" s="263"/>
      <c r="C84" s="264"/>
      <c r="D84" s="196"/>
      <c r="E84" s="192"/>
      <c r="F84" s="196"/>
      <c r="G84" s="192"/>
      <c r="H84" s="196"/>
      <c r="I84" s="195"/>
      <c r="J84" s="29"/>
      <c r="K84" s="198"/>
      <c r="L84" s="198"/>
      <c r="M84" s="265" t="s">
        <v>22</v>
      </c>
      <c r="N84" s="266">
        <f>SUM(N8:N83)</f>
        <v>58</v>
      </c>
      <c r="O84" s="161"/>
      <c r="P84" s="161"/>
      <c r="Q84" s="161"/>
      <c r="R84" s="161"/>
      <c r="S84" s="161"/>
    </row>
    <row r="85" spans="1:19" s="10" customFormat="1" ht="17.25" customHeight="1" x14ac:dyDescent="0.2">
      <c r="A85" s="87" t="str">
        <f>Global!A85</f>
        <v>FASE DE GRUPOS</v>
      </c>
      <c r="B85" s="88"/>
      <c r="C85" s="89"/>
      <c r="D85" s="90"/>
      <c r="E85" s="267"/>
      <c r="F85" s="90"/>
      <c r="G85" s="267"/>
      <c r="H85" s="92"/>
      <c r="I85" s="81"/>
      <c r="J85" s="30"/>
      <c r="K85" s="189"/>
      <c r="L85" s="189"/>
      <c r="M85" s="189"/>
      <c r="N85" s="189"/>
      <c r="O85" s="82"/>
      <c r="P85" s="82"/>
      <c r="Q85" s="82"/>
      <c r="R85" s="82"/>
      <c r="S85" s="82"/>
    </row>
    <row r="86" spans="1:19" ht="17.25" customHeight="1" x14ac:dyDescent="0.2">
      <c r="A86" s="83" t="str">
        <f>Global!A86</f>
        <v>Puntos por Marcador Atinado</v>
      </c>
      <c r="B86" s="83"/>
      <c r="C86" s="93"/>
      <c r="D86" s="83"/>
      <c r="E86" s="94">
        <f>Global!E86</f>
        <v>1</v>
      </c>
      <c r="F86" s="53"/>
      <c r="G86" s="268"/>
      <c r="H86" s="53"/>
      <c r="I86" s="57"/>
      <c r="J86" s="30"/>
      <c r="K86" s="167"/>
      <c r="L86" s="167"/>
      <c r="M86" s="167"/>
      <c r="N86" s="167"/>
      <c r="O86" s="167"/>
      <c r="P86" s="167"/>
      <c r="Q86" s="167"/>
      <c r="R86" s="167"/>
      <c r="S86" s="167"/>
    </row>
    <row r="87" spans="1:19" ht="17.25" customHeight="1" x14ac:dyDescent="0.2">
      <c r="A87" s="83" t="str">
        <f>Global!A87</f>
        <v>Puntos por Ganador/Empate Atinado</v>
      </c>
      <c r="B87" s="83"/>
      <c r="C87" s="93"/>
      <c r="D87" s="85"/>
      <c r="E87" s="94">
        <f>Global!E87</f>
        <v>1</v>
      </c>
      <c r="F87" s="53"/>
      <c r="G87" s="268"/>
      <c r="H87" s="53"/>
      <c r="I87" s="57"/>
      <c r="J87" s="30"/>
      <c r="K87" s="167"/>
      <c r="L87" s="167"/>
      <c r="M87" s="167"/>
      <c r="N87" s="167"/>
      <c r="O87" s="167"/>
      <c r="P87" s="167"/>
      <c r="Q87" s="167"/>
      <c r="R87" s="167"/>
      <c r="S87" s="167"/>
    </row>
    <row r="88" spans="1:19" ht="17.25" customHeight="1" x14ac:dyDescent="0.2">
      <c r="A88" s="83" t="str">
        <f>Global!A88</f>
        <v>Puntos por Ganador y Diferencia de Goles Atinado</v>
      </c>
      <c r="B88" s="84"/>
      <c r="C88" s="84"/>
      <c r="D88" s="85"/>
      <c r="E88" s="94">
        <f>Global!E88</f>
        <v>1</v>
      </c>
      <c r="F88" s="53"/>
      <c r="G88" s="268"/>
      <c r="H88" s="53"/>
      <c r="I88" s="57"/>
      <c r="J88" s="30"/>
      <c r="K88" s="167"/>
      <c r="L88" s="167"/>
      <c r="M88" s="167"/>
      <c r="N88" s="167"/>
      <c r="O88" s="167"/>
      <c r="P88" s="167"/>
      <c r="Q88" s="167"/>
      <c r="R88" s="167"/>
      <c r="S88" s="167"/>
    </row>
    <row r="89" spans="1:19" ht="17.25" customHeight="1" x14ac:dyDescent="0.2">
      <c r="A89" s="83"/>
      <c r="B89" s="84"/>
      <c r="C89" s="84"/>
      <c r="D89" s="85"/>
      <c r="E89" s="269"/>
      <c r="F89" s="53"/>
      <c r="G89" s="268"/>
      <c r="H89" s="53"/>
      <c r="I89" s="57"/>
      <c r="J89" s="30"/>
      <c r="K89" s="167"/>
      <c r="L89" s="167"/>
      <c r="M89" s="167"/>
      <c r="N89" s="167"/>
      <c r="O89" s="167"/>
      <c r="P89" s="167"/>
      <c r="Q89" s="167"/>
      <c r="R89" s="167"/>
      <c r="S89" s="167"/>
    </row>
    <row r="90" spans="1:19" ht="17.25" customHeight="1" x14ac:dyDescent="0.2">
      <c r="A90" s="87" t="str">
        <f>Global!A90</f>
        <v>OCTAVOS DE FINAL</v>
      </c>
      <c r="B90" s="55"/>
      <c r="C90" s="55"/>
      <c r="D90" s="53"/>
      <c r="E90" s="268"/>
      <c r="F90" s="53"/>
      <c r="G90" s="268"/>
      <c r="H90" s="53"/>
      <c r="I90" s="57"/>
      <c r="J90" s="30"/>
      <c r="K90" s="167"/>
      <c r="L90" s="167"/>
      <c r="M90" s="167"/>
      <c r="N90" s="167"/>
      <c r="O90" s="167"/>
      <c r="P90" s="167"/>
      <c r="Q90" s="167"/>
      <c r="R90" s="167"/>
      <c r="S90" s="167"/>
    </row>
    <row r="91" spans="1:19" ht="17.25" customHeight="1" x14ac:dyDescent="0.2">
      <c r="A91" s="83" t="str">
        <f>Global!A91</f>
        <v>Puntos por Marcador Atinado</v>
      </c>
      <c r="B91" s="83"/>
      <c r="C91" s="93"/>
      <c r="D91" s="83"/>
      <c r="E91" s="94">
        <f>Global!E91</f>
        <v>1</v>
      </c>
      <c r="F91" s="53"/>
      <c r="G91" s="268"/>
      <c r="H91" s="53"/>
      <c r="I91" s="57"/>
      <c r="J91" s="30"/>
      <c r="K91" s="167"/>
      <c r="L91" s="167"/>
      <c r="M91" s="167"/>
      <c r="N91" s="167"/>
      <c r="O91" s="167"/>
      <c r="P91" s="167"/>
      <c r="Q91" s="167"/>
      <c r="R91" s="167"/>
      <c r="S91" s="167"/>
    </row>
    <row r="92" spans="1:19" ht="17.25" customHeight="1" x14ac:dyDescent="0.2">
      <c r="A92" s="83" t="str">
        <f>Global!A92</f>
        <v>Puntos por Ganador/Empate Atinado</v>
      </c>
      <c r="B92" s="83"/>
      <c r="C92" s="93"/>
      <c r="D92" s="85"/>
      <c r="E92" s="94">
        <f>Global!E92</f>
        <v>3</v>
      </c>
      <c r="F92" s="53"/>
      <c r="G92" s="268"/>
      <c r="H92" s="53"/>
      <c r="I92" s="57"/>
      <c r="J92" s="30"/>
      <c r="K92" s="167"/>
      <c r="L92" s="167"/>
      <c r="M92" s="167"/>
      <c r="N92" s="167"/>
      <c r="O92" s="167"/>
      <c r="P92" s="167"/>
      <c r="Q92" s="167"/>
      <c r="R92" s="167"/>
      <c r="S92" s="167"/>
    </row>
    <row r="93" spans="1:19" ht="17.25" customHeight="1" x14ac:dyDescent="0.2">
      <c r="A93" s="83" t="str">
        <f>Global!A93</f>
        <v>Puntos por Ganador y Diferencia de Goles Atinado</v>
      </c>
      <c r="B93" s="84"/>
      <c r="C93" s="84"/>
      <c r="D93" s="85"/>
      <c r="E93" s="94">
        <f>Global!E93</f>
        <v>1</v>
      </c>
      <c r="F93" s="53"/>
      <c r="G93" s="268"/>
      <c r="H93" s="53"/>
      <c r="I93" s="57"/>
      <c r="J93" s="30"/>
      <c r="K93" s="167"/>
      <c r="L93" s="167"/>
      <c r="M93" s="167"/>
      <c r="N93" s="167"/>
      <c r="O93" s="167"/>
      <c r="P93" s="167"/>
      <c r="Q93" s="167"/>
      <c r="R93" s="167"/>
      <c r="S93" s="167"/>
    </row>
    <row r="94" spans="1:19" ht="17.25" customHeight="1" x14ac:dyDescent="0.2">
      <c r="A94" s="54"/>
      <c r="B94" s="55"/>
      <c r="C94" s="55"/>
      <c r="D94" s="53"/>
      <c r="E94" s="268"/>
      <c r="F94" s="53"/>
      <c r="G94" s="268"/>
      <c r="H94" s="53"/>
      <c r="I94" s="57"/>
      <c r="J94" s="30"/>
      <c r="K94" s="167"/>
      <c r="L94" s="167"/>
      <c r="M94" s="167"/>
      <c r="N94" s="167"/>
      <c r="O94" s="167"/>
      <c r="P94" s="167"/>
      <c r="Q94" s="167"/>
      <c r="R94" s="167"/>
      <c r="S94" s="167"/>
    </row>
    <row r="95" spans="1:19" ht="17.25" customHeight="1" x14ac:dyDescent="0.2">
      <c r="A95" s="87" t="str">
        <f>Global!A95</f>
        <v>CUARTOS DE FINAL</v>
      </c>
      <c r="B95" s="55"/>
      <c r="C95" s="55"/>
      <c r="D95" s="53"/>
      <c r="E95" s="268"/>
      <c r="F95" s="53"/>
      <c r="G95" s="268"/>
      <c r="H95" s="53"/>
      <c r="I95" s="57"/>
      <c r="J95" s="30"/>
      <c r="K95" s="167"/>
      <c r="L95" s="167"/>
      <c r="M95" s="167"/>
      <c r="N95" s="167"/>
      <c r="O95" s="167"/>
      <c r="P95" s="167"/>
      <c r="Q95" s="167"/>
      <c r="R95" s="167"/>
      <c r="S95" s="167"/>
    </row>
    <row r="96" spans="1:19" ht="17.25" customHeight="1" x14ac:dyDescent="0.2">
      <c r="A96" s="83" t="str">
        <f>Global!A96</f>
        <v>Puntos por Marcador Atinado</v>
      </c>
      <c r="B96" s="83"/>
      <c r="C96" s="93"/>
      <c r="D96" s="83"/>
      <c r="E96" s="94">
        <f>Global!E96</f>
        <v>1</v>
      </c>
      <c r="F96" s="53"/>
      <c r="G96" s="268"/>
      <c r="H96" s="53"/>
      <c r="I96" s="57"/>
      <c r="J96" s="30"/>
      <c r="K96" s="167"/>
      <c r="L96" s="167"/>
      <c r="M96" s="167"/>
      <c r="N96" s="167"/>
      <c r="O96" s="167"/>
      <c r="P96" s="167"/>
      <c r="Q96" s="167"/>
      <c r="R96" s="167"/>
      <c r="S96" s="167"/>
    </row>
    <row r="97" spans="1:19" ht="17.25" customHeight="1" x14ac:dyDescent="0.2">
      <c r="A97" s="83" t="str">
        <f>Global!A97</f>
        <v>Puntos por Ganador/Empate Atinado</v>
      </c>
      <c r="B97" s="83"/>
      <c r="C97" s="93"/>
      <c r="D97" s="85"/>
      <c r="E97" s="94">
        <f>Global!E97</f>
        <v>5</v>
      </c>
      <c r="F97" s="53"/>
      <c r="G97" s="268"/>
      <c r="H97" s="53"/>
      <c r="I97" s="57"/>
      <c r="J97" s="30"/>
      <c r="K97" s="167"/>
      <c r="L97" s="167"/>
      <c r="M97" s="167"/>
      <c r="N97" s="167"/>
      <c r="O97" s="167"/>
      <c r="P97" s="167"/>
      <c r="Q97" s="167"/>
      <c r="R97" s="167"/>
      <c r="S97" s="167"/>
    </row>
    <row r="98" spans="1:19" ht="17.25" customHeight="1" x14ac:dyDescent="0.2">
      <c r="A98" s="83" t="str">
        <f>Global!A98</f>
        <v>Puntos por Ganador y Diferencia de Goles Atinado</v>
      </c>
      <c r="B98" s="84"/>
      <c r="C98" s="84"/>
      <c r="D98" s="85"/>
      <c r="E98" s="94">
        <f>Global!E98</f>
        <v>1</v>
      </c>
      <c r="F98" s="53"/>
      <c r="G98" s="268"/>
      <c r="H98" s="53"/>
      <c r="I98" s="57"/>
      <c r="J98" s="30"/>
      <c r="K98" s="167"/>
      <c r="L98" s="167"/>
      <c r="M98" s="167"/>
      <c r="N98" s="167"/>
      <c r="O98" s="167"/>
      <c r="P98" s="167"/>
      <c r="Q98" s="167"/>
      <c r="R98" s="167"/>
      <c r="S98" s="167"/>
    </row>
    <row r="99" spans="1:19" ht="17.25" customHeight="1" x14ac:dyDescent="0.2">
      <c r="A99" s="54"/>
      <c r="B99" s="55"/>
      <c r="C99" s="55"/>
      <c r="D99" s="53"/>
      <c r="E99" s="268"/>
      <c r="F99" s="53"/>
      <c r="G99" s="268"/>
      <c r="H99" s="53"/>
      <c r="I99" s="57"/>
      <c r="J99" s="30"/>
      <c r="K99" s="167"/>
      <c r="L99" s="167"/>
      <c r="M99" s="167"/>
      <c r="N99" s="167"/>
      <c r="O99" s="167"/>
      <c r="P99" s="167"/>
      <c r="Q99" s="167"/>
      <c r="R99" s="167"/>
      <c r="S99" s="167"/>
    </row>
    <row r="100" spans="1:19" ht="17.25" customHeight="1" x14ac:dyDescent="0.2">
      <c r="A100" s="87" t="str">
        <f>Global!A100</f>
        <v>SEMIFINAL</v>
      </c>
      <c r="B100" s="55"/>
      <c r="C100" s="55"/>
      <c r="D100" s="53"/>
      <c r="E100" s="268"/>
      <c r="F100" s="53"/>
      <c r="G100" s="268"/>
      <c r="H100" s="53"/>
      <c r="I100" s="57"/>
      <c r="J100" s="30"/>
      <c r="K100" s="167"/>
      <c r="L100" s="167"/>
      <c r="M100" s="167"/>
      <c r="N100" s="167"/>
      <c r="O100" s="167"/>
      <c r="P100" s="167"/>
      <c r="Q100" s="167"/>
      <c r="R100" s="167"/>
      <c r="S100" s="167"/>
    </row>
    <row r="101" spans="1:19" ht="17.25" customHeight="1" x14ac:dyDescent="0.2">
      <c r="A101" s="83" t="str">
        <f>Global!A101</f>
        <v>Puntos por Marcador Atinado</v>
      </c>
      <c r="B101" s="83"/>
      <c r="C101" s="93"/>
      <c r="D101" s="83"/>
      <c r="E101" s="94">
        <f>Global!E101</f>
        <v>1</v>
      </c>
      <c r="F101" s="53"/>
      <c r="G101" s="268"/>
      <c r="H101" s="53"/>
      <c r="I101" s="57"/>
      <c r="J101" s="30"/>
      <c r="K101" s="167"/>
      <c r="L101" s="167"/>
      <c r="M101" s="167"/>
      <c r="N101" s="167"/>
      <c r="O101" s="167"/>
      <c r="P101" s="167"/>
      <c r="Q101" s="167"/>
      <c r="R101" s="167"/>
      <c r="S101" s="167"/>
    </row>
    <row r="102" spans="1:19" ht="17.25" customHeight="1" x14ac:dyDescent="0.2">
      <c r="A102" s="83" t="str">
        <f>Global!A102</f>
        <v>Puntos por Ganador/Empate Atinado</v>
      </c>
      <c r="B102" s="83"/>
      <c r="C102" s="93"/>
      <c r="D102" s="85"/>
      <c r="E102" s="94">
        <f>Global!E102</f>
        <v>7</v>
      </c>
      <c r="F102" s="53"/>
      <c r="G102" s="268"/>
      <c r="H102" s="53"/>
      <c r="I102" s="57"/>
      <c r="J102" s="30"/>
      <c r="K102" s="167"/>
      <c r="L102" s="167"/>
      <c r="M102" s="167"/>
      <c r="N102" s="167"/>
      <c r="O102" s="167"/>
      <c r="P102" s="167"/>
      <c r="Q102" s="167"/>
      <c r="R102" s="167"/>
      <c r="S102" s="167"/>
    </row>
    <row r="103" spans="1:19" ht="17.25" customHeight="1" x14ac:dyDescent="0.2">
      <c r="A103" s="83" t="str">
        <f>Global!A103</f>
        <v>Puntos por Ganador y Diferencia de Goles Atinado</v>
      </c>
      <c r="B103" s="84"/>
      <c r="C103" s="84"/>
      <c r="D103" s="85"/>
      <c r="E103" s="94">
        <f>Global!E103</f>
        <v>1</v>
      </c>
      <c r="F103" s="53"/>
      <c r="G103" s="268"/>
      <c r="H103" s="53"/>
      <c r="I103" s="57"/>
      <c r="J103" s="30"/>
      <c r="K103" s="167"/>
      <c r="L103" s="167"/>
      <c r="M103" s="167"/>
      <c r="N103" s="167"/>
      <c r="O103" s="167"/>
      <c r="P103" s="167"/>
      <c r="Q103" s="167"/>
      <c r="R103" s="167"/>
      <c r="S103" s="167"/>
    </row>
    <row r="104" spans="1:19" ht="17.25" customHeight="1" x14ac:dyDescent="0.2">
      <c r="A104" s="54"/>
      <c r="B104" s="55"/>
      <c r="C104" s="55"/>
      <c r="D104" s="53"/>
      <c r="E104" s="268"/>
      <c r="F104" s="53"/>
      <c r="G104" s="268"/>
      <c r="H104" s="53"/>
      <c r="I104" s="57"/>
      <c r="J104" s="30"/>
      <c r="K104" s="167"/>
      <c r="L104" s="167"/>
      <c r="M104" s="167"/>
      <c r="N104" s="167"/>
      <c r="O104" s="167"/>
      <c r="P104" s="167"/>
      <c r="Q104" s="167"/>
      <c r="R104" s="167"/>
      <c r="S104" s="167"/>
    </row>
    <row r="105" spans="1:19" ht="17.25" customHeight="1" x14ac:dyDescent="0.2">
      <c r="A105" s="87" t="str">
        <f>Global!A105</f>
        <v>TERCER LUGAR</v>
      </c>
      <c r="B105" s="55"/>
      <c r="C105" s="55"/>
      <c r="D105" s="53"/>
      <c r="E105" s="268"/>
      <c r="F105" s="53"/>
      <c r="G105" s="268"/>
      <c r="H105" s="53"/>
      <c r="I105" s="57"/>
      <c r="J105" s="30"/>
      <c r="K105" s="167"/>
      <c r="L105" s="167"/>
      <c r="M105" s="167"/>
      <c r="N105" s="167"/>
      <c r="O105" s="167"/>
      <c r="P105" s="167"/>
      <c r="Q105" s="167"/>
      <c r="R105" s="167"/>
      <c r="S105" s="167"/>
    </row>
    <row r="106" spans="1:19" ht="17.25" customHeight="1" x14ac:dyDescent="0.2">
      <c r="A106" s="83" t="str">
        <f>Global!A106</f>
        <v>Puntos por Marcador Atinado</v>
      </c>
      <c r="B106" s="83"/>
      <c r="C106" s="93"/>
      <c r="D106" s="83"/>
      <c r="E106" s="94">
        <f>Global!E106</f>
        <v>1</v>
      </c>
      <c r="F106" s="53"/>
      <c r="G106" s="268"/>
      <c r="H106" s="53"/>
      <c r="I106" s="57"/>
      <c r="J106" s="30"/>
      <c r="K106" s="167"/>
      <c r="L106" s="167"/>
      <c r="M106" s="167"/>
      <c r="N106" s="167"/>
      <c r="O106" s="167"/>
      <c r="P106" s="167"/>
      <c r="Q106" s="167"/>
      <c r="R106" s="167"/>
      <c r="S106" s="167"/>
    </row>
    <row r="107" spans="1:19" ht="17.25" customHeight="1" x14ac:dyDescent="0.2">
      <c r="A107" s="83" t="str">
        <f>Global!A107</f>
        <v>Puntos por Ganador/Empate Atinado</v>
      </c>
      <c r="B107" s="83"/>
      <c r="C107" s="93"/>
      <c r="D107" s="85"/>
      <c r="E107" s="94">
        <f>Global!E107</f>
        <v>8</v>
      </c>
      <c r="F107" s="53"/>
      <c r="G107" s="268"/>
      <c r="H107" s="53"/>
      <c r="I107" s="57"/>
      <c r="J107" s="30"/>
      <c r="K107" s="167"/>
      <c r="L107" s="167"/>
      <c r="M107" s="167"/>
      <c r="N107" s="167"/>
      <c r="O107" s="167"/>
      <c r="P107" s="167"/>
      <c r="Q107" s="167"/>
      <c r="R107" s="167"/>
      <c r="S107" s="167"/>
    </row>
    <row r="108" spans="1:19" ht="17.25" customHeight="1" x14ac:dyDescent="0.2">
      <c r="A108" s="83" t="str">
        <f>Global!A108</f>
        <v>Puntos por Ganador y Diferencia de Goles Atinado</v>
      </c>
      <c r="B108" s="84"/>
      <c r="C108" s="84"/>
      <c r="D108" s="85"/>
      <c r="E108" s="94">
        <f>Global!E108</f>
        <v>1</v>
      </c>
      <c r="F108" s="53"/>
      <c r="G108" s="268"/>
      <c r="H108" s="53"/>
      <c r="I108" s="57"/>
      <c r="J108" s="30"/>
      <c r="K108" s="167"/>
      <c r="L108" s="167"/>
      <c r="M108" s="167"/>
      <c r="N108" s="167"/>
      <c r="O108" s="167"/>
      <c r="P108" s="167"/>
      <c r="Q108" s="167"/>
      <c r="R108" s="167"/>
      <c r="S108" s="167"/>
    </row>
    <row r="109" spans="1:19" ht="17.25" customHeight="1" x14ac:dyDescent="0.2">
      <c r="A109" s="83"/>
      <c r="B109" s="84"/>
      <c r="C109" s="84"/>
      <c r="D109" s="85"/>
      <c r="E109" s="94"/>
      <c r="F109" s="53"/>
      <c r="G109" s="268"/>
      <c r="H109" s="53"/>
      <c r="I109" s="57"/>
      <c r="J109" s="30"/>
      <c r="K109" s="167"/>
      <c r="L109" s="167"/>
      <c r="M109" s="167"/>
      <c r="N109" s="167"/>
      <c r="O109" s="167"/>
      <c r="P109" s="167"/>
      <c r="Q109" s="167"/>
      <c r="R109" s="167"/>
      <c r="S109" s="167"/>
    </row>
    <row r="110" spans="1:19" ht="17.25" customHeight="1" x14ac:dyDescent="0.2">
      <c r="A110" s="87" t="str">
        <f>Global!A110</f>
        <v>FINAL</v>
      </c>
      <c r="B110" s="55"/>
      <c r="C110" s="55"/>
      <c r="D110" s="53"/>
      <c r="E110" s="268"/>
      <c r="F110" s="53"/>
      <c r="G110" s="268"/>
      <c r="H110" s="53"/>
      <c r="I110" s="57"/>
      <c r="J110" s="30"/>
      <c r="K110" s="167"/>
      <c r="L110" s="167"/>
      <c r="M110" s="167"/>
      <c r="N110" s="167"/>
      <c r="O110" s="167"/>
      <c r="P110" s="167"/>
      <c r="Q110" s="167"/>
      <c r="R110" s="167"/>
      <c r="S110" s="167"/>
    </row>
    <row r="111" spans="1:19" ht="17.25" customHeight="1" x14ac:dyDescent="0.2">
      <c r="A111" s="83" t="str">
        <f>Global!A111</f>
        <v>Puntos por Marcador Atinado</v>
      </c>
      <c r="B111" s="83"/>
      <c r="C111" s="93"/>
      <c r="D111" s="83"/>
      <c r="E111" s="94">
        <f>Global!E111</f>
        <v>1</v>
      </c>
      <c r="F111" s="53"/>
      <c r="G111" s="268"/>
      <c r="H111" s="53"/>
      <c r="I111" s="57"/>
      <c r="J111" s="30"/>
      <c r="K111" s="167"/>
      <c r="L111" s="167"/>
      <c r="M111" s="167"/>
      <c r="N111" s="167"/>
      <c r="O111" s="167"/>
      <c r="P111" s="167"/>
      <c r="Q111" s="167"/>
      <c r="R111" s="167"/>
      <c r="S111" s="167"/>
    </row>
    <row r="112" spans="1:19" ht="17.25" customHeight="1" x14ac:dyDescent="0.2">
      <c r="A112" s="83" t="str">
        <f>Global!A112</f>
        <v>Puntos por Ganador/Empate Atinado</v>
      </c>
      <c r="B112" s="83"/>
      <c r="C112" s="93"/>
      <c r="D112" s="85"/>
      <c r="E112" s="94">
        <f>Global!E112</f>
        <v>10</v>
      </c>
      <c r="F112" s="53"/>
      <c r="G112" s="268"/>
      <c r="H112" s="53"/>
      <c r="I112" s="57"/>
      <c r="J112" s="30"/>
      <c r="K112" s="167"/>
      <c r="L112" s="167"/>
      <c r="M112" s="167"/>
      <c r="N112" s="167"/>
      <c r="O112" s="167"/>
      <c r="P112" s="167"/>
      <c r="Q112" s="167"/>
      <c r="R112" s="167"/>
      <c r="S112" s="167"/>
    </row>
    <row r="113" spans="1:19" ht="17.25" customHeight="1" x14ac:dyDescent="0.2">
      <c r="A113" s="83" t="str">
        <f>Global!A113</f>
        <v>Puntos por Ganador y Diferencia de Goles Atinado</v>
      </c>
      <c r="B113" s="84"/>
      <c r="C113" s="84"/>
      <c r="D113" s="85"/>
      <c r="E113" s="94">
        <f>Global!E113</f>
        <v>1</v>
      </c>
      <c r="F113" s="53"/>
      <c r="G113" s="268"/>
      <c r="H113" s="53"/>
      <c r="I113" s="57"/>
      <c r="J113" s="30"/>
      <c r="K113" s="167"/>
      <c r="L113" s="167"/>
      <c r="M113" s="167"/>
      <c r="N113" s="167"/>
      <c r="O113" s="167"/>
      <c r="P113" s="167"/>
      <c r="Q113" s="167"/>
      <c r="R113" s="167"/>
      <c r="S113" s="167"/>
    </row>
    <row r="114" spans="1:19" ht="17.25" customHeight="1" x14ac:dyDescent="0.2">
      <c r="A114" s="54"/>
      <c r="B114" s="55"/>
      <c r="C114" s="55"/>
      <c r="D114" s="53"/>
      <c r="E114" s="268"/>
      <c r="F114" s="53"/>
      <c r="G114" s="268"/>
      <c r="H114" s="53"/>
      <c r="I114" s="57"/>
      <c r="J114" s="30"/>
      <c r="K114" s="167"/>
      <c r="L114" s="167"/>
      <c r="M114" s="167"/>
      <c r="N114" s="167"/>
      <c r="O114" s="167"/>
      <c r="P114" s="167"/>
      <c r="Q114" s="167"/>
      <c r="R114" s="167"/>
      <c r="S114" s="167"/>
    </row>
    <row r="115" spans="1:19" ht="17.25" customHeight="1" x14ac:dyDescent="0.2">
      <c r="A115" s="54"/>
      <c r="B115" s="55"/>
      <c r="C115" s="55"/>
      <c r="D115" s="53"/>
      <c r="E115" s="268"/>
      <c r="F115" s="53"/>
      <c r="G115" s="268"/>
      <c r="H115" s="53"/>
      <c r="I115" s="57"/>
      <c r="J115" s="30"/>
      <c r="K115" s="167"/>
      <c r="L115" s="167"/>
      <c r="M115" s="167"/>
      <c r="N115" s="167"/>
      <c r="O115" s="167"/>
      <c r="P115" s="167"/>
      <c r="Q115" s="167"/>
      <c r="R115" s="167"/>
      <c r="S115" s="167"/>
    </row>
    <row r="116" spans="1:19" ht="17.25" customHeight="1" x14ac:dyDescent="0.2">
      <c r="A116" s="54"/>
      <c r="B116" s="55"/>
      <c r="C116" s="55"/>
      <c r="D116" s="53"/>
      <c r="E116" s="268"/>
      <c r="F116" s="53"/>
      <c r="G116" s="268"/>
      <c r="H116" s="53"/>
      <c r="I116" s="57"/>
      <c r="J116" s="30"/>
      <c r="K116" s="167"/>
      <c r="L116" s="167"/>
      <c r="M116" s="167"/>
      <c r="N116" s="167"/>
      <c r="O116" s="167"/>
      <c r="P116" s="167"/>
      <c r="Q116" s="167"/>
      <c r="R116" s="167"/>
      <c r="S116" s="167"/>
    </row>
    <row r="117" spans="1:19" ht="17.25" customHeight="1" x14ac:dyDescent="0.2">
      <c r="A117" s="54"/>
      <c r="B117" s="55"/>
      <c r="C117" s="55"/>
      <c r="D117" s="53"/>
      <c r="E117" s="268"/>
      <c r="F117" s="53"/>
      <c r="G117" s="268"/>
      <c r="H117" s="53"/>
      <c r="I117" s="57"/>
      <c r="J117" s="30"/>
      <c r="K117" s="167"/>
      <c r="L117" s="167"/>
      <c r="M117" s="167"/>
      <c r="N117" s="167"/>
      <c r="O117" s="167"/>
      <c r="P117" s="167"/>
      <c r="Q117" s="167"/>
      <c r="R117" s="167"/>
      <c r="S117" s="167"/>
    </row>
    <row r="118" spans="1:19" ht="17.25" customHeight="1" x14ac:dyDescent="0.2">
      <c r="A118" s="54"/>
      <c r="B118" s="55"/>
      <c r="C118" s="55"/>
      <c r="D118" s="53"/>
      <c r="E118" s="268"/>
      <c r="F118" s="53"/>
      <c r="G118" s="268"/>
      <c r="H118" s="53"/>
      <c r="I118" s="57"/>
      <c r="J118" s="30"/>
      <c r="K118" s="167"/>
      <c r="L118" s="167"/>
      <c r="M118" s="167"/>
      <c r="N118" s="167"/>
      <c r="O118" s="167"/>
      <c r="P118" s="167"/>
      <c r="Q118" s="167"/>
      <c r="R118" s="167"/>
      <c r="S118" s="167"/>
    </row>
    <row r="119" spans="1:19" ht="17.25" customHeight="1" x14ac:dyDescent="0.2">
      <c r="A119" s="54"/>
      <c r="B119" s="55"/>
      <c r="C119" s="55"/>
      <c r="D119" s="53"/>
      <c r="E119" s="268"/>
      <c r="F119" s="53"/>
      <c r="G119" s="268"/>
      <c r="H119" s="53"/>
      <c r="I119" s="57"/>
      <c r="J119" s="30"/>
      <c r="K119" s="167"/>
      <c r="L119" s="167"/>
      <c r="M119" s="167"/>
      <c r="N119" s="167"/>
      <c r="O119" s="167"/>
      <c r="P119" s="167"/>
      <c r="Q119" s="167"/>
      <c r="R119" s="167"/>
      <c r="S119" s="167"/>
    </row>
    <row r="120" spans="1:19" ht="17.25" customHeight="1" x14ac:dyDescent="0.2">
      <c r="A120" s="54"/>
      <c r="B120" s="55"/>
      <c r="C120" s="55"/>
      <c r="D120" s="53"/>
      <c r="E120" s="268"/>
      <c r="F120" s="53"/>
      <c r="G120" s="268"/>
      <c r="H120" s="53"/>
      <c r="I120" s="57"/>
      <c r="J120" s="30"/>
      <c r="K120" s="167"/>
      <c r="L120" s="167"/>
      <c r="M120" s="167"/>
      <c r="N120" s="167"/>
      <c r="O120" s="167"/>
      <c r="P120" s="167"/>
      <c r="Q120" s="167"/>
      <c r="R120" s="167"/>
      <c r="S120" s="167"/>
    </row>
  </sheetData>
  <sheetProtection sheet="1" objects="1" scenarios="1"/>
  <mergeCells count="3">
    <mergeCell ref="A1:N1"/>
    <mergeCell ref="B3:D3"/>
    <mergeCell ref="B4:D4"/>
  </mergeCells>
  <phoneticPr fontId="17" type="noConversion"/>
  <dataValidations count="1">
    <dataValidation type="whole" allowBlank="1" showInputMessage="1" showErrorMessage="1" sqref="E3:E85 E114:E120 E89:E90 E94:E95 E99:E100 E104:E105 E110" xr:uid="{C67071E5-E454-4565-B622-438C3939BA1B}">
      <formula1>0</formula1>
      <formula2>20</formula2>
    </dataValidation>
  </dataValidations>
  <hyperlinks>
    <hyperlink ref="A1:N1" location="Global!A1" display="Quiniela Mundial 2010" xr:uid="{2D47AD38-D9C2-49B2-872D-9A373431A4DB}"/>
  </hyperlinks>
  <pageMargins left="0.75" right="0.75" top="1" bottom="1" header="0.5" footer="0.5"/>
  <pageSetup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3"/>
  <dimension ref="A1:P51"/>
  <sheetViews>
    <sheetView workbookViewId="0">
      <selection activeCell="C47" sqref="C47:J50"/>
    </sheetView>
  </sheetViews>
  <sheetFormatPr defaultRowHeight="12.75" x14ac:dyDescent="0.2"/>
  <cols>
    <col min="1" max="1" width="3.140625" style="11" customWidth="1"/>
    <col min="2" max="2" width="3.28515625" style="73" customWidth="1"/>
    <col min="3" max="3" width="23.7109375" style="73" bestFit="1" customWidth="1"/>
    <col min="4" max="4" width="7.5703125" style="74" bestFit="1" customWidth="1"/>
    <col min="5" max="5" width="7.5703125" style="74" customWidth="1"/>
    <col min="6" max="6" width="3.5703125" style="74" bestFit="1" customWidth="1"/>
    <col min="7" max="7" width="3.7109375" style="74" bestFit="1" customWidth="1"/>
    <col min="8" max="8" width="3.5703125" style="75" customWidth="1"/>
    <col min="9" max="9" width="3.28515625" style="11" customWidth="1"/>
    <col min="10" max="10" width="0.28515625" style="173" customWidth="1"/>
    <col min="11" max="13" width="0.140625" style="159" customWidth="1"/>
    <col min="14" max="14" width="0.140625" style="160" customWidth="1"/>
    <col min="15" max="15" width="0.5703125" style="35" customWidth="1"/>
    <col min="16" max="16" width="10.7109375" style="11" customWidth="1"/>
    <col min="17" max="16384" width="9.140625" style="11"/>
  </cols>
  <sheetData>
    <row r="1" spans="1:16" s="22" customFormat="1" x14ac:dyDescent="0.2">
      <c r="B1" s="65"/>
      <c r="C1" s="65"/>
      <c r="D1" s="66"/>
      <c r="E1" s="66"/>
      <c r="F1" s="66"/>
      <c r="G1" s="66"/>
      <c r="H1" s="67"/>
      <c r="J1" s="169"/>
      <c r="K1" s="153"/>
      <c r="L1" s="153"/>
      <c r="M1" s="153"/>
      <c r="N1" s="154"/>
      <c r="O1" s="53"/>
    </row>
    <row r="2" spans="1:16" ht="20.25" customHeight="1" x14ac:dyDescent="0.2">
      <c r="A2" s="144"/>
      <c r="B2" s="349" t="s">
        <v>68</v>
      </c>
      <c r="C2" s="349"/>
      <c r="D2" s="349"/>
      <c r="E2" s="349"/>
      <c r="F2" s="349"/>
      <c r="G2" s="349"/>
      <c r="H2" s="349"/>
      <c r="I2" s="145"/>
      <c r="J2" s="170"/>
      <c r="K2" s="156"/>
      <c r="L2" s="153"/>
      <c r="M2" s="153"/>
      <c r="N2" s="154"/>
      <c r="O2" s="53"/>
      <c r="P2" s="151"/>
    </row>
    <row r="3" spans="1:16" x14ac:dyDescent="0.2">
      <c r="A3" s="144"/>
      <c r="B3" s="68"/>
      <c r="C3" s="143"/>
      <c r="D3" s="69"/>
      <c r="E3" s="69"/>
      <c r="F3" s="69"/>
      <c r="G3" s="69"/>
      <c r="H3" s="70"/>
      <c r="I3" s="144"/>
      <c r="J3" s="169"/>
      <c r="K3" s="156"/>
      <c r="L3" s="153"/>
      <c r="M3" s="153"/>
      <c r="N3" s="154"/>
      <c r="O3" s="152" t="s">
        <v>67</v>
      </c>
      <c r="P3" s="151" t="s">
        <v>215</v>
      </c>
    </row>
    <row r="4" spans="1:16" x14ac:dyDescent="0.2">
      <c r="A4" s="144"/>
      <c r="B4" s="68" t="s">
        <v>66</v>
      </c>
      <c r="C4" s="68"/>
      <c r="D4" s="69" t="s">
        <v>55</v>
      </c>
      <c r="E4" s="69" t="s">
        <v>220</v>
      </c>
      <c r="F4" s="69" t="s">
        <v>56</v>
      </c>
      <c r="G4" s="69" t="s">
        <v>57</v>
      </c>
      <c r="H4" s="70" t="s">
        <v>58</v>
      </c>
      <c r="I4" s="146"/>
      <c r="J4" s="171" t="s">
        <v>69</v>
      </c>
      <c r="K4" s="156"/>
      <c r="L4" s="153"/>
      <c r="M4" s="153"/>
      <c r="N4" s="154"/>
      <c r="O4" s="53"/>
      <c r="P4" s="151" t="s">
        <v>215</v>
      </c>
    </row>
    <row r="5" spans="1:16" ht="15" x14ac:dyDescent="0.2">
      <c r="A5" s="144"/>
      <c r="B5" s="68"/>
      <c r="C5" s="68" t="s">
        <v>102</v>
      </c>
      <c r="D5" s="71">
        <f>(COUNTIFS(Global!$D$8:$D$62,$C5,Global!$I$8:$I$62,"=L")*3) + (COUNTIFS(Global!$D$8:$D$62,$C5,Global!$I$8:$I$62,"=E")*1) + (COUNTIFS(Global!$H$8:$H$62,$C5,Global!$I$8:$I$62,"=V")*3) + (COUNTIFS(Global!$H$8:$H$62,$C5,Global!$I$8:$I$62,"=E")*1)</f>
        <v>7</v>
      </c>
      <c r="E5" s="71">
        <f>COUNTIFS(Global!$D$8:$D$62,$C5,Global!$E$8:$E$62,"&lt;&gt;")+COUNTIFS(Global!$H$8:$H$62,$C5,Global!$G$8:$G$62,"&lt;&gt;")</f>
        <v>3</v>
      </c>
      <c r="F5" s="71">
        <f>SUMIF(Global!$D$8:$D$62,$C5,Global!$E$8:$E$62)+SUMIF(Global!$H$8:$H$62,$C5,Global!$G$8:$G$62)</f>
        <v>5</v>
      </c>
      <c r="G5" s="71">
        <f>SUMIF(Global!$D$8:$D$62,$C5,Global!$G$8:$G$62)+SUMIF(Global!$H$8:$H$62,$C5,Global!$E$8:$E$62)</f>
        <v>1</v>
      </c>
      <c r="H5" s="72">
        <f>F5-G5</f>
        <v>4</v>
      </c>
      <c r="I5" s="147"/>
      <c r="J5" s="172">
        <f>D5*10000+H5*100+F5</f>
        <v>70405</v>
      </c>
      <c r="K5" s="156"/>
      <c r="L5" s="155"/>
      <c r="M5" s="155"/>
      <c r="N5" s="154"/>
      <c r="O5" s="53" t="s">
        <v>101</v>
      </c>
      <c r="P5" s="151" t="s">
        <v>215</v>
      </c>
    </row>
    <row r="6" spans="1:16" ht="15" x14ac:dyDescent="0.2">
      <c r="A6" s="144"/>
      <c r="B6" s="68"/>
      <c r="C6" s="68" t="s">
        <v>75</v>
      </c>
      <c r="D6" s="71">
        <f>(COUNTIFS(Global!$D$8:$D$62,$C6,Global!$I$8:$I$62,"=L")*3) + (COUNTIFS(Global!$D$8:$D$62,$C6,Global!$I$8:$I$62,"=E")*1) + (COUNTIFS(Global!$H$8:$H$62,$C6,Global!$I$8:$I$62,"=V")*3) + (COUNTIFS(Global!$H$8:$H$62,$C6,Global!$I$8:$I$62,"=E")*1)</f>
        <v>6</v>
      </c>
      <c r="E6" s="71">
        <f>COUNTIFS(Global!$D$8:$D$62,$C6,Global!$E$8:$E$62,"&lt;&gt;")+COUNTIFS(Global!$H$8:$H$62,$C6,Global!$G$8:$G$62,"&lt;&gt;")</f>
        <v>3</v>
      </c>
      <c r="F6" s="71">
        <f>SUMIF(Global!$D$8:$D$62,$C6,Global!$E$8:$E$62)+SUMIF(Global!$H$8:$H$62,$C6,Global!$G$8:$G$62)</f>
        <v>5</v>
      </c>
      <c r="G6" s="71">
        <f>SUMIF(Global!$D$8:$D$62,$C6,Global!$G$8:$G$62)+SUMIF(Global!$H$8:$H$62,$C6,Global!$E$8:$E$62)</f>
        <v>4</v>
      </c>
      <c r="H6" s="72">
        <f>F6-G6</f>
        <v>1</v>
      </c>
      <c r="I6" s="147"/>
      <c r="J6" s="172">
        <f>D6*10000+H6*100+F6</f>
        <v>60105</v>
      </c>
      <c r="K6" s="156"/>
      <c r="L6" s="155"/>
      <c r="M6" s="155"/>
      <c r="N6" s="154"/>
      <c r="O6" s="53" t="s">
        <v>104</v>
      </c>
      <c r="P6" s="151" t="s">
        <v>215</v>
      </c>
    </row>
    <row r="7" spans="1:16" ht="15" x14ac:dyDescent="0.2">
      <c r="A7" s="144"/>
      <c r="B7" s="68"/>
      <c r="C7" s="68" t="s">
        <v>76</v>
      </c>
      <c r="D7" s="71">
        <f>(COUNTIFS(Global!$D$8:$D$62,$C7,Global!$I$8:$I$62,"=L")*3) + (COUNTIFS(Global!$D$8:$D$62,$C7,Global!$I$8:$I$62,"=E")*1) + (COUNTIFS(Global!$H$8:$H$62,$C7,Global!$I$8:$I$62,"=V")*3) + (COUNTIFS(Global!$H$8:$H$62,$C7,Global!$I$8:$I$62,"=E")*1)</f>
        <v>4</v>
      </c>
      <c r="E7" s="71">
        <f>COUNTIFS(Global!$D$8:$D$62,$C7,Global!$E$8:$E$62,"&lt;&gt;")+COUNTIFS(Global!$H$8:$H$62,$C7,Global!$G$8:$G$62,"&lt;&gt;")</f>
        <v>3</v>
      </c>
      <c r="F7" s="71">
        <f>SUMIF(Global!$D$8:$D$62,$C7,Global!$E$8:$E$62)+SUMIF(Global!$H$8:$H$62,$C7,Global!$G$8:$G$62)</f>
        <v>4</v>
      </c>
      <c r="G7" s="71">
        <f>SUMIF(Global!$D$8:$D$62,$C7,Global!$G$8:$G$62)+SUMIF(Global!$H$8:$H$62,$C7,Global!$E$8:$E$62)</f>
        <v>3</v>
      </c>
      <c r="H7" s="72">
        <f>F7-G7</f>
        <v>1</v>
      </c>
      <c r="I7" s="147"/>
      <c r="J7" s="172">
        <f>D7*10000+H7*100+F7</f>
        <v>40104</v>
      </c>
      <c r="K7" s="156"/>
      <c r="L7" s="155"/>
      <c r="M7" s="155"/>
      <c r="N7" s="154"/>
      <c r="O7" s="53" t="s">
        <v>5</v>
      </c>
      <c r="P7" s="151" t="s">
        <v>215</v>
      </c>
    </row>
    <row r="8" spans="1:16" ht="15" x14ac:dyDescent="0.2">
      <c r="A8" s="144"/>
      <c r="B8" s="68"/>
      <c r="C8" s="68" t="s">
        <v>78</v>
      </c>
      <c r="D8" s="71">
        <f>(COUNTIFS(Global!$D$8:$D$62,$C8,Global!$I$8:$I$62,"=L")*3) + (COUNTIFS(Global!$D$8:$D$62,$C8,Global!$I$8:$I$62,"=E")*1) + (COUNTIFS(Global!$H$8:$H$62,$C8,Global!$I$8:$I$62,"=V")*3) + (COUNTIFS(Global!$H$8:$H$62,$C8,Global!$I$8:$I$62,"=E")*1)</f>
        <v>0</v>
      </c>
      <c r="E8" s="71">
        <f>COUNTIFS(Global!$D$8:$D$62,$C8,Global!$E$8:$E$62,"&lt;&gt;")+COUNTIFS(Global!$H$8:$H$62,$C8,Global!$G$8:$G$62,"&lt;&gt;")</f>
        <v>3</v>
      </c>
      <c r="F8" s="71">
        <f>SUMIF(Global!$D$8:$D$62,$C8,Global!$E$8:$E$62)+SUMIF(Global!$H$8:$H$62,$C8,Global!$G$8:$G$62)</f>
        <v>1</v>
      </c>
      <c r="G8" s="71">
        <f>SUMIF(Global!$D$8:$D$62,$C8,Global!$G$8:$G$62)+SUMIF(Global!$H$8:$H$62,$C8,Global!$E$8:$E$62)</f>
        <v>7</v>
      </c>
      <c r="H8" s="72">
        <f>F8-G8</f>
        <v>-6</v>
      </c>
      <c r="I8" s="147"/>
      <c r="J8" s="172">
        <f>D8*10000+H8*100+F8</f>
        <v>-599</v>
      </c>
      <c r="K8" s="156"/>
      <c r="L8" s="155"/>
      <c r="M8" s="155"/>
      <c r="N8" s="154"/>
      <c r="O8" s="53" t="s">
        <v>7</v>
      </c>
      <c r="P8" s="151" t="s">
        <v>215</v>
      </c>
    </row>
    <row r="9" spans="1:16" x14ac:dyDescent="0.2">
      <c r="A9" s="144"/>
      <c r="B9" s="68"/>
      <c r="C9" s="68"/>
      <c r="D9" s="69"/>
      <c r="E9" s="69"/>
      <c r="F9" s="69"/>
      <c r="G9" s="69"/>
      <c r="H9" s="70"/>
      <c r="I9" s="144"/>
      <c r="J9" s="169"/>
      <c r="K9" s="156"/>
      <c r="L9" s="153"/>
      <c r="M9" s="153"/>
      <c r="N9" s="154"/>
      <c r="O9" s="53" t="s">
        <v>92</v>
      </c>
      <c r="P9" s="151" t="s">
        <v>215</v>
      </c>
    </row>
    <row r="10" spans="1:16" x14ac:dyDescent="0.2">
      <c r="A10" s="144"/>
      <c r="B10" s="68" t="s">
        <v>65</v>
      </c>
      <c r="C10" s="68"/>
      <c r="D10" s="69"/>
      <c r="E10" s="69"/>
      <c r="F10" s="69"/>
      <c r="G10" s="69"/>
      <c r="H10" s="70"/>
      <c r="I10" s="144"/>
      <c r="J10" s="169"/>
      <c r="K10" s="156"/>
      <c r="L10" s="153"/>
      <c r="M10" s="153"/>
      <c r="N10" s="154"/>
      <c r="O10" s="53" t="s">
        <v>105</v>
      </c>
      <c r="P10" s="151" t="s">
        <v>215</v>
      </c>
    </row>
    <row r="11" spans="1:16" ht="15" x14ac:dyDescent="0.2">
      <c r="A11" s="144"/>
      <c r="B11" s="68"/>
      <c r="C11" s="68" t="s">
        <v>91</v>
      </c>
      <c r="D11" s="69">
        <f>(COUNTIFS(Global!$D$8:$D$62,$C11,Global!$I$8:$I$62,"=L")*3) + (COUNTIFS(Global!$D$8:$D$62,$C11,Global!$I$8:$I$62,"=E")*1) + (COUNTIFS(Global!$H$8:$H$62,$C11,Global!$I$8:$I$62,"=V")*3) + (COUNTIFS(Global!$H$8:$H$62,$C11,Global!$I$8:$I$62,"=E")*1)</f>
        <v>7</v>
      </c>
      <c r="E11" s="71">
        <f>COUNTIFS(Global!$D$8:$D$62,$C11,Global!$E$8:$E$62,"&lt;&gt;")+COUNTIFS(Global!$H$8:$H$62,$C11,Global!$G$8:$G$62,"&lt;&gt;")</f>
        <v>3</v>
      </c>
      <c r="F11" s="69">
        <f>SUMIF(Global!$D$8:$D$62,$C11,Global!$E$8:$E$62)+SUMIF(Global!$H$8:$H$62,$C11,Global!$G$8:$G$62)</f>
        <v>9</v>
      </c>
      <c r="G11" s="69">
        <f>SUMIF(Global!$D$8:$D$62,$C11,Global!$G$8:$G$62)+SUMIF(Global!$H$8:$H$62,$C11,Global!$E$8:$E$62)</f>
        <v>2</v>
      </c>
      <c r="H11" s="70">
        <f>F11-G11</f>
        <v>7</v>
      </c>
      <c r="I11" s="144"/>
      <c r="J11" s="169">
        <f>D11*10000+H11*100+F11</f>
        <v>70709</v>
      </c>
      <c r="K11" s="156"/>
      <c r="L11" s="153"/>
      <c r="M11" s="153"/>
      <c r="N11" s="154"/>
      <c r="O11" s="53" t="s">
        <v>106</v>
      </c>
      <c r="P11" s="151" t="s">
        <v>215</v>
      </c>
    </row>
    <row r="12" spans="1:16" ht="15" x14ac:dyDescent="0.2">
      <c r="A12" s="144"/>
      <c r="B12" s="68"/>
      <c r="C12" s="68" t="s">
        <v>108</v>
      </c>
      <c r="D12" s="69">
        <f>(COUNTIFS(Global!$D$8:$D$62,$C12,Global!$I$8:$I$62,"=L")*3) + (COUNTIFS(Global!$D$8:$D$62,$C12,Global!$I$8:$I$62,"=E")*1) + (COUNTIFS(Global!$H$8:$H$62,$C12,Global!$I$8:$I$62,"=V")*3) + (COUNTIFS(Global!$H$8:$H$62,$C12,Global!$I$8:$I$62,"=E")*1)</f>
        <v>5</v>
      </c>
      <c r="E12" s="71">
        <f>COUNTIFS(Global!$D$8:$D$62,$C12,Global!$E$8:$E$62,"&lt;&gt;")+COUNTIFS(Global!$H$8:$H$62,$C12,Global!$G$8:$G$62,"&lt;&gt;")</f>
        <v>3</v>
      </c>
      <c r="F12" s="69">
        <f>SUMIF(Global!$D$8:$D$62,$C12,Global!$E$8:$E$62)+SUMIF(Global!$H$8:$H$62,$C12,Global!$G$8:$G$62)</f>
        <v>2</v>
      </c>
      <c r="G12" s="69">
        <f>SUMIF(Global!$D$8:$D$62,$C12,Global!$G$8:$G$62)+SUMIF(Global!$H$8:$H$62,$C12,Global!$E$8:$E$62)</f>
        <v>1</v>
      </c>
      <c r="H12" s="70">
        <f>F12-G12</f>
        <v>1</v>
      </c>
      <c r="I12" s="144"/>
      <c r="J12" s="169">
        <f>D12*10000+H12*100+F12</f>
        <v>50102</v>
      </c>
      <c r="K12" s="156"/>
      <c r="L12" s="153"/>
      <c r="M12" s="153"/>
      <c r="N12" s="154"/>
      <c r="O12" s="53" t="s">
        <v>107</v>
      </c>
      <c r="P12" s="151" t="s">
        <v>215</v>
      </c>
    </row>
    <row r="13" spans="1:16" ht="15" x14ac:dyDescent="0.2">
      <c r="A13" s="144"/>
      <c r="B13" s="68"/>
      <c r="C13" s="68" t="s">
        <v>79</v>
      </c>
      <c r="D13" s="69">
        <f>(COUNTIFS(Global!$D$8:$D$62,$C13,Global!$I$8:$I$62,"=L")*3) + (COUNTIFS(Global!$D$8:$D$62,$C13,Global!$I$8:$I$62,"=E")*1) + (COUNTIFS(Global!$H$8:$H$62,$C13,Global!$I$8:$I$62,"=V")*3) + (COUNTIFS(Global!$H$8:$H$62,$C13,Global!$I$8:$I$62,"=E")*1)</f>
        <v>3</v>
      </c>
      <c r="E13" s="71">
        <f>COUNTIFS(Global!$D$8:$D$62,$C13,Global!$E$8:$E$62,"&lt;&gt;")+COUNTIFS(Global!$H$8:$H$62,$C13,Global!$G$8:$G$62,"&lt;&gt;")</f>
        <v>3</v>
      </c>
      <c r="F13" s="69">
        <f>SUMIF(Global!$D$8:$D$62,$C13,Global!$E$8:$E$62)+SUMIF(Global!$H$8:$H$62,$C13,Global!$G$8:$G$62)</f>
        <v>4</v>
      </c>
      <c r="G13" s="69">
        <f>SUMIF(Global!$D$8:$D$62,$C13,Global!$G$8:$G$62)+SUMIF(Global!$H$8:$H$62,$C13,Global!$E$8:$E$62)</f>
        <v>7</v>
      </c>
      <c r="H13" s="70">
        <f>F13-G13</f>
        <v>-3</v>
      </c>
      <c r="I13" s="144"/>
      <c r="J13" s="169">
        <f>D13*10000+H13*100+F13</f>
        <v>29704</v>
      </c>
      <c r="K13" s="156"/>
      <c r="L13" s="153"/>
      <c r="M13" s="153"/>
      <c r="N13" s="154"/>
      <c r="O13" s="53" t="s">
        <v>93</v>
      </c>
      <c r="P13" s="151" t="s">
        <v>215</v>
      </c>
    </row>
    <row r="14" spans="1:16" ht="15" x14ac:dyDescent="0.2">
      <c r="A14" s="144"/>
      <c r="B14" s="68"/>
      <c r="C14" s="68" t="s">
        <v>90</v>
      </c>
      <c r="D14" s="69">
        <f>(COUNTIFS(Global!$D$8:$D$62,$C14,Global!$I$8:$I$62,"=L")*3) + (COUNTIFS(Global!$D$8:$D$62,$C14,Global!$I$8:$I$62,"=E")*1) + (COUNTIFS(Global!$H$8:$H$62,$C14,Global!$I$8:$I$62,"=V")*3) + (COUNTIFS(Global!$H$8:$H$62,$C14,Global!$I$8:$I$62,"=E")*1)</f>
        <v>1</v>
      </c>
      <c r="E14" s="71">
        <f>COUNTIFS(Global!$D$8:$D$62,$C14,Global!$E$8:$E$62,"&lt;&gt;")+COUNTIFS(Global!$H$8:$H$62,$C14,Global!$G$8:$G$62,"&lt;&gt;")</f>
        <v>3</v>
      </c>
      <c r="F14" s="69">
        <f>SUMIF(Global!$D$8:$D$62,$C14,Global!$E$8:$E$62)+SUMIF(Global!$H$8:$H$62,$C14,Global!$G$8:$G$62)</f>
        <v>1</v>
      </c>
      <c r="G14" s="69">
        <f>SUMIF(Global!$D$8:$D$62,$C14,Global!$G$8:$G$62)+SUMIF(Global!$H$8:$H$62,$C14,Global!$E$8:$E$62)</f>
        <v>6</v>
      </c>
      <c r="H14" s="70">
        <f>F14-G14</f>
        <v>-5</v>
      </c>
      <c r="I14" s="144"/>
      <c r="J14" s="169">
        <f>D14*10000+H14*100+F14</f>
        <v>9501</v>
      </c>
      <c r="K14" s="156"/>
      <c r="L14" s="153"/>
      <c r="M14" s="153"/>
      <c r="N14" s="154"/>
      <c r="O14" s="53" t="s">
        <v>72</v>
      </c>
      <c r="P14" s="151" t="s">
        <v>215</v>
      </c>
    </row>
    <row r="15" spans="1:16" x14ac:dyDescent="0.2">
      <c r="A15" s="144"/>
      <c r="B15" s="68"/>
      <c r="C15" s="68"/>
      <c r="D15" s="69"/>
      <c r="E15" s="69"/>
      <c r="F15" s="69"/>
      <c r="G15" s="69"/>
      <c r="H15" s="70"/>
      <c r="I15" s="144"/>
      <c r="J15" s="169"/>
      <c r="K15" s="156"/>
      <c r="L15" s="153"/>
      <c r="M15" s="153"/>
      <c r="N15" s="154"/>
      <c r="O15" s="53" t="s">
        <v>81</v>
      </c>
      <c r="P15" s="151" t="s">
        <v>215</v>
      </c>
    </row>
    <row r="16" spans="1:16" x14ac:dyDescent="0.2">
      <c r="A16" s="144"/>
      <c r="B16" s="68" t="s">
        <v>64</v>
      </c>
      <c r="C16" s="68"/>
      <c r="D16" s="69"/>
      <c r="E16" s="69"/>
      <c r="F16" s="69"/>
      <c r="G16" s="69"/>
      <c r="H16" s="70"/>
      <c r="I16" s="144"/>
      <c r="J16" s="169"/>
      <c r="K16" s="156"/>
      <c r="L16" s="153"/>
      <c r="M16" s="153"/>
      <c r="N16" s="154"/>
      <c r="O16" s="53" t="s">
        <v>94</v>
      </c>
      <c r="P16" s="151" t="s">
        <v>215</v>
      </c>
    </row>
    <row r="17" spans="1:16" ht="15" x14ac:dyDescent="0.2">
      <c r="A17" s="144"/>
      <c r="B17" s="68"/>
      <c r="C17" s="68" t="s">
        <v>5</v>
      </c>
      <c r="D17" s="69">
        <f>(COUNTIFS(Global!$D$8:$D$62,$C17,Global!$I$8:$I$62,"=L")*3) + (COUNTIFS(Global!$D$8:$D$62,$C17,Global!$I$8:$I$62,"=E")*1) + (COUNTIFS(Global!$H$8:$H$62,$C17,Global!$I$8:$I$62,"=V")*3) + (COUNTIFS(Global!$H$8:$H$62,$C17,Global!$I$8:$I$62,"=E")*1)</f>
        <v>6</v>
      </c>
      <c r="E17" s="71">
        <f>COUNTIFS(Global!$D$8:$D$62,$C17,Global!$E$8:$E$62,"&lt;&gt;")+COUNTIFS(Global!$H$8:$H$62,$C17,Global!$G$8:$G$62,"&lt;&gt;")</f>
        <v>3</v>
      </c>
      <c r="F17" s="69">
        <f>SUMIF(Global!$D$8:$D$62,$C17,Global!$E$8:$E$62)+SUMIF(Global!$H$8:$H$62,$C17,Global!$G$8:$G$62)</f>
        <v>5</v>
      </c>
      <c r="G17" s="69">
        <f>SUMIF(Global!$D$8:$D$62,$C17,Global!$G$8:$G$62)+SUMIF(Global!$H$8:$H$62,$C17,Global!$E$8:$E$62)</f>
        <v>2</v>
      </c>
      <c r="H17" s="70">
        <f>F17-G17</f>
        <v>3</v>
      </c>
      <c r="I17" s="144"/>
      <c r="J17" s="169">
        <f>D17*10000+H17*100+F17</f>
        <v>60305</v>
      </c>
      <c r="K17" s="156"/>
      <c r="L17" s="153"/>
      <c r="M17" s="153"/>
      <c r="N17" s="154"/>
      <c r="O17" s="53" t="s">
        <v>76</v>
      </c>
      <c r="P17" s="151" t="s">
        <v>215</v>
      </c>
    </row>
    <row r="18" spans="1:16" ht="15" x14ac:dyDescent="0.2">
      <c r="A18" s="144"/>
      <c r="B18" s="68"/>
      <c r="C18" s="68" t="s">
        <v>98</v>
      </c>
      <c r="D18" s="69">
        <f>(COUNTIFS(Global!$D$8:$D$62,$C18,Global!$I$8:$I$62,"=L")*3) + (COUNTIFS(Global!$D$8:$D$62,$C18,Global!$I$8:$I$62,"=E")*1) + (COUNTIFS(Global!$H$8:$H$62,$C18,Global!$I$8:$I$62,"=V")*3) + (COUNTIFS(Global!$H$8:$H$62,$C18,Global!$I$8:$I$62,"=E")*1)</f>
        <v>4</v>
      </c>
      <c r="E18" s="71">
        <f>COUNTIFS(Global!$D$8:$D$62,$C18,Global!$E$8:$E$62,"&lt;&gt;")+COUNTIFS(Global!$H$8:$H$62,$C18,Global!$G$8:$G$62,"&lt;&gt;")</f>
        <v>3</v>
      </c>
      <c r="F18" s="69">
        <f>SUMIF(Global!$D$8:$D$62,$C18,Global!$E$8:$E$62)+SUMIF(Global!$H$8:$H$62,$C18,Global!$G$8:$G$62)</f>
        <v>2</v>
      </c>
      <c r="G18" s="69">
        <f>SUMIF(Global!$D$8:$D$62,$C18,Global!$G$8:$G$62)+SUMIF(Global!$H$8:$H$62,$C18,Global!$E$8:$E$62)</f>
        <v>2</v>
      </c>
      <c r="H18" s="70">
        <f>F18-G18</f>
        <v>0</v>
      </c>
      <c r="I18" s="144"/>
      <c r="J18" s="169">
        <f>D18*10000+H18*100+F18</f>
        <v>40002</v>
      </c>
      <c r="K18" s="156"/>
      <c r="L18" s="153"/>
      <c r="M18" s="153"/>
      <c r="N18" s="154"/>
      <c r="O18" s="53" t="s">
        <v>95</v>
      </c>
      <c r="P18" s="151" t="s">
        <v>215</v>
      </c>
    </row>
    <row r="19" spans="1:16" ht="15" x14ac:dyDescent="0.2">
      <c r="A19" s="144"/>
      <c r="B19" s="68"/>
      <c r="C19" s="68" t="s">
        <v>80</v>
      </c>
      <c r="D19" s="69">
        <f>(COUNTIFS(Global!$D$8:$D$62,$C19,Global!$I$8:$I$62,"=L")*3) + (COUNTIFS(Global!$D$8:$D$62,$C19,Global!$I$8:$I$62,"=E")*1) + (COUNTIFS(Global!$H$8:$H$62,$C19,Global!$I$8:$I$62,"=V")*3) + (COUNTIFS(Global!$H$8:$H$62,$C19,Global!$I$8:$I$62,"=E")*1)</f>
        <v>4</v>
      </c>
      <c r="E19" s="71">
        <f>COUNTIFS(Global!$D$8:$D$62,$C19,Global!$E$8:$E$62,"&lt;&gt;")+COUNTIFS(Global!$H$8:$H$62,$C19,Global!$G$8:$G$62,"&lt;&gt;")</f>
        <v>3</v>
      </c>
      <c r="F19" s="69">
        <f>SUMIF(Global!$D$8:$D$62,$C19,Global!$E$8:$E$62)+SUMIF(Global!$H$8:$H$62,$C19,Global!$G$8:$G$62)</f>
        <v>2</v>
      </c>
      <c r="G19" s="69">
        <f>SUMIF(Global!$D$8:$D$62,$C19,Global!$G$8:$G$62)+SUMIF(Global!$H$8:$H$62,$C19,Global!$E$8:$E$62)</f>
        <v>3</v>
      </c>
      <c r="H19" s="70">
        <f>F19-G19</f>
        <v>-1</v>
      </c>
      <c r="I19" s="144"/>
      <c r="J19" s="169">
        <f>D19*10000+H19*100+F19</f>
        <v>39902</v>
      </c>
      <c r="K19" s="156"/>
      <c r="L19" s="153"/>
      <c r="M19" s="153"/>
      <c r="N19" s="154"/>
      <c r="O19" s="53" t="s">
        <v>108</v>
      </c>
      <c r="P19" s="151" t="s">
        <v>215</v>
      </c>
    </row>
    <row r="20" spans="1:16" ht="15" x14ac:dyDescent="0.2">
      <c r="A20" s="144"/>
      <c r="B20" s="68"/>
      <c r="C20" s="68" t="s">
        <v>104</v>
      </c>
      <c r="D20" s="69">
        <f>(COUNTIFS(Global!$D$8:$D$62,$C20,Global!$I$8:$I$62,"=L")*3) + (COUNTIFS(Global!$D$8:$D$62,$C20,Global!$I$8:$I$62,"=E")*1) + (COUNTIFS(Global!$H$8:$H$62,$C20,Global!$I$8:$I$62,"=V")*3) + (COUNTIFS(Global!$H$8:$H$62,$C20,Global!$I$8:$I$62,"=E")*1)</f>
        <v>3</v>
      </c>
      <c r="E20" s="71">
        <f>COUNTIFS(Global!$D$8:$D$62,$C20,Global!$E$8:$E$62,"&lt;&gt;")+COUNTIFS(Global!$H$8:$H$62,$C20,Global!$G$8:$G$62,"&lt;&gt;")</f>
        <v>3</v>
      </c>
      <c r="F20" s="69">
        <f>SUMIF(Global!$D$8:$D$62,$C20,Global!$E$8:$E$62)+SUMIF(Global!$H$8:$H$62,$C20,Global!$G$8:$G$62)</f>
        <v>3</v>
      </c>
      <c r="G20" s="69">
        <f>SUMIF(Global!$D$8:$D$62,$C20,Global!$G$8:$G$62)+SUMIF(Global!$H$8:$H$62,$C20,Global!$E$8:$E$62)</f>
        <v>5</v>
      </c>
      <c r="H20" s="70">
        <f>F20-G20</f>
        <v>-2</v>
      </c>
      <c r="I20" s="144"/>
      <c r="J20" s="169">
        <f>D20*10000+H20*100+F20</f>
        <v>29803</v>
      </c>
      <c r="K20" s="156"/>
      <c r="L20" s="153"/>
      <c r="M20" s="153"/>
      <c r="N20" s="154"/>
      <c r="O20" s="53" t="s">
        <v>96</v>
      </c>
      <c r="P20" s="151" t="s">
        <v>215</v>
      </c>
    </row>
    <row r="21" spans="1:16" x14ac:dyDescent="0.2">
      <c r="A21" s="144"/>
      <c r="B21" s="68"/>
      <c r="C21" s="68"/>
      <c r="D21" s="69"/>
      <c r="E21" s="69"/>
      <c r="F21" s="69"/>
      <c r="G21" s="69"/>
      <c r="H21" s="70"/>
      <c r="I21" s="144"/>
      <c r="J21" s="169"/>
      <c r="K21" s="156"/>
      <c r="L21" s="153"/>
      <c r="M21" s="153"/>
      <c r="N21" s="154"/>
      <c r="O21" s="53" t="s">
        <v>90</v>
      </c>
      <c r="P21" s="151" t="s">
        <v>215</v>
      </c>
    </row>
    <row r="22" spans="1:16" x14ac:dyDescent="0.2">
      <c r="A22" s="144"/>
      <c r="B22" s="68" t="s">
        <v>63</v>
      </c>
      <c r="C22" s="68"/>
      <c r="D22" s="69"/>
      <c r="E22" s="69"/>
      <c r="F22" s="69"/>
      <c r="G22" s="69"/>
      <c r="H22" s="70"/>
      <c r="I22" s="144"/>
      <c r="J22" s="169"/>
      <c r="K22" s="156"/>
      <c r="L22" s="153"/>
      <c r="M22" s="153"/>
      <c r="N22" s="154"/>
      <c r="O22" s="53" t="s">
        <v>77</v>
      </c>
      <c r="P22" s="151" t="s">
        <v>215</v>
      </c>
    </row>
    <row r="23" spans="1:16" ht="15" x14ac:dyDescent="0.2">
      <c r="A23" s="144"/>
      <c r="B23" s="68"/>
      <c r="C23" s="68" t="s">
        <v>96</v>
      </c>
      <c r="D23" s="69">
        <f>(COUNTIFS(Global!$D$8:$D$62,$C23,Global!$I$8:$I$62,"=L")*3) + (COUNTIFS(Global!$D$8:$D$62,$C23,Global!$I$8:$I$62,"=E")*1) + (COUNTIFS(Global!$H$8:$H$62,$C23,Global!$I$8:$I$62,"=V")*3) + (COUNTIFS(Global!$H$8:$H$62,$C23,Global!$I$8:$I$62,"=E")*1)</f>
        <v>6</v>
      </c>
      <c r="E23" s="71">
        <f>COUNTIFS(Global!$D$8:$D$62,$C23,Global!$E$8:$E$62,"&lt;&gt;")+COUNTIFS(Global!$H$8:$H$62,$C23,Global!$G$8:$G$62,"&lt;&gt;")</f>
        <v>3</v>
      </c>
      <c r="F23" s="69">
        <f>SUMIF(Global!$D$8:$D$62,$C23,Global!$E$8:$E$62)+SUMIF(Global!$H$8:$H$62,$C23,Global!$G$8:$G$62)</f>
        <v>6</v>
      </c>
      <c r="G23" s="69">
        <f>SUMIF(Global!$D$8:$D$62,$C23,Global!$G$8:$G$62)+SUMIF(Global!$H$8:$H$62,$C23,Global!$E$8:$E$62)</f>
        <v>3</v>
      </c>
      <c r="H23" s="70">
        <f>F23-G23</f>
        <v>3</v>
      </c>
      <c r="I23" s="144"/>
      <c r="J23" s="169">
        <f>D23*10000+H23*100+F23</f>
        <v>60306</v>
      </c>
      <c r="K23" s="156"/>
      <c r="L23" s="153"/>
      <c r="M23" s="153"/>
      <c r="N23" s="154"/>
      <c r="O23" s="53" t="s">
        <v>102</v>
      </c>
      <c r="P23" s="151" t="s">
        <v>215</v>
      </c>
    </row>
    <row r="24" spans="1:16" ht="15" x14ac:dyDescent="0.2">
      <c r="A24" s="144"/>
      <c r="B24" s="68"/>
      <c r="C24" s="68" t="s">
        <v>7</v>
      </c>
      <c r="D24" s="69">
        <f>(COUNTIFS(Global!$D$8:$D$62,$C24,Global!$I$8:$I$62,"=L")*3) + (COUNTIFS(Global!$D$8:$D$62,$C24,Global!$I$8:$I$62,"=E")*1) + (COUNTIFS(Global!$H$8:$H$62,$C24,Global!$I$8:$I$62,"=V")*3) + (COUNTIFS(Global!$H$8:$H$62,$C24,Global!$I$8:$I$62,"=E")*1)</f>
        <v>6</v>
      </c>
      <c r="E24" s="71">
        <f>COUNTIFS(Global!$D$8:$D$62,$C24,Global!$E$8:$E$62,"&lt;&gt;")+COUNTIFS(Global!$H$8:$H$62,$C24,Global!$G$8:$G$62,"&lt;&gt;")</f>
        <v>3</v>
      </c>
      <c r="F24" s="69">
        <f>SUMIF(Global!$D$8:$D$62,$C24,Global!$E$8:$E$62)+SUMIF(Global!$H$8:$H$62,$C24,Global!$G$8:$G$62)</f>
        <v>3</v>
      </c>
      <c r="G24" s="69">
        <f>SUMIF(Global!$D$8:$D$62,$C24,Global!$G$8:$G$62)+SUMIF(Global!$H$8:$H$62,$C24,Global!$E$8:$E$62)</f>
        <v>4</v>
      </c>
      <c r="H24" s="70">
        <f>F24-G24</f>
        <v>-1</v>
      </c>
      <c r="I24" s="144"/>
      <c r="J24" s="169">
        <f>D24*10000+H24*100+F24</f>
        <v>59903</v>
      </c>
      <c r="K24" s="156"/>
      <c r="L24" s="153"/>
      <c r="M24" s="153"/>
      <c r="N24" s="154"/>
      <c r="O24" s="53" t="s">
        <v>91</v>
      </c>
      <c r="P24" s="151" t="s">
        <v>215</v>
      </c>
    </row>
    <row r="25" spans="1:16" ht="15" x14ac:dyDescent="0.2">
      <c r="A25" s="144"/>
      <c r="B25" s="68"/>
      <c r="C25" s="68" t="s">
        <v>100</v>
      </c>
      <c r="D25" s="69">
        <f>(COUNTIFS(Global!$D$8:$D$62,$C25,Global!$I$8:$I$62,"=L")*3) + (COUNTIFS(Global!$D$8:$D$62,$C25,Global!$I$8:$I$62,"=E")*1) + (COUNTIFS(Global!$H$8:$H$62,$C25,Global!$I$8:$I$62,"=V")*3) + (COUNTIFS(Global!$H$8:$H$62,$C25,Global!$I$8:$I$62,"=E")*1)</f>
        <v>4</v>
      </c>
      <c r="E25" s="71">
        <f>COUNTIFS(Global!$D$8:$D$62,$C25,Global!$E$8:$E$62,"&lt;&gt;")+COUNTIFS(Global!$H$8:$H$62,$C25,Global!$G$8:$G$62,"&lt;&gt;")</f>
        <v>3</v>
      </c>
      <c r="F25" s="69">
        <f>SUMIF(Global!$D$8:$D$62,$C25,Global!$E$8:$E$62)+SUMIF(Global!$H$8:$H$62,$C25,Global!$G$8:$G$62)</f>
        <v>1</v>
      </c>
      <c r="G25" s="69">
        <f>SUMIF(Global!$D$8:$D$62,$C25,Global!$G$8:$G$62)+SUMIF(Global!$H$8:$H$62,$C25,Global!$E$8:$E$62)</f>
        <v>1</v>
      </c>
      <c r="H25" s="70">
        <f>F25-G25</f>
        <v>0</v>
      </c>
      <c r="I25" s="144"/>
      <c r="J25" s="169">
        <f>D25*10000+H25*100+F25</f>
        <v>40001</v>
      </c>
      <c r="K25" s="156"/>
      <c r="L25" s="153"/>
      <c r="M25" s="153"/>
      <c r="N25" s="154"/>
      <c r="O25" s="53" t="s">
        <v>79</v>
      </c>
      <c r="P25" s="151" t="s">
        <v>215</v>
      </c>
    </row>
    <row r="26" spans="1:16" ht="15" x14ac:dyDescent="0.2">
      <c r="A26" s="144"/>
      <c r="B26" s="68"/>
      <c r="C26" s="68" t="s">
        <v>94</v>
      </c>
      <c r="D26" s="69">
        <f>(COUNTIFS(Global!$D$8:$D$62,$C26,Global!$I$8:$I$62,"=L")*3) + (COUNTIFS(Global!$D$8:$D$62,$C26,Global!$I$8:$I$62,"=E")*1) + (COUNTIFS(Global!$H$8:$H$62,$C26,Global!$I$8:$I$62,"=V")*3) + (COUNTIFS(Global!$H$8:$H$62,$C26,Global!$I$8:$I$62,"=E")*1)</f>
        <v>1</v>
      </c>
      <c r="E26" s="71">
        <f>COUNTIFS(Global!$D$8:$D$62,$C26,Global!$E$8:$E$62,"&lt;&gt;")+COUNTIFS(Global!$H$8:$H$62,$C26,Global!$G$8:$G$62,"&lt;&gt;")</f>
        <v>3</v>
      </c>
      <c r="F26" s="69">
        <f>SUMIF(Global!$D$8:$D$62,$C26,Global!$E$8:$E$62)+SUMIF(Global!$H$8:$H$62,$C26,Global!$G$8:$G$62)</f>
        <v>1</v>
      </c>
      <c r="G26" s="69">
        <f>SUMIF(Global!$D$8:$D$62,$C26,Global!$G$8:$G$62)+SUMIF(Global!$H$8:$H$62,$C26,Global!$E$8:$E$62)</f>
        <v>3</v>
      </c>
      <c r="H26" s="70">
        <f>F26-G26</f>
        <v>-2</v>
      </c>
      <c r="I26" s="144"/>
      <c r="J26" s="169">
        <f>D26*10000+H26*100+F26</f>
        <v>9801</v>
      </c>
      <c r="K26" s="156"/>
      <c r="L26" s="153"/>
      <c r="M26" s="153"/>
      <c r="N26" s="154"/>
      <c r="O26" s="53" t="s">
        <v>97</v>
      </c>
      <c r="P26" s="151" t="s">
        <v>215</v>
      </c>
    </row>
    <row r="27" spans="1:16" x14ac:dyDescent="0.2">
      <c r="A27" s="144"/>
      <c r="B27" s="68"/>
      <c r="C27" s="68"/>
      <c r="D27" s="69"/>
      <c r="E27" s="69"/>
      <c r="F27" s="69"/>
      <c r="G27" s="69"/>
      <c r="H27" s="70"/>
      <c r="I27" s="144"/>
      <c r="J27" s="169"/>
      <c r="K27" s="156"/>
      <c r="L27" s="153"/>
      <c r="M27" s="153"/>
      <c r="N27" s="154"/>
      <c r="O27" s="53" t="s">
        <v>103</v>
      </c>
      <c r="P27" s="151" t="s">
        <v>215</v>
      </c>
    </row>
    <row r="28" spans="1:16" x14ac:dyDescent="0.2">
      <c r="A28" s="144"/>
      <c r="B28" s="68" t="s">
        <v>62</v>
      </c>
      <c r="C28" s="68"/>
      <c r="D28" s="69"/>
      <c r="E28" s="69"/>
      <c r="F28" s="69"/>
      <c r="G28" s="69"/>
      <c r="H28" s="70"/>
      <c r="I28" s="144"/>
      <c r="J28" s="169"/>
      <c r="K28" s="156"/>
      <c r="L28" s="153"/>
      <c r="M28" s="153"/>
      <c r="N28" s="154"/>
      <c r="O28" s="53" t="s">
        <v>80</v>
      </c>
      <c r="P28" s="151" t="s">
        <v>215</v>
      </c>
    </row>
    <row r="29" spans="1:16" ht="15" x14ac:dyDescent="0.2">
      <c r="A29" s="144"/>
      <c r="B29" s="68"/>
      <c r="C29" s="68" t="s">
        <v>97</v>
      </c>
      <c r="D29" s="69">
        <f>(COUNTIFS(Global!$D$8:$D$62,$C29,Global!$I$8:$I$62,"=L")*3) + (COUNTIFS(Global!$D$8:$D$62,$C29,Global!$I$8:$I$62,"=E")*1) + (COUNTIFS(Global!$H$8:$H$62,$C29,Global!$I$8:$I$62,"=V")*3) + (COUNTIFS(Global!$H$8:$H$62,$C29,Global!$I$8:$I$62,"=E")*1)</f>
        <v>6</v>
      </c>
      <c r="E29" s="71">
        <f>COUNTIFS(Global!$D$8:$D$62,$C29,Global!$E$8:$E$62,"&lt;&gt;")+COUNTIFS(Global!$H$8:$H$62,$C29,Global!$G$8:$G$62,"&lt;&gt;")</f>
        <v>3</v>
      </c>
      <c r="F29" s="69">
        <f>SUMIF(Global!$D$8:$D$62,$C29,Global!$E$8:$E$62)+SUMIF(Global!$H$8:$H$62,$C29,Global!$G$8:$G$62)</f>
        <v>4</v>
      </c>
      <c r="G29" s="69">
        <f>SUMIF(Global!$D$8:$D$62,$C29,Global!$G$8:$G$62)+SUMIF(Global!$H$8:$H$62,$C29,Global!$E$8:$E$62)</f>
        <v>3</v>
      </c>
      <c r="H29" s="70">
        <f>F29-G29</f>
        <v>1</v>
      </c>
      <c r="I29" s="144"/>
      <c r="J29" s="169">
        <f>D29*10000+H29*100+F29</f>
        <v>60104</v>
      </c>
      <c r="K29" s="156"/>
      <c r="L29" s="153"/>
      <c r="M29" s="153"/>
      <c r="N29" s="154"/>
      <c r="O29" s="53" t="s">
        <v>98</v>
      </c>
      <c r="P29" s="151" t="s">
        <v>215</v>
      </c>
    </row>
    <row r="30" spans="1:16" ht="15" x14ac:dyDescent="0.2">
      <c r="A30" s="144"/>
      <c r="B30" s="68"/>
      <c r="C30" s="68" t="s">
        <v>95</v>
      </c>
      <c r="D30" s="69">
        <f>(COUNTIFS(Global!$D$8:$D$62,$C30,Global!$I$8:$I$62,"=L")*3) + (COUNTIFS(Global!$D$8:$D$62,$C30,Global!$I$8:$I$62,"=E")*1) + (COUNTIFS(Global!$H$8:$H$62,$C30,Global!$I$8:$I$62,"=V")*3) + (COUNTIFS(Global!$H$8:$H$62,$C30,Global!$I$8:$I$62,"=E")*1)</f>
        <v>4</v>
      </c>
      <c r="E30" s="71">
        <f>COUNTIFS(Global!$D$8:$D$62,$C30,Global!$E$8:$E$62,"&lt;&gt;")+COUNTIFS(Global!$H$8:$H$62,$C30,Global!$G$8:$G$62,"&lt;&gt;")</f>
        <v>3</v>
      </c>
      <c r="F30" s="69">
        <f>SUMIF(Global!$D$8:$D$62,$C30,Global!$E$8:$E$62)+SUMIF(Global!$H$8:$H$62,$C30,Global!$G$8:$G$62)</f>
        <v>9</v>
      </c>
      <c r="G30" s="69">
        <f>SUMIF(Global!$D$8:$D$62,$C30,Global!$G$8:$G$62)+SUMIF(Global!$H$8:$H$62,$C30,Global!$E$8:$E$62)</f>
        <v>3</v>
      </c>
      <c r="H30" s="70">
        <f>F30-G30</f>
        <v>6</v>
      </c>
      <c r="I30" s="144"/>
      <c r="J30" s="169">
        <f>D30*10000+H30*100+F30</f>
        <v>40609</v>
      </c>
      <c r="K30" s="156"/>
      <c r="L30" s="153"/>
      <c r="M30" s="153"/>
      <c r="N30" s="154"/>
      <c r="O30" s="53" t="s">
        <v>6</v>
      </c>
      <c r="P30" s="151" t="s">
        <v>215</v>
      </c>
    </row>
    <row r="31" spans="1:16" ht="15" x14ac:dyDescent="0.2">
      <c r="A31" s="144"/>
      <c r="B31" s="68"/>
      <c r="C31" s="68" t="s">
        <v>101</v>
      </c>
      <c r="D31" s="69">
        <f>(COUNTIFS(Global!$D$8:$D$62,$C31,Global!$I$8:$I$62,"=L")*3) + (COUNTIFS(Global!$D$8:$D$62,$C31,Global!$I$8:$I$62,"=E")*1) + (COUNTIFS(Global!$H$8:$H$62,$C31,Global!$I$8:$I$62,"=V")*3) + (COUNTIFS(Global!$H$8:$H$62,$C31,Global!$I$8:$I$62,"=E")*1)</f>
        <v>4</v>
      </c>
      <c r="E31" s="71">
        <f>COUNTIFS(Global!$D$8:$D$62,$C31,Global!$E$8:$E$62,"&lt;&gt;")+COUNTIFS(Global!$H$8:$H$62,$C31,Global!$G$8:$G$62,"&lt;&gt;")</f>
        <v>3</v>
      </c>
      <c r="F31" s="69">
        <f>SUMIF(Global!$D$8:$D$62,$C31,Global!$E$8:$E$62)+SUMIF(Global!$H$8:$H$62,$C31,Global!$G$8:$G$62)</f>
        <v>6</v>
      </c>
      <c r="G31" s="69">
        <f>SUMIF(Global!$D$8:$D$62,$C31,Global!$G$8:$G$62)+SUMIF(Global!$H$8:$H$62,$C31,Global!$E$8:$E$62)</f>
        <v>5</v>
      </c>
      <c r="H31" s="70">
        <f>F31-G31</f>
        <v>1</v>
      </c>
      <c r="I31" s="144"/>
      <c r="J31" s="169">
        <f>D31*10000+H31*100+F31</f>
        <v>40106</v>
      </c>
      <c r="K31" s="156"/>
      <c r="L31" s="153"/>
      <c r="M31" s="153"/>
      <c r="N31" s="154"/>
      <c r="O31" s="53" t="s">
        <v>78</v>
      </c>
      <c r="P31" s="151" t="s">
        <v>215</v>
      </c>
    </row>
    <row r="32" spans="1:16" ht="15" x14ac:dyDescent="0.2">
      <c r="A32" s="144"/>
      <c r="B32" s="68"/>
      <c r="C32" s="68" t="s">
        <v>72</v>
      </c>
      <c r="D32" s="69">
        <f>(COUNTIFS(Global!$D$8:$D$62,$C32,Global!$I$8:$I$62,"=L")*3) + (COUNTIFS(Global!$D$8:$D$62,$C32,Global!$I$8:$I$62,"=E")*1) + (COUNTIFS(Global!$H$8:$H$62,$C32,Global!$I$8:$I$62,"=V")*3) + (COUNTIFS(Global!$H$8:$H$62,$C32,Global!$I$8:$I$62,"=E")*1)</f>
        <v>3</v>
      </c>
      <c r="E32" s="71">
        <f>COUNTIFS(Global!$D$8:$D$62,$C32,Global!$E$8:$E$62,"&lt;&gt;")+COUNTIFS(Global!$H$8:$H$62,$C32,Global!$G$8:$G$62,"&lt;&gt;")</f>
        <v>3</v>
      </c>
      <c r="F32" s="69">
        <f>SUMIF(Global!$D$8:$D$62,$C32,Global!$E$8:$E$62)+SUMIF(Global!$H$8:$H$62,$C32,Global!$G$8:$G$62)</f>
        <v>3</v>
      </c>
      <c r="G32" s="69">
        <f>SUMIF(Global!$D$8:$D$62,$C32,Global!$G$8:$G$62)+SUMIF(Global!$H$8:$H$62,$C32,Global!$E$8:$E$62)</f>
        <v>11</v>
      </c>
      <c r="H32" s="70">
        <f>F32-G32</f>
        <v>-8</v>
      </c>
      <c r="I32" s="144"/>
      <c r="J32" s="169">
        <f>D32*10000+H32*100+F32</f>
        <v>29203</v>
      </c>
      <c r="K32" s="156"/>
      <c r="L32" s="153"/>
      <c r="M32" s="153"/>
      <c r="N32" s="154"/>
      <c r="O32" s="53" t="s">
        <v>75</v>
      </c>
      <c r="P32" s="151" t="s">
        <v>215</v>
      </c>
    </row>
    <row r="33" spans="1:16" x14ac:dyDescent="0.2">
      <c r="A33" s="144"/>
      <c r="B33" s="68"/>
      <c r="C33" s="68"/>
      <c r="D33" s="69"/>
      <c r="E33" s="69"/>
      <c r="F33" s="69"/>
      <c r="G33" s="69"/>
      <c r="H33" s="70"/>
      <c r="I33" s="144"/>
      <c r="J33" s="169"/>
      <c r="K33" s="156"/>
      <c r="L33" s="153"/>
      <c r="M33" s="153"/>
      <c r="N33" s="154"/>
      <c r="O33" s="53" t="s">
        <v>74</v>
      </c>
      <c r="P33" s="151" t="s">
        <v>215</v>
      </c>
    </row>
    <row r="34" spans="1:16" x14ac:dyDescent="0.2">
      <c r="A34" s="144"/>
      <c r="B34" s="68" t="s">
        <v>61</v>
      </c>
      <c r="C34" s="68"/>
      <c r="D34" s="69"/>
      <c r="E34" s="69"/>
      <c r="F34" s="69"/>
      <c r="G34" s="69"/>
      <c r="H34" s="70"/>
      <c r="I34" s="144"/>
      <c r="J34" s="169"/>
      <c r="K34" s="156"/>
      <c r="L34" s="153"/>
      <c r="M34" s="153"/>
      <c r="N34" s="154"/>
      <c r="O34" s="53" t="s">
        <v>99</v>
      </c>
      <c r="P34" s="151" t="s">
        <v>215</v>
      </c>
    </row>
    <row r="35" spans="1:16" ht="15" x14ac:dyDescent="0.2">
      <c r="A35" s="144"/>
      <c r="B35" s="68"/>
      <c r="C35" s="68" t="s">
        <v>103</v>
      </c>
      <c r="D35" s="69">
        <f>(COUNTIFS(Global!$D$8:$D$62,$C35,Global!$I$8:$I$62,"=L")*3) + (COUNTIFS(Global!$D$8:$D$62,$C35,Global!$I$8:$I$62,"=E")*1) + (COUNTIFS(Global!$H$8:$H$62,$C35,Global!$I$8:$I$62,"=V")*3) + (COUNTIFS(Global!$H$8:$H$62,$C35,Global!$I$8:$I$62,"=E")*1)</f>
        <v>7</v>
      </c>
      <c r="E35" s="71">
        <f>COUNTIFS(Global!$D$8:$D$62,$C35,Global!$E$8:$E$62,"&lt;&gt;")+COUNTIFS(Global!$H$8:$H$62,$C35,Global!$G$8:$G$62,"&lt;&gt;")</f>
        <v>3</v>
      </c>
      <c r="F35" s="69">
        <f>SUMIF(Global!$D$8:$D$62,$C35,Global!$E$8:$E$62)+SUMIF(Global!$H$8:$H$62,$C35,Global!$G$8:$G$62)</f>
        <v>4</v>
      </c>
      <c r="G35" s="69">
        <f>SUMIF(Global!$D$8:$D$62,$C35,Global!$G$8:$G$62)+SUMIF(Global!$H$8:$H$62,$C35,Global!$E$8:$E$62)</f>
        <v>1</v>
      </c>
      <c r="H35" s="70">
        <f>F35-G35</f>
        <v>3</v>
      </c>
      <c r="I35" s="144"/>
      <c r="J35" s="169">
        <f>D35*10000+H35*100+F35</f>
        <v>70304</v>
      </c>
      <c r="K35" s="156"/>
      <c r="L35" s="153"/>
      <c r="M35" s="153"/>
      <c r="N35" s="154"/>
      <c r="O35" s="53" t="s">
        <v>100</v>
      </c>
      <c r="P35" s="151" t="s">
        <v>215</v>
      </c>
    </row>
    <row r="36" spans="1:16" ht="15" x14ac:dyDescent="0.2">
      <c r="A36" s="144"/>
      <c r="B36" s="68"/>
      <c r="C36" s="68" t="s">
        <v>81</v>
      </c>
      <c r="D36" s="69">
        <f>(COUNTIFS(Global!$D$8:$D$62,$C36,Global!$I$8:$I$62,"=L")*3) + (COUNTIFS(Global!$D$8:$D$62,$C36,Global!$I$8:$I$62,"=E")*1) + (COUNTIFS(Global!$H$8:$H$62,$C36,Global!$I$8:$I$62,"=V")*3) + (COUNTIFS(Global!$H$8:$H$62,$C36,Global!$I$8:$I$62,"=E")*1)</f>
        <v>5</v>
      </c>
      <c r="E36" s="71">
        <f>COUNTIFS(Global!$D$8:$D$62,$C36,Global!$E$8:$E$62,"&lt;&gt;")+COUNTIFS(Global!$H$8:$H$62,$C36,Global!$G$8:$G$62,"&lt;&gt;")</f>
        <v>3</v>
      </c>
      <c r="F36" s="69">
        <f>SUMIF(Global!$D$8:$D$62,$C36,Global!$E$8:$E$62)+SUMIF(Global!$H$8:$H$62,$C36,Global!$G$8:$G$62)</f>
        <v>4</v>
      </c>
      <c r="G36" s="69">
        <f>SUMIF(Global!$D$8:$D$62,$C36,Global!$G$8:$G$62)+SUMIF(Global!$H$8:$H$62,$C36,Global!$E$8:$E$62)</f>
        <v>1</v>
      </c>
      <c r="H36" s="70">
        <f>F36-G36</f>
        <v>3</v>
      </c>
      <c r="I36" s="144"/>
      <c r="J36" s="169">
        <f>D36*10000+H36*100+F36</f>
        <v>50304</v>
      </c>
      <c r="K36" s="156"/>
      <c r="L36" s="153"/>
      <c r="M36" s="153"/>
      <c r="N36" s="154"/>
      <c r="O36" s="53" t="s">
        <v>24</v>
      </c>
      <c r="P36" s="151" t="s">
        <v>215</v>
      </c>
    </row>
    <row r="37" spans="1:16" ht="15" x14ac:dyDescent="0.2">
      <c r="A37" s="144"/>
      <c r="B37" s="68"/>
      <c r="C37" s="68" t="s">
        <v>92</v>
      </c>
      <c r="D37" s="69">
        <f>(COUNTIFS(Global!$D$8:$D$62,$C37,Global!$I$8:$I$62,"=L")*3) + (COUNTIFS(Global!$D$8:$D$62,$C37,Global!$I$8:$I$62,"=E")*1) + (COUNTIFS(Global!$H$8:$H$62,$C37,Global!$I$8:$I$62,"=V")*3) + (COUNTIFS(Global!$H$8:$H$62,$C37,Global!$I$8:$I$62,"=E")*1)</f>
        <v>4</v>
      </c>
      <c r="E37" s="71">
        <f>COUNTIFS(Global!$D$8:$D$62,$C37,Global!$E$8:$E$62,"&lt;&gt;")+COUNTIFS(Global!$H$8:$H$62,$C37,Global!$G$8:$G$62,"&lt;&gt;")</f>
        <v>3</v>
      </c>
      <c r="F37" s="69">
        <f>SUMIF(Global!$D$8:$D$62,$C37,Global!$E$8:$E$62)+SUMIF(Global!$H$8:$H$62,$C37,Global!$G$8:$G$62)</f>
        <v>1</v>
      </c>
      <c r="G37" s="69">
        <f>SUMIF(Global!$D$8:$D$62,$C37,Global!$G$8:$G$62)+SUMIF(Global!$H$8:$H$62,$C37,Global!$E$8:$E$62)</f>
        <v>2</v>
      </c>
      <c r="H37" s="70">
        <f>F37-G37</f>
        <v>-1</v>
      </c>
      <c r="I37" s="144"/>
      <c r="J37" s="169">
        <f>D37*10000+H37*100+F37</f>
        <v>39901</v>
      </c>
      <c r="K37" s="156"/>
      <c r="L37" s="153"/>
      <c r="M37" s="153"/>
      <c r="N37" s="154"/>
      <c r="O37" s="53"/>
      <c r="P37" s="151" t="s">
        <v>215</v>
      </c>
    </row>
    <row r="38" spans="1:16" ht="15" x14ac:dyDescent="0.2">
      <c r="A38" s="144"/>
      <c r="B38" s="68"/>
      <c r="C38" s="68" t="s">
        <v>107</v>
      </c>
      <c r="D38" s="69">
        <f>(COUNTIFS(Global!$D$8:$D$62,$C38,Global!$I$8:$I$62,"=L")*3) + (COUNTIFS(Global!$D$8:$D$62,$C38,Global!$I$8:$I$62,"=E")*1) + (COUNTIFS(Global!$H$8:$H$62,$C38,Global!$I$8:$I$62,"=V")*3) + (COUNTIFS(Global!$H$8:$H$62,$C38,Global!$I$8:$I$62,"=E")*1)</f>
        <v>0</v>
      </c>
      <c r="E38" s="71">
        <f>COUNTIFS(Global!$D$8:$D$62,$C38,Global!$E$8:$E$62,"&lt;&gt;")+COUNTIFS(Global!$H$8:$H$62,$C38,Global!$G$8:$G$62,"&lt;&gt;")</f>
        <v>3</v>
      </c>
      <c r="F38" s="69">
        <f>SUMIF(Global!$D$8:$D$62,$C38,Global!$E$8:$E$62)+SUMIF(Global!$H$8:$H$62,$C38,Global!$G$8:$G$62)</f>
        <v>2</v>
      </c>
      <c r="G38" s="69">
        <f>SUMIF(Global!$D$8:$D$62,$C38,Global!$G$8:$G$62)+SUMIF(Global!$H$8:$H$62,$C38,Global!$E$8:$E$62)</f>
        <v>7</v>
      </c>
      <c r="H38" s="70">
        <f>F38-G38</f>
        <v>-5</v>
      </c>
      <c r="I38" s="144"/>
      <c r="J38" s="169">
        <f>D38*10000+H38*100+F38</f>
        <v>-498</v>
      </c>
      <c r="K38" s="156"/>
      <c r="L38" s="153"/>
      <c r="M38" s="153"/>
      <c r="N38" s="154"/>
      <c r="O38" s="53"/>
      <c r="P38" s="151" t="s">
        <v>215</v>
      </c>
    </row>
    <row r="39" spans="1:16" x14ac:dyDescent="0.2">
      <c r="A39" s="144"/>
      <c r="B39" s="68"/>
      <c r="C39" s="68"/>
      <c r="D39" s="69"/>
      <c r="E39" s="69"/>
      <c r="F39" s="69"/>
      <c r="G39" s="69"/>
      <c r="H39" s="70"/>
      <c r="I39" s="144"/>
      <c r="J39" s="169"/>
      <c r="K39" s="156"/>
      <c r="L39" s="153"/>
      <c r="M39" s="153"/>
      <c r="N39" s="154"/>
      <c r="O39" s="53"/>
      <c r="P39" s="151" t="s">
        <v>215</v>
      </c>
    </row>
    <row r="40" spans="1:16" x14ac:dyDescent="0.2">
      <c r="A40" s="144"/>
      <c r="B40" s="68" t="s">
        <v>59</v>
      </c>
      <c r="C40" s="68"/>
      <c r="D40" s="69"/>
      <c r="E40" s="69"/>
      <c r="F40" s="69"/>
      <c r="G40" s="69"/>
      <c r="H40" s="70"/>
      <c r="I40" s="144"/>
      <c r="J40" s="169"/>
      <c r="K40" s="156"/>
      <c r="L40" s="153"/>
      <c r="M40" s="153"/>
      <c r="N40" s="154"/>
      <c r="O40" s="53"/>
      <c r="P40" s="151" t="s">
        <v>215</v>
      </c>
    </row>
    <row r="41" spans="1:16" ht="15" x14ac:dyDescent="0.2">
      <c r="A41" s="144"/>
      <c r="B41" s="68"/>
      <c r="C41" s="68" t="s">
        <v>105</v>
      </c>
      <c r="D41" s="69">
        <f>(COUNTIFS(Global!$D$8:$D$62,$C41,Global!$I$8:$I$62,"=L")*3) + (COUNTIFS(Global!$D$8:$D$62,$C41,Global!$I$8:$I$62,"=E")*1) + (COUNTIFS(Global!$H$8:$H$62,$C41,Global!$I$8:$I$62,"=V")*3) + (COUNTIFS(Global!$H$8:$H$62,$C41,Global!$I$8:$I$62,"=E")*1)</f>
        <v>6</v>
      </c>
      <c r="E41" s="71">
        <f>COUNTIFS(Global!$D$8:$D$62,$C41,Global!$E$8:$E$62,"&lt;&gt;")+COUNTIFS(Global!$H$8:$H$62,$C41,Global!$G$8:$G$62,"&lt;&gt;")</f>
        <v>3</v>
      </c>
      <c r="F41" s="69">
        <f>SUMIF(Global!$D$8:$D$62,$C41,Global!$E$8:$E$62)+SUMIF(Global!$H$8:$H$62,$C41,Global!$G$8:$G$62)</f>
        <v>3</v>
      </c>
      <c r="G41" s="69">
        <f>SUMIF(Global!$D$8:$D$62,$C41,Global!$G$8:$G$62)+SUMIF(Global!$H$8:$H$62,$C41,Global!$E$8:$E$62)</f>
        <v>1</v>
      </c>
      <c r="H41" s="70">
        <f>F41-G41</f>
        <v>2</v>
      </c>
      <c r="I41" s="144"/>
      <c r="J41" s="169">
        <f>D41*10000+H41*100+F41</f>
        <v>60203</v>
      </c>
      <c r="K41" s="156"/>
      <c r="L41" s="153"/>
      <c r="M41" s="153"/>
      <c r="N41" s="154"/>
      <c r="O41" s="53"/>
      <c r="P41" s="151" t="s">
        <v>215</v>
      </c>
    </row>
    <row r="42" spans="1:16" ht="15" x14ac:dyDescent="0.2">
      <c r="A42" s="144"/>
      <c r="B42" s="68"/>
      <c r="C42" s="68" t="s">
        <v>99</v>
      </c>
      <c r="D42" s="69">
        <f>(COUNTIFS(Global!$D$8:$D$62,$C42,Global!$I$8:$I$62,"=L")*3) + (COUNTIFS(Global!$D$8:$D$62,$C42,Global!$I$8:$I$62,"=E")*1) + (COUNTIFS(Global!$H$8:$H$62,$C42,Global!$I$8:$I$62,"=V")*3) + (COUNTIFS(Global!$H$8:$H$62,$C42,Global!$I$8:$I$62,"=E")*1)</f>
        <v>6</v>
      </c>
      <c r="E42" s="71">
        <f>COUNTIFS(Global!$D$8:$D$62,$C42,Global!$E$8:$E$62,"&lt;&gt;")+COUNTIFS(Global!$H$8:$H$62,$C42,Global!$G$8:$G$62,"&lt;&gt;")</f>
        <v>3</v>
      </c>
      <c r="F42" s="69">
        <f>SUMIF(Global!$D$8:$D$62,$C42,Global!$E$8:$E$62)+SUMIF(Global!$H$8:$H$62,$C42,Global!$G$8:$G$62)</f>
        <v>4</v>
      </c>
      <c r="G42" s="69">
        <f>SUMIF(Global!$D$8:$D$62,$C42,Global!$G$8:$G$62)+SUMIF(Global!$H$8:$H$62,$C42,Global!$E$8:$E$62)</f>
        <v>3</v>
      </c>
      <c r="H42" s="70">
        <f>F42-G42</f>
        <v>1</v>
      </c>
      <c r="I42" s="144"/>
      <c r="J42" s="169">
        <f>D42*10000+H42*100+F42</f>
        <v>60104</v>
      </c>
      <c r="K42" s="156"/>
      <c r="L42" s="153"/>
      <c r="M42" s="153"/>
      <c r="N42" s="154"/>
      <c r="O42" s="53"/>
      <c r="P42" s="151" t="s">
        <v>215</v>
      </c>
    </row>
    <row r="43" spans="1:16" ht="15" x14ac:dyDescent="0.2">
      <c r="A43" s="144"/>
      <c r="B43" s="68"/>
      <c r="C43" s="68" t="s">
        <v>106</v>
      </c>
      <c r="D43" s="69">
        <f>(COUNTIFS(Global!$D$8:$D$62,$C43,Global!$I$8:$I$62,"=L")*3) + (COUNTIFS(Global!$D$8:$D$62,$C43,Global!$I$8:$I$62,"=E")*1) + (COUNTIFS(Global!$H$8:$H$62,$C43,Global!$I$8:$I$62,"=V")*3) + (COUNTIFS(Global!$H$8:$H$62,$C43,Global!$I$8:$I$62,"=E")*1)</f>
        <v>4</v>
      </c>
      <c r="E43" s="71">
        <f>COUNTIFS(Global!$D$8:$D$62,$C43,Global!$E$8:$E$62,"&lt;&gt;")+COUNTIFS(Global!$H$8:$H$62,$C43,Global!$G$8:$G$62,"&lt;&gt;")</f>
        <v>3</v>
      </c>
      <c r="F43" s="69">
        <f>SUMIF(Global!$D$8:$D$62,$C43,Global!$E$8:$E$62)+SUMIF(Global!$H$8:$H$62,$C43,Global!$G$8:$G$62)</f>
        <v>4</v>
      </c>
      <c r="G43" s="69">
        <f>SUMIF(Global!$D$8:$D$62,$C43,Global!$G$8:$G$62)+SUMIF(Global!$H$8:$H$62,$C43,Global!$E$8:$E$62)</f>
        <v>4</v>
      </c>
      <c r="H43" s="70">
        <f>F43-G43</f>
        <v>0</v>
      </c>
      <c r="I43" s="144"/>
      <c r="J43" s="169">
        <f>D43*10000+H43*100+F43</f>
        <v>40004</v>
      </c>
      <c r="K43" s="156"/>
      <c r="L43" s="153"/>
      <c r="M43" s="153"/>
      <c r="N43" s="154"/>
      <c r="O43" s="53"/>
      <c r="P43" s="151" t="s">
        <v>215</v>
      </c>
    </row>
    <row r="44" spans="1:16" ht="15" x14ac:dyDescent="0.2">
      <c r="A44" s="144"/>
      <c r="B44" s="68"/>
      <c r="C44" s="68" t="s">
        <v>74</v>
      </c>
      <c r="D44" s="69">
        <f>(COUNTIFS(Global!$D$8:$D$62,$C44,Global!$I$8:$I$62,"=L")*3) + (COUNTIFS(Global!$D$8:$D$62,$C44,Global!$I$8:$I$62,"=E")*1) + (COUNTIFS(Global!$H$8:$H$62,$C44,Global!$I$8:$I$62,"=V")*3) + (COUNTIFS(Global!$H$8:$H$62,$C44,Global!$I$8:$I$62,"=E")*1)</f>
        <v>1</v>
      </c>
      <c r="E44" s="71">
        <f>COUNTIFS(Global!$D$8:$D$62,$C44,Global!$E$8:$E$62,"&lt;&gt;")+COUNTIFS(Global!$H$8:$H$62,$C44,Global!$G$8:$G$62,"&lt;&gt;")</f>
        <v>3</v>
      </c>
      <c r="F44" s="69">
        <f>SUMIF(Global!$D$8:$D$62,$C44,Global!$E$8:$E$62)+SUMIF(Global!$H$8:$H$62,$C44,Global!$G$8:$G$62)</f>
        <v>5</v>
      </c>
      <c r="G44" s="69">
        <f>SUMIF(Global!$D$8:$D$62,$C44,Global!$G$8:$G$62)+SUMIF(Global!$H$8:$H$62,$C44,Global!$E$8:$E$62)</f>
        <v>8</v>
      </c>
      <c r="H44" s="70">
        <f>F44-G44</f>
        <v>-3</v>
      </c>
      <c r="I44" s="144"/>
      <c r="J44" s="169">
        <f>D44*10000+H44*100+F44</f>
        <v>9705</v>
      </c>
      <c r="K44" s="156"/>
      <c r="L44" s="153"/>
      <c r="M44" s="153"/>
      <c r="N44" s="154"/>
      <c r="O44" s="53"/>
      <c r="P44" s="151" t="s">
        <v>215</v>
      </c>
    </row>
    <row r="45" spans="1:16" x14ac:dyDescent="0.2">
      <c r="A45" s="144"/>
      <c r="B45" s="68"/>
      <c r="C45" s="68"/>
      <c r="D45" s="69"/>
      <c r="E45" s="69"/>
      <c r="F45" s="69"/>
      <c r="G45" s="69"/>
      <c r="H45" s="70"/>
      <c r="I45" s="144"/>
      <c r="J45" s="169"/>
      <c r="K45" s="156"/>
      <c r="L45" s="153"/>
      <c r="M45" s="153"/>
      <c r="N45" s="154"/>
      <c r="O45" s="53"/>
      <c r="P45" s="151" t="s">
        <v>215</v>
      </c>
    </row>
    <row r="46" spans="1:16" x14ac:dyDescent="0.2">
      <c r="A46" s="144"/>
      <c r="B46" s="68" t="s">
        <v>60</v>
      </c>
      <c r="C46" s="68"/>
      <c r="D46" s="69"/>
      <c r="E46" s="69"/>
      <c r="F46" s="69"/>
      <c r="G46" s="69"/>
      <c r="H46" s="70"/>
      <c r="I46" s="144"/>
      <c r="J46" s="169"/>
      <c r="K46" s="156"/>
      <c r="L46" s="153"/>
      <c r="M46" s="153"/>
      <c r="N46" s="154"/>
      <c r="O46" s="53"/>
      <c r="P46" s="151" t="s">
        <v>215</v>
      </c>
    </row>
    <row r="47" spans="1:16" ht="15" x14ac:dyDescent="0.2">
      <c r="A47" s="144"/>
      <c r="B47" s="68"/>
      <c r="C47" s="68" t="s">
        <v>6</v>
      </c>
      <c r="D47" s="69">
        <f>(COUNTIFS(Global!$D$8:$D$62,$C47,Global!$I$8:$I$62,"=L")*3) + (COUNTIFS(Global!$D$8:$D$62,$C47,Global!$I$8:$I$62,"=E")*1) + (COUNTIFS(Global!$H$8:$H$62,$C47,Global!$I$8:$I$62,"=V")*3) + (COUNTIFS(Global!$H$8:$H$62,$C47,Global!$I$8:$I$62,"=E")*1)</f>
        <v>6</v>
      </c>
      <c r="E47" s="71">
        <f>COUNTIFS(Global!$D$8:$D$62,$C47,Global!$E$8:$E$62,"&lt;&gt;")+COUNTIFS(Global!$H$8:$H$62,$C47,Global!$G$8:$G$62,"&lt;&gt;")</f>
        <v>3</v>
      </c>
      <c r="F47" s="69">
        <f>SUMIF(Global!$D$8:$D$62,$C47,Global!$E$8:$E$62)+SUMIF(Global!$H$8:$H$62,$C47,Global!$G$8:$G$62)</f>
        <v>6</v>
      </c>
      <c r="G47" s="69">
        <f>SUMIF(Global!$D$8:$D$62,$C47,Global!$G$8:$G$62)+SUMIF(Global!$H$8:$H$62,$C47,Global!$E$8:$E$62)</f>
        <v>4</v>
      </c>
      <c r="H47" s="70">
        <f>F47-G47</f>
        <v>2</v>
      </c>
      <c r="I47" s="144"/>
      <c r="J47" s="169">
        <f>D47*10000+H47*100+F47</f>
        <v>60206</v>
      </c>
      <c r="K47" s="156"/>
      <c r="L47" s="153"/>
      <c r="M47" s="153"/>
      <c r="N47" s="154"/>
      <c r="O47" s="53"/>
      <c r="P47" s="151" t="s">
        <v>215</v>
      </c>
    </row>
    <row r="48" spans="1:16" ht="15" x14ac:dyDescent="0.2">
      <c r="A48" s="144"/>
      <c r="B48" s="68"/>
      <c r="C48" s="68" t="s">
        <v>93</v>
      </c>
      <c r="D48" s="69">
        <f>(COUNTIFS(Global!$D$8:$D$62,$C48,Global!$I$8:$I$62,"=L")*3) + (COUNTIFS(Global!$D$8:$D$62,$C48,Global!$I$8:$I$62,"=E")*1) + (COUNTIFS(Global!$H$8:$H$62,$C48,Global!$I$8:$I$62,"=V")*3) + (COUNTIFS(Global!$H$8:$H$62,$C48,Global!$I$8:$I$62,"=E")*1)</f>
        <v>4</v>
      </c>
      <c r="E48" s="71">
        <f>COUNTIFS(Global!$D$8:$D$62,$C48,Global!$E$8:$E$62,"&lt;&gt;")+COUNTIFS(Global!$H$8:$H$62,$C48,Global!$G$8:$G$62,"&lt;&gt;")</f>
        <v>3</v>
      </c>
      <c r="F48" s="69">
        <f>SUMIF(Global!$D$8:$D$62,$C48,Global!$E$8:$E$62)+SUMIF(Global!$H$8:$H$62,$C48,Global!$G$8:$G$62)</f>
        <v>4</v>
      </c>
      <c r="G48" s="69">
        <f>SUMIF(Global!$D$8:$D$62,$C48,Global!$G$8:$G$62)+SUMIF(Global!$H$8:$H$62,$C48,Global!$E$8:$E$62)</f>
        <v>4</v>
      </c>
      <c r="H48" s="70">
        <f>F48-G48</f>
        <v>0</v>
      </c>
      <c r="I48" s="144"/>
      <c r="J48" s="169">
        <f>D48*10000+H48*100+F48</f>
        <v>40004</v>
      </c>
      <c r="K48" s="156"/>
      <c r="L48" s="153"/>
      <c r="M48" s="153"/>
      <c r="N48" s="154"/>
      <c r="O48" s="53"/>
      <c r="P48" s="151" t="s">
        <v>215</v>
      </c>
    </row>
    <row r="49" spans="1:16" ht="15" x14ac:dyDescent="0.2">
      <c r="A49" s="144"/>
      <c r="B49" s="68"/>
      <c r="C49" s="68" t="s">
        <v>24</v>
      </c>
      <c r="D49" s="69">
        <f>(COUNTIFS(Global!$D$8:$D$62,$C49,Global!$I$8:$I$62,"=L")*3) + (COUNTIFS(Global!$D$8:$D$62,$C49,Global!$I$8:$I$62,"=E")*1) + (COUNTIFS(Global!$H$8:$H$62,$C49,Global!$I$8:$I$62,"=V")*3) + (COUNTIFS(Global!$H$8:$H$62,$C49,Global!$I$8:$I$62,"=E")*1)</f>
        <v>4</v>
      </c>
      <c r="E49" s="71">
        <f>COUNTIFS(Global!$D$8:$D$62,$C49,Global!$E$8:$E$62,"&lt;&gt;")+COUNTIFS(Global!$H$8:$H$62,$C49,Global!$G$8:$G$62,"&lt;&gt;")</f>
        <v>3</v>
      </c>
      <c r="F49" s="69">
        <f>SUMIF(Global!$D$8:$D$62,$C49,Global!$E$8:$E$62)+SUMIF(Global!$H$8:$H$62,$C49,Global!$G$8:$G$62)</f>
        <v>2</v>
      </c>
      <c r="G49" s="69">
        <f>SUMIF(Global!$D$8:$D$62,$C49,Global!$G$8:$G$62)+SUMIF(Global!$H$8:$H$62,$C49,Global!$E$8:$E$62)</f>
        <v>2</v>
      </c>
      <c r="H49" s="70">
        <f>F49-G49</f>
        <v>0</v>
      </c>
      <c r="I49" s="144"/>
      <c r="J49" s="169">
        <f>D49*10000+H49*100+F49</f>
        <v>40002</v>
      </c>
      <c r="K49" s="156"/>
      <c r="L49" s="153"/>
      <c r="M49" s="153"/>
      <c r="N49" s="154"/>
      <c r="O49" s="53"/>
      <c r="P49" s="151" t="s">
        <v>215</v>
      </c>
    </row>
    <row r="50" spans="1:16" ht="15" x14ac:dyDescent="0.2">
      <c r="A50" s="144"/>
      <c r="B50" s="68"/>
      <c r="C50" s="68" t="s">
        <v>77</v>
      </c>
      <c r="D50" s="69">
        <f>(COUNTIFS(Global!$D$8:$D$62,$C50,Global!$I$8:$I$62,"=L")*3) + (COUNTIFS(Global!$D$8:$D$62,$C50,Global!$I$8:$I$62,"=E")*1) + (COUNTIFS(Global!$H$8:$H$62,$C50,Global!$I$8:$I$62,"=V")*3) + (COUNTIFS(Global!$H$8:$H$62,$C50,Global!$I$8:$I$62,"=E")*1)</f>
        <v>3</v>
      </c>
      <c r="E50" s="71">
        <f>COUNTIFS(Global!$D$8:$D$62,$C50,Global!$E$8:$E$62,"&lt;&gt;")+COUNTIFS(Global!$H$8:$H$62,$C50,Global!$G$8:$G$62,"&lt;&gt;")</f>
        <v>3</v>
      </c>
      <c r="F50" s="69">
        <f>SUMIF(Global!$D$8:$D$62,$C50,Global!$E$8:$E$62)+SUMIF(Global!$H$8:$H$62,$C50,Global!$G$8:$G$62)</f>
        <v>5</v>
      </c>
      <c r="G50" s="69">
        <f>SUMIF(Global!$D$8:$D$62,$C50,Global!$G$8:$G$62)+SUMIF(Global!$H$8:$H$62,$C50,Global!$E$8:$E$62)</f>
        <v>7</v>
      </c>
      <c r="H50" s="70">
        <f>F50-G50</f>
        <v>-2</v>
      </c>
      <c r="I50" s="144"/>
      <c r="J50" s="169">
        <f>D50*10000+H50*100+F50</f>
        <v>29805</v>
      </c>
      <c r="K50" s="156"/>
      <c r="L50" s="153"/>
      <c r="M50" s="153"/>
      <c r="N50" s="154"/>
      <c r="O50" s="53"/>
      <c r="P50" s="151" t="s">
        <v>215</v>
      </c>
    </row>
    <row r="51" spans="1:16" s="22" customFormat="1" x14ac:dyDescent="0.2">
      <c r="A51" s="144"/>
      <c r="B51" s="148"/>
      <c r="C51" s="148"/>
      <c r="D51" s="149"/>
      <c r="E51" s="149"/>
      <c r="F51" s="149"/>
      <c r="G51" s="149"/>
      <c r="H51" s="150"/>
      <c r="I51" s="144"/>
      <c r="J51" s="169"/>
      <c r="K51" s="156"/>
      <c r="L51" s="153"/>
      <c r="M51" s="153"/>
      <c r="N51" s="154"/>
      <c r="O51" s="53"/>
      <c r="P51" s="151" t="s">
        <v>215</v>
      </c>
    </row>
  </sheetData>
  <sheetProtection sheet="1" objects="1" scenarios="1"/>
  <sortState xmlns:xlrd2="http://schemas.microsoft.com/office/spreadsheetml/2017/richdata2" ref="C47:J50">
    <sortCondition descending="1" ref="J47:J50"/>
  </sortState>
  <mergeCells count="1">
    <mergeCell ref="B2:H2"/>
  </mergeCells>
  <dataValidations count="1">
    <dataValidation type="list" allowBlank="1" showInputMessage="1" showErrorMessage="1" sqref="C5:C50" xr:uid="{4B2762E1-C856-49C0-AE62-58BC32D00247}">
      <formula1>$O$5:$O$36</formula1>
    </dataValidation>
  </dataValidations>
  <pageMargins left="0.7" right="0.7" top="0.75" bottom="0.75" header="0.3" footer="0.3"/>
  <pageSetup orientation="portrait" r:id="rId1"/>
  <webPublishItems count="210">
    <webPublishItem id="642" divId="Quiniela Mundial 2022 - Todos los Participantes_642" sourceType="range" sourceRef="A2:G50" destinationFile="C:\data files\websites\EstaEsLaBuena\Data\grupos.htm"/>
    <webPublishItem id="11168" divId="Quiniela Mundial 2022 - Todos los Participantes_11168" sourceType="range" sourceRef="A2:G50" destinationFile="C:\data files\websites\EstaEsLaBuena\Data\grupos.htm"/>
    <webPublishItem id="11634" divId="Quiniela Mundial 2022 - Todos los Participantes_11634" sourceType="range" sourceRef="A2:G50" destinationFile="C:\data files\websites\EstaEsLaBuena\Data\grupos.htm"/>
    <webPublishItem id="11791" divId="Quiniela Mundial 2022 - Todos los Participantes_11791" sourceType="range" sourceRef="A2:G50" destinationFile="C:\data files\websites\EstaEsLaBuena\Data\grupos.htm"/>
    <webPublishItem id="16353" divId="Quiniela Mundial 2022 - Todos los Participantes_16353" sourceType="range" sourceRef="A2:H50" destinationFile="C:\data files\websites\EstaEsLaBuena\Data\grupos.htm"/>
    <webPublishItem id="16519" divId="Quiniela Mundial 2022 - Todos los Participantes_16519" sourceType="range" sourceRef="A2:H50" destinationFile="C:\data files\websites\EstaEsLaBuena\Data\grupos.htm"/>
    <webPublishItem id="2976" divId="Quiniela Mundial 2022 - Todos los Participantes_2976" sourceType="range" sourceRef="A2:H50" destinationFile="C:\data files\websites\EstaEsLaBuena\Data\grupos.htm"/>
    <webPublishItem id="16755" divId="Quiniela Mundial 2022 - Todos los Participantes_16755" sourceType="range" sourceRef="A2:H50" destinationFile="C:\data files\websites\EstaEsLaBuena\Data\grupos.htm"/>
    <webPublishItem id="20273" divId="Quiniela Mundial 2022 - Todos los Participantes_20273" sourceType="range" sourceRef="A2:H50" destinationFile="C:\data files\websites\EstaEsLaBuena\Data\grupos.htm"/>
    <webPublishItem id="26135" divId="Quiniela Mundial 2022 - Todos los Participantes_26135" sourceType="range" sourceRef="A2:H50" destinationFile="C:\data files\websites\EstaEsLaBuena\Data\grupos.htm"/>
    <webPublishItem id="5064" divId="Quiniela Mundial 2022 - Todos los Participantes_5064" sourceType="range" sourceRef="A2:H50" destinationFile="C:\data files\websites\EstaEsLaBuena\Data\grupos.htm"/>
    <webPublishItem id="17565" divId="Quiniela Mundial 2022 - Todos los Participantes_17565" sourceType="range" sourceRef="A2:H50" destinationFile="C:\data files\websites\EstaEsLaBuena\Data\grupos.htm"/>
    <webPublishItem id="18348" divId="Quiniela Mundial 2022 - Todos los Participantes_18348" sourceType="range" sourceRef="A2:H50" destinationFile="C:\data files\websites\EstaEsLaBuena\Data\grupos.htm"/>
    <webPublishItem id="19311" divId="Quiniela Mundial 2022 - Todos los Participantes_19311" sourceType="range" sourceRef="A2:H50" destinationFile="C:\data files\websites\EstaEsLaBuena\Data\grupos.htm"/>
    <webPublishItem id="19998" divId="Quiniela Mundial 2022 - Todos los Participantes_19998" sourceType="range" sourceRef="A2:H50" destinationFile="C:\data files\websites\EstaEsLaBuena\Data\grupos.htm"/>
    <webPublishItem id="1906" divId="Quiniela Mundial 2022 - Todos los Participantes_1906" sourceType="range" sourceRef="A2:H50" destinationFile="C:\data files\websites\EstaEsLaBuena\Data\grupos.htm"/>
    <webPublishItem id="23390" divId="Quiniela Mundial 2022 - Todos los Participantes_23390" sourceType="range" sourceRef="A2:H50" destinationFile="C:\data files\websites\EstaEsLaBuena\Data\grupos.htm"/>
    <webPublishItem id="26183" divId="Quiniela Mundial 2022 - Todos los Participantes_26183" sourceType="range" sourceRef="A2:H50" destinationFile="C:\data files\websites\EstaEsLaBuena\Data\grupos.htm"/>
    <webPublishItem id="3511" divId="Quiniela Mundial 2022 - Todos los Participantes_3511" sourceType="range" sourceRef="A2:H50" destinationFile="C:\data files\websites\EstaEsLaBuena\Data\grupos.htm"/>
    <webPublishItem id="4693" divId="Quiniela Mundial 2022 - Todos los Participantes_4693" sourceType="range" sourceRef="A2:H50" destinationFile="C:\data files\websites\EstaEsLaBuena\Data\grupos.htm"/>
    <webPublishItem id="25806" divId="Quiniela Mundial 2022 - Todos los Participantes_25806" sourceType="range" sourceRef="A2:H50" destinationFile="C:\data files\websites\EstaEsLaBuena\Data\grupos.htm"/>
    <webPublishItem id="1222" divId="Quiniela Mundial 2022 - Todos los Participantes_1222" sourceType="range" sourceRef="A2:H50" destinationFile="C:\data files\websites\EstaEsLaBuena\Data\grupos.htm"/>
    <webPublishItem id="1103" divId="Quiniela Mundial 2022 - Todos los Participantes_1103" sourceType="range" sourceRef="A2:H50" destinationFile="C:\data files\websites\EstaEsLaBuena\Data\grupos.htm"/>
    <webPublishItem id="16380" divId="Quiniela Mundial 2022 - Todos los Participantes_16380" sourceType="range" sourceRef="A2:H50" destinationFile="C:\data files\websites\EstaEsLaBuena\Data\grupos.htm"/>
    <webPublishItem id="16742" divId="Quiniela Mundial 2022 - Todos los Participantes_16742" sourceType="range" sourceRef="A2:H50" destinationFile="C:\data files\websites\EstaEsLaBuena\Data\grupos.htm"/>
    <webPublishItem id="19922" divId="Quiniela Mundial 2022 - Todos los Participantes_19922" sourceType="range" sourceRef="A2:H50" destinationFile="C:\data files\websites\EstaEsLaBuena\Data\grupos.htm"/>
    <webPublishItem id="28268" divId="Quiniela Mundial 2022 - Todos los Participantes_28268" sourceType="range" sourceRef="A2:H50" destinationFile="C:\data files\websites\EstaEsLaBuena\Data\grupos.htm"/>
    <webPublishItem id="23347" divId="Quiniela Mundial 2022 - Todos los Participantes_23347" sourceType="range" sourceRef="A2:H50" destinationFile="C:\data files\websites\EstaEsLaBuena\Data\grupos.htm"/>
    <webPublishItem id="13862" divId="Quiniela Mundial 2022 - Todos los Participantes_13862" sourceType="range" sourceRef="A2:H50" destinationFile="C:\data files\websites\EstaEsLaBuena\Data\grupos.htm"/>
    <webPublishItem id="29438" divId="Quiniela Mundial 2022 - Todos los Participantes_29438" sourceType="range" sourceRef="A2:H50" destinationFile="C:\data files\websites\EstaEsLaBuena\Data\grupos.htm"/>
    <webPublishItem id="10511" divId="Quiniela Mundial 2022 - Todos los Participantes_10511" sourceType="range" sourceRef="A2:H50" destinationFile="C:\data files\websites\EstaEsLaBuena\Data\grupos.htm"/>
    <webPublishItem id="1765" divId="Quiniela Mundial 2022 - Todos los Participantes_1765" sourceType="range" sourceRef="A2:H50" destinationFile="C:\data files\websites\EstaEsLaBuena\Data\grupos.htm"/>
    <webPublishItem id="17479" divId="Quiniela Mundial 2022 - Todos los Participantes_17479" sourceType="range" sourceRef="A2:H50" destinationFile="C:\data files\websites\EstaEsLaBuena\Data\grupos.htm"/>
    <webPublishItem id="28624" divId="Quiniela Mundial 2022 - Todos los Participantes_28624" sourceType="range" sourceRef="A2:H50" destinationFile="C:\data files\websites\EstaEsLaBuena\Data\grupos.htm"/>
    <webPublishItem id="31034" divId="Quiniela Mundial 2022 - Todos los Participantes_31034" sourceType="range" sourceRef="A2:H50" destinationFile="C:\data files\websites\EstaEsLaBuena\Data\grupos.htm"/>
    <webPublishItem id="32424" divId="Quiniela Mundial 2022 - Todos los Participantes_32424" sourceType="range" sourceRef="A2:H50" destinationFile="C:\data files\websites\EstaEsLaBuena\Data\grupos.htm"/>
    <webPublishItem id="2572" divId="Quiniela Mundial 2022 - Todos los Participantes_2572" sourceType="range" sourceRef="A2:H50" destinationFile="C:\data files\websites\EstaEsLaBuena\Data\grupos.htm"/>
    <webPublishItem id="24892" divId="Quiniela Mundial 2022 - Todos los Participantes_24892" sourceType="range" sourceRef="A2:H50" destinationFile="C:\data files\websites\EstaEsLaBuena\Data\grupos.htm"/>
    <webPublishItem id="26353" divId="Quiniela Mundial 2022 - Todos los Participantes_26353" sourceType="range" sourceRef="A2:H50" destinationFile="C:\data files\websites\EstaEsLaBuena\Data\grupos.htm"/>
    <webPublishItem id="28319" divId="Quiniela Mundial 2022 - Todos los Participantes_28319" sourceType="range" sourceRef="A2:H50" destinationFile="C:\data files\websites\EstaEsLaBuena\Data\grupos.htm"/>
    <webPublishItem id="28814" divId="Quiniela Mundial 2022 - Todos los Participantes_28814" sourceType="range" sourceRef="A2:H50" destinationFile="C:\data files\websites\EstaEsLaBuena\Data\grupos.htm"/>
    <webPublishItem id="4202" divId="Quiniela Mundial 2022 - Todos los Participantes_4202" sourceType="range" sourceRef="A2:H50" destinationFile="C:\data files\websites\EstaEsLaBuena\Data\grupos.htm"/>
    <webPublishItem id="5118" divId="Quiniela Mundial 2022 - Todos los Participantes_5118" sourceType="range" sourceRef="A2:H50" destinationFile="C:\data files\websites\EstaEsLaBuena\Data\grupos.htm"/>
    <webPublishItem id="32749" divId="Quiniela Mundial 2022 - Todos los Participantes_32749" sourceType="range" sourceRef="A2:I50" destinationFile="C:\data files\websites\EstaEsLaBuena\Data\grupos.htm"/>
    <webPublishItem id="743" divId="Quiniela Mundial 2022 - Todos los Participantes_743" sourceType="range" sourceRef="A2:I50" destinationFile="C:\data files\websites\EstaEsLaBuena\Data\grupos.htm"/>
    <webPublishItem id="863" divId="Quiniela Mundial 2022 - Todos los Participantes_863" sourceType="range" sourceRef="A2:I50" destinationFile="C:\data files\websites\EstaEsLaBuena\Data\grupos.htm"/>
    <webPublishItem id="1772" divId="Quiniela Mundial 2022 - Todos los Participantes_1772" sourceType="range" sourceRef="A2:I50" destinationFile="C:\data files\websites\EstaEsLaBuena\Data\grupos.htm"/>
    <webPublishItem id="19642" divId="Quiniela Mundial 2022 - Todos los Participantes_19642" sourceType="range" sourceRef="A2:I50" destinationFile="C:\data files\websites\EstaEsLaBuena\Data\grupos.htm"/>
    <webPublishItem id="20014" divId="Quiniela Mundial 2022 - Todos los Participantes_20014" sourceType="range" sourceRef="A2:I50" destinationFile="C:\data files\websites\EstaEsLaBuena\Data\grupos.htm"/>
    <webPublishItem id="20512" divId="Quiniela Mundial 2022 - Todos los Participantes_20512" sourceType="range" sourceRef="A2:I50" destinationFile="C:\data files\websites\EstaEsLaBuena\Data\grupos.htm"/>
    <webPublishItem id="20721" divId="Quiniela Mundial 2022 - Todos los Participantes_20721" sourceType="range" sourceRef="A2:I50" destinationFile="C:\data files\websites\EstaEsLaBuena\Data\grupos.htm"/>
    <webPublishItem id="22769" divId="Quiniela Mundial 2022 - Todos los Participantes_22769" sourceType="range" sourceRef="A2:I50" destinationFile="C:\data files\websites\EstaEsLaBuena\Data\grupos.htm"/>
    <webPublishItem id="23008" divId="Quiniela Mundial 2022 - Todos los Participantes_23008" sourceType="range" sourceRef="A2:I50" destinationFile="C:\data files\websites\EstaEsLaBuena\Data\grupos.htm"/>
    <webPublishItem id="24149" divId="Quiniela Mundial 2022 - Todos los Participantes_24149" sourceType="range" sourceRef="A2:I50" destinationFile="C:\data files\websites\EstaEsLaBuena\Data\grupos.htm"/>
    <webPublishItem id="3244" divId="Quiniela Mundial 2022 - Todos los Participantes_3244" sourceType="range" sourceRef="A2:I50" destinationFile="C:\data files\websites\EstaEsLaBuena\Data\grupos.htm"/>
    <webPublishItem id="3736" divId="Quiniela Mundial 2022 - Todos los Participantes_3736" sourceType="range" sourceRef="A2:I50" destinationFile="C:\data files\websites\EstaEsLaBuena\Data\grupos.htm"/>
    <webPublishItem id="12330" divId="Quiniela Mundial 2022 - Todos los Participantes_12330" sourceType="range" sourceRef="A2:I50" destinationFile="C:\data files\websites\EstaEsLaBuena\Data\grupos.htm"/>
    <webPublishItem id="15027" divId="Quiniela Mundial 2022 - Todos los Participantes_15027" sourceType="range" sourceRef="A2:I50" destinationFile="C:\data files\websites\EstaEsLaBuena\Data\grupos.htm"/>
    <webPublishItem id="29657" divId="Quiniela Mundial 2022 - Todos los Participantes_29657" sourceType="range" sourceRef="A2:I50" destinationFile="C:\data files\websites\EstaEsLaBuena\Data\grupos.htm"/>
    <webPublishItem id="17752" divId="Quiniela Mundial 2022 - Todos los Participantes_17752" sourceType="range" sourceRef="A2:I50" destinationFile="C:\data files\websites\EstaEsLaBuena\Data\grupos.htm"/>
    <webPublishItem id="30741" divId="Quiniela Mundial 2022 - Todos los Participantes_30741" sourceType="range" sourceRef="A2:I50" destinationFile="C:\data files\websites\EstaEsLaBuena\Data\grupos.htm"/>
    <webPublishItem id="10296" divId="Quiniela Mundial 2022 - Todos los Participantes_10296" sourceType="range" sourceRef="A2:I50" destinationFile="C:\data files\websites\EstaEsLaBuena\Data\grupos.htm"/>
    <webPublishItem id="22489" divId="Quiniela Mundial 2022 - Todos los Participantes_22489" sourceType="range" sourceRef="A2:I50" destinationFile="C:\data files\websites\EstaEsLaBuena\Data\grupos.htm"/>
    <webPublishItem id="18640" divId="Quiniela Mundial 2022 - Todos los Participantes_18640" sourceType="range" sourceRef="A2:I50" destinationFile="C:\data files\websites\EstaEsLaBuena\Data\grupos.htm"/>
    <webPublishItem id="25630" divId="Quiniela Mundial 2022 - Todos los Participantes_25630" sourceType="range" sourceRef="A2:I50" destinationFile="C:\data files\websites\EstaEsLaBuena\Data\grupos.htm"/>
    <webPublishItem id="26387" divId="Quiniela Mundial 2022 - Todos los Participantes_26387" sourceType="range" sourceRef="A2:I50" destinationFile="C:\data files\websites\EstaEsLaBuena\Data\grupos.htm"/>
    <webPublishItem id="26954" divId="Quiniela Mundial 2022 - Todos los Participantes_26954" sourceType="range" sourceRef="A2:I50" destinationFile="C:\data files\websites\EstaEsLaBuena\Data\grupos.htm"/>
    <webPublishItem id="30751" divId="Quiniela Mundial 2022 - Todos los Participantes_30751" sourceType="range" sourceRef="A2:I50" destinationFile="C:\data files\websites\EstaEsLaBuena\Data\grupos.htm"/>
    <webPublishItem id="30543" divId="Quiniela Mundial 2022 - Todos los Participantes_30543" sourceType="range" sourceRef="A2:I50" destinationFile="C:\data files\websites\EstaEsLaBuena\Data\grupos.htm"/>
    <webPublishItem id="1394" divId="Quiniela Mundial 2022 - Todos los Participantes_1394" sourceType="range" sourceRef="A2:I50" destinationFile="C:\data files\websites\EstaEsLaBuena\Data\grupos.htm"/>
    <webPublishItem id="4404" divId="Quiniela Mundial 2022 - Todos los Participantes_4404" sourceType="range" sourceRef="A2:I50" destinationFile="C:\data files\websites\EstaEsLaBuena\Data\grupos.htm"/>
    <webPublishItem id="26658" divId="Quiniela Mundial 2022 - Todos los Participantes_26658" sourceType="range" sourceRef="A2:I50" destinationFile="C:\data files\websites\EstaEsLaBuena\Data\grupos.htm"/>
    <webPublishItem id="27276" divId="Quiniela Mundial 2022 - Todos los Participantes_27276" sourceType="range" sourceRef="A2:I50" destinationFile="C:\data files\websites\EstaEsLaBuena\Data\grupos.htm"/>
    <webPublishItem id="23954" divId="Quiniela Mundial 2022 - Todos los Participantes_23954" sourceType="range" sourceRef="A2:I50" destinationFile="C:\data files\websites\EstaEsLaBuena\Data\grupos.htm"/>
    <webPublishItem id="24226" divId="Quiniela Mundial 2022 - Todos los Participantes_24226" sourceType="range" sourceRef="A2:I50" destinationFile="C:\data files\websites\EstaEsLaBuena\Data\grupos.htm"/>
    <webPublishItem id="24640" divId="Quiniela Mundial 2022 - Todos los Participantes_24640" sourceType="range" sourceRef="A2:I50" destinationFile="C:\data files\websites\EstaEsLaBuena\Data\grupos.htm"/>
    <webPublishItem id="24843" divId="Quiniela Mundial 2022 - Todos los Participantes_24843" sourceType="range" sourceRef="A2:I50" destinationFile="C:\data files\websites\EstaEsLaBuena\Data\grupos.htm"/>
    <webPublishItem id="25437" divId="Quiniela Mundial 2022 - Todos los Participantes_25437" sourceType="range" sourceRef="A2:I50" destinationFile="C:\data files\websites\EstaEsLaBuena\Data\grupos.htm"/>
    <webPublishItem id="4745" divId="Quiniela Mundial 2022 - Todos los Participantes_4745" sourceType="range" sourceRef="A2:I50" destinationFile="C:\data files\websites\EstaEsLaBuena\Data\grupos.htm"/>
    <webPublishItem id="18347" divId="Quiniela Mundial 2022 - Todos los Participantes_18347" sourceType="range" sourceRef="A2:I50" destinationFile="C:\data files\websites\EstaEsLaBuena\Data\grupos.htm"/>
    <webPublishItem id="14585" divId="Quiniela Mundial 2022 - Todos los Participantes_14585" sourceType="range" sourceRef="A2:I50" destinationFile="C:\data files\websites\EstaEsLaBuena\Data\grupos.htm"/>
    <webPublishItem id="20225" divId="Quiniela Mundial 2022 - Todos los Participantes_20225" sourceType="range" sourceRef="A2:I50" destinationFile="C:\data files\websites\EstaEsLaBuena\Data\grupos.htm"/>
    <webPublishItem id="26217" divId="Quiniela Mundial 2022 - Todos los Participantes_26217" sourceType="range" sourceRef="A2:I50" destinationFile="C:\data files\websites\EstaEsLaBuena\Data\grupos.htm"/>
    <webPublishItem id="6807" divId="Quiniela Mundial 2022 - Todos los Participantes_6807" sourceType="range" sourceRef="A2:I50" destinationFile="C:\data files\websites\EstaEsLaBuena\Data\grupos.htm"/>
    <webPublishItem id="7774" divId="Quiniela Mundial 2022 - Todos los Participantes_7774" sourceType="range" sourceRef="A2:I50" destinationFile="C:\data files\websites\EstaEsLaBuena\Data\grupos.htm"/>
    <webPublishItem id="25825" divId="Quiniela Mundial 2022 - Todos los Participantes_25825" sourceType="range" sourceRef="A2:I50" destinationFile="C:\data files\websites\EstaEsLaBuena\Data\grupos.htm"/>
    <webPublishItem id="29917" divId="Quiniela Mundial 2022 - Todos los Participantes_29917" sourceType="range" sourceRef="A2:I50" destinationFile="C:\data files\websites\EstaEsLaBuena\Data\grupos.htm"/>
    <webPublishItem id="30534" divId="Quiniela Mundial 2022 - Todos los Participantes_30534" sourceType="range" sourceRef="A2:I50" destinationFile="C:\data files\websites\EstaEsLaBuena\Data\grupos.htm"/>
    <webPublishItem id="31998" divId="Quiniela Mundial 2022 - Todos los Participantes_31998" sourceType="range" sourceRef="A2:I50" destinationFile="C:\data files\websites\EstaEsLaBuena\Data\grupos.htm"/>
    <webPublishItem id="30610" divId="Quiniela Mundial 2022 - Todos los Participantes_30610" sourceType="range" sourceRef="A2:I50" destinationFile="C:\data files\websites\EstaEsLaBuena\Data\grupos.htm"/>
    <webPublishItem id="31095" divId="Quiniela Mundial 2022 - Todos los Participantes_31095" sourceType="range" sourceRef="A2:I50" destinationFile="C:\data files\websites\EstaEsLaBuena\Data\grupos.htm"/>
    <webPublishItem id="7593" divId="Quiniela Mundial 2022 - Todos los Participantes_7593" sourceType="range" sourceRef="A2:I50" destinationFile="C:\data files\websites\EstaEsLaBuena\Data\grupos.htm"/>
    <webPublishItem id="19901" divId="Quiniela Mundial 2022 - Todos los Participantes_19901" sourceType="range" sourceRef="A2:I50" destinationFile="C:\data files\websites\EstaEsLaBuena\Data\grupos.htm"/>
    <webPublishItem id="20108" divId="Quiniela Mundial 2022 - Todos los Participantes_20108" sourceType="range" sourceRef="A2:I50" destinationFile="C:\data files\websites\EstaEsLaBuena\Data\grupos.htm"/>
    <webPublishItem id="4729" divId="Quiniela Mundial 2022 - Todos los Participantes_4729" sourceType="range" sourceRef="A2:I50" destinationFile="C:\data files\websites\EstaEsLaBuena\Data\grupos.htm"/>
    <webPublishItem id="19379" divId="Quiniela Mundial 2022 - Todos los Participantes_19379" sourceType="range" sourceRef="A2:I50" destinationFile="C:\data files\websites\EstaEsLaBuena\Data\grupos.htm"/>
    <webPublishItem id="15955" divId="Quiniela Mundial 2022 - Todos los Participantes_15955" sourceType="range" sourceRef="A2:I50" destinationFile="C:\data files\websites\EstaEsLaBuena\Data\grupos.htm"/>
    <webPublishItem id="12848" divId="Quiniela Mundial 2022 - Todos los Participantes_12848" sourceType="range" sourceRef="A2:I50" destinationFile="C:\data files\websites\EstaEsLaBuena\Data\grupos.htm"/>
    <webPublishItem id="2855" divId="Quiniela Mundial 2022 - Todos los Participantes_2855" sourceType="range" sourceRef="A2:I50" destinationFile="C:\data files\websites\EstaEsLaBuena\Data\grupos.htm"/>
    <webPublishItem id="28287" divId="Quiniela Mundial 2022 - Todos los Participantes_28287" sourceType="range" sourceRef="A2:I50" destinationFile="C:\data files\websites\EstaEsLaBuena\Data\grupos.htm"/>
    <webPublishItem id="8449" divId="Quiniela Mundial 2022 - Todos los Participantes_8449" sourceType="range" sourceRef="A2:I50" destinationFile="C:\data files\websites\EstaEsLaBuena\Data\grupos.htm"/>
    <webPublishItem id="374" divId="Quiniela Mundial 2022 - Todos los Participantes_374" sourceType="range" sourceRef="A2:I50" destinationFile="C:\data files\websites\EstaEsLaBuena\Data\grupos.htm"/>
    <webPublishItem id="22195" divId="Quiniela Mundial 2022 - Todos los Participantes_22195" sourceType="range" sourceRef="A2:I50" destinationFile="C:\data files\websites\EstaEsLaBuena\Data\grupos.htm"/>
    <webPublishItem id="2866" divId="Quiniela Mundial 2022 - Todos los Participantes_2866" sourceType="range" sourceRef="A2:I50" destinationFile="C:\data files\websites\EstaEsLaBuena\Data\grupos.htm"/>
    <webPublishItem id="28246" divId="Quiniela Mundial 2022 - Todos los Participantes_28246" sourceType="range" sourceRef="A2:I50" destinationFile="C:\data files\websites\EstaEsLaBuena\Data\grupos.htm"/>
    <webPublishItem id="6413" divId="Quiniela Mundial 2022 - Todos los Participantes_6413" sourceType="range" sourceRef="A2:I50" destinationFile="C:\data files\websites\EstaEsLaBuena\Data\grupos.htm"/>
    <webPublishItem id="22637" divId="Quiniela Mundial 2022 - Todos los Participantes_22637" sourceType="range" sourceRef="A2:I50" destinationFile="C:\data files\websites\EstaEsLaBuena\Data\grupos.htm"/>
    <webPublishItem id="19648" divId="Quiniela Mundial 2022 - Todos los Participantes_19648" sourceType="range" sourceRef="A2:I50" destinationFile="C:\data files\websites\EstaEsLaBuena\Data\grupos.htm"/>
    <webPublishItem id="18842" divId="Quiniela Mundial 2022 - Todos los Participantes_18842" sourceType="range" sourceRef="A2:I50" destinationFile="C:\data files\websites\EstaEsLaBuena\Data\grupos.htm"/>
    <webPublishItem id="32218" divId="Quiniela Mundial 2022 - Todos los Participantes_32218" sourceType="range" sourceRef="A2:I50" destinationFile="C:\data files\websites\EstaEsLaBuena\Data\grupos.htm"/>
    <webPublishItem id="24624" divId="Quiniela Mundial 2022 - Todos los Participantes_24624" sourceType="range" sourceRef="A2:I51" destinationFile="C:\data files\websites\EstaEsLaBuena\Data\grupos.htm"/>
    <webPublishItem id="24753" divId="Quiniela Mundial 2022 - Todos los Participantes_24753" sourceType="range" sourceRef="A2:I51" destinationFile="C:\data files\websites\EstaEsLaBuena\Data\grupos.htm"/>
    <webPublishItem id="2607" divId="Quiniela Mundial 2022 - Todos los Participantes_2607" sourceType="range" sourceRef="A2:I51" destinationFile="C:\data files\websites\EstaEsLaBuena\Data\grupos.htm"/>
    <webPublishItem id="2751" divId="Quiniela Mundial 2022 - Todos los Participantes_2751" sourceType="range" sourceRef="A2:I51" destinationFile="C:\data files\websites\EstaEsLaBuena\Data\grupos.htm"/>
    <webPublishItem id="5688" divId="Quiniela Mundial 2022 - Todos los Participantes_5688" sourceType="range" sourceRef="A2:I51" destinationFile="C:\data files\websites\EstaEsLaBuena\Data\grupos.htm"/>
    <webPublishItem id="6285" divId="Quiniela Mundial 2022 - Todos los Participantes_6285" sourceType="range" sourceRef="A2:I51" destinationFile="C:\data files\websites\EstaEsLaBuena\Data\grupos.htm"/>
    <webPublishItem id="8798" divId="Quiniela Mundial 2022 - Todos los Participantes_8798" sourceType="range" sourceRef="A2:I51" destinationFile="C:\data files\websites\EstaEsLaBuena\Data\grupos.htm"/>
    <webPublishItem id="17486" divId="Quiniela Mundial 2022 - Todos los Participantes_17486" sourceType="range" sourceRef="A2:I51" destinationFile="C:\data files\websites\EstaEsLaBuena\Data\grupos.htm"/>
    <webPublishItem id="32177" divId="Quiniela Mundial 2022 - Todos los Participantes_32177" sourceType="range" sourceRef="A2:I51" destinationFile="C:\data files\websites\EstaEsLaBuena\Data\grupos.htm"/>
    <webPublishItem id="19484" divId="Quiniela Mundial 2022 - Todos los Participantes_19484" sourceType="range" sourceRef="A2:I51" destinationFile="C:\data files\websites\EstaEsLaBuena\Data\grupos.htm"/>
    <webPublishItem id="11452" divId="Quiniela Mundial 2022 - Todos los Participantes_11452" sourceType="range" sourceRef="A2:I51" destinationFile="C:\data files\websites\EstaEsLaBuena\Data\grupos.htm"/>
    <webPublishItem id="23880" divId="Quiniela Mundial 2022 - Todos los Participantes_23880" sourceType="range" sourceRef="A2:I51" destinationFile="C:\data files\websites\EstaEsLaBuena\Data\grupos.htm"/>
    <webPublishItem id="7817" divId="Quiniela Mundial 2022 - Todos los Participantes_7817" sourceType="range" sourceRef="A2:I51" destinationFile="C:\data files\websites\EstaEsLaBuena\Data\grupos.htm"/>
    <webPublishItem id="30637" divId="Quiniela Mundial 2022 - Todos los Participantes_30637" sourceType="range" sourceRef="A2:I51" destinationFile="C:\data files\websites\EstaEsLaBuena\Data\grupos.htm"/>
    <webPublishItem id="2946" divId="Quiniela Mundial 2022 - Todos los Participantes_2946" sourceType="range" sourceRef="A2:I51" destinationFile="C:\data files\websites\EstaEsLaBuena\Data\grupos.htm"/>
    <webPublishItem id="12124" divId="Quiniela Mundial 2022 - Todos los Participantes_12124" sourceType="range" sourceRef="A2:I51" destinationFile="C:\data files\websites\EstaEsLaBuena\Data\grupos.htm"/>
    <webPublishItem id="14976" divId="Quiniela Mundial 2022 - Todos los Participantes_14976" sourceType="range" sourceRef="A2:I51" destinationFile="C:\data files\websites\EstaEsLaBuena\Data\grupos.htm"/>
    <webPublishItem id="20340" divId="Quiniela Mundial 2022 - Todos los Participantes_20340" sourceType="range" sourceRef="A2:I51" destinationFile="C:\data files\websites\EstaEsLaBuena\Data\grupos.htm"/>
    <webPublishItem id="12129" divId="Quiniela Mundial 2022 - Todos los Participantes_12129" sourceType="range" sourceRef="A2:I51" destinationFile="C:\data files\websites\EstaEsLaBuena\Data\grupos.htm"/>
    <webPublishItem id="31520" divId="Quiniela Mundial 2022 - Todos los Participantes_31520" sourceType="range" sourceRef="A2:I51" destinationFile="C:\data files\websites\EstaEsLaBuena\Data\grupos.htm"/>
    <webPublishItem id="1439" divId="Quiniela Mundial 2022 - Todos los Participantes_1439" sourceType="range" sourceRef="A2:I51" destinationFile="C:\data files\websites\EstaEsLaBuena\Data\grupos.htm"/>
    <webPublishItem id="22061" divId="Quiniela Mundial 2022 - Todos los Participantes_22061" sourceType="range" sourceRef="A2:I51" destinationFile="C:\data files\websites\EstaEsLaBuena\Data\grupos.htm"/>
    <webPublishItem id="31137" divId="Quiniela Mundial 2022 - Todos los Participantes_31137" sourceType="range" sourceRef="A2:I51" destinationFile="C:\data files\websites\EstaEsLaBuena\Data\grupos.htm"/>
    <webPublishItem id="15478" divId="Quiniela Mundial 2022 - Todos los Participantes_15478" sourceType="range" sourceRef="A2:I51" destinationFile="C:\data files\websites\EstaEsLaBuena\Data\grupos.htm"/>
    <webPublishItem id="32090" divId="Quiniela Mundial 2022 - Todos los Participantes_32090" sourceType="range" sourceRef="A2:I51" destinationFile="C:\data files\websites\EstaEsLaBuena\Data\grupos.htm"/>
    <webPublishItem id="6085" divId="Quiniela Mundial 2022 - Todos los Participantes_6085" sourceType="range" sourceRef="A2:I51" destinationFile="C:\data files\websites\EstaEsLaBuena\Data\grupos.htm"/>
    <webPublishItem id="10994" divId="Quiniela Mundial 2022 - Todos los Participantes_10994" sourceType="range" sourceRef="A2:I51" destinationFile="C:\data files\websites\EstaEsLaBuena\Data\grupos.htm"/>
    <webPublishItem id="15717" divId="Quiniela Mundial 2022 - Todos los Participantes_15717" sourceType="range" sourceRef="A2:I51" destinationFile="C:\data files\websites\EstaEsLaBuena\Data\grupos.htm"/>
    <webPublishItem id="23759" divId="Quiniela Mundial 2022 - Todos los Participantes_23759" sourceType="range" sourceRef="A2:I51" destinationFile="C:\data files\websites\EstaEsLaBuena\Data\grupos.htm"/>
    <webPublishItem id="27320" divId="Quiniela Mundial 2022 - Todos los Participantes_27320" sourceType="range" sourceRef="A2:I51" destinationFile="C:\data files\websites\EstaEsLaBuena\Data\grupos.htm"/>
    <webPublishItem id="27033" divId="Quiniela Mundial 2022 - Todos los Participantes_27033" sourceType="range" sourceRef="A2:I51" destinationFile="C:\data files\websites\EstaEsLaBuena\Data\grupos.htm"/>
    <webPublishItem id="28622" divId="Quiniela Mundial 2022 - Todos los Participantes_28622" sourceType="range" sourceRef="A2:I51" destinationFile="C:\data files\websites\EstaEsLaBuena\Data\grupos.htm"/>
    <webPublishItem id="31403" divId="Quiniela Mundial 2022 - Todos los Participantes_31403" sourceType="range" sourceRef="A2:I51" destinationFile="C:\data files\websites\EstaEsLaBuena\Data\grupos.htm"/>
    <webPublishItem id="30594" divId="Quiniela Mundial 2022 - Todos los Participantes_30594" sourceType="range" sourceRef="A2:I51" destinationFile="C:\data files\websites\EstaEsLaBuena\Data\grupos.htm"/>
    <webPublishItem id="27633" divId="Quiniela Mundial 2022 - Todos los Participantes_27633" sourceType="range" sourceRef="A2:I51" destinationFile="C:\data files\websites\EstaEsLaBuena\Data\grupos.htm"/>
    <webPublishItem id="8017" divId="Quiniela Mundial 2022 - Todos los Participantes_8017" sourceType="range" sourceRef="A2:I51" destinationFile="C:\data files\websites\EstaEsLaBuena\Data\grupos.htm"/>
    <webPublishItem id="18424" divId="Quiniela Mundial 2022 - Todos los Participantes_18424" sourceType="range" sourceRef="A2:I51" destinationFile="C:\data files\websites\EstaEsLaBuena\Data\grupos.htm"/>
    <webPublishItem id="18512" divId="Quiniela Mundial 2022 - Todos los Participantes_18512" sourceType="range" sourceRef="A2:I51" destinationFile="C:\data files\websites\EstaEsLaBuena\Data\grupos.htm"/>
    <webPublishItem id="23784" divId="Quiniela Mundial 2022 - Todos los Participantes_23784" sourceType="range" sourceRef="A2:I51" destinationFile="C:\data files\websites\EstaEsLaBuena\Data\grupos.htm"/>
    <webPublishItem id="2655" divId="Quiniela Mundial 2022 - Todos los Participantes_2655" sourceType="range" sourceRef="A2:I51" destinationFile="C:\data files\websites\EstaEsLaBuena\Data\grupos.htm"/>
    <webPublishItem id="10927" divId="Quiniela Mundial 2022 - Todos los Participantes_10927" sourceType="range" sourceRef="A2:I51" destinationFile="C:\data files\websites\EstaEsLaBuena\Data\grupos.htm"/>
    <webPublishItem id="23557" divId="Quiniela Mundial 2022 - Todos los Participantes_23557" sourceType="range" sourceRef="A2:I51" destinationFile="C:\data files\websites\EstaEsLaBuena\Data\grupos.htm"/>
    <webPublishItem id="31226" divId="Quiniela Mundial 2022 - Todos los Participantes_31226" sourceType="range" sourceRef="A2:I51" destinationFile="C:\data files\websites\EstaEsLaBuena\Data\grupos.htm"/>
    <webPublishItem id="5390" divId="Quiniela Mundial 2022 - Todos los Participantes_5390" sourceType="range" sourceRef="A2:I51" destinationFile="C:\data files\websites\EstaEsLaBuena\Data\grupos.htm"/>
    <webPublishItem id="24509" divId="Quiniela Mundial 2022 - Todos los Participantes_24509" sourceType="range" sourceRef="A2:I51" destinationFile="C:\data files\websites\EstaEsLaBuena\Data\grupos.htm"/>
    <webPublishItem id="11550" divId="Quiniela Mundial 2022 - Todos los Participantes_11550" sourceType="range" sourceRef="A2:I51" destinationFile="C:\data files\websites\EstaEsLaBuena\Data\grupos.htm"/>
    <webPublishItem id="19325" divId="Quiniela Mundial 2022 - Todos los Participantes_19325" sourceType="range" sourceRef="A2:I51" destinationFile="C:\data files\websites\EstaEsLaBuena\Data\grupos.htm"/>
    <webPublishItem id="21871" divId="Quiniela Mundial 2022 - Todos los Participantes_21871" sourceType="range" sourceRef="A2:I51" destinationFile="C:\data files\websites\EstaEsLaBuena\Data\grupos.htm"/>
    <webPublishItem id="26559" divId="Quiniela Mundial 2022 - Todos los Participantes_26559" sourceType="range" sourceRef="A2:I51" destinationFile="C:\data files\websites\EstaEsLaBuena\Data\grupos.htm"/>
    <webPublishItem id="9081" divId="Quiniela Mundial 2022 - Todos los Participantes_9081" sourceType="range" sourceRef="A2:I51" destinationFile="C:\data files\websites\EstaEsLaBuena\Data\grupos.htm"/>
    <webPublishItem id="3039" divId="Quiniela Mundial 2022 - Todos los Participantes_3039" sourceType="range" sourceRef="A2:I51" destinationFile="C:\data files\websites\EstaEsLaBuena\Data\grupos.htm"/>
    <webPublishItem id="25830" divId="Quiniela Mundial 2022 - Todos los Participantes_25830" sourceType="range" sourceRef="A2:I51" destinationFile="C:\data files\websites\EstaEsLaBuena\Data\grupos.htm"/>
    <webPublishItem id="9046" divId="Quiniela Mundial 2022 - Todos los Participantes_9046" sourceType="range" sourceRef="A2:I51" destinationFile="C:\data files\websites\EstaEsLaBuena\Data\grupos.htm"/>
    <webPublishItem id="15355" divId="Quiniela Mundial 2022 - Todos los Participantes_15355" sourceType="range" sourceRef="A2:I51" destinationFile="C:\data files\websites\EstaEsLaBuena\Data\grupos.htm"/>
    <webPublishItem id="28169" divId="Quiniela Mundial 2022 - Todos los Participantes_28169" sourceType="range" sourceRef="A2:I51" destinationFile="C:\data files\websites\EstaEsLaBuena\Data\grupos.htm"/>
    <webPublishItem id="29810" divId="Quiniela Mundial 2022 - Todos los Participantes_29810" sourceType="range" sourceRef="A2:I51" destinationFile="C:\data files\websites\EstaEsLaBuena\Data\grupos.htm"/>
    <webPublishItem id="30746" divId="Quiniela Mundial 2022 - Todos los Participantes_30746" sourceType="range" sourceRef="A2:I51" destinationFile="C:\data files\websites\EstaEsLaBuena\Data\grupos.htm"/>
    <webPublishItem id="7515" divId="Quiniela Mundial 2022 - Todos los Participantes_7515" sourceType="range" sourceRef="A2:I51" destinationFile="C:\data files\websites\EstaEsLaBuena\Data\grupos.htm"/>
    <webPublishItem id="15547" divId="Quiniela Mundial 2022 - Todos los Participantes_15547" sourceType="range" sourceRef="A2:I51" destinationFile="C:\data files\websites\EstaEsLaBuena\Data\grupos.htm"/>
    <webPublishItem id="19477" divId="Quiniela Mundial 2022 - Todos los Participantes_19477" sourceType="range" sourceRef="A2:I51" destinationFile="C:\data files\websites\EstaEsLaBuena\Data\grupos.htm"/>
    <webPublishItem id="25639" divId="Quiniela Mundial 2022 - Todos los Participantes_25639" sourceType="range" sourceRef="A2:I51" destinationFile="C:\data files\websites\EstaEsLaBuena\Data\grupos.htm"/>
    <webPublishItem id="13087" divId="Quiniela Mundial 2022 - Todos los Participantes_13087" sourceType="range" sourceRef="A2:I51" destinationFile="C:\data files\websites\EstaEsLaBuena\Data\grupos.htm"/>
    <webPublishItem id="14133" divId="Quiniela Mundial 2022 - Todos los Participantes_14133" sourceType="range" sourceRef="A2:I51" destinationFile="C:\data files\websites\EstaEsLaBuena\Data\grupos.htm"/>
    <webPublishItem id="16913" divId="Quiniela Mundial 2022 - Todos los Participantes_16913" sourceType="range" sourceRef="A2:I51" destinationFile="C:\data files\websites\EstaEsLaBuena\Data\grupos.htm"/>
    <webPublishItem id="18075" divId="Quiniela Mundial 2022 - Todos los Participantes_18075" sourceType="range" sourceRef="A2:I51" destinationFile="C:\data files\websites\EstaEsLaBuena\Data\grupos.htm"/>
    <webPublishItem id="20561" divId="Quiniela Mundial 2022 - Todos los Participantes_20561" sourceType="range" sourceRef="A2:I51" destinationFile="C:\data files\websites\EstaEsLaBuena\Data\grupos.htm"/>
    <webPublishItem id="619" divId="Quiniela Mundial 2022 - Todos los Participantes_619" sourceType="range" sourceRef="A2:I51" destinationFile="C:\data files\websites\EstaEsLaBuena\Data\grupos.htm"/>
    <webPublishItem id="2814" divId="Quiniela Mundial 2022 - Todos los Participantes_2814" sourceType="range" sourceRef="A2:I51" destinationFile="C:\data files\websites\EstaEsLaBuena\Data\grupos.htm"/>
    <webPublishItem id="9797" divId="Quiniela Mundial 2022 - Todos los Participantes_9797" sourceType="range" sourceRef="A2:I51" destinationFile="C:\data files\websites\EstaEsLaBuena\Data\grupos.htm"/>
    <webPublishItem id="24108" divId="Quiniela Mundial 2022 - Todos los Participantes_24108" sourceType="range" sourceRef="A2:I51" destinationFile="C:\data files\websites\EstaEsLaBuena\Data\grupos.htm"/>
    <webPublishItem id="8568" divId="Quiniela Mundial 2022 - Todos los Participantes_8568" sourceType="range" sourceRef="A2:I51" destinationFile="C:\data files\websites\EstaEsLaBuena\Data\grupos.htm"/>
    <webPublishItem id="13146" divId="Quiniela Mundial 2022 - Todos los Participantes_13146" sourceType="range" sourceRef="A2:I51" destinationFile="C:\data files\websites\EstaEsLaBuena\Data\grupos.htm"/>
    <webPublishItem id="29919" divId="Quiniela Mundial 2022 - Todos los Participantes_29919" sourceType="range" sourceRef="A2:I51" destinationFile="C:\data files\websites\EstaEsLaBuena\Data\grupos.htm"/>
    <webPublishItem id="23211" divId="Quiniela Mundial 2022 - Todos los Participantes_23211" sourceType="range" sourceRef="A2:I51" destinationFile="C:\data files\websites\EstaEsLaBuena\Data\grupos.htm"/>
    <webPublishItem id="22722" divId="Quiniela Mundial 2022 - Todos los Participantes_22722" sourceType="range" sourceRef="A2:I51" destinationFile="C:\data files\websites\EstaEsLaBuena\Data\grupos.htm"/>
    <webPublishItem id="29644" divId="Quiniela Mundial 2022 - Todos los Participantes_29644" sourceType="range" sourceRef="A2:I51" destinationFile="C:\data files\websites\EstaEsLaBuena\Data\grupos.htm"/>
    <webPublishItem id="15520" divId="Quiniela Mundial 2022 - Todos los Participantes_15520" sourceType="range" sourceRef="A2:I51" destinationFile="C:\data files\websites\EstaEsLaBuena\Data\grupos.htm"/>
    <webPublishItem id="1848" divId="Quiniela Mundial 2022 - Todos los Participantes_1848" sourceType="range" sourceRef="A2:I51" destinationFile="C:\data files\websites\EstaEsLaBuena\Data\grupos.htm"/>
    <webPublishItem id="3142" divId="Quiniela Mundial 2022 - Todos los Participantes_3142" sourceType="range" sourceRef="A2:I51" destinationFile="C:\data files\websites\EstaEsLaBuena\Data\grupos.htm"/>
    <webPublishItem id="14920" divId="Quiniela Mundial 2022 - Todos los Participantes_14920" sourceType="range" sourceRef="A2:I51" destinationFile="C:\data files\websites\EstaEsLaBuena\Data\grupos.htm"/>
    <webPublishItem id="31312" divId="Quiniela Mundial 2022 - Todos los Participantes_31312" sourceType="range" sourceRef="A2:I51" destinationFile="C:\data files\websites\EstaEsLaBuena\Data\grupos.htm"/>
    <webPublishItem id="4220" divId="Quiniela Mundial 2022 - Todos los Participantes_4220" sourceType="range" sourceRef="A2:I51" destinationFile="C:\data files\websites\EstaEsLaBuena\Data\grupos.htm"/>
    <webPublishItem id="4688" divId="Quiniela Mundial 2022 - Todos los Participantes_4688" sourceType="range" sourceRef="A2:I51" destinationFile="C:\data files\websites\EstaEsLaBuena\Data\grupos.htm"/>
    <webPublishItem id="13172" divId="Quiniela Mundial 2022 - Todos los Participantes_13172" sourceType="range" sourceRef="A2:I51" destinationFile="C:\data files\websites\EstaEsLaBuena\Data\grupos.htm"/>
    <webPublishItem id="10114" divId="Quiniela Mundial 2022 - Todos los Participantes_10114" sourceType="range" sourceRef="A2:I51" destinationFile="C:\data files\websites\EstaEsLaBuena\Data\grupos.htm"/>
    <webPublishItem id="20912" divId="Quiniela Mundial 2022 - Todos los Participantes_20912" sourceType="range" sourceRef="A2:I51" destinationFile="C:\data files\websites\EstaEsLaBuena\Data\grupos.htm"/>
    <webPublishItem id="20096" divId="Quiniela Mundial 2022 - Todos los Participantes_20096" sourceType="range" sourceRef="A2:I51" destinationFile="C:\data files\websites\EstaEsLaBuena\Data\grupos.htm"/>
    <webPublishItem id="21832" divId="Quiniela Mundial 2022 - Todos los Participantes_21832" sourceType="range" sourceRef="A2:I51" destinationFile="C:\data files\websites\EstaEsLaBuena\Data\grupos.htm"/>
    <webPublishItem id="4828" divId="Quiniela Mundial 2022 - Todos los Participantes_4828" sourceType="range" sourceRef="B2:H50" destinationFile="C:\data files\websites\EstaEsLaBuena\Data\grupos.htm"/>
    <webPublishItem id="5063" divId="Quiniela Mundial 2022 - Todos los Participantes_5063" sourceType="range" sourceRef="B2:H50" destinationFile="C:\data files\websites\EstaEsLaBuena\Data\grupos.htm"/>
    <webPublishItem id="5670" divId="Quiniela Mundial 2022 - Todos los Participantes_5670" sourceType="range" sourceRef="B2:H50" destinationFile="C:\data files\websites\EstaEsLaBuena\Data\grupos.htm"/>
    <webPublishItem id="9353" divId="Quiniela Mundial 2022 - Todos los Participantes_9353" sourceType="range" sourceRef="B2:H50" destinationFile="C:\data files\websites\EstaEsLaBuena\Data\grupos.htm"/>
    <webPublishItem id="15449" divId="Quiniela Mundial 2022 - Todos los Participantes_15449" sourceType="range" sourceRef="B2:H50" destinationFile="C:\data files\websites\EstaEsLaBuena\Data\grupos.htm"/>
    <webPublishItem id="15505" divId="Quiniela Mundial 2022 - Todos los Participantes_15505" sourceType="range" sourceRef="B2:H50" destinationFile="C:\data files\websites\EstaEsLaBuena\Data\grupos.htm"/>
    <webPublishItem id="15636" divId="Quiniela Mundial 2022 - Todos los Participantes_15636" sourceType="range" sourceRef="B2:H50" destinationFile="C:\data files\websites\EstaEsLaBuena\Data\grupos.htm"/>
    <webPublishItem id="16628" divId="Quiniela Mundial 2022 - Todos los Participantes_16628" sourceType="range" sourceRef="B2:H50" destinationFile="C:\data files\websites\EstaEsLaBuena\Data\grupos.htm"/>
    <webPublishItem id="25585" divId="Quiniela Mundial 2022 - Todos los Participantes_25585" sourceType="range" sourceRef="B2:H50" destinationFile="C:\data files\websites\EstaEsLaBuena\Data\grupos.htm"/>
    <webPublishItem id="27178" divId="Quiniela Mundial 2022 - Todos los Participantes_27178" sourceType="range" sourceRef="B2:H50" destinationFile="C:\data files\websites\EstaEsLaBuena\Data\grupos.htm"/>
    <webPublishItem id="6486" divId="Quiniela Mundial 2022 - Todos los Participantes_6486" sourceType="label" sourceObject="TabladeGrupos" destinationFile="C:\data files\websites\EstaEsLaBuena\Data\grupos.htm"/>
    <webPublishItem id="19738" divId="Quiniela Mundial 2022 - Todos los Participantes_19738" sourceType="label" sourceObject="TabladeGrupos" destinationFile="C:\data files\websites\EstaEsLaBuena\Data\grupos.htm"/>
  </webPublishItem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0"/>
  <dimension ref="A1:S120"/>
  <sheetViews>
    <sheetView workbookViewId="0">
      <selection activeCell="A2" sqref="A1:N1048576"/>
    </sheetView>
  </sheetViews>
  <sheetFormatPr defaultColWidth="9.140625" defaultRowHeight="17.25" customHeight="1" x14ac:dyDescent="0.2"/>
  <cols>
    <col min="1" max="1" width="12" style="270" customWidth="1"/>
    <col min="2" max="2" width="10.7109375" style="271" customWidth="1"/>
    <col min="3" max="3" width="6.85546875" style="271" bestFit="1" customWidth="1"/>
    <col min="4" max="4" width="12.42578125" style="157" customWidth="1"/>
    <col min="5" max="5" width="3.7109375" style="272" customWidth="1"/>
    <col min="6" max="6" width="5.42578125" style="157" customWidth="1"/>
    <col min="7" max="7" width="3.85546875" style="272" customWidth="1"/>
    <col min="8" max="8" width="13" style="157" customWidth="1"/>
    <col min="9" max="9" width="5.85546875" style="273" customWidth="1"/>
    <col min="10" max="10" width="3" style="10" customWidth="1"/>
    <col min="11" max="11" width="5" style="274" customWidth="1"/>
    <col min="12" max="12" width="5.28515625" style="274" customWidth="1"/>
    <col min="13" max="13" width="6.5703125" style="275" customWidth="1"/>
    <col min="14" max="14" width="7.7109375" style="10" bestFit="1" customWidth="1"/>
    <col min="15" max="16384" width="9.140625" style="157"/>
  </cols>
  <sheetData>
    <row r="1" spans="1:19" ht="26.25" customHeight="1" x14ac:dyDescent="0.35">
      <c r="A1" s="352" t="s">
        <v>82</v>
      </c>
      <c r="B1" s="352"/>
      <c r="C1" s="352"/>
      <c r="D1" s="352"/>
      <c r="E1" s="352"/>
      <c r="F1" s="352"/>
      <c r="G1" s="352"/>
      <c r="H1" s="352"/>
      <c r="I1" s="352"/>
      <c r="J1" s="352"/>
      <c r="K1" s="352"/>
      <c r="L1" s="352"/>
      <c r="M1" s="352"/>
      <c r="N1" s="352"/>
      <c r="O1" s="161"/>
      <c r="P1" s="161"/>
      <c r="Q1" s="161"/>
      <c r="R1" s="161"/>
      <c r="S1" s="161"/>
    </row>
    <row r="2" spans="1:19" ht="12.75" customHeight="1" x14ac:dyDescent="0.3">
      <c r="A2" s="28"/>
      <c r="B2" s="28"/>
      <c r="C2" s="28"/>
      <c r="D2" s="28"/>
      <c r="E2" s="1"/>
      <c r="F2" s="28"/>
      <c r="G2" s="1"/>
      <c r="H2" s="28"/>
      <c r="I2" s="28"/>
      <c r="J2" s="28"/>
      <c r="K2" s="33"/>
      <c r="L2" s="33"/>
      <c r="M2" s="28"/>
      <c r="N2" s="28"/>
      <c r="O2" s="161"/>
      <c r="P2" s="161"/>
      <c r="Q2" s="161"/>
      <c r="R2" s="161"/>
      <c r="S2" s="161"/>
    </row>
    <row r="3" spans="1:19" ht="17.25" customHeight="1" x14ac:dyDescent="0.2">
      <c r="A3" s="191" t="s">
        <v>17</v>
      </c>
      <c r="B3" s="353" t="s">
        <v>137</v>
      </c>
      <c r="C3" s="353"/>
      <c r="D3" s="353"/>
      <c r="E3" s="192"/>
      <c r="F3" s="193"/>
      <c r="G3" s="192"/>
      <c r="H3" s="194"/>
      <c r="I3" s="195"/>
      <c r="J3" s="29"/>
      <c r="K3" s="34"/>
      <c r="L3" s="34"/>
      <c r="M3" s="196"/>
      <c r="N3" s="29"/>
      <c r="O3" s="161"/>
      <c r="P3" s="161"/>
      <c r="Q3" s="161"/>
      <c r="R3" s="161"/>
      <c r="S3" s="161"/>
    </row>
    <row r="4" spans="1:19" ht="17.25" customHeight="1" thickBot="1" x14ac:dyDescent="0.25">
      <c r="A4" s="197" t="s">
        <v>18</v>
      </c>
      <c r="B4" s="354" t="s">
        <v>136</v>
      </c>
      <c r="C4" s="354"/>
      <c r="D4" s="354"/>
      <c r="E4" s="192"/>
      <c r="F4" s="196"/>
      <c r="G4" s="192"/>
      <c r="H4" s="196"/>
      <c r="I4" s="195"/>
      <c r="J4" s="29"/>
      <c r="K4" s="198"/>
      <c r="L4" s="198"/>
      <c r="M4" s="199"/>
      <c r="N4" s="29"/>
      <c r="O4" s="161"/>
      <c r="P4" s="161"/>
      <c r="Q4" s="161"/>
      <c r="R4" s="161"/>
      <c r="S4" s="161"/>
    </row>
    <row r="5" spans="1:19" ht="17.25" customHeight="1" thickBot="1" x14ac:dyDescent="0.25">
      <c r="A5" s="197"/>
      <c r="B5" s="200"/>
      <c r="C5" s="200"/>
      <c r="D5" s="201"/>
      <c r="E5" s="192"/>
      <c r="F5" s="196"/>
      <c r="G5" s="192"/>
      <c r="H5" s="196"/>
      <c r="I5" s="195"/>
      <c r="J5" s="29"/>
      <c r="K5" s="202" t="s">
        <v>19</v>
      </c>
      <c r="L5" s="203"/>
      <c r="M5" s="204"/>
      <c r="N5" s="29"/>
      <c r="O5" s="161"/>
      <c r="P5" s="161"/>
      <c r="Q5" s="161"/>
      <c r="R5" s="161"/>
      <c r="S5" s="161"/>
    </row>
    <row r="6" spans="1:19" s="168" customFormat="1" ht="34.5" customHeight="1" thickBot="1" x14ac:dyDescent="0.25">
      <c r="A6" s="205" t="s">
        <v>0</v>
      </c>
      <c r="B6" s="206" t="s">
        <v>1</v>
      </c>
      <c r="C6" s="206" t="s">
        <v>25</v>
      </c>
      <c r="D6" s="207" t="s">
        <v>2</v>
      </c>
      <c r="E6" s="208"/>
      <c r="F6" s="209" t="s">
        <v>20</v>
      </c>
      <c r="G6" s="208"/>
      <c r="H6" s="209" t="s">
        <v>3</v>
      </c>
      <c r="I6" s="209" t="s">
        <v>21</v>
      </c>
      <c r="J6" s="210"/>
      <c r="K6" s="211" t="s">
        <v>109</v>
      </c>
      <c r="L6" s="211" t="s">
        <v>112</v>
      </c>
      <c r="M6" s="212" t="s">
        <v>110</v>
      </c>
      <c r="N6" s="213" t="s">
        <v>111</v>
      </c>
      <c r="O6" s="165"/>
      <c r="P6" s="165"/>
      <c r="Q6" s="165"/>
      <c r="R6" s="165"/>
      <c r="S6" s="165"/>
    </row>
    <row r="7" spans="1:19" ht="17.25" customHeight="1" thickBot="1" x14ac:dyDescent="0.25">
      <c r="A7" s="214" t="str">
        <f>Global!A7</f>
        <v>GRUPO A (Group A)</v>
      </c>
      <c r="B7" s="215"/>
      <c r="C7" s="216"/>
      <c r="D7" s="215"/>
      <c r="E7" s="217"/>
      <c r="F7" s="215"/>
      <c r="G7" s="217"/>
      <c r="H7" s="215"/>
      <c r="I7" s="218"/>
      <c r="J7" s="77"/>
      <c r="K7" s="219"/>
      <c r="L7" s="219"/>
      <c r="M7" s="220"/>
      <c r="N7" s="221"/>
      <c r="O7" s="161"/>
      <c r="P7" s="161"/>
      <c r="Q7" s="161"/>
      <c r="R7" s="161"/>
      <c r="S7" s="161"/>
    </row>
    <row r="8" spans="1:19" s="158" customFormat="1" ht="30.95" customHeight="1" thickBot="1" x14ac:dyDescent="0.25">
      <c r="A8" s="276">
        <f>Global!A8</f>
        <v>44885</v>
      </c>
      <c r="B8" s="277">
        <f>Global!B8</f>
        <v>0.41666666666666669</v>
      </c>
      <c r="C8" s="278">
        <f>Global!C8</f>
        <v>1</v>
      </c>
      <c r="D8" s="279" t="str">
        <f>Global!D8</f>
        <v>Qatar</v>
      </c>
      <c r="E8" s="280">
        <v>2</v>
      </c>
      <c r="F8" s="281" t="s">
        <v>4</v>
      </c>
      <c r="G8" s="280">
        <v>0</v>
      </c>
      <c r="H8" s="282" t="str">
        <f>Global!H8</f>
        <v>Ecuador</v>
      </c>
      <c r="I8" s="283" t="str">
        <f t="shared" ref="I8:I13" si="0">IF(OR(E8="",G8=""),"",IF(E8&gt;G8,"L",IF(G8&gt;E8,"V","E")))</f>
        <v>L</v>
      </c>
      <c r="J8" s="284"/>
      <c r="K8" s="285">
        <f>IF(Global!E8="","",Global!E8)</f>
        <v>0</v>
      </c>
      <c r="L8" s="285">
        <f>IF(Global!G8="","",Global!G8)</f>
        <v>2</v>
      </c>
      <c r="M8" s="286" t="str">
        <f t="shared" ref="M8:M71" si="1">IF(OR(K8="",L8=""),"",IF(K8&gt;L8,"L",IF(L8&gt;K8,"V","E")))</f>
        <v>V</v>
      </c>
      <c r="N8" s="287">
        <f t="shared" ref="N8:N13" si="2">IF(M8="","",IF(AND(E8=K8,L8=G8),GPOSPuntosPorMarcador,0)+IF(M8=I8,GPOSPuntosPorGanador,0)+IF(E8-G8=K8-L8,GPOSPuntosPorDiferencia,0))</f>
        <v>0</v>
      </c>
      <c r="O8" s="166"/>
      <c r="P8" s="166"/>
      <c r="Q8" s="166"/>
      <c r="R8" s="166"/>
      <c r="S8" s="166"/>
    </row>
    <row r="9" spans="1:19" s="158" customFormat="1" ht="30.95" customHeight="1" thickBot="1" x14ac:dyDescent="0.25">
      <c r="A9" s="276">
        <f>Global!A9</f>
        <v>44886</v>
      </c>
      <c r="B9" s="288">
        <f>Global!B9</f>
        <v>0.41666666666666669</v>
      </c>
      <c r="C9" s="289">
        <f>Global!C9</f>
        <v>2</v>
      </c>
      <c r="D9" s="290" t="str">
        <f>Global!D9</f>
        <v>Senegal</v>
      </c>
      <c r="E9" s="291">
        <v>0</v>
      </c>
      <c r="F9" s="292" t="s">
        <v>4</v>
      </c>
      <c r="G9" s="291">
        <v>3</v>
      </c>
      <c r="H9" s="293" t="str">
        <f>Global!H9</f>
        <v>Holanda (Holland)</v>
      </c>
      <c r="I9" s="283" t="str">
        <f t="shared" si="0"/>
        <v>V</v>
      </c>
      <c r="J9" s="284"/>
      <c r="K9" s="285">
        <f>IF(Global!E9="","",Global!E9)</f>
        <v>0</v>
      </c>
      <c r="L9" s="285">
        <f>IF(Global!G9="","",Global!G9)</f>
        <v>2</v>
      </c>
      <c r="M9" s="294" t="str">
        <f t="shared" si="1"/>
        <v>V</v>
      </c>
      <c r="N9" s="287">
        <f t="shared" si="2"/>
        <v>1</v>
      </c>
      <c r="O9" s="166"/>
      <c r="P9" s="166"/>
      <c r="Q9" s="166"/>
      <c r="R9" s="166"/>
      <c r="S9" s="166"/>
    </row>
    <row r="10" spans="1:19" s="158" customFormat="1" ht="30.95" customHeight="1" thickBot="1" x14ac:dyDescent="0.25">
      <c r="A10" s="276">
        <f>Global!A10</f>
        <v>44890</v>
      </c>
      <c r="B10" s="288">
        <f>Global!B10</f>
        <v>0.29166666666666669</v>
      </c>
      <c r="C10" s="289">
        <f>Global!C10</f>
        <v>17</v>
      </c>
      <c r="D10" s="290" t="str">
        <f>Global!D10</f>
        <v>Qatar</v>
      </c>
      <c r="E10" s="291">
        <v>2</v>
      </c>
      <c r="F10" s="292" t="s">
        <v>4</v>
      </c>
      <c r="G10" s="291">
        <v>1</v>
      </c>
      <c r="H10" s="293" t="str">
        <f>Global!H10</f>
        <v>Senegal</v>
      </c>
      <c r="I10" s="283" t="str">
        <f t="shared" si="0"/>
        <v>L</v>
      </c>
      <c r="J10" s="284"/>
      <c r="K10" s="285">
        <f>IF(Global!E10="","",Global!E10)</f>
        <v>1</v>
      </c>
      <c r="L10" s="285">
        <f>IF(Global!G10="","",Global!G10)</f>
        <v>3</v>
      </c>
      <c r="M10" s="295" t="str">
        <f t="shared" si="1"/>
        <v>V</v>
      </c>
      <c r="N10" s="287">
        <f t="shared" si="2"/>
        <v>0</v>
      </c>
      <c r="O10" s="166"/>
      <c r="P10" s="166"/>
      <c r="Q10" s="166"/>
      <c r="R10" s="166"/>
      <c r="S10" s="166"/>
    </row>
    <row r="11" spans="1:19" s="158" customFormat="1" ht="30.95" customHeight="1" thickBot="1" x14ac:dyDescent="0.25">
      <c r="A11" s="276">
        <f>Global!A11</f>
        <v>44890</v>
      </c>
      <c r="B11" s="288">
        <f>Global!B11</f>
        <v>0.41666666666666669</v>
      </c>
      <c r="C11" s="289">
        <f>Global!C11</f>
        <v>18</v>
      </c>
      <c r="D11" s="290" t="str">
        <f>Global!D11</f>
        <v>Holanda (Holland)</v>
      </c>
      <c r="E11" s="291">
        <v>0</v>
      </c>
      <c r="F11" s="292" t="s">
        <v>4</v>
      </c>
      <c r="G11" s="291">
        <v>0</v>
      </c>
      <c r="H11" s="293" t="str">
        <f>Global!H11</f>
        <v>Ecuador</v>
      </c>
      <c r="I11" s="283" t="str">
        <f t="shared" si="0"/>
        <v>E</v>
      </c>
      <c r="J11" s="284"/>
      <c r="K11" s="285">
        <f>IF(Global!E11="","",Global!E11)</f>
        <v>1</v>
      </c>
      <c r="L11" s="285">
        <f>IF(Global!G11="","",Global!G11)</f>
        <v>1</v>
      </c>
      <c r="M11" s="296" t="str">
        <f t="shared" si="1"/>
        <v>E</v>
      </c>
      <c r="N11" s="287">
        <f t="shared" si="2"/>
        <v>2</v>
      </c>
      <c r="O11" s="166"/>
      <c r="P11" s="166"/>
      <c r="Q11" s="166"/>
      <c r="R11" s="166"/>
      <c r="S11" s="166"/>
    </row>
    <row r="12" spans="1:19" s="158" customFormat="1" ht="30.95" customHeight="1" thickBot="1" x14ac:dyDescent="0.25">
      <c r="A12" s="276">
        <f>Global!A12</f>
        <v>44894</v>
      </c>
      <c r="B12" s="288">
        <f>Global!B12</f>
        <v>0.375</v>
      </c>
      <c r="C12" s="289">
        <f>Global!C12</f>
        <v>33</v>
      </c>
      <c r="D12" s="290" t="str">
        <f>Global!D12</f>
        <v>Holanda (Holland)</v>
      </c>
      <c r="E12" s="291">
        <v>3</v>
      </c>
      <c r="F12" s="292" t="s">
        <v>4</v>
      </c>
      <c r="G12" s="291">
        <v>1</v>
      </c>
      <c r="H12" s="293" t="str">
        <f>Global!H12</f>
        <v>Qatar</v>
      </c>
      <c r="I12" s="283" t="str">
        <f t="shared" si="0"/>
        <v>L</v>
      </c>
      <c r="J12" s="284"/>
      <c r="K12" s="285">
        <f>IF(Global!E12="","",Global!E12)</f>
        <v>2</v>
      </c>
      <c r="L12" s="285">
        <f>IF(Global!G12="","",Global!G12)</f>
        <v>0</v>
      </c>
      <c r="M12" s="296" t="str">
        <f t="shared" si="1"/>
        <v>L</v>
      </c>
      <c r="N12" s="287">
        <f t="shared" si="2"/>
        <v>2</v>
      </c>
      <c r="O12" s="166"/>
      <c r="P12" s="166"/>
      <c r="Q12" s="166"/>
      <c r="R12" s="166"/>
      <c r="S12" s="166"/>
    </row>
    <row r="13" spans="1:19" s="158" customFormat="1" ht="30.95" customHeight="1" thickBot="1" x14ac:dyDescent="0.25">
      <c r="A13" s="276">
        <f>Global!A13</f>
        <v>44894</v>
      </c>
      <c r="B13" s="288">
        <f>Global!B13</f>
        <v>0.375</v>
      </c>
      <c r="C13" s="289">
        <f>Global!C13</f>
        <v>34</v>
      </c>
      <c r="D13" s="290" t="str">
        <f>Global!D13</f>
        <v>Ecuador</v>
      </c>
      <c r="E13" s="291">
        <v>1</v>
      </c>
      <c r="F13" s="292" t="s">
        <v>4</v>
      </c>
      <c r="G13" s="291">
        <v>1</v>
      </c>
      <c r="H13" s="293" t="str">
        <f>Global!H13</f>
        <v>Senegal</v>
      </c>
      <c r="I13" s="283" t="str">
        <f t="shared" si="0"/>
        <v>E</v>
      </c>
      <c r="J13" s="284"/>
      <c r="K13" s="285">
        <f>IF(Global!E13="","",Global!E13)</f>
        <v>1</v>
      </c>
      <c r="L13" s="285">
        <f>IF(Global!G13="","",Global!G13)</f>
        <v>2</v>
      </c>
      <c r="M13" s="296" t="str">
        <f t="shared" si="1"/>
        <v>V</v>
      </c>
      <c r="N13" s="287">
        <f t="shared" si="2"/>
        <v>0</v>
      </c>
      <c r="O13" s="166"/>
      <c r="P13" s="166"/>
      <c r="Q13" s="166"/>
      <c r="R13" s="166"/>
      <c r="S13" s="166"/>
    </row>
    <row r="14" spans="1:19" s="158" customFormat="1" ht="17.25" customHeight="1" thickBot="1" x14ac:dyDescent="0.25">
      <c r="A14" s="297" t="str">
        <f>Global!A14</f>
        <v>GRUPO B (Group B)</v>
      </c>
      <c r="B14" s="298"/>
      <c r="C14" s="299"/>
      <c r="D14" s="298"/>
      <c r="E14" s="300"/>
      <c r="F14" s="298"/>
      <c r="G14" s="300"/>
      <c r="H14" s="298"/>
      <c r="I14" s="301"/>
      <c r="J14" s="117"/>
      <c r="K14" s="302"/>
      <c r="L14" s="302"/>
      <c r="M14" s="303" t="str">
        <f t="shared" si="1"/>
        <v/>
      </c>
      <c r="N14" s="304"/>
      <c r="O14" s="166"/>
      <c r="P14" s="166"/>
      <c r="Q14" s="166"/>
      <c r="R14" s="166"/>
      <c r="S14" s="166"/>
    </row>
    <row r="15" spans="1:19" s="158" customFormat="1" ht="30.95" customHeight="1" thickBot="1" x14ac:dyDescent="0.25">
      <c r="A15" s="276">
        <f>Global!A15</f>
        <v>44886</v>
      </c>
      <c r="B15" s="305">
        <f>Global!B15</f>
        <v>0.29166666666666669</v>
      </c>
      <c r="C15" s="278">
        <f>Global!C15</f>
        <v>3</v>
      </c>
      <c r="D15" s="279" t="str">
        <f>Global!D15</f>
        <v>Inglaterra (England)</v>
      </c>
      <c r="E15" s="280">
        <v>4</v>
      </c>
      <c r="F15" s="281" t="s">
        <v>4</v>
      </c>
      <c r="G15" s="280">
        <v>1</v>
      </c>
      <c r="H15" s="282" t="str">
        <f>Global!H15</f>
        <v>Irán</v>
      </c>
      <c r="I15" s="283" t="str">
        <f t="shared" ref="I15:I20" si="3">IF(OR(E15="",G15=""),"",IF(E15&gt;G15,"L",IF(G15&gt;E15,"V","E")))</f>
        <v>L</v>
      </c>
      <c r="J15" s="284"/>
      <c r="K15" s="285">
        <f>IF(Global!E15="","",Global!E15)</f>
        <v>6</v>
      </c>
      <c r="L15" s="285">
        <f>IF(Global!G15="","",Global!G15)</f>
        <v>2</v>
      </c>
      <c r="M15" s="296" t="str">
        <f t="shared" si="1"/>
        <v>L</v>
      </c>
      <c r="N15" s="287">
        <f t="shared" ref="N15:N20" si="4">IF(M15="","",IF(AND(E15=K15,L15=G15),GPOSPuntosPorMarcador,0)+IF(M15=I15,GPOSPuntosPorGanador,0)+IF(E15-G15=K15-L15,GPOSPuntosPorDiferencia,0))</f>
        <v>1</v>
      </c>
      <c r="O15" s="166"/>
      <c r="P15" s="166"/>
      <c r="Q15" s="166"/>
      <c r="R15" s="166"/>
      <c r="S15" s="166"/>
    </row>
    <row r="16" spans="1:19" s="158" customFormat="1" ht="30.95" customHeight="1" thickBot="1" x14ac:dyDescent="0.25">
      <c r="A16" s="276">
        <f>Global!A16</f>
        <v>44886</v>
      </c>
      <c r="B16" s="306">
        <f>Global!B16</f>
        <v>0.54166666666666663</v>
      </c>
      <c r="C16" s="289">
        <f>Global!C16</f>
        <v>4</v>
      </c>
      <c r="D16" s="290" t="str">
        <f>Global!D16</f>
        <v>Estados Unidos (USA)</v>
      </c>
      <c r="E16" s="291">
        <v>1</v>
      </c>
      <c r="F16" s="292" t="s">
        <v>4</v>
      </c>
      <c r="G16" s="291">
        <v>1</v>
      </c>
      <c r="H16" s="293" t="str">
        <f>Global!H16</f>
        <v>Gales (Wales)</v>
      </c>
      <c r="I16" s="283" t="str">
        <f t="shared" si="3"/>
        <v>E</v>
      </c>
      <c r="J16" s="284"/>
      <c r="K16" s="285">
        <f>IF(Global!E16="","",Global!E16)</f>
        <v>1</v>
      </c>
      <c r="L16" s="285">
        <f>IF(Global!G16="","",Global!G16)</f>
        <v>1</v>
      </c>
      <c r="M16" s="296" t="str">
        <f t="shared" si="1"/>
        <v>E</v>
      </c>
      <c r="N16" s="287">
        <f t="shared" si="4"/>
        <v>3</v>
      </c>
      <c r="O16" s="166"/>
      <c r="P16" s="166"/>
      <c r="Q16" s="166"/>
      <c r="R16" s="166"/>
      <c r="S16" s="166"/>
    </row>
    <row r="17" spans="1:19" s="158" customFormat="1" ht="30.95" customHeight="1" thickBot="1" x14ac:dyDescent="0.25">
      <c r="A17" s="276">
        <f>Global!A17</f>
        <v>44890</v>
      </c>
      <c r="B17" s="306">
        <f>Global!B17</f>
        <v>0.54166666666666663</v>
      </c>
      <c r="C17" s="289">
        <f>Global!C17</f>
        <v>19</v>
      </c>
      <c r="D17" s="290" t="str">
        <f>Global!D17</f>
        <v>Inglaterra (England)</v>
      </c>
      <c r="E17" s="291">
        <v>2</v>
      </c>
      <c r="F17" s="292" t="s">
        <v>4</v>
      </c>
      <c r="G17" s="291">
        <v>0</v>
      </c>
      <c r="H17" s="293" t="str">
        <f>Global!H17</f>
        <v>Estados Unidos (USA)</v>
      </c>
      <c r="I17" s="283" t="str">
        <f t="shared" si="3"/>
        <v>L</v>
      </c>
      <c r="J17" s="284"/>
      <c r="K17" s="285">
        <f>IF(Global!E17="","",Global!E17)</f>
        <v>0</v>
      </c>
      <c r="L17" s="285">
        <f>IF(Global!G17="","",Global!G17)</f>
        <v>0</v>
      </c>
      <c r="M17" s="296" t="str">
        <f t="shared" si="1"/>
        <v>E</v>
      </c>
      <c r="N17" s="287">
        <f t="shared" si="4"/>
        <v>0</v>
      </c>
      <c r="O17" s="166"/>
      <c r="P17" s="166"/>
      <c r="Q17" s="166"/>
      <c r="R17" s="166"/>
      <c r="S17" s="166"/>
    </row>
    <row r="18" spans="1:19" s="158" customFormat="1" ht="30.95" customHeight="1" thickBot="1" x14ac:dyDescent="0.25">
      <c r="A18" s="276">
        <f>Global!A18</f>
        <v>44890</v>
      </c>
      <c r="B18" s="306">
        <f>Global!B18</f>
        <v>0.16666666666666666</v>
      </c>
      <c r="C18" s="289">
        <f>Global!C18</f>
        <v>20</v>
      </c>
      <c r="D18" s="290" t="str">
        <f>Global!D18</f>
        <v>Gales (Wales)</v>
      </c>
      <c r="E18" s="291">
        <v>2</v>
      </c>
      <c r="F18" s="292" t="s">
        <v>4</v>
      </c>
      <c r="G18" s="291">
        <v>1</v>
      </c>
      <c r="H18" s="293" t="str">
        <f>Global!H18</f>
        <v>Irán</v>
      </c>
      <c r="I18" s="283" t="str">
        <f t="shared" si="3"/>
        <v>L</v>
      </c>
      <c r="J18" s="284"/>
      <c r="K18" s="285">
        <f>IF(Global!E18="","",Global!E18)</f>
        <v>0</v>
      </c>
      <c r="L18" s="285">
        <f>IF(Global!G18="","",Global!G18)</f>
        <v>2</v>
      </c>
      <c r="M18" s="296" t="str">
        <f t="shared" si="1"/>
        <v>V</v>
      </c>
      <c r="N18" s="287">
        <f t="shared" si="4"/>
        <v>0</v>
      </c>
      <c r="O18" s="166"/>
      <c r="P18" s="166"/>
      <c r="Q18" s="166"/>
      <c r="R18" s="166"/>
      <c r="S18" s="166"/>
    </row>
    <row r="19" spans="1:19" s="158" customFormat="1" ht="30.95" customHeight="1" thickBot="1" x14ac:dyDescent="0.25">
      <c r="A19" s="276">
        <f>Global!A19</f>
        <v>44894</v>
      </c>
      <c r="B19" s="306">
        <f>Global!B19</f>
        <v>0.54166666666666663</v>
      </c>
      <c r="C19" s="289">
        <f>Global!C19</f>
        <v>35</v>
      </c>
      <c r="D19" s="290" t="str">
        <f>Global!D19</f>
        <v>Gales (Wales)</v>
      </c>
      <c r="E19" s="291">
        <v>0</v>
      </c>
      <c r="F19" s="292" t="s">
        <v>4</v>
      </c>
      <c r="G19" s="291">
        <v>4</v>
      </c>
      <c r="H19" s="293" t="str">
        <f>Global!H19</f>
        <v>Inglaterra (England)</v>
      </c>
      <c r="I19" s="283" t="str">
        <f t="shared" si="3"/>
        <v>V</v>
      </c>
      <c r="J19" s="284"/>
      <c r="K19" s="285">
        <f>IF(Global!E19="","",Global!E19)</f>
        <v>0</v>
      </c>
      <c r="L19" s="285">
        <f>IF(Global!G19="","",Global!G19)</f>
        <v>3</v>
      </c>
      <c r="M19" s="296" t="str">
        <f t="shared" si="1"/>
        <v>V</v>
      </c>
      <c r="N19" s="287">
        <f t="shared" si="4"/>
        <v>1</v>
      </c>
      <c r="O19" s="166"/>
      <c r="P19" s="166"/>
      <c r="Q19" s="166"/>
      <c r="R19" s="166"/>
      <c r="S19" s="166"/>
    </row>
    <row r="20" spans="1:19" s="158" customFormat="1" ht="30.95" customHeight="1" thickBot="1" x14ac:dyDescent="0.25">
      <c r="A20" s="276">
        <f>Global!A20</f>
        <v>44894</v>
      </c>
      <c r="B20" s="306">
        <f>Global!B20</f>
        <v>0.54166666666666663</v>
      </c>
      <c r="C20" s="289">
        <f>Global!C20</f>
        <v>36</v>
      </c>
      <c r="D20" s="290" t="str">
        <f>Global!D20</f>
        <v>Irán</v>
      </c>
      <c r="E20" s="291">
        <v>0</v>
      </c>
      <c r="F20" s="292" t="s">
        <v>4</v>
      </c>
      <c r="G20" s="291">
        <v>2</v>
      </c>
      <c r="H20" s="293" t="str">
        <f>Global!H20</f>
        <v>Estados Unidos (USA)</v>
      </c>
      <c r="I20" s="283" t="str">
        <f t="shared" si="3"/>
        <v>V</v>
      </c>
      <c r="J20" s="284"/>
      <c r="K20" s="285">
        <f>IF(Global!E20="","",Global!E20)</f>
        <v>0</v>
      </c>
      <c r="L20" s="285">
        <f>IF(Global!G20="","",Global!G20)</f>
        <v>1</v>
      </c>
      <c r="M20" s="296" t="str">
        <f t="shared" si="1"/>
        <v>V</v>
      </c>
      <c r="N20" s="287">
        <f t="shared" si="4"/>
        <v>1</v>
      </c>
      <c r="O20" s="166"/>
      <c r="P20" s="166"/>
      <c r="Q20" s="166"/>
      <c r="R20" s="166"/>
      <c r="S20" s="166"/>
    </row>
    <row r="21" spans="1:19" s="158" customFormat="1" ht="17.25" customHeight="1" thickBot="1" x14ac:dyDescent="0.25">
      <c r="A21" s="297" t="str">
        <f>Global!A21</f>
        <v>GRUPO C (Group C)</v>
      </c>
      <c r="B21" s="298"/>
      <c r="C21" s="299"/>
      <c r="D21" s="298"/>
      <c r="E21" s="300"/>
      <c r="F21" s="298"/>
      <c r="G21" s="300"/>
      <c r="H21" s="298"/>
      <c r="I21" s="301"/>
      <c r="J21" s="117"/>
      <c r="K21" s="302"/>
      <c r="L21" s="302"/>
      <c r="M21" s="303" t="str">
        <f t="shared" si="1"/>
        <v/>
      </c>
      <c r="N21" s="304"/>
      <c r="O21" s="166"/>
      <c r="P21" s="166"/>
      <c r="Q21" s="166"/>
      <c r="R21" s="166"/>
      <c r="S21" s="166"/>
    </row>
    <row r="22" spans="1:19" s="158" customFormat="1" ht="30.95" customHeight="1" thickBot="1" x14ac:dyDescent="0.25">
      <c r="A22" s="276">
        <f>Global!A22</f>
        <v>44887</v>
      </c>
      <c r="B22" s="305">
        <f>Global!B22</f>
        <v>0.16666666666666666</v>
      </c>
      <c r="C22" s="278">
        <f>Global!C22</f>
        <v>5</v>
      </c>
      <c r="D22" s="279" t="str">
        <f>Global!D22</f>
        <v>Argentina</v>
      </c>
      <c r="E22" s="280">
        <v>3</v>
      </c>
      <c r="F22" s="281" t="s">
        <v>4</v>
      </c>
      <c r="G22" s="280">
        <v>1</v>
      </c>
      <c r="H22" s="282" t="str">
        <f>Global!H22</f>
        <v>A. Saudita (Saudi A.)</v>
      </c>
      <c r="I22" s="283" t="str">
        <f t="shared" ref="I22:I27" si="5">IF(OR(E22="",G22=""),"",IF(E22&gt;G22,"L",IF(G22&gt;E22,"V","E")))</f>
        <v>L</v>
      </c>
      <c r="J22" s="284"/>
      <c r="K22" s="285">
        <f>IF(Global!E22="","",Global!E22)</f>
        <v>1</v>
      </c>
      <c r="L22" s="285">
        <f>IF(Global!G22="","",Global!G22)</f>
        <v>2</v>
      </c>
      <c r="M22" s="296" t="str">
        <f t="shared" si="1"/>
        <v>V</v>
      </c>
      <c r="N22" s="287">
        <f t="shared" ref="N22:N27" si="6">IF(M22="","",IF(AND(E22=K22,L22=G22),GPOSPuntosPorMarcador,0)+IF(M22=I22,GPOSPuntosPorGanador,0)+IF(E22-G22=K22-L22,GPOSPuntosPorDiferencia,0))</f>
        <v>0</v>
      </c>
      <c r="O22" s="166"/>
      <c r="P22" s="166"/>
      <c r="Q22" s="166"/>
      <c r="R22" s="166"/>
      <c r="S22" s="166"/>
    </row>
    <row r="23" spans="1:19" s="158" customFormat="1" ht="30.95" customHeight="1" thickBot="1" x14ac:dyDescent="0.25">
      <c r="A23" s="276">
        <f>Global!A23</f>
        <v>44887</v>
      </c>
      <c r="B23" s="306">
        <f>Global!B23</f>
        <v>0.41666666666666669</v>
      </c>
      <c r="C23" s="289">
        <f>Global!C23</f>
        <v>6</v>
      </c>
      <c r="D23" s="290" t="str">
        <f>Global!D23</f>
        <v>México</v>
      </c>
      <c r="E23" s="291">
        <v>2</v>
      </c>
      <c r="F23" s="292" t="s">
        <v>4</v>
      </c>
      <c r="G23" s="291">
        <v>1</v>
      </c>
      <c r="H23" s="293" t="str">
        <f>Global!H23</f>
        <v>Polonia (Poland)</v>
      </c>
      <c r="I23" s="283" t="str">
        <f t="shared" si="5"/>
        <v>L</v>
      </c>
      <c r="J23" s="284"/>
      <c r="K23" s="285">
        <f>IF(Global!E23="","",Global!E23)</f>
        <v>0</v>
      </c>
      <c r="L23" s="285">
        <f>IF(Global!G23="","",Global!G23)</f>
        <v>0</v>
      </c>
      <c r="M23" s="296" t="str">
        <f t="shared" si="1"/>
        <v>E</v>
      </c>
      <c r="N23" s="287">
        <f t="shared" si="6"/>
        <v>0</v>
      </c>
      <c r="O23" s="166"/>
      <c r="P23" s="166"/>
      <c r="Q23" s="166"/>
      <c r="R23" s="166"/>
      <c r="S23" s="166"/>
    </row>
    <row r="24" spans="1:19" s="158" customFormat="1" ht="30.95" customHeight="1" thickBot="1" x14ac:dyDescent="0.25">
      <c r="A24" s="276">
        <f>Global!A24</f>
        <v>44891</v>
      </c>
      <c r="B24" s="306">
        <f>Global!B24</f>
        <v>0.54166666666666663</v>
      </c>
      <c r="C24" s="289">
        <f>Global!C24</f>
        <v>22</v>
      </c>
      <c r="D24" s="290" t="str">
        <f>Global!D24</f>
        <v>Argentina</v>
      </c>
      <c r="E24" s="291">
        <v>2</v>
      </c>
      <c r="F24" s="292" t="s">
        <v>4</v>
      </c>
      <c r="G24" s="291">
        <v>0</v>
      </c>
      <c r="H24" s="293" t="str">
        <f>Global!H24</f>
        <v>México</v>
      </c>
      <c r="I24" s="283" t="str">
        <f t="shared" si="5"/>
        <v>L</v>
      </c>
      <c r="J24" s="284"/>
      <c r="K24" s="285">
        <f>IF(Global!E24="","",Global!E24)</f>
        <v>2</v>
      </c>
      <c r="L24" s="285">
        <f>IF(Global!G24="","",Global!G24)</f>
        <v>0</v>
      </c>
      <c r="M24" s="296" t="str">
        <f t="shared" si="1"/>
        <v>L</v>
      </c>
      <c r="N24" s="287">
        <f t="shared" si="6"/>
        <v>3</v>
      </c>
      <c r="O24" s="166"/>
      <c r="P24" s="166"/>
      <c r="Q24" s="166"/>
      <c r="R24" s="166"/>
      <c r="S24" s="166"/>
    </row>
    <row r="25" spans="1:19" s="158" customFormat="1" ht="30.95" customHeight="1" thickBot="1" x14ac:dyDescent="0.25">
      <c r="A25" s="276">
        <f>Global!A25</f>
        <v>44891</v>
      </c>
      <c r="B25" s="306">
        <f>Global!B25</f>
        <v>0.29166666666666669</v>
      </c>
      <c r="C25" s="289">
        <f>Global!C25</f>
        <v>23</v>
      </c>
      <c r="D25" s="290" t="str">
        <f>Global!D25</f>
        <v>Polonia (Poland)</v>
      </c>
      <c r="E25" s="291">
        <v>0</v>
      </c>
      <c r="F25" s="292" t="s">
        <v>4</v>
      </c>
      <c r="G25" s="291">
        <v>0</v>
      </c>
      <c r="H25" s="293" t="str">
        <f>Global!H25</f>
        <v>A. Saudita (Saudi A.)</v>
      </c>
      <c r="I25" s="283" t="str">
        <f t="shared" si="5"/>
        <v>E</v>
      </c>
      <c r="J25" s="284"/>
      <c r="K25" s="285">
        <f>IF(Global!E25="","",Global!E25)</f>
        <v>2</v>
      </c>
      <c r="L25" s="285">
        <f>IF(Global!G25="","",Global!G25)</f>
        <v>0</v>
      </c>
      <c r="M25" s="296" t="str">
        <f t="shared" si="1"/>
        <v>L</v>
      </c>
      <c r="N25" s="287">
        <f t="shared" si="6"/>
        <v>0</v>
      </c>
      <c r="O25" s="166"/>
      <c r="P25" s="166"/>
      <c r="Q25" s="166"/>
      <c r="R25" s="166"/>
      <c r="S25" s="166"/>
    </row>
    <row r="26" spans="1:19" s="158" customFormat="1" ht="30.95" customHeight="1" thickBot="1" x14ac:dyDescent="0.25">
      <c r="A26" s="276">
        <f>Global!A26</f>
        <v>44895</v>
      </c>
      <c r="B26" s="306">
        <f>Global!B26</f>
        <v>0.54166666666666663</v>
      </c>
      <c r="C26" s="289">
        <f>Global!C26</f>
        <v>37</v>
      </c>
      <c r="D26" s="290" t="str">
        <f>Global!D26</f>
        <v>Polonia (Poland)</v>
      </c>
      <c r="E26" s="291">
        <v>0</v>
      </c>
      <c r="F26" s="292" t="s">
        <v>4</v>
      </c>
      <c r="G26" s="291">
        <v>3</v>
      </c>
      <c r="H26" s="293" t="str">
        <f>Global!H26</f>
        <v>Argentina</v>
      </c>
      <c r="I26" s="283" t="str">
        <f t="shared" si="5"/>
        <v>V</v>
      </c>
      <c r="J26" s="284"/>
      <c r="K26" s="285">
        <f>IF(Global!E26="","",Global!E26)</f>
        <v>0</v>
      </c>
      <c r="L26" s="285">
        <f>IF(Global!G26="","",Global!G26)</f>
        <v>2</v>
      </c>
      <c r="M26" s="296" t="str">
        <f t="shared" si="1"/>
        <v>V</v>
      </c>
      <c r="N26" s="287">
        <f t="shared" si="6"/>
        <v>1</v>
      </c>
      <c r="O26" s="166"/>
      <c r="P26" s="166"/>
      <c r="Q26" s="166"/>
      <c r="R26" s="166"/>
      <c r="S26" s="166"/>
    </row>
    <row r="27" spans="1:19" s="158" customFormat="1" ht="30.95" customHeight="1" thickBot="1" x14ac:dyDescent="0.25">
      <c r="A27" s="276">
        <f>Global!A27</f>
        <v>44895</v>
      </c>
      <c r="B27" s="306">
        <f>Global!B27</f>
        <v>0.54166666666666663</v>
      </c>
      <c r="C27" s="289">
        <f>Global!C27</f>
        <v>38</v>
      </c>
      <c r="D27" s="290" t="str">
        <f>Global!D27</f>
        <v>A. Saudita (Saudi A.)</v>
      </c>
      <c r="E27" s="291">
        <v>1</v>
      </c>
      <c r="F27" s="292" t="s">
        <v>4</v>
      </c>
      <c r="G27" s="291">
        <v>1</v>
      </c>
      <c r="H27" s="293" t="str">
        <f>Global!H27</f>
        <v>México</v>
      </c>
      <c r="I27" s="283" t="str">
        <f t="shared" si="5"/>
        <v>E</v>
      </c>
      <c r="J27" s="284"/>
      <c r="K27" s="285">
        <f>IF(Global!E27="","",Global!E27)</f>
        <v>1</v>
      </c>
      <c r="L27" s="285">
        <f>IF(Global!G27="","",Global!G27)</f>
        <v>2</v>
      </c>
      <c r="M27" s="296" t="str">
        <f t="shared" si="1"/>
        <v>V</v>
      </c>
      <c r="N27" s="287">
        <f t="shared" si="6"/>
        <v>0</v>
      </c>
      <c r="O27" s="166"/>
      <c r="P27" s="166"/>
      <c r="Q27" s="166"/>
      <c r="R27" s="166"/>
      <c r="S27" s="166"/>
    </row>
    <row r="28" spans="1:19" s="158" customFormat="1" ht="17.25" customHeight="1" thickBot="1" x14ac:dyDescent="0.25">
      <c r="A28" s="297" t="str">
        <f>Global!A28</f>
        <v>GRUPO D (Group D )</v>
      </c>
      <c r="B28" s="298"/>
      <c r="C28" s="299"/>
      <c r="D28" s="298"/>
      <c r="E28" s="300"/>
      <c r="F28" s="298"/>
      <c r="G28" s="300"/>
      <c r="H28" s="298"/>
      <c r="I28" s="301"/>
      <c r="J28" s="117"/>
      <c r="K28" s="302"/>
      <c r="L28" s="302"/>
      <c r="M28" s="303" t="str">
        <f t="shared" si="1"/>
        <v/>
      </c>
      <c r="N28" s="304"/>
      <c r="O28" s="166"/>
      <c r="P28" s="166"/>
      <c r="Q28" s="166"/>
      <c r="R28" s="166"/>
      <c r="S28" s="166"/>
    </row>
    <row r="29" spans="1:19" s="158" customFormat="1" ht="30.95" customHeight="1" thickBot="1" x14ac:dyDescent="0.25">
      <c r="A29" s="276">
        <f>Global!A29</f>
        <v>44887</v>
      </c>
      <c r="B29" s="305">
        <f>Global!B29</f>
        <v>0.54166666666666663</v>
      </c>
      <c r="C29" s="278">
        <f>Global!C29</f>
        <v>7</v>
      </c>
      <c r="D29" s="279" t="str">
        <f>Global!D29</f>
        <v>Francia (France)</v>
      </c>
      <c r="E29" s="280">
        <v>1</v>
      </c>
      <c r="F29" s="281" t="s">
        <v>4</v>
      </c>
      <c r="G29" s="280">
        <v>1</v>
      </c>
      <c r="H29" s="282" t="str">
        <f>Global!H29</f>
        <v>Australia</v>
      </c>
      <c r="I29" s="283" t="str">
        <f t="shared" ref="I29:I34" si="7">IF(OR(E29="",G29=""),"",IF(E29&gt;G29,"L",IF(G29&gt;E29,"V","E")))</f>
        <v>E</v>
      </c>
      <c r="J29" s="284"/>
      <c r="K29" s="285">
        <f>IF(Global!E29="","",Global!E29)</f>
        <v>4</v>
      </c>
      <c r="L29" s="285">
        <f>IF(Global!G29="","",Global!G29)</f>
        <v>1</v>
      </c>
      <c r="M29" s="296" t="str">
        <f t="shared" si="1"/>
        <v>L</v>
      </c>
      <c r="N29" s="287">
        <f t="shared" ref="N29:N34" si="8">IF(M29="","",IF(AND(E29=K29,L29=G29),GPOSPuntosPorMarcador,0)+IF(M29=I29,GPOSPuntosPorGanador,0)+IF(E29-G29=K29-L29,GPOSPuntosPorDiferencia,0))</f>
        <v>0</v>
      </c>
      <c r="O29" s="166"/>
      <c r="P29" s="166"/>
      <c r="Q29" s="166"/>
      <c r="R29" s="166"/>
      <c r="S29" s="166"/>
    </row>
    <row r="30" spans="1:19" s="158" customFormat="1" ht="30.95" customHeight="1" thickBot="1" x14ac:dyDescent="0.25">
      <c r="A30" s="276">
        <f>Global!A30</f>
        <v>44887</v>
      </c>
      <c r="B30" s="306">
        <f>Global!B30</f>
        <v>0.29166666666666669</v>
      </c>
      <c r="C30" s="289">
        <f>Global!C30</f>
        <v>8</v>
      </c>
      <c r="D30" s="290" t="str">
        <f>Global!D30</f>
        <v>Dinamarca (Denmark)</v>
      </c>
      <c r="E30" s="291">
        <v>3</v>
      </c>
      <c r="F30" s="292" t="s">
        <v>4</v>
      </c>
      <c r="G30" s="291">
        <v>0</v>
      </c>
      <c r="H30" s="293" t="str">
        <f>Global!H30</f>
        <v>Túnez (Tunisia)</v>
      </c>
      <c r="I30" s="283" t="str">
        <f t="shared" si="7"/>
        <v>L</v>
      </c>
      <c r="J30" s="284"/>
      <c r="K30" s="285">
        <f>IF(Global!E30="","",Global!E30)</f>
        <v>0</v>
      </c>
      <c r="L30" s="285">
        <f>IF(Global!G30="","",Global!G30)</f>
        <v>0</v>
      </c>
      <c r="M30" s="296" t="str">
        <f t="shared" si="1"/>
        <v>E</v>
      </c>
      <c r="N30" s="287">
        <f t="shared" si="8"/>
        <v>0</v>
      </c>
      <c r="O30" s="166"/>
      <c r="P30" s="166"/>
      <c r="Q30" s="166"/>
      <c r="R30" s="166"/>
      <c r="S30" s="166"/>
    </row>
    <row r="31" spans="1:19" s="158" customFormat="1" ht="30.95" customHeight="1" thickBot="1" x14ac:dyDescent="0.25">
      <c r="A31" s="276">
        <f>Global!A31</f>
        <v>44891</v>
      </c>
      <c r="B31" s="306">
        <f>Global!B31</f>
        <v>0.41666666666666669</v>
      </c>
      <c r="C31" s="289">
        <f>Global!C31</f>
        <v>21</v>
      </c>
      <c r="D31" s="290" t="str">
        <f>Global!D31</f>
        <v>Francia (France)</v>
      </c>
      <c r="E31" s="291">
        <v>2</v>
      </c>
      <c r="F31" s="292" t="s">
        <v>4</v>
      </c>
      <c r="G31" s="291">
        <v>1</v>
      </c>
      <c r="H31" s="293" t="str">
        <f>Global!H31</f>
        <v>Dinamarca (Denmark)</v>
      </c>
      <c r="I31" s="283" t="str">
        <f t="shared" si="7"/>
        <v>L</v>
      </c>
      <c r="J31" s="284"/>
      <c r="K31" s="285">
        <f>IF(Global!E31="","",Global!E31)</f>
        <v>2</v>
      </c>
      <c r="L31" s="285">
        <f>IF(Global!G31="","",Global!G31)</f>
        <v>1</v>
      </c>
      <c r="M31" s="296" t="str">
        <f t="shared" si="1"/>
        <v>L</v>
      </c>
      <c r="N31" s="287">
        <f t="shared" si="8"/>
        <v>3</v>
      </c>
      <c r="O31" s="166"/>
      <c r="P31" s="166"/>
      <c r="Q31" s="166"/>
      <c r="R31" s="166"/>
      <c r="S31" s="166"/>
    </row>
    <row r="32" spans="1:19" s="158" customFormat="1" ht="30.95" customHeight="1" thickBot="1" x14ac:dyDescent="0.25">
      <c r="A32" s="276">
        <f>Global!A32</f>
        <v>44891</v>
      </c>
      <c r="B32" s="306">
        <f>Global!B32</f>
        <v>0.16666666666666666</v>
      </c>
      <c r="C32" s="289">
        <f>Global!C32</f>
        <v>24</v>
      </c>
      <c r="D32" s="290" t="str">
        <f>Global!D32</f>
        <v>Túnez (Tunisia)</v>
      </c>
      <c r="E32" s="291">
        <v>0</v>
      </c>
      <c r="F32" s="292" t="s">
        <v>4</v>
      </c>
      <c r="G32" s="291">
        <v>1</v>
      </c>
      <c r="H32" s="293" t="str">
        <f>Global!H32</f>
        <v>Australia</v>
      </c>
      <c r="I32" s="283" t="str">
        <f t="shared" si="7"/>
        <v>V</v>
      </c>
      <c r="J32" s="284"/>
      <c r="K32" s="285">
        <f>IF(Global!E32="","",Global!E32)</f>
        <v>0</v>
      </c>
      <c r="L32" s="285">
        <f>IF(Global!G32="","",Global!G32)</f>
        <v>1</v>
      </c>
      <c r="M32" s="296" t="str">
        <f t="shared" si="1"/>
        <v>V</v>
      </c>
      <c r="N32" s="287">
        <f t="shared" si="8"/>
        <v>3</v>
      </c>
      <c r="O32" s="166"/>
      <c r="P32" s="166"/>
      <c r="Q32" s="166"/>
      <c r="R32" s="166"/>
      <c r="S32" s="166"/>
    </row>
    <row r="33" spans="1:19" s="158" customFormat="1" ht="30.95" customHeight="1" thickBot="1" x14ac:dyDescent="0.25">
      <c r="A33" s="276">
        <f>Global!A33</f>
        <v>44895</v>
      </c>
      <c r="B33" s="306">
        <f>Global!B33</f>
        <v>0.375</v>
      </c>
      <c r="C33" s="289">
        <f>Global!C33</f>
        <v>39</v>
      </c>
      <c r="D33" s="290" t="str">
        <f>Global!D33</f>
        <v>Túnez (Tunisia)</v>
      </c>
      <c r="E33" s="291">
        <v>0</v>
      </c>
      <c r="F33" s="292" t="s">
        <v>4</v>
      </c>
      <c r="G33" s="291">
        <v>3</v>
      </c>
      <c r="H33" s="293" t="str">
        <f>Global!H33</f>
        <v>Francia (France)</v>
      </c>
      <c r="I33" s="283" t="str">
        <f t="shared" si="7"/>
        <v>V</v>
      </c>
      <c r="J33" s="284"/>
      <c r="K33" s="285">
        <f>IF(Global!E33="","",Global!E33)</f>
        <v>1</v>
      </c>
      <c r="L33" s="285">
        <f>IF(Global!G33="","",Global!G33)</f>
        <v>0</v>
      </c>
      <c r="M33" s="296" t="str">
        <f t="shared" si="1"/>
        <v>L</v>
      </c>
      <c r="N33" s="287">
        <f t="shared" si="8"/>
        <v>0</v>
      </c>
      <c r="O33" s="166"/>
      <c r="P33" s="166"/>
      <c r="Q33" s="166"/>
      <c r="R33" s="166"/>
      <c r="S33" s="166"/>
    </row>
    <row r="34" spans="1:19" s="158" customFormat="1" ht="30.95" customHeight="1" thickBot="1" x14ac:dyDescent="0.25">
      <c r="A34" s="276">
        <f>Global!A34</f>
        <v>44895</v>
      </c>
      <c r="B34" s="306">
        <f>Global!B34</f>
        <v>0.375</v>
      </c>
      <c r="C34" s="289">
        <f>Global!C34</f>
        <v>40</v>
      </c>
      <c r="D34" s="290" t="str">
        <f>Global!D34</f>
        <v>Australia</v>
      </c>
      <c r="E34" s="291">
        <v>1</v>
      </c>
      <c r="F34" s="292" t="s">
        <v>4</v>
      </c>
      <c r="G34" s="291">
        <v>1</v>
      </c>
      <c r="H34" s="293" t="str">
        <f>Global!H34</f>
        <v>Dinamarca (Denmark)</v>
      </c>
      <c r="I34" s="283" t="str">
        <f t="shared" si="7"/>
        <v>E</v>
      </c>
      <c r="J34" s="284"/>
      <c r="K34" s="285">
        <f>IF(Global!E34="","",Global!E34)</f>
        <v>1</v>
      </c>
      <c r="L34" s="285">
        <f>IF(Global!G34="","",Global!G34)</f>
        <v>0</v>
      </c>
      <c r="M34" s="296" t="str">
        <f t="shared" si="1"/>
        <v>L</v>
      </c>
      <c r="N34" s="287">
        <f t="shared" si="8"/>
        <v>0</v>
      </c>
      <c r="O34" s="166"/>
      <c r="P34" s="166"/>
      <c r="Q34" s="166"/>
      <c r="R34" s="166"/>
      <c r="S34" s="166"/>
    </row>
    <row r="35" spans="1:19" s="158" customFormat="1" ht="17.25" customHeight="1" thickBot="1" x14ac:dyDescent="0.25">
      <c r="A35" s="297" t="str">
        <f>Global!A35</f>
        <v>Grupo E  (Group  E)</v>
      </c>
      <c r="B35" s="298"/>
      <c r="C35" s="299"/>
      <c r="D35" s="298"/>
      <c r="E35" s="300"/>
      <c r="F35" s="298"/>
      <c r="G35" s="300"/>
      <c r="H35" s="298"/>
      <c r="I35" s="301"/>
      <c r="J35" s="117"/>
      <c r="K35" s="302"/>
      <c r="L35" s="302"/>
      <c r="M35" s="303" t="str">
        <f t="shared" si="1"/>
        <v/>
      </c>
      <c r="N35" s="304"/>
      <c r="O35" s="166"/>
      <c r="P35" s="166"/>
      <c r="Q35" s="166"/>
      <c r="R35" s="166"/>
      <c r="S35" s="166"/>
    </row>
    <row r="36" spans="1:19" s="158" customFormat="1" ht="30.95" customHeight="1" thickBot="1" x14ac:dyDescent="0.25">
      <c r="A36" s="276">
        <f>Global!A36</f>
        <v>44888</v>
      </c>
      <c r="B36" s="305">
        <f>Global!B36</f>
        <v>0.41666666666666669</v>
      </c>
      <c r="C36" s="278">
        <f>Global!C36</f>
        <v>9</v>
      </c>
      <c r="D36" s="279" t="str">
        <f>Global!D36</f>
        <v>España (Spain)</v>
      </c>
      <c r="E36" s="280">
        <v>2</v>
      </c>
      <c r="F36" s="281" t="s">
        <v>4</v>
      </c>
      <c r="G36" s="280">
        <v>0</v>
      </c>
      <c r="H36" s="282" t="str">
        <f>Global!H36</f>
        <v>Costa Rica</v>
      </c>
      <c r="I36" s="283" t="str">
        <f t="shared" ref="I36:I41" si="9">IF(OR(E36="",G36=""),"",IF(E36&gt;G36,"L",IF(G36&gt;E36,"V","E")))</f>
        <v>L</v>
      </c>
      <c r="J36" s="284"/>
      <c r="K36" s="285">
        <f>IF(Global!E36="","",Global!E36)</f>
        <v>7</v>
      </c>
      <c r="L36" s="285">
        <f>IF(Global!G36="","",Global!G36)</f>
        <v>0</v>
      </c>
      <c r="M36" s="296" t="str">
        <f t="shared" si="1"/>
        <v>L</v>
      </c>
      <c r="N36" s="287">
        <f t="shared" ref="N36:N41" si="10">IF(M36="","",IF(AND(E36=K36,L36=G36),GPOSPuntosPorMarcador,0)+IF(M36=I36,GPOSPuntosPorGanador,0)+IF(E36-G36=K36-L36,GPOSPuntosPorDiferencia,0))</f>
        <v>1</v>
      </c>
      <c r="O36" s="166"/>
      <c r="P36" s="166"/>
      <c r="Q36" s="166"/>
      <c r="R36" s="166"/>
      <c r="S36" s="166"/>
    </row>
    <row r="37" spans="1:19" s="158" customFormat="1" ht="30.95" customHeight="1" thickBot="1" x14ac:dyDescent="0.25">
      <c r="A37" s="276">
        <f>Global!A37</f>
        <v>44888</v>
      </c>
      <c r="B37" s="306">
        <f>Global!B37</f>
        <v>0.29166666666666669</v>
      </c>
      <c r="C37" s="289">
        <f>Global!C37</f>
        <v>10</v>
      </c>
      <c r="D37" s="290" t="str">
        <f>Global!D37</f>
        <v>Alemania (Germany)</v>
      </c>
      <c r="E37" s="291">
        <v>2</v>
      </c>
      <c r="F37" s="292" t="s">
        <v>4</v>
      </c>
      <c r="G37" s="291">
        <v>0</v>
      </c>
      <c r="H37" s="293" t="str">
        <f>Global!H37</f>
        <v>Japón (Japan)</v>
      </c>
      <c r="I37" s="283" t="str">
        <f t="shared" si="9"/>
        <v>L</v>
      </c>
      <c r="J37" s="284"/>
      <c r="K37" s="285">
        <f>IF(Global!E37="","",Global!E37)</f>
        <v>1</v>
      </c>
      <c r="L37" s="285">
        <f>IF(Global!G37="","",Global!G37)</f>
        <v>2</v>
      </c>
      <c r="M37" s="296" t="str">
        <f t="shared" si="1"/>
        <v>V</v>
      </c>
      <c r="N37" s="287">
        <f t="shared" si="10"/>
        <v>0</v>
      </c>
      <c r="O37" s="166"/>
      <c r="P37" s="166"/>
      <c r="Q37" s="166"/>
      <c r="R37" s="166"/>
      <c r="S37" s="166"/>
    </row>
    <row r="38" spans="1:19" s="158" customFormat="1" ht="30.95" customHeight="1" thickBot="1" x14ac:dyDescent="0.25">
      <c r="A38" s="276">
        <f>Global!A38</f>
        <v>44892</v>
      </c>
      <c r="B38" s="306">
        <f>Global!B38</f>
        <v>0.54166666666666663</v>
      </c>
      <c r="C38" s="289">
        <f>Global!C38</f>
        <v>25</v>
      </c>
      <c r="D38" s="290" t="str">
        <f>Global!D38</f>
        <v>España (Spain)</v>
      </c>
      <c r="E38" s="291">
        <v>3</v>
      </c>
      <c r="F38" s="292" t="s">
        <v>4</v>
      </c>
      <c r="G38" s="291">
        <v>2</v>
      </c>
      <c r="H38" s="293" t="str">
        <f>Global!H38</f>
        <v>Alemania (Germany)</v>
      </c>
      <c r="I38" s="283" t="str">
        <f t="shared" si="9"/>
        <v>L</v>
      </c>
      <c r="J38" s="284"/>
      <c r="K38" s="285">
        <f>IF(Global!E38="","",Global!E38)</f>
        <v>1</v>
      </c>
      <c r="L38" s="285">
        <f>IF(Global!G38="","",Global!G38)</f>
        <v>1</v>
      </c>
      <c r="M38" s="296" t="str">
        <f t="shared" si="1"/>
        <v>E</v>
      </c>
      <c r="N38" s="287">
        <f t="shared" si="10"/>
        <v>0</v>
      </c>
      <c r="O38" s="166"/>
      <c r="P38" s="166"/>
      <c r="Q38" s="166"/>
      <c r="R38" s="166"/>
      <c r="S38" s="166"/>
    </row>
    <row r="39" spans="1:19" s="158" customFormat="1" ht="30.95" customHeight="1" thickBot="1" x14ac:dyDescent="0.25">
      <c r="A39" s="276">
        <f>Global!A39</f>
        <v>44892</v>
      </c>
      <c r="B39" s="306">
        <f>Global!B39</f>
        <v>0.16666666666666666</v>
      </c>
      <c r="C39" s="289">
        <f>Global!C39</f>
        <v>26</v>
      </c>
      <c r="D39" s="290" t="str">
        <f>Global!D39</f>
        <v>Japón (Japan)</v>
      </c>
      <c r="E39" s="280">
        <v>2</v>
      </c>
      <c r="F39" s="292" t="s">
        <v>4</v>
      </c>
      <c r="G39" s="280">
        <v>0</v>
      </c>
      <c r="H39" s="293" t="str">
        <f>Global!H39</f>
        <v>Costa Rica</v>
      </c>
      <c r="I39" s="283" t="str">
        <f t="shared" si="9"/>
        <v>L</v>
      </c>
      <c r="J39" s="284"/>
      <c r="K39" s="285">
        <f>IF(Global!E39="","",Global!E39)</f>
        <v>0</v>
      </c>
      <c r="L39" s="285">
        <f>IF(Global!G39="","",Global!G39)</f>
        <v>1</v>
      </c>
      <c r="M39" s="296" t="str">
        <f t="shared" si="1"/>
        <v>V</v>
      </c>
      <c r="N39" s="287">
        <f t="shared" si="10"/>
        <v>0</v>
      </c>
      <c r="O39" s="166"/>
      <c r="P39" s="166"/>
      <c r="Q39" s="166"/>
      <c r="R39" s="166"/>
      <c r="S39" s="166"/>
    </row>
    <row r="40" spans="1:19" s="158" customFormat="1" ht="30.95" customHeight="1" thickBot="1" x14ac:dyDescent="0.25">
      <c r="A40" s="276">
        <f>Global!A40</f>
        <v>44896</v>
      </c>
      <c r="B40" s="306">
        <f>Global!B40</f>
        <v>0.54166666666666663</v>
      </c>
      <c r="C40" s="289">
        <f>Global!C40</f>
        <v>43</v>
      </c>
      <c r="D40" s="290" t="str">
        <f>Global!D40</f>
        <v>Japón (Japan)</v>
      </c>
      <c r="E40" s="307">
        <v>0</v>
      </c>
      <c r="F40" s="292" t="s">
        <v>4</v>
      </c>
      <c r="G40" s="307">
        <v>2</v>
      </c>
      <c r="H40" s="293" t="str">
        <f>Global!H40</f>
        <v>España (Spain)</v>
      </c>
      <c r="I40" s="283" t="str">
        <f t="shared" si="9"/>
        <v>V</v>
      </c>
      <c r="J40" s="284"/>
      <c r="K40" s="285">
        <f>IF(Global!E40="","",Global!E40)</f>
        <v>2</v>
      </c>
      <c r="L40" s="285">
        <f>IF(Global!G40="","",Global!G40)</f>
        <v>1</v>
      </c>
      <c r="M40" s="296" t="str">
        <f t="shared" si="1"/>
        <v>L</v>
      </c>
      <c r="N40" s="287">
        <f t="shared" si="10"/>
        <v>0</v>
      </c>
      <c r="O40" s="166"/>
      <c r="P40" s="166"/>
      <c r="Q40" s="166"/>
      <c r="R40" s="166"/>
      <c r="S40" s="166"/>
    </row>
    <row r="41" spans="1:19" s="158" customFormat="1" ht="30.95" customHeight="1" thickBot="1" x14ac:dyDescent="0.25">
      <c r="A41" s="276">
        <f>Global!A41</f>
        <v>44896</v>
      </c>
      <c r="B41" s="306">
        <f>Global!B41</f>
        <v>0.54166666666666663</v>
      </c>
      <c r="C41" s="289">
        <f>Global!C41</f>
        <v>44</v>
      </c>
      <c r="D41" s="290" t="str">
        <f>Global!D41</f>
        <v>Costa Rica</v>
      </c>
      <c r="E41" s="280">
        <v>0</v>
      </c>
      <c r="F41" s="292" t="s">
        <v>4</v>
      </c>
      <c r="G41" s="280">
        <v>2</v>
      </c>
      <c r="H41" s="293" t="str">
        <f>Global!H41</f>
        <v>Alemania (Germany)</v>
      </c>
      <c r="I41" s="283" t="str">
        <f t="shared" si="9"/>
        <v>V</v>
      </c>
      <c r="J41" s="284"/>
      <c r="K41" s="285">
        <f>IF(Global!E41="","",Global!E41)</f>
        <v>2</v>
      </c>
      <c r="L41" s="285">
        <f>IF(Global!G41="","",Global!G41)</f>
        <v>4</v>
      </c>
      <c r="M41" s="296" t="str">
        <f t="shared" si="1"/>
        <v>V</v>
      </c>
      <c r="N41" s="287">
        <f t="shared" si="10"/>
        <v>2</v>
      </c>
      <c r="O41" s="166"/>
      <c r="P41" s="166"/>
      <c r="Q41" s="166"/>
      <c r="R41" s="166"/>
      <c r="S41" s="166"/>
    </row>
    <row r="42" spans="1:19" s="158" customFormat="1" ht="17.25" customHeight="1" thickBot="1" x14ac:dyDescent="0.25">
      <c r="A42" s="297" t="str">
        <f>Global!A42</f>
        <v>GRUPO F (Group F )</v>
      </c>
      <c r="B42" s="298"/>
      <c r="C42" s="299"/>
      <c r="D42" s="298"/>
      <c r="E42" s="300"/>
      <c r="F42" s="298"/>
      <c r="G42" s="300"/>
      <c r="H42" s="298"/>
      <c r="I42" s="301"/>
      <c r="J42" s="117"/>
      <c r="K42" s="302"/>
      <c r="L42" s="302"/>
      <c r="M42" s="303" t="str">
        <f t="shared" si="1"/>
        <v/>
      </c>
      <c r="N42" s="304"/>
      <c r="O42" s="166"/>
      <c r="P42" s="166"/>
      <c r="Q42" s="166"/>
      <c r="R42" s="166"/>
      <c r="S42" s="166"/>
    </row>
    <row r="43" spans="1:19" s="158" customFormat="1" ht="30.95" customHeight="1" thickBot="1" x14ac:dyDescent="0.25">
      <c r="A43" s="276">
        <f>Global!A43</f>
        <v>44888</v>
      </c>
      <c r="B43" s="305">
        <f>Global!B43</f>
        <v>0.54166666666666663</v>
      </c>
      <c r="C43" s="278">
        <f>Global!C43</f>
        <v>11</v>
      </c>
      <c r="D43" s="279" t="str">
        <f>Global!D43</f>
        <v>Bélgica (Belgium)</v>
      </c>
      <c r="E43" s="280">
        <v>2</v>
      </c>
      <c r="F43" s="281" t="s">
        <v>4</v>
      </c>
      <c r="G43" s="280">
        <v>0</v>
      </c>
      <c r="H43" s="282" t="str">
        <f>Global!H43</f>
        <v>Canada</v>
      </c>
      <c r="I43" s="283" t="str">
        <f t="shared" ref="I43:I48" si="11">IF(OR(E43="",G43=""),"",IF(E43&gt;G43,"L",IF(G43&gt;E43,"V","E")))</f>
        <v>L</v>
      </c>
      <c r="J43" s="284"/>
      <c r="K43" s="285">
        <f>IF(Global!E43="","",Global!E43)</f>
        <v>1</v>
      </c>
      <c r="L43" s="285">
        <f>IF(Global!G43="","",Global!G43)</f>
        <v>0</v>
      </c>
      <c r="M43" s="296" t="str">
        <f t="shared" si="1"/>
        <v>L</v>
      </c>
      <c r="N43" s="287">
        <f t="shared" ref="N43:N48" si="12">IF(M43="","",IF(AND(E43=K43,L43=G43),GPOSPuntosPorMarcador,0)+IF(M43=I43,GPOSPuntosPorGanador,0)+IF(E43-G43=K43-L43,GPOSPuntosPorDiferencia,0))</f>
        <v>1</v>
      </c>
      <c r="O43" s="166"/>
      <c r="P43" s="166"/>
      <c r="Q43" s="166"/>
      <c r="R43" s="166"/>
      <c r="S43" s="166"/>
    </row>
    <row r="44" spans="1:19" s="158" customFormat="1" ht="30.95" customHeight="1" thickBot="1" x14ac:dyDescent="0.25">
      <c r="A44" s="276">
        <f>Global!A44</f>
        <v>44888</v>
      </c>
      <c r="B44" s="306">
        <f>Global!B44</f>
        <v>0.16666666666666666</v>
      </c>
      <c r="C44" s="289">
        <f>Global!C44</f>
        <v>12</v>
      </c>
      <c r="D44" s="290" t="str">
        <f>Global!D44</f>
        <v>Marruecos (Morocco)</v>
      </c>
      <c r="E44" s="291">
        <v>0</v>
      </c>
      <c r="F44" s="292" t="s">
        <v>4</v>
      </c>
      <c r="G44" s="291">
        <v>2</v>
      </c>
      <c r="H44" s="293" t="str">
        <f>Global!H44</f>
        <v>Croacia</v>
      </c>
      <c r="I44" s="283" t="str">
        <f t="shared" si="11"/>
        <v>V</v>
      </c>
      <c r="J44" s="284"/>
      <c r="K44" s="285">
        <f>IF(Global!E44="","",Global!E44)</f>
        <v>0</v>
      </c>
      <c r="L44" s="285">
        <f>IF(Global!G44="","",Global!G44)</f>
        <v>0</v>
      </c>
      <c r="M44" s="296" t="str">
        <f t="shared" si="1"/>
        <v>E</v>
      </c>
      <c r="N44" s="287">
        <f t="shared" si="12"/>
        <v>0</v>
      </c>
      <c r="O44" s="166"/>
      <c r="P44" s="166"/>
      <c r="Q44" s="166"/>
      <c r="R44" s="166"/>
      <c r="S44" s="166"/>
    </row>
    <row r="45" spans="1:19" s="158" customFormat="1" ht="30.95" customHeight="1" thickBot="1" x14ac:dyDescent="0.25">
      <c r="A45" s="276">
        <f>Global!A45</f>
        <v>44892</v>
      </c>
      <c r="B45" s="306">
        <f>Global!B45</f>
        <v>0.29166666666666669</v>
      </c>
      <c r="C45" s="289">
        <f>Global!C45</f>
        <v>27</v>
      </c>
      <c r="D45" s="290" t="str">
        <f>Global!D45</f>
        <v>Bélgica (Belgium)</v>
      </c>
      <c r="E45" s="291">
        <v>1</v>
      </c>
      <c r="F45" s="292" t="s">
        <v>4</v>
      </c>
      <c r="G45" s="291">
        <v>1</v>
      </c>
      <c r="H45" s="293" t="str">
        <f>Global!H45</f>
        <v>Marruecos (Morocco)</v>
      </c>
      <c r="I45" s="283" t="str">
        <f t="shared" si="11"/>
        <v>E</v>
      </c>
      <c r="J45" s="284"/>
      <c r="K45" s="285">
        <f>IF(Global!E45="","",Global!E45)</f>
        <v>0</v>
      </c>
      <c r="L45" s="285">
        <f>IF(Global!G45="","",Global!G45)</f>
        <v>2</v>
      </c>
      <c r="M45" s="296" t="str">
        <f t="shared" si="1"/>
        <v>V</v>
      </c>
      <c r="N45" s="287">
        <f t="shared" si="12"/>
        <v>0</v>
      </c>
      <c r="O45" s="166"/>
      <c r="P45" s="166"/>
      <c r="Q45" s="166"/>
      <c r="R45" s="166"/>
      <c r="S45" s="166"/>
    </row>
    <row r="46" spans="1:19" s="158" customFormat="1" ht="30.95" customHeight="1" thickBot="1" x14ac:dyDescent="0.25">
      <c r="A46" s="276">
        <f>Global!A46</f>
        <v>44892</v>
      </c>
      <c r="B46" s="306">
        <f>Global!B46</f>
        <v>0.41666666666666669</v>
      </c>
      <c r="C46" s="289">
        <f>Global!C46</f>
        <v>28</v>
      </c>
      <c r="D46" s="290" t="str">
        <f>Global!D46</f>
        <v>Croacia</v>
      </c>
      <c r="E46" s="291">
        <v>1</v>
      </c>
      <c r="F46" s="292" t="s">
        <v>4</v>
      </c>
      <c r="G46" s="291">
        <v>1</v>
      </c>
      <c r="H46" s="293" t="str">
        <f>Global!H46</f>
        <v>Canada</v>
      </c>
      <c r="I46" s="283" t="str">
        <f t="shared" si="11"/>
        <v>E</v>
      </c>
      <c r="J46" s="284"/>
      <c r="K46" s="285">
        <f>IF(Global!E46="","",Global!E46)</f>
        <v>4</v>
      </c>
      <c r="L46" s="285">
        <f>IF(Global!G46="","",Global!G46)</f>
        <v>1</v>
      </c>
      <c r="M46" s="296" t="str">
        <f t="shared" si="1"/>
        <v>L</v>
      </c>
      <c r="N46" s="287">
        <f t="shared" si="12"/>
        <v>0</v>
      </c>
      <c r="O46" s="166"/>
      <c r="P46" s="166"/>
      <c r="Q46" s="166"/>
      <c r="R46" s="166"/>
      <c r="S46" s="166"/>
    </row>
    <row r="47" spans="1:19" s="158" customFormat="1" ht="30.95" customHeight="1" thickBot="1" x14ac:dyDescent="0.25">
      <c r="A47" s="276">
        <f>Global!A47</f>
        <v>44896</v>
      </c>
      <c r="B47" s="306">
        <f>Global!B47</f>
        <v>0.375</v>
      </c>
      <c r="C47" s="289">
        <f>Global!C47</f>
        <v>41</v>
      </c>
      <c r="D47" s="290" t="str">
        <f>Global!D47</f>
        <v>Croacia</v>
      </c>
      <c r="E47" s="291">
        <v>0</v>
      </c>
      <c r="F47" s="292" t="s">
        <v>4</v>
      </c>
      <c r="G47" s="291">
        <v>1</v>
      </c>
      <c r="H47" s="293" t="str">
        <f>Global!H47</f>
        <v>Bélgica (Belgium)</v>
      </c>
      <c r="I47" s="283" t="str">
        <f t="shared" si="11"/>
        <v>V</v>
      </c>
      <c r="J47" s="284"/>
      <c r="K47" s="285">
        <f>IF(Global!E47="","",Global!E47)</f>
        <v>0</v>
      </c>
      <c r="L47" s="285">
        <f>IF(Global!G47="","",Global!G47)</f>
        <v>0</v>
      </c>
      <c r="M47" s="296" t="str">
        <f t="shared" si="1"/>
        <v>E</v>
      </c>
      <c r="N47" s="287">
        <f t="shared" si="12"/>
        <v>0</v>
      </c>
      <c r="O47" s="166"/>
      <c r="P47" s="166"/>
      <c r="Q47" s="166"/>
      <c r="R47" s="166"/>
      <c r="S47" s="166"/>
    </row>
    <row r="48" spans="1:19" s="158" customFormat="1" ht="30.95" customHeight="1" thickBot="1" x14ac:dyDescent="0.25">
      <c r="A48" s="276">
        <f>Global!A48</f>
        <v>44896</v>
      </c>
      <c r="B48" s="306">
        <f>Global!B48</f>
        <v>0.375</v>
      </c>
      <c r="C48" s="289">
        <f>Global!C48</f>
        <v>42</v>
      </c>
      <c r="D48" s="308" t="str">
        <f>Global!D48</f>
        <v>Canada</v>
      </c>
      <c r="E48" s="291">
        <v>0</v>
      </c>
      <c r="F48" s="309" t="s">
        <v>4</v>
      </c>
      <c r="G48" s="291">
        <v>0</v>
      </c>
      <c r="H48" s="310" t="str">
        <f>Global!H48</f>
        <v>Marruecos (Morocco)</v>
      </c>
      <c r="I48" s="283" t="str">
        <f t="shared" si="11"/>
        <v>E</v>
      </c>
      <c r="J48" s="311"/>
      <c r="K48" s="285">
        <f>IF(Global!E48="","",Global!E48)</f>
        <v>1</v>
      </c>
      <c r="L48" s="285">
        <f>IF(Global!G48="","",Global!G48)</f>
        <v>2</v>
      </c>
      <c r="M48" s="286" t="str">
        <f t="shared" si="1"/>
        <v>V</v>
      </c>
      <c r="N48" s="287">
        <f t="shared" si="12"/>
        <v>0</v>
      </c>
      <c r="O48" s="166"/>
      <c r="P48" s="166"/>
      <c r="Q48" s="166"/>
      <c r="R48" s="166"/>
      <c r="S48" s="166"/>
    </row>
    <row r="49" spans="1:19" s="158" customFormat="1" ht="17.25" customHeight="1" thickBot="1" x14ac:dyDescent="0.25">
      <c r="A49" s="297" t="str">
        <f>Global!A49</f>
        <v>GRUPO G (Group  G)</v>
      </c>
      <c r="B49" s="298"/>
      <c r="C49" s="299"/>
      <c r="D49" s="298"/>
      <c r="E49" s="300"/>
      <c r="F49" s="298"/>
      <c r="G49" s="300"/>
      <c r="H49" s="298"/>
      <c r="I49" s="301"/>
      <c r="J49" s="117"/>
      <c r="K49" s="302"/>
      <c r="L49" s="302"/>
      <c r="M49" s="303" t="str">
        <f t="shared" si="1"/>
        <v/>
      </c>
      <c r="N49" s="304"/>
      <c r="O49" s="166"/>
      <c r="P49" s="166"/>
      <c r="Q49" s="166"/>
      <c r="R49" s="166"/>
      <c r="S49" s="166"/>
    </row>
    <row r="50" spans="1:19" s="158" customFormat="1" ht="30.95" customHeight="1" thickBot="1" x14ac:dyDescent="0.25">
      <c r="A50" s="276">
        <f>Global!A50</f>
        <v>44889</v>
      </c>
      <c r="B50" s="305">
        <f>Global!B50</f>
        <v>0.54166666666666663</v>
      </c>
      <c r="C50" s="278">
        <f>Global!C50</f>
        <v>13</v>
      </c>
      <c r="D50" s="279" t="str">
        <f>Global!D50</f>
        <v>Brasil (Brazil)</v>
      </c>
      <c r="E50" s="280">
        <v>2</v>
      </c>
      <c r="F50" s="281" t="s">
        <v>4</v>
      </c>
      <c r="G50" s="280">
        <v>0</v>
      </c>
      <c r="H50" s="282" t="str">
        <f>Global!H50</f>
        <v>Serbia</v>
      </c>
      <c r="I50" s="283" t="str">
        <f t="shared" ref="I50:I55" si="13">IF(OR(E50="",G50=""),"",IF(E50&gt;G50,"L",IF(G50&gt;E50,"V","E")))</f>
        <v>L</v>
      </c>
      <c r="J50" s="284"/>
      <c r="K50" s="285">
        <f>IF(Global!E50="","",Global!E50)</f>
        <v>2</v>
      </c>
      <c r="L50" s="285">
        <f>IF(Global!G50="","",Global!G50)</f>
        <v>0</v>
      </c>
      <c r="M50" s="296" t="str">
        <f t="shared" si="1"/>
        <v>L</v>
      </c>
      <c r="N50" s="287">
        <f t="shared" ref="N50:N55" si="14">IF(M50="","",IF(AND(E50=K50,L50=G50),GPOSPuntosPorMarcador,0)+IF(M50=I50,GPOSPuntosPorGanador,0)+IF(E50-G50=K50-L50,GPOSPuntosPorDiferencia,0))</f>
        <v>3</v>
      </c>
      <c r="O50" s="166"/>
      <c r="P50" s="166"/>
      <c r="Q50" s="166"/>
      <c r="R50" s="166"/>
      <c r="S50" s="166"/>
    </row>
    <row r="51" spans="1:19" s="158" customFormat="1" ht="30.95" customHeight="1" thickBot="1" x14ac:dyDescent="0.25">
      <c r="A51" s="276">
        <f>Global!A51</f>
        <v>44889</v>
      </c>
      <c r="B51" s="306">
        <f>Global!B51</f>
        <v>0.16666666666666666</v>
      </c>
      <c r="C51" s="289">
        <f>Global!C51</f>
        <v>14</v>
      </c>
      <c r="D51" s="290" t="str">
        <f>Global!D51</f>
        <v>Suiza (Switzerland)</v>
      </c>
      <c r="E51" s="291">
        <v>1</v>
      </c>
      <c r="F51" s="292" t="s">
        <v>4</v>
      </c>
      <c r="G51" s="291">
        <v>2</v>
      </c>
      <c r="H51" s="293" t="str">
        <f>Global!H51</f>
        <v>Camerún (Cameroon)</v>
      </c>
      <c r="I51" s="283" t="str">
        <f t="shared" si="13"/>
        <v>V</v>
      </c>
      <c r="J51" s="284"/>
      <c r="K51" s="285">
        <f>IF(Global!E51="","",Global!E51)</f>
        <v>1</v>
      </c>
      <c r="L51" s="285">
        <f>IF(Global!G51="","",Global!G51)</f>
        <v>0</v>
      </c>
      <c r="M51" s="296" t="str">
        <f t="shared" si="1"/>
        <v>L</v>
      </c>
      <c r="N51" s="287">
        <f t="shared" si="14"/>
        <v>0</v>
      </c>
      <c r="O51" s="166"/>
      <c r="P51" s="166"/>
      <c r="Q51" s="166"/>
      <c r="R51" s="166"/>
      <c r="S51" s="166"/>
    </row>
    <row r="52" spans="1:19" s="158" customFormat="1" ht="30.95" customHeight="1" thickBot="1" x14ac:dyDescent="0.25">
      <c r="A52" s="276">
        <f>Global!A52</f>
        <v>44893</v>
      </c>
      <c r="B52" s="306">
        <f>Global!B52</f>
        <v>0.41666666666666669</v>
      </c>
      <c r="C52" s="289">
        <f>Global!C52</f>
        <v>29</v>
      </c>
      <c r="D52" s="290" t="str">
        <f>Global!D52</f>
        <v>Brasil (Brazil)</v>
      </c>
      <c r="E52" s="291">
        <v>4</v>
      </c>
      <c r="F52" s="292" t="s">
        <v>4</v>
      </c>
      <c r="G52" s="291">
        <v>2</v>
      </c>
      <c r="H52" s="293" t="str">
        <f>Global!H52</f>
        <v>Suiza (Switzerland)</v>
      </c>
      <c r="I52" s="283" t="str">
        <f t="shared" si="13"/>
        <v>L</v>
      </c>
      <c r="J52" s="284"/>
      <c r="K52" s="285">
        <f>IF(Global!E52="","",Global!E52)</f>
        <v>1</v>
      </c>
      <c r="L52" s="285">
        <f>IF(Global!G52="","",Global!G52)</f>
        <v>0</v>
      </c>
      <c r="M52" s="296" t="str">
        <f t="shared" si="1"/>
        <v>L</v>
      </c>
      <c r="N52" s="287">
        <f t="shared" si="14"/>
        <v>1</v>
      </c>
      <c r="O52" s="166"/>
      <c r="P52" s="166"/>
      <c r="Q52" s="166"/>
      <c r="R52" s="166"/>
      <c r="S52" s="166"/>
    </row>
    <row r="53" spans="1:19" s="158" customFormat="1" ht="30.95" customHeight="1" thickBot="1" x14ac:dyDescent="0.25">
      <c r="A53" s="276">
        <f>Global!A53</f>
        <v>44893</v>
      </c>
      <c r="B53" s="306">
        <f>Global!B53</f>
        <v>0.16666666666666666</v>
      </c>
      <c r="C53" s="289">
        <f>Global!C53</f>
        <v>30</v>
      </c>
      <c r="D53" s="290" t="str">
        <f>Global!D53</f>
        <v>Camerún (Cameroon)</v>
      </c>
      <c r="E53" s="291">
        <v>1</v>
      </c>
      <c r="F53" s="292" t="s">
        <v>4</v>
      </c>
      <c r="G53" s="291">
        <v>1</v>
      </c>
      <c r="H53" s="293" t="str">
        <f>Global!H53</f>
        <v>Serbia</v>
      </c>
      <c r="I53" s="283" t="str">
        <f t="shared" si="13"/>
        <v>E</v>
      </c>
      <c r="J53" s="284"/>
      <c r="K53" s="285">
        <f>IF(Global!E53="","",Global!E53)</f>
        <v>3</v>
      </c>
      <c r="L53" s="285">
        <f>IF(Global!G53="","",Global!G53)</f>
        <v>3</v>
      </c>
      <c r="M53" s="296" t="str">
        <f t="shared" si="1"/>
        <v>E</v>
      </c>
      <c r="N53" s="287">
        <f t="shared" si="14"/>
        <v>2</v>
      </c>
      <c r="O53" s="166"/>
      <c r="P53" s="166"/>
      <c r="Q53" s="166"/>
      <c r="R53" s="166"/>
      <c r="S53" s="166"/>
    </row>
    <row r="54" spans="1:19" s="158" customFormat="1" ht="30.95" customHeight="1" thickBot="1" x14ac:dyDescent="0.25">
      <c r="A54" s="276">
        <f>Global!A54</f>
        <v>44897</v>
      </c>
      <c r="B54" s="306">
        <f>Global!B54</f>
        <v>0.54166666666666663</v>
      </c>
      <c r="C54" s="289">
        <f>Global!C54</f>
        <v>45</v>
      </c>
      <c r="D54" s="290" t="str">
        <f>Global!D54</f>
        <v>Camerún (Cameroon)</v>
      </c>
      <c r="E54" s="291">
        <v>0</v>
      </c>
      <c r="F54" s="292" t="s">
        <v>4</v>
      </c>
      <c r="G54" s="291">
        <v>3</v>
      </c>
      <c r="H54" s="293" t="str">
        <f>Global!H54</f>
        <v>Brasil (Brazil)</v>
      </c>
      <c r="I54" s="283" t="str">
        <f t="shared" si="13"/>
        <v>V</v>
      </c>
      <c r="J54" s="284"/>
      <c r="K54" s="285">
        <f>IF(Global!E54="","",Global!E54)</f>
        <v>1</v>
      </c>
      <c r="L54" s="285">
        <f>IF(Global!G54="","",Global!G54)</f>
        <v>0</v>
      </c>
      <c r="M54" s="296" t="str">
        <f t="shared" si="1"/>
        <v>L</v>
      </c>
      <c r="N54" s="287">
        <f t="shared" si="14"/>
        <v>0</v>
      </c>
      <c r="O54" s="166"/>
      <c r="P54" s="166"/>
      <c r="Q54" s="166"/>
      <c r="R54" s="166"/>
      <c r="S54" s="166"/>
    </row>
    <row r="55" spans="1:19" s="158" customFormat="1" ht="30.95" customHeight="1" thickBot="1" x14ac:dyDescent="0.25">
      <c r="A55" s="276">
        <f>Global!A55</f>
        <v>44897</v>
      </c>
      <c r="B55" s="306">
        <f>Global!B55</f>
        <v>0.54166666666666663</v>
      </c>
      <c r="C55" s="289">
        <f>Global!C55</f>
        <v>46</v>
      </c>
      <c r="D55" s="290" t="str">
        <f>Global!D55</f>
        <v>Serbia</v>
      </c>
      <c r="E55" s="291">
        <v>0</v>
      </c>
      <c r="F55" s="292" t="s">
        <v>4</v>
      </c>
      <c r="G55" s="291">
        <v>2</v>
      </c>
      <c r="H55" s="293" t="str">
        <f>Global!H55</f>
        <v>Suiza (Switzerland)</v>
      </c>
      <c r="I55" s="283" t="str">
        <f t="shared" si="13"/>
        <v>V</v>
      </c>
      <c r="J55" s="284"/>
      <c r="K55" s="285">
        <f>IF(Global!E55="","",Global!E55)</f>
        <v>2</v>
      </c>
      <c r="L55" s="285">
        <f>IF(Global!G55="","",Global!G55)</f>
        <v>3</v>
      </c>
      <c r="M55" s="296" t="str">
        <f t="shared" si="1"/>
        <v>V</v>
      </c>
      <c r="N55" s="287">
        <f t="shared" si="14"/>
        <v>1</v>
      </c>
      <c r="O55" s="166"/>
      <c r="P55" s="166"/>
      <c r="Q55" s="166"/>
      <c r="R55" s="166"/>
      <c r="S55" s="166"/>
    </row>
    <row r="56" spans="1:19" s="158" customFormat="1" ht="17.25" customHeight="1" thickBot="1" x14ac:dyDescent="0.25">
      <c r="A56" s="297" t="str">
        <f>Global!A56</f>
        <v>GRUPO H (Group H)</v>
      </c>
      <c r="B56" s="298"/>
      <c r="C56" s="299"/>
      <c r="D56" s="298"/>
      <c r="E56" s="300"/>
      <c r="F56" s="298"/>
      <c r="G56" s="300"/>
      <c r="H56" s="298"/>
      <c r="I56" s="301"/>
      <c r="J56" s="117"/>
      <c r="K56" s="302"/>
      <c r="L56" s="302"/>
      <c r="M56" s="303" t="str">
        <f t="shared" si="1"/>
        <v/>
      </c>
      <c r="N56" s="304"/>
      <c r="O56" s="166"/>
      <c r="P56" s="166"/>
      <c r="Q56" s="166"/>
      <c r="R56" s="166"/>
      <c r="S56" s="166"/>
    </row>
    <row r="57" spans="1:19" s="158" customFormat="1" ht="30.95" customHeight="1" thickBot="1" x14ac:dyDescent="0.25">
      <c r="A57" s="276">
        <f>Global!A57</f>
        <v>44889</v>
      </c>
      <c r="B57" s="305">
        <f>Global!B57</f>
        <v>0.41666666666666669</v>
      </c>
      <c r="C57" s="278">
        <f>Global!C57</f>
        <v>15</v>
      </c>
      <c r="D57" s="279" t="str">
        <f>Global!D57</f>
        <v>Portugal</v>
      </c>
      <c r="E57" s="280">
        <v>3</v>
      </c>
      <c r="F57" s="281" t="s">
        <v>4</v>
      </c>
      <c r="G57" s="280">
        <v>0</v>
      </c>
      <c r="H57" s="282" t="str">
        <f>Global!H57</f>
        <v>Ghana</v>
      </c>
      <c r="I57" s="283" t="str">
        <f t="shared" ref="I57:I62" si="15">IF(OR(E57="",G57=""),"",IF(E57&gt;G57,"L",IF(G57&gt;E57,"V","E")))</f>
        <v>L</v>
      </c>
      <c r="J57" s="284"/>
      <c r="K57" s="285">
        <f>IF(Global!E57="","",Global!E57)</f>
        <v>3</v>
      </c>
      <c r="L57" s="285">
        <f>IF(Global!G57="","",Global!G57)</f>
        <v>2</v>
      </c>
      <c r="M57" s="296" t="str">
        <f t="shared" si="1"/>
        <v>L</v>
      </c>
      <c r="N57" s="287">
        <f t="shared" ref="N57:N62" si="16">IF(M57="","",IF(AND(E57=K57,L57=G57),GPOSPuntosPorMarcador,0)+IF(M57=I57,GPOSPuntosPorGanador,0)+IF(E57-G57=K57-L57,GPOSPuntosPorDiferencia,0))</f>
        <v>1</v>
      </c>
      <c r="O57" s="166"/>
      <c r="P57" s="166"/>
      <c r="Q57" s="166"/>
      <c r="R57" s="166"/>
      <c r="S57" s="166"/>
    </row>
    <row r="58" spans="1:19" s="158" customFormat="1" ht="30.95" customHeight="1" thickBot="1" x14ac:dyDescent="0.25">
      <c r="A58" s="276">
        <f>Global!A58</f>
        <v>44889</v>
      </c>
      <c r="B58" s="306">
        <f>Global!B58</f>
        <v>0.29166666666666669</v>
      </c>
      <c r="C58" s="289">
        <f>Global!C58</f>
        <v>16</v>
      </c>
      <c r="D58" s="290" t="str">
        <f>Global!D58</f>
        <v>Uruguay</v>
      </c>
      <c r="E58" s="280">
        <v>1</v>
      </c>
      <c r="F58" s="292" t="s">
        <v>4</v>
      </c>
      <c r="G58" s="291">
        <v>0</v>
      </c>
      <c r="H58" s="293" t="str">
        <f>Global!H58</f>
        <v>Corea del Sur (S. Korea)</v>
      </c>
      <c r="I58" s="283" t="str">
        <f t="shared" si="15"/>
        <v>L</v>
      </c>
      <c r="J58" s="284"/>
      <c r="K58" s="285">
        <f>IF(Global!E58="","",Global!E58)</f>
        <v>0</v>
      </c>
      <c r="L58" s="285">
        <f>IF(Global!G58="","",Global!G58)</f>
        <v>0</v>
      </c>
      <c r="M58" s="296" t="str">
        <f t="shared" si="1"/>
        <v>E</v>
      </c>
      <c r="N58" s="287">
        <f t="shared" si="16"/>
        <v>0</v>
      </c>
      <c r="O58" s="166"/>
      <c r="P58" s="166"/>
      <c r="Q58" s="166"/>
      <c r="R58" s="166"/>
      <c r="S58" s="166"/>
    </row>
    <row r="59" spans="1:19" s="158" customFormat="1" ht="30.95" customHeight="1" thickBot="1" x14ac:dyDescent="0.25">
      <c r="A59" s="276">
        <f>Global!A59</f>
        <v>44893</v>
      </c>
      <c r="B59" s="306">
        <f>Global!B59</f>
        <v>0.54166666666666663</v>
      </c>
      <c r="C59" s="289">
        <f>Global!C59</f>
        <v>31</v>
      </c>
      <c r="D59" s="290" t="str">
        <f>Global!D59</f>
        <v>Portugal</v>
      </c>
      <c r="E59" s="291">
        <v>2</v>
      </c>
      <c r="F59" s="292" t="s">
        <v>4</v>
      </c>
      <c r="G59" s="291">
        <v>0</v>
      </c>
      <c r="H59" s="293" t="str">
        <f>Global!H59</f>
        <v>Uruguay</v>
      </c>
      <c r="I59" s="283" t="str">
        <f t="shared" si="15"/>
        <v>L</v>
      </c>
      <c r="J59" s="284"/>
      <c r="K59" s="285">
        <f>IF(Global!E59="","",Global!E59)</f>
        <v>2</v>
      </c>
      <c r="L59" s="285">
        <f>IF(Global!G59="","",Global!G59)</f>
        <v>0</v>
      </c>
      <c r="M59" s="296" t="str">
        <f t="shared" si="1"/>
        <v>L</v>
      </c>
      <c r="N59" s="287">
        <f t="shared" si="16"/>
        <v>3</v>
      </c>
      <c r="O59" s="166"/>
      <c r="P59" s="166"/>
      <c r="Q59" s="166"/>
      <c r="R59" s="166"/>
      <c r="S59" s="166"/>
    </row>
    <row r="60" spans="1:19" s="158" customFormat="1" ht="30.95" customHeight="1" thickBot="1" x14ac:dyDescent="0.25">
      <c r="A60" s="276">
        <f>Global!A60</f>
        <v>44893</v>
      </c>
      <c r="B60" s="306">
        <f>Global!B60</f>
        <v>0.29166666666666669</v>
      </c>
      <c r="C60" s="289">
        <f>Global!C60</f>
        <v>32</v>
      </c>
      <c r="D60" s="290" t="str">
        <f>Global!D60</f>
        <v>Corea del Sur (S. Korea)</v>
      </c>
      <c r="E60" s="280">
        <v>1</v>
      </c>
      <c r="F60" s="292" t="s">
        <v>4</v>
      </c>
      <c r="G60" s="291">
        <v>0</v>
      </c>
      <c r="H60" s="293" t="str">
        <f>Global!H60</f>
        <v>Ghana</v>
      </c>
      <c r="I60" s="283" t="str">
        <f t="shared" si="15"/>
        <v>L</v>
      </c>
      <c r="J60" s="284"/>
      <c r="K60" s="285">
        <f>IF(Global!E60="","",Global!E60)</f>
        <v>2</v>
      </c>
      <c r="L60" s="285">
        <f>IF(Global!G60="","",Global!G60)</f>
        <v>3</v>
      </c>
      <c r="M60" s="296" t="str">
        <f t="shared" si="1"/>
        <v>V</v>
      </c>
      <c r="N60" s="287">
        <f t="shared" si="16"/>
        <v>0</v>
      </c>
      <c r="O60" s="166"/>
      <c r="P60" s="166"/>
      <c r="Q60" s="166"/>
      <c r="R60" s="166"/>
      <c r="S60" s="166"/>
    </row>
    <row r="61" spans="1:19" s="158" customFormat="1" ht="30.95" customHeight="1" thickBot="1" x14ac:dyDescent="0.25">
      <c r="A61" s="276">
        <f>Global!A61</f>
        <v>44897</v>
      </c>
      <c r="B61" s="306">
        <f>Global!B61</f>
        <v>0.375</v>
      </c>
      <c r="C61" s="289">
        <f>Global!C61</f>
        <v>47</v>
      </c>
      <c r="D61" s="290" t="str">
        <f>Global!D61</f>
        <v>Corea del Sur (S. Korea)</v>
      </c>
      <c r="E61" s="291">
        <v>0</v>
      </c>
      <c r="F61" s="292" t="s">
        <v>4</v>
      </c>
      <c r="G61" s="291">
        <v>2</v>
      </c>
      <c r="H61" s="293" t="str">
        <f>Global!H61</f>
        <v>Portugal</v>
      </c>
      <c r="I61" s="283" t="str">
        <f t="shared" si="15"/>
        <v>V</v>
      </c>
      <c r="J61" s="284"/>
      <c r="K61" s="285">
        <f>IF(Global!E61="","",Global!E61)</f>
        <v>2</v>
      </c>
      <c r="L61" s="285">
        <f>IF(Global!G61="","",Global!G61)</f>
        <v>1</v>
      </c>
      <c r="M61" s="296" t="str">
        <f t="shared" si="1"/>
        <v>L</v>
      </c>
      <c r="N61" s="287">
        <f t="shared" si="16"/>
        <v>0</v>
      </c>
      <c r="O61" s="166"/>
      <c r="P61" s="166"/>
      <c r="Q61" s="166"/>
      <c r="R61" s="166"/>
      <c r="S61" s="166"/>
    </row>
    <row r="62" spans="1:19" s="158" customFormat="1" ht="30.95" customHeight="1" thickBot="1" x14ac:dyDescent="0.25">
      <c r="A62" s="276">
        <f>Global!A62</f>
        <v>44897</v>
      </c>
      <c r="B62" s="306">
        <f>Global!B62</f>
        <v>0.375</v>
      </c>
      <c r="C62" s="289">
        <f>Global!C62</f>
        <v>48</v>
      </c>
      <c r="D62" s="290" t="str">
        <f>Global!D62</f>
        <v>Ghana</v>
      </c>
      <c r="E62" s="291">
        <v>1</v>
      </c>
      <c r="F62" s="292" t="s">
        <v>4</v>
      </c>
      <c r="G62" s="291">
        <v>1</v>
      </c>
      <c r="H62" s="293" t="str">
        <f>Global!H62</f>
        <v>Uruguay</v>
      </c>
      <c r="I62" s="283" t="str">
        <f t="shared" si="15"/>
        <v>E</v>
      </c>
      <c r="J62" s="284"/>
      <c r="K62" s="285">
        <f>IF(Global!E62="","",Global!E62)</f>
        <v>0</v>
      </c>
      <c r="L62" s="285">
        <f>IF(Global!G62="","",Global!G62)</f>
        <v>2</v>
      </c>
      <c r="M62" s="296" t="str">
        <f t="shared" si="1"/>
        <v>V</v>
      </c>
      <c r="N62" s="287">
        <f t="shared" si="16"/>
        <v>0</v>
      </c>
      <c r="O62" s="166"/>
      <c r="P62" s="166"/>
      <c r="Q62" s="166"/>
      <c r="R62" s="166"/>
      <c r="S62" s="166"/>
    </row>
    <row r="63" spans="1:19" s="158" customFormat="1" ht="17.25" customHeight="1" thickBot="1" x14ac:dyDescent="0.25">
      <c r="A63" s="297" t="str">
        <f>Global!A63</f>
        <v>OCTAVOS DE FINAL (Round of 16)</v>
      </c>
      <c r="B63" s="312"/>
      <c r="C63" s="313"/>
      <c r="D63" s="298"/>
      <c r="E63" s="300"/>
      <c r="F63" s="298"/>
      <c r="G63" s="300"/>
      <c r="H63" s="298"/>
      <c r="I63" s="301"/>
      <c r="J63" s="117"/>
      <c r="K63" s="302"/>
      <c r="L63" s="302"/>
      <c r="M63" s="303" t="str">
        <f t="shared" si="1"/>
        <v/>
      </c>
      <c r="N63" s="304"/>
      <c r="O63" s="166"/>
      <c r="P63" s="166"/>
      <c r="Q63" s="166"/>
      <c r="R63" s="166"/>
      <c r="S63" s="166"/>
    </row>
    <row r="64" spans="1:19" s="158" customFormat="1" ht="30.95" customHeight="1" thickBot="1" x14ac:dyDescent="0.25">
      <c r="A64" s="276">
        <f>Global!A64</f>
        <v>44898</v>
      </c>
      <c r="B64" s="305">
        <f>Global!B64</f>
        <v>0.375</v>
      </c>
      <c r="C64" s="278">
        <f>Global!C64</f>
        <v>49</v>
      </c>
      <c r="D64" s="281" t="str">
        <f>Global!D64</f>
        <v>Holanda (Holland)</v>
      </c>
      <c r="E64" s="280">
        <v>1</v>
      </c>
      <c r="F64" s="281" t="s">
        <v>4</v>
      </c>
      <c r="G64" s="280">
        <v>0</v>
      </c>
      <c r="H64" s="314" t="str">
        <f>Global!H64</f>
        <v>Estados Unidos (USA)</v>
      </c>
      <c r="I64" s="283" t="str">
        <f t="shared" ref="I64:I71" si="17">IF(OR(E64="",G64=""),"",IF(E64&gt;G64,"L",IF(G64&gt;E64,"V","E")))</f>
        <v>L</v>
      </c>
      <c r="J64" s="284"/>
      <c r="K64" s="285">
        <f>IF(Global!E64="","",Global!E64)</f>
        <v>3</v>
      </c>
      <c r="L64" s="285">
        <f>IF(Global!G64="","",Global!G64)</f>
        <v>1</v>
      </c>
      <c r="M64" s="296" t="str">
        <f t="shared" si="1"/>
        <v>L</v>
      </c>
      <c r="N64" s="287">
        <f t="shared" ref="N64:N71" si="18">IF(M64="","",IF(AND(E64=K64,L64=G64),OCTPuntosPorMarcador,0)+IF(M64=I64,OCTPuntosPorGanador,0)+IF(E64-G64=K64-L64,OCTPuntosPorDiferencia,0))</f>
        <v>3</v>
      </c>
      <c r="O64" s="166"/>
      <c r="P64" s="166"/>
      <c r="Q64" s="166"/>
      <c r="R64" s="166"/>
      <c r="S64" s="166"/>
    </row>
    <row r="65" spans="1:19" s="158" customFormat="1" ht="30.95" customHeight="1" thickBot="1" x14ac:dyDescent="0.25">
      <c r="A65" s="276">
        <f>Global!A65</f>
        <v>44898</v>
      </c>
      <c r="B65" s="306">
        <f>Global!B65</f>
        <v>0.54166666666666663</v>
      </c>
      <c r="C65" s="289">
        <f>Global!C65</f>
        <v>50</v>
      </c>
      <c r="D65" s="292" t="str">
        <f>Global!D65</f>
        <v>Argentina</v>
      </c>
      <c r="E65" s="291">
        <v>3</v>
      </c>
      <c r="F65" s="292" t="s">
        <v>4</v>
      </c>
      <c r="G65" s="291">
        <v>1</v>
      </c>
      <c r="H65" s="315" t="str">
        <f>Global!H65</f>
        <v>Australia</v>
      </c>
      <c r="I65" s="283" t="str">
        <f t="shared" si="17"/>
        <v>L</v>
      </c>
      <c r="J65" s="284"/>
      <c r="K65" s="285">
        <f>IF(Global!E65="","",Global!E65)</f>
        <v>2</v>
      </c>
      <c r="L65" s="285">
        <f>IF(Global!G65="","",Global!G65)</f>
        <v>1</v>
      </c>
      <c r="M65" s="296" t="str">
        <f t="shared" si="1"/>
        <v>L</v>
      </c>
      <c r="N65" s="287">
        <f t="shared" si="18"/>
        <v>3</v>
      </c>
      <c r="O65" s="166"/>
      <c r="P65" s="166"/>
      <c r="Q65" s="166"/>
      <c r="R65" s="166"/>
      <c r="S65" s="166"/>
    </row>
    <row r="66" spans="1:19" s="158" customFormat="1" ht="30.95" customHeight="1" thickBot="1" x14ac:dyDescent="0.25">
      <c r="A66" s="276">
        <f>Global!A66</f>
        <v>44899</v>
      </c>
      <c r="B66" s="306">
        <f>Global!B66</f>
        <v>0.375</v>
      </c>
      <c r="C66" s="289">
        <f>Global!C66</f>
        <v>51</v>
      </c>
      <c r="D66" s="292" t="str">
        <f>Global!D66</f>
        <v>Francia (France)</v>
      </c>
      <c r="E66" s="291">
        <v>4</v>
      </c>
      <c r="F66" s="292" t="s">
        <v>4</v>
      </c>
      <c r="G66" s="291">
        <v>1</v>
      </c>
      <c r="H66" s="315" t="str">
        <f>Global!H66</f>
        <v>Polonia (Poland)</v>
      </c>
      <c r="I66" s="283" t="str">
        <f t="shared" si="17"/>
        <v>L</v>
      </c>
      <c r="J66" s="284"/>
      <c r="K66" s="285">
        <f>IF(Global!E66="","",Global!E66)</f>
        <v>3</v>
      </c>
      <c r="L66" s="285">
        <f>IF(Global!G66="","",Global!G66)</f>
        <v>1</v>
      </c>
      <c r="M66" s="296" t="str">
        <f t="shared" si="1"/>
        <v>L</v>
      </c>
      <c r="N66" s="287">
        <f t="shared" si="18"/>
        <v>3</v>
      </c>
      <c r="O66" s="166"/>
      <c r="P66" s="166"/>
      <c r="Q66" s="166"/>
      <c r="R66" s="166"/>
      <c r="S66" s="166"/>
    </row>
    <row r="67" spans="1:19" s="158" customFormat="1" ht="30.95" customHeight="1" thickBot="1" x14ac:dyDescent="0.25">
      <c r="A67" s="276">
        <f>Global!A67</f>
        <v>44899</v>
      </c>
      <c r="B67" s="306">
        <f>Global!B67</f>
        <v>0.54166666666666663</v>
      </c>
      <c r="C67" s="289">
        <f>Global!C67</f>
        <v>52</v>
      </c>
      <c r="D67" s="292" t="str">
        <f>Global!D67</f>
        <v>Inglaterra (England)</v>
      </c>
      <c r="E67" s="291">
        <v>3</v>
      </c>
      <c r="F67" s="292" t="s">
        <v>4</v>
      </c>
      <c r="G67" s="291">
        <v>0</v>
      </c>
      <c r="H67" s="315" t="str">
        <f>Global!H67</f>
        <v>Senegal</v>
      </c>
      <c r="I67" s="283" t="str">
        <f t="shared" si="17"/>
        <v>L</v>
      </c>
      <c r="J67" s="284"/>
      <c r="K67" s="285">
        <f>IF(Global!E67="","",Global!E67)</f>
        <v>3</v>
      </c>
      <c r="L67" s="285">
        <f>IF(Global!G67="","",Global!G67)</f>
        <v>0</v>
      </c>
      <c r="M67" s="296" t="str">
        <f t="shared" si="1"/>
        <v>L</v>
      </c>
      <c r="N67" s="287">
        <f t="shared" si="18"/>
        <v>5</v>
      </c>
      <c r="O67" s="166"/>
      <c r="P67" s="166"/>
      <c r="Q67" s="166"/>
      <c r="R67" s="166"/>
      <c r="S67" s="166"/>
    </row>
    <row r="68" spans="1:19" s="158" customFormat="1" ht="30.95" customHeight="1" thickBot="1" x14ac:dyDescent="0.25">
      <c r="A68" s="276">
        <f>Global!A68</f>
        <v>44900</v>
      </c>
      <c r="B68" s="306">
        <f>Global!B68</f>
        <v>0.375</v>
      </c>
      <c r="C68" s="289">
        <f>Global!C68</f>
        <v>53</v>
      </c>
      <c r="D68" s="292" t="str">
        <f>Global!D68</f>
        <v>Japón (Japan)</v>
      </c>
      <c r="E68" s="291">
        <v>2</v>
      </c>
      <c r="F68" s="292" t="s">
        <v>4</v>
      </c>
      <c r="G68" s="291">
        <v>1</v>
      </c>
      <c r="H68" s="315" t="str">
        <f>Global!H68</f>
        <v>Croacia</v>
      </c>
      <c r="I68" s="283" t="str">
        <f t="shared" si="17"/>
        <v>L</v>
      </c>
      <c r="J68" s="284"/>
      <c r="K68" s="285">
        <f>IF(Global!E68="","",Global!E68)</f>
        <v>1</v>
      </c>
      <c r="L68" s="285">
        <f>IF(Global!G68="","",Global!G68)</f>
        <v>1</v>
      </c>
      <c r="M68" s="296" t="str">
        <f t="shared" si="1"/>
        <v>E</v>
      </c>
      <c r="N68" s="287">
        <f t="shared" si="18"/>
        <v>0</v>
      </c>
      <c r="O68" s="166"/>
      <c r="P68" s="166"/>
      <c r="Q68" s="166"/>
      <c r="R68" s="166"/>
      <c r="S68" s="166"/>
    </row>
    <row r="69" spans="1:19" s="158" customFormat="1" ht="30.95" customHeight="1" thickBot="1" x14ac:dyDescent="0.25">
      <c r="A69" s="276">
        <f>Global!A69</f>
        <v>44900</v>
      </c>
      <c r="B69" s="306">
        <f>Global!B69</f>
        <v>0.54166666666666663</v>
      </c>
      <c r="C69" s="289">
        <f>Global!C69</f>
        <v>54</v>
      </c>
      <c r="D69" s="292" t="str">
        <f>Global!D69</f>
        <v>Brasil (Brazil)</v>
      </c>
      <c r="E69" s="291">
        <v>3</v>
      </c>
      <c r="F69" s="292" t="s">
        <v>4</v>
      </c>
      <c r="G69" s="291">
        <v>0</v>
      </c>
      <c r="H69" s="315" t="str">
        <f>Global!H69</f>
        <v>Corea del Sur (S. Korea)</v>
      </c>
      <c r="I69" s="283" t="str">
        <f t="shared" si="17"/>
        <v>L</v>
      </c>
      <c r="J69" s="284"/>
      <c r="K69" s="285">
        <f>IF(Global!E69="","",Global!E69)</f>
        <v>4</v>
      </c>
      <c r="L69" s="285">
        <f>IF(Global!G69="","",Global!G69)</f>
        <v>1</v>
      </c>
      <c r="M69" s="296" t="str">
        <f t="shared" si="1"/>
        <v>L</v>
      </c>
      <c r="N69" s="287">
        <f t="shared" si="18"/>
        <v>4</v>
      </c>
      <c r="O69" s="166"/>
      <c r="P69" s="166"/>
      <c r="Q69" s="166"/>
      <c r="R69" s="166"/>
      <c r="S69" s="166"/>
    </row>
    <row r="70" spans="1:19" s="158" customFormat="1" ht="30.95" customHeight="1" thickBot="1" x14ac:dyDescent="0.25">
      <c r="A70" s="276">
        <f>Global!A70</f>
        <v>44901</v>
      </c>
      <c r="B70" s="306">
        <f>Global!B70</f>
        <v>0.375</v>
      </c>
      <c r="C70" s="289">
        <f>Global!C70</f>
        <v>55</v>
      </c>
      <c r="D70" s="292" t="str">
        <f>Global!D70</f>
        <v>Marruecos (Morocco)</v>
      </c>
      <c r="E70" s="291">
        <v>0</v>
      </c>
      <c r="F70" s="292" t="s">
        <v>4</v>
      </c>
      <c r="G70" s="291">
        <v>1</v>
      </c>
      <c r="H70" s="315" t="str">
        <f>Global!H70</f>
        <v>España (Spain)</v>
      </c>
      <c r="I70" s="283" t="str">
        <f t="shared" si="17"/>
        <v>V</v>
      </c>
      <c r="J70" s="284"/>
      <c r="K70" s="285">
        <f>IF(Global!E70="","",Global!E70)</f>
        <v>0</v>
      </c>
      <c r="L70" s="285">
        <f>IF(Global!G70="","",Global!G70)</f>
        <v>0</v>
      </c>
      <c r="M70" s="296" t="str">
        <f t="shared" si="1"/>
        <v>E</v>
      </c>
      <c r="N70" s="287">
        <f t="shared" si="18"/>
        <v>0</v>
      </c>
      <c r="O70" s="166"/>
      <c r="P70" s="166"/>
      <c r="Q70" s="166"/>
      <c r="R70" s="166"/>
      <c r="S70" s="166"/>
    </row>
    <row r="71" spans="1:19" s="158" customFormat="1" ht="30.95" customHeight="1" thickBot="1" x14ac:dyDescent="0.25">
      <c r="A71" s="276">
        <f>Global!A71</f>
        <v>44901</v>
      </c>
      <c r="B71" s="306">
        <f>Global!B71</f>
        <v>0.54166666666666663</v>
      </c>
      <c r="C71" s="289">
        <f>Global!C71</f>
        <v>56</v>
      </c>
      <c r="D71" s="292" t="str">
        <f>Global!D71</f>
        <v>Portugal</v>
      </c>
      <c r="E71" s="291">
        <v>4</v>
      </c>
      <c r="F71" s="292" t="s">
        <v>4</v>
      </c>
      <c r="G71" s="291">
        <v>1</v>
      </c>
      <c r="H71" s="315" t="str">
        <f>Global!H71</f>
        <v>Suiza (Switzerland)</v>
      </c>
      <c r="I71" s="283" t="str">
        <f t="shared" si="17"/>
        <v>L</v>
      </c>
      <c r="J71" s="284"/>
      <c r="K71" s="285">
        <f>IF(Global!E71="","",Global!E71)</f>
        <v>6</v>
      </c>
      <c r="L71" s="285">
        <f>IF(Global!G71="","",Global!G71)</f>
        <v>1</v>
      </c>
      <c r="M71" s="296" t="str">
        <f t="shared" si="1"/>
        <v>L</v>
      </c>
      <c r="N71" s="287">
        <f t="shared" si="18"/>
        <v>3</v>
      </c>
      <c r="O71" s="166"/>
      <c r="P71" s="166"/>
      <c r="Q71" s="166"/>
      <c r="R71" s="166"/>
      <c r="S71" s="166"/>
    </row>
    <row r="72" spans="1:19" s="158" customFormat="1" ht="17.25" customHeight="1" thickBot="1" x14ac:dyDescent="0.25">
      <c r="A72" s="297" t="str">
        <f>Global!A72</f>
        <v>CUARTOS DE FINAL (Quarterfinals)</v>
      </c>
      <c r="B72" s="312"/>
      <c r="C72" s="313"/>
      <c r="D72" s="298"/>
      <c r="E72" s="300"/>
      <c r="F72" s="298"/>
      <c r="G72" s="300" t="s">
        <v>73</v>
      </c>
      <c r="H72" s="298"/>
      <c r="I72" s="301"/>
      <c r="J72" s="117"/>
      <c r="K72" s="302"/>
      <c r="L72" s="302"/>
      <c r="M72" s="303" t="str">
        <f t="shared" ref="M72:M83" si="19">IF(OR(K72="",L72=""),"",IF(K72&gt;L72,"L",IF(L72&gt;K72,"V","E")))</f>
        <v/>
      </c>
      <c r="N72" s="304"/>
      <c r="O72" s="166"/>
      <c r="P72" s="166"/>
      <c r="Q72" s="166"/>
      <c r="R72" s="166"/>
      <c r="S72" s="166"/>
    </row>
    <row r="73" spans="1:19" s="158" customFormat="1" ht="30.95" customHeight="1" thickBot="1" x14ac:dyDescent="0.25">
      <c r="A73" s="276">
        <f>Global!A73</f>
        <v>44904</v>
      </c>
      <c r="B73" s="305">
        <f>Global!B73</f>
        <v>0.375</v>
      </c>
      <c r="C73" s="278">
        <f>Global!C73</f>
        <v>57</v>
      </c>
      <c r="D73" s="292" t="str">
        <f>Global!D73</f>
        <v>Croacia</v>
      </c>
      <c r="E73" s="280">
        <v>1</v>
      </c>
      <c r="F73" s="281" t="s">
        <v>4</v>
      </c>
      <c r="G73" s="280">
        <v>2</v>
      </c>
      <c r="H73" s="315" t="str">
        <f>Global!H73</f>
        <v>Brasil (Brazil)</v>
      </c>
      <c r="I73" s="283" t="str">
        <f>IF(OR(E73="",G73=""),"",IF(E73&gt;G73,"L",IF(G73&gt;E73,"V","E")))</f>
        <v>V</v>
      </c>
      <c r="J73" s="284"/>
      <c r="K73" s="285">
        <f>IF(Global!E73="","",Global!E73)</f>
        <v>0</v>
      </c>
      <c r="L73" s="285">
        <f>IF(Global!G73="","",Global!G73)</f>
        <v>0</v>
      </c>
      <c r="M73" s="296" t="str">
        <f t="shared" si="19"/>
        <v>E</v>
      </c>
      <c r="N73" s="287">
        <f>IF(M73="","",IF(AND(E73=K73,L73=G73),CTOSPuntosPorMarcador,0)+IF(M73=I73,CTOSPuntosPorGanador,0)+IF(E73-G73=K73-L73,CTOSPuntosPorDiferencia,0))</f>
        <v>0</v>
      </c>
      <c r="O73" s="166"/>
      <c r="P73" s="166"/>
      <c r="Q73" s="166"/>
      <c r="R73" s="166"/>
      <c r="S73" s="166"/>
    </row>
    <row r="74" spans="1:19" s="158" customFormat="1" ht="30.95" customHeight="1" thickBot="1" x14ac:dyDescent="0.25">
      <c r="A74" s="276">
        <f>Global!A74</f>
        <v>44904</v>
      </c>
      <c r="B74" s="306">
        <f>Global!B74</f>
        <v>0.54166666666666663</v>
      </c>
      <c r="C74" s="289">
        <f>Global!C74</f>
        <v>58</v>
      </c>
      <c r="D74" s="292" t="str">
        <f>Global!D74</f>
        <v>Holanda (Holland)</v>
      </c>
      <c r="E74" s="291">
        <v>0</v>
      </c>
      <c r="F74" s="292" t="s">
        <v>4</v>
      </c>
      <c r="G74" s="280">
        <v>2</v>
      </c>
      <c r="H74" s="315" t="str">
        <f>Global!H74</f>
        <v>Argentina</v>
      </c>
      <c r="I74" s="283" t="str">
        <f>IF(OR(E74="",G74=""),"",IF(E74&gt;G74,"L",IF(G74&gt;E74,"V","E")))</f>
        <v>V</v>
      </c>
      <c r="J74" s="284"/>
      <c r="K74" s="285">
        <f>IF(Global!E74="","",Global!E74)</f>
        <v>2</v>
      </c>
      <c r="L74" s="285">
        <f>IF(Global!G74="","",Global!G74)</f>
        <v>2</v>
      </c>
      <c r="M74" s="296" t="str">
        <f t="shared" si="19"/>
        <v>E</v>
      </c>
      <c r="N74" s="287">
        <f>IF(M74="","",IF(AND(E74=K74,L74=G74),CTOSPuntosPorMarcador,0)+IF(M74=I74,CTOSPuntosPorGanador,0)+IF(E74-G74=K74-L74,CTOSPuntosPorDiferencia,0))</f>
        <v>0</v>
      </c>
      <c r="O74" s="166"/>
      <c r="P74" s="166"/>
      <c r="Q74" s="166"/>
      <c r="R74" s="166"/>
      <c r="S74" s="166"/>
    </row>
    <row r="75" spans="1:19" s="158" customFormat="1" ht="30.95" customHeight="1" thickBot="1" x14ac:dyDescent="0.25">
      <c r="A75" s="276">
        <f>Global!A75</f>
        <v>44905</v>
      </c>
      <c r="B75" s="306">
        <f>Global!B75</f>
        <v>0.375</v>
      </c>
      <c r="C75" s="289">
        <f>Global!C75</f>
        <v>59</v>
      </c>
      <c r="D75" s="292" t="str">
        <f>Global!D75</f>
        <v>Marruecos (Morocco)</v>
      </c>
      <c r="E75" s="291">
        <v>1</v>
      </c>
      <c r="F75" s="292" t="s">
        <v>4</v>
      </c>
      <c r="G75" s="280">
        <v>1</v>
      </c>
      <c r="H75" s="315" t="str">
        <f>Global!H75</f>
        <v>Portugal</v>
      </c>
      <c r="I75" s="283" t="str">
        <f>IF(OR(E75="",G75=""),"",IF(E75&gt;G75,"L",IF(G75&gt;E75,"V","E")))</f>
        <v>E</v>
      </c>
      <c r="J75" s="284"/>
      <c r="K75" s="285">
        <f>IF(Global!E75="","",Global!E75)</f>
        <v>1</v>
      </c>
      <c r="L75" s="285">
        <f>IF(Global!G75="","",Global!G75)</f>
        <v>0</v>
      </c>
      <c r="M75" s="296" t="str">
        <f t="shared" si="19"/>
        <v>L</v>
      </c>
      <c r="N75" s="287">
        <f>IF(M75="","",IF(AND(E75=K75,L75=G75),CTOSPuntosPorMarcador,0)+IF(M75=I75,CTOSPuntosPorGanador,0)+IF(E75-G75=K75-L75,CTOSPuntosPorDiferencia,0))</f>
        <v>0</v>
      </c>
      <c r="O75" s="166"/>
      <c r="P75" s="166"/>
      <c r="Q75" s="166"/>
      <c r="R75" s="166"/>
      <c r="S75" s="166"/>
    </row>
    <row r="76" spans="1:19" s="158" customFormat="1" ht="30.95" customHeight="1" thickBot="1" x14ac:dyDescent="0.25">
      <c r="A76" s="276">
        <f>Global!A76</f>
        <v>44905</v>
      </c>
      <c r="B76" s="306">
        <f>Global!B76</f>
        <v>0.54166666666666663</v>
      </c>
      <c r="C76" s="289">
        <f>Global!C76</f>
        <v>60</v>
      </c>
      <c r="D76" s="292" t="str">
        <f>Global!D76</f>
        <v>Francia (France)</v>
      </c>
      <c r="E76" s="291">
        <v>3</v>
      </c>
      <c r="F76" s="292" t="s">
        <v>4</v>
      </c>
      <c r="G76" s="280">
        <v>2</v>
      </c>
      <c r="H76" s="315" t="str">
        <f>Global!H76</f>
        <v>Inglaterra (England)</v>
      </c>
      <c r="I76" s="283" t="str">
        <f>IF(OR(E76="",G76=""),"",IF(E76&gt;G76,"L",IF(G76&gt;E76,"V","E")))</f>
        <v>L</v>
      </c>
      <c r="J76" s="284"/>
      <c r="K76" s="285">
        <f>IF(Global!E76="","",Global!E76)</f>
        <v>2</v>
      </c>
      <c r="L76" s="285">
        <f>IF(Global!G76="","",Global!G76)</f>
        <v>1</v>
      </c>
      <c r="M76" s="296" t="str">
        <f t="shared" si="19"/>
        <v>L</v>
      </c>
      <c r="N76" s="287">
        <f>IF(M76="","",IF(AND(E76=K76,L76=G76),CTOSPuntosPorMarcador,0)+IF(M76=I76,CTOSPuntosPorGanador,0)+IF(E76-G76=K76-L76,CTOSPuntosPorDiferencia,0))</f>
        <v>6</v>
      </c>
      <c r="O76" s="166"/>
      <c r="P76" s="166"/>
      <c r="Q76" s="166"/>
      <c r="R76" s="166"/>
      <c r="S76" s="166"/>
    </row>
    <row r="77" spans="1:19" s="158" customFormat="1" ht="17.25" customHeight="1" thickBot="1" x14ac:dyDescent="0.25">
      <c r="A77" s="297" t="str">
        <f>Global!A77</f>
        <v>SEMIFINALES (Semifinals)</v>
      </c>
      <c r="B77" s="298"/>
      <c r="C77" s="299"/>
      <c r="D77" s="298"/>
      <c r="E77" s="300"/>
      <c r="F77" s="298"/>
      <c r="G77" s="300"/>
      <c r="H77" s="298"/>
      <c r="I77" s="301"/>
      <c r="J77" s="117"/>
      <c r="K77" s="302"/>
      <c r="L77" s="302"/>
      <c r="M77" s="303" t="str">
        <f t="shared" si="19"/>
        <v/>
      </c>
      <c r="N77" s="304"/>
      <c r="O77" s="166"/>
      <c r="P77" s="166"/>
      <c r="Q77" s="166"/>
      <c r="R77" s="166"/>
      <c r="S77" s="166"/>
    </row>
    <row r="78" spans="1:19" s="158" customFormat="1" ht="30.95" customHeight="1" thickBot="1" x14ac:dyDescent="0.25">
      <c r="A78" s="276">
        <f>Global!A78</f>
        <v>44908</v>
      </c>
      <c r="B78" s="305">
        <f>Global!B78</f>
        <v>0.54166666666666663</v>
      </c>
      <c r="C78" s="278">
        <f>Global!C78</f>
        <v>61</v>
      </c>
      <c r="D78" s="281" t="str">
        <f>Global!D78</f>
        <v>Croacia</v>
      </c>
      <c r="E78" s="280">
        <v>2</v>
      </c>
      <c r="F78" s="281" t="s">
        <v>4</v>
      </c>
      <c r="G78" s="280">
        <v>2</v>
      </c>
      <c r="H78" s="314" t="str">
        <f>Global!H78</f>
        <v>Argentina</v>
      </c>
      <c r="I78" s="283" t="str">
        <f>IF(OR(E78="",G78=""),"",IF(E78&gt;G78,"L",IF(G78&gt;E78,"V","E")))</f>
        <v>E</v>
      </c>
      <c r="J78" s="284"/>
      <c r="K78" s="285">
        <f>IF(Global!E78="","",Global!E78)</f>
        <v>0</v>
      </c>
      <c r="L78" s="285">
        <f>IF(Global!G78="","",Global!G78)</f>
        <v>3</v>
      </c>
      <c r="M78" s="296" t="str">
        <f t="shared" si="19"/>
        <v>V</v>
      </c>
      <c r="N78" s="287">
        <f>IF(M78="","",IF(AND(E78=K78,L78=G78),SEMIPuntosPorMarcador,0)+IF(M78=I78,SEMIPuntosPorGanador,0)+IF(E78-G78=K78-L78,SEMIPuntosPorDiferencia,0))</f>
        <v>0</v>
      </c>
      <c r="O78" s="166"/>
      <c r="P78" s="166"/>
      <c r="Q78" s="166"/>
      <c r="R78" s="166"/>
      <c r="S78" s="166"/>
    </row>
    <row r="79" spans="1:19" s="158" customFormat="1" ht="30.95" customHeight="1" thickBot="1" x14ac:dyDescent="0.25">
      <c r="A79" s="276">
        <f>Global!A79</f>
        <v>44909</v>
      </c>
      <c r="B79" s="306">
        <f>Global!B79</f>
        <v>0.54166666666666663</v>
      </c>
      <c r="C79" s="289">
        <f>Global!C79</f>
        <v>62</v>
      </c>
      <c r="D79" s="292" t="str">
        <f>Global!D79</f>
        <v>Marruecos (Morocco)</v>
      </c>
      <c r="E79" s="291">
        <v>0</v>
      </c>
      <c r="F79" s="292" t="s">
        <v>4</v>
      </c>
      <c r="G79" s="291">
        <v>0</v>
      </c>
      <c r="H79" s="315" t="str">
        <f>Global!H79</f>
        <v>Francia (France)</v>
      </c>
      <c r="I79" s="283" t="str">
        <f>IF(OR(E79="",G79=""),"",IF(E79&gt;G79,"L",IF(G79&gt;E79,"V","E")))</f>
        <v>E</v>
      </c>
      <c r="J79" s="284"/>
      <c r="K79" s="285">
        <f>IF(Global!E79="","",Global!E79)</f>
        <v>0</v>
      </c>
      <c r="L79" s="285">
        <f>IF(Global!G79="","",Global!G79)</f>
        <v>2</v>
      </c>
      <c r="M79" s="296" t="str">
        <f t="shared" si="19"/>
        <v>V</v>
      </c>
      <c r="N79" s="287">
        <f>IF(M79="","",IF(AND(E79=K79,L79=G79),SEMIPuntosPorMarcador,0)+IF(M79=I79,SEMIPuntosPorGanador,0)+IF(E79-G79=K79-L79,SEMIPuntosPorDiferencia,0))</f>
        <v>0</v>
      </c>
      <c r="O79" s="166"/>
      <c r="P79" s="166"/>
      <c r="Q79" s="166"/>
      <c r="R79" s="166"/>
      <c r="S79" s="166"/>
    </row>
    <row r="80" spans="1:19" s="158" customFormat="1" ht="17.25" customHeight="1" thickBot="1" x14ac:dyDescent="0.25">
      <c r="A80" s="297" t="str">
        <f>Global!A80</f>
        <v>TERCER PUESTO (Third Place)</v>
      </c>
      <c r="B80" s="312"/>
      <c r="C80" s="313"/>
      <c r="D80" s="298"/>
      <c r="E80" s="300"/>
      <c r="F80" s="298"/>
      <c r="G80" s="300"/>
      <c r="H80" s="298"/>
      <c r="I80" s="301"/>
      <c r="J80" s="117"/>
      <c r="K80" s="302"/>
      <c r="L80" s="302"/>
      <c r="M80" s="303" t="str">
        <f t="shared" si="19"/>
        <v/>
      </c>
      <c r="N80" s="304"/>
      <c r="O80" s="166"/>
      <c r="P80" s="166"/>
      <c r="Q80" s="166"/>
      <c r="R80" s="166"/>
      <c r="S80" s="166"/>
    </row>
    <row r="81" spans="1:19" s="158" customFormat="1" ht="30.95" customHeight="1" thickBot="1" x14ac:dyDescent="0.25">
      <c r="A81" s="276">
        <f>Global!A81</f>
        <v>44912</v>
      </c>
      <c r="B81" s="305">
        <f>Global!B81</f>
        <v>0.375</v>
      </c>
      <c r="C81" s="278">
        <f>Global!C81</f>
        <v>63</v>
      </c>
      <c r="D81" s="281" t="str">
        <f>Global!D81</f>
        <v>Croacia</v>
      </c>
      <c r="E81" s="280">
        <v>0</v>
      </c>
      <c r="F81" s="281" t="s">
        <v>4</v>
      </c>
      <c r="G81" s="280">
        <v>0</v>
      </c>
      <c r="H81" s="314" t="str">
        <f>Global!H81</f>
        <v>Marruecos (Morocco)</v>
      </c>
      <c r="I81" s="283" t="str">
        <f>IF(OR(E81="",G81=""),"",IF(E81&gt;G81,"L",IF(G81&gt;E81,"V","E")))</f>
        <v>E</v>
      </c>
      <c r="J81" s="284"/>
      <c r="K81" s="285">
        <f>IF(Global!E81="","",Global!E81)</f>
        <v>2</v>
      </c>
      <c r="L81" s="285">
        <f>IF(Global!G81="","",Global!G81)</f>
        <v>1</v>
      </c>
      <c r="M81" s="296" t="str">
        <f t="shared" si="19"/>
        <v>L</v>
      </c>
      <c r="N81" s="287">
        <f>IF(M81="","",IF(AND(E81=K81,L81=G81),TERCPuntosPorMarcador,0)+IF(M81=I81,TERCPuntosPorGanador,0)+IF(E81-G81=K81-L81,TERCPuntosPorDiferencia,0))</f>
        <v>0</v>
      </c>
      <c r="O81" s="166"/>
      <c r="P81" s="166"/>
      <c r="Q81" s="166"/>
      <c r="R81" s="166"/>
      <c r="S81" s="166"/>
    </row>
    <row r="82" spans="1:19" s="158" customFormat="1" ht="17.25" customHeight="1" thickBot="1" x14ac:dyDescent="0.25">
      <c r="A82" s="297" t="str">
        <f>Global!A82</f>
        <v>FINAL</v>
      </c>
      <c r="B82" s="298"/>
      <c r="C82" s="299"/>
      <c r="D82" s="298"/>
      <c r="E82" s="300"/>
      <c r="F82" s="298"/>
      <c r="G82" s="300"/>
      <c r="H82" s="298"/>
      <c r="I82" s="301"/>
      <c r="J82" s="117"/>
      <c r="K82" s="302"/>
      <c r="L82" s="302"/>
      <c r="M82" s="303" t="str">
        <f t="shared" si="19"/>
        <v/>
      </c>
      <c r="N82" s="304"/>
      <c r="O82" s="166"/>
      <c r="P82" s="166"/>
      <c r="Q82" s="166"/>
      <c r="R82" s="166"/>
      <c r="S82" s="166"/>
    </row>
    <row r="83" spans="1:19" s="158" customFormat="1" ht="30.95" customHeight="1" thickBot="1" x14ac:dyDescent="0.25">
      <c r="A83" s="276">
        <f>Global!A83</f>
        <v>44913</v>
      </c>
      <c r="B83" s="316">
        <f>Global!B83</f>
        <v>0.375</v>
      </c>
      <c r="C83" s="317">
        <f>Global!C83</f>
        <v>64</v>
      </c>
      <c r="D83" s="318" t="str">
        <f>Global!D83</f>
        <v>Argentina</v>
      </c>
      <c r="E83" s="280">
        <v>3</v>
      </c>
      <c r="F83" s="318" t="s">
        <v>4</v>
      </c>
      <c r="G83" s="280">
        <v>1</v>
      </c>
      <c r="H83" s="319" t="str">
        <f>Global!H83</f>
        <v>Francia (France)</v>
      </c>
      <c r="I83" s="283" t="str">
        <f>IF(OR(E83="",G83=""),"",IF(E83&gt;G83,"L",IF(G83&gt;E83,"V","E")))</f>
        <v>L</v>
      </c>
      <c r="J83" s="311"/>
      <c r="K83" s="320">
        <f>IF(Global!E83="","",Global!E83)</f>
        <v>2</v>
      </c>
      <c r="L83" s="320">
        <f>IF(Global!G83="","",Global!G83)</f>
        <v>2</v>
      </c>
      <c r="M83" s="286" t="str">
        <f t="shared" si="19"/>
        <v>E</v>
      </c>
      <c r="N83" s="287">
        <f>IF(M83="","",IF(AND(E83=K83,L83=G83),FINALPuntosPorMarcador,0)+IF(M83=I83,FINALPuntosPorGanador,0)+IF(E83-G83=K83-L83,FINALPuntosPorDiferencia,0))</f>
        <v>0</v>
      </c>
      <c r="O83" s="166"/>
      <c r="P83" s="166"/>
      <c r="Q83" s="166"/>
      <c r="R83" s="166"/>
      <c r="S83" s="166"/>
    </row>
    <row r="84" spans="1:19" ht="17.25" customHeight="1" x14ac:dyDescent="0.2">
      <c r="A84" s="262"/>
      <c r="B84" s="263"/>
      <c r="C84" s="264"/>
      <c r="D84" s="196"/>
      <c r="E84" s="192"/>
      <c r="F84" s="196"/>
      <c r="G84" s="192"/>
      <c r="H84" s="196"/>
      <c r="I84" s="195"/>
      <c r="J84" s="29"/>
      <c r="K84" s="198"/>
      <c r="L84" s="198"/>
      <c r="M84" s="265" t="s">
        <v>22</v>
      </c>
      <c r="N84" s="266">
        <f>SUM(N8:N83)</f>
        <v>63</v>
      </c>
      <c r="O84" s="161"/>
      <c r="P84" s="161"/>
      <c r="Q84" s="161"/>
      <c r="R84" s="161"/>
      <c r="S84" s="161"/>
    </row>
    <row r="85" spans="1:19" s="10" customFormat="1" ht="17.25" customHeight="1" x14ac:dyDescent="0.2">
      <c r="A85" s="87" t="str">
        <f>Global!A85</f>
        <v>FASE DE GRUPOS</v>
      </c>
      <c r="B85" s="88"/>
      <c r="C85" s="89"/>
      <c r="D85" s="90"/>
      <c r="E85" s="267"/>
      <c r="F85" s="90"/>
      <c r="G85" s="267"/>
      <c r="H85" s="92"/>
      <c r="I85" s="81"/>
      <c r="J85" s="30"/>
      <c r="K85" s="189"/>
      <c r="L85" s="189"/>
      <c r="M85" s="189"/>
      <c r="N85" s="189"/>
      <c r="O85" s="82"/>
      <c r="P85" s="82"/>
      <c r="Q85" s="82"/>
      <c r="R85" s="82"/>
      <c r="S85" s="82"/>
    </row>
    <row r="86" spans="1:19" ht="17.25" customHeight="1" x14ac:dyDescent="0.2">
      <c r="A86" s="83" t="str">
        <f>Global!A86</f>
        <v>Puntos por Marcador Atinado</v>
      </c>
      <c r="B86" s="83"/>
      <c r="C86" s="93"/>
      <c r="D86" s="83"/>
      <c r="E86" s="94">
        <f>Global!E86</f>
        <v>1</v>
      </c>
      <c r="F86" s="53"/>
      <c r="G86" s="268"/>
      <c r="H86" s="53"/>
      <c r="I86" s="57"/>
      <c r="J86" s="30"/>
      <c r="K86" s="167"/>
      <c r="L86" s="167"/>
      <c r="M86" s="167"/>
      <c r="N86" s="167"/>
      <c r="O86" s="167"/>
      <c r="P86" s="167"/>
      <c r="Q86" s="167"/>
      <c r="R86" s="167"/>
      <c r="S86" s="167"/>
    </row>
    <row r="87" spans="1:19" ht="17.25" customHeight="1" x14ac:dyDescent="0.2">
      <c r="A87" s="83" t="str">
        <f>Global!A87</f>
        <v>Puntos por Ganador/Empate Atinado</v>
      </c>
      <c r="B87" s="83"/>
      <c r="C87" s="93"/>
      <c r="D87" s="85"/>
      <c r="E87" s="94">
        <f>Global!E87</f>
        <v>1</v>
      </c>
      <c r="F87" s="53"/>
      <c r="G87" s="268"/>
      <c r="H87" s="53"/>
      <c r="I87" s="57"/>
      <c r="J87" s="30"/>
      <c r="K87" s="167"/>
      <c r="L87" s="167"/>
      <c r="M87" s="167"/>
      <c r="N87" s="167"/>
      <c r="O87" s="167"/>
      <c r="P87" s="167"/>
      <c r="Q87" s="167"/>
      <c r="R87" s="167"/>
      <c r="S87" s="167"/>
    </row>
    <row r="88" spans="1:19" ht="17.25" customHeight="1" x14ac:dyDescent="0.2">
      <c r="A88" s="83" t="str">
        <f>Global!A88</f>
        <v>Puntos por Ganador y Diferencia de Goles Atinado</v>
      </c>
      <c r="B88" s="84"/>
      <c r="C88" s="84"/>
      <c r="D88" s="85"/>
      <c r="E88" s="94">
        <f>Global!E88</f>
        <v>1</v>
      </c>
      <c r="F88" s="53"/>
      <c r="G88" s="268"/>
      <c r="H88" s="53"/>
      <c r="I88" s="57"/>
      <c r="J88" s="30"/>
      <c r="K88" s="167"/>
      <c r="L88" s="167"/>
      <c r="M88" s="167"/>
      <c r="N88" s="167"/>
      <c r="O88" s="167"/>
      <c r="P88" s="167"/>
      <c r="Q88" s="167"/>
      <c r="R88" s="167"/>
      <c r="S88" s="167"/>
    </row>
    <row r="89" spans="1:19" ht="17.25" customHeight="1" x14ac:dyDescent="0.2">
      <c r="A89" s="83"/>
      <c r="B89" s="84"/>
      <c r="C89" s="84"/>
      <c r="D89" s="85"/>
      <c r="E89" s="269"/>
      <c r="F89" s="53"/>
      <c r="G89" s="268"/>
      <c r="H89" s="53"/>
      <c r="I89" s="57"/>
      <c r="J89" s="30"/>
      <c r="K89" s="167"/>
      <c r="L89" s="167"/>
      <c r="M89" s="167"/>
      <c r="N89" s="167"/>
      <c r="O89" s="167"/>
      <c r="P89" s="167"/>
      <c r="Q89" s="167"/>
      <c r="R89" s="167"/>
      <c r="S89" s="167"/>
    </row>
    <row r="90" spans="1:19" ht="17.25" customHeight="1" x14ac:dyDescent="0.2">
      <c r="A90" s="87" t="str">
        <f>Global!A90</f>
        <v>OCTAVOS DE FINAL</v>
      </c>
      <c r="B90" s="55"/>
      <c r="C90" s="55"/>
      <c r="D90" s="53"/>
      <c r="E90" s="268"/>
      <c r="F90" s="53"/>
      <c r="G90" s="268"/>
      <c r="H90" s="53"/>
      <c r="I90" s="57"/>
      <c r="J90" s="30"/>
      <c r="K90" s="167"/>
      <c r="L90" s="167"/>
      <c r="M90" s="167"/>
      <c r="N90" s="167"/>
      <c r="O90" s="167"/>
      <c r="P90" s="167"/>
      <c r="Q90" s="167"/>
      <c r="R90" s="167"/>
      <c r="S90" s="167"/>
    </row>
    <row r="91" spans="1:19" ht="17.25" customHeight="1" x14ac:dyDescent="0.2">
      <c r="A91" s="83" t="str">
        <f>Global!A91</f>
        <v>Puntos por Marcador Atinado</v>
      </c>
      <c r="B91" s="83"/>
      <c r="C91" s="93"/>
      <c r="D91" s="83"/>
      <c r="E91" s="94">
        <f>Global!E91</f>
        <v>1</v>
      </c>
      <c r="F91" s="53"/>
      <c r="G91" s="268"/>
      <c r="H91" s="53"/>
      <c r="I91" s="57"/>
      <c r="J91" s="30"/>
      <c r="K91" s="167"/>
      <c r="L91" s="167"/>
      <c r="M91" s="167"/>
      <c r="N91" s="167"/>
      <c r="O91" s="167"/>
      <c r="P91" s="167"/>
      <c r="Q91" s="167"/>
      <c r="R91" s="167"/>
      <c r="S91" s="167"/>
    </row>
    <row r="92" spans="1:19" ht="17.25" customHeight="1" x14ac:dyDescent="0.2">
      <c r="A92" s="83" t="str">
        <f>Global!A92</f>
        <v>Puntos por Ganador/Empate Atinado</v>
      </c>
      <c r="B92" s="83"/>
      <c r="C92" s="93"/>
      <c r="D92" s="85"/>
      <c r="E92" s="94">
        <f>Global!E92</f>
        <v>3</v>
      </c>
      <c r="F92" s="53"/>
      <c r="G92" s="268"/>
      <c r="H92" s="53"/>
      <c r="I92" s="57"/>
      <c r="J92" s="30"/>
      <c r="K92" s="167"/>
      <c r="L92" s="167"/>
      <c r="M92" s="167"/>
      <c r="N92" s="167"/>
      <c r="O92" s="167"/>
      <c r="P92" s="167"/>
      <c r="Q92" s="167"/>
      <c r="R92" s="167"/>
      <c r="S92" s="167"/>
    </row>
    <row r="93" spans="1:19" ht="17.25" customHeight="1" x14ac:dyDescent="0.2">
      <c r="A93" s="83" t="str">
        <f>Global!A93</f>
        <v>Puntos por Ganador y Diferencia de Goles Atinado</v>
      </c>
      <c r="B93" s="84"/>
      <c r="C93" s="84"/>
      <c r="D93" s="85"/>
      <c r="E93" s="94">
        <f>Global!E93</f>
        <v>1</v>
      </c>
      <c r="F93" s="53"/>
      <c r="G93" s="268"/>
      <c r="H93" s="53"/>
      <c r="I93" s="57"/>
      <c r="J93" s="30"/>
      <c r="K93" s="167"/>
      <c r="L93" s="167"/>
      <c r="M93" s="167"/>
      <c r="N93" s="167"/>
      <c r="O93" s="167"/>
      <c r="P93" s="167"/>
      <c r="Q93" s="167"/>
      <c r="R93" s="167"/>
      <c r="S93" s="167"/>
    </row>
    <row r="94" spans="1:19" ht="17.25" customHeight="1" x14ac:dyDescent="0.2">
      <c r="A94" s="54"/>
      <c r="B94" s="55"/>
      <c r="C94" s="55"/>
      <c r="D94" s="53"/>
      <c r="E94" s="268"/>
      <c r="F94" s="53"/>
      <c r="G94" s="268"/>
      <c r="H94" s="53"/>
      <c r="I94" s="57"/>
      <c r="J94" s="30"/>
      <c r="K94" s="167"/>
      <c r="L94" s="167"/>
      <c r="M94" s="167"/>
      <c r="N94" s="167"/>
      <c r="O94" s="167"/>
      <c r="P94" s="167"/>
      <c r="Q94" s="167"/>
      <c r="R94" s="167"/>
      <c r="S94" s="167"/>
    </row>
    <row r="95" spans="1:19" ht="17.25" customHeight="1" x14ac:dyDescent="0.2">
      <c r="A95" s="87" t="str">
        <f>Global!A95</f>
        <v>CUARTOS DE FINAL</v>
      </c>
      <c r="B95" s="55"/>
      <c r="C95" s="55"/>
      <c r="D95" s="53"/>
      <c r="E95" s="268"/>
      <c r="F95" s="53"/>
      <c r="G95" s="268"/>
      <c r="H95" s="53"/>
      <c r="I95" s="57"/>
      <c r="J95" s="30"/>
      <c r="K95" s="167"/>
      <c r="L95" s="167"/>
      <c r="M95" s="167"/>
      <c r="N95" s="167"/>
      <c r="O95" s="167"/>
      <c r="P95" s="167"/>
      <c r="Q95" s="167"/>
      <c r="R95" s="167"/>
      <c r="S95" s="167"/>
    </row>
    <row r="96" spans="1:19" ht="17.25" customHeight="1" x14ac:dyDescent="0.2">
      <c r="A96" s="83" t="str">
        <f>Global!A96</f>
        <v>Puntos por Marcador Atinado</v>
      </c>
      <c r="B96" s="83"/>
      <c r="C96" s="93"/>
      <c r="D96" s="83"/>
      <c r="E96" s="94">
        <f>Global!E96</f>
        <v>1</v>
      </c>
      <c r="F96" s="53"/>
      <c r="G96" s="268"/>
      <c r="H96" s="53"/>
      <c r="I96" s="57"/>
      <c r="J96" s="30"/>
      <c r="K96" s="167"/>
      <c r="L96" s="167"/>
      <c r="M96" s="167"/>
      <c r="N96" s="167"/>
      <c r="O96" s="167"/>
      <c r="P96" s="167"/>
      <c r="Q96" s="167"/>
      <c r="R96" s="167"/>
      <c r="S96" s="167"/>
    </row>
    <row r="97" spans="1:19" ht="17.25" customHeight="1" x14ac:dyDescent="0.2">
      <c r="A97" s="83" t="str">
        <f>Global!A97</f>
        <v>Puntos por Ganador/Empate Atinado</v>
      </c>
      <c r="B97" s="83"/>
      <c r="C97" s="93"/>
      <c r="D97" s="85"/>
      <c r="E97" s="94">
        <f>Global!E97</f>
        <v>5</v>
      </c>
      <c r="F97" s="53"/>
      <c r="G97" s="268"/>
      <c r="H97" s="53"/>
      <c r="I97" s="57"/>
      <c r="J97" s="30"/>
      <c r="K97" s="167"/>
      <c r="L97" s="167"/>
      <c r="M97" s="167"/>
      <c r="N97" s="167"/>
      <c r="O97" s="167"/>
      <c r="P97" s="167"/>
      <c r="Q97" s="167"/>
      <c r="R97" s="167"/>
      <c r="S97" s="167"/>
    </row>
    <row r="98" spans="1:19" ht="17.25" customHeight="1" x14ac:dyDescent="0.2">
      <c r="A98" s="83" t="str">
        <f>Global!A98</f>
        <v>Puntos por Ganador y Diferencia de Goles Atinado</v>
      </c>
      <c r="B98" s="84"/>
      <c r="C98" s="84"/>
      <c r="D98" s="85"/>
      <c r="E98" s="94">
        <f>Global!E98</f>
        <v>1</v>
      </c>
      <c r="F98" s="53"/>
      <c r="G98" s="268"/>
      <c r="H98" s="53"/>
      <c r="I98" s="57"/>
      <c r="J98" s="30"/>
      <c r="K98" s="167"/>
      <c r="L98" s="167"/>
      <c r="M98" s="167"/>
      <c r="N98" s="167"/>
      <c r="O98" s="167"/>
      <c r="P98" s="167"/>
      <c r="Q98" s="167"/>
      <c r="R98" s="167"/>
      <c r="S98" s="167"/>
    </row>
    <row r="99" spans="1:19" ht="17.25" customHeight="1" x14ac:dyDescent="0.2">
      <c r="A99" s="54"/>
      <c r="B99" s="55"/>
      <c r="C99" s="55"/>
      <c r="D99" s="53"/>
      <c r="E99" s="268"/>
      <c r="F99" s="53"/>
      <c r="G99" s="268"/>
      <c r="H99" s="53"/>
      <c r="I99" s="57"/>
      <c r="J99" s="30"/>
      <c r="K99" s="167"/>
      <c r="L99" s="167"/>
      <c r="M99" s="167"/>
      <c r="N99" s="167"/>
      <c r="O99" s="167"/>
      <c r="P99" s="167"/>
      <c r="Q99" s="167"/>
      <c r="R99" s="167"/>
      <c r="S99" s="167"/>
    </row>
    <row r="100" spans="1:19" ht="17.25" customHeight="1" x14ac:dyDescent="0.2">
      <c r="A100" s="87" t="str">
        <f>Global!A100</f>
        <v>SEMIFINAL</v>
      </c>
      <c r="B100" s="55"/>
      <c r="C100" s="55"/>
      <c r="D100" s="53"/>
      <c r="E100" s="268"/>
      <c r="F100" s="53"/>
      <c r="G100" s="268"/>
      <c r="H100" s="53"/>
      <c r="I100" s="57"/>
      <c r="J100" s="30"/>
      <c r="K100" s="167"/>
      <c r="L100" s="167"/>
      <c r="M100" s="167"/>
      <c r="N100" s="167"/>
      <c r="O100" s="167"/>
      <c r="P100" s="167"/>
      <c r="Q100" s="167"/>
      <c r="R100" s="167"/>
      <c r="S100" s="167"/>
    </row>
    <row r="101" spans="1:19" ht="17.25" customHeight="1" x14ac:dyDescent="0.2">
      <c r="A101" s="83" t="str">
        <f>Global!A101</f>
        <v>Puntos por Marcador Atinado</v>
      </c>
      <c r="B101" s="83"/>
      <c r="C101" s="93"/>
      <c r="D101" s="83"/>
      <c r="E101" s="94">
        <f>Global!E101</f>
        <v>1</v>
      </c>
      <c r="F101" s="53"/>
      <c r="G101" s="268"/>
      <c r="H101" s="53"/>
      <c r="I101" s="57"/>
      <c r="J101" s="30"/>
      <c r="K101" s="167"/>
      <c r="L101" s="167"/>
      <c r="M101" s="167"/>
      <c r="N101" s="167"/>
      <c r="O101" s="167"/>
      <c r="P101" s="167"/>
      <c r="Q101" s="167"/>
      <c r="R101" s="167"/>
      <c r="S101" s="167"/>
    </row>
    <row r="102" spans="1:19" ht="17.25" customHeight="1" x14ac:dyDescent="0.2">
      <c r="A102" s="83" t="str">
        <f>Global!A102</f>
        <v>Puntos por Ganador/Empate Atinado</v>
      </c>
      <c r="B102" s="83"/>
      <c r="C102" s="93"/>
      <c r="D102" s="85"/>
      <c r="E102" s="94">
        <f>Global!E102</f>
        <v>7</v>
      </c>
      <c r="F102" s="53"/>
      <c r="G102" s="268"/>
      <c r="H102" s="53"/>
      <c r="I102" s="57"/>
      <c r="J102" s="30"/>
      <c r="K102" s="167"/>
      <c r="L102" s="167"/>
      <c r="M102" s="167"/>
      <c r="N102" s="167"/>
      <c r="O102" s="167"/>
      <c r="P102" s="167"/>
      <c r="Q102" s="167"/>
      <c r="R102" s="167"/>
      <c r="S102" s="167"/>
    </row>
    <row r="103" spans="1:19" ht="17.25" customHeight="1" x14ac:dyDescent="0.2">
      <c r="A103" s="83" t="str">
        <f>Global!A103</f>
        <v>Puntos por Ganador y Diferencia de Goles Atinado</v>
      </c>
      <c r="B103" s="84"/>
      <c r="C103" s="84"/>
      <c r="D103" s="85"/>
      <c r="E103" s="94">
        <f>Global!E103</f>
        <v>1</v>
      </c>
      <c r="F103" s="53"/>
      <c r="G103" s="268"/>
      <c r="H103" s="53"/>
      <c r="I103" s="57"/>
      <c r="J103" s="30"/>
      <c r="K103" s="167"/>
      <c r="L103" s="167"/>
      <c r="M103" s="167"/>
      <c r="N103" s="167"/>
      <c r="O103" s="167"/>
      <c r="P103" s="167"/>
      <c r="Q103" s="167"/>
      <c r="R103" s="167"/>
      <c r="S103" s="167"/>
    </row>
    <row r="104" spans="1:19" ht="17.25" customHeight="1" x14ac:dyDescent="0.2">
      <c r="A104" s="54"/>
      <c r="B104" s="55"/>
      <c r="C104" s="55"/>
      <c r="D104" s="53"/>
      <c r="E104" s="268"/>
      <c r="F104" s="53"/>
      <c r="G104" s="268"/>
      <c r="H104" s="53"/>
      <c r="I104" s="57"/>
      <c r="J104" s="30"/>
      <c r="K104" s="167"/>
      <c r="L104" s="167"/>
      <c r="M104" s="167"/>
      <c r="N104" s="167"/>
      <c r="O104" s="167"/>
      <c r="P104" s="167"/>
      <c r="Q104" s="167"/>
      <c r="R104" s="167"/>
      <c r="S104" s="167"/>
    </row>
    <row r="105" spans="1:19" ht="17.25" customHeight="1" x14ac:dyDescent="0.2">
      <c r="A105" s="87" t="str">
        <f>Global!A105</f>
        <v>TERCER LUGAR</v>
      </c>
      <c r="B105" s="55"/>
      <c r="C105" s="55"/>
      <c r="D105" s="53"/>
      <c r="E105" s="268"/>
      <c r="F105" s="53"/>
      <c r="G105" s="268"/>
      <c r="H105" s="53"/>
      <c r="I105" s="57"/>
      <c r="J105" s="30"/>
      <c r="K105" s="167"/>
      <c r="L105" s="167"/>
      <c r="M105" s="167"/>
      <c r="N105" s="167"/>
      <c r="O105" s="167"/>
      <c r="P105" s="167"/>
      <c r="Q105" s="167"/>
      <c r="R105" s="167"/>
      <c r="S105" s="167"/>
    </row>
    <row r="106" spans="1:19" ht="17.25" customHeight="1" x14ac:dyDescent="0.2">
      <c r="A106" s="83" t="str">
        <f>Global!A106</f>
        <v>Puntos por Marcador Atinado</v>
      </c>
      <c r="B106" s="83"/>
      <c r="C106" s="93"/>
      <c r="D106" s="83"/>
      <c r="E106" s="94">
        <f>Global!E106</f>
        <v>1</v>
      </c>
      <c r="F106" s="53"/>
      <c r="G106" s="268"/>
      <c r="H106" s="53"/>
      <c r="I106" s="57"/>
      <c r="J106" s="30"/>
      <c r="K106" s="167"/>
      <c r="L106" s="167"/>
      <c r="M106" s="167"/>
      <c r="N106" s="167"/>
      <c r="O106" s="167"/>
      <c r="P106" s="167"/>
      <c r="Q106" s="167"/>
      <c r="R106" s="167"/>
      <c r="S106" s="167"/>
    </row>
    <row r="107" spans="1:19" ht="17.25" customHeight="1" x14ac:dyDescent="0.2">
      <c r="A107" s="83" t="str">
        <f>Global!A107</f>
        <v>Puntos por Ganador/Empate Atinado</v>
      </c>
      <c r="B107" s="83"/>
      <c r="C107" s="93"/>
      <c r="D107" s="85"/>
      <c r="E107" s="94">
        <f>Global!E107</f>
        <v>8</v>
      </c>
      <c r="F107" s="53"/>
      <c r="G107" s="268"/>
      <c r="H107" s="53"/>
      <c r="I107" s="57"/>
      <c r="J107" s="30"/>
      <c r="K107" s="167"/>
      <c r="L107" s="167"/>
      <c r="M107" s="167"/>
      <c r="N107" s="167"/>
      <c r="O107" s="167"/>
      <c r="P107" s="167"/>
      <c r="Q107" s="167"/>
      <c r="R107" s="167"/>
      <c r="S107" s="167"/>
    </row>
    <row r="108" spans="1:19" ht="17.25" customHeight="1" x14ac:dyDescent="0.2">
      <c r="A108" s="83" t="str">
        <f>Global!A108</f>
        <v>Puntos por Ganador y Diferencia de Goles Atinado</v>
      </c>
      <c r="B108" s="84"/>
      <c r="C108" s="84"/>
      <c r="D108" s="85"/>
      <c r="E108" s="94">
        <f>Global!E108</f>
        <v>1</v>
      </c>
      <c r="F108" s="53"/>
      <c r="G108" s="268"/>
      <c r="H108" s="53"/>
      <c r="I108" s="57"/>
      <c r="J108" s="30"/>
      <c r="K108" s="167"/>
      <c r="L108" s="167"/>
      <c r="M108" s="167"/>
      <c r="N108" s="167"/>
      <c r="O108" s="167"/>
      <c r="P108" s="167"/>
      <c r="Q108" s="167"/>
      <c r="R108" s="167"/>
      <c r="S108" s="167"/>
    </row>
    <row r="109" spans="1:19" ht="17.25" customHeight="1" x14ac:dyDescent="0.2">
      <c r="A109" s="83"/>
      <c r="B109" s="84"/>
      <c r="C109" s="84"/>
      <c r="D109" s="85"/>
      <c r="E109" s="94"/>
      <c r="F109" s="53"/>
      <c r="G109" s="268"/>
      <c r="H109" s="53"/>
      <c r="I109" s="57"/>
      <c r="J109" s="30"/>
      <c r="K109" s="167"/>
      <c r="L109" s="167"/>
      <c r="M109" s="167"/>
      <c r="N109" s="167"/>
      <c r="O109" s="167"/>
      <c r="P109" s="167"/>
      <c r="Q109" s="167"/>
      <c r="R109" s="167"/>
      <c r="S109" s="167"/>
    </row>
    <row r="110" spans="1:19" ht="17.25" customHeight="1" x14ac:dyDescent="0.2">
      <c r="A110" s="87" t="str">
        <f>Global!A110</f>
        <v>FINAL</v>
      </c>
      <c r="B110" s="55"/>
      <c r="C110" s="55"/>
      <c r="D110" s="53"/>
      <c r="E110" s="268"/>
      <c r="F110" s="53"/>
      <c r="G110" s="268"/>
      <c r="H110" s="53"/>
      <c r="I110" s="57"/>
      <c r="J110" s="30"/>
      <c r="K110" s="167"/>
      <c r="L110" s="167"/>
      <c r="M110" s="167"/>
      <c r="N110" s="167"/>
      <c r="O110" s="167"/>
      <c r="P110" s="167"/>
      <c r="Q110" s="167"/>
      <c r="R110" s="167"/>
      <c r="S110" s="167"/>
    </row>
    <row r="111" spans="1:19" ht="17.25" customHeight="1" x14ac:dyDescent="0.2">
      <c r="A111" s="83" t="str">
        <f>Global!A111</f>
        <v>Puntos por Marcador Atinado</v>
      </c>
      <c r="B111" s="83"/>
      <c r="C111" s="93"/>
      <c r="D111" s="83"/>
      <c r="E111" s="94">
        <f>Global!E111</f>
        <v>1</v>
      </c>
      <c r="F111" s="53"/>
      <c r="G111" s="268"/>
      <c r="H111" s="53"/>
      <c r="I111" s="57"/>
      <c r="J111" s="30"/>
      <c r="K111" s="167"/>
      <c r="L111" s="167"/>
      <c r="M111" s="167"/>
      <c r="N111" s="167"/>
      <c r="O111" s="167"/>
      <c r="P111" s="167"/>
      <c r="Q111" s="167"/>
      <c r="R111" s="167"/>
      <c r="S111" s="167"/>
    </row>
    <row r="112" spans="1:19" ht="17.25" customHeight="1" x14ac:dyDescent="0.2">
      <c r="A112" s="83" t="str">
        <f>Global!A112</f>
        <v>Puntos por Ganador/Empate Atinado</v>
      </c>
      <c r="B112" s="83"/>
      <c r="C112" s="93"/>
      <c r="D112" s="85"/>
      <c r="E112" s="94">
        <f>Global!E112</f>
        <v>10</v>
      </c>
      <c r="F112" s="53"/>
      <c r="G112" s="268"/>
      <c r="H112" s="53"/>
      <c r="I112" s="57"/>
      <c r="J112" s="30"/>
      <c r="K112" s="167"/>
      <c r="L112" s="167"/>
      <c r="M112" s="167"/>
      <c r="N112" s="167"/>
      <c r="O112" s="167"/>
      <c r="P112" s="167"/>
      <c r="Q112" s="167"/>
      <c r="R112" s="167"/>
      <c r="S112" s="167"/>
    </row>
    <row r="113" spans="1:19" ht="17.25" customHeight="1" x14ac:dyDescent="0.2">
      <c r="A113" s="83" t="str">
        <f>Global!A113</f>
        <v>Puntos por Ganador y Diferencia de Goles Atinado</v>
      </c>
      <c r="B113" s="84"/>
      <c r="C113" s="84"/>
      <c r="D113" s="85"/>
      <c r="E113" s="94">
        <f>Global!E113</f>
        <v>1</v>
      </c>
      <c r="F113" s="53"/>
      <c r="G113" s="268"/>
      <c r="H113" s="53"/>
      <c r="I113" s="57"/>
      <c r="J113" s="30"/>
      <c r="K113" s="167"/>
      <c r="L113" s="167"/>
      <c r="M113" s="167"/>
      <c r="N113" s="167"/>
      <c r="O113" s="167"/>
      <c r="P113" s="167"/>
      <c r="Q113" s="167"/>
      <c r="R113" s="167"/>
      <c r="S113" s="167"/>
    </row>
    <row r="114" spans="1:19" ht="17.25" customHeight="1" x14ac:dyDescent="0.2">
      <c r="A114" s="54"/>
      <c r="B114" s="55"/>
      <c r="C114" s="55"/>
      <c r="D114" s="53"/>
      <c r="E114" s="268"/>
      <c r="F114" s="53"/>
      <c r="G114" s="268"/>
      <c r="H114" s="53"/>
      <c r="I114" s="57"/>
      <c r="J114" s="30"/>
      <c r="K114" s="167"/>
      <c r="L114" s="167"/>
      <c r="M114" s="167"/>
      <c r="N114" s="167"/>
      <c r="O114" s="167"/>
      <c r="P114" s="167"/>
      <c r="Q114" s="167"/>
      <c r="R114" s="167"/>
      <c r="S114" s="167"/>
    </row>
    <row r="115" spans="1:19" ht="17.25" customHeight="1" x14ac:dyDescent="0.2">
      <c r="A115" s="54"/>
      <c r="B115" s="55"/>
      <c r="C115" s="55"/>
      <c r="D115" s="53"/>
      <c r="E115" s="268"/>
      <c r="F115" s="53"/>
      <c r="G115" s="268"/>
      <c r="H115" s="53"/>
      <c r="I115" s="57"/>
      <c r="J115" s="30"/>
      <c r="K115" s="167"/>
      <c r="L115" s="167"/>
      <c r="M115" s="167"/>
      <c r="N115" s="167"/>
      <c r="O115" s="167"/>
      <c r="P115" s="167"/>
      <c r="Q115" s="167"/>
      <c r="R115" s="167"/>
      <c r="S115" s="167"/>
    </row>
    <row r="116" spans="1:19" ht="17.25" customHeight="1" x14ac:dyDescent="0.2">
      <c r="A116" s="54"/>
      <c r="B116" s="55"/>
      <c r="C116" s="55"/>
      <c r="D116" s="53"/>
      <c r="E116" s="268"/>
      <c r="F116" s="53"/>
      <c r="G116" s="268"/>
      <c r="H116" s="53"/>
      <c r="I116" s="57"/>
      <c r="J116" s="30"/>
      <c r="K116" s="167"/>
      <c r="L116" s="167"/>
      <c r="M116" s="167"/>
      <c r="N116" s="167"/>
      <c r="O116" s="167"/>
      <c r="P116" s="167"/>
      <c r="Q116" s="167"/>
      <c r="R116" s="167"/>
      <c r="S116" s="167"/>
    </row>
    <row r="117" spans="1:19" ht="17.25" customHeight="1" x14ac:dyDescent="0.2">
      <c r="A117" s="54"/>
      <c r="B117" s="55"/>
      <c r="C117" s="55"/>
      <c r="D117" s="53"/>
      <c r="E117" s="268"/>
      <c r="F117" s="53"/>
      <c r="G117" s="268"/>
      <c r="H117" s="53"/>
      <c r="I117" s="57"/>
      <c r="J117" s="30"/>
      <c r="K117" s="167"/>
      <c r="L117" s="167"/>
      <c r="M117" s="167"/>
      <c r="N117" s="167"/>
      <c r="O117" s="167"/>
      <c r="P117" s="167"/>
      <c r="Q117" s="167"/>
      <c r="R117" s="167"/>
      <c r="S117" s="167"/>
    </row>
    <row r="118" spans="1:19" ht="17.25" customHeight="1" x14ac:dyDescent="0.2">
      <c r="A118" s="54"/>
      <c r="B118" s="55"/>
      <c r="C118" s="55"/>
      <c r="D118" s="53"/>
      <c r="E118" s="268"/>
      <c r="F118" s="53"/>
      <c r="G118" s="268"/>
      <c r="H118" s="53"/>
      <c r="I118" s="57"/>
      <c r="J118" s="30"/>
      <c r="K118" s="167"/>
      <c r="L118" s="167"/>
      <c r="M118" s="167"/>
      <c r="N118" s="167"/>
      <c r="O118" s="167"/>
      <c r="P118" s="167"/>
      <c r="Q118" s="167"/>
      <c r="R118" s="167"/>
      <c r="S118" s="167"/>
    </row>
    <row r="119" spans="1:19" ht="17.25" customHeight="1" x14ac:dyDescent="0.2">
      <c r="A119" s="54"/>
      <c r="B119" s="55"/>
      <c r="C119" s="55"/>
      <c r="D119" s="53"/>
      <c r="E119" s="268"/>
      <c r="F119" s="53"/>
      <c r="G119" s="268"/>
      <c r="H119" s="53"/>
      <c r="I119" s="57"/>
      <c r="J119" s="30"/>
      <c r="K119" s="167"/>
      <c r="L119" s="167"/>
      <c r="M119" s="167"/>
      <c r="N119" s="167"/>
      <c r="O119" s="167"/>
      <c r="P119" s="167"/>
      <c r="Q119" s="167"/>
      <c r="R119" s="167"/>
      <c r="S119" s="167"/>
    </row>
    <row r="120" spans="1:19" ht="17.25" customHeight="1" x14ac:dyDescent="0.2">
      <c r="A120" s="54"/>
      <c r="B120" s="55"/>
      <c r="C120" s="55"/>
      <c r="D120" s="53"/>
      <c r="E120" s="268"/>
      <c r="F120" s="53"/>
      <c r="G120" s="268"/>
      <c r="H120" s="53"/>
      <c r="I120" s="57"/>
      <c r="J120" s="30"/>
      <c r="K120" s="167"/>
      <c r="L120" s="167"/>
      <c r="M120" s="167"/>
      <c r="N120" s="167"/>
      <c r="O120" s="167"/>
      <c r="P120" s="167"/>
      <c r="Q120" s="167"/>
      <c r="R120" s="167"/>
      <c r="S120" s="167"/>
    </row>
  </sheetData>
  <sheetProtection sheet="1" objects="1" scenarios="1"/>
  <mergeCells count="3">
    <mergeCell ref="A1:N1"/>
    <mergeCell ref="B3:D3"/>
    <mergeCell ref="B4:D4"/>
  </mergeCells>
  <phoneticPr fontId="17" type="noConversion"/>
  <dataValidations count="1">
    <dataValidation type="whole" allowBlank="1" showInputMessage="1" showErrorMessage="1" sqref="E3:E85 E114:E120 E89:E90 E94:E95 E99:E100 E104:E105 E110" xr:uid="{799AA46F-7DED-45CE-8FBC-E7370036C9E1}">
      <formula1>0</formula1>
      <formula2>20</formula2>
    </dataValidation>
  </dataValidations>
  <hyperlinks>
    <hyperlink ref="A1:N1" location="Global!A1" display="Quiniela Mundial 2010" xr:uid="{F524057C-BCE9-4BA1-9F0B-F0F22D3731C4}"/>
  </hyperlinks>
  <pageMargins left="0.75" right="0.75" top="1" bottom="1" header="0.5" footer="0.5"/>
  <pageSetup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dimension ref="A1:S120"/>
  <sheetViews>
    <sheetView workbookViewId="0">
      <selection activeCell="A2" sqref="A1:N1048576"/>
    </sheetView>
  </sheetViews>
  <sheetFormatPr defaultColWidth="9.140625" defaultRowHeight="17.25" customHeight="1" x14ac:dyDescent="0.2"/>
  <cols>
    <col min="1" max="1" width="12" style="270" customWidth="1"/>
    <col min="2" max="2" width="10.7109375" style="271" customWidth="1"/>
    <col min="3" max="3" width="6.85546875" style="271" bestFit="1" customWidth="1"/>
    <col min="4" max="4" width="12.42578125" style="157" customWidth="1"/>
    <col min="5" max="5" width="3.7109375" style="272" customWidth="1"/>
    <col min="6" max="6" width="5.42578125" style="157" customWidth="1"/>
    <col min="7" max="7" width="3.85546875" style="272" customWidth="1"/>
    <col min="8" max="8" width="13" style="157" customWidth="1"/>
    <col min="9" max="9" width="5.85546875" style="273" customWidth="1"/>
    <col min="10" max="10" width="3" style="10" customWidth="1"/>
    <col min="11" max="11" width="5" style="274" customWidth="1"/>
    <col min="12" max="12" width="5.28515625" style="274" customWidth="1"/>
    <col min="13" max="13" width="6.5703125" style="275" customWidth="1"/>
    <col min="14" max="14" width="7.7109375" style="10" bestFit="1" customWidth="1"/>
    <col min="15" max="16384" width="9.140625" style="157"/>
  </cols>
  <sheetData>
    <row r="1" spans="1:19" ht="26.25" customHeight="1" x14ac:dyDescent="0.35">
      <c r="A1" s="352" t="s">
        <v>82</v>
      </c>
      <c r="B1" s="352"/>
      <c r="C1" s="352"/>
      <c r="D1" s="352"/>
      <c r="E1" s="352"/>
      <c r="F1" s="352"/>
      <c r="G1" s="352"/>
      <c r="H1" s="352"/>
      <c r="I1" s="352"/>
      <c r="J1" s="352"/>
      <c r="K1" s="352"/>
      <c r="L1" s="352"/>
      <c r="M1" s="352"/>
      <c r="N1" s="352"/>
      <c r="O1" s="161"/>
      <c r="P1" s="161"/>
      <c r="Q1" s="161"/>
      <c r="R1" s="161"/>
      <c r="S1" s="161"/>
    </row>
    <row r="2" spans="1:19" ht="12.75" customHeight="1" x14ac:dyDescent="0.3">
      <c r="A2" s="28"/>
      <c r="B2" s="28"/>
      <c r="C2" s="28"/>
      <c r="D2" s="28"/>
      <c r="E2" s="1"/>
      <c r="F2" s="28"/>
      <c r="G2" s="1"/>
      <c r="H2" s="28"/>
      <c r="I2" s="28"/>
      <c r="J2" s="28"/>
      <c r="K2" s="33"/>
      <c r="L2" s="33"/>
      <c r="M2" s="28"/>
      <c r="N2" s="28"/>
      <c r="O2" s="161"/>
      <c r="P2" s="161"/>
      <c r="Q2" s="161"/>
      <c r="R2" s="161"/>
      <c r="S2" s="161"/>
    </row>
    <row r="3" spans="1:19" ht="17.25" customHeight="1" x14ac:dyDescent="0.2">
      <c r="A3" s="191" t="s">
        <v>17</v>
      </c>
      <c r="B3" s="353" t="s">
        <v>138</v>
      </c>
      <c r="C3" s="353"/>
      <c r="D3" s="353"/>
      <c r="E3" s="192"/>
      <c r="F3" s="193"/>
      <c r="G3" s="192"/>
      <c r="H3" s="194"/>
      <c r="I3" s="195"/>
      <c r="J3" s="29"/>
      <c r="K3" s="34"/>
      <c r="L3" s="34"/>
      <c r="M3" s="196"/>
      <c r="N3" s="29"/>
      <c r="O3" s="161"/>
      <c r="P3" s="161"/>
      <c r="Q3" s="161"/>
      <c r="R3" s="161"/>
      <c r="S3" s="161"/>
    </row>
    <row r="4" spans="1:19" ht="17.25" customHeight="1" thickBot="1" x14ac:dyDescent="0.25">
      <c r="A4" s="197" t="s">
        <v>18</v>
      </c>
      <c r="B4" s="354" t="s">
        <v>134</v>
      </c>
      <c r="C4" s="354"/>
      <c r="D4" s="354"/>
      <c r="E4" s="192"/>
      <c r="F4" s="196"/>
      <c r="G4" s="192"/>
      <c r="H4" s="196"/>
      <c r="I4" s="195"/>
      <c r="J4" s="29"/>
      <c r="K4" s="198"/>
      <c r="L4" s="198"/>
      <c r="M4" s="199"/>
      <c r="N4" s="29"/>
      <c r="O4" s="161"/>
      <c r="P4" s="161"/>
      <c r="Q4" s="161"/>
      <c r="R4" s="161"/>
      <c r="S4" s="161"/>
    </row>
    <row r="5" spans="1:19" ht="17.25" customHeight="1" thickBot="1" x14ac:dyDescent="0.25">
      <c r="A5" s="197"/>
      <c r="B5" s="200"/>
      <c r="C5" s="200"/>
      <c r="D5" s="201"/>
      <c r="E5" s="192"/>
      <c r="F5" s="196"/>
      <c r="G5" s="192"/>
      <c r="H5" s="196"/>
      <c r="I5" s="195"/>
      <c r="J5" s="29"/>
      <c r="K5" s="202" t="s">
        <v>19</v>
      </c>
      <c r="L5" s="203"/>
      <c r="M5" s="204"/>
      <c r="N5" s="29"/>
      <c r="O5" s="161"/>
      <c r="P5" s="161"/>
      <c r="Q5" s="161"/>
      <c r="R5" s="161"/>
      <c r="S5" s="161"/>
    </row>
    <row r="6" spans="1:19" s="168" customFormat="1" ht="34.5" customHeight="1" thickBot="1" x14ac:dyDescent="0.25">
      <c r="A6" s="205" t="s">
        <v>0</v>
      </c>
      <c r="B6" s="206" t="s">
        <v>1</v>
      </c>
      <c r="C6" s="206" t="s">
        <v>25</v>
      </c>
      <c r="D6" s="207" t="s">
        <v>2</v>
      </c>
      <c r="E6" s="208"/>
      <c r="F6" s="209" t="s">
        <v>20</v>
      </c>
      <c r="G6" s="208"/>
      <c r="H6" s="209" t="s">
        <v>3</v>
      </c>
      <c r="I6" s="209" t="s">
        <v>21</v>
      </c>
      <c r="J6" s="210"/>
      <c r="K6" s="211" t="s">
        <v>109</v>
      </c>
      <c r="L6" s="211" t="s">
        <v>112</v>
      </c>
      <c r="M6" s="212" t="s">
        <v>110</v>
      </c>
      <c r="N6" s="213" t="s">
        <v>111</v>
      </c>
      <c r="O6" s="165"/>
      <c r="P6" s="165"/>
      <c r="Q6" s="165"/>
      <c r="R6" s="165"/>
      <c r="S6" s="165"/>
    </row>
    <row r="7" spans="1:19" ht="17.25" customHeight="1" thickBot="1" x14ac:dyDescent="0.25">
      <c r="A7" s="214" t="str">
        <f>Global!A7</f>
        <v>GRUPO A (Group A)</v>
      </c>
      <c r="B7" s="215"/>
      <c r="C7" s="216"/>
      <c r="D7" s="215"/>
      <c r="E7" s="217"/>
      <c r="F7" s="215"/>
      <c r="G7" s="217"/>
      <c r="H7" s="215"/>
      <c r="I7" s="218"/>
      <c r="J7" s="77"/>
      <c r="K7" s="219"/>
      <c r="L7" s="219"/>
      <c r="M7" s="220"/>
      <c r="N7" s="221"/>
      <c r="O7" s="161"/>
      <c r="P7" s="161"/>
      <c r="Q7" s="161"/>
      <c r="R7" s="161"/>
      <c r="S7" s="161"/>
    </row>
    <row r="8" spans="1:19" s="158" customFormat="1" ht="30.95" customHeight="1" thickBot="1" x14ac:dyDescent="0.25">
      <c r="A8" s="276">
        <f>Global!A8</f>
        <v>44885</v>
      </c>
      <c r="B8" s="277">
        <f>Global!B8</f>
        <v>0.41666666666666669</v>
      </c>
      <c r="C8" s="278">
        <f>Global!C8</f>
        <v>1</v>
      </c>
      <c r="D8" s="279" t="str">
        <f>Global!D8</f>
        <v>Qatar</v>
      </c>
      <c r="E8" s="280">
        <v>1</v>
      </c>
      <c r="F8" s="281" t="s">
        <v>4</v>
      </c>
      <c r="G8" s="280">
        <v>1</v>
      </c>
      <c r="H8" s="282" t="str">
        <f>Global!H8</f>
        <v>Ecuador</v>
      </c>
      <c r="I8" s="283" t="str">
        <f t="shared" ref="I8:I13" si="0">IF(OR(E8="",G8=""),"",IF(E8&gt;G8,"L",IF(G8&gt;E8,"V","E")))</f>
        <v>E</v>
      </c>
      <c r="J8" s="284"/>
      <c r="K8" s="285">
        <f>IF(Global!E8="","",Global!E8)</f>
        <v>0</v>
      </c>
      <c r="L8" s="285">
        <f>IF(Global!G8="","",Global!G8)</f>
        <v>2</v>
      </c>
      <c r="M8" s="286" t="str">
        <f t="shared" ref="M8:M71" si="1">IF(OR(K8="",L8=""),"",IF(K8&gt;L8,"L",IF(L8&gt;K8,"V","E")))</f>
        <v>V</v>
      </c>
      <c r="N8" s="287">
        <f t="shared" ref="N8:N13" si="2">IF(M8="","",IF(AND(E8=K8,L8=G8),GPOSPuntosPorMarcador,0)+IF(M8=I8,GPOSPuntosPorGanador,0)+IF(E8-G8=K8-L8,GPOSPuntosPorDiferencia,0))</f>
        <v>0</v>
      </c>
      <c r="O8" s="166"/>
      <c r="P8" s="166"/>
      <c r="Q8" s="166"/>
      <c r="R8" s="166"/>
      <c r="S8" s="166"/>
    </row>
    <row r="9" spans="1:19" s="158" customFormat="1" ht="30.95" customHeight="1" thickBot="1" x14ac:dyDescent="0.25">
      <c r="A9" s="276">
        <f>Global!A9</f>
        <v>44886</v>
      </c>
      <c r="B9" s="288">
        <f>Global!B9</f>
        <v>0.41666666666666669</v>
      </c>
      <c r="C9" s="289">
        <f>Global!C9</f>
        <v>2</v>
      </c>
      <c r="D9" s="290" t="str">
        <f>Global!D9</f>
        <v>Senegal</v>
      </c>
      <c r="E9" s="291">
        <v>0</v>
      </c>
      <c r="F9" s="292" t="s">
        <v>4</v>
      </c>
      <c r="G9" s="291">
        <v>3</v>
      </c>
      <c r="H9" s="293" t="str">
        <f>Global!H9</f>
        <v>Holanda (Holland)</v>
      </c>
      <c r="I9" s="283" t="str">
        <f t="shared" si="0"/>
        <v>V</v>
      </c>
      <c r="J9" s="284"/>
      <c r="K9" s="285">
        <f>IF(Global!E9="","",Global!E9)</f>
        <v>0</v>
      </c>
      <c r="L9" s="285">
        <f>IF(Global!G9="","",Global!G9)</f>
        <v>2</v>
      </c>
      <c r="M9" s="294" t="str">
        <f t="shared" si="1"/>
        <v>V</v>
      </c>
      <c r="N9" s="287">
        <f t="shared" si="2"/>
        <v>1</v>
      </c>
      <c r="O9" s="166"/>
      <c r="P9" s="166"/>
      <c r="Q9" s="166"/>
      <c r="R9" s="166"/>
      <c r="S9" s="166"/>
    </row>
    <row r="10" spans="1:19" s="158" customFormat="1" ht="30.95" customHeight="1" thickBot="1" x14ac:dyDescent="0.25">
      <c r="A10" s="276">
        <f>Global!A10</f>
        <v>44890</v>
      </c>
      <c r="B10" s="288">
        <f>Global!B10</f>
        <v>0.29166666666666669</v>
      </c>
      <c r="C10" s="289">
        <f>Global!C10</f>
        <v>17</v>
      </c>
      <c r="D10" s="290" t="str">
        <f>Global!D10</f>
        <v>Qatar</v>
      </c>
      <c r="E10" s="291">
        <v>2</v>
      </c>
      <c r="F10" s="292" t="s">
        <v>4</v>
      </c>
      <c r="G10" s="291">
        <v>1</v>
      </c>
      <c r="H10" s="293" t="str">
        <f>Global!H10</f>
        <v>Senegal</v>
      </c>
      <c r="I10" s="283" t="str">
        <f t="shared" si="0"/>
        <v>L</v>
      </c>
      <c r="J10" s="284"/>
      <c r="K10" s="285">
        <f>IF(Global!E10="","",Global!E10)</f>
        <v>1</v>
      </c>
      <c r="L10" s="285">
        <f>IF(Global!G10="","",Global!G10)</f>
        <v>3</v>
      </c>
      <c r="M10" s="295" t="str">
        <f t="shared" si="1"/>
        <v>V</v>
      </c>
      <c r="N10" s="287">
        <f t="shared" si="2"/>
        <v>0</v>
      </c>
      <c r="O10" s="166"/>
      <c r="P10" s="166"/>
      <c r="Q10" s="166"/>
      <c r="R10" s="166"/>
      <c r="S10" s="166"/>
    </row>
    <row r="11" spans="1:19" s="158" customFormat="1" ht="30.95" customHeight="1" thickBot="1" x14ac:dyDescent="0.25">
      <c r="A11" s="276">
        <f>Global!A11</f>
        <v>44890</v>
      </c>
      <c r="B11" s="288">
        <f>Global!B11</f>
        <v>0.41666666666666669</v>
      </c>
      <c r="C11" s="289">
        <f>Global!C11</f>
        <v>18</v>
      </c>
      <c r="D11" s="290" t="str">
        <f>Global!D11</f>
        <v>Holanda (Holland)</v>
      </c>
      <c r="E11" s="291">
        <v>3</v>
      </c>
      <c r="F11" s="292" t="s">
        <v>4</v>
      </c>
      <c r="G11" s="291">
        <v>1</v>
      </c>
      <c r="H11" s="293" t="str">
        <f>Global!H11</f>
        <v>Ecuador</v>
      </c>
      <c r="I11" s="283" t="str">
        <f t="shared" si="0"/>
        <v>L</v>
      </c>
      <c r="J11" s="284"/>
      <c r="K11" s="285">
        <f>IF(Global!E11="","",Global!E11)</f>
        <v>1</v>
      </c>
      <c r="L11" s="285">
        <f>IF(Global!G11="","",Global!G11)</f>
        <v>1</v>
      </c>
      <c r="M11" s="296" t="str">
        <f t="shared" si="1"/>
        <v>E</v>
      </c>
      <c r="N11" s="287">
        <f t="shared" si="2"/>
        <v>0</v>
      </c>
      <c r="O11" s="166"/>
      <c r="P11" s="166"/>
      <c r="Q11" s="166"/>
      <c r="R11" s="166"/>
      <c r="S11" s="166"/>
    </row>
    <row r="12" spans="1:19" s="158" customFormat="1" ht="30.95" customHeight="1" thickBot="1" x14ac:dyDescent="0.25">
      <c r="A12" s="276">
        <f>Global!A12</f>
        <v>44894</v>
      </c>
      <c r="B12" s="288">
        <f>Global!B12</f>
        <v>0.375</v>
      </c>
      <c r="C12" s="289">
        <f>Global!C12</f>
        <v>33</v>
      </c>
      <c r="D12" s="290" t="str">
        <f>Global!D12</f>
        <v>Holanda (Holland)</v>
      </c>
      <c r="E12" s="291">
        <v>1</v>
      </c>
      <c r="F12" s="292" t="s">
        <v>4</v>
      </c>
      <c r="G12" s="291">
        <v>0</v>
      </c>
      <c r="H12" s="293" t="str">
        <f>Global!H12</f>
        <v>Qatar</v>
      </c>
      <c r="I12" s="283" t="str">
        <f t="shared" si="0"/>
        <v>L</v>
      </c>
      <c r="J12" s="284"/>
      <c r="K12" s="285">
        <f>IF(Global!E12="","",Global!E12)</f>
        <v>2</v>
      </c>
      <c r="L12" s="285">
        <f>IF(Global!G12="","",Global!G12)</f>
        <v>0</v>
      </c>
      <c r="M12" s="296" t="str">
        <f t="shared" si="1"/>
        <v>L</v>
      </c>
      <c r="N12" s="287">
        <f t="shared" si="2"/>
        <v>1</v>
      </c>
      <c r="O12" s="166"/>
      <c r="P12" s="166"/>
      <c r="Q12" s="166"/>
      <c r="R12" s="166"/>
      <c r="S12" s="166"/>
    </row>
    <row r="13" spans="1:19" s="158" customFormat="1" ht="30.95" customHeight="1" thickBot="1" x14ac:dyDescent="0.25">
      <c r="A13" s="276">
        <f>Global!A13</f>
        <v>44894</v>
      </c>
      <c r="B13" s="288">
        <f>Global!B13</f>
        <v>0.375</v>
      </c>
      <c r="C13" s="289">
        <f>Global!C13</f>
        <v>34</v>
      </c>
      <c r="D13" s="290" t="str">
        <f>Global!D13</f>
        <v>Ecuador</v>
      </c>
      <c r="E13" s="291">
        <v>2</v>
      </c>
      <c r="F13" s="292" t="s">
        <v>4</v>
      </c>
      <c r="G13" s="291">
        <v>2</v>
      </c>
      <c r="H13" s="293" t="str">
        <f>Global!H13</f>
        <v>Senegal</v>
      </c>
      <c r="I13" s="283" t="str">
        <f t="shared" si="0"/>
        <v>E</v>
      </c>
      <c r="J13" s="284"/>
      <c r="K13" s="285">
        <f>IF(Global!E13="","",Global!E13)</f>
        <v>1</v>
      </c>
      <c r="L13" s="285">
        <f>IF(Global!G13="","",Global!G13)</f>
        <v>2</v>
      </c>
      <c r="M13" s="296" t="str">
        <f t="shared" si="1"/>
        <v>V</v>
      </c>
      <c r="N13" s="287">
        <f t="shared" si="2"/>
        <v>0</v>
      </c>
      <c r="O13" s="166"/>
      <c r="P13" s="166"/>
      <c r="Q13" s="166"/>
      <c r="R13" s="166"/>
      <c r="S13" s="166"/>
    </row>
    <row r="14" spans="1:19" s="158" customFormat="1" ht="17.25" customHeight="1" thickBot="1" x14ac:dyDescent="0.25">
      <c r="A14" s="297" t="str">
        <f>Global!A14</f>
        <v>GRUPO B (Group B)</v>
      </c>
      <c r="B14" s="298"/>
      <c r="C14" s="299"/>
      <c r="D14" s="298"/>
      <c r="E14" s="300"/>
      <c r="F14" s="298"/>
      <c r="G14" s="300"/>
      <c r="H14" s="298"/>
      <c r="I14" s="301"/>
      <c r="J14" s="117"/>
      <c r="K14" s="302"/>
      <c r="L14" s="302"/>
      <c r="M14" s="303" t="str">
        <f t="shared" si="1"/>
        <v/>
      </c>
      <c r="N14" s="304"/>
      <c r="O14" s="166"/>
      <c r="P14" s="166"/>
      <c r="Q14" s="166"/>
      <c r="R14" s="166"/>
      <c r="S14" s="166"/>
    </row>
    <row r="15" spans="1:19" s="158" customFormat="1" ht="30.95" customHeight="1" thickBot="1" x14ac:dyDescent="0.25">
      <c r="A15" s="276">
        <f>Global!A15</f>
        <v>44886</v>
      </c>
      <c r="B15" s="305">
        <f>Global!B15</f>
        <v>0.29166666666666669</v>
      </c>
      <c r="C15" s="278">
        <f>Global!C15</f>
        <v>3</v>
      </c>
      <c r="D15" s="279" t="str">
        <f>Global!D15</f>
        <v>Inglaterra (England)</v>
      </c>
      <c r="E15" s="280">
        <v>3</v>
      </c>
      <c r="F15" s="281" t="s">
        <v>4</v>
      </c>
      <c r="G15" s="280">
        <v>0</v>
      </c>
      <c r="H15" s="282" t="str">
        <f>Global!H15</f>
        <v>Irán</v>
      </c>
      <c r="I15" s="283" t="str">
        <f t="shared" ref="I15:I20" si="3">IF(OR(E15="",G15=""),"",IF(E15&gt;G15,"L",IF(G15&gt;E15,"V","E")))</f>
        <v>L</v>
      </c>
      <c r="J15" s="284"/>
      <c r="K15" s="285">
        <f>IF(Global!E15="","",Global!E15)</f>
        <v>6</v>
      </c>
      <c r="L15" s="285">
        <f>IF(Global!G15="","",Global!G15)</f>
        <v>2</v>
      </c>
      <c r="M15" s="296" t="str">
        <f t="shared" si="1"/>
        <v>L</v>
      </c>
      <c r="N15" s="287">
        <f t="shared" ref="N15:N20" si="4">IF(M15="","",IF(AND(E15=K15,L15=G15),GPOSPuntosPorMarcador,0)+IF(M15=I15,GPOSPuntosPorGanador,0)+IF(E15-G15=K15-L15,GPOSPuntosPorDiferencia,0))</f>
        <v>1</v>
      </c>
      <c r="O15" s="166"/>
      <c r="P15" s="166"/>
      <c r="Q15" s="166"/>
      <c r="R15" s="166"/>
      <c r="S15" s="166"/>
    </row>
    <row r="16" spans="1:19" s="158" customFormat="1" ht="30.95" customHeight="1" thickBot="1" x14ac:dyDescent="0.25">
      <c r="A16" s="276">
        <f>Global!A16</f>
        <v>44886</v>
      </c>
      <c r="B16" s="306">
        <f>Global!B16</f>
        <v>0.54166666666666663</v>
      </c>
      <c r="C16" s="289">
        <f>Global!C16</f>
        <v>4</v>
      </c>
      <c r="D16" s="290" t="str">
        <f>Global!D16</f>
        <v>Estados Unidos (USA)</v>
      </c>
      <c r="E16" s="291">
        <v>1</v>
      </c>
      <c r="F16" s="292" t="s">
        <v>4</v>
      </c>
      <c r="G16" s="291">
        <v>0</v>
      </c>
      <c r="H16" s="293" t="str">
        <f>Global!H16</f>
        <v>Gales (Wales)</v>
      </c>
      <c r="I16" s="283" t="str">
        <f t="shared" si="3"/>
        <v>L</v>
      </c>
      <c r="J16" s="284"/>
      <c r="K16" s="285">
        <f>IF(Global!E16="","",Global!E16)</f>
        <v>1</v>
      </c>
      <c r="L16" s="285">
        <f>IF(Global!G16="","",Global!G16)</f>
        <v>1</v>
      </c>
      <c r="M16" s="296" t="str">
        <f t="shared" si="1"/>
        <v>E</v>
      </c>
      <c r="N16" s="287">
        <f t="shared" si="4"/>
        <v>0</v>
      </c>
      <c r="O16" s="166"/>
      <c r="P16" s="166"/>
      <c r="Q16" s="166"/>
      <c r="R16" s="166"/>
      <c r="S16" s="166"/>
    </row>
    <row r="17" spans="1:19" s="158" customFormat="1" ht="30.95" customHeight="1" thickBot="1" x14ac:dyDescent="0.25">
      <c r="A17" s="276">
        <f>Global!A17</f>
        <v>44890</v>
      </c>
      <c r="B17" s="306">
        <f>Global!B17</f>
        <v>0.54166666666666663</v>
      </c>
      <c r="C17" s="289">
        <f>Global!C17</f>
        <v>19</v>
      </c>
      <c r="D17" s="290" t="str">
        <f>Global!D17</f>
        <v>Inglaterra (England)</v>
      </c>
      <c r="E17" s="291">
        <v>2</v>
      </c>
      <c r="F17" s="292" t="s">
        <v>4</v>
      </c>
      <c r="G17" s="291">
        <v>1</v>
      </c>
      <c r="H17" s="293" t="str">
        <f>Global!H17</f>
        <v>Estados Unidos (USA)</v>
      </c>
      <c r="I17" s="283" t="str">
        <f t="shared" si="3"/>
        <v>L</v>
      </c>
      <c r="J17" s="284"/>
      <c r="K17" s="285">
        <f>IF(Global!E17="","",Global!E17)</f>
        <v>0</v>
      </c>
      <c r="L17" s="285">
        <f>IF(Global!G17="","",Global!G17)</f>
        <v>0</v>
      </c>
      <c r="M17" s="296" t="str">
        <f t="shared" si="1"/>
        <v>E</v>
      </c>
      <c r="N17" s="287">
        <f t="shared" si="4"/>
        <v>0</v>
      </c>
      <c r="O17" s="166"/>
      <c r="P17" s="166"/>
      <c r="Q17" s="166"/>
      <c r="R17" s="166"/>
      <c r="S17" s="166"/>
    </row>
    <row r="18" spans="1:19" s="158" customFormat="1" ht="30.95" customHeight="1" thickBot="1" x14ac:dyDescent="0.25">
      <c r="A18" s="276">
        <f>Global!A18</f>
        <v>44890</v>
      </c>
      <c r="B18" s="306">
        <f>Global!B18</f>
        <v>0.16666666666666666</v>
      </c>
      <c r="C18" s="289">
        <f>Global!C18</f>
        <v>20</v>
      </c>
      <c r="D18" s="290" t="str">
        <f>Global!D18</f>
        <v>Gales (Wales)</v>
      </c>
      <c r="E18" s="291">
        <v>2</v>
      </c>
      <c r="F18" s="292" t="s">
        <v>4</v>
      </c>
      <c r="G18" s="291">
        <v>0</v>
      </c>
      <c r="H18" s="293" t="str">
        <f>Global!H18</f>
        <v>Irán</v>
      </c>
      <c r="I18" s="283" t="str">
        <f t="shared" si="3"/>
        <v>L</v>
      </c>
      <c r="J18" s="284"/>
      <c r="K18" s="285">
        <f>IF(Global!E18="","",Global!E18)</f>
        <v>0</v>
      </c>
      <c r="L18" s="285">
        <f>IF(Global!G18="","",Global!G18)</f>
        <v>2</v>
      </c>
      <c r="M18" s="296" t="str">
        <f t="shared" si="1"/>
        <v>V</v>
      </c>
      <c r="N18" s="287">
        <f t="shared" si="4"/>
        <v>0</v>
      </c>
      <c r="O18" s="166"/>
      <c r="P18" s="166"/>
      <c r="Q18" s="166"/>
      <c r="R18" s="166"/>
      <c r="S18" s="166"/>
    </row>
    <row r="19" spans="1:19" s="158" customFormat="1" ht="30.95" customHeight="1" thickBot="1" x14ac:dyDescent="0.25">
      <c r="A19" s="276">
        <f>Global!A19</f>
        <v>44894</v>
      </c>
      <c r="B19" s="306">
        <f>Global!B19</f>
        <v>0.54166666666666663</v>
      </c>
      <c r="C19" s="289">
        <f>Global!C19</f>
        <v>35</v>
      </c>
      <c r="D19" s="290" t="str">
        <f>Global!D19</f>
        <v>Gales (Wales)</v>
      </c>
      <c r="E19" s="291">
        <v>1</v>
      </c>
      <c r="F19" s="292" t="s">
        <v>4</v>
      </c>
      <c r="G19" s="291">
        <v>2</v>
      </c>
      <c r="H19" s="293" t="str">
        <f>Global!H19</f>
        <v>Inglaterra (England)</v>
      </c>
      <c r="I19" s="283" t="str">
        <f t="shared" si="3"/>
        <v>V</v>
      </c>
      <c r="J19" s="284"/>
      <c r="K19" s="285">
        <f>IF(Global!E19="","",Global!E19)</f>
        <v>0</v>
      </c>
      <c r="L19" s="285">
        <f>IF(Global!G19="","",Global!G19)</f>
        <v>3</v>
      </c>
      <c r="M19" s="296" t="str">
        <f t="shared" si="1"/>
        <v>V</v>
      </c>
      <c r="N19" s="287">
        <f t="shared" si="4"/>
        <v>1</v>
      </c>
      <c r="O19" s="166"/>
      <c r="P19" s="166"/>
      <c r="Q19" s="166"/>
      <c r="R19" s="166"/>
      <c r="S19" s="166"/>
    </row>
    <row r="20" spans="1:19" s="158" customFormat="1" ht="30.95" customHeight="1" thickBot="1" x14ac:dyDescent="0.25">
      <c r="A20" s="276">
        <f>Global!A20</f>
        <v>44894</v>
      </c>
      <c r="B20" s="306">
        <f>Global!B20</f>
        <v>0.54166666666666663</v>
      </c>
      <c r="C20" s="289">
        <f>Global!C20</f>
        <v>36</v>
      </c>
      <c r="D20" s="290" t="str">
        <f>Global!D20</f>
        <v>Irán</v>
      </c>
      <c r="E20" s="291">
        <v>0</v>
      </c>
      <c r="F20" s="292" t="s">
        <v>4</v>
      </c>
      <c r="G20" s="291">
        <v>2</v>
      </c>
      <c r="H20" s="293" t="str">
        <f>Global!H20</f>
        <v>Estados Unidos (USA)</v>
      </c>
      <c r="I20" s="283" t="str">
        <f t="shared" si="3"/>
        <v>V</v>
      </c>
      <c r="J20" s="284"/>
      <c r="K20" s="285">
        <f>IF(Global!E20="","",Global!E20)</f>
        <v>0</v>
      </c>
      <c r="L20" s="285">
        <f>IF(Global!G20="","",Global!G20)</f>
        <v>1</v>
      </c>
      <c r="M20" s="296" t="str">
        <f t="shared" si="1"/>
        <v>V</v>
      </c>
      <c r="N20" s="287">
        <f t="shared" si="4"/>
        <v>1</v>
      </c>
      <c r="O20" s="166"/>
      <c r="P20" s="166"/>
      <c r="Q20" s="166"/>
      <c r="R20" s="166"/>
      <c r="S20" s="166"/>
    </row>
    <row r="21" spans="1:19" s="158" customFormat="1" ht="17.25" customHeight="1" thickBot="1" x14ac:dyDescent="0.25">
      <c r="A21" s="297" t="str">
        <f>Global!A21</f>
        <v>GRUPO C (Group C)</v>
      </c>
      <c r="B21" s="298"/>
      <c r="C21" s="299"/>
      <c r="D21" s="298"/>
      <c r="E21" s="300"/>
      <c r="F21" s="298"/>
      <c r="G21" s="300"/>
      <c r="H21" s="298"/>
      <c r="I21" s="301"/>
      <c r="J21" s="117"/>
      <c r="K21" s="302"/>
      <c r="L21" s="302"/>
      <c r="M21" s="303" t="str">
        <f t="shared" si="1"/>
        <v/>
      </c>
      <c r="N21" s="304"/>
      <c r="O21" s="166"/>
      <c r="P21" s="166"/>
      <c r="Q21" s="166"/>
      <c r="R21" s="166"/>
      <c r="S21" s="166"/>
    </row>
    <row r="22" spans="1:19" s="158" customFormat="1" ht="30.95" customHeight="1" thickBot="1" x14ac:dyDescent="0.25">
      <c r="A22" s="276">
        <f>Global!A22</f>
        <v>44887</v>
      </c>
      <c r="B22" s="305">
        <f>Global!B22</f>
        <v>0.16666666666666666</v>
      </c>
      <c r="C22" s="278">
        <f>Global!C22</f>
        <v>5</v>
      </c>
      <c r="D22" s="279" t="str">
        <f>Global!D22</f>
        <v>Argentina</v>
      </c>
      <c r="E22" s="280">
        <v>5</v>
      </c>
      <c r="F22" s="281" t="s">
        <v>4</v>
      </c>
      <c r="G22" s="280">
        <v>0</v>
      </c>
      <c r="H22" s="282" t="str">
        <f>Global!H22</f>
        <v>A. Saudita (Saudi A.)</v>
      </c>
      <c r="I22" s="283" t="str">
        <f t="shared" ref="I22:I27" si="5">IF(OR(E22="",G22=""),"",IF(E22&gt;G22,"L",IF(G22&gt;E22,"V","E")))</f>
        <v>L</v>
      </c>
      <c r="J22" s="284"/>
      <c r="K22" s="285">
        <f>IF(Global!E22="","",Global!E22)</f>
        <v>1</v>
      </c>
      <c r="L22" s="285">
        <f>IF(Global!G22="","",Global!G22)</f>
        <v>2</v>
      </c>
      <c r="M22" s="296" t="str">
        <f t="shared" si="1"/>
        <v>V</v>
      </c>
      <c r="N22" s="287">
        <f t="shared" ref="N22:N27" si="6">IF(M22="","",IF(AND(E22=K22,L22=G22),GPOSPuntosPorMarcador,0)+IF(M22=I22,GPOSPuntosPorGanador,0)+IF(E22-G22=K22-L22,GPOSPuntosPorDiferencia,0))</f>
        <v>0</v>
      </c>
      <c r="O22" s="166"/>
      <c r="P22" s="166"/>
      <c r="Q22" s="166"/>
      <c r="R22" s="166"/>
      <c r="S22" s="166"/>
    </row>
    <row r="23" spans="1:19" s="158" customFormat="1" ht="30.95" customHeight="1" thickBot="1" x14ac:dyDescent="0.25">
      <c r="A23" s="276">
        <f>Global!A23</f>
        <v>44887</v>
      </c>
      <c r="B23" s="306">
        <f>Global!B23</f>
        <v>0.41666666666666669</v>
      </c>
      <c r="C23" s="289">
        <f>Global!C23</f>
        <v>6</v>
      </c>
      <c r="D23" s="290" t="str">
        <f>Global!D23</f>
        <v>México</v>
      </c>
      <c r="E23" s="291">
        <v>0</v>
      </c>
      <c r="F23" s="292" t="s">
        <v>4</v>
      </c>
      <c r="G23" s="291">
        <v>3</v>
      </c>
      <c r="H23" s="293" t="str">
        <f>Global!H23</f>
        <v>Polonia (Poland)</v>
      </c>
      <c r="I23" s="283" t="str">
        <f t="shared" si="5"/>
        <v>V</v>
      </c>
      <c r="J23" s="284"/>
      <c r="K23" s="285">
        <f>IF(Global!E23="","",Global!E23)</f>
        <v>0</v>
      </c>
      <c r="L23" s="285">
        <f>IF(Global!G23="","",Global!G23)</f>
        <v>0</v>
      </c>
      <c r="M23" s="296" t="str">
        <f t="shared" si="1"/>
        <v>E</v>
      </c>
      <c r="N23" s="287">
        <f t="shared" si="6"/>
        <v>0</v>
      </c>
      <c r="O23" s="166"/>
      <c r="P23" s="166"/>
      <c r="Q23" s="166"/>
      <c r="R23" s="166"/>
      <c r="S23" s="166"/>
    </row>
    <row r="24" spans="1:19" s="158" customFormat="1" ht="30.95" customHeight="1" thickBot="1" x14ac:dyDescent="0.25">
      <c r="A24" s="276">
        <f>Global!A24</f>
        <v>44891</v>
      </c>
      <c r="B24" s="306">
        <f>Global!B24</f>
        <v>0.54166666666666663</v>
      </c>
      <c r="C24" s="289">
        <f>Global!C24</f>
        <v>22</v>
      </c>
      <c r="D24" s="290" t="str">
        <f>Global!D24</f>
        <v>Argentina</v>
      </c>
      <c r="E24" s="291">
        <v>3</v>
      </c>
      <c r="F24" s="292" t="s">
        <v>4</v>
      </c>
      <c r="G24" s="291">
        <v>0</v>
      </c>
      <c r="H24" s="293" t="str">
        <f>Global!H24</f>
        <v>México</v>
      </c>
      <c r="I24" s="283" t="str">
        <f t="shared" si="5"/>
        <v>L</v>
      </c>
      <c r="J24" s="284"/>
      <c r="K24" s="285">
        <f>IF(Global!E24="","",Global!E24)</f>
        <v>2</v>
      </c>
      <c r="L24" s="285">
        <f>IF(Global!G24="","",Global!G24)</f>
        <v>0</v>
      </c>
      <c r="M24" s="296" t="str">
        <f t="shared" si="1"/>
        <v>L</v>
      </c>
      <c r="N24" s="287">
        <f t="shared" si="6"/>
        <v>1</v>
      </c>
      <c r="O24" s="166"/>
      <c r="P24" s="166"/>
      <c r="Q24" s="166"/>
      <c r="R24" s="166"/>
      <c r="S24" s="166"/>
    </row>
    <row r="25" spans="1:19" s="158" customFormat="1" ht="30.95" customHeight="1" thickBot="1" x14ac:dyDescent="0.25">
      <c r="A25" s="276">
        <f>Global!A25</f>
        <v>44891</v>
      </c>
      <c r="B25" s="306">
        <f>Global!B25</f>
        <v>0.29166666666666669</v>
      </c>
      <c r="C25" s="289">
        <f>Global!C25</f>
        <v>23</v>
      </c>
      <c r="D25" s="290" t="str">
        <f>Global!D25</f>
        <v>Polonia (Poland)</v>
      </c>
      <c r="E25" s="291">
        <v>2</v>
      </c>
      <c r="F25" s="292" t="s">
        <v>4</v>
      </c>
      <c r="G25" s="291">
        <v>0</v>
      </c>
      <c r="H25" s="293" t="str">
        <f>Global!H25</f>
        <v>A. Saudita (Saudi A.)</v>
      </c>
      <c r="I25" s="283" t="str">
        <f t="shared" si="5"/>
        <v>L</v>
      </c>
      <c r="J25" s="284"/>
      <c r="K25" s="285">
        <f>IF(Global!E25="","",Global!E25)</f>
        <v>2</v>
      </c>
      <c r="L25" s="285">
        <f>IF(Global!G25="","",Global!G25)</f>
        <v>0</v>
      </c>
      <c r="M25" s="296" t="str">
        <f t="shared" si="1"/>
        <v>L</v>
      </c>
      <c r="N25" s="287">
        <f t="shared" si="6"/>
        <v>3</v>
      </c>
      <c r="O25" s="166"/>
      <c r="P25" s="166"/>
      <c r="Q25" s="166"/>
      <c r="R25" s="166"/>
      <c r="S25" s="166"/>
    </row>
    <row r="26" spans="1:19" s="158" customFormat="1" ht="30.95" customHeight="1" thickBot="1" x14ac:dyDescent="0.25">
      <c r="A26" s="276">
        <f>Global!A26</f>
        <v>44895</v>
      </c>
      <c r="B26" s="306">
        <f>Global!B26</f>
        <v>0.54166666666666663</v>
      </c>
      <c r="C26" s="289">
        <f>Global!C26</f>
        <v>37</v>
      </c>
      <c r="D26" s="290" t="str">
        <f>Global!D26</f>
        <v>Polonia (Poland)</v>
      </c>
      <c r="E26" s="291">
        <v>1</v>
      </c>
      <c r="F26" s="292" t="s">
        <v>4</v>
      </c>
      <c r="G26" s="291">
        <v>2</v>
      </c>
      <c r="H26" s="293" t="str">
        <f>Global!H26</f>
        <v>Argentina</v>
      </c>
      <c r="I26" s="283" t="str">
        <f t="shared" si="5"/>
        <v>V</v>
      </c>
      <c r="J26" s="284"/>
      <c r="K26" s="285">
        <f>IF(Global!E26="","",Global!E26)</f>
        <v>0</v>
      </c>
      <c r="L26" s="285">
        <f>IF(Global!G26="","",Global!G26)</f>
        <v>2</v>
      </c>
      <c r="M26" s="296" t="str">
        <f t="shared" si="1"/>
        <v>V</v>
      </c>
      <c r="N26" s="287">
        <f t="shared" si="6"/>
        <v>1</v>
      </c>
      <c r="O26" s="166"/>
      <c r="P26" s="166"/>
      <c r="Q26" s="166"/>
      <c r="R26" s="166"/>
      <c r="S26" s="166"/>
    </row>
    <row r="27" spans="1:19" s="158" customFormat="1" ht="30.95" customHeight="1" thickBot="1" x14ac:dyDescent="0.25">
      <c r="A27" s="276">
        <f>Global!A27</f>
        <v>44895</v>
      </c>
      <c r="B27" s="306">
        <f>Global!B27</f>
        <v>0.54166666666666663</v>
      </c>
      <c r="C27" s="289">
        <f>Global!C27</f>
        <v>38</v>
      </c>
      <c r="D27" s="290" t="str">
        <f>Global!D27</f>
        <v>A. Saudita (Saudi A.)</v>
      </c>
      <c r="E27" s="291">
        <v>1</v>
      </c>
      <c r="F27" s="292" t="s">
        <v>4</v>
      </c>
      <c r="G27" s="291">
        <v>2</v>
      </c>
      <c r="H27" s="293" t="str">
        <f>Global!H27</f>
        <v>México</v>
      </c>
      <c r="I27" s="283" t="str">
        <f t="shared" si="5"/>
        <v>V</v>
      </c>
      <c r="J27" s="284"/>
      <c r="K27" s="285">
        <f>IF(Global!E27="","",Global!E27)</f>
        <v>1</v>
      </c>
      <c r="L27" s="285">
        <f>IF(Global!G27="","",Global!G27)</f>
        <v>2</v>
      </c>
      <c r="M27" s="296" t="str">
        <f t="shared" si="1"/>
        <v>V</v>
      </c>
      <c r="N27" s="287">
        <f t="shared" si="6"/>
        <v>3</v>
      </c>
      <c r="O27" s="166"/>
      <c r="P27" s="166"/>
      <c r="Q27" s="166"/>
      <c r="R27" s="166"/>
      <c r="S27" s="166"/>
    </row>
    <row r="28" spans="1:19" s="158" customFormat="1" ht="17.25" customHeight="1" thickBot="1" x14ac:dyDescent="0.25">
      <c r="A28" s="297" t="str">
        <f>Global!A28</f>
        <v>GRUPO D (Group D )</v>
      </c>
      <c r="B28" s="298"/>
      <c r="C28" s="299"/>
      <c r="D28" s="298"/>
      <c r="E28" s="300"/>
      <c r="F28" s="298"/>
      <c r="G28" s="300"/>
      <c r="H28" s="298"/>
      <c r="I28" s="301"/>
      <c r="J28" s="117"/>
      <c r="K28" s="302"/>
      <c r="L28" s="302"/>
      <c r="M28" s="303" t="str">
        <f t="shared" si="1"/>
        <v/>
      </c>
      <c r="N28" s="304"/>
      <c r="O28" s="166"/>
      <c r="P28" s="166"/>
      <c r="Q28" s="166"/>
      <c r="R28" s="166"/>
      <c r="S28" s="166"/>
    </row>
    <row r="29" spans="1:19" s="158" customFormat="1" ht="30.95" customHeight="1" thickBot="1" x14ac:dyDescent="0.25">
      <c r="A29" s="276">
        <f>Global!A29</f>
        <v>44887</v>
      </c>
      <c r="B29" s="305">
        <f>Global!B29</f>
        <v>0.54166666666666663</v>
      </c>
      <c r="C29" s="278">
        <f>Global!C29</f>
        <v>7</v>
      </c>
      <c r="D29" s="279" t="str">
        <f>Global!D29</f>
        <v>Francia (France)</v>
      </c>
      <c r="E29" s="280">
        <v>2</v>
      </c>
      <c r="F29" s="281" t="s">
        <v>4</v>
      </c>
      <c r="G29" s="280">
        <v>0</v>
      </c>
      <c r="H29" s="282" t="str">
        <f>Global!H29</f>
        <v>Australia</v>
      </c>
      <c r="I29" s="283" t="str">
        <f t="shared" ref="I29:I34" si="7">IF(OR(E29="",G29=""),"",IF(E29&gt;G29,"L",IF(G29&gt;E29,"V","E")))</f>
        <v>L</v>
      </c>
      <c r="J29" s="284"/>
      <c r="K29" s="285">
        <f>IF(Global!E29="","",Global!E29)</f>
        <v>4</v>
      </c>
      <c r="L29" s="285">
        <f>IF(Global!G29="","",Global!G29)</f>
        <v>1</v>
      </c>
      <c r="M29" s="296" t="str">
        <f t="shared" si="1"/>
        <v>L</v>
      </c>
      <c r="N29" s="287">
        <f t="shared" ref="N29:N34" si="8">IF(M29="","",IF(AND(E29=K29,L29=G29),GPOSPuntosPorMarcador,0)+IF(M29=I29,GPOSPuntosPorGanador,0)+IF(E29-G29=K29-L29,GPOSPuntosPorDiferencia,0))</f>
        <v>1</v>
      </c>
      <c r="O29" s="166"/>
      <c r="P29" s="166"/>
      <c r="Q29" s="166"/>
      <c r="R29" s="166"/>
      <c r="S29" s="166"/>
    </row>
    <row r="30" spans="1:19" s="158" customFormat="1" ht="30.95" customHeight="1" thickBot="1" x14ac:dyDescent="0.25">
      <c r="A30" s="276">
        <f>Global!A30</f>
        <v>44887</v>
      </c>
      <c r="B30" s="306">
        <f>Global!B30</f>
        <v>0.29166666666666669</v>
      </c>
      <c r="C30" s="289">
        <f>Global!C30</f>
        <v>8</v>
      </c>
      <c r="D30" s="290" t="str">
        <f>Global!D30</f>
        <v>Dinamarca (Denmark)</v>
      </c>
      <c r="E30" s="291">
        <v>3</v>
      </c>
      <c r="F30" s="292" t="s">
        <v>4</v>
      </c>
      <c r="G30" s="291">
        <v>0</v>
      </c>
      <c r="H30" s="293" t="str">
        <f>Global!H30</f>
        <v>Túnez (Tunisia)</v>
      </c>
      <c r="I30" s="283" t="str">
        <f t="shared" si="7"/>
        <v>L</v>
      </c>
      <c r="J30" s="284"/>
      <c r="K30" s="285">
        <f>IF(Global!E30="","",Global!E30)</f>
        <v>0</v>
      </c>
      <c r="L30" s="285">
        <f>IF(Global!G30="","",Global!G30)</f>
        <v>0</v>
      </c>
      <c r="M30" s="296" t="str">
        <f t="shared" si="1"/>
        <v>E</v>
      </c>
      <c r="N30" s="287">
        <f t="shared" si="8"/>
        <v>0</v>
      </c>
      <c r="O30" s="166"/>
      <c r="P30" s="166"/>
      <c r="Q30" s="166"/>
      <c r="R30" s="166"/>
      <c r="S30" s="166"/>
    </row>
    <row r="31" spans="1:19" s="158" customFormat="1" ht="30.95" customHeight="1" thickBot="1" x14ac:dyDescent="0.25">
      <c r="A31" s="276">
        <f>Global!A31</f>
        <v>44891</v>
      </c>
      <c r="B31" s="306">
        <f>Global!B31</f>
        <v>0.41666666666666669</v>
      </c>
      <c r="C31" s="289">
        <f>Global!C31</f>
        <v>21</v>
      </c>
      <c r="D31" s="290" t="str">
        <f>Global!D31</f>
        <v>Francia (France)</v>
      </c>
      <c r="E31" s="291">
        <v>2</v>
      </c>
      <c r="F31" s="292" t="s">
        <v>4</v>
      </c>
      <c r="G31" s="291">
        <v>1</v>
      </c>
      <c r="H31" s="293" t="str">
        <f>Global!H31</f>
        <v>Dinamarca (Denmark)</v>
      </c>
      <c r="I31" s="283" t="str">
        <f t="shared" si="7"/>
        <v>L</v>
      </c>
      <c r="J31" s="284"/>
      <c r="K31" s="285">
        <f>IF(Global!E31="","",Global!E31)</f>
        <v>2</v>
      </c>
      <c r="L31" s="285">
        <f>IF(Global!G31="","",Global!G31)</f>
        <v>1</v>
      </c>
      <c r="M31" s="296" t="str">
        <f t="shared" si="1"/>
        <v>L</v>
      </c>
      <c r="N31" s="287">
        <f t="shared" si="8"/>
        <v>3</v>
      </c>
      <c r="O31" s="166"/>
      <c r="P31" s="166"/>
      <c r="Q31" s="166"/>
      <c r="R31" s="166"/>
      <c r="S31" s="166"/>
    </row>
    <row r="32" spans="1:19" s="158" customFormat="1" ht="30.95" customHeight="1" thickBot="1" x14ac:dyDescent="0.25">
      <c r="A32" s="276">
        <f>Global!A32</f>
        <v>44891</v>
      </c>
      <c r="B32" s="306">
        <f>Global!B32</f>
        <v>0.16666666666666666</v>
      </c>
      <c r="C32" s="289">
        <f>Global!C32</f>
        <v>24</v>
      </c>
      <c r="D32" s="290" t="str">
        <f>Global!D32</f>
        <v>Túnez (Tunisia)</v>
      </c>
      <c r="E32" s="291">
        <v>1</v>
      </c>
      <c r="F32" s="292" t="s">
        <v>4</v>
      </c>
      <c r="G32" s="291">
        <v>2</v>
      </c>
      <c r="H32" s="293" t="str">
        <f>Global!H32</f>
        <v>Australia</v>
      </c>
      <c r="I32" s="283" t="str">
        <f t="shared" si="7"/>
        <v>V</v>
      </c>
      <c r="J32" s="284"/>
      <c r="K32" s="285">
        <f>IF(Global!E32="","",Global!E32)</f>
        <v>0</v>
      </c>
      <c r="L32" s="285">
        <f>IF(Global!G32="","",Global!G32)</f>
        <v>1</v>
      </c>
      <c r="M32" s="296" t="str">
        <f t="shared" si="1"/>
        <v>V</v>
      </c>
      <c r="N32" s="287">
        <f t="shared" si="8"/>
        <v>2</v>
      </c>
      <c r="O32" s="166"/>
      <c r="P32" s="166"/>
      <c r="Q32" s="166"/>
      <c r="R32" s="166"/>
      <c r="S32" s="166"/>
    </row>
    <row r="33" spans="1:19" s="158" customFormat="1" ht="30.95" customHeight="1" thickBot="1" x14ac:dyDescent="0.25">
      <c r="A33" s="276">
        <f>Global!A33</f>
        <v>44895</v>
      </c>
      <c r="B33" s="306">
        <f>Global!B33</f>
        <v>0.375</v>
      </c>
      <c r="C33" s="289">
        <f>Global!C33</f>
        <v>39</v>
      </c>
      <c r="D33" s="290" t="str">
        <f>Global!D33</f>
        <v>Túnez (Tunisia)</v>
      </c>
      <c r="E33" s="291">
        <v>0</v>
      </c>
      <c r="F33" s="292" t="s">
        <v>4</v>
      </c>
      <c r="G33" s="291">
        <v>3</v>
      </c>
      <c r="H33" s="293" t="str">
        <f>Global!H33</f>
        <v>Francia (France)</v>
      </c>
      <c r="I33" s="283" t="str">
        <f t="shared" si="7"/>
        <v>V</v>
      </c>
      <c r="J33" s="284"/>
      <c r="K33" s="285">
        <f>IF(Global!E33="","",Global!E33)</f>
        <v>1</v>
      </c>
      <c r="L33" s="285">
        <f>IF(Global!G33="","",Global!G33)</f>
        <v>0</v>
      </c>
      <c r="M33" s="296" t="str">
        <f t="shared" si="1"/>
        <v>L</v>
      </c>
      <c r="N33" s="287">
        <f t="shared" si="8"/>
        <v>0</v>
      </c>
      <c r="O33" s="166"/>
      <c r="P33" s="166"/>
      <c r="Q33" s="166"/>
      <c r="R33" s="166"/>
      <c r="S33" s="166"/>
    </row>
    <row r="34" spans="1:19" s="158" customFormat="1" ht="30.95" customHeight="1" thickBot="1" x14ac:dyDescent="0.25">
      <c r="A34" s="276">
        <f>Global!A34</f>
        <v>44895</v>
      </c>
      <c r="B34" s="306">
        <f>Global!B34</f>
        <v>0.375</v>
      </c>
      <c r="C34" s="289">
        <f>Global!C34</f>
        <v>40</v>
      </c>
      <c r="D34" s="290" t="str">
        <f>Global!D34</f>
        <v>Australia</v>
      </c>
      <c r="E34" s="291">
        <v>0</v>
      </c>
      <c r="F34" s="292" t="s">
        <v>4</v>
      </c>
      <c r="G34" s="291">
        <v>1</v>
      </c>
      <c r="H34" s="293" t="str">
        <f>Global!H34</f>
        <v>Dinamarca (Denmark)</v>
      </c>
      <c r="I34" s="283" t="str">
        <f t="shared" si="7"/>
        <v>V</v>
      </c>
      <c r="J34" s="284"/>
      <c r="K34" s="285">
        <f>IF(Global!E34="","",Global!E34)</f>
        <v>1</v>
      </c>
      <c r="L34" s="285">
        <f>IF(Global!G34="","",Global!G34)</f>
        <v>0</v>
      </c>
      <c r="M34" s="296" t="str">
        <f t="shared" si="1"/>
        <v>L</v>
      </c>
      <c r="N34" s="287">
        <f t="shared" si="8"/>
        <v>0</v>
      </c>
      <c r="O34" s="166"/>
      <c r="P34" s="166"/>
      <c r="Q34" s="166"/>
      <c r="R34" s="166"/>
      <c r="S34" s="166"/>
    </row>
    <row r="35" spans="1:19" s="158" customFormat="1" ht="17.25" customHeight="1" thickBot="1" x14ac:dyDescent="0.25">
      <c r="A35" s="297" t="str">
        <f>Global!A35</f>
        <v>Grupo E  (Group  E)</v>
      </c>
      <c r="B35" s="298"/>
      <c r="C35" s="299"/>
      <c r="D35" s="298"/>
      <c r="E35" s="300"/>
      <c r="F35" s="298"/>
      <c r="G35" s="300"/>
      <c r="H35" s="298"/>
      <c r="I35" s="301"/>
      <c r="J35" s="117"/>
      <c r="K35" s="302"/>
      <c r="L35" s="302"/>
      <c r="M35" s="303" t="str">
        <f t="shared" si="1"/>
        <v/>
      </c>
      <c r="N35" s="304"/>
      <c r="O35" s="166"/>
      <c r="P35" s="166"/>
      <c r="Q35" s="166"/>
      <c r="R35" s="166"/>
      <c r="S35" s="166"/>
    </row>
    <row r="36" spans="1:19" s="158" customFormat="1" ht="30.95" customHeight="1" thickBot="1" x14ac:dyDescent="0.25">
      <c r="A36" s="276">
        <f>Global!A36</f>
        <v>44888</v>
      </c>
      <c r="B36" s="305">
        <f>Global!B36</f>
        <v>0.41666666666666669</v>
      </c>
      <c r="C36" s="278">
        <f>Global!C36</f>
        <v>9</v>
      </c>
      <c r="D36" s="279" t="str">
        <f>Global!D36</f>
        <v>España (Spain)</v>
      </c>
      <c r="E36" s="280">
        <v>2</v>
      </c>
      <c r="F36" s="281" t="s">
        <v>4</v>
      </c>
      <c r="G36" s="280">
        <v>1</v>
      </c>
      <c r="H36" s="282" t="str">
        <f>Global!H36</f>
        <v>Costa Rica</v>
      </c>
      <c r="I36" s="283" t="str">
        <f t="shared" ref="I36:I41" si="9">IF(OR(E36="",G36=""),"",IF(E36&gt;G36,"L",IF(G36&gt;E36,"V","E")))</f>
        <v>L</v>
      </c>
      <c r="J36" s="284"/>
      <c r="K36" s="285">
        <f>IF(Global!E36="","",Global!E36)</f>
        <v>7</v>
      </c>
      <c r="L36" s="285">
        <f>IF(Global!G36="","",Global!G36)</f>
        <v>0</v>
      </c>
      <c r="M36" s="296" t="str">
        <f t="shared" si="1"/>
        <v>L</v>
      </c>
      <c r="N36" s="287">
        <f t="shared" ref="N36:N41" si="10">IF(M36="","",IF(AND(E36=K36,L36=G36),GPOSPuntosPorMarcador,0)+IF(M36=I36,GPOSPuntosPorGanador,0)+IF(E36-G36=K36-L36,GPOSPuntosPorDiferencia,0))</f>
        <v>1</v>
      </c>
      <c r="O36" s="166"/>
      <c r="P36" s="166"/>
      <c r="Q36" s="166"/>
      <c r="R36" s="166"/>
      <c r="S36" s="166"/>
    </row>
    <row r="37" spans="1:19" s="158" customFormat="1" ht="30.95" customHeight="1" thickBot="1" x14ac:dyDescent="0.25">
      <c r="A37" s="276">
        <f>Global!A37</f>
        <v>44888</v>
      </c>
      <c r="B37" s="306">
        <f>Global!B37</f>
        <v>0.29166666666666669</v>
      </c>
      <c r="C37" s="289">
        <f>Global!C37</f>
        <v>10</v>
      </c>
      <c r="D37" s="290" t="str">
        <f>Global!D37</f>
        <v>Alemania (Germany)</v>
      </c>
      <c r="E37" s="291">
        <v>2</v>
      </c>
      <c r="F37" s="292" t="s">
        <v>4</v>
      </c>
      <c r="G37" s="291">
        <v>0</v>
      </c>
      <c r="H37" s="293" t="str">
        <f>Global!H37</f>
        <v>Japón (Japan)</v>
      </c>
      <c r="I37" s="283" t="str">
        <f t="shared" si="9"/>
        <v>L</v>
      </c>
      <c r="J37" s="284"/>
      <c r="K37" s="285">
        <f>IF(Global!E37="","",Global!E37)</f>
        <v>1</v>
      </c>
      <c r="L37" s="285">
        <f>IF(Global!G37="","",Global!G37)</f>
        <v>2</v>
      </c>
      <c r="M37" s="296" t="str">
        <f t="shared" si="1"/>
        <v>V</v>
      </c>
      <c r="N37" s="287">
        <f t="shared" si="10"/>
        <v>0</v>
      </c>
      <c r="O37" s="166"/>
      <c r="P37" s="166"/>
      <c r="Q37" s="166"/>
      <c r="R37" s="166"/>
      <c r="S37" s="166"/>
    </row>
    <row r="38" spans="1:19" s="158" customFormat="1" ht="30.95" customHeight="1" thickBot="1" x14ac:dyDescent="0.25">
      <c r="A38" s="276">
        <f>Global!A38</f>
        <v>44892</v>
      </c>
      <c r="B38" s="306">
        <f>Global!B38</f>
        <v>0.54166666666666663</v>
      </c>
      <c r="C38" s="289">
        <f>Global!C38</f>
        <v>25</v>
      </c>
      <c r="D38" s="290" t="str">
        <f>Global!D38</f>
        <v>España (Spain)</v>
      </c>
      <c r="E38" s="291">
        <v>1</v>
      </c>
      <c r="F38" s="292" t="s">
        <v>4</v>
      </c>
      <c r="G38" s="291">
        <v>1</v>
      </c>
      <c r="H38" s="293" t="str">
        <f>Global!H38</f>
        <v>Alemania (Germany)</v>
      </c>
      <c r="I38" s="283" t="str">
        <f t="shared" si="9"/>
        <v>E</v>
      </c>
      <c r="J38" s="284"/>
      <c r="K38" s="285">
        <f>IF(Global!E38="","",Global!E38)</f>
        <v>1</v>
      </c>
      <c r="L38" s="285">
        <f>IF(Global!G38="","",Global!G38)</f>
        <v>1</v>
      </c>
      <c r="M38" s="296" t="str">
        <f t="shared" si="1"/>
        <v>E</v>
      </c>
      <c r="N38" s="287">
        <f t="shared" si="10"/>
        <v>3</v>
      </c>
      <c r="O38" s="166"/>
      <c r="P38" s="166"/>
      <c r="Q38" s="166"/>
      <c r="R38" s="166"/>
      <c r="S38" s="166"/>
    </row>
    <row r="39" spans="1:19" s="158" customFormat="1" ht="30.95" customHeight="1" thickBot="1" x14ac:dyDescent="0.25">
      <c r="A39" s="276">
        <f>Global!A39</f>
        <v>44892</v>
      </c>
      <c r="B39" s="306">
        <f>Global!B39</f>
        <v>0.16666666666666666</v>
      </c>
      <c r="C39" s="289">
        <f>Global!C39</f>
        <v>26</v>
      </c>
      <c r="D39" s="290" t="str">
        <f>Global!D39</f>
        <v>Japón (Japan)</v>
      </c>
      <c r="E39" s="280">
        <v>2</v>
      </c>
      <c r="F39" s="292" t="s">
        <v>4</v>
      </c>
      <c r="G39" s="280">
        <v>2</v>
      </c>
      <c r="H39" s="293" t="str">
        <f>Global!H39</f>
        <v>Costa Rica</v>
      </c>
      <c r="I39" s="283" t="str">
        <f t="shared" si="9"/>
        <v>E</v>
      </c>
      <c r="J39" s="284"/>
      <c r="K39" s="285">
        <f>IF(Global!E39="","",Global!E39)</f>
        <v>0</v>
      </c>
      <c r="L39" s="285">
        <f>IF(Global!G39="","",Global!G39)</f>
        <v>1</v>
      </c>
      <c r="M39" s="296" t="str">
        <f t="shared" si="1"/>
        <v>V</v>
      </c>
      <c r="N39" s="287">
        <f t="shared" si="10"/>
        <v>0</v>
      </c>
      <c r="O39" s="166"/>
      <c r="P39" s="166"/>
      <c r="Q39" s="166"/>
      <c r="R39" s="166"/>
      <c r="S39" s="166"/>
    </row>
    <row r="40" spans="1:19" s="158" customFormat="1" ht="30.95" customHeight="1" thickBot="1" x14ac:dyDescent="0.25">
      <c r="A40" s="276">
        <f>Global!A40</f>
        <v>44896</v>
      </c>
      <c r="B40" s="306">
        <f>Global!B40</f>
        <v>0.54166666666666663</v>
      </c>
      <c r="C40" s="289">
        <f>Global!C40</f>
        <v>43</v>
      </c>
      <c r="D40" s="290" t="str">
        <f>Global!D40</f>
        <v>Japón (Japan)</v>
      </c>
      <c r="E40" s="307">
        <v>0</v>
      </c>
      <c r="F40" s="292" t="s">
        <v>4</v>
      </c>
      <c r="G40" s="307">
        <v>2</v>
      </c>
      <c r="H40" s="293" t="str">
        <f>Global!H40</f>
        <v>España (Spain)</v>
      </c>
      <c r="I40" s="283" t="str">
        <f t="shared" si="9"/>
        <v>V</v>
      </c>
      <c r="J40" s="284"/>
      <c r="K40" s="285">
        <f>IF(Global!E40="","",Global!E40)</f>
        <v>2</v>
      </c>
      <c r="L40" s="285">
        <f>IF(Global!G40="","",Global!G40)</f>
        <v>1</v>
      </c>
      <c r="M40" s="296" t="str">
        <f t="shared" si="1"/>
        <v>L</v>
      </c>
      <c r="N40" s="287">
        <f t="shared" si="10"/>
        <v>0</v>
      </c>
      <c r="O40" s="166"/>
      <c r="P40" s="166"/>
      <c r="Q40" s="166"/>
      <c r="R40" s="166"/>
      <c r="S40" s="166"/>
    </row>
    <row r="41" spans="1:19" s="158" customFormat="1" ht="30.95" customHeight="1" thickBot="1" x14ac:dyDescent="0.25">
      <c r="A41" s="276">
        <f>Global!A41</f>
        <v>44896</v>
      </c>
      <c r="B41" s="306">
        <f>Global!B41</f>
        <v>0.54166666666666663</v>
      </c>
      <c r="C41" s="289">
        <f>Global!C41</f>
        <v>44</v>
      </c>
      <c r="D41" s="290" t="str">
        <f>Global!D41</f>
        <v>Costa Rica</v>
      </c>
      <c r="E41" s="280">
        <v>0</v>
      </c>
      <c r="F41" s="292" t="s">
        <v>4</v>
      </c>
      <c r="G41" s="280">
        <v>6</v>
      </c>
      <c r="H41" s="293" t="str">
        <f>Global!H41</f>
        <v>Alemania (Germany)</v>
      </c>
      <c r="I41" s="283" t="str">
        <f t="shared" si="9"/>
        <v>V</v>
      </c>
      <c r="J41" s="284"/>
      <c r="K41" s="285">
        <f>IF(Global!E41="","",Global!E41)</f>
        <v>2</v>
      </c>
      <c r="L41" s="285">
        <f>IF(Global!G41="","",Global!G41)</f>
        <v>4</v>
      </c>
      <c r="M41" s="296" t="str">
        <f t="shared" si="1"/>
        <v>V</v>
      </c>
      <c r="N41" s="287">
        <f t="shared" si="10"/>
        <v>1</v>
      </c>
      <c r="O41" s="166"/>
      <c r="P41" s="166"/>
      <c r="Q41" s="166"/>
      <c r="R41" s="166"/>
      <c r="S41" s="166"/>
    </row>
    <row r="42" spans="1:19" s="158" customFormat="1" ht="17.25" customHeight="1" thickBot="1" x14ac:dyDescent="0.25">
      <c r="A42" s="297" t="str">
        <f>Global!A42</f>
        <v>GRUPO F (Group F )</v>
      </c>
      <c r="B42" s="298"/>
      <c r="C42" s="299"/>
      <c r="D42" s="298"/>
      <c r="E42" s="300"/>
      <c r="F42" s="298"/>
      <c r="G42" s="300"/>
      <c r="H42" s="298"/>
      <c r="I42" s="301"/>
      <c r="J42" s="117"/>
      <c r="K42" s="302"/>
      <c r="L42" s="302"/>
      <c r="M42" s="303" t="str">
        <f t="shared" si="1"/>
        <v/>
      </c>
      <c r="N42" s="304"/>
      <c r="O42" s="166"/>
      <c r="P42" s="166"/>
      <c r="Q42" s="166"/>
      <c r="R42" s="166"/>
      <c r="S42" s="166"/>
    </row>
    <row r="43" spans="1:19" s="158" customFormat="1" ht="30.95" customHeight="1" thickBot="1" x14ac:dyDescent="0.25">
      <c r="A43" s="276">
        <f>Global!A43</f>
        <v>44888</v>
      </c>
      <c r="B43" s="305">
        <f>Global!B43</f>
        <v>0.54166666666666663</v>
      </c>
      <c r="C43" s="278">
        <f>Global!C43</f>
        <v>11</v>
      </c>
      <c r="D43" s="279" t="str">
        <f>Global!D43</f>
        <v>Bélgica (Belgium)</v>
      </c>
      <c r="E43" s="280">
        <v>3</v>
      </c>
      <c r="F43" s="281" t="s">
        <v>4</v>
      </c>
      <c r="G43" s="280">
        <v>0</v>
      </c>
      <c r="H43" s="282" t="str">
        <f>Global!H43</f>
        <v>Canada</v>
      </c>
      <c r="I43" s="283" t="str">
        <f t="shared" ref="I43:I48" si="11">IF(OR(E43="",G43=""),"",IF(E43&gt;G43,"L",IF(G43&gt;E43,"V","E")))</f>
        <v>L</v>
      </c>
      <c r="J43" s="284"/>
      <c r="K43" s="285">
        <f>IF(Global!E43="","",Global!E43)</f>
        <v>1</v>
      </c>
      <c r="L43" s="285">
        <f>IF(Global!G43="","",Global!G43)</f>
        <v>0</v>
      </c>
      <c r="M43" s="296" t="str">
        <f t="shared" si="1"/>
        <v>L</v>
      </c>
      <c r="N43" s="287">
        <f t="shared" ref="N43:N48" si="12">IF(M43="","",IF(AND(E43=K43,L43=G43),GPOSPuntosPorMarcador,0)+IF(M43=I43,GPOSPuntosPorGanador,0)+IF(E43-G43=K43-L43,GPOSPuntosPorDiferencia,0))</f>
        <v>1</v>
      </c>
      <c r="O43" s="166"/>
      <c r="P43" s="166"/>
      <c r="Q43" s="166"/>
      <c r="R43" s="166"/>
      <c r="S43" s="166"/>
    </row>
    <row r="44" spans="1:19" s="158" customFormat="1" ht="30.95" customHeight="1" thickBot="1" x14ac:dyDescent="0.25">
      <c r="A44" s="276">
        <f>Global!A44</f>
        <v>44888</v>
      </c>
      <c r="B44" s="306">
        <f>Global!B44</f>
        <v>0.16666666666666666</v>
      </c>
      <c r="C44" s="289">
        <f>Global!C44</f>
        <v>12</v>
      </c>
      <c r="D44" s="290" t="str">
        <f>Global!D44</f>
        <v>Marruecos (Morocco)</v>
      </c>
      <c r="E44" s="291">
        <v>0</v>
      </c>
      <c r="F44" s="292" t="s">
        <v>4</v>
      </c>
      <c r="G44" s="291">
        <v>2</v>
      </c>
      <c r="H44" s="293" t="str">
        <f>Global!H44</f>
        <v>Croacia</v>
      </c>
      <c r="I44" s="283" t="str">
        <f t="shared" si="11"/>
        <v>V</v>
      </c>
      <c r="J44" s="284"/>
      <c r="K44" s="285">
        <f>IF(Global!E44="","",Global!E44)</f>
        <v>0</v>
      </c>
      <c r="L44" s="285">
        <f>IF(Global!G44="","",Global!G44)</f>
        <v>0</v>
      </c>
      <c r="M44" s="296" t="str">
        <f t="shared" si="1"/>
        <v>E</v>
      </c>
      <c r="N44" s="287">
        <f t="shared" si="12"/>
        <v>0</v>
      </c>
      <c r="O44" s="166"/>
      <c r="P44" s="166"/>
      <c r="Q44" s="166"/>
      <c r="R44" s="166"/>
      <c r="S44" s="166"/>
    </row>
    <row r="45" spans="1:19" s="158" customFormat="1" ht="30.95" customHeight="1" thickBot="1" x14ac:dyDescent="0.25">
      <c r="A45" s="276">
        <f>Global!A45</f>
        <v>44892</v>
      </c>
      <c r="B45" s="306">
        <f>Global!B45</f>
        <v>0.29166666666666669</v>
      </c>
      <c r="C45" s="289">
        <f>Global!C45</f>
        <v>27</v>
      </c>
      <c r="D45" s="290" t="str">
        <f>Global!D45</f>
        <v>Bélgica (Belgium)</v>
      </c>
      <c r="E45" s="291">
        <v>2</v>
      </c>
      <c r="F45" s="292" t="s">
        <v>4</v>
      </c>
      <c r="G45" s="291">
        <v>0</v>
      </c>
      <c r="H45" s="293" t="str">
        <f>Global!H45</f>
        <v>Marruecos (Morocco)</v>
      </c>
      <c r="I45" s="283" t="str">
        <f t="shared" si="11"/>
        <v>L</v>
      </c>
      <c r="J45" s="284"/>
      <c r="K45" s="285">
        <f>IF(Global!E45="","",Global!E45)</f>
        <v>0</v>
      </c>
      <c r="L45" s="285">
        <f>IF(Global!G45="","",Global!G45)</f>
        <v>2</v>
      </c>
      <c r="M45" s="296" t="str">
        <f t="shared" si="1"/>
        <v>V</v>
      </c>
      <c r="N45" s="287">
        <f t="shared" si="12"/>
        <v>0</v>
      </c>
      <c r="O45" s="166"/>
      <c r="P45" s="166"/>
      <c r="Q45" s="166"/>
      <c r="R45" s="166"/>
      <c r="S45" s="166"/>
    </row>
    <row r="46" spans="1:19" s="158" customFormat="1" ht="30.95" customHeight="1" thickBot="1" x14ac:dyDescent="0.25">
      <c r="A46" s="276">
        <f>Global!A46</f>
        <v>44892</v>
      </c>
      <c r="B46" s="306">
        <f>Global!B46</f>
        <v>0.41666666666666669</v>
      </c>
      <c r="C46" s="289">
        <f>Global!C46</f>
        <v>28</v>
      </c>
      <c r="D46" s="290" t="str">
        <f>Global!D46</f>
        <v>Croacia</v>
      </c>
      <c r="E46" s="291">
        <v>2</v>
      </c>
      <c r="F46" s="292" t="s">
        <v>4</v>
      </c>
      <c r="G46" s="291">
        <v>1</v>
      </c>
      <c r="H46" s="293" t="str">
        <f>Global!H46</f>
        <v>Canada</v>
      </c>
      <c r="I46" s="283" t="str">
        <f t="shared" si="11"/>
        <v>L</v>
      </c>
      <c r="J46" s="284"/>
      <c r="K46" s="285">
        <f>IF(Global!E46="","",Global!E46)</f>
        <v>4</v>
      </c>
      <c r="L46" s="285">
        <f>IF(Global!G46="","",Global!G46)</f>
        <v>1</v>
      </c>
      <c r="M46" s="296" t="str">
        <f t="shared" si="1"/>
        <v>L</v>
      </c>
      <c r="N46" s="287">
        <f t="shared" si="12"/>
        <v>1</v>
      </c>
      <c r="O46" s="166"/>
      <c r="P46" s="166"/>
      <c r="Q46" s="166"/>
      <c r="R46" s="166"/>
      <c r="S46" s="166"/>
    </row>
    <row r="47" spans="1:19" s="158" customFormat="1" ht="30.95" customHeight="1" thickBot="1" x14ac:dyDescent="0.25">
      <c r="A47" s="276">
        <f>Global!A47</f>
        <v>44896</v>
      </c>
      <c r="B47" s="306">
        <f>Global!B47</f>
        <v>0.375</v>
      </c>
      <c r="C47" s="289">
        <f>Global!C47</f>
        <v>41</v>
      </c>
      <c r="D47" s="290" t="str">
        <f>Global!D47</f>
        <v>Croacia</v>
      </c>
      <c r="E47" s="291">
        <v>1</v>
      </c>
      <c r="F47" s="292" t="s">
        <v>4</v>
      </c>
      <c r="G47" s="291">
        <v>1</v>
      </c>
      <c r="H47" s="293" t="str">
        <f>Global!H47</f>
        <v>Bélgica (Belgium)</v>
      </c>
      <c r="I47" s="283" t="str">
        <f t="shared" si="11"/>
        <v>E</v>
      </c>
      <c r="J47" s="284"/>
      <c r="K47" s="285">
        <f>IF(Global!E47="","",Global!E47)</f>
        <v>0</v>
      </c>
      <c r="L47" s="285">
        <f>IF(Global!G47="","",Global!G47)</f>
        <v>0</v>
      </c>
      <c r="M47" s="296" t="str">
        <f t="shared" si="1"/>
        <v>E</v>
      </c>
      <c r="N47" s="287">
        <f t="shared" si="12"/>
        <v>2</v>
      </c>
      <c r="O47" s="166"/>
      <c r="P47" s="166"/>
      <c r="Q47" s="166"/>
      <c r="R47" s="166"/>
      <c r="S47" s="166"/>
    </row>
    <row r="48" spans="1:19" s="158" customFormat="1" ht="30.95" customHeight="1" thickBot="1" x14ac:dyDescent="0.25">
      <c r="A48" s="276">
        <f>Global!A48</f>
        <v>44896</v>
      </c>
      <c r="B48" s="306">
        <f>Global!B48</f>
        <v>0.375</v>
      </c>
      <c r="C48" s="289">
        <f>Global!C48</f>
        <v>42</v>
      </c>
      <c r="D48" s="308" t="str">
        <f>Global!D48</f>
        <v>Canada</v>
      </c>
      <c r="E48" s="291">
        <v>2</v>
      </c>
      <c r="F48" s="309" t="s">
        <v>4</v>
      </c>
      <c r="G48" s="291">
        <v>1</v>
      </c>
      <c r="H48" s="310" t="str">
        <f>Global!H48</f>
        <v>Marruecos (Morocco)</v>
      </c>
      <c r="I48" s="283" t="str">
        <f t="shared" si="11"/>
        <v>L</v>
      </c>
      <c r="J48" s="311"/>
      <c r="K48" s="285">
        <f>IF(Global!E48="","",Global!E48)</f>
        <v>1</v>
      </c>
      <c r="L48" s="285">
        <f>IF(Global!G48="","",Global!G48)</f>
        <v>2</v>
      </c>
      <c r="M48" s="286" t="str">
        <f t="shared" si="1"/>
        <v>V</v>
      </c>
      <c r="N48" s="287">
        <f t="shared" si="12"/>
        <v>0</v>
      </c>
      <c r="O48" s="166"/>
      <c r="P48" s="166"/>
      <c r="Q48" s="166"/>
      <c r="R48" s="166"/>
      <c r="S48" s="166"/>
    </row>
    <row r="49" spans="1:19" s="158" customFormat="1" ht="17.25" customHeight="1" thickBot="1" x14ac:dyDescent="0.25">
      <c r="A49" s="297" t="str">
        <f>Global!A49</f>
        <v>GRUPO G (Group  G)</v>
      </c>
      <c r="B49" s="298"/>
      <c r="C49" s="299"/>
      <c r="D49" s="298"/>
      <c r="E49" s="300"/>
      <c r="F49" s="298"/>
      <c r="G49" s="300"/>
      <c r="H49" s="298"/>
      <c r="I49" s="301"/>
      <c r="J49" s="117"/>
      <c r="K49" s="302"/>
      <c r="L49" s="302"/>
      <c r="M49" s="303" t="str">
        <f t="shared" si="1"/>
        <v/>
      </c>
      <c r="N49" s="304"/>
      <c r="O49" s="166"/>
      <c r="P49" s="166"/>
      <c r="Q49" s="166"/>
      <c r="R49" s="166"/>
      <c r="S49" s="166"/>
    </row>
    <row r="50" spans="1:19" s="158" customFormat="1" ht="30.95" customHeight="1" thickBot="1" x14ac:dyDescent="0.25">
      <c r="A50" s="276">
        <f>Global!A50</f>
        <v>44889</v>
      </c>
      <c r="B50" s="305">
        <f>Global!B50</f>
        <v>0.54166666666666663</v>
      </c>
      <c r="C50" s="278">
        <f>Global!C50</f>
        <v>13</v>
      </c>
      <c r="D50" s="279" t="str">
        <f>Global!D50</f>
        <v>Brasil (Brazil)</v>
      </c>
      <c r="E50" s="280">
        <v>3</v>
      </c>
      <c r="F50" s="281" t="s">
        <v>4</v>
      </c>
      <c r="G50" s="280">
        <v>0</v>
      </c>
      <c r="H50" s="282" t="str">
        <f>Global!H50</f>
        <v>Serbia</v>
      </c>
      <c r="I50" s="283" t="str">
        <f t="shared" ref="I50:I55" si="13">IF(OR(E50="",G50=""),"",IF(E50&gt;G50,"L",IF(G50&gt;E50,"V","E")))</f>
        <v>L</v>
      </c>
      <c r="J50" s="284"/>
      <c r="K50" s="285">
        <f>IF(Global!E50="","",Global!E50)</f>
        <v>2</v>
      </c>
      <c r="L50" s="285">
        <f>IF(Global!G50="","",Global!G50)</f>
        <v>0</v>
      </c>
      <c r="M50" s="296" t="str">
        <f t="shared" si="1"/>
        <v>L</v>
      </c>
      <c r="N50" s="287">
        <f t="shared" ref="N50:N55" si="14">IF(M50="","",IF(AND(E50=K50,L50=G50),GPOSPuntosPorMarcador,0)+IF(M50=I50,GPOSPuntosPorGanador,0)+IF(E50-G50=K50-L50,GPOSPuntosPorDiferencia,0))</f>
        <v>1</v>
      </c>
      <c r="O50" s="166"/>
      <c r="P50" s="166"/>
      <c r="Q50" s="166"/>
      <c r="R50" s="166"/>
      <c r="S50" s="166"/>
    </row>
    <row r="51" spans="1:19" s="158" customFormat="1" ht="30.95" customHeight="1" thickBot="1" x14ac:dyDescent="0.25">
      <c r="A51" s="276">
        <f>Global!A51</f>
        <v>44889</v>
      </c>
      <c r="B51" s="306">
        <f>Global!B51</f>
        <v>0.16666666666666666</v>
      </c>
      <c r="C51" s="289">
        <f>Global!C51</f>
        <v>14</v>
      </c>
      <c r="D51" s="290" t="str">
        <f>Global!D51</f>
        <v>Suiza (Switzerland)</v>
      </c>
      <c r="E51" s="291">
        <v>1</v>
      </c>
      <c r="F51" s="292" t="s">
        <v>4</v>
      </c>
      <c r="G51" s="291">
        <v>0</v>
      </c>
      <c r="H51" s="293" t="str">
        <f>Global!H51</f>
        <v>Camerún (Cameroon)</v>
      </c>
      <c r="I51" s="283" t="str">
        <f t="shared" si="13"/>
        <v>L</v>
      </c>
      <c r="J51" s="284"/>
      <c r="K51" s="285">
        <f>IF(Global!E51="","",Global!E51)</f>
        <v>1</v>
      </c>
      <c r="L51" s="285">
        <f>IF(Global!G51="","",Global!G51)</f>
        <v>0</v>
      </c>
      <c r="M51" s="296" t="str">
        <f t="shared" si="1"/>
        <v>L</v>
      </c>
      <c r="N51" s="287">
        <f t="shared" si="14"/>
        <v>3</v>
      </c>
      <c r="O51" s="166"/>
      <c r="P51" s="166"/>
      <c r="Q51" s="166"/>
      <c r="R51" s="166"/>
      <c r="S51" s="166"/>
    </row>
    <row r="52" spans="1:19" s="158" customFormat="1" ht="30.95" customHeight="1" thickBot="1" x14ac:dyDescent="0.25">
      <c r="A52" s="276">
        <f>Global!A52</f>
        <v>44893</v>
      </c>
      <c r="B52" s="306">
        <f>Global!B52</f>
        <v>0.41666666666666669</v>
      </c>
      <c r="C52" s="289">
        <f>Global!C52</f>
        <v>29</v>
      </c>
      <c r="D52" s="290" t="str">
        <f>Global!D52</f>
        <v>Brasil (Brazil)</v>
      </c>
      <c r="E52" s="291">
        <v>2</v>
      </c>
      <c r="F52" s="292" t="s">
        <v>4</v>
      </c>
      <c r="G52" s="291">
        <v>1</v>
      </c>
      <c r="H52" s="293" t="str">
        <f>Global!H52</f>
        <v>Suiza (Switzerland)</v>
      </c>
      <c r="I52" s="283" t="str">
        <f t="shared" si="13"/>
        <v>L</v>
      </c>
      <c r="J52" s="284"/>
      <c r="K52" s="285">
        <f>IF(Global!E52="","",Global!E52)</f>
        <v>1</v>
      </c>
      <c r="L52" s="285">
        <f>IF(Global!G52="","",Global!G52)</f>
        <v>0</v>
      </c>
      <c r="M52" s="296" t="str">
        <f t="shared" si="1"/>
        <v>L</v>
      </c>
      <c r="N52" s="287">
        <f t="shared" si="14"/>
        <v>2</v>
      </c>
      <c r="O52" s="166"/>
      <c r="P52" s="166"/>
      <c r="Q52" s="166"/>
      <c r="R52" s="166"/>
      <c r="S52" s="166"/>
    </row>
    <row r="53" spans="1:19" s="158" customFormat="1" ht="30.95" customHeight="1" thickBot="1" x14ac:dyDescent="0.25">
      <c r="A53" s="276">
        <f>Global!A53</f>
        <v>44893</v>
      </c>
      <c r="B53" s="306">
        <f>Global!B53</f>
        <v>0.16666666666666666</v>
      </c>
      <c r="C53" s="289">
        <f>Global!C53</f>
        <v>30</v>
      </c>
      <c r="D53" s="290" t="str">
        <f>Global!D53</f>
        <v>Camerún (Cameroon)</v>
      </c>
      <c r="E53" s="291">
        <v>1</v>
      </c>
      <c r="F53" s="292" t="s">
        <v>4</v>
      </c>
      <c r="G53" s="291">
        <v>2</v>
      </c>
      <c r="H53" s="293" t="str">
        <f>Global!H53</f>
        <v>Serbia</v>
      </c>
      <c r="I53" s="283" t="str">
        <f t="shared" si="13"/>
        <v>V</v>
      </c>
      <c r="J53" s="284"/>
      <c r="K53" s="285">
        <f>IF(Global!E53="","",Global!E53)</f>
        <v>3</v>
      </c>
      <c r="L53" s="285">
        <f>IF(Global!G53="","",Global!G53)</f>
        <v>3</v>
      </c>
      <c r="M53" s="296" t="str">
        <f t="shared" si="1"/>
        <v>E</v>
      </c>
      <c r="N53" s="287">
        <f t="shared" si="14"/>
        <v>0</v>
      </c>
      <c r="O53" s="166"/>
      <c r="P53" s="166"/>
      <c r="Q53" s="166"/>
      <c r="R53" s="166"/>
      <c r="S53" s="166"/>
    </row>
    <row r="54" spans="1:19" s="158" customFormat="1" ht="30.95" customHeight="1" thickBot="1" x14ac:dyDescent="0.25">
      <c r="A54" s="276">
        <f>Global!A54</f>
        <v>44897</v>
      </c>
      <c r="B54" s="306">
        <f>Global!B54</f>
        <v>0.54166666666666663</v>
      </c>
      <c r="C54" s="289">
        <f>Global!C54</f>
        <v>45</v>
      </c>
      <c r="D54" s="290" t="str">
        <f>Global!D54</f>
        <v>Camerún (Cameroon)</v>
      </c>
      <c r="E54" s="291">
        <v>1</v>
      </c>
      <c r="F54" s="292" t="s">
        <v>4</v>
      </c>
      <c r="G54" s="291">
        <v>3</v>
      </c>
      <c r="H54" s="293" t="str">
        <f>Global!H54</f>
        <v>Brasil (Brazil)</v>
      </c>
      <c r="I54" s="283" t="str">
        <f t="shared" si="13"/>
        <v>V</v>
      </c>
      <c r="J54" s="284"/>
      <c r="K54" s="285">
        <f>IF(Global!E54="","",Global!E54)</f>
        <v>1</v>
      </c>
      <c r="L54" s="285">
        <f>IF(Global!G54="","",Global!G54)</f>
        <v>0</v>
      </c>
      <c r="M54" s="296" t="str">
        <f t="shared" si="1"/>
        <v>L</v>
      </c>
      <c r="N54" s="287">
        <f t="shared" si="14"/>
        <v>0</v>
      </c>
      <c r="O54" s="166"/>
      <c r="P54" s="166"/>
      <c r="Q54" s="166"/>
      <c r="R54" s="166"/>
      <c r="S54" s="166"/>
    </row>
    <row r="55" spans="1:19" s="158" customFormat="1" ht="30.95" customHeight="1" thickBot="1" x14ac:dyDescent="0.25">
      <c r="A55" s="276">
        <f>Global!A55</f>
        <v>44897</v>
      </c>
      <c r="B55" s="306">
        <f>Global!B55</f>
        <v>0.54166666666666663</v>
      </c>
      <c r="C55" s="289">
        <f>Global!C55</f>
        <v>46</v>
      </c>
      <c r="D55" s="290" t="str">
        <f>Global!D55</f>
        <v>Serbia</v>
      </c>
      <c r="E55" s="291">
        <v>0</v>
      </c>
      <c r="F55" s="292" t="s">
        <v>4</v>
      </c>
      <c r="G55" s="291">
        <v>1</v>
      </c>
      <c r="H55" s="293" t="str">
        <f>Global!H55</f>
        <v>Suiza (Switzerland)</v>
      </c>
      <c r="I55" s="283" t="str">
        <f t="shared" si="13"/>
        <v>V</v>
      </c>
      <c r="J55" s="284"/>
      <c r="K55" s="285">
        <f>IF(Global!E55="","",Global!E55)</f>
        <v>2</v>
      </c>
      <c r="L55" s="285">
        <f>IF(Global!G55="","",Global!G55)</f>
        <v>3</v>
      </c>
      <c r="M55" s="296" t="str">
        <f t="shared" si="1"/>
        <v>V</v>
      </c>
      <c r="N55" s="287">
        <f t="shared" si="14"/>
        <v>2</v>
      </c>
      <c r="O55" s="166"/>
      <c r="P55" s="166"/>
      <c r="Q55" s="166"/>
      <c r="R55" s="166"/>
      <c r="S55" s="166"/>
    </row>
    <row r="56" spans="1:19" s="158" customFormat="1" ht="17.25" customHeight="1" thickBot="1" x14ac:dyDescent="0.25">
      <c r="A56" s="297" t="str">
        <f>Global!A56</f>
        <v>GRUPO H (Group H)</v>
      </c>
      <c r="B56" s="298"/>
      <c r="C56" s="299"/>
      <c r="D56" s="298"/>
      <c r="E56" s="300"/>
      <c r="F56" s="298"/>
      <c r="G56" s="300"/>
      <c r="H56" s="298"/>
      <c r="I56" s="301"/>
      <c r="J56" s="117"/>
      <c r="K56" s="302"/>
      <c r="L56" s="302"/>
      <c r="M56" s="303" t="str">
        <f t="shared" si="1"/>
        <v/>
      </c>
      <c r="N56" s="304"/>
      <c r="O56" s="166"/>
      <c r="P56" s="166"/>
      <c r="Q56" s="166"/>
      <c r="R56" s="166"/>
      <c r="S56" s="166"/>
    </row>
    <row r="57" spans="1:19" s="158" customFormat="1" ht="30.95" customHeight="1" thickBot="1" x14ac:dyDescent="0.25">
      <c r="A57" s="276">
        <f>Global!A57</f>
        <v>44889</v>
      </c>
      <c r="B57" s="305">
        <f>Global!B57</f>
        <v>0.41666666666666669</v>
      </c>
      <c r="C57" s="278">
        <f>Global!C57</f>
        <v>15</v>
      </c>
      <c r="D57" s="279" t="str">
        <f>Global!D57</f>
        <v>Portugal</v>
      </c>
      <c r="E57" s="280">
        <v>2</v>
      </c>
      <c r="F57" s="281" t="s">
        <v>4</v>
      </c>
      <c r="G57" s="280">
        <v>1</v>
      </c>
      <c r="H57" s="282" t="str">
        <f>Global!H57</f>
        <v>Ghana</v>
      </c>
      <c r="I57" s="283" t="str">
        <f t="shared" ref="I57:I62" si="15">IF(OR(E57="",G57=""),"",IF(E57&gt;G57,"L",IF(G57&gt;E57,"V","E")))</f>
        <v>L</v>
      </c>
      <c r="J57" s="284"/>
      <c r="K57" s="285">
        <f>IF(Global!E57="","",Global!E57)</f>
        <v>3</v>
      </c>
      <c r="L57" s="285">
        <f>IF(Global!G57="","",Global!G57)</f>
        <v>2</v>
      </c>
      <c r="M57" s="296" t="str">
        <f t="shared" si="1"/>
        <v>L</v>
      </c>
      <c r="N57" s="287">
        <f t="shared" ref="N57:N62" si="16">IF(M57="","",IF(AND(E57=K57,L57=G57),GPOSPuntosPorMarcador,0)+IF(M57=I57,GPOSPuntosPorGanador,0)+IF(E57-G57=K57-L57,GPOSPuntosPorDiferencia,0))</f>
        <v>2</v>
      </c>
      <c r="O57" s="166"/>
      <c r="P57" s="166"/>
      <c r="Q57" s="166"/>
      <c r="R57" s="166"/>
      <c r="S57" s="166"/>
    </row>
    <row r="58" spans="1:19" s="158" customFormat="1" ht="30.95" customHeight="1" thickBot="1" x14ac:dyDescent="0.25">
      <c r="A58" s="276">
        <f>Global!A58</f>
        <v>44889</v>
      </c>
      <c r="B58" s="306">
        <f>Global!B58</f>
        <v>0.29166666666666669</v>
      </c>
      <c r="C58" s="289">
        <f>Global!C58</f>
        <v>16</v>
      </c>
      <c r="D58" s="290" t="str">
        <f>Global!D58</f>
        <v>Uruguay</v>
      </c>
      <c r="E58" s="280">
        <v>1</v>
      </c>
      <c r="F58" s="292" t="s">
        <v>4</v>
      </c>
      <c r="G58" s="291">
        <v>0</v>
      </c>
      <c r="H58" s="293" t="str">
        <f>Global!H58</f>
        <v>Corea del Sur (S. Korea)</v>
      </c>
      <c r="I58" s="283" t="str">
        <f t="shared" si="15"/>
        <v>L</v>
      </c>
      <c r="J58" s="284"/>
      <c r="K58" s="285">
        <f>IF(Global!E58="","",Global!E58)</f>
        <v>0</v>
      </c>
      <c r="L58" s="285">
        <f>IF(Global!G58="","",Global!G58)</f>
        <v>0</v>
      </c>
      <c r="M58" s="296" t="str">
        <f t="shared" si="1"/>
        <v>E</v>
      </c>
      <c r="N58" s="287">
        <f t="shared" si="16"/>
        <v>0</v>
      </c>
      <c r="O58" s="166"/>
      <c r="P58" s="166"/>
      <c r="Q58" s="166"/>
      <c r="R58" s="166"/>
      <c r="S58" s="166"/>
    </row>
    <row r="59" spans="1:19" s="158" customFormat="1" ht="30.95" customHeight="1" thickBot="1" x14ac:dyDescent="0.25">
      <c r="A59" s="276">
        <f>Global!A59</f>
        <v>44893</v>
      </c>
      <c r="B59" s="306">
        <f>Global!B59</f>
        <v>0.54166666666666663</v>
      </c>
      <c r="C59" s="289">
        <f>Global!C59</f>
        <v>31</v>
      </c>
      <c r="D59" s="290" t="str">
        <f>Global!D59</f>
        <v>Portugal</v>
      </c>
      <c r="E59" s="291">
        <v>2</v>
      </c>
      <c r="F59" s="292" t="s">
        <v>4</v>
      </c>
      <c r="G59" s="291">
        <v>2</v>
      </c>
      <c r="H59" s="293" t="str">
        <f>Global!H59</f>
        <v>Uruguay</v>
      </c>
      <c r="I59" s="283" t="str">
        <f t="shared" si="15"/>
        <v>E</v>
      </c>
      <c r="J59" s="284"/>
      <c r="K59" s="285">
        <f>IF(Global!E59="","",Global!E59)</f>
        <v>2</v>
      </c>
      <c r="L59" s="285">
        <f>IF(Global!G59="","",Global!G59)</f>
        <v>0</v>
      </c>
      <c r="M59" s="296" t="str">
        <f t="shared" si="1"/>
        <v>L</v>
      </c>
      <c r="N59" s="287">
        <f t="shared" si="16"/>
        <v>0</v>
      </c>
      <c r="O59" s="166"/>
      <c r="P59" s="166"/>
      <c r="Q59" s="166"/>
      <c r="R59" s="166"/>
      <c r="S59" s="166"/>
    </row>
    <row r="60" spans="1:19" s="158" customFormat="1" ht="30.95" customHeight="1" thickBot="1" x14ac:dyDescent="0.25">
      <c r="A60" s="276">
        <f>Global!A60</f>
        <v>44893</v>
      </c>
      <c r="B60" s="306">
        <f>Global!B60</f>
        <v>0.29166666666666669</v>
      </c>
      <c r="C60" s="289">
        <f>Global!C60</f>
        <v>32</v>
      </c>
      <c r="D60" s="290" t="str">
        <f>Global!D60</f>
        <v>Corea del Sur (S. Korea)</v>
      </c>
      <c r="E60" s="280">
        <v>0</v>
      </c>
      <c r="F60" s="292" t="s">
        <v>4</v>
      </c>
      <c r="G60" s="291">
        <v>0</v>
      </c>
      <c r="H60" s="293" t="str">
        <f>Global!H60</f>
        <v>Ghana</v>
      </c>
      <c r="I60" s="283" t="str">
        <f t="shared" si="15"/>
        <v>E</v>
      </c>
      <c r="J60" s="284"/>
      <c r="K60" s="285">
        <f>IF(Global!E60="","",Global!E60)</f>
        <v>2</v>
      </c>
      <c r="L60" s="285">
        <f>IF(Global!G60="","",Global!G60)</f>
        <v>3</v>
      </c>
      <c r="M60" s="296" t="str">
        <f t="shared" si="1"/>
        <v>V</v>
      </c>
      <c r="N60" s="287">
        <f t="shared" si="16"/>
        <v>0</v>
      </c>
      <c r="O60" s="166"/>
      <c r="P60" s="166"/>
      <c r="Q60" s="166"/>
      <c r="R60" s="166"/>
      <c r="S60" s="166"/>
    </row>
    <row r="61" spans="1:19" s="158" customFormat="1" ht="30.95" customHeight="1" thickBot="1" x14ac:dyDescent="0.25">
      <c r="A61" s="276">
        <f>Global!A61</f>
        <v>44897</v>
      </c>
      <c r="B61" s="306">
        <f>Global!B61</f>
        <v>0.375</v>
      </c>
      <c r="C61" s="289">
        <f>Global!C61</f>
        <v>47</v>
      </c>
      <c r="D61" s="290" t="str">
        <f>Global!D61</f>
        <v>Corea del Sur (S. Korea)</v>
      </c>
      <c r="E61" s="291">
        <v>0</v>
      </c>
      <c r="F61" s="292" t="s">
        <v>4</v>
      </c>
      <c r="G61" s="291">
        <v>2</v>
      </c>
      <c r="H61" s="293" t="str">
        <f>Global!H61</f>
        <v>Portugal</v>
      </c>
      <c r="I61" s="283" t="str">
        <f t="shared" si="15"/>
        <v>V</v>
      </c>
      <c r="J61" s="284"/>
      <c r="K61" s="285">
        <f>IF(Global!E61="","",Global!E61)</f>
        <v>2</v>
      </c>
      <c r="L61" s="285">
        <f>IF(Global!G61="","",Global!G61)</f>
        <v>1</v>
      </c>
      <c r="M61" s="296" t="str">
        <f t="shared" si="1"/>
        <v>L</v>
      </c>
      <c r="N61" s="287">
        <f t="shared" si="16"/>
        <v>0</v>
      </c>
      <c r="O61" s="166"/>
      <c r="P61" s="166"/>
      <c r="Q61" s="166"/>
      <c r="R61" s="166"/>
      <c r="S61" s="166"/>
    </row>
    <row r="62" spans="1:19" s="158" customFormat="1" ht="30.95" customHeight="1" thickBot="1" x14ac:dyDescent="0.25">
      <c r="A62" s="276">
        <f>Global!A62</f>
        <v>44897</v>
      </c>
      <c r="B62" s="306">
        <f>Global!B62</f>
        <v>0.375</v>
      </c>
      <c r="C62" s="289">
        <f>Global!C62</f>
        <v>48</v>
      </c>
      <c r="D62" s="290" t="str">
        <f>Global!D62</f>
        <v>Ghana</v>
      </c>
      <c r="E62" s="291">
        <v>1</v>
      </c>
      <c r="F62" s="292" t="s">
        <v>4</v>
      </c>
      <c r="G62" s="291">
        <v>3</v>
      </c>
      <c r="H62" s="293" t="str">
        <f>Global!H62</f>
        <v>Uruguay</v>
      </c>
      <c r="I62" s="283" t="str">
        <f t="shared" si="15"/>
        <v>V</v>
      </c>
      <c r="J62" s="284"/>
      <c r="K62" s="285">
        <f>IF(Global!E62="","",Global!E62)</f>
        <v>0</v>
      </c>
      <c r="L62" s="285">
        <f>IF(Global!G62="","",Global!G62)</f>
        <v>2</v>
      </c>
      <c r="M62" s="296" t="str">
        <f t="shared" si="1"/>
        <v>V</v>
      </c>
      <c r="N62" s="287">
        <f t="shared" si="16"/>
        <v>2</v>
      </c>
      <c r="O62" s="166"/>
      <c r="P62" s="166"/>
      <c r="Q62" s="166"/>
      <c r="R62" s="166"/>
      <c r="S62" s="166"/>
    </row>
    <row r="63" spans="1:19" s="158" customFormat="1" ht="17.25" customHeight="1" thickBot="1" x14ac:dyDescent="0.25">
      <c r="A63" s="297" t="str">
        <f>Global!A63</f>
        <v>OCTAVOS DE FINAL (Round of 16)</v>
      </c>
      <c r="B63" s="312"/>
      <c r="C63" s="313"/>
      <c r="D63" s="298"/>
      <c r="E63" s="300"/>
      <c r="F63" s="298"/>
      <c r="G63" s="300"/>
      <c r="H63" s="298"/>
      <c r="I63" s="301"/>
      <c r="J63" s="117"/>
      <c r="K63" s="302"/>
      <c r="L63" s="302"/>
      <c r="M63" s="303" t="str">
        <f t="shared" si="1"/>
        <v/>
      </c>
      <c r="N63" s="304"/>
      <c r="O63" s="166"/>
      <c r="P63" s="166"/>
      <c r="Q63" s="166"/>
      <c r="R63" s="166"/>
      <c r="S63" s="166"/>
    </row>
    <row r="64" spans="1:19" s="158" customFormat="1" ht="30.95" customHeight="1" thickBot="1" x14ac:dyDescent="0.25">
      <c r="A64" s="276">
        <f>Global!A64</f>
        <v>44898</v>
      </c>
      <c r="B64" s="305">
        <f>Global!B64</f>
        <v>0.375</v>
      </c>
      <c r="C64" s="278">
        <f>Global!C64</f>
        <v>49</v>
      </c>
      <c r="D64" s="281" t="str">
        <f>Global!D64</f>
        <v>Holanda (Holland)</v>
      </c>
      <c r="E64" s="280">
        <v>3</v>
      </c>
      <c r="F64" s="281" t="s">
        <v>4</v>
      </c>
      <c r="G64" s="280">
        <v>1</v>
      </c>
      <c r="H64" s="314" t="str">
        <f>Global!H64</f>
        <v>Estados Unidos (USA)</v>
      </c>
      <c r="I64" s="283" t="str">
        <f t="shared" ref="I64:I71" si="17">IF(OR(E64="",G64=""),"",IF(E64&gt;G64,"L",IF(G64&gt;E64,"V","E")))</f>
        <v>L</v>
      </c>
      <c r="J64" s="284"/>
      <c r="K64" s="285">
        <f>IF(Global!E64="","",Global!E64)</f>
        <v>3</v>
      </c>
      <c r="L64" s="285">
        <f>IF(Global!G64="","",Global!G64)</f>
        <v>1</v>
      </c>
      <c r="M64" s="296" t="str">
        <f t="shared" si="1"/>
        <v>L</v>
      </c>
      <c r="N64" s="287">
        <f t="shared" ref="N64:N71" si="18">IF(M64="","",IF(AND(E64=K64,L64=G64),OCTPuntosPorMarcador,0)+IF(M64=I64,OCTPuntosPorGanador,0)+IF(E64-G64=K64-L64,OCTPuntosPorDiferencia,0))</f>
        <v>5</v>
      </c>
      <c r="O64" s="166"/>
      <c r="P64" s="166"/>
      <c r="Q64" s="166"/>
      <c r="R64" s="166"/>
      <c r="S64" s="166"/>
    </row>
    <row r="65" spans="1:19" s="158" customFormat="1" ht="30.95" customHeight="1" thickBot="1" x14ac:dyDescent="0.25">
      <c r="A65" s="276">
        <f>Global!A65</f>
        <v>44898</v>
      </c>
      <c r="B65" s="306">
        <f>Global!B65</f>
        <v>0.54166666666666663</v>
      </c>
      <c r="C65" s="289">
        <f>Global!C65</f>
        <v>50</v>
      </c>
      <c r="D65" s="292" t="str">
        <f>Global!D65</f>
        <v>Argentina</v>
      </c>
      <c r="E65" s="291">
        <v>2</v>
      </c>
      <c r="F65" s="292" t="s">
        <v>4</v>
      </c>
      <c r="G65" s="291">
        <v>0</v>
      </c>
      <c r="H65" s="315" t="str">
        <f>Global!H65</f>
        <v>Australia</v>
      </c>
      <c r="I65" s="283" t="str">
        <f t="shared" si="17"/>
        <v>L</v>
      </c>
      <c r="J65" s="284"/>
      <c r="K65" s="285">
        <f>IF(Global!E65="","",Global!E65)</f>
        <v>2</v>
      </c>
      <c r="L65" s="285">
        <f>IF(Global!G65="","",Global!G65)</f>
        <v>1</v>
      </c>
      <c r="M65" s="296" t="str">
        <f t="shared" si="1"/>
        <v>L</v>
      </c>
      <c r="N65" s="287">
        <f t="shared" si="18"/>
        <v>3</v>
      </c>
      <c r="O65" s="166"/>
      <c r="P65" s="166"/>
      <c r="Q65" s="166"/>
      <c r="R65" s="166"/>
      <c r="S65" s="166"/>
    </row>
    <row r="66" spans="1:19" s="158" customFormat="1" ht="30.95" customHeight="1" thickBot="1" x14ac:dyDescent="0.25">
      <c r="A66" s="276">
        <f>Global!A66</f>
        <v>44899</v>
      </c>
      <c r="B66" s="306">
        <f>Global!B66</f>
        <v>0.375</v>
      </c>
      <c r="C66" s="289">
        <f>Global!C66</f>
        <v>51</v>
      </c>
      <c r="D66" s="292" t="str">
        <f>Global!D66</f>
        <v>Francia (France)</v>
      </c>
      <c r="E66" s="291">
        <v>2</v>
      </c>
      <c r="F66" s="292" t="s">
        <v>4</v>
      </c>
      <c r="G66" s="291">
        <v>1</v>
      </c>
      <c r="H66" s="315" t="str">
        <f>Global!H66</f>
        <v>Polonia (Poland)</v>
      </c>
      <c r="I66" s="283" t="str">
        <f t="shared" si="17"/>
        <v>L</v>
      </c>
      <c r="J66" s="284"/>
      <c r="K66" s="285">
        <f>IF(Global!E66="","",Global!E66)</f>
        <v>3</v>
      </c>
      <c r="L66" s="285">
        <f>IF(Global!G66="","",Global!G66)</f>
        <v>1</v>
      </c>
      <c r="M66" s="296" t="str">
        <f t="shared" si="1"/>
        <v>L</v>
      </c>
      <c r="N66" s="287">
        <f t="shared" si="18"/>
        <v>3</v>
      </c>
      <c r="O66" s="166"/>
      <c r="P66" s="166"/>
      <c r="Q66" s="166"/>
      <c r="R66" s="166"/>
      <c r="S66" s="166"/>
    </row>
    <row r="67" spans="1:19" s="158" customFormat="1" ht="30.95" customHeight="1" thickBot="1" x14ac:dyDescent="0.25">
      <c r="A67" s="276">
        <f>Global!A67</f>
        <v>44899</v>
      </c>
      <c r="B67" s="306">
        <f>Global!B67</f>
        <v>0.54166666666666663</v>
      </c>
      <c r="C67" s="289">
        <f>Global!C67</f>
        <v>52</v>
      </c>
      <c r="D67" s="292" t="str">
        <f>Global!D67</f>
        <v>Inglaterra (England)</v>
      </c>
      <c r="E67" s="291">
        <v>2</v>
      </c>
      <c r="F67" s="292" t="s">
        <v>4</v>
      </c>
      <c r="G67" s="291">
        <v>0</v>
      </c>
      <c r="H67" s="315" t="str">
        <f>Global!H67</f>
        <v>Senegal</v>
      </c>
      <c r="I67" s="283" t="str">
        <f t="shared" si="17"/>
        <v>L</v>
      </c>
      <c r="J67" s="284"/>
      <c r="K67" s="285">
        <f>IF(Global!E67="","",Global!E67)</f>
        <v>3</v>
      </c>
      <c r="L67" s="285">
        <f>IF(Global!G67="","",Global!G67)</f>
        <v>0</v>
      </c>
      <c r="M67" s="296" t="str">
        <f t="shared" si="1"/>
        <v>L</v>
      </c>
      <c r="N67" s="287">
        <f t="shared" si="18"/>
        <v>3</v>
      </c>
      <c r="O67" s="166"/>
      <c r="P67" s="166"/>
      <c r="Q67" s="166"/>
      <c r="R67" s="166"/>
      <c r="S67" s="166"/>
    </row>
    <row r="68" spans="1:19" s="158" customFormat="1" ht="30.95" customHeight="1" thickBot="1" x14ac:dyDescent="0.25">
      <c r="A68" s="276">
        <f>Global!A68</f>
        <v>44900</v>
      </c>
      <c r="B68" s="306">
        <f>Global!B68</f>
        <v>0.375</v>
      </c>
      <c r="C68" s="289">
        <f>Global!C68</f>
        <v>53</v>
      </c>
      <c r="D68" s="292" t="str">
        <f>Global!D68</f>
        <v>Japón (Japan)</v>
      </c>
      <c r="E68" s="291">
        <v>1</v>
      </c>
      <c r="F68" s="292" t="s">
        <v>4</v>
      </c>
      <c r="G68" s="291">
        <v>0</v>
      </c>
      <c r="H68" s="315" t="str">
        <f>Global!H68</f>
        <v>Croacia</v>
      </c>
      <c r="I68" s="283" t="str">
        <f t="shared" si="17"/>
        <v>L</v>
      </c>
      <c r="J68" s="284"/>
      <c r="K68" s="285">
        <f>IF(Global!E68="","",Global!E68)</f>
        <v>1</v>
      </c>
      <c r="L68" s="285">
        <f>IF(Global!G68="","",Global!G68)</f>
        <v>1</v>
      </c>
      <c r="M68" s="296" t="str">
        <f t="shared" si="1"/>
        <v>E</v>
      </c>
      <c r="N68" s="287">
        <f t="shared" si="18"/>
        <v>0</v>
      </c>
      <c r="O68" s="166"/>
      <c r="P68" s="166"/>
      <c r="Q68" s="166"/>
      <c r="R68" s="166"/>
      <c r="S68" s="166"/>
    </row>
    <row r="69" spans="1:19" s="158" customFormat="1" ht="30.95" customHeight="1" thickBot="1" x14ac:dyDescent="0.25">
      <c r="A69" s="276">
        <f>Global!A69</f>
        <v>44900</v>
      </c>
      <c r="B69" s="306">
        <f>Global!B69</f>
        <v>0.54166666666666663</v>
      </c>
      <c r="C69" s="289">
        <f>Global!C69</f>
        <v>54</v>
      </c>
      <c r="D69" s="292" t="str">
        <f>Global!D69</f>
        <v>Brasil (Brazil)</v>
      </c>
      <c r="E69" s="291">
        <v>2</v>
      </c>
      <c r="F69" s="292" t="s">
        <v>4</v>
      </c>
      <c r="G69" s="291">
        <v>0</v>
      </c>
      <c r="H69" s="315" t="str">
        <f>Global!H69</f>
        <v>Corea del Sur (S. Korea)</v>
      </c>
      <c r="I69" s="283" t="str">
        <f t="shared" si="17"/>
        <v>L</v>
      </c>
      <c r="J69" s="284"/>
      <c r="K69" s="285">
        <f>IF(Global!E69="","",Global!E69)</f>
        <v>4</v>
      </c>
      <c r="L69" s="285">
        <f>IF(Global!G69="","",Global!G69)</f>
        <v>1</v>
      </c>
      <c r="M69" s="296" t="str">
        <f t="shared" si="1"/>
        <v>L</v>
      </c>
      <c r="N69" s="287">
        <f t="shared" si="18"/>
        <v>3</v>
      </c>
      <c r="O69" s="166"/>
      <c r="P69" s="166"/>
      <c r="Q69" s="166"/>
      <c r="R69" s="166"/>
      <c r="S69" s="166"/>
    </row>
    <row r="70" spans="1:19" s="158" customFormat="1" ht="30.95" customHeight="1" thickBot="1" x14ac:dyDescent="0.25">
      <c r="A70" s="276">
        <f>Global!A70</f>
        <v>44901</v>
      </c>
      <c r="B70" s="306">
        <f>Global!B70</f>
        <v>0.375</v>
      </c>
      <c r="C70" s="289">
        <f>Global!C70</f>
        <v>55</v>
      </c>
      <c r="D70" s="292" t="str">
        <f>Global!D70</f>
        <v>Marruecos (Morocco)</v>
      </c>
      <c r="E70" s="291">
        <v>2</v>
      </c>
      <c r="F70" s="292" t="s">
        <v>4</v>
      </c>
      <c r="G70" s="291">
        <v>2</v>
      </c>
      <c r="H70" s="315" t="str">
        <f>Global!H70</f>
        <v>España (Spain)</v>
      </c>
      <c r="I70" s="283" t="str">
        <f t="shared" si="17"/>
        <v>E</v>
      </c>
      <c r="J70" s="284"/>
      <c r="K70" s="285">
        <f>IF(Global!E70="","",Global!E70)</f>
        <v>0</v>
      </c>
      <c r="L70" s="285">
        <f>IF(Global!G70="","",Global!G70)</f>
        <v>0</v>
      </c>
      <c r="M70" s="296" t="str">
        <f t="shared" si="1"/>
        <v>E</v>
      </c>
      <c r="N70" s="287">
        <f t="shared" si="18"/>
        <v>4</v>
      </c>
      <c r="O70" s="166"/>
      <c r="P70" s="166"/>
      <c r="Q70" s="166"/>
      <c r="R70" s="166"/>
      <c r="S70" s="166"/>
    </row>
    <row r="71" spans="1:19" s="158" customFormat="1" ht="30.95" customHeight="1" thickBot="1" x14ac:dyDescent="0.25">
      <c r="A71" s="276">
        <f>Global!A71</f>
        <v>44901</v>
      </c>
      <c r="B71" s="306">
        <f>Global!B71</f>
        <v>0.54166666666666663</v>
      </c>
      <c r="C71" s="289">
        <f>Global!C71</f>
        <v>56</v>
      </c>
      <c r="D71" s="292" t="str">
        <f>Global!D71</f>
        <v>Portugal</v>
      </c>
      <c r="E71" s="291">
        <v>2</v>
      </c>
      <c r="F71" s="292" t="s">
        <v>4</v>
      </c>
      <c r="G71" s="291">
        <v>1</v>
      </c>
      <c r="H71" s="315" t="str">
        <f>Global!H71</f>
        <v>Suiza (Switzerland)</v>
      </c>
      <c r="I71" s="283" t="str">
        <f t="shared" si="17"/>
        <v>L</v>
      </c>
      <c r="J71" s="284"/>
      <c r="K71" s="285">
        <f>IF(Global!E71="","",Global!E71)</f>
        <v>6</v>
      </c>
      <c r="L71" s="285">
        <f>IF(Global!G71="","",Global!G71)</f>
        <v>1</v>
      </c>
      <c r="M71" s="296" t="str">
        <f t="shared" si="1"/>
        <v>L</v>
      </c>
      <c r="N71" s="287">
        <f t="shared" si="18"/>
        <v>3</v>
      </c>
      <c r="O71" s="166"/>
      <c r="P71" s="166"/>
      <c r="Q71" s="166"/>
      <c r="R71" s="166"/>
      <c r="S71" s="166"/>
    </row>
    <row r="72" spans="1:19" s="158" customFormat="1" ht="17.25" customHeight="1" thickBot="1" x14ac:dyDescent="0.25">
      <c r="A72" s="297" t="str">
        <f>Global!A72</f>
        <v>CUARTOS DE FINAL (Quarterfinals)</v>
      </c>
      <c r="B72" s="312"/>
      <c r="C72" s="313"/>
      <c r="D72" s="298"/>
      <c r="E72" s="300"/>
      <c r="F72" s="298"/>
      <c r="G72" s="300" t="s">
        <v>73</v>
      </c>
      <c r="H72" s="298"/>
      <c r="I72" s="301"/>
      <c r="J72" s="117"/>
      <c r="K72" s="302"/>
      <c r="L72" s="302"/>
      <c r="M72" s="303" t="str">
        <f t="shared" ref="M72:M83" si="19">IF(OR(K72="",L72=""),"",IF(K72&gt;L72,"L",IF(L72&gt;K72,"V","E")))</f>
        <v/>
      </c>
      <c r="N72" s="304"/>
      <c r="O72" s="166"/>
      <c r="P72" s="166"/>
      <c r="Q72" s="166"/>
      <c r="R72" s="166"/>
      <c r="S72" s="166"/>
    </row>
    <row r="73" spans="1:19" s="158" customFormat="1" ht="30.95" customHeight="1" thickBot="1" x14ac:dyDescent="0.25">
      <c r="A73" s="276">
        <f>Global!A73</f>
        <v>44904</v>
      </c>
      <c r="B73" s="305">
        <f>Global!B73</f>
        <v>0.375</v>
      </c>
      <c r="C73" s="278">
        <f>Global!C73</f>
        <v>57</v>
      </c>
      <c r="D73" s="292" t="str">
        <f>Global!D73</f>
        <v>Croacia</v>
      </c>
      <c r="E73" s="280">
        <v>1</v>
      </c>
      <c r="F73" s="281" t="s">
        <v>4</v>
      </c>
      <c r="G73" s="280">
        <v>3</v>
      </c>
      <c r="H73" s="315" t="str">
        <f>Global!H73</f>
        <v>Brasil (Brazil)</v>
      </c>
      <c r="I73" s="283" t="str">
        <f>IF(OR(E73="",G73=""),"",IF(E73&gt;G73,"L",IF(G73&gt;E73,"V","E")))</f>
        <v>V</v>
      </c>
      <c r="J73" s="284"/>
      <c r="K73" s="285">
        <f>IF(Global!E73="","",Global!E73)</f>
        <v>0</v>
      </c>
      <c r="L73" s="285">
        <f>IF(Global!G73="","",Global!G73)</f>
        <v>0</v>
      </c>
      <c r="M73" s="296" t="str">
        <f t="shared" si="19"/>
        <v>E</v>
      </c>
      <c r="N73" s="287">
        <f>IF(M73="","",IF(AND(E73=K73,L73=G73),CTOSPuntosPorMarcador,0)+IF(M73=I73,CTOSPuntosPorGanador,0)+IF(E73-G73=K73-L73,CTOSPuntosPorDiferencia,0))</f>
        <v>0</v>
      </c>
      <c r="O73" s="166"/>
      <c r="P73" s="166"/>
      <c r="Q73" s="166"/>
      <c r="R73" s="166"/>
      <c r="S73" s="166"/>
    </row>
    <row r="74" spans="1:19" s="158" customFormat="1" ht="30.95" customHeight="1" thickBot="1" x14ac:dyDescent="0.25">
      <c r="A74" s="276">
        <f>Global!A74</f>
        <v>44904</v>
      </c>
      <c r="B74" s="306">
        <f>Global!B74</f>
        <v>0.54166666666666663</v>
      </c>
      <c r="C74" s="289">
        <f>Global!C74</f>
        <v>58</v>
      </c>
      <c r="D74" s="292" t="str">
        <f>Global!D74</f>
        <v>Holanda (Holland)</v>
      </c>
      <c r="E74" s="291">
        <v>1</v>
      </c>
      <c r="F74" s="292" t="s">
        <v>4</v>
      </c>
      <c r="G74" s="280">
        <v>2</v>
      </c>
      <c r="H74" s="315" t="str">
        <f>Global!H74</f>
        <v>Argentina</v>
      </c>
      <c r="I74" s="283" t="str">
        <f>IF(OR(E74="",G74=""),"",IF(E74&gt;G74,"L",IF(G74&gt;E74,"V","E")))</f>
        <v>V</v>
      </c>
      <c r="J74" s="284"/>
      <c r="K74" s="285">
        <f>IF(Global!E74="","",Global!E74)</f>
        <v>2</v>
      </c>
      <c r="L74" s="285">
        <f>IF(Global!G74="","",Global!G74)</f>
        <v>2</v>
      </c>
      <c r="M74" s="296" t="str">
        <f t="shared" si="19"/>
        <v>E</v>
      </c>
      <c r="N74" s="287">
        <f>IF(M74="","",IF(AND(E74=K74,L74=G74),CTOSPuntosPorMarcador,0)+IF(M74=I74,CTOSPuntosPorGanador,0)+IF(E74-G74=K74-L74,CTOSPuntosPorDiferencia,0))</f>
        <v>0</v>
      </c>
      <c r="O74" s="166"/>
      <c r="P74" s="166"/>
      <c r="Q74" s="166"/>
      <c r="R74" s="166"/>
      <c r="S74" s="166"/>
    </row>
    <row r="75" spans="1:19" s="158" customFormat="1" ht="30.95" customHeight="1" thickBot="1" x14ac:dyDescent="0.25">
      <c r="A75" s="276">
        <f>Global!A75</f>
        <v>44905</v>
      </c>
      <c r="B75" s="306">
        <f>Global!B75</f>
        <v>0.375</v>
      </c>
      <c r="C75" s="289">
        <f>Global!C75</f>
        <v>59</v>
      </c>
      <c r="D75" s="292" t="str">
        <f>Global!D75</f>
        <v>Marruecos (Morocco)</v>
      </c>
      <c r="E75" s="291">
        <v>2</v>
      </c>
      <c r="F75" s="292" t="s">
        <v>4</v>
      </c>
      <c r="G75" s="280">
        <v>1</v>
      </c>
      <c r="H75" s="315" t="str">
        <f>Global!H75</f>
        <v>Portugal</v>
      </c>
      <c r="I75" s="283" t="str">
        <f>IF(OR(E75="",G75=""),"",IF(E75&gt;G75,"L",IF(G75&gt;E75,"V","E")))</f>
        <v>L</v>
      </c>
      <c r="J75" s="284"/>
      <c r="K75" s="285">
        <f>IF(Global!E75="","",Global!E75)</f>
        <v>1</v>
      </c>
      <c r="L75" s="285">
        <f>IF(Global!G75="","",Global!G75)</f>
        <v>0</v>
      </c>
      <c r="M75" s="296" t="str">
        <f t="shared" si="19"/>
        <v>L</v>
      </c>
      <c r="N75" s="287">
        <f>IF(M75="","",IF(AND(E75=K75,L75=G75),CTOSPuntosPorMarcador,0)+IF(M75=I75,CTOSPuntosPorGanador,0)+IF(E75-G75=K75-L75,CTOSPuntosPorDiferencia,0))</f>
        <v>6</v>
      </c>
      <c r="O75" s="166"/>
      <c r="P75" s="166"/>
      <c r="Q75" s="166"/>
      <c r="R75" s="166"/>
      <c r="S75" s="166"/>
    </row>
    <row r="76" spans="1:19" s="158" customFormat="1" ht="30.95" customHeight="1" thickBot="1" x14ac:dyDescent="0.25">
      <c r="A76" s="276">
        <f>Global!A76</f>
        <v>44905</v>
      </c>
      <c r="B76" s="306">
        <f>Global!B76</f>
        <v>0.54166666666666663</v>
      </c>
      <c r="C76" s="289">
        <f>Global!C76</f>
        <v>60</v>
      </c>
      <c r="D76" s="292" t="str">
        <f>Global!D76</f>
        <v>Francia (France)</v>
      </c>
      <c r="E76" s="291">
        <v>0</v>
      </c>
      <c r="F76" s="292" t="s">
        <v>4</v>
      </c>
      <c r="G76" s="280">
        <v>0</v>
      </c>
      <c r="H76" s="315" t="str">
        <f>Global!H76</f>
        <v>Inglaterra (England)</v>
      </c>
      <c r="I76" s="283" t="str">
        <f>IF(OR(E76="",G76=""),"",IF(E76&gt;G76,"L",IF(G76&gt;E76,"V","E")))</f>
        <v>E</v>
      </c>
      <c r="J76" s="284"/>
      <c r="K76" s="285">
        <f>IF(Global!E76="","",Global!E76)</f>
        <v>2</v>
      </c>
      <c r="L76" s="285">
        <f>IF(Global!G76="","",Global!G76)</f>
        <v>1</v>
      </c>
      <c r="M76" s="296" t="str">
        <f t="shared" si="19"/>
        <v>L</v>
      </c>
      <c r="N76" s="287">
        <f>IF(M76="","",IF(AND(E76=K76,L76=G76),CTOSPuntosPorMarcador,0)+IF(M76=I76,CTOSPuntosPorGanador,0)+IF(E76-G76=K76-L76,CTOSPuntosPorDiferencia,0))</f>
        <v>0</v>
      </c>
      <c r="O76" s="166"/>
      <c r="P76" s="166"/>
      <c r="Q76" s="166"/>
      <c r="R76" s="166"/>
      <c r="S76" s="166"/>
    </row>
    <row r="77" spans="1:19" s="158" customFormat="1" ht="17.25" customHeight="1" thickBot="1" x14ac:dyDescent="0.25">
      <c r="A77" s="297" t="str">
        <f>Global!A77</f>
        <v>SEMIFINALES (Semifinals)</v>
      </c>
      <c r="B77" s="298"/>
      <c r="C77" s="299"/>
      <c r="D77" s="298"/>
      <c r="E77" s="300"/>
      <c r="F77" s="298"/>
      <c r="G77" s="300"/>
      <c r="H77" s="298"/>
      <c r="I77" s="301"/>
      <c r="J77" s="117"/>
      <c r="K77" s="302"/>
      <c r="L77" s="302"/>
      <c r="M77" s="303" t="str">
        <f t="shared" si="19"/>
        <v/>
      </c>
      <c r="N77" s="304"/>
      <c r="O77" s="166"/>
      <c r="P77" s="166"/>
      <c r="Q77" s="166"/>
      <c r="R77" s="166"/>
      <c r="S77" s="166"/>
    </row>
    <row r="78" spans="1:19" s="158" customFormat="1" ht="30.95" customHeight="1" thickBot="1" x14ac:dyDescent="0.25">
      <c r="A78" s="276">
        <f>Global!A78</f>
        <v>44908</v>
      </c>
      <c r="B78" s="305">
        <f>Global!B78</f>
        <v>0.54166666666666663</v>
      </c>
      <c r="C78" s="278">
        <f>Global!C78</f>
        <v>61</v>
      </c>
      <c r="D78" s="281" t="str">
        <f>Global!D78</f>
        <v>Croacia</v>
      </c>
      <c r="E78" s="280">
        <v>1</v>
      </c>
      <c r="F78" s="281" t="s">
        <v>4</v>
      </c>
      <c r="G78" s="280">
        <v>2</v>
      </c>
      <c r="H78" s="314" t="str">
        <f>Global!H78</f>
        <v>Argentina</v>
      </c>
      <c r="I78" s="283" t="str">
        <f>IF(OR(E78="",G78=""),"",IF(E78&gt;G78,"L",IF(G78&gt;E78,"V","E")))</f>
        <v>V</v>
      </c>
      <c r="J78" s="284"/>
      <c r="K78" s="285">
        <f>IF(Global!E78="","",Global!E78)</f>
        <v>0</v>
      </c>
      <c r="L78" s="285">
        <f>IF(Global!G78="","",Global!G78)</f>
        <v>3</v>
      </c>
      <c r="M78" s="296" t="str">
        <f t="shared" si="19"/>
        <v>V</v>
      </c>
      <c r="N78" s="287">
        <f>IF(M78="","",IF(AND(E78=K78,L78=G78),SEMIPuntosPorMarcador,0)+IF(M78=I78,SEMIPuntosPorGanador,0)+IF(E78-G78=K78-L78,SEMIPuntosPorDiferencia,0))</f>
        <v>7</v>
      </c>
      <c r="O78" s="166"/>
      <c r="P78" s="166"/>
      <c r="Q78" s="166"/>
      <c r="R78" s="166"/>
      <c r="S78" s="166"/>
    </row>
    <row r="79" spans="1:19" s="158" customFormat="1" ht="30.95" customHeight="1" thickBot="1" x14ac:dyDescent="0.25">
      <c r="A79" s="276">
        <f>Global!A79</f>
        <v>44909</v>
      </c>
      <c r="B79" s="306">
        <f>Global!B79</f>
        <v>0.54166666666666663</v>
      </c>
      <c r="C79" s="289">
        <f>Global!C79</f>
        <v>62</v>
      </c>
      <c r="D79" s="292" t="str">
        <f>Global!D79</f>
        <v>Marruecos (Morocco)</v>
      </c>
      <c r="E79" s="291">
        <v>1</v>
      </c>
      <c r="F79" s="292" t="s">
        <v>4</v>
      </c>
      <c r="G79" s="291">
        <v>2</v>
      </c>
      <c r="H79" s="315" t="str">
        <f>Global!H79</f>
        <v>Francia (France)</v>
      </c>
      <c r="I79" s="283" t="str">
        <f>IF(OR(E79="",G79=""),"",IF(E79&gt;G79,"L",IF(G79&gt;E79,"V","E")))</f>
        <v>V</v>
      </c>
      <c r="J79" s="284"/>
      <c r="K79" s="285">
        <f>IF(Global!E79="","",Global!E79)</f>
        <v>0</v>
      </c>
      <c r="L79" s="285">
        <f>IF(Global!G79="","",Global!G79)</f>
        <v>2</v>
      </c>
      <c r="M79" s="296" t="str">
        <f t="shared" si="19"/>
        <v>V</v>
      </c>
      <c r="N79" s="287">
        <f>IF(M79="","",IF(AND(E79=K79,L79=G79),SEMIPuntosPorMarcador,0)+IF(M79=I79,SEMIPuntosPorGanador,0)+IF(E79-G79=K79-L79,SEMIPuntosPorDiferencia,0))</f>
        <v>7</v>
      </c>
      <c r="O79" s="166"/>
      <c r="P79" s="166"/>
      <c r="Q79" s="166"/>
      <c r="R79" s="166"/>
      <c r="S79" s="166"/>
    </row>
    <row r="80" spans="1:19" s="158" customFormat="1" ht="17.25" customHeight="1" thickBot="1" x14ac:dyDescent="0.25">
      <c r="A80" s="297" t="str">
        <f>Global!A80</f>
        <v>TERCER PUESTO (Third Place)</v>
      </c>
      <c r="B80" s="312"/>
      <c r="C80" s="313"/>
      <c r="D80" s="298"/>
      <c r="E80" s="300"/>
      <c r="F80" s="298"/>
      <c r="G80" s="300"/>
      <c r="H80" s="298"/>
      <c r="I80" s="301"/>
      <c r="J80" s="117"/>
      <c r="K80" s="302"/>
      <c r="L80" s="302"/>
      <c r="M80" s="303" t="str">
        <f t="shared" si="19"/>
        <v/>
      </c>
      <c r="N80" s="304"/>
      <c r="O80" s="166"/>
      <c r="P80" s="166"/>
      <c r="Q80" s="166"/>
      <c r="R80" s="166"/>
      <c r="S80" s="166"/>
    </row>
    <row r="81" spans="1:19" s="158" customFormat="1" ht="30.95" customHeight="1" thickBot="1" x14ac:dyDescent="0.25">
      <c r="A81" s="276">
        <f>Global!A81</f>
        <v>44912</v>
      </c>
      <c r="B81" s="305">
        <f>Global!B81</f>
        <v>0.375</v>
      </c>
      <c r="C81" s="278">
        <f>Global!C81</f>
        <v>63</v>
      </c>
      <c r="D81" s="281" t="str">
        <f>Global!D81</f>
        <v>Croacia</v>
      </c>
      <c r="E81" s="280">
        <v>2</v>
      </c>
      <c r="F81" s="281" t="s">
        <v>4</v>
      </c>
      <c r="G81" s="280">
        <v>0</v>
      </c>
      <c r="H81" s="314" t="str">
        <f>Global!H81</f>
        <v>Marruecos (Morocco)</v>
      </c>
      <c r="I81" s="283" t="str">
        <f>IF(OR(E81="",G81=""),"",IF(E81&gt;G81,"L",IF(G81&gt;E81,"V","E")))</f>
        <v>L</v>
      </c>
      <c r="J81" s="284"/>
      <c r="K81" s="285">
        <f>IF(Global!E81="","",Global!E81)</f>
        <v>2</v>
      </c>
      <c r="L81" s="285">
        <f>IF(Global!G81="","",Global!G81)</f>
        <v>1</v>
      </c>
      <c r="M81" s="296" t="str">
        <f t="shared" si="19"/>
        <v>L</v>
      </c>
      <c r="N81" s="287">
        <f>IF(M81="","",IF(AND(E81=K81,L81=G81),TERCPuntosPorMarcador,0)+IF(M81=I81,TERCPuntosPorGanador,0)+IF(E81-G81=K81-L81,TERCPuntosPorDiferencia,0))</f>
        <v>8</v>
      </c>
      <c r="O81" s="166"/>
      <c r="P81" s="166"/>
      <c r="Q81" s="166"/>
      <c r="R81" s="166"/>
      <c r="S81" s="166"/>
    </row>
    <row r="82" spans="1:19" s="158" customFormat="1" ht="17.25" customHeight="1" thickBot="1" x14ac:dyDescent="0.25">
      <c r="A82" s="297" t="str">
        <f>Global!A82</f>
        <v>FINAL</v>
      </c>
      <c r="B82" s="298"/>
      <c r="C82" s="299"/>
      <c r="D82" s="298"/>
      <c r="E82" s="300"/>
      <c r="F82" s="298"/>
      <c r="G82" s="300"/>
      <c r="H82" s="298"/>
      <c r="I82" s="301"/>
      <c r="J82" s="117"/>
      <c r="K82" s="302"/>
      <c r="L82" s="302"/>
      <c r="M82" s="303" t="str">
        <f t="shared" si="19"/>
        <v/>
      </c>
      <c r="N82" s="304"/>
      <c r="O82" s="166"/>
      <c r="P82" s="166"/>
      <c r="Q82" s="166"/>
      <c r="R82" s="166"/>
      <c r="S82" s="166"/>
    </row>
    <row r="83" spans="1:19" s="158" customFormat="1" ht="30.95" customHeight="1" thickBot="1" x14ac:dyDescent="0.25">
      <c r="A83" s="276">
        <f>Global!A83</f>
        <v>44913</v>
      </c>
      <c r="B83" s="316">
        <f>Global!B83</f>
        <v>0.375</v>
      </c>
      <c r="C83" s="317">
        <f>Global!C83</f>
        <v>64</v>
      </c>
      <c r="D83" s="318" t="str">
        <f>Global!D83</f>
        <v>Argentina</v>
      </c>
      <c r="E83" s="280">
        <v>2</v>
      </c>
      <c r="F83" s="318" t="s">
        <v>4</v>
      </c>
      <c r="G83" s="280">
        <v>0</v>
      </c>
      <c r="H83" s="319" t="str">
        <f>Global!H83</f>
        <v>Francia (France)</v>
      </c>
      <c r="I83" s="283" t="str">
        <f>IF(OR(E83="",G83=""),"",IF(E83&gt;G83,"L",IF(G83&gt;E83,"V","E")))</f>
        <v>L</v>
      </c>
      <c r="J83" s="311"/>
      <c r="K83" s="320">
        <f>IF(Global!E83="","",Global!E83)</f>
        <v>2</v>
      </c>
      <c r="L83" s="320">
        <f>IF(Global!G83="","",Global!G83)</f>
        <v>2</v>
      </c>
      <c r="M83" s="286" t="str">
        <f t="shared" si="19"/>
        <v>E</v>
      </c>
      <c r="N83" s="287">
        <f>IF(M83="","",IF(AND(E83=K83,L83=G83),FINALPuntosPorMarcador,0)+IF(M83=I83,FINALPuntosPorGanador,0)+IF(E83-G83=K83-L83,FINALPuntosPorDiferencia,0))</f>
        <v>0</v>
      </c>
      <c r="O83" s="166"/>
      <c r="P83" s="166"/>
      <c r="Q83" s="166"/>
      <c r="R83" s="166"/>
      <c r="S83" s="166"/>
    </row>
    <row r="84" spans="1:19" ht="17.25" customHeight="1" x14ac:dyDescent="0.2">
      <c r="A84" s="262"/>
      <c r="B84" s="263"/>
      <c r="C84" s="264"/>
      <c r="D84" s="196"/>
      <c r="E84" s="192"/>
      <c r="F84" s="196"/>
      <c r="G84" s="192"/>
      <c r="H84" s="196"/>
      <c r="I84" s="195"/>
      <c r="J84" s="29"/>
      <c r="K84" s="198"/>
      <c r="L84" s="198"/>
      <c r="M84" s="265" t="s">
        <v>22</v>
      </c>
      <c r="N84" s="266">
        <f>SUM(N8:N83)</f>
        <v>92</v>
      </c>
      <c r="O84" s="161"/>
      <c r="P84" s="161"/>
      <c r="Q84" s="161"/>
      <c r="R84" s="161"/>
      <c r="S84" s="161"/>
    </row>
    <row r="85" spans="1:19" s="10" customFormat="1" ht="17.25" customHeight="1" x14ac:dyDescent="0.2">
      <c r="A85" s="87" t="str">
        <f>Global!A85</f>
        <v>FASE DE GRUPOS</v>
      </c>
      <c r="B85" s="88"/>
      <c r="C85" s="89"/>
      <c r="D85" s="90"/>
      <c r="E85" s="267"/>
      <c r="F85" s="90"/>
      <c r="G85" s="267"/>
      <c r="H85" s="92"/>
      <c r="I85" s="81"/>
      <c r="J85" s="30"/>
      <c r="K85" s="189"/>
      <c r="L85" s="189"/>
      <c r="M85" s="189"/>
      <c r="N85" s="189"/>
      <c r="O85" s="82"/>
      <c r="P85" s="82"/>
      <c r="Q85" s="82"/>
      <c r="R85" s="82"/>
      <c r="S85" s="82"/>
    </row>
    <row r="86" spans="1:19" ht="17.25" customHeight="1" x14ac:dyDescent="0.2">
      <c r="A86" s="83" t="str">
        <f>Global!A86</f>
        <v>Puntos por Marcador Atinado</v>
      </c>
      <c r="B86" s="83"/>
      <c r="C86" s="93"/>
      <c r="D86" s="83"/>
      <c r="E86" s="94">
        <f>Global!E86</f>
        <v>1</v>
      </c>
      <c r="F86" s="53"/>
      <c r="G86" s="268"/>
      <c r="H86" s="53"/>
      <c r="I86" s="57"/>
      <c r="J86" s="30"/>
      <c r="K86" s="167"/>
      <c r="L86" s="167"/>
      <c r="M86" s="167"/>
      <c r="N86" s="167"/>
      <c r="O86" s="167"/>
      <c r="P86" s="167"/>
      <c r="Q86" s="167"/>
      <c r="R86" s="167"/>
      <c r="S86" s="167"/>
    </row>
    <row r="87" spans="1:19" ht="17.25" customHeight="1" x14ac:dyDescent="0.2">
      <c r="A87" s="83" t="str">
        <f>Global!A87</f>
        <v>Puntos por Ganador/Empate Atinado</v>
      </c>
      <c r="B87" s="83"/>
      <c r="C87" s="93"/>
      <c r="D87" s="85"/>
      <c r="E87" s="94">
        <f>Global!E87</f>
        <v>1</v>
      </c>
      <c r="F87" s="53"/>
      <c r="G87" s="268"/>
      <c r="H87" s="53"/>
      <c r="I87" s="57"/>
      <c r="J87" s="30"/>
      <c r="K87" s="167"/>
      <c r="L87" s="167"/>
      <c r="M87" s="167"/>
      <c r="N87" s="167"/>
      <c r="O87" s="167"/>
      <c r="P87" s="167"/>
      <c r="Q87" s="167"/>
      <c r="R87" s="167"/>
      <c r="S87" s="167"/>
    </row>
    <row r="88" spans="1:19" ht="17.25" customHeight="1" x14ac:dyDescent="0.2">
      <c r="A88" s="83" t="str">
        <f>Global!A88</f>
        <v>Puntos por Ganador y Diferencia de Goles Atinado</v>
      </c>
      <c r="B88" s="84"/>
      <c r="C88" s="84"/>
      <c r="D88" s="85"/>
      <c r="E88" s="94">
        <f>Global!E88</f>
        <v>1</v>
      </c>
      <c r="F88" s="53"/>
      <c r="G88" s="268"/>
      <c r="H88" s="53"/>
      <c r="I88" s="57"/>
      <c r="J88" s="30"/>
      <c r="K88" s="167"/>
      <c r="L88" s="167"/>
      <c r="M88" s="167"/>
      <c r="N88" s="167"/>
      <c r="O88" s="167"/>
      <c r="P88" s="167"/>
      <c r="Q88" s="167"/>
      <c r="R88" s="167"/>
      <c r="S88" s="167"/>
    </row>
    <row r="89" spans="1:19" ht="17.25" customHeight="1" x14ac:dyDescent="0.2">
      <c r="A89" s="83"/>
      <c r="B89" s="84"/>
      <c r="C89" s="84"/>
      <c r="D89" s="85"/>
      <c r="E89" s="269"/>
      <c r="F89" s="53"/>
      <c r="G89" s="268"/>
      <c r="H89" s="53"/>
      <c r="I89" s="57"/>
      <c r="J89" s="30"/>
      <c r="K89" s="167"/>
      <c r="L89" s="167"/>
      <c r="M89" s="167"/>
      <c r="N89" s="167"/>
      <c r="O89" s="167"/>
      <c r="P89" s="167"/>
      <c r="Q89" s="167"/>
      <c r="R89" s="167"/>
      <c r="S89" s="167"/>
    </row>
    <row r="90" spans="1:19" ht="17.25" customHeight="1" x14ac:dyDescent="0.2">
      <c r="A90" s="87" t="str">
        <f>Global!A90</f>
        <v>OCTAVOS DE FINAL</v>
      </c>
      <c r="B90" s="55"/>
      <c r="C90" s="55"/>
      <c r="D90" s="53"/>
      <c r="E90" s="268"/>
      <c r="F90" s="53"/>
      <c r="G90" s="268"/>
      <c r="H90" s="53"/>
      <c r="I90" s="57"/>
      <c r="J90" s="30"/>
      <c r="K90" s="167"/>
      <c r="L90" s="167"/>
      <c r="M90" s="167"/>
      <c r="N90" s="167"/>
      <c r="O90" s="167"/>
      <c r="P90" s="167"/>
      <c r="Q90" s="167"/>
      <c r="R90" s="167"/>
      <c r="S90" s="167"/>
    </row>
    <row r="91" spans="1:19" ht="17.25" customHeight="1" x14ac:dyDescent="0.2">
      <c r="A91" s="83" t="str">
        <f>Global!A91</f>
        <v>Puntos por Marcador Atinado</v>
      </c>
      <c r="B91" s="83"/>
      <c r="C91" s="93"/>
      <c r="D91" s="83"/>
      <c r="E91" s="94">
        <f>Global!E91</f>
        <v>1</v>
      </c>
      <c r="F91" s="53"/>
      <c r="G91" s="268"/>
      <c r="H91" s="53"/>
      <c r="I91" s="57"/>
      <c r="J91" s="30"/>
      <c r="K91" s="167"/>
      <c r="L91" s="167"/>
      <c r="M91" s="167"/>
      <c r="N91" s="167"/>
      <c r="O91" s="167"/>
      <c r="P91" s="167"/>
      <c r="Q91" s="167"/>
      <c r="R91" s="167"/>
      <c r="S91" s="167"/>
    </row>
    <row r="92" spans="1:19" ht="17.25" customHeight="1" x14ac:dyDescent="0.2">
      <c r="A92" s="83" t="str">
        <f>Global!A92</f>
        <v>Puntos por Ganador/Empate Atinado</v>
      </c>
      <c r="B92" s="83"/>
      <c r="C92" s="93"/>
      <c r="D92" s="85"/>
      <c r="E92" s="94">
        <f>Global!E92</f>
        <v>3</v>
      </c>
      <c r="F92" s="53"/>
      <c r="G92" s="268"/>
      <c r="H92" s="53"/>
      <c r="I92" s="57"/>
      <c r="J92" s="30"/>
      <c r="K92" s="167"/>
      <c r="L92" s="167"/>
      <c r="M92" s="167"/>
      <c r="N92" s="167"/>
      <c r="O92" s="167"/>
      <c r="P92" s="167"/>
      <c r="Q92" s="167"/>
      <c r="R92" s="167"/>
      <c r="S92" s="167"/>
    </row>
    <row r="93" spans="1:19" ht="17.25" customHeight="1" x14ac:dyDescent="0.2">
      <c r="A93" s="83" t="str">
        <f>Global!A93</f>
        <v>Puntos por Ganador y Diferencia de Goles Atinado</v>
      </c>
      <c r="B93" s="84"/>
      <c r="C93" s="84"/>
      <c r="D93" s="85"/>
      <c r="E93" s="94">
        <f>Global!E93</f>
        <v>1</v>
      </c>
      <c r="F93" s="53"/>
      <c r="G93" s="268"/>
      <c r="H93" s="53"/>
      <c r="I93" s="57"/>
      <c r="J93" s="30"/>
      <c r="K93" s="167"/>
      <c r="L93" s="167"/>
      <c r="M93" s="167"/>
      <c r="N93" s="167"/>
      <c r="O93" s="167"/>
      <c r="P93" s="167"/>
      <c r="Q93" s="167"/>
      <c r="R93" s="167"/>
      <c r="S93" s="167"/>
    </row>
    <row r="94" spans="1:19" ht="17.25" customHeight="1" x14ac:dyDescent="0.2">
      <c r="A94" s="54"/>
      <c r="B94" s="55"/>
      <c r="C94" s="55"/>
      <c r="D94" s="53"/>
      <c r="E94" s="268"/>
      <c r="F94" s="53"/>
      <c r="G94" s="268"/>
      <c r="H94" s="53"/>
      <c r="I94" s="57"/>
      <c r="J94" s="30"/>
      <c r="K94" s="167"/>
      <c r="L94" s="167"/>
      <c r="M94" s="167"/>
      <c r="N94" s="167"/>
      <c r="O94" s="167"/>
      <c r="P94" s="167"/>
      <c r="Q94" s="167"/>
      <c r="R94" s="167"/>
      <c r="S94" s="167"/>
    </row>
    <row r="95" spans="1:19" ht="17.25" customHeight="1" x14ac:dyDescent="0.2">
      <c r="A95" s="87" t="str">
        <f>Global!A95</f>
        <v>CUARTOS DE FINAL</v>
      </c>
      <c r="B95" s="55"/>
      <c r="C95" s="55"/>
      <c r="D95" s="53"/>
      <c r="E95" s="268"/>
      <c r="F95" s="53"/>
      <c r="G95" s="268"/>
      <c r="H95" s="53"/>
      <c r="I95" s="57"/>
      <c r="J95" s="30"/>
      <c r="K95" s="167"/>
      <c r="L95" s="167"/>
      <c r="M95" s="167"/>
      <c r="N95" s="167"/>
      <c r="O95" s="167"/>
      <c r="P95" s="167"/>
      <c r="Q95" s="167"/>
      <c r="R95" s="167"/>
      <c r="S95" s="167"/>
    </row>
    <row r="96" spans="1:19" ht="17.25" customHeight="1" x14ac:dyDescent="0.2">
      <c r="A96" s="83" t="str">
        <f>Global!A96</f>
        <v>Puntos por Marcador Atinado</v>
      </c>
      <c r="B96" s="83"/>
      <c r="C96" s="93"/>
      <c r="D96" s="83"/>
      <c r="E96" s="94">
        <f>Global!E96</f>
        <v>1</v>
      </c>
      <c r="F96" s="53"/>
      <c r="G96" s="268"/>
      <c r="H96" s="53"/>
      <c r="I96" s="57"/>
      <c r="J96" s="30"/>
      <c r="K96" s="167"/>
      <c r="L96" s="167"/>
      <c r="M96" s="167"/>
      <c r="N96" s="167"/>
      <c r="O96" s="167"/>
      <c r="P96" s="167"/>
      <c r="Q96" s="167"/>
      <c r="R96" s="167"/>
      <c r="S96" s="167"/>
    </row>
    <row r="97" spans="1:19" ht="17.25" customHeight="1" x14ac:dyDescent="0.2">
      <c r="A97" s="83" t="str">
        <f>Global!A97</f>
        <v>Puntos por Ganador/Empate Atinado</v>
      </c>
      <c r="B97" s="83"/>
      <c r="C97" s="93"/>
      <c r="D97" s="85"/>
      <c r="E97" s="94">
        <f>Global!E97</f>
        <v>5</v>
      </c>
      <c r="F97" s="53"/>
      <c r="G97" s="268"/>
      <c r="H97" s="53"/>
      <c r="I97" s="57"/>
      <c r="J97" s="30"/>
      <c r="K97" s="167"/>
      <c r="L97" s="167"/>
      <c r="M97" s="167"/>
      <c r="N97" s="167"/>
      <c r="O97" s="167"/>
      <c r="P97" s="167"/>
      <c r="Q97" s="167"/>
      <c r="R97" s="167"/>
      <c r="S97" s="167"/>
    </row>
    <row r="98" spans="1:19" ht="17.25" customHeight="1" x14ac:dyDescent="0.2">
      <c r="A98" s="83" t="str">
        <f>Global!A98</f>
        <v>Puntos por Ganador y Diferencia de Goles Atinado</v>
      </c>
      <c r="B98" s="84"/>
      <c r="C98" s="84"/>
      <c r="D98" s="85"/>
      <c r="E98" s="94">
        <f>Global!E98</f>
        <v>1</v>
      </c>
      <c r="F98" s="53"/>
      <c r="G98" s="268"/>
      <c r="H98" s="53"/>
      <c r="I98" s="57"/>
      <c r="J98" s="30"/>
      <c r="K98" s="167"/>
      <c r="L98" s="167"/>
      <c r="M98" s="167"/>
      <c r="N98" s="167"/>
      <c r="O98" s="167"/>
      <c r="P98" s="167"/>
      <c r="Q98" s="167"/>
      <c r="R98" s="167"/>
      <c r="S98" s="167"/>
    </row>
    <row r="99" spans="1:19" ht="17.25" customHeight="1" x14ac:dyDescent="0.2">
      <c r="A99" s="54"/>
      <c r="B99" s="55"/>
      <c r="C99" s="55"/>
      <c r="D99" s="53"/>
      <c r="E99" s="268"/>
      <c r="F99" s="53"/>
      <c r="G99" s="268"/>
      <c r="H99" s="53"/>
      <c r="I99" s="57"/>
      <c r="J99" s="30"/>
      <c r="K99" s="167"/>
      <c r="L99" s="167"/>
      <c r="M99" s="167"/>
      <c r="N99" s="167"/>
      <c r="O99" s="167"/>
      <c r="P99" s="167"/>
      <c r="Q99" s="167"/>
      <c r="R99" s="167"/>
      <c r="S99" s="167"/>
    </row>
    <row r="100" spans="1:19" ht="17.25" customHeight="1" x14ac:dyDescent="0.2">
      <c r="A100" s="87" t="str">
        <f>Global!A100</f>
        <v>SEMIFINAL</v>
      </c>
      <c r="B100" s="55"/>
      <c r="C100" s="55"/>
      <c r="D100" s="53"/>
      <c r="E100" s="268"/>
      <c r="F100" s="53"/>
      <c r="G100" s="268"/>
      <c r="H100" s="53"/>
      <c r="I100" s="57"/>
      <c r="J100" s="30"/>
      <c r="K100" s="167"/>
      <c r="L100" s="167"/>
      <c r="M100" s="167"/>
      <c r="N100" s="167"/>
      <c r="O100" s="167"/>
      <c r="P100" s="167"/>
      <c r="Q100" s="167"/>
      <c r="R100" s="167"/>
      <c r="S100" s="167"/>
    </row>
    <row r="101" spans="1:19" ht="17.25" customHeight="1" x14ac:dyDescent="0.2">
      <c r="A101" s="83" t="str">
        <f>Global!A101</f>
        <v>Puntos por Marcador Atinado</v>
      </c>
      <c r="B101" s="83"/>
      <c r="C101" s="93"/>
      <c r="D101" s="83"/>
      <c r="E101" s="94">
        <f>Global!E101</f>
        <v>1</v>
      </c>
      <c r="F101" s="53"/>
      <c r="G101" s="268"/>
      <c r="H101" s="53"/>
      <c r="I101" s="57"/>
      <c r="J101" s="30"/>
      <c r="K101" s="167"/>
      <c r="L101" s="167"/>
      <c r="M101" s="167"/>
      <c r="N101" s="167"/>
      <c r="O101" s="167"/>
      <c r="P101" s="167"/>
      <c r="Q101" s="167"/>
      <c r="R101" s="167"/>
      <c r="S101" s="167"/>
    </row>
    <row r="102" spans="1:19" ht="17.25" customHeight="1" x14ac:dyDescent="0.2">
      <c r="A102" s="83" t="str">
        <f>Global!A102</f>
        <v>Puntos por Ganador/Empate Atinado</v>
      </c>
      <c r="B102" s="83"/>
      <c r="C102" s="93"/>
      <c r="D102" s="85"/>
      <c r="E102" s="94">
        <f>Global!E102</f>
        <v>7</v>
      </c>
      <c r="F102" s="53"/>
      <c r="G102" s="268"/>
      <c r="H102" s="53"/>
      <c r="I102" s="57"/>
      <c r="J102" s="30"/>
      <c r="K102" s="167"/>
      <c r="L102" s="167"/>
      <c r="M102" s="167"/>
      <c r="N102" s="167"/>
      <c r="O102" s="167"/>
      <c r="P102" s="167"/>
      <c r="Q102" s="167"/>
      <c r="R102" s="167"/>
      <c r="S102" s="167"/>
    </row>
    <row r="103" spans="1:19" ht="17.25" customHeight="1" x14ac:dyDescent="0.2">
      <c r="A103" s="83" t="str">
        <f>Global!A103</f>
        <v>Puntos por Ganador y Diferencia de Goles Atinado</v>
      </c>
      <c r="B103" s="84"/>
      <c r="C103" s="84"/>
      <c r="D103" s="85"/>
      <c r="E103" s="94">
        <f>Global!E103</f>
        <v>1</v>
      </c>
      <c r="F103" s="53"/>
      <c r="G103" s="268"/>
      <c r="H103" s="53"/>
      <c r="I103" s="57"/>
      <c r="J103" s="30"/>
      <c r="K103" s="167"/>
      <c r="L103" s="167"/>
      <c r="M103" s="167"/>
      <c r="N103" s="167"/>
      <c r="O103" s="167"/>
      <c r="P103" s="167"/>
      <c r="Q103" s="167"/>
      <c r="R103" s="167"/>
      <c r="S103" s="167"/>
    </row>
    <row r="104" spans="1:19" ht="17.25" customHeight="1" x14ac:dyDescent="0.2">
      <c r="A104" s="54"/>
      <c r="B104" s="55"/>
      <c r="C104" s="55"/>
      <c r="D104" s="53"/>
      <c r="E104" s="268"/>
      <c r="F104" s="53"/>
      <c r="G104" s="268"/>
      <c r="H104" s="53"/>
      <c r="I104" s="57"/>
      <c r="J104" s="30"/>
      <c r="K104" s="167"/>
      <c r="L104" s="167"/>
      <c r="M104" s="167"/>
      <c r="N104" s="167"/>
      <c r="O104" s="167"/>
      <c r="P104" s="167"/>
      <c r="Q104" s="167"/>
      <c r="R104" s="167"/>
      <c r="S104" s="167"/>
    </row>
    <row r="105" spans="1:19" ht="17.25" customHeight="1" x14ac:dyDescent="0.2">
      <c r="A105" s="87" t="str">
        <f>Global!A105</f>
        <v>TERCER LUGAR</v>
      </c>
      <c r="B105" s="55"/>
      <c r="C105" s="55"/>
      <c r="D105" s="53"/>
      <c r="E105" s="268"/>
      <c r="F105" s="53"/>
      <c r="G105" s="268"/>
      <c r="H105" s="53"/>
      <c r="I105" s="57"/>
      <c r="J105" s="30"/>
      <c r="K105" s="167"/>
      <c r="L105" s="167"/>
      <c r="M105" s="167"/>
      <c r="N105" s="167"/>
      <c r="O105" s="167"/>
      <c r="P105" s="167"/>
      <c r="Q105" s="167"/>
      <c r="R105" s="167"/>
      <c r="S105" s="167"/>
    </row>
    <row r="106" spans="1:19" ht="17.25" customHeight="1" x14ac:dyDescent="0.2">
      <c r="A106" s="83" t="str">
        <f>Global!A106</f>
        <v>Puntos por Marcador Atinado</v>
      </c>
      <c r="B106" s="83"/>
      <c r="C106" s="93"/>
      <c r="D106" s="83"/>
      <c r="E106" s="94">
        <f>Global!E106</f>
        <v>1</v>
      </c>
      <c r="F106" s="53"/>
      <c r="G106" s="268"/>
      <c r="H106" s="53"/>
      <c r="I106" s="57"/>
      <c r="J106" s="30"/>
      <c r="K106" s="167"/>
      <c r="L106" s="167"/>
      <c r="M106" s="167"/>
      <c r="N106" s="167"/>
      <c r="O106" s="167"/>
      <c r="P106" s="167"/>
      <c r="Q106" s="167"/>
      <c r="R106" s="167"/>
      <c r="S106" s="167"/>
    </row>
    <row r="107" spans="1:19" ht="17.25" customHeight="1" x14ac:dyDescent="0.2">
      <c r="A107" s="83" t="str">
        <f>Global!A107</f>
        <v>Puntos por Ganador/Empate Atinado</v>
      </c>
      <c r="B107" s="83"/>
      <c r="C107" s="93"/>
      <c r="D107" s="85"/>
      <c r="E107" s="94">
        <f>Global!E107</f>
        <v>8</v>
      </c>
      <c r="F107" s="53"/>
      <c r="G107" s="268"/>
      <c r="H107" s="53"/>
      <c r="I107" s="57"/>
      <c r="J107" s="30"/>
      <c r="K107" s="167"/>
      <c r="L107" s="167"/>
      <c r="M107" s="167"/>
      <c r="N107" s="167"/>
      <c r="O107" s="167"/>
      <c r="P107" s="167"/>
      <c r="Q107" s="167"/>
      <c r="R107" s="167"/>
      <c r="S107" s="167"/>
    </row>
    <row r="108" spans="1:19" ht="17.25" customHeight="1" x14ac:dyDescent="0.2">
      <c r="A108" s="83" t="str">
        <f>Global!A108</f>
        <v>Puntos por Ganador y Diferencia de Goles Atinado</v>
      </c>
      <c r="B108" s="84"/>
      <c r="C108" s="84"/>
      <c r="D108" s="85"/>
      <c r="E108" s="94">
        <f>Global!E108</f>
        <v>1</v>
      </c>
      <c r="F108" s="53"/>
      <c r="G108" s="268"/>
      <c r="H108" s="53"/>
      <c r="I108" s="57"/>
      <c r="J108" s="30"/>
      <c r="K108" s="167"/>
      <c r="L108" s="167"/>
      <c r="M108" s="167"/>
      <c r="N108" s="167"/>
      <c r="O108" s="167"/>
      <c r="P108" s="167"/>
      <c r="Q108" s="167"/>
      <c r="R108" s="167"/>
      <c r="S108" s="167"/>
    </row>
    <row r="109" spans="1:19" ht="17.25" customHeight="1" x14ac:dyDescent="0.2">
      <c r="A109" s="83"/>
      <c r="B109" s="84"/>
      <c r="C109" s="84"/>
      <c r="D109" s="85"/>
      <c r="E109" s="94"/>
      <c r="F109" s="53"/>
      <c r="G109" s="268"/>
      <c r="H109" s="53"/>
      <c r="I109" s="57"/>
      <c r="J109" s="30"/>
      <c r="K109" s="167"/>
      <c r="L109" s="167"/>
      <c r="M109" s="167"/>
      <c r="N109" s="167"/>
      <c r="O109" s="167"/>
      <c r="P109" s="167"/>
      <c r="Q109" s="167"/>
      <c r="R109" s="167"/>
      <c r="S109" s="167"/>
    </row>
    <row r="110" spans="1:19" ht="17.25" customHeight="1" x14ac:dyDescent="0.2">
      <c r="A110" s="87" t="str">
        <f>Global!A110</f>
        <v>FINAL</v>
      </c>
      <c r="B110" s="55"/>
      <c r="C110" s="55"/>
      <c r="D110" s="53"/>
      <c r="E110" s="268"/>
      <c r="F110" s="53"/>
      <c r="G110" s="268"/>
      <c r="H110" s="53"/>
      <c r="I110" s="57"/>
      <c r="J110" s="30"/>
      <c r="K110" s="167"/>
      <c r="L110" s="167"/>
      <c r="M110" s="167"/>
      <c r="N110" s="167"/>
      <c r="O110" s="167"/>
      <c r="P110" s="167"/>
      <c r="Q110" s="167"/>
      <c r="R110" s="167"/>
      <c r="S110" s="167"/>
    </row>
    <row r="111" spans="1:19" ht="17.25" customHeight="1" x14ac:dyDescent="0.2">
      <c r="A111" s="83" t="str">
        <f>Global!A111</f>
        <v>Puntos por Marcador Atinado</v>
      </c>
      <c r="B111" s="83"/>
      <c r="C111" s="93"/>
      <c r="D111" s="83"/>
      <c r="E111" s="94">
        <f>Global!E111</f>
        <v>1</v>
      </c>
      <c r="F111" s="53"/>
      <c r="G111" s="268"/>
      <c r="H111" s="53"/>
      <c r="I111" s="57"/>
      <c r="J111" s="30"/>
      <c r="K111" s="167"/>
      <c r="L111" s="167"/>
      <c r="M111" s="167"/>
      <c r="N111" s="167"/>
      <c r="O111" s="167"/>
      <c r="P111" s="167"/>
      <c r="Q111" s="167"/>
      <c r="R111" s="167"/>
      <c r="S111" s="167"/>
    </row>
    <row r="112" spans="1:19" ht="17.25" customHeight="1" x14ac:dyDescent="0.2">
      <c r="A112" s="83" t="str">
        <f>Global!A112</f>
        <v>Puntos por Ganador/Empate Atinado</v>
      </c>
      <c r="B112" s="83"/>
      <c r="C112" s="93"/>
      <c r="D112" s="85"/>
      <c r="E112" s="94">
        <f>Global!E112</f>
        <v>10</v>
      </c>
      <c r="F112" s="53"/>
      <c r="G112" s="268"/>
      <c r="H112" s="53"/>
      <c r="I112" s="57"/>
      <c r="J112" s="30"/>
      <c r="K112" s="167"/>
      <c r="L112" s="167"/>
      <c r="M112" s="167"/>
      <c r="N112" s="167"/>
      <c r="O112" s="167"/>
      <c r="P112" s="167"/>
      <c r="Q112" s="167"/>
      <c r="R112" s="167"/>
      <c r="S112" s="167"/>
    </row>
    <row r="113" spans="1:19" ht="17.25" customHeight="1" x14ac:dyDescent="0.2">
      <c r="A113" s="83" t="str">
        <f>Global!A113</f>
        <v>Puntos por Ganador y Diferencia de Goles Atinado</v>
      </c>
      <c r="B113" s="84"/>
      <c r="C113" s="84"/>
      <c r="D113" s="85"/>
      <c r="E113" s="94">
        <f>Global!E113</f>
        <v>1</v>
      </c>
      <c r="F113" s="53"/>
      <c r="G113" s="268"/>
      <c r="H113" s="53"/>
      <c r="I113" s="57"/>
      <c r="J113" s="30"/>
      <c r="K113" s="167"/>
      <c r="L113" s="167"/>
      <c r="M113" s="167"/>
      <c r="N113" s="167"/>
      <c r="O113" s="167"/>
      <c r="P113" s="167"/>
      <c r="Q113" s="167"/>
      <c r="R113" s="167"/>
      <c r="S113" s="167"/>
    </row>
    <row r="114" spans="1:19" ht="17.25" customHeight="1" x14ac:dyDescent="0.2">
      <c r="A114" s="54"/>
      <c r="B114" s="55"/>
      <c r="C114" s="55"/>
      <c r="D114" s="53"/>
      <c r="E114" s="268"/>
      <c r="F114" s="53"/>
      <c r="G114" s="268"/>
      <c r="H114" s="53"/>
      <c r="I114" s="57"/>
      <c r="J114" s="30"/>
      <c r="K114" s="167"/>
      <c r="L114" s="167"/>
      <c r="M114" s="167"/>
      <c r="N114" s="167"/>
      <c r="O114" s="167"/>
      <c r="P114" s="167"/>
      <c r="Q114" s="167"/>
      <c r="R114" s="167"/>
      <c r="S114" s="167"/>
    </row>
    <row r="115" spans="1:19" ht="17.25" customHeight="1" x14ac:dyDescent="0.2">
      <c r="A115" s="54"/>
      <c r="B115" s="55"/>
      <c r="C115" s="55"/>
      <c r="D115" s="53"/>
      <c r="E115" s="268"/>
      <c r="F115" s="53"/>
      <c r="G115" s="268"/>
      <c r="H115" s="53"/>
      <c r="I115" s="57"/>
      <c r="J115" s="30"/>
      <c r="K115" s="167"/>
      <c r="L115" s="167"/>
      <c r="M115" s="167"/>
      <c r="N115" s="167"/>
      <c r="O115" s="167"/>
      <c r="P115" s="167"/>
      <c r="Q115" s="167"/>
      <c r="R115" s="167"/>
      <c r="S115" s="167"/>
    </row>
    <row r="116" spans="1:19" ht="17.25" customHeight="1" x14ac:dyDescent="0.2">
      <c r="A116" s="54"/>
      <c r="B116" s="55"/>
      <c r="C116" s="55"/>
      <c r="D116" s="53"/>
      <c r="E116" s="268"/>
      <c r="F116" s="53"/>
      <c r="G116" s="268"/>
      <c r="H116" s="53"/>
      <c r="I116" s="57"/>
      <c r="J116" s="30"/>
      <c r="K116" s="167"/>
      <c r="L116" s="167"/>
      <c r="M116" s="167"/>
      <c r="N116" s="167"/>
      <c r="O116" s="167"/>
      <c r="P116" s="167"/>
      <c r="Q116" s="167"/>
      <c r="R116" s="167"/>
      <c r="S116" s="167"/>
    </row>
    <row r="117" spans="1:19" ht="17.25" customHeight="1" x14ac:dyDescent="0.2">
      <c r="A117" s="54"/>
      <c r="B117" s="55"/>
      <c r="C117" s="55"/>
      <c r="D117" s="53"/>
      <c r="E117" s="268"/>
      <c r="F117" s="53"/>
      <c r="G117" s="268"/>
      <c r="H117" s="53"/>
      <c r="I117" s="57"/>
      <c r="J117" s="30"/>
      <c r="K117" s="167"/>
      <c r="L117" s="167"/>
      <c r="M117" s="167"/>
      <c r="N117" s="167"/>
      <c r="O117" s="167"/>
      <c r="P117" s="167"/>
      <c r="Q117" s="167"/>
      <c r="R117" s="167"/>
      <c r="S117" s="167"/>
    </row>
    <row r="118" spans="1:19" ht="17.25" customHeight="1" x14ac:dyDescent="0.2">
      <c r="A118" s="54"/>
      <c r="B118" s="55"/>
      <c r="C118" s="55"/>
      <c r="D118" s="53"/>
      <c r="E118" s="268"/>
      <c r="F118" s="53"/>
      <c r="G118" s="268"/>
      <c r="H118" s="53"/>
      <c r="I118" s="57"/>
      <c r="J118" s="30"/>
      <c r="K118" s="167"/>
      <c r="L118" s="167"/>
      <c r="M118" s="167"/>
      <c r="N118" s="167"/>
      <c r="O118" s="167"/>
      <c r="P118" s="167"/>
      <c r="Q118" s="167"/>
      <c r="R118" s="167"/>
      <c r="S118" s="167"/>
    </row>
    <row r="119" spans="1:19" ht="17.25" customHeight="1" x14ac:dyDescent="0.2">
      <c r="A119" s="54"/>
      <c r="B119" s="55"/>
      <c r="C119" s="55"/>
      <c r="D119" s="53"/>
      <c r="E119" s="268"/>
      <c r="F119" s="53"/>
      <c r="G119" s="268"/>
      <c r="H119" s="53"/>
      <c r="I119" s="57"/>
      <c r="J119" s="30"/>
      <c r="K119" s="167"/>
      <c r="L119" s="167"/>
      <c r="M119" s="167"/>
      <c r="N119" s="167"/>
      <c r="O119" s="167"/>
      <c r="P119" s="167"/>
      <c r="Q119" s="167"/>
      <c r="R119" s="167"/>
      <c r="S119" s="167"/>
    </row>
    <row r="120" spans="1:19" ht="17.25" customHeight="1" x14ac:dyDescent="0.2">
      <c r="A120" s="54"/>
      <c r="B120" s="55"/>
      <c r="C120" s="55"/>
      <c r="D120" s="53"/>
      <c r="E120" s="268"/>
      <c r="F120" s="53"/>
      <c r="G120" s="268"/>
      <c r="H120" s="53"/>
      <c r="I120" s="57"/>
      <c r="J120" s="30"/>
      <c r="K120" s="167"/>
      <c r="L120" s="167"/>
      <c r="M120" s="167"/>
      <c r="N120" s="167"/>
      <c r="O120" s="167"/>
      <c r="P120" s="167"/>
      <c r="Q120" s="167"/>
      <c r="R120" s="167"/>
      <c r="S120" s="167"/>
    </row>
  </sheetData>
  <sheetProtection sheet="1" objects="1" scenarios="1"/>
  <mergeCells count="3">
    <mergeCell ref="A1:N1"/>
    <mergeCell ref="B3:D3"/>
    <mergeCell ref="B4:D4"/>
  </mergeCells>
  <phoneticPr fontId="17" type="noConversion"/>
  <dataValidations count="1">
    <dataValidation type="whole" allowBlank="1" showInputMessage="1" showErrorMessage="1" sqref="E3:E85 E114:E120 E89:E90 E94:E95 E99:E100 E104:E105 E110" xr:uid="{A2A0B7F8-62BE-403C-819C-93B6BF1157EE}">
      <formula1>0</formula1>
      <formula2>20</formula2>
    </dataValidation>
  </dataValidations>
  <hyperlinks>
    <hyperlink ref="A1:N1" location="Global!A1" display="Quiniela Mundial 2010" xr:uid="{E74A3E31-6664-4775-A540-B71275B89F03}"/>
  </hyperlinks>
  <pageMargins left="0.75" right="0.75" top="1" bottom="1" header="0.5" footer="0.5"/>
  <pageSetup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3"/>
  <dimension ref="A1:S120"/>
  <sheetViews>
    <sheetView workbookViewId="0">
      <selection activeCell="A2" sqref="A1:N1048576"/>
    </sheetView>
  </sheetViews>
  <sheetFormatPr defaultColWidth="9.140625" defaultRowHeight="17.25" customHeight="1" x14ac:dyDescent="0.2"/>
  <cols>
    <col min="1" max="1" width="12" style="270" customWidth="1"/>
    <col min="2" max="2" width="10.7109375" style="271" customWidth="1"/>
    <col min="3" max="3" width="6.85546875" style="271" bestFit="1" customWidth="1"/>
    <col min="4" max="4" width="12.42578125" style="157" customWidth="1"/>
    <col min="5" max="5" width="3.7109375" style="272" customWidth="1"/>
    <col min="6" max="6" width="5.42578125" style="157" customWidth="1"/>
    <col min="7" max="7" width="3.85546875" style="272" customWidth="1"/>
    <col min="8" max="8" width="13" style="157" customWidth="1"/>
    <col min="9" max="9" width="5.85546875" style="273" customWidth="1"/>
    <col min="10" max="10" width="3" style="10" customWidth="1"/>
    <col min="11" max="11" width="5" style="274" customWidth="1"/>
    <col min="12" max="12" width="5.28515625" style="274" customWidth="1"/>
    <col min="13" max="13" width="6.5703125" style="275" customWidth="1"/>
    <col min="14" max="14" width="7.7109375" style="10" bestFit="1" customWidth="1"/>
    <col min="15" max="16384" width="9.140625" style="157"/>
  </cols>
  <sheetData>
    <row r="1" spans="1:19" ht="26.25" customHeight="1" x14ac:dyDescent="0.35">
      <c r="A1" s="352" t="s">
        <v>82</v>
      </c>
      <c r="B1" s="352"/>
      <c r="C1" s="352"/>
      <c r="D1" s="352"/>
      <c r="E1" s="352"/>
      <c r="F1" s="352"/>
      <c r="G1" s="352"/>
      <c r="H1" s="352"/>
      <c r="I1" s="352"/>
      <c r="J1" s="352"/>
      <c r="K1" s="352"/>
      <c r="L1" s="352"/>
      <c r="M1" s="352"/>
      <c r="N1" s="352"/>
      <c r="O1" s="161"/>
      <c r="P1" s="161"/>
      <c r="Q1" s="161"/>
      <c r="R1" s="161"/>
      <c r="S1" s="161"/>
    </row>
    <row r="2" spans="1:19" ht="12.75" customHeight="1" x14ac:dyDescent="0.3">
      <c r="A2" s="28"/>
      <c r="B2" s="28"/>
      <c r="C2" s="28"/>
      <c r="D2" s="28"/>
      <c r="E2" s="1"/>
      <c r="F2" s="28"/>
      <c r="G2" s="1"/>
      <c r="H2" s="28"/>
      <c r="I2" s="28"/>
      <c r="J2" s="28"/>
      <c r="K2" s="33"/>
      <c r="L2" s="33"/>
      <c r="M2" s="28"/>
      <c r="N2" s="28"/>
      <c r="O2" s="161"/>
      <c r="P2" s="161"/>
      <c r="Q2" s="161"/>
      <c r="R2" s="161"/>
      <c r="S2" s="161"/>
    </row>
    <row r="3" spans="1:19" ht="17.25" customHeight="1" x14ac:dyDescent="0.2">
      <c r="A3" s="191" t="s">
        <v>17</v>
      </c>
      <c r="B3" s="353" t="s">
        <v>139</v>
      </c>
      <c r="C3" s="353"/>
      <c r="D3" s="353"/>
      <c r="E3" s="192"/>
      <c r="F3" s="193"/>
      <c r="G3" s="192"/>
      <c r="H3" s="194"/>
      <c r="I3" s="195"/>
      <c r="J3" s="29"/>
      <c r="K3" s="34"/>
      <c r="L3" s="34"/>
      <c r="M3" s="196"/>
      <c r="N3" s="29"/>
      <c r="O3" s="161"/>
      <c r="P3" s="161"/>
      <c r="Q3" s="161"/>
      <c r="R3" s="161"/>
      <c r="S3" s="161"/>
    </row>
    <row r="4" spans="1:19" ht="17.25" customHeight="1" thickBot="1" x14ac:dyDescent="0.25">
      <c r="A4" s="197" t="s">
        <v>18</v>
      </c>
      <c r="B4" s="354" t="s">
        <v>134</v>
      </c>
      <c r="C4" s="354"/>
      <c r="D4" s="354"/>
      <c r="E4" s="192"/>
      <c r="F4" s="196"/>
      <c r="G4" s="192"/>
      <c r="H4" s="196"/>
      <c r="I4" s="195"/>
      <c r="J4" s="29"/>
      <c r="K4" s="198"/>
      <c r="L4" s="198"/>
      <c r="M4" s="199"/>
      <c r="N4" s="29"/>
      <c r="O4" s="161"/>
      <c r="P4" s="161"/>
      <c r="Q4" s="161"/>
      <c r="R4" s="161"/>
      <c r="S4" s="161"/>
    </row>
    <row r="5" spans="1:19" ht="17.25" customHeight="1" thickBot="1" x14ac:dyDescent="0.25">
      <c r="A5" s="197"/>
      <c r="B5" s="200"/>
      <c r="C5" s="200"/>
      <c r="D5" s="201"/>
      <c r="E5" s="192"/>
      <c r="F5" s="196"/>
      <c r="G5" s="192"/>
      <c r="H5" s="196"/>
      <c r="I5" s="195"/>
      <c r="J5" s="29"/>
      <c r="K5" s="202" t="s">
        <v>19</v>
      </c>
      <c r="L5" s="203"/>
      <c r="M5" s="204"/>
      <c r="N5" s="29"/>
      <c r="O5" s="161"/>
      <c r="P5" s="161"/>
      <c r="Q5" s="161"/>
      <c r="R5" s="161"/>
      <c r="S5" s="161"/>
    </row>
    <row r="6" spans="1:19" s="168" customFormat="1" ht="34.5" customHeight="1" thickBot="1" x14ac:dyDescent="0.25">
      <c r="A6" s="205" t="s">
        <v>0</v>
      </c>
      <c r="B6" s="206" t="s">
        <v>1</v>
      </c>
      <c r="C6" s="206" t="s">
        <v>25</v>
      </c>
      <c r="D6" s="207" t="s">
        <v>2</v>
      </c>
      <c r="E6" s="208"/>
      <c r="F6" s="209" t="s">
        <v>20</v>
      </c>
      <c r="G6" s="208"/>
      <c r="H6" s="209" t="s">
        <v>3</v>
      </c>
      <c r="I6" s="209" t="s">
        <v>21</v>
      </c>
      <c r="J6" s="210"/>
      <c r="K6" s="211" t="s">
        <v>109</v>
      </c>
      <c r="L6" s="211" t="s">
        <v>112</v>
      </c>
      <c r="M6" s="212" t="s">
        <v>110</v>
      </c>
      <c r="N6" s="213" t="s">
        <v>111</v>
      </c>
      <c r="O6" s="165"/>
      <c r="P6" s="165"/>
      <c r="Q6" s="165"/>
      <c r="R6" s="165"/>
      <c r="S6" s="165"/>
    </row>
    <row r="7" spans="1:19" ht="17.25" customHeight="1" thickBot="1" x14ac:dyDescent="0.25">
      <c r="A7" s="214" t="str">
        <f>Global!A7</f>
        <v>GRUPO A (Group A)</v>
      </c>
      <c r="B7" s="215"/>
      <c r="C7" s="216"/>
      <c r="D7" s="215"/>
      <c r="E7" s="217"/>
      <c r="F7" s="215"/>
      <c r="G7" s="217"/>
      <c r="H7" s="215"/>
      <c r="I7" s="218"/>
      <c r="J7" s="77"/>
      <c r="K7" s="219"/>
      <c r="L7" s="219"/>
      <c r="M7" s="220"/>
      <c r="N7" s="221"/>
      <c r="O7" s="161"/>
      <c r="P7" s="161"/>
      <c r="Q7" s="161"/>
      <c r="R7" s="161"/>
      <c r="S7" s="161"/>
    </row>
    <row r="8" spans="1:19" s="158" customFormat="1" ht="30.95" customHeight="1" thickBot="1" x14ac:dyDescent="0.25">
      <c r="A8" s="276">
        <f>Global!A8</f>
        <v>44885</v>
      </c>
      <c r="B8" s="277">
        <f>Global!B8</f>
        <v>0.41666666666666669</v>
      </c>
      <c r="C8" s="278">
        <f>Global!C8</f>
        <v>1</v>
      </c>
      <c r="D8" s="279" t="str">
        <f>Global!D8</f>
        <v>Qatar</v>
      </c>
      <c r="E8" s="280">
        <v>1</v>
      </c>
      <c r="F8" s="281" t="s">
        <v>4</v>
      </c>
      <c r="G8" s="280">
        <v>2</v>
      </c>
      <c r="H8" s="282" t="str">
        <f>Global!H8</f>
        <v>Ecuador</v>
      </c>
      <c r="I8" s="283" t="str">
        <f t="shared" ref="I8:I13" si="0">IF(OR(E8="",G8=""),"",IF(E8&gt;G8,"L",IF(G8&gt;E8,"V","E")))</f>
        <v>V</v>
      </c>
      <c r="J8" s="284"/>
      <c r="K8" s="285">
        <f>IF(Global!E8="","",Global!E8)</f>
        <v>0</v>
      </c>
      <c r="L8" s="285">
        <f>IF(Global!G8="","",Global!G8)</f>
        <v>2</v>
      </c>
      <c r="M8" s="286" t="str">
        <f t="shared" ref="M8:M71" si="1">IF(OR(K8="",L8=""),"",IF(K8&gt;L8,"L",IF(L8&gt;K8,"V","E")))</f>
        <v>V</v>
      </c>
      <c r="N8" s="287">
        <f t="shared" ref="N8:N13" si="2">IF(M8="","",IF(AND(E8=K8,L8=G8),GPOSPuntosPorMarcador,0)+IF(M8=I8,GPOSPuntosPorGanador,0)+IF(E8-G8=K8-L8,GPOSPuntosPorDiferencia,0))</f>
        <v>1</v>
      </c>
      <c r="O8" s="166"/>
      <c r="P8" s="166"/>
      <c r="Q8" s="166"/>
      <c r="R8" s="166"/>
      <c r="S8" s="166"/>
    </row>
    <row r="9" spans="1:19" s="158" customFormat="1" ht="30.95" customHeight="1" thickBot="1" x14ac:dyDescent="0.25">
      <c r="A9" s="276">
        <f>Global!A9</f>
        <v>44886</v>
      </c>
      <c r="B9" s="288">
        <f>Global!B9</f>
        <v>0.41666666666666669</v>
      </c>
      <c r="C9" s="289">
        <f>Global!C9</f>
        <v>2</v>
      </c>
      <c r="D9" s="290" t="str">
        <f>Global!D9</f>
        <v>Senegal</v>
      </c>
      <c r="E9" s="291">
        <v>1</v>
      </c>
      <c r="F9" s="292" t="s">
        <v>4</v>
      </c>
      <c r="G9" s="291">
        <v>2</v>
      </c>
      <c r="H9" s="293" t="str">
        <f>Global!H9</f>
        <v>Holanda (Holland)</v>
      </c>
      <c r="I9" s="283" t="str">
        <f t="shared" si="0"/>
        <v>V</v>
      </c>
      <c r="J9" s="284"/>
      <c r="K9" s="285">
        <f>IF(Global!E9="","",Global!E9)</f>
        <v>0</v>
      </c>
      <c r="L9" s="285">
        <f>IF(Global!G9="","",Global!G9)</f>
        <v>2</v>
      </c>
      <c r="M9" s="294" t="str">
        <f t="shared" si="1"/>
        <v>V</v>
      </c>
      <c r="N9" s="287">
        <f t="shared" si="2"/>
        <v>1</v>
      </c>
      <c r="O9" s="166"/>
      <c r="P9" s="166"/>
      <c r="Q9" s="166"/>
      <c r="R9" s="166"/>
      <c r="S9" s="166"/>
    </row>
    <row r="10" spans="1:19" s="158" customFormat="1" ht="30.95" customHeight="1" thickBot="1" x14ac:dyDescent="0.25">
      <c r="A10" s="276">
        <f>Global!A10</f>
        <v>44890</v>
      </c>
      <c r="B10" s="288">
        <f>Global!B10</f>
        <v>0.29166666666666669</v>
      </c>
      <c r="C10" s="289">
        <f>Global!C10</f>
        <v>17</v>
      </c>
      <c r="D10" s="290" t="str">
        <f>Global!D10</f>
        <v>Qatar</v>
      </c>
      <c r="E10" s="291">
        <v>1</v>
      </c>
      <c r="F10" s="292" t="s">
        <v>4</v>
      </c>
      <c r="G10" s="291">
        <v>1</v>
      </c>
      <c r="H10" s="293" t="str">
        <f>Global!H10</f>
        <v>Senegal</v>
      </c>
      <c r="I10" s="283" t="str">
        <f t="shared" si="0"/>
        <v>E</v>
      </c>
      <c r="J10" s="284"/>
      <c r="K10" s="285">
        <f>IF(Global!E10="","",Global!E10)</f>
        <v>1</v>
      </c>
      <c r="L10" s="285">
        <f>IF(Global!G10="","",Global!G10)</f>
        <v>3</v>
      </c>
      <c r="M10" s="295" t="str">
        <f t="shared" si="1"/>
        <v>V</v>
      </c>
      <c r="N10" s="287">
        <f t="shared" si="2"/>
        <v>0</v>
      </c>
      <c r="O10" s="166"/>
      <c r="P10" s="166"/>
      <c r="Q10" s="166"/>
      <c r="R10" s="166"/>
      <c r="S10" s="166"/>
    </row>
    <row r="11" spans="1:19" s="158" customFormat="1" ht="30.95" customHeight="1" thickBot="1" x14ac:dyDescent="0.25">
      <c r="A11" s="276">
        <f>Global!A11</f>
        <v>44890</v>
      </c>
      <c r="B11" s="288">
        <f>Global!B11</f>
        <v>0.41666666666666669</v>
      </c>
      <c r="C11" s="289">
        <f>Global!C11</f>
        <v>18</v>
      </c>
      <c r="D11" s="290" t="str">
        <f>Global!D11</f>
        <v>Holanda (Holland)</v>
      </c>
      <c r="E11" s="291">
        <v>1</v>
      </c>
      <c r="F11" s="292" t="s">
        <v>4</v>
      </c>
      <c r="G11" s="291">
        <v>3</v>
      </c>
      <c r="H11" s="293" t="str">
        <f>Global!H11</f>
        <v>Ecuador</v>
      </c>
      <c r="I11" s="283" t="str">
        <f t="shared" si="0"/>
        <v>V</v>
      </c>
      <c r="J11" s="284"/>
      <c r="K11" s="285">
        <f>IF(Global!E11="","",Global!E11)</f>
        <v>1</v>
      </c>
      <c r="L11" s="285">
        <f>IF(Global!G11="","",Global!G11)</f>
        <v>1</v>
      </c>
      <c r="M11" s="296" t="str">
        <f t="shared" si="1"/>
        <v>E</v>
      </c>
      <c r="N11" s="287">
        <f t="shared" si="2"/>
        <v>0</v>
      </c>
      <c r="O11" s="166"/>
      <c r="P11" s="166"/>
      <c r="Q11" s="166"/>
      <c r="R11" s="166"/>
      <c r="S11" s="166"/>
    </row>
    <row r="12" spans="1:19" s="158" customFormat="1" ht="30.95" customHeight="1" thickBot="1" x14ac:dyDescent="0.25">
      <c r="A12" s="276">
        <f>Global!A12</f>
        <v>44894</v>
      </c>
      <c r="B12" s="288">
        <f>Global!B12</f>
        <v>0.375</v>
      </c>
      <c r="C12" s="289">
        <f>Global!C12</f>
        <v>33</v>
      </c>
      <c r="D12" s="290" t="str">
        <f>Global!D12</f>
        <v>Holanda (Holland)</v>
      </c>
      <c r="E12" s="291">
        <v>2</v>
      </c>
      <c r="F12" s="292" t="s">
        <v>4</v>
      </c>
      <c r="G12" s="291">
        <v>1</v>
      </c>
      <c r="H12" s="293" t="str">
        <f>Global!H12</f>
        <v>Qatar</v>
      </c>
      <c r="I12" s="283" t="str">
        <f t="shared" si="0"/>
        <v>L</v>
      </c>
      <c r="J12" s="284"/>
      <c r="K12" s="285">
        <f>IF(Global!E12="","",Global!E12)</f>
        <v>2</v>
      </c>
      <c r="L12" s="285">
        <f>IF(Global!G12="","",Global!G12)</f>
        <v>0</v>
      </c>
      <c r="M12" s="296" t="str">
        <f t="shared" si="1"/>
        <v>L</v>
      </c>
      <c r="N12" s="287">
        <f t="shared" si="2"/>
        <v>1</v>
      </c>
      <c r="O12" s="166"/>
      <c r="P12" s="166"/>
      <c r="Q12" s="166"/>
      <c r="R12" s="166"/>
      <c r="S12" s="166"/>
    </row>
    <row r="13" spans="1:19" s="158" customFormat="1" ht="30.95" customHeight="1" thickBot="1" x14ac:dyDescent="0.25">
      <c r="A13" s="276">
        <f>Global!A13</f>
        <v>44894</v>
      </c>
      <c r="B13" s="288">
        <f>Global!B13</f>
        <v>0.375</v>
      </c>
      <c r="C13" s="289">
        <f>Global!C13</f>
        <v>34</v>
      </c>
      <c r="D13" s="290" t="str">
        <f>Global!D13</f>
        <v>Ecuador</v>
      </c>
      <c r="E13" s="291">
        <v>2</v>
      </c>
      <c r="F13" s="292" t="s">
        <v>4</v>
      </c>
      <c r="G13" s="291">
        <v>1</v>
      </c>
      <c r="H13" s="293" t="str">
        <f>Global!H13</f>
        <v>Senegal</v>
      </c>
      <c r="I13" s="283" t="str">
        <f t="shared" si="0"/>
        <v>L</v>
      </c>
      <c r="J13" s="284"/>
      <c r="K13" s="285">
        <f>IF(Global!E13="","",Global!E13)</f>
        <v>1</v>
      </c>
      <c r="L13" s="285">
        <f>IF(Global!G13="","",Global!G13)</f>
        <v>2</v>
      </c>
      <c r="M13" s="296" t="str">
        <f t="shared" si="1"/>
        <v>V</v>
      </c>
      <c r="N13" s="287">
        <f t="shared" si="2"/>
        <v>0</v>
      </c>
      <c r="O13" s="166"/>
      <c r="P13" s="166"/>
      <c r="Q13" s="166"/>
      <c r="R13" s="166"/>
      <c r="S13" s="166"/>
    </row>
    <row r="14" spans="1:19" s="158" customFormat="1" ht="17.25" customHeight="1" thickBot="1" x14ac:dyDescent="0.25">
      <c r="A14" s="297" t="str">
        <f>Global!A14</f>
        <v>GRUPO B (Group B)</v>
      </c>
      <c r="B14" s="298"/>
      <c r="C14" s="299"/>
      <c r="D14" s="298"/>
      <c r="E14" s="300"/>
      <c r="F14" s="298"/>
      <c r="G14" s="300"/>
      <c r="H14" s="298"/>
      <c r="I14" s="301"/>
      <c r="J14" s="117"/>
      <c r="K14" s="302"/>
      <c r="L14" s="302"/>
      <c r="M14" s="303" t="str">
        <f t="shared" si="1"/>
        <v/>
      </c>
      <c r="N14" s="304"/>
      <c r="O14" s="166"/>
      <c r="P14" s="166"/>
      <c r="Q14" s="166"/>
      <c r="R14" s="166"/>
      <c r="S14" s="166"/>
    </row>
    <row r="15" spans="1:19" s="158" customFormat="1" ht="30.95" customHeight="1" thickBot="1" x14ac:dyDescent="0.25">
      <c r="A15" s="276">
        <f>Global!A15</f>
        <v>44886</v>
      </c>
      <c r="B15" s="305">
        <f>Global!B15</f>
        <v>0.29166666666666669</v>
      </c>
      <c r="C15" s="278">
        <f>Global!C15</f>
        <v>3</v>
      </c>
      <c r="D15" s="279" t="str">
        <f>Global!D15</f>
        <v>Inglaterra (England)</v>
      </c>
      <c r="E15" s="280">
        <v>3</v>
      </c>
      <c r="F15" s="281" t="s">
        <v>4</v>
      </c>
      <c r="G15" s="280">
        <v>1</v>
      </c>
      <c r="H15" s="282" t="str">
        <f>Global!H15</f>
        <v>Irán</v>
      </c>
      <c r="I15" s="283" t="str">
        <f t="shared" ref="I15:I20" si="3">IF(OR(E15="",G15=""),"",IF(E15&gt;G15,"L",IF(G15&gt;E15,"V","E")))</f>
        <v>L</v>
      </c>
      <c r="J15" s="284"/>
      <c r="K15" s="285">
        <f>IF(Global!E15="","",Global!E15)</f>
        <v>6</v>
      </c>
      <c r="L15" s="285">
        <f>IF(Global!G15="","",Global!G15)</f>
        <v>2</v>
      </c>
      <c r="M15" s="296" t="str">
        <f t="shared" si="1"/>
        <v>L</v>
      </c>
      <c r="N15" s="287">
        <f t="shared" ref="N15:N20" si="4">IF(M15="","",IF(AND(E15=K15,L15=G15),GPOSPuntosPorMarcador,0)+IF(M15=I15,GPOSPuntosPorGanador,0)+IF(E15-G15=K15-L15,GPOSPuntosPorDiferencia,0))</f>
        <v>1</v>
      </c>
      <c r="O15" s="166"/>
      <c r="P15" s="166"/>
      <c r="Q15" s="166"/>
      <c r="R15" s="166"/>
      <c r="S15" s="166"/>
    </row>
    <row r="16" spans="1:19" s="158" customFormat="1" ht="30.95" customHeight="1" thickBot="1" x14ac:dyDescent="0.25">
      <c r="A16" s="276">
        <f>Global!A16</f>
        <v>44886</v>
      </c>
      <c r="B16" s="306">
        <f>Global!B16</f>
        <v>0.54166666666666663</v>
      </c>
      <c r="C16" s="289">
        <f>Global!C16</f>
        <v>4</v>
      </c>
      <c r="D16" s="290" t="str">
        <f>Global!D16</f>
        <v>Estados Unidos (USA)</v>
      </c>
      <c r="E16" s="291">
        <v>1</v>
      </c>
      <c r="F16" s="292" t="s">
        <v>4</v>
      </c>
      <c r="G16" s="291">
        <v>1</v>
      </c>
      <c r="H16" s="293" t="str">
        <f>Global!H16</f>
        <v>Gales (Wales)</v>
      </c>
      <c r="I16" s="283" t="str">
        <f t="shared" si="3"/>
        <v>E</v>
      </c>
      <c r="J16" s="284"/>
      <c r="K16" s="285">
        <f>IF(Global!E16="","",Global!E16)</f>
        <v>1</v>
      </c>
      <c r="L16" s="285">
        <f>IF(Global!G16="","",Global!G16)</f>
        <v>1</v>
      </c>
      <c r="M16" s="296" t="str">
        <f t="shared" si="1"/>
        <v>E</v>
      </c>
      <c r="N16" s="287">
        <f t="shared" si="4"/>
        <v>3</v>
      </c>
      <c r="O16" s="166"/>
      <c r="P16" s="166"/>
      <c r="Q16" s="166"/>
      <c r="R16" s="166"/>
      <c r="S16" s="166"/>
    </row>
    <row r="17" spans="1:19" s="158" customFormat="1" ht="30.95" customHeight="1" thickBot="1" x14ac:dyDescent="0.25">
      <c r="A17" s="276">
        <f>Global!A17</f>
        <v>44890</v>
      </c>
      <c r="B17" s="306">
        <f>Global!B17</f>
        <v>0.54166666666666663</v>
      </c>
      <c r="C17" s="289">
        <f>Global!C17</f>
        <v>19</v>
      </c>
      <c r="D17" s="290" t="str">
        <f>Global!D17</f>
        <v>Inglaterra (England)</v>
      </c>
      <c r="E17" s="291">
        <v>2</v>
      </c>
      <c r="F17" s="292" t="s">
        <v>4</v>
      </c>
      <c r="G17" s="291">
        <v>1</v>
      </c>
      <c r="H17" s="293" t="str">
        <f>Global!H17</f>
        <v>Estados Unidos (USA)</v>
      </c>
      <c r="I17" s="283" t="str">
        <f t="shared" si="3"/>
        <v>L</v>
      </c>
      <c r="J17" s="284"/>
      <c r="K17" s="285">
        <f>IF(Global!E17="","",Global!E17)</f>
        <v>0</v>
      </c>
      <c r="L17" s="285">
        <f>IF(Global!G17="","",Global!G17)</f>
        <v>0</v>
      </c>
      <c r="M17" s="296" t="str">
        <f t="shared" si="1"/>
        <v>E</v>
      </c>
      <c r="N17" s="287">
        <f t="shared" si="4"/>
        <v>0</v>
      </c>
      <c r="O17" s="166"/>
      <c r="P17" s="166"/>
      <c r="Q17" s="166"/>
      <c r="R17" s="166"/>
      <c r="S17" s="166"/>
    </row>
    <row r="18" spans="1:19" s="158" customFormat="1" ht="30.95" customHeight="1" thickBot="1" x14ac:dyDescent="0.25">
      <c r="A18" s="276">
        <f>Global!A18</f>
        <v>44890</v>
      </c>
      <c r="B18" s="306">
        <f>Global!B18</f>
        <v>0.16666666666666666</v>
      </c>
      <c r="C18" s="289">
        <f>Global!C18</f>
        <v>20</v>
      </c>
      <c r="D18" s="290" t="str">
        <f>Global!D18</f>
        <v>Gales (Wales)</v>
      </c>
      <c r="E18" s="291">
        <v>1</v>
      </c>
      <c r="F18" s="292" t="s">
        <v>4</v>
      </c>
      <c r="G18" s="291">
        <v>1</v>
      </c>
      <c r="H18" s="293" t="str">
        <f>Global!H18</f>
        <v>Irán</v>
      </c>
      <c r="I18" s="283" t="str">
        <f t="shared" si="3"/>
        <v>E</v>
      </c>
      <c r="J18" s="284"/>
      <c r="K18" s="285">
        <f>IF(Global!E18="","",Global!E18)</f>
        <v>0</v>
      </c>
      <c r="L18" s="285">
        <f>IF(Global!G18="","",Global!G18)</f>
        <v>2</v>
      </c>
      <c r="M18" s="296" t="str">
        <f t="shared" si="1"/>
        <v>V</v>
      </c>
      <c r="N18" s="287">
        <f t="shared" si="4"/>
        <v>0</v>
      </c>
      <c r="O18" s="166"/>
      <c r="P18" s="166"/>
      <c r="Q18" s="166"/>
      <c r="R18" s="166"/>
      <c r="S18" s="166"/>
    </row>
    <row r="19" spans="1:19" s="158" customFormat="1" ht="30.95" customHeight="1" thickBot="1" x14ac:dyDescent="0.25">
      <c r="A19" s="276">
        <f>Global!A19</f>
        <v>44894</v>
      </c>
      <c r="B19" s="306">
        <f>Global!B19</f>
        <v>0.54166666666666663</v>
      </c>
      <c r="C19" s="289">
        <f>Global!C19</f>
        <v>35</v>
      </c>
      <c r="D19" s="290" t="str">
        <f>Global!D19</f>
        <v>Gales (Wales)</v>
      </c>
      <c r="E19" s="291">
        <v>0</v>
      </c>
      <c r="F19" s="292" t="s">
        <v>4</v>
      </c>
      <c r="G19" s="291">
        <v>3</v>
      </c>
      <c r="H19" s="293" t="str">
        <f>Global!H19</f>
        <v>Inglaterra (England)</v>
      </c>
      <c r="I19" s="283" t="str">
        <f t="shared" si="3"/>
        <v>V</v>
      </c>
      <c r="J19" s="284"/>
      <c r="K19" s="285">
        <f>IF(Global!E19="","",Global!E19)</f>
        <v>0</v>
      </c>
      <c r="L19" s="285">
        <f>IF(Global!G19="","",Global!G19)</f>
        <v>3</v>
      </c>
      <c r="M19" s="296" t="str">
        <f t="shared" si="1"/>
        <v>V</v>
      </c>
      <c r="N19" s="287">
        <f t="shared" si="4"/>
        <v>3</v>
      </c>
      <c r="O19" s="166"/>
      <c r="P19" s="166"/>
      <c r="Q19" s="166"/>
      <c r="R19" s="166"/>
      <c r="S19" s="166"/>
    </row>
    <row r="20" spans="1:19" s="158" customFormat="1" ht="30.95" customHeight="1" thickBot="1" x14ac:dyDescent="0.25">
      <c r="A20" s="276">
        <f>Global!A20</f>
        <v>44894</v>
      </c>
      <c r="B20" s="306">
        <f>Global!B20</f>
        <v>0.54166666666666663</v>
      </c>
      <c r="C20" s="289">
        <f>Global!C20</f>
        <v>36</v>
      </c>
      <c r="D20" s="290" t="str">
        <f>Global!D20</f>
        <v>Irán</v>
      </c>
      <c r="E20" s="291">
        <v>1</v>
      </c>
      <c r="F20" s="292" t="s">
        <v>4</v>
      </c>
      <c r="G20" s="291">
        <v>2</v>
      </c>
      <c r="H20" s="293" t="str">
        <f>Global!H20</f>
        <v>Estados Unidos (USA)</v>
      </c>
      <c r="I20" s="283" t="str">
        <f t="shared" si="3"/>
        <v>V</v>
      </c>
      <c r="J20" s="284"/>
      <c r="K20" s="285">
        <f>IF(Global!E20="","",Global!E20)</f>
        <v>0</v>
      </c>
      <c r="L20" s="285">
        <f>IF(Global!G20="","",Global!G20)</f>
        <v>1</v>
      </c>
      <c r="M20" s="296" t="str">
        <f t="shared" si="1"/>
        <v>V</v>
      </c>
      <c r="N20" s="287">
        <f t="shared" si="4"/>
        <v>2</v>
      </c>
      <c r="O20" s="166"/>
      <c r="P20" s="166"/>
      <c r="Q20" s="166"/>
      <c r="R20" s="166"/>
      <c r="S20" s="166"/>
    </row>
    <row r="21" spans="1:19" s="158" customFormat="1" ht="17.25" customHeight="1" thickBot="1" x14ac:dyDescent="0.25">
      <c r="A21" s="297" t="str">
        <f>Global!A21</f>
        <v>GRUPO C (Group C)</v>
      </c>
      <c r="B21" s="298"/>
      <c r="C21" s="299"/>
      <c r="D21" s="298"/>
      <c r="E21" s="300"/>
      <c r="F21" s="298"/>
      <c r="G21" s="300"/>
      <c r="H21" s="298"/>
      <c r="I21" s="301"/>
      <c r="J21" s="117"/>
      <c r="K21" s="302"/>
      <c r="L21" s="302"/>
      <c r="M21" s="303" t="str">
        <f t="shared" si="1"/>
        <v/>
      </c>
      <c r="N21" s="304"/>
      <c r="O21" s="166"/>
      <c r="P21" s="166"/>
      <c r="Q21" s="166"/>
      <c r="R21" s="166"/>
      <c r="S21" s="166"/>
    </row>
    <row r="22" spans="1:19" s="158" customFormat="1" ht="30.95" customHeight="1" thickBot="1" x14ac:dyDescent="0.25">
      <c r="A22" s="276">
        <f>Global!A22</f>
        <v>44887</v>
      </c>
      <c r="B22" s="305">
        <f>Global!B22</f>
        <v>0.16666666666666666</v>
      </c>
      <c r="C22" s="278">
        <f>Global!C22</f>
        <v>5</v>
      </c>
      <c r="D22" s="279" t="str">
        <f>Global!D22</f>
        <v>Argentina</v>
      </c>
      <c r="E22" s="280">
        <v>3</v>
      </c>
      <c r="F22" s="281" t="s">
        <v>4</v>
      </c>
      <c r="G22" s="280">
        <v>0</v>
      </c>
      <c r="H22" s="282" t="str">
        <f>Global!H22</f>
        <v>A. Saudita (Saudi A.)</v>
      </c>
      <c r="I22" s="283" t="str">
        <f t="shared" ref="I22:I27" si="5">IF(OR(E22="",G22=""),"",IF(E22&gt;G22,"L",IF(G22&gt;E22,"V","E")))</f>
        <v>L</v>
      </c>
      <c r="J22" s="284"/>
      <c r="K22" s="285">
        <f>IF(Global!E22="","",Global!E22)</f>
        <v>1</v>
      </c>
      <c r="L22" s="285">
        <f>IF(Global!G22="","",Global!G22)</f>
        <v>2</v>
      </c>
      <c r="M22" s="296" t="str">
        <f t="shared" si="1"/>
        <v>V</v>
      </c>
      <c r="N22" s="287">
        <f t="shared" ref="N22:N27" si="6">IF(M22="","",IF(AND(E22=K22,L22=G22),GPOSPuntosPorMarcador,0)+IF(M22=I22,GPOSPuntosPorGanador,0)+IF(E22-G22=K22-L22,GPOSPuntosPorDiferencia,0))</f>
        <v>0</v>
      </c>
      <c r="O22" s="166"/>
      <c r="P22" s="166"/>
      <c r="Q22" s="166"/>
      <c r="R22" s="166"/>
      <c r="S22" s="166"/>
    </row>
    <row r="23" spans="1:19" s="158" customFormat="1" ht="30.95" customHeight="1" thickBot="1" x14ac:dyDescent="0.25">
      <c r="A23" s="276">
        <f>Global!A23</f>
        <v>44887</v>
      </c>
      <c r="B23" s="306">
        <f>Global!B23</f>
        <v>0.41666666666666669</v>
      </c>
      <c r="C23" s="289">
        <f>Global!C23</f>
        <v>6</v>
      </c>
      <c r="D23" s="290" t="str">
        <f>Global!D23</f>
        <v>México</v>
      </c>
      <c r="E23" s="291">
        <v>1</v>
      </c>
      <c r="F23" s="292" t="s">
        <v>4</v>
      </c>
      <c r="G23" s="291">
        <v>1</v>
      </c>
      <c r="H23" s="293" t="str">
        <f>Global!H23</f>
        <v>Polonia (Poland)</v>
      </c>
      <c r="I23" s="283" t="str">
        <f t="shared" si="5"/>
        <v>E</v>
      </c>
      <c r="J23" s="284"/>
      <c r="K23" s="285">
        <f>IF(Global!E23="","",Global!E23)</f>
        <v>0</v>
      </c>
      <c r="L23" s="285">
        <f>IF(Global!G23="","",Global!G23)</f>
        <v>0</v>
      </c>
      <c r="M23" s="296" t="str">
        <f t="shared" si="1"/>
        <v>E</v>
      </c>
      <c r="N23" s="287">
        <f t="shared" si="6"/>
        <v>2</v>
      </c>
      <c r="O23" s="166"/>
      <c r="P23" s="166"/>
      <c r="Q23" s="166"/>
      <c r="R23" s="166"/>
      <c r="S23" s="166"/>
    </row>
    <row r="24" spans="1:19" s="158" customFormat="1" ht="30.95" customHeight="1" thickBot="1" x14ac:dyDescent="0.25">
      <c r="A24" s="276">
        <f>Global!A24</f>
        <v>44891</v>
      </c>
      <c r="B24" s="306">
        <f>Global!B24</f>
        <v>0.54166666666666663</v>
      </c>
      <c r="C24" s="289">
        <f>Global!C24</f>
        <v>22</v>
      </c>
      <c r="D24" s="290" t="str">
        <f>Global!D24</f>
        <v>Argentina</v>
      </c>
      <c r="E24" s="291">
        <v>2</v>
      </c>
      <c r="F24" s="292" t="s">
        <v>4</v>
      </c>
      <c r="G24" s="291">
        <v>1</v>
      </c>
      <c r="H24" s="293" t="str">
        <f>Global!H24</f>
        <v>México</v>
      </c>
      <c r="I24" s="283" t="str">
        <f t="shared" si="5"/>
        <v>L</v>
      </c>
      <c r="J24" s="284"/>
      <c r="K24" s="285">
        <f>IF(Global!E24="","",Global!E24)</f>
        <v>2</v>
      </c>
      <c r="L24" s="285">
        <f>IF(Global!G24="","",Global!G24)</f>
        <v>0</v>
      </c>
      <c r="M24" s="296" t="str">
        <f t="shared" si="1"/>
        <v>L</v>
      </c>
      <c r="N24" s="287">
        <f t="shared" si="6"/>
        <v>1</v>
      </c>
      <c r="O24" s="166"/>
      <c r="P24" s="166"/>
      <c r="Q24" s="166"/>
      <c r="R24" s="166"/>
      <c r="S24" s="166"/>
    </row>
    <row r="25" spans="1:19" s="158" customFormat="1" ht="30.95" customHeight="1" thickBot="1" x14ac:dyDescent="0.25">
      <c r="A25" s="276">
        <f>Global!A25</f>
        <v>44891</v>
      </c>
      <c r="B25" s="306">
        <f>Global!B25</f>
        <v>0.29166666666666669</v>
      </c>
      <c r="C25" s="289">
        <f>Global!C25</f>
        <v>23</v>
      </c>
      <c r="D25" s="290" t="str">
        <f>Global!D25</f>
        <v>Polonia (Poland)</v>
      </c>
      <c r="E25" s="291">
        <v>3</v>
      </c>
      <c r="F25" s="292" t="s">
        <v>4</v>
      </c>
      <c r="G25" s="291">
        <v>0</v>
      </c>
      <c r="H25" s="293" t="str">
        <f>Global!H25</f>
        <v>A. Saudita (Saudi A.)</v>
      </c>
      <c r="I25" s="283" t="str">
        <f t="shared" si="5"/>
        <v>L</v>
      </c>
      <c r="J25" s="284"/>
      <c r="K25" s="285">
        <f>IF(Global!E25="","",Global!E25)</f>
        <v>2</v>
      </c>
      <c r="L25" s="285">
        <f>IF(Global!G25="","",Global!G25)</f>
        <v>0</v>
      </c>
      <c r="M25" s="296" t="str">
        <f t="shared" si="1"/>
        <v>L</v>
      </c>
      <c r="N25" s="287">
        <f t="shared" si="6"/>
        <v>1</v>
      </c>
      <c r="O25" s="166"/>
      <c r="P25" s="166"/>
      <c r="Q25" s="166"/>
      <c r="R25" s="166"/>
      <c r="S25" s="166"/>
    </row>
    <row r="26" spans="1:19" s="158" customFormat="1" ht="30.95" customHeight="1" thickBot="1" x14ac:dyDescent="0.25">
      <c r="A26" s="276">
        <f>Global!A26</f>
        <v>44895</v>
      </c>
      <c r="B26" s="306">
        <f>Global!B26</f>
        <v>0.54166666666666663</v>
      </c>
      <c r="C26" s="289">
        <f>Global!C26</f>
        <v>37</v>
      </c>
      <c r="D26" s="290" t="str">
        <f>Global!D26</f>
        <v>Polonia (Poland)</v>
      </c>
      <c r="E26" s="291">
        <v>1</v>
      </c>
      <c r="F26" s="292" t="s">
        <v>4</v>
      </c>
      <c r="G26" s="291">
        <v>2</v>
      </c>
      <c r="H26" s="293" t="str">
        <f>Global!H26</f>
        <v>Argentina</v>
      </c>
      <c r="I26" s="283" t="str">
        <f t="shared" si="5"/>
        <v>V</v>
      </c>
      <c r="J26" s="284"/>
      <c r="K26" s="285">
        <f>IF(Global!E26="","",Global!E26)</f>
        <v>0</v>
      </c>
      <c r="L26" s="285">
        <f>IF(Global!G26="","",Global!G26)</f>
        <v>2</v>
      </c>
      <c r="M26" s="296" t="str">
        <f t="shared" si="1"/>
        <v>V</v>
      </c>
      <c r="N26" s="287">
        <f t="shared" si="6"/>
        <v>1</v>
      </c>
      <c r="O26" s="166"/>
      <c r="P26" s="166"/>
      <c r="Q26" s="166"/>
      <c r="R26" s="166"/>
      <c r="S26" s="166"/>
    </row>
    <row r="27" spans="1:19" s="158" customFormat="1" ht="30.95" customHeight="1" thickBot="1" x14ac:dyDescent="0.25">
      <c r="A27" s="276">
        <f>Global!A27</f>
        <v>44895</v>
      </c>
      <c r="B27" s="306">
        <f>Global!B27</f>
        <v>0.54166666666666663</v>
      </c>
      <c r="C27" s="289">
        <f>Global!C27</f>
        <v>38</v>
      </c>
      <c r="D27" s="290" t="str">
        <f>Global!D27</f>
        <v>A. Saudita (Saudi A.)</v>
      </c>
      <c r="E27" s="291">
        <v>1</v>
      </c>
      <c r="F27" s="292" t="s">
        <v>4</v>
      </c>
      <c r="G27" s="291">
        <v>1</v>
      </c>
      <c r="H27" s="293" t="str">
        <f>Global!H27</f>
        <v>México</v>
      </c>
      <c r="I27" s="283" t="str">
        <f t="shared" si="5"/>
        <v>E</v>
      </c>
      <c r="J27" s="284"/>
      <c r="K27" s="285">
        <f>IF(Global!E27="","",Global!E27)</f>
        <v>1</v>
      </c>
      <c r="L27" s="285">
        <f>IF(Global!G27="","",Global!G27)</f>
        <v>2</v>
      </c>
      <c r="M27" s="296" t="str">
        <f t="shared" si="1"/>
        <v>V</v>
      </c>
      <c r="N27" s="287">
        <f t="shared" si="6"/>
        <v>0</v>
      </c>
      <c r="O27" s="166"/>
      <c r="P27" s="166"/>
      <c r="Q27" s="166"/>
      <c r="R27" s="166"/>
      <c r="S27" s="166"/>
    </row>
    <row r="28" spans="1:19" s="158" customFormat="1" ht="17.25" customHeight="1" thickBot="1" x14ac:dyDescent="0.25">
      <c r="A28" s="297" t="str">
        <f>Global!A28</f>
        <v>GRUPO D (Group D )</v>
      </c>
      <c r="B28" s="298"/>
      <c r="C28" s="299"/>
      <c r="D28" s="298"/>
      <c r="E28" s="300"/>
      <c r="F28" s="298"/>
      <c r="G28" s="300"/>
      <c r="H28" s="298"/>
      <c r="I28" s="301"/>
      <c r="J28" s="117"/>
      <c r="K28" s="302"/>
      <c r="L28" s="302"/>
      <c r="M28" s="303" t="str">
        <f t="shared" si="1"/>
        <v/>
      </c>
      <c r="N28" s="304"/>
      <c r="O28" s="166"/>
      <c r="P28" s="166"/>
      <c r="Q28" s="166"/>
      <c r="R28" s="166"/>
      <c r="S28" s="166"/>
    </row>
    <row r="29" spans="1:19" s="158" customFormat="1" ht="30.95" customHeight="1" thickBot="1" x14ac:dyDescent="0.25">
      <c r="A29" s="276">
        <f>Global!A29</f>
        <v>44887</v>
      </c>
      <c r="B29" s="305">
        <f>Global!B29</f>
        <v>0.54166666666666663</v>
      </c>
      <c r="C29" s="278">
        <f>Global!C29</f>
        <v>7</v>
      </c>
      <c r="D29" s="279" t="str">
        <f>Global!D29</f>
        <v>Francia (France)</v>
      </c>
      <c r="E29" s="280">
        <v>3</v>
      </c>
      <c r="F29" s="281" t="s">
        <v>4</v>
      </c>
      <c r="G29" s="280">
        <v>1</v>
      </c>
      <c r="H29" s="282" t="str">
        <f>Global!H29</f>
        <v>Australia</v>
      </c>
      <c r="I29" s="283" t="str">
        <f t="shared" ref="I29:I34" si="7">IF(OR(E29="",G29=""),"",IF(E29&gt;G29,"L",IF(G29&gt;E29,"V","E")))</f>
        <v>L</v>
      </c>
      <c r="J29" s="284"/>
      <c r="K29" s="285">
        <f>IF(Global!E29="","",Global!E29)</f>
        <v>4</v>
      </c>
      <c r="L29" s="285">
        <f>IF(Global!G29="","",Global!G29)</f>
        <v>1</v>
      </c>
      <c r="M29" s="296" t="str">
        <f t="shared" si="1"/>
        <v>L</v>
      </c>
      <c r="N29" s="287">
        <f t="shared" ref="N29:N34" si="8">IF(M29="","",IF(AND(E29=K29,L29=G29),GPOSPuntosPorMarcador,0)+IF(M29=I29,GPOSPuntosPorGanador,0)+IF(E29-G29=K29-L29,GPOSPuntosPorDiferencia,0))</f>
        <v>1</v>
      </c>
      <c r="O29" s="166"/>
      <c r="P29" s="166"/>
      <c r="Q29" s="166"/>
      <c r="R29" s="166"/>
      <c r="S29" s="166"/>
    </row>
    <row r="30" spans="1:19" s="158" customFormat="1" ht="30.95" customHeight="1" thickBot="1" x14ac:dyDescent="0.25">
      <c r="A30" s="276">
        <f>Global!A30</f>
        <v>44887</v>
      </c>
      <c r="B30" s="306">
        <f>Global!B30</f>
        <v>0.29166666666666669</v>
      </c>
      <c r="C30" s="289">
        <f>Global!C30</f>
        <v>8</v>
      </c>
      <c r="D30" s="290" t="str">
        <f>Global!D30</f>
        <v>Dinamarca (Denmark)</v>
      </c>
      <c r="E30" s="291">
        <v>2</v>
      </c>
      <c r="F30" s="292" t="s">
        <v>4</v>
      </c>
      <c r="G30" s="291">
        <v>0</v>
      </c>
      <c r="H30" s="293" t="str">
        <f>Global!H30</f>
        <v>Túnez (Tunisia)</v>
      </c>
      <c r="I30" s="283" t="str">
        <f t="shared" si="7"/>
        <v>L</v>
      </c>
      <c r="J30" s="284"/>
      <c r="K30" s="285">
        <f>IF(Global!E30="","",Global!E30)</f>
        <v>0</v>
      </c>
      <c r="L30" s="285">
        <f>IF(Global!G30="","",Global!G30)</f>
        <v>0</v>
      </c>
      <c r="M30" s="296" t="str">
        <f t="shared" si="1"/>
        <v>E</v>
      </c>
      <c r="N30" s="287">
        <f t="shared" si="8"/>
        <v>0</v>
      </c>
      <c r="O30" s="166"/>
      <c r="P30" s="166"/>
      <c r="Q30" s="166"/>
      <c r="R30" s="166"/>
      <c r="S30" s="166"/>
    </row>
    <row r="31" spans="1:19" s="158" customFormat="1" ht="30.95" customHeight="1" thickBot="1" x14ac:dyDescent="0.25">
      <c r="A31" s="276">
        <f>Global!A31</f>
        <v>44891</v>
      </c>
      <c r="B31" s="306">
        <f>Global!B31</f>
        <v>0.41666666666666669</v>
      </c>
      <c r="C31" s="289">
        <f>Global!C31</f>
        <v>21</v>
      </c>
      <c r="D31" s="290" t="str">
        <f>Global!D31</f>
        <v>Francia (France)</v>
      </c>
      <c r="E31" s="291">
        <v>2</v>
      </c>
      <c r="F31" s="292" t="s">
        <v>4</v>
      </c>
      <c r="G31" s="291">
        <v>1</v>
      </c>
      <c r="H31" s="293" t="str">
        <f>Global!H31</f>
        <v>Dinamarca (Denmark)</v>
      </c>
      <c r="I31" s="283" t="str">
        <f t="shared" si="7"/>
        <v>L</v>
      </c>
      <c r="J31" s="284"/>
      <c r="K31" s="285">
        <f>IF(Global!E31="","",Global!E31)</f>
        <v>2</v>
      </c>
      <c r="L31" s="285">
        <f>IF(Global!G31="","",Global!G31)</f>
        <v>1</v>
      </c>
      <c r="M31" s="296" t="str">
        <f t="shared" si="1"/>
        <v>L</v>
      </c>
      <c r="N31" s="287">
        <f t="shared" si="8"/>
        <v>3</v>
      </c>
      <c r="O31" s="166"/>
      <c r="P31" s="166"/>
      <c r="Q31" s="166"/>
      <c r="R31" s="166"/>
      <c r="S31" s="166"/>
    </row>
    <row r="32" spans="1:19" s="158" customFormat="1" ht="30.95" customHeight="1" thickBot="1" x14ac:dyDescent="0.25">
      <c r="A32" s="276">
        <f>Global!A32</f>
        <v>44891</v>
      </c>
      <c r="B32" s="306">
        <f>Global!B32</f>
        <v>0.16666666666666666</v>
      </c>
      <c r="C32" s="289">
        <f>Global!C32</f>
        <v>24</v>
      </c>
      <c r="D32" s="290" t="str">
        <f>Global!D32</f>
        <v>Túnez (Tunisia)</v>
      </c>
      <c r="E32" s="291">
        <v>1</v>
      </c>
      <c r="F32" s="292" t="s">
        <v>4</v>
      </c>
      <c r="G32" s="291">
        <v>1</v>
      </c>
      <c r="H32" s="293" t="str">
        <f>Global!H32</f>
        <v>Australia</v>
      </c>
      <c r="I32" s="283" t="str">
        <f t="shared" si="7"/>
        <v>E</v>
      </c>
      <c r="J32" s="284"/>
      <c r="K32" s="285">
        <f>IF(Global!E32="","",Global!E32)</f>
        <v>0</v>
      </c>
      <c r="L32" s="285">
        <f>IF(Global!G32="","",Global!G32)</f>
        <v>1</v>
      </c>
      <c r="M32" s="296" t="str">
        <f t="shared" si="1"/>
        <v>V</v>
      </c>
      <c r="N32" s="287">
        <f t="shared" si="8"/>
        <v>0</v>
      </c>
      <c r="O32" s="166"/>
      <c r="P32" s="166"/>
      <c r="Q32" s="166"/>
      <c r="R32" s="166"/>
      <c r="S32" s="166"/>
    </row>
    <row r="33" spans="1:19" s="158" customFormat="1" ht="30.95" customHeight="1" thickBot="1" x14ac:dyDescent="0.25">
      <c r="A33" s="276">
        <f>Global!A33</f>
        <v>44895</v>
      </c>
      <c r="B33" s="306">
        <f>Global!B33</f>
        <v>0.375</v>
      </c>
      <c r="C33" s="289">
        <f>Global!C33</f>
        <v>39</v>
      </c>
      <c r="D33" s="290" t="str">
        <f>Global!D33</f>
        <v>Túnez (Tunisia)</v>
      </c>
      <c r="E33" s="291">
        <v>0</v>
      </c>
      <c r="F33" s="292" t="s">
        <v>4</v>
      </c>
      <c r="G33" s="291">
        <v>3</v>
      </c>
      <c r="H33" s="293" t="str">
        <f>Global!H33</f>
        <v>Francia (France)</v>
      </c>
      <c r="I33" s="283" t="str">
        <f t="shared" si="7"/>
        <v>V</v>
      </c>
      <c r="J33" s="284"/>
      <c r="K33" s="285">
        <f>IF(Global!E33="","",Global!E33)</f>
        <v>1</v>
      </c>
      <c r="L33" s="285">
        <f>IF(Global!G33="","",Global!G33)</f>
        <v>0</v>
      </c>
      <c r="M33" s="296" t="str">
        <f t="shared" si="1"/>
        <v>L</v>
      </c>
      <c r="N33" s="287">
        <f t="shared" si="8"/>
        <v>0</v>
      </c>
      <c r="O33" s="166"/>
      <c r="P33" s="166"/>
      <c r="Q33" s="166"/>
      <c r="R33" s="166"/>
      <c r="S33" s="166"/>
    </row>
    <row r="34" spans="1:19" s="158" customFormat="1" ht="30.95" customHeight="1" thickBot="1" x14ac:dyDescent="0.25">
      <c r="A34" s="276">
        <f>Global!A34</f>
        <v>44895</v>
      </c>
      <c r="B34" s="306">
        <f>Global!B34</f>
        <v>0.375</v>
      </c>
      <c r="C34" s="289">
        <f>Global!C34</f>
        <v>40</v>
      </c>
      <c r="D34" s="290" t="str">
        <f>Global!D34</f>
        <v>Australia</v>
      </c>
      <c r="E34" s="291">
        <v>1</v>
      </c>
      <c r="F34" s="292" t="s">
        <v>4</v>
      </c>
      <c r="G34" s="291">
        <v>1</v>
      </c>
      <c r="H34" s="293" t="str">
        <f>Global!H34</f>
        <v>Dinamarca (Denmark)</v>
      </c>
      <c r="I34" s="283" t="str">
        <f t="shared" si="7"/>
        <v>E</v>
      </c>
      <c r="J34" s="284"/>
      <c r="K34" s="285">
        <f>IF(Global!E34="","",Global!E34)</f>
        <v>1</v>
      </c>
      <c r="L34" s="285">
        <f>IF(Global!G34="","",Global!G34)</f>
        <v>0</v>
      </c>
      <c r="M34" s="296" t="str">
        <f t="shared" si="1"/>
        <v>L</v>
      </c>
      <c r="N34" s="287">
        <f t="shared" si="8"/>
        <v>0</v>
      </c>
      <c r="O34" s="166"/>
      <c r="P34" s="166"/>
      <c r="Q34" s="166"/>
      <c r="R34" s="166"/>
      <c r="S34" s="166"/>
    </row>
    <row r="35" spans="1:19" s="158" customFormat="1" ht="17.25" customHeight="1" thickBot="1" x14ac:dyDescent="0.25">
      <c r="A35" s="297" t="str">
        <f>Global!A35</f>
        <v>Grupo E  (Group  E)</v>
      </c>
      <c r="B35" s="298"/>
      <c r="C35" s="299"/>
      <c r="D35" s="298"/>
      <c r="E35" s="300"/>
      <c r="F35" s="298"/>
      <c r="G35" s="300"/>
      <c r="H35" s="298"/>
      <c r="I35" s="301"/>
      <c r="J35" s="117"/>
      <c r="K35" s="302"/>
      <c r="L35" s="302"/>
      <c r="M35" s="303" t="str">
        <f t="shared" si="1"/>
        <v/>
      </c>
      <c r="N35" s="304"/>
      <c r="O35" s="166"/>
      <c r="P35" s="166"/>
      <c r="Q35" s="166"/>
      <c r="R35" s="166"/>
      <c r="S35" s="166"/>
    </row>
    <row r="36" spans="1:19" s="158" customFormat="1" ht="30.95" customHeight="1" thickBot="1" x14ac:dyDescent="0.25">
      <c r="A36" s="276">
        <f>Global!A36</f>
        <v>44888</v>
      </c>
      <c r="B36" s="305">
        <f>Global!B36</f>
        <v>0.41666666666666669</v>
      </c>
      <c r="C36" s="278">
        <f>Global!C36</f>
        <v>9</v>
      </c>
      <c r="D36" s="279" t="str">
        <f>Global!D36</f>
        <v>España (Spain)</v>
      </c>
      <c r="E36" s="280">
        <v>2</v>
      </c>
      <c r="F36" s="281" t="s">
        <v>4</v>
      </c>
      <c r="G36" s="280">
        <v>1</v>
      </c>
      <c r="H36" s="282" t="str">
        <f>Global!H36</f>
        <v>Costa Rica</v>
      </c>
      <c r="I36" s="283" t="str">
        <f t="shared" ref="I36:I41" si="9">IF(OR(E36="",G36=""),"",IF(E36&gt;G36,"L",IF(G36&gt;E36,"V","E")))</f>
        <v>L</v>
      </c>
      <c r="J36" s="284"/>
      <c r="K36" s="285">
        <f>IF(Global!E36="","",Global!E36)</f>
        <v>7</v>
      </c>
      <c r="L36" s="285">
        <f>IF(Global!G36="","",Global!G36)</f>
        <v>0</v>
      </c>
      <c r="M36" s="296" t="str">
        <f t="shared" si="1"/>
        <v>L</v>
      </c>
      <c r="N36" s="287">
        <f t="shared" ref="N36:N41" si="10">IF(M36="","",IF(AND(E36=K36,L36=G36),GPOSPuntosPorMarcador,0)+IF(M36=I36,GPOSPuntosPorGanador,0)+IF(E36-G36=K36-L36,GPOSPuntosPorDiferencia,0))</f>
        <v>1</v>
      </c>
      <c r="O36" s="166"/>
      <c r="P36" s="166"/>
      <c r="Q36" s="166"/>
      <c r="R36" s="166"/>
      <c r="S36" s="166"/>
    </row>
    <row r="37" spans="1:19" s="158" customFormat="1" ht="30.95" customHeight="1" thickBot="1" x14ac:dyDescent="0.25">
      <c r="A37" s="276">
        <f>Global!A37</f>
        <v>44888</v>
      </c>
      <c r="B37" s="306">
        <f>Global!B37</f>
        <v>0.29166666666666669</v>
      </c>
      <c r="C37" s="289">
        <f>Global!C37</f>
        <v>10</v>
      </c>
      <c r="D37" s="290" t="str">
        <f>Global!D37</f>
        <v>Alemania (Germany)</v>
      </c>
      <c r="E37" s="291">
        <v>3</v>
      </c>
      <c r="F37" s="292" t="s">
        <v>4</v>
      </c>
      <c r="G37" s="291">
        <v>1</v>
      </c>
      <c r="H37" s="293" t="str">
        <f>Global!H37</f>
        <v>Japón (Japan)</v>
      </c>
      <c r="I37" s="283" t="str">
        <f t="shared" si="9"/>
        <v>L</v>
      </c>
      <c r="J37" s="284"/>
      <c r="K37" s="285">
        <f>IF(Global!E37="","",Global!E37)</f>
        <v>1</v>
      </c>
      <c r="L37" s="285">
        <f>IF(Global!G37="","",Global!G37)</f>
        <v>2</v>
      </c>
      <c r="M37" s="296" t="str">
        <f t="shared" si="1"/>
        <v>V</v>
      </c>
      <c r="N37" s="287">
        <f t="shared" si="10"/>
        <v>0</v>
      </c>
      <c r="O37" s="166"/>
      <c r="P37" s="166"/>
      <c r="Q37" s="166"/>
      <c r="R37" s="166"/>
      <c r="S37" s="166"/>
    </row>
    <row r="38" spans="1:19" s="158" customFormat="1" ht="30.95" customHeight="1" thickBot="1" x14ac:dyDescent="0.25">
      <c r="A38" s="276">
        <f>Global!A38</f>
        <v>44892</v>
      </c>
      <c r="B38" s="306">
        <f>Global!B38</f>
        <v>0.54166666666666663</v>
      </c>
      <c r="C38" s="289">
        <f>Global!C38</f>
        <v>25</v>
      </c>
      <c r="D38" s="290" t="str">
        <f>Global!D38</f>
        <v>España (Spain)</v>
      </c>
      <c r="E38" s="291">
        <v>2</v>
      </c>
      <c r="F38" s="292" t="s">
        <v>4</v>
      </c>
      <c r="G38" s="291">
        <v>2</v>
      </c>
      <c r="H38" s="293" t="str">
        <f>Global!H38</f>
        <v>Alemania (Germany)</v>
      </c>
      <c r="I38" s="283" t="str">
        <f t="shared" si="9"/>
        <v>E</v>
      </c>
      <c r="J38" s="284"/>
      <c r="K38" s="285">
        <f>IF(Global!E38="","",Global!E38)</f>
        <v>1</v>
      </c>
      <c r="L38" s="285">
        <f>IF(Global!G38="","",Global!G38)</f>
        <v>1</v>
      </c>
      <c r="M38" s="296" t="str">
        <f t="shared" si="1"/>
        <v>E</v>
      </c>
      <c r="N38" s="287">
        <f t="shared" si="10"/>
        <v>2</v>
      </c>
      <c r="O38" s="166"/>
      <c r="P38" s="166"/>
      <c r="Q38" s="166"/>
      <c r="R38" s="166"/>
      <c r="S38" s="166"/>
    </row>
    <row r="39" spans="1:19" s="158" customFormat="1" ht="30.95" customHeight="1" thickBot="1" x14ac:dyDescent="0.25">
      <c r="A39" s="276">
        <f>Global!A39</f>
        <v>44892</v>
      </c>
      <c r="B39" s="306">
        <f>Global!B39</f>
        <v>0.16666666666666666</v>
      </c>
      <c r="C39" s="289">
        <f>Global!C39</f>
        <v>26</v>
      </c>
      <c r="D39" s="290" t="str">
        <f>Global!D39</f>
        <v>Japón (Japan)</v>
      </c>
      <c r="E39" s="280">
        <v>0</v>
      </c>
      <c r="F39" s="292" t="s">
        <v>4</v>
      </c>
      <c r="G39" s="280">
        <v>1</v>
      </c>
      <c r="H39" s="293" t="str">
        <f>Global!H39</f>
        <v>Costa Rica</v>
      </c>
      <c r="I39" s="283" t="str">
        <f t="shared" si="9"/>
        <v>V</v>
      </c>
      <c r="J39" s="284"/>
      <c r="K39" s="285">
        <f>IF(Global!E39="","",Global!E39)</f>
        <v>0</v>
      </c>
      <c r="L39" s="285">
        <f>IF(Global!G39="","",Global!G39)</f>
        <v>1</v>
      </c>
      <c r="M39" s="296" t="str">
        <f t="shared" si="1"/>
        <v>V</v>
      </c>
      <c r="N39" s="287">
        <f t="shared" si="10"/>
        <v>3</v>
      </c>
      <c r="O39" s="166"/>
      <c r="P39" s="166"/>
      <c r="Q39" s="166"/>
      <c r="R39" s="166"/>
      <c r="S39" s="166"/>
    </row>
    <row r="40" spans="1:19" s="158" customFormat="1" ht="30.95" customHeight="1" thickBot="1" x14ac:dyDescent="0.25">
      <c r="A40" s="276">
        <f>Global!A40</f>
        <v>44896</v>
      </c>
      <c r="B40" s="306">
        <f>Global!B40</f>
        <v>0.54166666666666663</v>
      </c>
      <c r="C40" s="289">
        <f>Global!C40</f>
        <v>43</v>
      </c>
      <c r="D40" s="290" t="str">
        <f>Global!D40</f>
        <v>Japón (Japan)</v>
      </c>
      <c r="E40" s="307">
        <v>1</v>
      </c>
      <c r="F40" s="292" t="s">
        <v>4</v>
      </c>
      <c r="G40" s="307">
        <v>2</v>
      </c>
      <c r="H40" s="293" t="str">
        <f>Global!H40</f>
        <v>España (Spain)</v>
      </c>
      <c r="I40" s="283" t="str">
        <f t="shared" si="9"/>
        <v>V</v>
      </c>
      <c r="J40" s="284"/>
      <c r="K40" s="285">
        <f>IF(Global!E40="","",Global!E40)</f>
        <v>2</v>
      </c>
      <c r="L40" s="285">
        <f>IF(Global!G40="","",Global!G40)</f>
        <v>1</v>
      </c>
      <c r="M40" s="296" t="str">
        <f t="shared" si="1"/>
        <v>L</v>
      </c>
      <c r="N40" s="287">
        <f t="shared" si="10"/>
        <v>0</v>
      </c>
      <c r="O40" s="166"/>
      <c r="P40" s="166"/>
      <c r="Q40" s="166"/>
      <c r="R40" s="166"/>
      <c r="S40" s="166"/>
    </row>
    <row r="41" spans="1:19" s="158" customFormat="1" ht="30.95" customHeight="1" thickBot="1" x14ac:dyDescent="0.25">
      <c r="A41" s="276">
        <f>Global!A41</f>
        <v>44896</v>
      </c>
      <c r="B41" s="306">
        <f>Global!B41</f>
        <v>0.54166666666666663</v>
      </c>
      <c r="C41" s="289">
        <f>Global!C41</f>
        <v>44</v>
      </c>
      <c r="D41" s="290" t="str">
        <f>Global!D41</f>
        <v>Costa Rica</v>
      </c>
      <c r="E41" s="280">
        <v>1</v>
      </c>
      <c r="F41" s="292" t="s">
        <v>4</v>
      </c>
      <c r="G41" s="280">
        <v>2</v>
      </c>
      <c r="H41" s="293" t="str">
        <f>Global!H41</f>
        <v>Alemania (Germany)</v>
      </c>
      <c r="I41" s="283" t="str">
        <f t="shared" si="9"/>
        <v>V</v>
      </c>
      <c r="J41" s="284"/>
      <c r="K41" s="285">
        <f>IF(Global!E41="","",Global!E41)</f>
        <v>2</v>
      </c>
      <c r="L41" s="285">
        <f>IF(Global!G41="","",Global!G41)</f>
        <v>4</v>
      </c>
      <c r="M41" s="296" t="str">
        <f t="shared" si="1"/>
        <v>V</v>
      </c>
      <c r="N41" s="287">
        <f t="shared" si="10"/>
        <v>1</v>
      </c>
      <c r="O41" s="166"/>
      <c r="P41" s="166"/>
      <c r="Q41" s="166"/>
      <c r="R41" s="166"/>
      <c r="S41" s="166"/>
    </row>
    <row r="42" spans="1:19" s="158" customFormat="1" ht="17.25" customHeight="1" thickBot="1" x14ac:dyDescent="0.25">
      <c r="A42" s="297" t="str">
        <f>Global!A42</f>
        <v>GRUPO F (Group F )</v>
      </c>
      <c r="B42" s="298"/>
      <c r="C42" s="299"/>
      <c r="D42" s="298"/>
      <c r="E42" s="300"/>
      <c r="F42" s="298"/>
      <c r="G42" s="300"/>
      <c r="H42" s="298"/>
      <c r="I42" s="301"/>
      <c r="J42" s="117"/>
      <c r="K42" s="302"/>
      <c r="L42" s="302"/>
      <c r="M42" s="303" t="str">
        <f t="shared" si="1"/>
        <v/>
      </c>
      <c r="N42" s="304"/>
      <c r="O42" s="166"/>
      <c r="P42" s="166"/>
      <c r="Q42" s="166"/>
      <c r="R42" s="166"/>
      <c r="S42" s="166"/>
    </row>
    <row r="43" spans="1:19" s="158" customFormat="1" ht="30.95" customHeight="1" thickBot="1" x14ac:dyDescent="0.25">
      <c r="A43" s="276">
        <f>Global!A43</f>
        <v>44888</v>
      </c>
      <c r="B43" s="305">
        <f>Global!B43</f>
        <v>0.54166666666666663</v>
      </c>
      <c r="C43" s="278">
        <f>Global!C43</f>
        <v>11</v>
      </c>
      <c r="D43" s="279" t="str">
        <f>Global!D43</f>
        <v>Bélgica (Belgium)</v>
      </c>
      <c r="E43" s="280">
        <v>3</v>
      </c>
      <c r="F43" s="281" t="s">
        <v>4</v>
      </c>
      <c r="G43" s="280">
        <v>0</v>
      </c>
      <c r="H43" s="282" t="str">
        <f>Global!H43</f>
        <v>Canada</v>
      </c>
      <c r="I43" s="283" t="str">
        <f t="shared" ref="I43:I48" si="11">IF(OR(E43="",G43=""),"",IF(E43&gt;G43,"L",IF(G43&gt;E43,"V","E")))</f>
        <v>L</v>
      </c>
      <c r="J43" s="284"/>
      <c r="K43" s="285">
        <f>IF(Global!E43="","",Global!E43)</f>
        <v>1</v>
      </c>
      <c r="L43" s="285">
        <f>IF(Global!G43="","",Global!G43)</f>
        <v>0</v>
      </c>
      <c r="M43" s="296" t="str">
        <f t="shared" si="1"/>
        <v>L</v>
      </c>
      <c r="N43" s="287">
        <f t="shared" ref="N43:N48" si="12">IF(M43="","",IF(AND(E43=K43,L43=G43),GPOSPuntosPorMarcador,0)+IF(M43=I43,GPOSPuntosPorGanador,0)+IF(E43-G43=K43-L43,GPOSPuntosPorDiferencia,0))</f>
        <v>1</v>
      </c>
      <c r="O43" s="166"/>
      <c r="P43" s="166"/>
      <c r="Q43" s="166"/>
      <c r="R43" s="166"/>
      <c r="S43" s="166"/>
    </row>
    <row r="44" spans="1:19" s="158" customFormat="1" ht="30.95" customHeight="1" thickBot="1" x14ac:dyDescent="0.25">
      <c r="A44" s="276">
        <f>Global!A44</f>
        <v>44888</v>
      </c>
      <c r="B44" s="306">
        <f>Global!B44</f>
        <v>0.16666666666666666</v>
      </c>
      <c r="C44" s="289">
        <f>Global!C44</f>
        <v>12</v>
      </c>
      <c r="D44" s="290" t="str">
        <f>Global!D44</f>
        <v>Marruecos (Morocco)</v>
      </c>
      <c r="E44" s="291">
        <v>1</v>
      </c>
      <c r="F44" s="292" t="s">
        <v>4</v>
      </c>
      <c r="G44" s="291">
        <v>1</v>
      </c>
      <c r="H44" s="293" t="str">
        <f>Global!H44</f>
        <v>Croacia</v>
      </c>
      <c r="I44" s="283" t="str">
        <f t="shared" si="11"/>
        <v>E</v>
      </c>
      <c r="J44" s="284"/>
      <c r="K44" s="285">
        <f>IF(Global!E44="","",Global!E44)</f>
        <v>0</v>
      </c>
      <c r="L44" s="285">
        <f>IF(Global!G44="","",Global!G44)</f>
        <v>0</v>
      </c>
      <c r="M44" s="296" t="str">
        <f t="shared" si="1"/>
        <v>E</v>
      </c>
      <c r="N44" s="287">
        <f t="shared" si="12"/>
        <v>2</v>
      </c>
      <c r="O44" s="166"/>
      <c r="P44" s="166"/>
      <c r="Q44" s="166"/>
      <c r="R44" s="166"/>
      <c r="S44" s="166"/>
    </row>
    <row r="45" spans="1:19" s="158" customFormat="1" ht="30.95" customHeight="1" thickBot="1" x14ac:dyDescent="0.25">
      <c r="A45" s="276">
        <f>Global!A45</f>
        <v>44892</v>
      </c>
      <c r="B45" s="306">
        <f>Global!B45</f>
        <v>0.29166666666666669</v>
      </c>
      <c r="C45" s="289">
        <f>Global!C45</f>
        <v>27</v>
      </c>
      <c r="D45" s="290" t="str">
        <f>Global!D45</f>
        <v>Bélgica (Belgium)</v>
      </c>
      <c r="E45" s="291">
        <v>3</v>
      </c>
      <c r="F45" s="292" t="s">
        <v>4</v>
      </c>
      <c r="G45" s="291">
        <v>1</v>
      </c>
      <c r="H45" s="293" t="str">
        <f>Global!H45</f>
        <v>Marruecos (Morocco)</v>
      </c>
      <c r="I45" s="283" t="str">
        <f t="shared" si="11"/>
        <v>L</v>
      </c>
      <c r="J45" s="284"/>
      <c r="K45" s="285">
        <f>IF(Global!E45="","",Global!E45)</f>
        <v>0</v>
      </c>
      <c r="L45" s="285">
        <f>IF(Global!G45="","",Global!G45)</f>
        <v>2</v>
      </c>
      <c r="M45" s="296" t="str">
        <f t="shared" si="1"/>
        <v>V</v>
      </c>
      <c r="N45" s="287">
        <f t="shared" si="12"/>
        <v>0</v>
      </c>
      <c r="O45" s="166"/>
      <c r="P45" s="166"/>
      <c r="Q45" s="166"/>
      <c r="R45" s="166"/>
      <c r="S45" s="166"/>
    </row>
    <row r="46" spans="1:19" s="158" customFormat="1" ht="30.95" customHeight="1" thickBot="1" x14ac:dyDescent="0.25">
      <c r="A46" s="276">
        <f>Global!A46</f>
        <v>44892</v>
      </c>
      <c r="B46" s="306">
        <f>Global!B46</f>
        <v>0.41666666666666669</v>
      </c>
      <c r="C46" s="289">
        <f>Global!C46</f>
        <v>28</v>
      </c>
      <c r="D46" s="290" t="str">
        <f>Global!D46</f>
        <v>Croacia</v>
      </c>
      <c r="E46" s="291">
        <v>2</v>
      </c>
      <c r="F46" s="292" t="s">
        <v>4</v>
      </c>
      <c r="G46" s="291">
        <v>0</v>
      </c>
      <c r="H46" s="293" t="str">
        <f>Global!H46</f>
        <v>Canada</v>
      </c>
      <c r="I46" s="283" t="str">
        <f t="shared" si="11"/>
        <v>L</v>
      </c>
      <c r="J46" s="284"/>
      <c r="K46" s="285">
        <f>IF(Global!E46="","",Global!E46)</f>
        <v>4</v>
      </c>
      <c r="L46" s="285">
        <f>IF(Global!G46="","",Global!G46)</f>
        <v>1</v>
      </c>
      <c r="M46" s="296" t="str">
        <f t="shared" si="1"/>
        <v>L</v>
      </c>
      <c r="N46" s="287">
        <f t="shared" si="12"/>
        <v>1</v>
      </c>
      <c r="O46" s="166"/>
      <c r="P46" s="166"/>
      <c r="Q46" s="166"/>
      <c r="R46" s="166"/>
      <c r="S46" s="166"/>
    </row>
    <row r="47" spans="1:19" s="158" customFormat="1" ht="30.95" customHeight="1" thickBot="1" x14ac:dyDescent="0.25">
      <c r="A47" s="276">
        <f>Global!A47</f>
        <v>44896</v>
      </c>
      <c r="B47" s="306">
        <f>Global!B47</f>
        <v>0.375</v>
      </c>
      <c r="C47" s="289">
        <f>Global!C47</f>
        <v>41</v>
      </c>
      <c r="D47" s="290" t="str">
        <f>Global!D47</f>
        <v>Croacia</v>
      </c>
      <c r="E47" s="291">
        <v>2</v>
      </c>
      <c r="F47" s="292" t="s">
        <v>4</v>
      </c>
      <c r="G47" s="291">
        <v>2</v>
      </c>
      <c r="H47" s="293" t="str">
        <f>Global!H47</f>
        <v>Bélgica (Belgium)</v>
      </c>
      <c r="I47" s="283" t="str">
        <f t="shared" si="11"/>
        <v>E</v>
      </c>
      <c r="J47" s="284"/>
      <c r="K47" s="285">
        <f>IF(Global!E47="","",Global!E47)</f>
        <v>0</v>
      </c>
      <c r="L47" s="285">
        <f>IF(Global!G47="","",Global!G47)</f>
        <v>0</v>
      </c>
      <c r="M47" s="296" t="str">
        <f t="shared" si="1"/>
        <v>E</v>
      </c>
      <c r="N47" s="287">
        <f t="shared" si="12"/>
        <v>2</v>
      </c>
      <c r="O47" s="166"/>
      <c r="P47" s="166"/>
      <c r="Q47" s="166"/>
      <c r="R47" s="166"/>
      <c r="S47" s="166"/>
    </row>
    <row r="48" spans="1:19" s="158" customFormat="1" ht="30.95" customHeight="1" thickBot="1" x14ac:dyDescent="0.25">
      <c r="A48" s="276">
        <f>Global!A48</f>
        <v>44896</v>
      </c>
      <c r="B48" s="306">
        <f>Global!B48</f>
        <v>0.375</v>
      </c>
      <c r="C48" s="289">
        <f>Global!C48</f>
        <v>42</v>
      </c>
      <c r="D48" s="308" t="str">
        <f>Global!D48</f>
        <v>Canada</v>
      </c>
      <c r="E48" s="291">
        <v>0</v>
      </c>
      <c r="F48" s="309" t="s">
        <v>4</v>
      </c>
      <c r="G48" s="291">
        <v>0</v>
      </c>
      <c r="H48" s="310" t="str">
        <f>Global!H48</f>
        <v>Marruecos (Morocco)</v>
      </c>
      <c r="I48" s="283" t="str">
        <f t="shared" si="11"/>
        <v>E</v>
      </c>
      <c r="J48" s="311"/>
      <c r="K48" s="285">
        <f>IF(Global!E48="","",Global!E48)</f>
        <v>1</v>
      </c>
      <c r="L48" s="285">
        <f>IF(Global!G48="","",Global!G48)</f>
        <v>2</v>
      </c>
      <c r="M48" s="286" t="str">
        <f t="shared" si="1"/>
        <v>V</v>
      </c>
      <c r="N48" s="287">
        <f t="shared" si="12"/>
        <v>0</v>
      </c>
      <c r="O48" s="166"/>
      <c r="P48" s="166"/>
      <c r="Q48" s="166"/>
      <c r="R48" s="166"/>
      <c r="S48" s="166"/>
    </row>
    <row r="49" spans="1:19" s="158" customFormat="1" ht="17.25" customHeight="1" thickBot="1" x14ac:dyDescent="0.25">
      <c r="A49" s="297" t="str">
        <f>Global!A49</f>
        <v>GRUPO G (Group  G)</v>
      </c>
      <c r="B49" s="298"/>
      <c r="C49" s="299"/>
      <c r="D49" s="298"/>
      <c r="E49" s="300"/>
      <c r="F49" s="298"/>
      <c r="G49" s="300"/>
      <c r="H49" s="298"/>
      <c r="I49" s="301"/>
      <c r="J49" s="117"/>
      <c r="K49" s="302"/>
      <c r="L49" s="302"/>
      <c r="M49" s="303" t="str">
        <f t="shared" si="1"/>
        <v/>
      </c>
      <c r="N49" s="304"/>
      <c r="O49" s="166"/>
      <c r="P49" s="166"/>
      <c r="Q49" s="166"/>
      <c r="R49" s="166"/>
      <c r="S49" s="166"/>
    </row>
    <row r="50" spans="1:19" s="158" customFormat="1" ht="30.95" customHeight="1" thickBot="1" x14ac:dyDescent="0.25">
      <c r="A50" s="276">
        <f>Global!A50</f>
        <v>44889</v>
      </c>
      <c r="B50" s="305">
        <f>Global!B50</f>
        <v>0.54166666666666663</v>
      </c>
      <c r="C50" s="278">
        <f>Global!C50</f>
        <v>13</v>
      </c>
      <c r="D50" s="279" t="str">
        <f>Global!D50</f>
        <v>Brasil (Brazil)</v>
      </c>
      <c r="E50" s="280">
        <v>4</v>
      </c>
      <c r="F50" s="281" t="s">
        <v>4</v>
      </c>
      <c r="G50" s="280">
        <v>0</v>
      </c>
      <c r="H50" s="282" t="str">
        <f>Global!H50</f>
        <v>Serbia</v>
      </c>
      <c r="I50" s="283" t="str">
        <f t="shared" ref="I50:I55" si="13">IF(OR(E50="",G50=""),"",IF(E50&gt;G50,"L",IF(G50&gt;E50,"V","E")))</f>
        <v>L</v>
      </c>
      <c r="J50" s="284"/>
      <c r="K50" s="285">
        <f>IF(Global!E50="","",Global!E50)</f>
        <v>2</v>
      </c>
      <c r="L50" s="285">
        <f>IF(Global!G50="","",Global!G50)</f>
        <v>0</v>
      </c>
      <c r="M50" s="296" t="str">
        <f t="shared" si="1"/>
        <v>L</v>
      </c>
      <c r="N50" s="287">
        <f t="shared" ref="N50:N55" si="14">IF(M50="","",IF(AND(E50=K50,L50=G50),GPOSPuntosPorMarcador,0)+IF(M50=I50,GPOSPuntosPorGanador,0)+IF(E50-G50=K50-L50,GPOSPuntosPorDiferencia,0))</f>
        <v>1</v>
      </c>
      <c r="O50" s="166"/>
      <c r="P50" s="166"/>
      <c r="Q50" s="166"/>
      <c r="R50" s="166"/>
      <c r="S50" s="166"/>
    </row>
    <row r="51" spans="1:19" s="158" customFormat="1" ht="30.95" customHeight="1" thickBot="1" x14ac:dyDescent="0.25">
      <c r="A51" s="276">
        <f>Global!A51</f>
        <v>44889</v>
      </c>
      <c r="B51" s="306">
        <f>Global!B51</f>
        <v>0.16666666666666666</v>
      </c>
      <c r="C51" s="289">
        <f>Global!C51</f>
        <v>14</v>
      </c>
      <c r="D51" s="290" t="str">
        <f>Global!D51</f>
        <v>Suiza (Switzerland)</v>
      </c>
      <c r="E51" s="291">
        <v>2</v>
      </c>
      <c r="F51" s="292" t="s">
        <v>4</v>
      </c>
      <c r="G51" s="291">
        <v>1</v>
      </c>
      <c r="H51" s="293" t="str">
        <f>Global!H51</f>
        <v>Camerún (Cameroon)</v>
      </c>
      <c r="I51" s="283" t="str">
        <f t="shared" si="13"/>
        <v>L</v>
      </c>
      <c r="J51" s="284"/>
      <c r="K51" s="285">
        <f>IF(Global!E51="","",Global!E51)</f>
        <v>1</v>
      </c>
      <c r="L51" s="285">
        <f>IF(Global!G51="","",Global!G51)</f>
        <v>0</v>
      </c>
      <c r="M51" s="296" t="str">
        <f t="shared" si="1"/>
        <v>L</v>
      </c>
      <c r="N51" s="287">
        <f t="shared" si="14"/>
        <v>2</v>
      </c>
      <c r="O51" s="166"/>
      <c r="P51" s="166"/>
      <c r="Q51" s="166"/>
      <c r="R51" s="166"/>
      <c r="S51" s="166"/>
    </row>
    <row r="52" spans="1:19" s="158" customFormat="1" ht="30.95" customHeight="1" thickBot="1" x14ac:dyDescent="0.25">
      <c r="A52" s="276">
        <f>Global!A52</f>
        <v>44893</v>
      </c>
      <c r="B52" s="306">
        <f>Global!B52</f>
        <v>0.41666666666666669</v>
      </c>
      <c r="C52" s="289">
        <f>Global!C52</f>
        <v>29</v>
      </c>
      <c r="D52" s="290" t="str">
        <f>Global!D52</f>
        <v>Brasil (Brazil)</v>
      </c>
      <c r="E52" s="291">
        <v>3</v>
      </c>
      <c r="F52" s="292" t="s">
        <v>4</v>
      </c>
      <c r="G52" s="291">
        <v>1</v>
      </c>
      <c r="H52" s="293" t="str">
        <f>Global!H52</f>
        <v>Suiza (Switzerland)</v>
      </c>
      <c r="I52" s="283" t="str">
        <f t="shared" si="13"/>
        <v>L</v>
      </c>
      <c r="J52" s="284"/>
      <c r="K52" s="285">
        <f>IF(Global!E52="","",Global!E52)</f>
        <v>1</v>
      </c>
      <c r="L52" s="285">
        <f>IF(Global!G52="","",Global!G52)</f>
        <v>0</v>
      </c>
      <c r="M52" s="296" t="str">
        <f t="shared" si="1"/>
        <v>L</v>
      </c>
      <c r="N52" s="287">
        <f t="shared" si="14"/>
        <v>1</v>
      </c>
      <c r="O52" s="166"/>
      <c r="P52" s="166"/>
      <c r="Q52" s="166"/>
      <c r="R52" s="166"/>
      <c r="S52" s="166"/>
    </row>
    <row r="53" spans="1:19" s="158" customFormat="1" ht="30.95" customHeight="1" thickBot="1" x14ac:dyDescent="0.25">
      <c r="A53" s="276">
        <f>Global!A53</f>
        <v>44893</v>
      </c>
      <c r="B53" s="306">
        <f>Global!B53</f>
        <v>0.16666666666666666</v>
      </c>
      <c r="C53" s="289">
        <f>Global!C53</f>
        <v>30</v>
      </c>
      <c r="D53" s="290" t="str">
        <f>Global!D53</f>
        <v>Camerún (Cameroon)</v>
      </c>
      <c r="E53" s="291">
        <v>1</v>
      </c>
      <c r="F53" s="292" t="s">
        <v>4</v>
      </c>
      <c r="G53" s="291">
        <v>1</v>
      </c>
      <c r="H53" s="293" t="str">
        <f>Global!H53</f>
        <v>Serbia</v>
      </c>
      <c r="I53" s="283" t="str">
        <f t="shared" si="13"/>
        <v>E</v>
      </c>
      <c r="J53" s="284"/>
      <c r="K53" s="285">
        <f>IF(Global!E53="","",Global!E53)</f>
        <v>3</v>
      </c>
      <c r="L53" s="285">
        <f>IF(Global!G53="","",Global!G53)</f>
        <v>3</v>
      </c>
      <c r="M53" s="296" t="str">
        <f t="shared" si="1"/>
        <v>E</v>
      </c>
      <c r="N53" s="287">
        <f t="shared" si="14"/>
        <v>2</v>
      </c>
      <c r="O53" s="166"/>
      <c r="P53" s="166"/>
      <c r="Q53" s="166"/>
      <c r="R53" s="166"/>
      <c r="S53" s="166"/>
    </row>
    <row r="54" spans="1:19" s="158" customFormat="1" ht="30.95" customHeight="1" thickBot="1" x14ac:dyDescent="0.25">
      <c r="A54" s="276">
        <f>Global!A54</f>
        <v>44897</v>
      </c>
      <c r="B54" s="306">
        <f>Global!B54</f>
        <v>0.54166666666666663</v>
      </c>
      <c r="C54" s="289">
        <f>Global!C54</f>
        <v>45</v>
      </c>
      <c r="D54" s="290" t="str">
        <f>Global!D54</f>
        <v>Camerún (Cameroon)</v>
      </c>
      <c r="E54" s="291">
        <v>0</v>
      </c>
      <c r="F54" s="292" t="s">
        <v>4</v>
      </c>
      <c r="G54" s="291">
        <v>2</v>
      </c>
      <c r="H54" s="293" t="str">
        <f>Global!H54</f>
        <v>Brasil (Brazil)</v>
      </c>
      <c r="I54" s="283" t="str">
        <f t="shared" si="13"/>
        <v>V</v>
      </c>
      <c r="J54" s="284"/>
      <c r="K54" s="285">
        <f>IF(Global!E54="","",Global!E54)</f>
        <v>1</v>
      </c>
      <c r="L54" s="285">
        <f>IF(Global!G54="","",Global!G54)</f>
        <v>0</v>
      </c>
      <c r="M54" s="296" t="str">
        <f t="shared" si="1"/>
        <v>L</v>
      </c>
      <c r="N54" s="287">
        <f t="shared" si="14"/>
        <v>0</v>
      </c>
      <c r="O54" s="166"/>
      <c r="P54" s="166"/>
      <c r="Q54" s="166"/>
      <c r="R54" s="166"/>
      <c r="S54" s="166"/>
    </row>
    <row r="55" spans="1:19" s="158" customFormat="1" ht="30.95" customHeight="1" thickBot="1" x14ac:dyDescent="0.25">
      <c r="A55" s="276">
        <f>Global!A55</f>
        <v>44897</v>
      </c>
      <c r="B55" s="306">
        <f>Global!B55</f>
        <v>0.54166666666666663</v>
      </c>
      <c r="C55" s="289">
        <f>Global!C55</f>
        <v>46</v>
      </c>
      <c r="D55" s="290" t="str">
        <f>Global!D55</f>
        <v>Serbia</v>
      </c>
      <c r="E55" s="291">
        <v>0</v>
      </c>
      <c r="F55" s="292" t="s">
        <v>4</v>
      </c>
      <c r="G55" s="291">
        <v>1</v>
      </c>
      <c r="H55" s="293" t="str">
        <f>Global!H55</f>
        <v>Suiza (Switzerland)</v>
      </c>
      <c r="I55" s="283" t="str">
        <f t="shared" si="13"/>
        <v>V</v>
      </c>
      <c r="J55" s="284"/>
      <c r="K55" s="285">
        <f>IF(Global!E55="","",Global!E55)</f>
        <v>2</v>
      </c>
      <c r="L55" s="285">
        <f>IF(Global!G55="","",Global!G55)</f>
        <v>3</v>
      </c>
      <c r="M55" s="296" t="str">
        <f t="shared" si="1"/>
        <v>V</v>
      </c>
      <c r="N55" s="287">
        <f t="shared" si="14"/>
        <v>2</v>
      </c>
      <c r="O55" s="166"/>
      <c r="P55" s="166"/>
      <c r="Q55" s="166"/>
      <c r="R55" s="166"/>
      <c r="S55" s="166"/>
    </row>
    <row r="56" spans="1:19" s="158" customFormat="1" ht="17.25" customHeight="1" thickBot="1" x14ac:dyDescent="0.25">
      <c r="A56" s="297" t="str">
        <f>Global!A56</f>
        <v>GRUPO H (Group H)</v>
      </c>
      <c r="B56" s="298"/>
      <c r="C56" s="299"/>
      <c r="D56" s="298"/>
      <c r="E56" s="300"/>
      <c r="F56" s="298"/>
      <c r="G56" s="300"/>
      <c r="H56" s="298"/>
      <c r="I56" s="301"/>
      <c r="J56" s="117"/>
      <c r="K56" s="302"/>
      <c r="L56" s="302"/>
      <c r="M56" s="303" t="str">
        <f t="shared" si="1"/>
        <v/>
      </c>
      <c r="N56" s="304"/>
      <c r="O56" s="166"/>
      <c r="P56" s="166"/>
      <c r="Q56" s="166"/>
      <c r="R56" s="166"/>
      <c r="S56" s="166"/>
    </row>
    <row r="57" spans="1:19" s="158" customFormat="1" ht="30.95" customHeight="1" thickBot="1" x14ac:dyDescent="0.25">
      <c r="A57" s="276">
        <f>Global!A57</f>
        <v>44889</v>
      </c>
      <c r="B57" s="305">
        <f>Global!B57</f>
        <v>0.41666666666666669</v>
      </c>
      <c r="C57" s="278">
        <f>Global!C57</f>
        <v>15</v>
      </c>
      <c r="D57" s="279" t="str">
        <f>Global!D57</f>
        <v>Portugal</v>
      </c>
      <c r="E57" s="280">
        <v>2</v>
      </c>
      <c r="F57" s="281" t="s">
        <v>4</v>
      </c>
      <c r="G57" s="280">
        <v>1</v>
      </c>
      <c r="H57" s="282" t="str">
        <f>Global!H57</f>
        <v>Ghana</v>
      </c>
      <c r="I57" s="283" t="str">
        <f t="shared" ref="I57:I62" si="15">IF(OR(E57="",G57=""),"",IF(E57&gt;G57,"L",IF(G57&gt;E57,"V","E")))</f>
        <v>L</v>
      </c>
      <c r="J57" s="284"/>
      <c r="K57" s="285">
        <f>IF(Global!E57="","",Global!E57)</f>
        <v>3</v>
      </c>
      <c r="L57" s="285">
        <f>IF(Global!G57="","",Global!G57)</f>
        <v>2</v>
      </c>
      <c r="M57" s="296" t="str">
        <f t="shared" si="1"/>
        <v>L</v>
      </c>
      <c r="N57" s="287">
        <f t="shared" ref="N57:N62" si="16">IF(M57="","",IF(AND(E57=K57,L57=G57),GPOSPuntosPorMarcador,0)+IF(M57=I57,GPOSPuntosPorGanador,0)+IF(E57-G57=K57-L57,GPOSPuntosPorDiferencia,0))</f>
        <v>2</v>
      </c>
      <c r="O57" s="166"/>
      <c r="P57" s="166"/>
      <c r="Q57" s="166"/>
      <c r="R57" s="166"/>
      <c r="S57" s="166"/>
    </row>
    <row r="58" spans="1:19" s="158" customFormat="1" ht="30.95" customHeight="1" thickBot="1" x14ac:dyDescent="0.25">
      <c r="A58" s="276">
        <f>Global!A58</f>
        <v>44889</v>
      </c>
      <c r="B58" s="306">
        <f>Global!B58</f>
        <v>0.29166666666666669</v>
      </c>
      <c r="C58" s="289">
        <f>Global!C58</f>
        <v>16</v>
      </c>
      <c r="D58" s="290" t="str">
        <f>Global!D58</f>
        <v>Uruguay</v>
      </c>
      <c r="E58" s="280">
        <v>1</v>
      </c>
      <c r="F58" s="292" t="s">
        <v>4</v>
      </c>
      <c r="G58" s="291">
        <v>1</v>
      </c>
      <c r="H58" s="293" t="str">
        <f>Global!H58</f>
        <v>Corea del Sur (S. Korea)</v>
      </c>
      <c r="I58" s="283" t="str">
        <f t="shared" si="15"/>
        <v>E</v>
      </c>
      <c r="J58" s="284"/>
      <c r="K58" s="285">
        <f>IF(Global!E58="","",Global!E58)</f>
        <v>0</v>
      </c>
      <c r="L58" s="285">
        <f>IF(Global!G58="","",Global!G58)</f>
        <v>0</v>
      </c>
      <c r="M58" s="296" t="str">
        <f t="shared" si="1"/>
        <v>E</v>
      </c>
      <c r="N58" s="287">
        <f t="shared" si="16"/>
        <v>2</v>
      </c>
      <c r="O58" s="166"/>
      <c r="P58" s="166"/>
      <c r="Q58" s="166"/>
      <c r="R58" s="166"/>
      <c r="S58" s="166"/>
    </row>
    <row r="59" spans="1:19" s="158" customFormat="1" ht="30.95" customHeight="1" thickBot="1" x14ac:dyDescent="0.25">
      <c r="A59" s="276">
        <f>Global!A59</f>
        <v>44893</v>
      </c>
      <c r="B59" s="306">
        <f>Global!B59</f>
        <v>0.54166666666666663</v>
      </c>
      <c r="C59" s="289">
        <f>Global!C59</f>
        <v>31</v>
      </c>
      <c r="D59" s="290" t="str">
        <f>Global!D59</f>
        <v>Portugal</v>
      </c>
      <c r="E59" s="291">
        <v>2</v>
      </c>
      <c r="F59" s="292" t="s">
        <v>4</v>
      </c>
      <c r="G59" s="291">
        <v>2</v>
      </c>
      <c r="H59" s="293" t="str">
        <f>Global!H59</f>
        <v>Uruguay</v>
      </c>
      <c r="I59" s="283" t="str">
        <f t="shared" si="15"/>
        <v>E</v>
      </c>
      <c r="J59" s="284"/>
      <c r="K59" s="285">
        <f>IF(Global!E59="","",Global!E59)</f>
        <v>2</v>
      </c>
      <c r="L59" s="285">
        <f>IF(Global!G59="","",Global!G59)</f>
        <v>0</v>
      </c>
      <c r="M59" s="296" t="str">
        <f t="shared" si="1"/>
        <v>L</v>
      </c>
      <c r="N59" s="287">
        <f t="shared" si="16"/>
        <v>0</v>
      </c>
      <c r="O59" s="166"/>
      <c r="P59" s="166"/>
      <c r="Q59" s="166"/>
      <c r="R59" s="166"/>
      <c r="S59" s="166"/>
    </row>
    <row r="60" spans="1:19" s="158" customFormat="1" ht="30.95" customHeight="1" thickBot="1" x14ac:dyDescent="0.25">
      <c r="A60" s="276">
        <f>Global!A60</f>
        <v>44893</v>
      </c>
      <c r="B60" s="306">
        <f>Global!B60</f>
        <v>0.29166666666666669</v>
      </c>
      <c r="C60" s="289">
        <f>Global!C60</f>
        <v>32</v>
      </c>
      <c r="D60" s="290" t="str">
        <f>Global!D60</f>
        <v>Corea del Sur (S. Korea)</v>
      </c>
      <c r="E60" s="280">
        <v>1</v>
      </c>
      <c r="F60" s="292" t="s">
        <v>4</v>
      </c>
      <c r="G60" s="291">
        <v>0</v>
      </c>
      <c r="H60" s="293" t="str">
        <f>Global!H60</f>
        <v>Ghana</v>
      </c>
      <c r="I60" s="283" t="str">
        <f t="shared" si="15"/>
        <v>L</v>
      </c>
      <c r="J60" s="284"/>
      <c r="K60" s="285">
        <f>IF(Global!E60="","",Global!E60)</f>
        <v>2</v>
      </c>
      <c r="L60" s="285">
        <f>IF(Global!G60="","",Global!G60)</f>
        <v>3</v>
      </c>
      <c r="M60" s="296" t="str">
        <f t="shared" si="1"/>
        <v>V</v>
      </c>
      <c r="N60" s="287">
        <f t="shared" si="16"/>
        <v>0</v>
      </c>
      <c r="O60" s="166"/>
      <c r="P60" s="166"/>
      <c r="Q60" s="166"/>
      <c r="R60" s="166"/>
      <c r="S60" s="166"/>
    </row>
    <row r="61" spans="1:19" s="158" customFormat="1" ht="30.95" customHeight="1" thickBot="1" x14ac:dyDescent="0.25">
      <c r="A61" s="276">
        <f>Global!A61</f>
        <v>44897</v>
      </c>
      <c r="B61" s="306">
        <f>Global!B61</f>
        <v>0.375</v>
      </c>
      <c r="C61" s="289">
        <f>Global!C61</f>
        <v>47</v>
      </c>
      <c r="D61" s="290" t="str">
        <f>Global!D61</f>
        <v>Corea del Sur (S. Korea)</v>
      </c>
      <c r="E61" s="291">
        <v>1</v>
      </c>
      <c r="F61" s="292" t="s">
        <v>4</v>
      </c>
      <c r="G61" s="291">
        <v>2</v>
      </c>
      <c r="H61" s="293" t="str">
        <f>Global!H61</f>
        <v>Portugal</v>
      </c>
      <c r="I61" s="283" t="str">
        <f t="shared" si="15"/>
        <v>V</v>
      </c>
      <c r="J61" s="284"/>
      <c r="K61" s="285">
        <f>IF(Global!E61="","",Global!E61)</f>
        <v>2</v>
      </c>
      <c r="L61" s="285">
        <f>IF(Global!G61="","",Global!G61)</f>
        <v>1</v>
      </c>
      <c r="M61" s="296" t="str">
        <f t="shared" si="1"/>
        <v>L</v>
      </c>
      <c r="N61" s="287">
        <f t="shared" si="16"/>
        <v>0</v>
      </c>
      <c r="O61" s="166"/>
      <c r="P61" s="166"/>
      <c r="Q61" s="166"/>
      <c r="R61" s="166"/>
      <c r="S61" s="166"/>
    </row>
    <row r="62" spans="1:19" s="158" customFormat="1" ht="30.95" customHeight="1" thickBot="1" x14ac:dyDescent="0.25">
      <c r="A62" s="276">
        <f>Global!A62</f>
        <v>44897</v>
      </c>
      <c r="B62" s="306">
        <f>Global!B62</f>
        <v>0.375</v>
      </c>
      <c r="C62" s="289">
        <f>Global!C62</f>
        <v>48</v>
      </c>
      <c r="D62" s="290" t="str">
        <f>Global!D62</f>
        <v>Ghana</v>
      </c>
      <c r="E62" s="291">
        <v>0</v>
      </c>
      <c r="F62" s="292" t="s">
        <v>4</v>
      </c>
      <c r="G62" s="291">
        <v>2</v>
      </c>
      <c r="H62" s="293" t="str">
        <f>Global!H62</f>
        <v>Uruguay</v>
      </c>
      <c r="I62" s="283" t="str">
        <f t="shared" si="15"/>
        <v>V</v>
      </c>
      <c r="J62" s="284"/>
      <c r="K62" s="285">
        <f>IF(Global!E62="","",Global!E62)</f>
        <v>0</v>
      </c>
      <c r="L62" s="285">
        <f>IF(Global!G62="","",Global!G62)</f>
        <v>2</v>
      </c>
      <c r="M62" s="296" t="str">
        <f t="shared" si="1"/>
        <v>V</v>
      </c>
      <c r="N62" s="287">
        <f t="shared" si="16"/>
        <v>3</v>
      </c>
      <c r="O62" s="166"/>
      <c r="P62" s="166"/>
      <c r="Q62" s="166"/>
      <c r="R62" s="166"/>
      <c r="S62" s="166"/>
    </row>
    <row r="63" spans="1:19" s="158" customFormat="1" ht="17.25" customHeight="1" thickBot="1" x14ac:dyDescent="0.25">
      <c r="A63" s="297" t="str">
        <f>Global!A63</f>
        <v>OCTAVOS DE FINAL (Round of 16)</v>
      </c>
      <c r="B63" s="312"/>
      <c r="C63" s="313"/>
      <c r="D63" s="298"/>
      <c r="E63" s="300"/>
      <c r="F63" s="298"/>
      <c r="G63" s="300"/>
      <c r="H63" s="298"/>
      <c r="I63" s="301"/>
      <c r="J63" s="117"/>
      <c r="K63" s="302"/>
      <c r="L63" s="302"/>
      <c r="M63" s="303" t="str">
        <f t="shared" si="1"/>
        <v/>
      </c>
      <c r="N63" s="304"/>
      <c r="O63" s="166"/>
      <c r="P63" s="166"/>
      <c r="Q63" s="166"/>
      <c r="R63" s="166"/>
      <c r="S63" s="166"/>
    </row>
    <row r="64" spans="1:19" s="158" customFormat="1" ht="30.95" customHeight="1" thickBot="1" x14ac:dyDescent="0.25">
      <c r="A64" s="276">
        <f>Global!A64</f>
        <v>44898</v>
      </c>
      <c r="B64" s="305">
        <f>Global!B64</f>
        <v>0.375</v>
      </c>
      <c r="C64" s="278">
        <f>Global!C64</f>
        <v>49</v>
      </c>
      <c r="D64" s="281" t="str">
        <f>Global!D64</f>
        <v>Holanda (Holland)</v>
      </c>
      <c r="E64" s="280">
        <v>1</v>
      </c>
      <c r="F64" s="281" t="s">
        <v>4</v>
      </c>
      <c r="G64" s="280">
        <v>1</v>
      </c>
      <c r="H64" s="314" t="str">
        <f>Global!H64</f>
        <v>Estados Unidos (USA)</v>
      </c>
      <c r="I64" s="283" t="str">
        <f t="shared" ref="I64:I71" si="17">IF(OR(E64="",G64=""),"",IF(E64&gt;G64,"L",IF(G64&gt;E64,"V","E")))</f>
        <v>E</v>
      </c>
      <c r="J64" s="284"/>
      <c r="K64" s="285">
        <f>IF(Global!E64="","",Global!E64)</f>
        <v>3</v>
      </c>
      <c r="L64" s="285">
        <f>IF(Global!G64="","",Global!G64)</f>
        <v>1</v>
      </c>
      <c r="M64" s="296" t="str">
        <f t="shared" si="1"/>
        <v>L</v>
      </c>
      <c r="N64" s="287">
        <f t="shared" ref="N64:N71" si="18">IF(M64="","",IF(AND(E64=K64,L64=G64),OCTPuntosPorMarcador,0)+IF(M64=I64,OCTPuntosPorGanador,0)+IF(E64-G64=K64-L64,OCTPuntosPorDiferencia,0))</f>
        <v>0</v>
      </c>
      <c r="O64" s="166"/>
      <c r="P64" s="166"/>
      <c r="Q64" s="166"/>
      <c r="R64" s="166"/>
      <c r="S64" s="166"/>
    </row>
    <row r="65" spans="1:19" s="158" customFormat="1" ht="30.95" customHeight="1" thickBot="1" x14ac:dyDescent="0.25">
      <c r="A65" s="276">
        <f>Global!A65</f>
        <v>44898</v>
      </c>
      <c r="B65" s="306">
        <f>Global!B65</f>
        <v>0.54166666666666663</v>
      </c>
      <c r="C65" s="289">
        <f>Global!C65</f>
        <v>50</v>
      </c>
      <c r="D65" s="292" t="str">
        <f>Global!D65</f>
        <v>Argentina</v>
      </c>
      <c r="E65" s="291">
        <v>2</v>
      </c>
      <c r="F65" s="292" t="s">
        <v>4</v>
      </c>
      <c r="G65" s="291">
        <v>1</v>
      </c>
      <c r="H65" s="315" t="str">
        <f>Global!H65</f>
        <v>Australia</v>
      </c>
      <c r="I65" s="283" t="str">
        <f t="shared" si="17"/>
        <v>L</v>
      </c>
      <c r="J65" s="284"/>
      <c r="K65" s="285">
        <f>IF(Global!E65="","",Global!E65)</f>
        <v>2</v>
      </c>
      <c r="L65" s="285">
        <f>IF(Global!G65="","",Global!G65)</f>
        <v>1</v>
      </c>
      <c r="M65" s="296" t="str">
        <f t="shared" si="1"/>
        <v>L</v>
      </c>
      <c r="N65" s="287">
        <f t="shared" si="18"/>
        <v>5</v>
      </c>
      <c r="O65" s="166"/>
      <c r="P65" s="166"/>
      <c r="Q65" s="166"/>
      <c r="R65" s="166"/>
      <c r="S65" s="166"/>
    </row>
    <row r="66" spans="1:19" s="158" customFormat="1" ht="30.95" customHeight="1" thickBot="1" x14ac:dyDescent="0.25">
      <c r="A66" s="276">
        <f>Global!A66</f>
        <v>44899</v>
      </c>
      <c r="B66" s="306">
        <f>Global!B66</f>
        <v>0.375</v>
      </c>
      <c r="C66" s="289">
        <f>Global!C66</f>
        <v>51</v>
      </c>
      <c r="D66" s="292" t="str">
        <f>Global!D66</f>
        <v>Francia (France)</v>
      </c>
      <c r="E66" s="291">
        <v>3</v>
      </c>
      <c r="F66" s="292" t="s">
        <v>4</v>
      </c>
      <c r="G66" s="291">
        <v>1</v>
      </c>
      <c r="H66" s="315" t="str">
        <f>Global!H66</f>
        <v>Polonia (Poland)</v>
      </c>
      <c r="I66" s="283" t="str">
        <f t="shared" si="17"/>
        <v>L</v>
      </c>
      <c r="J66" s="284"/>
      <c r="K66" s="285">
        <f>IF(Global!E66="","",Global!E66)</f>
        <v>3</v>
      </c>
      <c r="L66" s="285">
        <f>IF(Global!G66="","",Global!G66)</f>
        <v>1</v>
      </c>
      <c r="M66" s="296" t="str">
        <f t="shared" si="1"/>
        <v>L</v>
      </c>
      <c r="N66" s="287">
        <f t="shared" si="18"/>
        <v>5</v>
      </c>
      <c r="O66" s="166"/>
      <c r="P66" s="166"/>
      <c r="Q66" s="166"/>
      <c r="R66" s="166"/>
      <c r="S66" s="166"/>
    </row>
    <row r="67" spans="1:19" s="158" customFormat="1" ht="30.95" customHeight="1" thickBot="1" x14ac:dyDescent="0.25">
      <c r="A67" s="276">
        <f>Global!A67</f>
        <v>44899</v>
      </c>
      <c r="B67" s="306">
        <f>Global!B67</f>
        <v>0.54166666666666663</v>
      </c>
      <c r="C67" s="289">
        <f>Global!C67</f>
        <v>52</v>
      </c>
      <c r="D67" s="292" t="str">
        <f>Global!D67</f>
        <v>Inglaterra (England)</v>
      </c>
      <c r="E67" s="291">
        <v>2</v>
      </c>
      <c r="F67" s="292" t="s">
        <v>4</v>
      </c>
      <c r="G67" s="291">
        <v>1</v>
      </c>
      <c r="H67" s="315" t="str">
        <f>Global!H67</f>
        <v>Senegal</v>
      </c>
      <c r="I67" s="283" t="str">
        <f t="shared" si="17"/>
        <v>L</v>
      </c>
      <c r="J67" s="284"/>
      <c r="K67" s="285">
        <f>IF(Global!E67="","",Global!E67)</f>
        <v>3</v>
      </c>
      <c r="L67" s="285">
        <f>IF(Global!G67="","",Global!G67)</f>
        <v>0</v>
      </c>
      <c r="M67" s="296" t="str">
        <f t="shared" si="1"/>
        <v>L</v>
      </c>
      <c r="N67" s="287">
        <f t="shared" si="18"/>
        <v>3</v>
      </c>
      <c r="O67" s="166"/>
      <c r="P67" s="166"/>
      <c r="Q67" s="166"/>
      <c r="R67" s="166"/>
      <c r="S67" s="166"/>
    </row>
    <row r="68" spans="1:19" s="158" customFormat="1" ht="30.95" customHeight="1" thickBot="1" x14ac:dyDescent="0.25">
      <c r="A68" s="276">
        <f>Global!A68</f>
        <v>44900</v>
      </c>
      <c r="B68" s="306">
        <f>Global!B68</f>
        <v>0.375</v>
      </c>
      <c r="C68" s="289">
        <f>Global!C68</f>
        <v>53</v>
      </c>
      <c r="D68" s="292" t="str">
        <f>Global!D68</f>
        <v>Japón (Japan)</v>
      </c>
      <c r="E68" s="291">
        <v>3</v>
      </c>
      <c r="F68" s="292" t="s">
        <v>4</v>
      </c>
      <c r="G68" s="291">
        <v>1</v>
      </c>
      <c r="H68" s="315" t="str">
        <f>Global!H68</f>
        <v>Croacia</v>
      </c>
      <c r="I68" s="283" t="str">
        <f t="shared" si="17"/>
        <v>L</v>
      </c>
      <c r="J68" s="284"/>
      <c r="K68" s="285">
        <f>IF(Global!E68="","",Global!E68)</f>
        <v>1</v>
      </c>
      <c r="L68" s="285">
        <f>IF(Global!G68="","",Global!G68)</f>
        <v>1</v>
      </c>
      <c r="M68" s="296" t="str">
        <f t="shared" si="1"/>
        <v>E</v>
      </c>
      <c r="N68" s="287">
        <f t="shared" si="18"/>
        <v>0</v>
      </c>
      <c r="O68" s="166"/>
      <c r="P68" s="166"/>
      <c r="Q68" s="166"/>
      <c r="R68" s="166"/>
      <c r="S68" s="166"/>
    </row>
    <row r="69" spans="1:19" s="158" customFormat="1" ht="30.95" customHeight="1" thickBot="1" x14ac:dyDescent="0.25">
      <c r="A69" s="276">
        <f>Global!A69</f>
        <v>44900</v>
      </c>
      <c r="B69" s="306">
        <f>Global!B69</f>
        <v>0.54166666666666663</v>
      </c>
      <c r="C69" s="289">
        <f>Global!C69</f>
        <v>54</v>
      </c>
      <c r="D69" s="292" t="str">
        <f>Global!D69</f>
        <v>Brasil (Brazil)</v>
      </c>
      <c r="E69" s="291">
        <v>2</v>
      </c>
      <c r="F69" s="292" t="s">
        <v>4</v>
      </c>
      <c r="G69" s="291">
        <v>1</v>
      </c>
      <c r="H69" s="315" t="str">
        <f>Global!H69</f>
        <v>Corea del Sur (S. Korea)</v>
      </c>
      <c r="I69" s="283" t="str">
        <f t="shared" si="17"/>
        <v>L</v>
      </c>
      <c r="J69" s="284"/>
      <c r="K69" s="285">
        <f>IF(Global!E69="","",Global!E69)</f>
        <v>4</v>
      </c>
      <c r="L69" s="285">
        <f>IF(Global!G69="","",Global!G69)</f>
        <v>1</v>
      </c>
      <c r="M69" s="296" t="str">
        <f t="shared" si="1"/>
        <v>L</v>
      </c>
      <c r="N69" s="287">
        <f t="shared" si="18"/>
        <v>3</v>
      </c>
      <c r="O69" s="166"/>
      <c r="P69" s="166"/>
      <c r="Q69" s="166"/>
      <c r="R69" s="166"/>
      <c r="S69" s="166"/>
    </row>
    <row r="70" spans="1:19" s="158" customFormat="1" ht="30.95" customHeight="1" thickBot="1" x14ac:dyDescent="0.25">
      <c r="A70" s="276">
        <f>Global!A70</f>
        <v>44901</v>
      </c>
      <c r="B70" s="306">
        <f>Global!B70</f>
        <v>0.375</v>
      </c>
      <c r="C70" s="289">
        <f>Global!C70</f>
        <v>55</v>
      </c>
      <c r="D70" s="292" t="str">
        <f>Global!D70</f>
        <v>Marruecos (Morocco)</v>
      </c>
      <c r="E70" s="291">
        <v>1</v>
      </c>
      <c r="F70" s="292" t="s">
        <v>4</v>
      </c>
      <c r="G70" s="291">
        <v>1</v>
      </c>
      <c r="H70" s="315" t="str">
        <f>Global!H70</f>
        <v>España (Spain)</v>
      </c>
      <c r="I70" s="283" t="str">
        <f t="shared" si="17"/>
        <v>E</v>
      </c>
      <c r="J70" s="284"/>
      <c r="K70" s="285">
        <f>IF(Global!E70="","",Global!E70)</f>
        <v>0</v>
      </c>
      <c r="L70" s="285">
        <f>IF(Global!G70="","",Global!G70)</f>
        <v>0</v>
      </c>
      <c r="M70" s="296" t="str">
        <f t="shared" si="1"/>
        <v>E</v>
      </c>
      <c r="N70" s="287">
        <f t="shared" si="18"/>
        <v>4</v>
      </c>
      <c r="O70" s="166"/>
      <c r="P70" s="166"/>
      <c r="Q70" s="166"/>
      <c r="R70" s="166"/>
      <c r="S70" s="166"/>
    </row>
    <row r="71" spans="1:19" s="158" customFormat="1" ht="30.95" customHeight="1" thickBot="1" x14ac:dyDescent="0.25">
      <c r="A71" s="276">
        <f>Global!A71</f>
        <v>44901</v>
      </c>
      <c r="B71" s="306">
        <f>Global!B71</f>
        <v>0.54166666666666663</v>
      </c>
      <c r="C71" s="289">
        <f>Global!C71</f>
        <v>56</v>
      </c>
      <c r="D71" s="292" t="str">
        <f>Global!D71</f>
        <v>Portugal</v>
      </c>
      <c r="E71" s="291">
        <v>2</v>
      </c>
      <c r="F71" s="292" t="s">
        <v>4</v>
      </c>
      <c r="G71" s="291">
        <v>1</v>
      </c>
      <c r="H71" s="315" t="str">
        <f>Global!H71</f>
        <v>Suiza (Switzerland)</v>
      </c>
      <c r="I71" s="283" t="str">
        <f t="shared" si="17"/>
        <v>L</v>
      </c>
      <c r="J71" s="284"/>
      <c r="K71" s="285">
        <f>IF(Global!E71="","",Global!E71)</f>
        <v>6</v>
      </c>
      <c r="L71" s="285">
        <f>IF(Global!G71="","",Global!G71)</f>
        <v>1</v>
      </c>
      <c r="M71" s="296" t="str">
        <f t="shared" si="1"/>
        <v>L</v>
      </c>
      <c r="N71" s="287">
        <f t="shared" si="18"/>
        <v>3</v>
      </c>
      <c r="O71" s="166"/>
      <c r="P71" s="166"/>
      <c r="Q71" s="166"/>
      <c r="R71" s="166"/>
      <c r="S71" s="166"/>
    </row>
    <row r="72" spans="1:19" s="158" customFormat="1" ht="17.25" customHeight="1" thickBot="1" x14ac:dyDescent="0.25">
      <c r="A72" s="297" t="str">
        <f>Global!A72</f>
        <v>CUARTOS DE FINAL (Quarterfinals)</v>
      </c>
      <c r="B72" s="312"/>
      <c r="C72" s="313"/>
      <c r="D72" s="298"/>
      <c r="E72" s="300"/>
      <c r="F72" s="298"/>
      <c r="G72" s="300" t="s">
        <v>73</v>
      </c>
      <c r="H72" s="298"/>
      <c r="I72" s="301"/>
      <c r="J72" s="117"/>
      <c r="K72" s="302"/>
      <c r="L72" s="302"/>
      <c r="M72" s="303" t="str">
        <f t="shared" ref="M72:M83" si="19">IF(OR(K72="",L72=""),"",IF(K72&gt;L72,"L",IF(L72&gt;K72,"V","E")))</f>
        <v/>
      </c>
      <c r="N72" s="304"/>
      <c r="O72" s="166"/>
      <c r="P72" s="166"/>
      <c r="Q72" s="166"/>
      <c r="R72" s="166"/>
      <c r="S72" s="166"/>
    </row>
    <row r="73" spans="1:19" s="158" customFormat="1" ht="30.95" customHeight="1" thickBot="1" x14ac:dyDescent="0.25">
      <c r="A73" s="276">
        <f>Global!A73</f>
        <v>44904</v>
      </c>
      <c r="B73" s="305">
        <f>Global!B73</f>
        <v>0.375</v>
      </c>
      <c r="C73" s="278">
        <f>Global!C73</f>
        <v>57</v>
      </c>
      <c r="D73" s="292" t="str">
        <f>Global!D73</f>
        <v>Croacia</v>
      </c>
      <c r="E73" s="280">
        <v>1</v>
      </c>
      <c r="F73" s="281" t="s">
        <v>4</v>
      </c>
      <c r="G73" s="280">
        <v>2</v>
      </c>
      <c r="H73" s="315" t="str">
        <f>Global!H73</f>
        <v>Brasil (Brazil)</v>
      </c>
      <c r="I73" s="283" t="str">
        <f>IF(OR(E73="",G73=""),"",IF(E73&gt;G73,"L",IF(G73&gt;E73,"V","E")))</f>
        <v>V</v>
      </c>
      <c r="J73" s="284"/>
      <c r="K73" s="285">
        <f>IF(Global!E73="","",Global!E73)</f>
        <v>0</v>
      </c>
      <c r="L73" s="285">
        <f>IF(Global!G73="","",Global!G73)</f>
        <v>0</v>
      </c>
      <c r="M73" s="296" t="str">
        <f t="shared" si="19"/>
        <v>E</v>
      </c>
      <c r="N73" s="287">
        <f>IF(M73="","",IF(AND(E73=K73,L73=G73),CTOSPuntosPorMarcador,0)+IF(M73=I73,CTOSPuntosPorGanador,0)+IF(E73-G73=K73-L73,CTOSPuntosPorDiferencia,0))</f>
        <v>0</v>
      </c>
      <c r="O73" s="166"/>
      <c r="P73" s="166"/>
      <c r="Q73" s="166"/>
      <c r="R73" s="166"/>
      <c r="S73" s="166"/>
    </row>
    <row r="74" spans="1:19" s="158" customFormat="1" ht="30.95" customHeight="1" thickBot="1" x14ac:dyDescent="0.25">
      <c r="A74" s="276">
        <f>Global!A74</f>
        <v>44904</v>
      </c>
      <c r="B74" s="306">
        <f>Global!B74</f>
        <v>0.54166666666666663</v>
      </c>
      <c r="C74" s="289">
        <f>Global!C74</f>
        <v>58</v>
      </c>
      <c r="D74" s="292" t="str">
        <f>Global!D74</f>
        <v>Holanda (Holland)</v>
      </c>
      <c r="E74" s="291">
        <v>1</v>
      </c>
      <c r="F74" s="292" t="s">
        <v>4</v>
      </c>
      <c r="G74" s="280">
        <v>3</v>
      </c>
      <c r="H74" s="315" t="str">
        <f>Global!H74</f>
        <v>Argentina</v>
      </c>
      <c r="I74" s="283" t="str">
        <f>IF(OR(E74="",G74=""),"",IF(E74&gt;G74,"L",IF(G74&gt;E74,"V","E")))</f>
        <v>V</v>
      </c>
      <c r="J74" s="284"/>
      <c r="K74" s="285">
        <f>IF(Global!E74="","",Global!E74)</f>
        <v>2</v>
      </c>
      <c r="L74" s="285">
        <f>IF(Global!G74="","",Global!G74)</f>
        <v>2</v>
      </c>
      <c r="M74" s="296" t="str">
        <f t="shared" si="19"/>
        <v>E</v>
      </c>
      <c r="N74" s="287">
        <f>IF(M74="","",IF(AND(E74=K74,L74=G74),CTOSPuntosPorMarcador,0)+IF(M74=I74,CTOSPuntosPorGanador,0)+IF(E74-G74=K74-L74,CTOSPuntosPorDiferencia,0))</f>
        <v>0</v>
      </c>
      <c r="O74" s="166"/>
      <c r="P74" s="166"/>
      <c r="Q74" s="166"/>
      <c r="R74" s="166"/>
      <c r="S74" s="166"/>
    </row>
    <row r="75" spans="1:19" s="158" customFormat="1" ht="30.95" customHeight="1" thickBot="1" x14ac:dyDescent="0.25">
      <c r="A75" s="276">
        <f>Global!A75</f>
        <v>44905</v>
      </c>
      <c r="B75" s="306">
        <f>Global!B75</f>
        <v>0.375</v>
      </c>
      <c r="C75" s="289">
        <f>Global!C75</f>
        <v>59</v>
      </c>
      <c r="D75" s="292" t="str">
        <f>Global!D75</f>
        <v>Marruecos (Morocco)</v>
      </c>
      <c r="E75" s="291">
        <v>1</v>
      </c>
      <c r="F75" s="292" t="s">
        <v>4</v>
      </c>
      <c r="G75" s="280">
        <v>1</v>
      </c>
      <c r="H75" s="315" t="str">
        <f>Global!H75</f>
        <v>Portugal</v>
      </c>
      <c r="I75" s="283" t="str">
        <f>IF(OR(E75="",G75=""),"",IF(E75&gt;G75,"L",IF(G75&gt;E75,"V","E")))</f>
        <v>E</v>
      </c>
      <c r="J75" s="284"/>
      <c r="K75" s="285">
        <f>IF(Global!E75="","",Global!E75)</f>
        <v>1</v>
      </c>
      <c r="L75" s="285">
        <f>IF(Global!G75="","",Global!G75)</f>
        <v>0</v>
      </c>
      <c r="M75" s="296" t="str">
        <f t="shared" si="19"/>
        <v>L</v>
      </c>
      <c r="N75" s="287">
        <f>IF(M75="","",IF(AND(E75=K75,L75=G75),CTOSPuntosPorMarcador,0)+IF(M75=I75,CTOSPuntosPorGanador,0)+IF(E75-G75=K75-L75,CTOSPuntosPorDiferencia,0))</f>
        <v>0</v>
      </c>
      <c r="O75" s="166"/>
      <c r="P75" s="166"/>
      <c r="Q75" s="166"/>
      <c r="R75" s="166"/>
      <c r="S75" s="166"/>
    </row>
    <row r="76" spans="1:19" s="158" customFormat="1" ht="30.95" customHeight="1" thickBot="1" x14ac:dyDescent="0.25">
      <c r="A76" s="276">
        <f>Global!A76</f>
        <v>44905</v>
      </c>
      <c r="B76" s="306">
        <f>Global!B76</f>
        <v>0.54166666666666663</v>
      </c>
      <c r="C76" s="289">
        <f>Global!C76</f>
        <v>60</v>
      </c>
      <c r="D76" s="292" t="str">
        <f>Global!D76</f>
        <v>Francia (France)</v>
      </c>
      <c r="E76" s="291">
        <v>2</v>
      </c>
      <c r="F76" s="292" t="s">
        <v>4</v>
      </c>
      <c r="G76" s="280">
        <v>1</v>
      </c>
      <c r="H76" s="315" t="str">
        <f>Global!H76</f>
        <v>Inglaterra (England)</v>
      </c>
      <c r="I76" s="283" t="str">
        <f>IF(OR(E76="",G76=""),"",IF(E76&gt;G76,"L",IF(G76&gt;E76,"V","E")))</f>
        <v>L</v>
      </c>
      <c r="J76" s="284"/>
      <c r="K76" s="285">
        <f>IF(Global!E76="","",Global!E76)</f>
        <v>2</v>
      </c>
      <c r="L76" s="285">
        <f>IF(Global!G76="","",Global!G76)</f>
        <v>1</v>
      </c>
      <c r="M76" s="296" t="str">
        <f t="shared" si="19"/>
        <v>L</v>
      </c>
      <c r="N76" s="287">
        <f>IF(M76="","",IF(AND(E76=K76,L76=G76),CTOSPuntosPorMarcador,0)+IF(M76=I76,CTOSPuntosPorGanador,0)+IF(E76-G76=K76-L76,CTOSPuntosPorDiferencia,0))</f>
        <v>7</v>
      </c>
      <c r="O76" s="166"/>
      <c r="P76" s="166"/>
      <c r="Q76" s="166"/>
      <c r="R76" s="166"/>
      <c r="S76" s="166"/>
    </row>
    <row r="77" spans="1:19" s="158" customFormat="1" ht="17.25" customHeight="1" thickBot="1" x14ac:dyDescent="0.25">
      <c r="A77" s="297" t="str">
        <f>Global!A77</f>
        <v>SEMIFINALES (Semifinals)</v>
      </c>
      <c r="B77" s="298"/>
      <c r="C77" s="299"/>
      <c r="D77" s="298"/>
      <c r="E77" s="300"/>
      <c r="F77" s="298"/>
      <c r="G77" s="300"/>
      <c r="H77" s="298"/>
      <c r="I77" s="301"/>
      <c r="J77" s="117"/>
      <c r="K77" s="302"/>
      <c r="L77" s="302"/>
      <c r="M77" s="303" t="str">
        <f t="shared" si="19"/>
        <v/>
      </c>
      <c r="N77" s="304"/>
      <c r="O77" s="166"/>
      <c r="P77" s="166"/>
      <c r="Q77" s="166"/>
      <c r="R77" s="166"/>
      <c r="S77" s="166"/>
    </row>
    <row r="78" spans="1:19" s="158" customFormat="1" ht="30.95" customHeight="1" thickBot="1" x14ac:dyDescent="0.25">
      <c r="A78" s="276">
        <f>Global!A78</f>
        <v>44908</v>
      </c>
      <c r="B78" s="305">
        <f>Global!B78</f>
        <v>0.54166666666666663</v>
      </c>
      <c r="C78" s="278">
        <f>Global!C78</f>
        <v>61</v>
      </c>
      <c r="D78" s="281" t="str">
        <f>Global!D78</f>
        <v>Croacia</v>
      </c>
      <c r="E78" s="280">
        <v>2</v>
      </c>
      <c r="F78" s="281" t="s">
        <v>4</v>
      </c>
      <c r="G78" s="280">
        <v>1</v>
      </c>
      <c r="H78" s="314" t="str">
        <f>Global!H78</f>
        <v>Argentina</v>
      </c>
      <c r="I78" s="283" t="str">
        <f>IF(OR(E78="",G78=""),"",IF(E78&gt;G78,"L",IF(G78&gt;E78,"V","E")))</f>
        <v>L</v>
      </c>
      <c r="J78" s="284"/>
      <c r="K78" s="285">
        <f>IF(Global!E78="","",Global!E78)</f>
        <v>0</v>
      </c>
      <c r="L78" s="285">
        <f>IF(Global!G78="","",Global!G78)</f>
        <v>3</v>
      </c>
      <c r="M78" s="296" t="str">
        <f t="shared" si="19"/>
        <v>V</v>
      </c>
      <c r="N78" s="287">
        <f>IF(M78="","",IF(AND(E78=K78,L78=G78),SEMIPuntosPorMarcador,0)+IF(M78=I78,SEMIPuntosPorGanador,0)+IF(E78-G78=K78-L78,SEMIPuntosPorDiferencia,0))</f>
        <v>0</v>
      </c>
      <c r="O78" s="166"/>
      <c r="P78" s="166"/>
      <c r="Q78" s="166"/>
      <c r="R78" s="166"/>
      <c r="S78" s="166"/>
    </row>
    <row r="79" spans="1:19" s="158" customFormat="1" ht="30.95" customHeight="1" thickBot="1" x14ac:dyDescent="0.25">
      <c r="A79" s="276">
        <f>Global!A79</f>
        <v>44909</v>
      </c>
      <c r="B79" s="306">
        <f>Global!B79</f>
        <v>0.54166666666666663</v>
      </c>
      <c r="C79" s="289">
        <f>Global!C79</f>
        <v>62</v>
      </c>
      <c r="D79" s="292" t="str">
        <f>Global!D79</f>
        <v>Marruecos (Morocco)</v>
      </c>
      <c r="E79" s="291">
        <v>1</v>
      </c>
      <c r="F79" s="292" t="s">
        <v>4</v>
      </c>
      <c r="G79" s="291">
        <v>2</v>
      </c>
      <c r="H79" s="315" t="str">
        <f>Global!H79</f>
        <v>Francia (France)</v>
      </c>
      <c r="I79" s="283" t="str">
        <f>IF(OR(E79="",G79=""),"",IF(E79&gt;G79,"L",IF(G79&gt;E79,"V","E")))</f>
        <v>V</v>
      </c>
      <c r="J79" s="284"/>
      <c r="K79" s="285">
        <f>IF(Global!E79="","",Global!E79)</f>
        <v>0</v>
      </c>
      <c r="L79" s="285">
        <f>IF(Global!G79="","",Global!G79)</f>
        <v>2</v>
      </c>
      <c r="M79" s="296" t="str">
        <f t="shared" si="19"/>
        <v>V</v>
      </c>
      <c r="N79" s="287">
        <f>IF(M79="","",IF(AND(E79=K79,L79=G79),SEMIPuntosPorMarcador,0)+IF(M79=I79,SEMIPuntosPorGanador,0)+IF(E79-G79=K79-L79,SEMIPuntosPorDiferencia,0))</f>
        <v>7</v>
      </c>
      <c r="O79" s="166"/>
      <c r="P79" s="166"/>
      <c r="Q79" s="166"/>
      <c r="R79" s="166"/>
      <c r="S79" s="166"/>
    </row>
    <row r="80" spans="1:19" s="158" customFormat="1" ht="17.25" customHeight="1" thickBot="1" x14ac:dyDescent="0.25">
      <c r="A80" s="297" t="str">
        <f>Global!A80</f>
        <v>TERCER PUESTO (Third Place)</v>
      </c>
      <c r="B80" s="312"/>
      <c r="C80" s="313"/>
      <c r="D80" s="298"/>
      <c r="E80" s="300"/>
      <c r="F80" s="298"/>
      <c r="G80" s="300"/>
      <c r="H80" s="298"/>
      <c r="I80" s="301"/>
      <c r="J80" s="117"/>
      <c r="K80" s="302"/>
      <c r="L80" s="302"/>
      <c r="M80" s="303" t="str">
        <f t="shared" si="19"/>
        <v/>
      </c>
      <c r="N80" s="304"/>
      <c r="O80" s="166"/>
      <c r="P80" s="166"/>
      <c r="Q80" s="166"/>
      <c r="R80" s="166"/>
      <c r="S80" s="166"/>
    </row>
    <row r="81" spans="1:19" s="158" customFormat="1" ht="30.95" customHeight="1" thickBot="1" x14ac:dyDescent="0.25">
      <c r="A81" s="276">
        <f>Global!A81</f>
        <v>44912</v>
      </c>
      <c r="B81" s="305">
        <f>Global!B81</f>
        <v>0.375</v>
      </c>
      <c r="C81" s="278">
        <f>Global!C81</f>
        <v>63</v>
      </c>
      <c r="D81" s="281" t="str">
        <f>Global!D81</f>
        <v>Croacia</v>
      </c>
      <c r="E81" s="280">
        <v>1</v>
      </c>
      <c r="F81" s="281" t="s">
        <v>4</v>
      </c>
      <c r="G81" s="280">
        <v>0</v>
      </c>
      <c r="H81" s="314" t="str">
        <f>Global!H81</f>
        <v>Marruecos (Morocco)</v>
      </c>
      <c r="I81" s="283" t="str">
        <f>IF(OR(E81="",G81=""),"",IF(E81&gt;G81,"L",IF(G81&gt;E81,"V","E")))</f>
        <v>L</v>
      </c>
      <c r="J81" s="284"/>
      <c r="K81" s="285">
        <f>IF(Global!E81="","",Global!E81)</f>
        <v>2</v>
      </c>
      <c r="L81" s="285">
        <f>IF(Global!G81="","",Global!G81)</f>
        <v>1</v>
      </c>
      <c r="M81" s="296" t="str">
        <f t="shared" si="19"/>
        <v>L</v>
      </c>
      <c r="N81" s="287">
        <f>IF(M81="","",IF(AND(E81=K81,L81=G81),TERCPuntosPorMarcador,0)+IF(M81=I81,TERCPuntosPorGanador,0)+IF(E81-G81=K81-L81,TERCPuntosPorDiferencia,0))</f>
        <v>9</v>
      </c>
      <c r="O81" s="166"/>
      <c r="P81" s="166"/>
      <c r="Q81" s="166"/>
      <c r="R81" s="166"/>
      <c r="S81" s="166"/>
    </row>
    <row r="82" spans="1:19" s="158" customFormat="1" ht="17.25" customHeight="1" thickBot="1" x14ac:dyDescent="0.25">
      <c r="A82" s="297" t="str">
        <f>Global!A82</f>
        <v>FINAL</v>
      </c>
      <c r="B82" s="298"/>
      <c r="C82" s="299"/>
      <c r="D82" s="298"/>
      <c r="E82" s="300"/>
      <c r="F82" s="298"/>
      <c r="G82" s="300"/>
      <c r="H82" s="298"/>
      <c r="I82" s="301"/>
      <c r="J82" s="117"/>
      <c r="K82" s="302"/>
      <c r="L82" s="302"/>
      <c r="M82" s="303" t="str">
        <f t="shared" si="19"/>
        <v/>
      </c>
      <c r="N82" s="304"/>
      <c r="O82" s="166"/>
      <c r="P82" s="166"/>
      <c r="Q82" s="166"/>
      <c r="R82" s="166"/>
      <c r="S82" s="166"/>
    </row>
    <row r="83" spans="1:19" s="158" customFormat="1" ht="30.95" customHeight="1" thickBot="1" x14ac:dyDescent="0.25">
      <c r="A83" s="276">
        <f>Global!A83</f>
        <v>44913</v>
      </c>
      <c r="B83" s="316">
        <f>Global!B83</f>
        <v>0.375</v>
      </c>
      <c r="C83" s="317">
        <f>Global!C83</f>
        <v>64</v>
      </c>
      <c r="D83" s="318" t="str">
        <f>Global!D83</f>
        <v>Argentina</v>
      </c>
      <c r="E83" s="280">
        <v>1</v>
      </c>
      <c r="F83" s="318" t="s">
        <v>4</v>
      </c>
      <c r="G83" s="280">
        <v>2</v>
      </c>
      <c r="H83" s="319" t="str">
        <f>Global!H83</f>
        <v>Francia (France)</v>
      </c>
      <c r="I83" s="283" t="str">
        <f>IF(OR(E83="",G83=""),"",IF(E83&gt;G83,"L",IF(G83&gt;E83,"V","E")))</f>
        <v>V</v>
      </c>
      <c r="J83" s="311"/>
      <c r="K83" s="320">
        <f>IF(Global!E83="","",Global!E83)</f>
        <v>2</v>
      </c>
      <c r="L83" s="320">
        <f>IF(Global!G83="","",Global!G83)</f>
        <v>2</v>
      </c>
      <c r="M83" s="286" t="str">
        <f t="shared" si="19"/>
        <v>E</v>
      </c>
      <c r="N83" s="287">
        <f>IF(M83="","",IF(AND(E83=K83,L83=G83),FINALPuntosPorMarcador,0)+IF(M83=I83,FINALPuntosPorGanador,0)+IF(E83-G83=K83-L83,FINALPuntosPorDiferencia,0))</f>
        <v>0</v>
      </c>
      <c r="O83" s="166"/>
      <c r="P83" s="166"/>
      <c r="Q83" s="166"/>
      <c r="R83" s="166"/>
      <c r="S83" s="166"/>
    </row>
    <row r="84" spans="1:19" ht="17.25" customHeight="1" x14ac:dyDescent="0.2">
      <c r="A84" s="262"/>
      <c r="B84" s="263"/>
      <c r="C84" s="264"/>
      <c r="D84" s="196"/>
      <c r="E84" s="192"/>
      <c r="F84" s="196"/>
      <c r="G84" s="192"/>
      <c r="H84" s="196"/>
      <c r="I84" s="195"/>
      <c r="J84" s="29"/>
      <c r="K84" s="198"/>
      <c r="L84" s="198"/>
      <c r="M84" s="265" t="s">
        <v>22</v>
      </c>
      <c r="N84" s="266">
        <f>SUM(N8:N83)</f>
        <v>95</v>
      </c>
      <c r="O84" s="161"/>
      <c r="P84" s="161"/>
      <c r="Q84" s="161"/>
      <c r="R84" s="161"/>
      <c r="S84" s="161"/>
    </row>
    <row r="85" spans="1:19" s="10" customFormat="1" ht="17.25" customHeight="1" x14ac:dyDescent="0.2">
      <c r="A85" s="87" t="str">
        <f>Global!A85</f>
        <v>FASE DE GRUPOS</v>
      </c>
      <c r="B85" s="88"/>
      <c r="C85" s="89"/>
      <c r="D85" s="90"/>
      <c r="E85" s="267"/>
      <c r="F85" s="90"/>
      <c r="G85" s="267"/>
      <c r="H85" s="92"/>
      <c r="I85" s="81"/>
      <c r="J85" s="30"/>
      <c r="K85" s="189"/>
      <c r="L85" s="189"/>
      <c r="M85" s="189"/>
      <c r="N85" s="189"/>
      <c r="O85" s="82"/>
      <c r="P85" s="82"/>
      <c r="Q85" s="82"/>
      <c r="R85" s="82"/>
      <c r="S85" s="82"/>
    </row>
    <row r="86" spans="1:19" ht="17.25" customHeight="1" x14ac:dyDescent="0.2">
      <c r="A86" s="83" t="str">
        <f>Global!A86</f>
        <v>Puntos por Marcador Atinado</v>
      </c>
      <c r="B86" s="83"/>
      <c r="C86" s="93"/>
      <c r="D86" s="83"/>
      <c r="E86" s="94">
        <f>Global!E86</f>
        <v>1</v>
      </c>
      <c r="F86" s="53"/>
      <c r="G86" s="268"/>
      <c r="H86" s="53"/>
      <c r="I86" s="57"/>
      <c r="J86" s="30"/>
      <c r="K86" s="167"/>
      <c r="L86" s="167"/>
      <c r="M86" s="167"/>
      <c r="N86" s="167"/>
      <c r="O86" s="167"/>
      <c r="P86" s="167"/>
      <c r="Q86" s="167"/>
      <c r="R86" s="167"/>
      <c r="S86" s="167"/>
    </row>
    <row r="87" spans="1:19" ht="17.25" customHeight="1" x14ac:dyDescent="0.2">
      <c r="A87" s="83" t="str">
        <f>Global!A87</f>
        <v>Puntos por Ganador/Empate Atinado</v>
      </c>
      <c r="B87" s="83"/>
      <c r="C87" s="93"/>
      <c r="D87" s="85"/>
      <c r="E87" s="94">
        <f>Global!E87</f>
        <v>1</v>
      </c>
      <c r="F87" s="53"/>
      <c r="G87" s="268"/>
      <c r="H87" s="53"/>
      <c r="I87" s="57"/>
      <c r="J87" s="30"/>
      <c r="K87" s="167"/>
      <c r="L87" s="167"/>
      <c r="M87" s="167"/>
      <c r="N87" s="167"/>
      <c r="O87" s="167"/>
      <c r="P87" s="167"/>
      <c r="Q87" s="167"/>
      <c r="R87" s="167"/>
      <c r="S87" s="167"/>
    </row>
    <row r="88" spans="1:19" ht="17.25" customHeight="1" x14ac:dyDescent="0.2">
      <c r="A88" s="83" t="str">
        <f>Global!A88</f>
        <v>Puntos por Ganador y Diferencia de Goles Atinado</v>
      </c>
      <c r="B88" s="84"/>
      <c r="C88" s="84"/>
      <c r="D88" s="85"/>
      <c r="E88" s="94">
        <f>Global!E88</f>
        <v>1</v>
      </c>
      <c r="F88" s="53"/>
      <c r="G88" s="268"/>
      <c r="H88" s="53"/>
      <c r="I88" s="57"/>
      <c r="J88" s="30"/>
      <c r="K88" s="167"/>
      <c r="L88" s="167"/>
      <c r="M88" s="167"/>
      <c r="N88" s="167"/>
      <c r="O88" s="167"/>
      <c r="P88" s="167"/>
      <c r="Q88" s="167"/>
      <c r="R88" s="167"/>
      <c r="S88" s="167"/>
    </row>
    <row r="89" spans="1:19" ht="17.25" customHeight="1" x14ac:dyDescent="0.2">
      <c r="A89" s="83"/>
      <c r="B89" s="84"/>
      <c r="C89" s="84"/>
      <c r="D89" s="85"/>
      <c r="E89" s="269"/>
      <c r="F89" s="53"/>
      <c r="G89" s="268"/>
      <c r="H89" s="53"/>
      <c r="I89" s="57"/>
      <c r="J89" s="30"/>
      <c r="K89" s="167"/>
      <c r="L89" s="167"/>
      <c r="M89" s="167"/>
      <c r="N89" s="167"/>
      <c r="O89" s="167"/>
      <c r="P89" s="167"/>
      <c r="Q89" s="167"/>
      <c r="R89" s="167"/>
      <c r="S89" s="167"/>
    </row>
    <row r="90" spans="1:19" ht="17.25" customHeight="1" x14ac:dyDescent="0.2">
      <c r="A90" s="87" t="str">
        <f>Global!A90</f>
        <v>OCTAVOS DE FINAL</v>
      </c>
      <c r="B90" s="55"/>
      <c r="C90" s="55"/>
      <c r="D90" s="53"/>
      <c r="E90" s="268"/>
      <c r="F90" s="53"/>
      <c r="G90" s="268"/>
      <c r="H90" s="53"/>
      <c r="I90" s="57"/>
      <c r="J90" s="30"/>
      <c r="K90" s="167"/>
      <c r="L90" s="167"/>
      <c r="M90" s="167"/>
      <c r="N90" s="167"/>
      <c r="O90" s="167"/>
      <c r="P90" s="167"/>
      <c r="Q90" s="167"/>
      <c r="R90" s="167"/>
      <c r="S90" s="167"/>
    </row>
    <row r="91" spans="1:19" ht="17.25" customHeight="1" x14ac:dyDescent="0.2">
      <c r="A91" s="83" t="str">
        <f>Global!A91</f>
        <v>Puntos por Marcador Atinado</v>
      </c>
      <c r="B91" s="83"/>
      <c r="C91" s="93"/>
      <c r="D91" s="83"/>
      <c r="E91" s="94">
        <f>Global!E91</f>
        <v>1</v>
      </c>
      <c r="F91" s="53"/>
      <c r="G91" s="268"/>
      <c r="H91" s="53"/>
      <c r="I91" s="57"/>
      <c r="J91" s="30"/>
      <c r="K91" s="167"/>
      <c r="L91" s="167"/>
      <c r="M91" s="167"/>
      <c r="N91" s="167"/>
      <c r="O91" s="167"/>
      <c r="P91" s="167"/>
      <c r="Q91" s="167"/>
      <c r="R91" s="167"/>
      <c r="S91" s="167"/>
    </row>
    <row r="92" spans="1:19" ht="17.25" customHeight="1" x14ac:dyDescent="0.2">
      <c r="A92" s="83" t="str">
        <f>Global!A92</f>
        <v>Puntos por Ganador/Empate Atinado</v>
      </c>
      <c r="B92" s="83"/>
      <c r="C92" s="93"/>
      <c r="D92" s="85"/>
      <c r="E92" s="94">
        <f>Global!E92</f>
        <v>3</v>
      </c>
      <c r="F92" s="53"/>
      <c r="G92" s="268"/>
      <c r="H92" s="53"/>
      <c r="I92" s="57"/>
      <c r="J92" s="30"/>
      <c r="K92" s="167"/>
      <c r="L92" s="167"/>
      <c r="M92" s="167"/>
      <c r="N92" s="167"/>
      <c r="O92" s="167"/>
      <c r="P92" s="167"/>
      <c r="Q92" s="167"/>
      <c r="R92" s="167"/>
      <c r="S92" s="167"/>
    </row>
    <row r="93" spans="1:19" ht="17.25" customHeight="1" x14ac:dyDescent="0.2">
      <c r="A93" s="83" t="str">
        <f>Global!A93</f>
        <v>Puntos por Ganador y Diferencia de Goles Atinado</v>
      </c>
      <c r="B93" s="84"/>
      <c r="C93" s="84"/>
      <c r="D93" s="85"/>
      <c r="E93" s="94">
        <f>Global!E93</f>
        <v>1</v>
      </c>
      <c r="F93" s="53"/>
      <c r="G93" s="268"/>
      <c r="H93" s="53"/>
      <c r="I93" s="57"/>
      <c r="J93" s="30"/>
      <c r="K93" s="167"/>
      <c r="L93" s="167"/>
      <c r="M93" s="167"/>
      <c r="N93" s="167"/>
      <c r="O93" s="167"/>
      <c r="P93" s="167"/>
      <c r="Q93" s="167"/>
      <c r="R93" s="167"/>
      <c r="S93" s="167"/>
    </row>
    <row r="94" spans="1:19" ht="17.25" customHeight="1" x14ac:dyDescent="0.2">
      <c r="A94" s="54"/>
      <c r="B94" s="55"/>
      <c r="C94" s="55"/>
      <c r="D94" s="53"/>
      <c r="E94" s="268"/>
      <c r="F94" s="53"/>
      <c r="G94" s="268"/>
      <c r="H94" s="53"/>
      <c r="I94" s="57"/>
      <c r="J94" s="30"/>
      <c r="K94" s="167"/>
      <c r="L94" s="167"/>
      <c r="M94" s="167"/>
      <c r="N94" s="167"/>
      <c r="O94" s="167"/>
      <c r="P94" s="167"/>
      <c r="Q94" s="167"/>
      <c r="R94" s="167"/>
      <c r="S94" s="167"/>
    </row>
    <row r="95" spans="1:19" ht="17.25" customHeight="1" x14ac:dyDescent="0.2">
      <c r="A95" s="87" t="str">
        <f>Global!A95</f>
        <v>CUARTOS DE FINAL</v>
      </c>
      <c r="B95" s="55"/>
      <c r="C95" s="55"/>
      <c r="D95" s="53"/>
      <c r="E95" s="268"/>
      <c r="F95" s="53"/>
      <c r="G95" s="268"/>
      <c r="H95" s="53"/>
      <c r="I95" s="57"/>
      <c r="J95" s="30"/>
      <c r="K95" s="167"/>
      <c r="L95" s="167"/>
      <c r="M95" s="167"/>
      <c r="N95" s="167"/>
      <c r="O95" s="167"/>
      <c r="P95" s="167"/>
      <c r="Q95" s="167"/>
      <c r="R95" s="167"/>
      <c r="S95" s="167"/>
    </row>
    <row r="96" spans="1:19" ht="17.25" customHeight="1" x14ac:dyDescent="0.2">
      <c r="A96" s="83" t="str">
        <f>Global!A96</f>
        <v>Puntos por Marcador Atinado</v>
      </c>
      <c r="B96" s="83"/>
      <c r="C96" s="93"/>
      <c r="D96" s="83"/>
      <c r="E96" s="94">
        <f>Global!E96</f>
        <v>1</v>
      </c>
      <c r="F96" s="53"/>
      <c r="G96" s="268"/>
      <c r="H96" s="53"/>
      <c r="I96" s="57"/>
      <c r="J96" s="30"/>
      <c r="K96" s="167"/>
      <c r="L96" s="167"/>
      <c r="M96" s="167"/>
      <c r="N96" s="167"/>
      <c r="O96" s="167"/>
      <c r="P96" s="167"/>
      <c r="Q96" s="167"/>
      <c r="R96" s="167"/>
      <c r="S96" s="167"/>
    </row>
    <row r="97" spans="1:19" ht="17.25" customHeight="1" x14ac:dyDescent="0.2">
      <c r="A97" s="83" t="str">
        <f>Global!A97</f>
        <v>Puntos por Ganador/Empate Atinado</v>
      </c>
      <c r="B97" s="83"/>
      <c r="C97" s="93"/>
      <c r="D97" s="85"/>
      <c r="E97" s="94">
        <f>Global!E97</f>
        <v>5</v>
      </c>
      <c r="F97" s="53"/>
      <c r="G97" s="268"/>
      <c r="H97" s="53"/>
      <c r="I97" s="57"/>
      <c r="J97" s="30"/>
      <c r="K97" s="167"/>
      <c r="L97" s="167"/>
      <c r="M97" s="167"/>
      <c r="N97" s="167"/>
      <c r="O97" s="167"/>
      <c r="P97" s="167"/>
      <c r="Q97" s="167"/>
      <c r="R97" s="167"/>
      <c r="S97" s="167"/>
    </row>
    <row r="98" spans="1:19" ht="17.25" customHeight="1" x14ac:dyDescent="0.2">
      <c r="A98" s="83" t="str">
        <f>Global!A98</f>
        <v>Puntos por Ganador y Diferencia de Goles Atinado</v>
      </c>
      <c r="B98" s="84"/>
      <c r="C98" s="84"/>
      <c r="D98" s="85"/>
      <c r="E98" s="94">
        <f>Global!E98</f>
        <v>1</v>
      </c>
      <c r="F98" s="53"/>
      <c r="G98" s="268"/>
      <c r="H98" s="53"/>
      <c r="I98" s="57"/>
      <c r="J98" s="30"/>
      <c r="K98" s="167"/>
      <c r="L98" s="167"/>
      <c r="M98" s="167"/>
      <c r="N98" s="167"/>
      <c r="O98" s="167"/>
      <c r="P98" s="167"/>
      <c r="Q98" s="167"/>
      <c r="R98" s="167"/>
      <c r="S98" s="167"/>
    </row>
    <row r="99" spans="1:19" ht="17.25" customHeight="1" x14ac:dyDescent="0.2">
      <c r="A99" s="54"/>
      <c r="B99" s="55"/>
      <c r="C99" s="55"/>
      <c r="D99" s="53"/>
      <c r="E99" s="268"/>
      <c r="F99" s="53"/>
      <c r="G99" s="268"/>
      <c r="H99" s="53"/>
      <c r="I99" s="57"/>
      <c r="J99" s="30"/>
      <c r="K99" s="167"/>
      <c r="L99" s="167"/>
      <c r="M99" s="167"/>
      <c r="N99" s="167"/>
      <c r="O99" s="167"/>
      <c r="P99" s="167"/>
      <c r="Q99" s="167"/>
      <c r="R99" s="167"/>
      <c r="S99" s="167"/>
    </row>
    <row r="100" spans="1:19" ht="17.25" customHeight="1" x14ac:dyDescent="0.2">
      <c r="A100" s="87" t="str">
        <f>Global!A100</f>
        <v>SEMIFINAL</v>
      </c>
      <c r="B100" s="55"/>
      <c r="C100" s="55"/>
      <c r="D100" s="53"/>
      <c r="E100" s="268"/>
      <c r="F100" s="53"/>
      <c r="G100" s="268"/>
      <c r="H100" s="53"/>
      <c r="I100" s="57"/>
      <c r="J100" s="30"/>
      <c r="K100" s="167"/>
      <c r="L100" s="167"/>
      <c r="M100" s="167"/>
      <c r="N100" s="167"/>
      <c r="O100" s="167"/>
      <c r="P100" s="167"/>
      <c r="Q100" s="167"/>
      <c r="R100" s="167"/>
      <c r="S100" s="167"/>
    </row>
    <row r="101" spans="1:19" ht="17.25" customHeight="1" x14ac:dyDescent="0.2">
      <c r="A101" s="83" t="str">
        <f>Global!A101</f>
        <v>Puntos por Marcador Atinado</v>
      </c>
      <c r="B101" s="83"/>
      <c r="C101" s="93"/>
      <c r="D101" s="83"/>
      <c r="E101" s="94">
        <f>Global!E101</f>
        <v>1</v>
      </c>
      <c r="F101" s="53"/>
      <c r="G101" s="268"/>
      <c r="H101" s="53"/>
      <c r="I101" s="57"/>
      <c r="J101" s="30"/>
      <c r="K101" s="167"/>
      <c r="L101" s="167"/>
      <c r="M101" s="167"/>
      <c r="N101" s="167"/>
      <c r="O101" s="167"/>
      <c r="P101" s="167"/>
      <c r="Q101" s="167"/>
      <c r="R101" s="167"/>
      <c r="S101" s="167"/>
    </row>
    <row r="102" spans="1:19" ht="17.25" customHeight="1" x14ac:dyDescent="0.2">
      <c r="A102" s="83" t="str">
        <f>Global!A102</f>
        <v>Puntos por Ganador/Empate Atinado</v>
      </c>
      <c r="B102" s="83"/>
      <c r="C102" s="93"/>
      <c r="D102" s="85"/>
      <c r="E102" s="94">
        <f>Global!E102</f>
        <v>7</v>
      </c>
      <c r="F102" s="53"/>
      <c r="G102" s="268"/>
      <c r="H102" s="53"/>
      <c r="I102" s="57"/>
      <c r="J102" s="30"/>
      <c r="K102" s="167"/>
      <c r="L102" s="167"/>
      <c r="M102" s="167"/>
      <c r="N102" s="167"/>
      <c r="O102" s="167"/>
      <c r="P102" s="167"/>
      <c r="Q102" s="167"/>
      <c r="R102" s="167"/>
      <c r="S102" s="167"/>
    </row>
    <row r="103" spans="1:19" ht="17.25" customHeight="1" x14ac:dyDescent="0.2">
      <c r="A103" s="83" t="str">
        <f>Global!A103</f>
        <v>Puntos por Ganador y Diferencia de Goles Atinado</v>
      </c>
      <c r="B103" s="84"/>
      <c r="C103" s="84"/>
      <c r="D103" s="85"/>
      <c r="E103" s="94">
        <f>Global!E103</f>
        <v>1</v>
      </c>
      <c r="F103" s="53"/>
      <c r="G103" s="268"/>
      <c r="H103" s="53"/>
      <c r="I103" s="57"/>
      <c r="J103" s="30"/>
      <c r="K103" s="167"/>
      <c r="L103" s="167"/>
      <c r="M103" s="167"/>
      <c r="N103" s="167"/>
      <c r="O103" s="167"/>
      <c r="P103" s="167"/>
      <c r="Q103" s="167"/>
      <c r="R103" s="167"/>
      <c r="S103" s="167"/>
    </row>
    <row r="104" spans="1:19" ht="17.25" customHeight="1" x14ac:dyDescent="0.2">
      <c r="A104" s="54"/>
      <c r="B104" s="55"/>
      <c r="C104" s="55"/>
      <c r="D104" s="53"/>
      <c r="E104" s="268"/>
      <c r="F104" s="53"/>
      <c r="G104" s="268"/>
      <c r="H104" s="53"/>
      <c r="I104" s="57"/>
      <c r="J104" s="30"/>
      <c r="K104" s="167"/>
      <c r="L104" s="167"/>
      <c r="M104" s="167"/>
      <c r="N104" s="167"/>
      <c r="O104" s="167"/>
      <c r="P104" s="167"/>
      <c r="Q104" s="167"/>
      <c r="R104" s="167"/>
      <c r="S104" s="167"/>
    </row>
    <row r="105" spans="1:19" ht="17.25" customHeight="1" x14ac:dyDescent="0.2">
      <c r="A105" s="87" t="str">
        <f>Global!A105</f>
        <v>TERCER LUGAR</v>
      </c>
      <c r="B105" s="55"/>
      <c r="C105" s="55"/>
      <c r="D105" s="53"/>
      <c r="E105" s="268"/>
      <c r="F105" s="53"/>
      <c r="G105" s="268"/>
      <c r="H105" s="53"/>
      <c r="I105" s="57"/>
      <c r="J105" s="30"/>
      <c r="K105" s="167"/>
      <c r="L105" s="167"/>
      <c r="M105" s="167"/>
      <c r="N105" s="167"/>
      <c r="O105" s="167"/>
      <c r="P105" s="167"/>
      <c r="Q105" s="167"/>
      <c r="R105" s="167"/>
      <c r="S105" s="167"/>
    </row>
    <row r="106" spans="1:19" ht="17.25" customHeight="1" x14ac:dyDescent="0.2">
      <c r="A106" s="83" t="str">
        <f>Global!A106</f>
        <v>Puntos por Marcador Atinado</v>
      </c>
      <c r="B106" s="83"/>
      <c r="C106" s="93"/>
      <c r="D106" s="83"/>
      <c r="E106" s="94">
        <f>Global!E106</f>
        <v>1</v>
      </c>
      <c r="F106" s="53"/>
      <c r="G106" s="268"/>
      <c r="H106" s="53"/>
      <c r="I106" s="57"/>
      <c r="J106" s="30"/>
      <c r="K106" s="167"/>
      <c r="L106" s="167"/>
      <c r="M106" s="167"/>
      <c r="N106" s="167"/>
      <c r="O106" s="167"/>
      <c r="P106" s="167"/>
      <c r="Q106" s="167"/>
      <c r="R106" s="167"/>
      <c r="S106" s="167"/>
    </row>
    <row r="107" spans="1:19" ht="17.25" customHeight="1" x14ac:dyDescent="0.2">
      <c r="A107" s="83" t="str">
        <f>Global!A107</f>
        <v>Puntos por Ganador/Empate Atinado</v>
      </c>
      <c r="B107" s="83"/>
      <c r="C107" s="93"/>
      <c r="D107" s="85"/>
      <c r="E107" s="94">
        <f>Global!E107</f>
        <v>8</v>
      </c>
      <c r="F107" s="53"/>
      <c r="G107" s="268"/>
      <c r="H107" s="53"/>
      <c r="I107" s="57"/>
      <c r="J107" s="30"/>
      <c r="K107" s="167"/>
      <c r="L107" s="167"/>
      <c r="M107" s="167"/>
      <c r="N107" s="167"/>
      <c r="O107" s="167"/>
      <c r="P107" s="167"/>
      <c r="Q107" s="167"/>
      <c r="R107" s="167"/>
      <c r="S107" s="167"/>
    </row>
    <row r="108" spans="1:19" ht="17.25" customHeight="1" x14ac:dyDescent="0.2">
      <c r="A108" s="83" t="str">
        <f>Global!A108</f>
        <v>Puntos por Ganador y Diferencia de Goles Atinado</v>
      </c>
      <c r="B108" s="84"/>
      <c r="C108" s="84"/>
      <c r="D108" s="85"/>
      <c r="E108" s="94">
        <f>Global!E108</f>
        <v>1</v>
      </c>
      <c r="F108" s="53"/>
      <c r="G108" s="268"/>
      <c r="H108" s="53"/>
      <c r="I108" s="57"/>
      <c r="J108" s="30"/>
      <c r="K108" s="167"/>
      <c r="L108" s="167"/>
      <c r="M108" s="167"/>
      <c r="N108" s="167"/>
      <c r="O108" s="167"/>
      <c r="P108" s="167"/>
      <c r="Q108" s="167"/>
      <c r="R108" s="167"/>
      <c r="S108" s="167"/>
    </row>
    <row r="109" spans="1:19" ht="17.25" customHeight="1" x14ac:dyDescent="0.2">
      <c r="A109" s="83"/>
      <c r="B109" s="84"/>
      <c r="C109" s="84"/>
      <c r="D109" s="85"/>
      <c r="E109" s="94"/>
      <c r="F109" s="53"/>
      <c r="G109" s="268"/>
      <c r="H109" s="53"/>
      <c r="I109" s="57"/>
      <c r="J109" s="30"/>
      <c r="K109" s="167"/>
      <c r="L109" s="167"/>
      <c r="M109" s="167"/>
      <c r="N109" s="167"/>
      <c r="O109" s="167"/>
      <c r="P109" s="167"/>
      <c r="Q109" s="167"/>
      <c r="R109" s="167"/>
      <c r="S109" s="167"/>
    </row>
    <row r="110" spans="1:19" ht="17.25" customHeight="1" x14ac:dyDescent="0.2">
      <c r="A110" s="87" t="str">
        <f>Global!A110</f>
        <v>FINAL</v>
      </c>
      <c r="B110" s="55"/>
      <c r="C110" s="55"/>
      <c r="D110" s="53"/>
      <c r="E110" s="268"/>
      <c r="F110" s="53"/>
      <c r="G110" s="268"/>
      <c r="H110" s="53"/>
      <c r="I110" s="57"/>
      <c r="J110" s="30"/>
      <c r="K110" s="167"/>
      <c r="L110" s="167"/>
      <c r="M110" s="167"/>
      <c r="N110" s="167"/>
      <c r="O110" s="167"/>
      <c r="P110" s="167"/>
      <c r="Q110" s="167"/>
      <c r="R110" s="167"/>
      <c r="S110" s="167"/>
    </row>
    <row r="111" spans="1:19" ht="17.25" customHeight="1" x14ac:dyDescent="0.2">
      <c r="A111" s="83" t="str">
        <f>Global!A111</f>
        <v>Puntos por Marcador Atinado</v>
      </c>
      <c r="B111" s="83"/>
      <c r="C111" s="93"/>
      <c r="D111" s="83"/>
      <c r="E111" s="94">
        <f>Global!E111</f>
        <v>1</v>
      </c>
      <c r="F111" s="53"/>
      <c r="G111" s="268"/>
      <c r="H111" s="53"/>
      <c r="I111" s="57"/>
      <c r="J111" s="30"/>
      <c r="K111" s="167"/>
      <c r="L111" s="167"/>
      <c r="M111" s="167"/>
      <c r="N111" s="167"/>
      <c r="O111" s="167"/>
      <c r="P111" s="167"/>
      <c r="Q111" s="167"/>
      <c r="R111" s="167"/>
      <c r="S111" s="167"/>
    </row>
    <row r="112" spans="1:19" ht="17.25" customHeight="1" x14ac:dyDescent="0.2">
      <c r="A112" s="83" t="str">
        <f>Global!A112</f>
        <v>Puntos por Ganador/Empate Atinado</v>
      </c>
      <c r="B112" s="83"/>
      <c r="C112" s="93"/>
      <c r="D112" s="85"/>
      <c r="E112" s="94">
        <f>Global!E112</f>
        <v>10</v>
      </c>
      <c r="F112" s="53"/>
      <c r="G112" s="268"/>
      <c r="H112" s="53"/>
      <c r="I112" s="57"/>
      <c r="J112" s="30"/>
      <c r="K112" s="167"/>
      <c r="L112" s="167"/>
      <c r="M112" s="167"/>
      <c r="N112" s="167"/>
      <c r="O112" s="167"/>
      <c r="P112" s="167"/>
      <c r="Q112" s="167"/>
      <c r="R112" s="167"/>
      <c r="S112" s="167"/>
    </row>
    <row r="113" spans="1:19" ht="17.25" customHeight="1" x14ac:dyDescent="0.2">
      <c r="A113" s="83" t="str">
        <f>Global!A113</f>
        <v>Puntos por Ganador y Diferencia de Goles Atinado</v>
      </c>
      <c r="B113" s="84"/>
      <c r="C113" s="84"/>
      <c r="D113" s="85"/>
      <c r="E113" s="94">
        <f>Global!E113</f>
        <v>1</v>
      </c>
      <c r="F113" s="53"/>
      <c r="G113" s="268"/>
      <c r="H113" s="53"/>
      <c r="I113" s="57"/>
      <c r="J113" s="30"/>
      <c r="K113" s="167"/>
      <c r="L113" s="167"/>
      <c r="M113" s="167"/>
      <c r="N113" s="167"/>
      <c r="O113" s="167"/>
      <c r="P113" s="167"/>
      <c r="Q113" s="167"/>
      <c r="R113" s="167"/>
      <c r="S113" s="167"/>
    </row>
    <row r="114" spans="1:19" ht="17.25" customHeight="1" x14ac:dyDescent="0.2">
      <c r="A114" s="54"/>
      <c r="B114" s="55"/>
      <c r="C114" s="55"/>
      <c r="D114" s="53"/>
      <c r="E114" s="268"/>
      <c r="F114" s="53"/>
      <c r="G114" s="268"/>
      <c r="H114" s="53"/>
      <c r="I114" s="57"/>
      <c r="J114" s="30"/>
      <c r="K114" s="167"/>
      <c r="L114" s="167"/>
      <c r="M114" s="167"/>
      <c r="N114" s="167"/>
      <c r="O114" s="167"/>
      <c r="P114" s="167"/>
      <c r="Q114" s="167"/>
      <c r="R114" s="167"/>
      <c r="S114" s="167"/>
    </row>
    <row r="115" spans="1:19" ht="17.25" customHeight="1" x14ac:dyDescent="0.2">
      <c r="A115" s="54"/>
      <c r="B115" s="55"/>
      <c r="C115" s="55"/>
      <c r="D115" s="53"/>
      <c r="E115" s="268"/>
      <c r="F115" s="53"/>
      <c r="G115" s="268"/>
      <c r="H115" s="53"/>
      <c r="I115" s="57"/>
      <c r="J115" s="30"/>
      <c r="K115" s="167"/>
      <c r="L115" s="167"/>
      <c r="M115" s="167"/>
      <c r="N115" s="167"/>
      <c r="O115" s="167"/>
      <c r="P115" s="167"/>
      <c r="Q115" s="167"/>
      <c r="R115" s="167"/>
      <c r="S115" s="167"/>
    </row>
    <row r="116" spans="1:19" ht="17.25" customHeight="1" x14ac:dyDescent="0.2">
      <c r="A116" s="54"/>
      <c r="B116" s="55"/>
      <c r="C116" s="55"/>
      <c r="D116" s="53"/>
      <c r="E116" s="268"/>
      <c r="F116" s="53"/>
      <c r="G116" s="268"/>
      <c r="H116" s="53"/>
      <c r="I116" s="57"/>
      <c r="J116" s="30"/>
      <c r="K116" s="167"/>
      <c r="L116" s="167"/>
      <c r="M116" s="167"/>
      <c r="N116" s="167"/>
      <c r="O116" s="167"/>
      <c r="P116" s="167"/>
      <c r="Q116" s="167"/>
      <c r="R116" s="167"/>
      <c r="S116" s="167"/>
    </row>
    <row r="117" spans="1:19" ht="17.25" customHeight="1" x14ac:dyDescent="0.2">
      <c r="A117" s="54"/>
      <c r="B117" s="55"/>
      <c r="C117" s="55"/>
      <c r="D117" s="53"/>
      <c r="E117" s="268"/>
      <c r="F117" s="53"/>
      <c r="G117" s="268"/>
      <c r="H117" s="53"/>
      <c r="I117" s="57"/>
      <c r="J117" s="30"/>
      <c r="K117" s="167"/>
      <c r="L117" s="167"/>
      <c r="M117" s="167"/>
      <c r="N117" s="167"/>
      <c r="O117" s="167"/>
      <c r="P117" s="167"/>
      <c r="Q117" s="167"/>
      <c r="R117" s="167"/>
      <c r="S117" s="167"/>
    </row>
    <row r="118" spans="1:19" ht="17.25" customHeight="1" x14ac:dyDescent="0.2">
      <c r="A118" s="54"/>
      <c r="B118" s="55"/>
      <c r="C118" s="55"/>
      <c r="D118" s="53"/>
      <c r="E118" s="268"/>
      <c r="F118" s="53"/>
      <c r="G118" s="268"/>
      <c r="H118" s="53"/>
      <c r="I118" s="57"/>
      <c r="J118" s="30"/>
      <c r="K118" s="167"/>
      <c r="L118" s="167"/>
      <c r="M118" s="167"/>
      <c r="N118" s="167"/>
      <c r="O118" s="167"/>
      <c r="P118" s="167"/>
      <c r="Q118" s="167"/>
      <c r="R118" s="167"/>
      <c r="S118" s="167"/>
    </row>
    <row r="119" spans="1:19" ht="17.25" customHeight="1" x14ac:dyDescent="0.2">
      <c r="A119" s="54"/>
      <c r="B119" s="55"/>
      <c r="C119" s="55"/>
      <c r="D119" s="53"/>
      <c r="E119" s="268"/>
      <c r="F119" s="53"/>
      <c r="G119" s="268"/>
      <c r="H119" s="53"/>
      <c r="I119" s="57"/>
      <c r="J119" s="30"/>
      <c r="K119" s="167"/>
      <c r="L119" s="167"/>
      <c r="M119" s="167"/>
      <c r="N119" s="167"/>
      <c r="O119" s="167"/>
      <c r="P119" s="167"/>
      <c r="Q119" s="167"/>
      <c r="R119" s="167"/>
      <c r="S119" s="167"/>
    </row>
    <row r="120" spans="1:19" ht="17.25" customHeight="1" x14ac:dyDescent="0.2">
      <c r="A120" s="54"/>
      <c r="B120" s="55"/>
      <c r="C120" s="55"/>
      <c r="D120" s="53"/>
      <c r="E120" s="268"/>
      <c r="F120" s="53"/>
      <c r="G120" s="268"/>
      <c r="H120" s="53"/>
      <c r="I120" s="57"/>
      <c r="J120" s="30"/>
      <c r="K120" s="167"/>
      <c r="L120" s="167"/>
      <c r="M120" s="167"/>
      <c r="N120" s="167"/>
      <c r="O120" s="167"/>
      <c r="P120" s="167"/>
      <c r="Q120" s="167"/>
      <c r="R120" s="167"/>
      <c r="S120" s="167"/>
    </row>
  </sheetData>
  <sheetProtection sheet="1" objects="1" scenarios="1"/>
  <mergeCells count="3">
    <mergeCell ref="A1:N1"/>
    <mergeCell ref="B3:D3"/>
    <mergeCell ref="B4:D4"/>
  </mergeCells>
  <dataValidations count="1">
    <dataValidation type="whole" allowBlank="1" showInputMessage="1" showErrorMessage="1" sqref="E3:E85 E114:E120 E89:E90 E94:E95 E99:E100 E104:E105 E110" xr:uid="{E20A3296-C075-4444-9C0B-D39942A8B27F}">
      <formula1>0</formula1>
      <formula2>20</formula2>
    </dataValidation>
  </dataValidations>
  <hyperlinks>
    <hyperlink ref="A1:N1" location="Global!A1" display="Quiniela Mundial 2010" xr:uid="{883A59FF-3A4D-4A71-B1FB-5D5BE222FF5A}"/>
  </hyperlinks>
  <pageMargins left="0.7" right="0.7" top="0.75" bottom="0.75" header="0.3" footer="0.3"/>
  <pageSetup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2"/>
  <dimension ref="A1:S120"/>
  <sheetViews>
    <sheetView workbookViewId="0">
      <selection activeCell="A2" sqref="A1:N1048576"/>
    </sheetView>
  </sheetViews>
  <sheetFormatPr defaultColWidth="9.140625" defaultRowHeight="17.25" customHeight="1" x14ac:dyDescent="0.2"/>
  <cols>
    <col min="1" max="1" width="12" style="270" customWidth="1"/>
    <col min="2" max="2" width="10.7109375" style="271" customWidth="1"/>
    <col min="3" max="3" width="6.85546875" style="271" bestFit="1" customWidth="1"/>
    <col min="4" max="4" width="12.42578125" style="157" customWidth="1"/>
    <col min="5" max="5" width="3.7109375" style="272" customWidth="1"/>
    <col min="6" max="6" width="5.42578125" style="157" customWidth="1"/>
    <col min="7" max="7" width="3.85546875" style="272" customWidth="1"/>
    <col min="8" max="8" width="13" style="157" customWidth="1"/>
    <col min="9" max="9" width="5.85546875" style="273" customWidth="1"/>
    <col min="10" max="10" width="3" style="10" customWidth="1"/>
    <col min="11" max="11" width="5" style="274" customWidth="1"/>
    <col min="12" max="12" width="5.28515625" style="274" customWidth="1"/>
    <col min="13" max="13" width="6.5703125" style="275" customWidth="1"/>
    <col min="14" max="14" width="7.7109375" style="10" bestFit="1" customWidth="1"/>
    <col min="15" max="16384" width="9.140625" style="157"/>
  </cols>
  <sheetData>
    <row r="1" spans="1:19" ht="26.25" customHeight="1" x14ac:dyDescent="0.35">
      <c r="A1" s="352" t="s">
        <v>82</v>
      </c>
      <c r="B1" s="352"/>
      <c r="C1" s="352"/>
      <c r="D1" s="352"/>
      <c r="E1" s="352"/>
      <c r="F1" s="352"/>
      <c r="G1" s="352"/>
      <c r="H1" s="352"/>
      <c r="I1" s="352"/>
      <c r="J1" s="352"/>
      <c r="K1" s="352"/>
      <c r="L1" s="352"/>
      <c r="M1" s="352"/>
      <c r="N1" s="352"/>
      <c r="O1" s="161"/>
      <c r="P1" s="161"/>
      <c r="Q1" s="161"/>
      <c r="R1" s="161"/>
      <c r="S1" s="161"/>
    </row>
    <row r="2" spans="1:19" ht="12.75" customHeight="1" x14ac:dyDescent="0.3">
      <c r="A2" s="28"/>
      <c r="B2" s="28"/>
      <c r="C2" s="28"/>
      <c r="D2" s="28"/>
      <c r="E2" s="1"/>
      <c r="F2" s="28"/>
      <c r="G2" s="1"/>
      <c r="H2" s="28"/>
      <c r="I2" s="28"/>
      <c r="J2" s="28"/>
      <c r="K2" s="33"/>
      <c r="L2" s="33"/>
      <c r="M2" s="28"/>
      <c r="N2" s="28"/>
      <c r="O2" s="161"/>
      <c r="P2" s="161"/>
      <c r="Q2" s="161"/>
      <c r="R2" s="161"/>
      <c r="S2" s="161"/>
    </row>
    <row r="3" spans="1:19" ht="17.25" customHeight="1" x14ac:dyDescent="0.2">
      <c r="A3" s="191" t="s">
        <v>17</v>
      </c>
      <c r="B3" s="353" t="s">
        <v>140</v>
      </c>
      <c r="C3" s="353"/>
      <c r="D3" s="353"/>
      <c r="E3" s="192"/>
      <c r="F3" s="193"/>
      <c r="G3" s="192"/>
      <c r="H3" s="194"/>
      <c r="I3" s="195"/>
      <c r="J3" s="29"/>
      <c r="K3" s="34"/>
      <c r="L3" s="34"/>
      <c r="M3" s="196"/>
      <c r="N3" s="29"/>
      <c r="O3" s="161"/>
      <c r="P3" s="161"/>
      <c r="Q3" s="161"/>
      <c r="R3" s="161"/>
      <c r="S3" s="161"/>
    </row>
    <row r="4" spans="1:19" ht="17.25" customHeight="1" thickBot="1" x14ac:dyDescent="0.25">
      <c r="A4" s="197" t="s">
        <v>18</v>
      </c>
      <c r="B4" s="354" t="s">
        <v>141</v>
      </c>
      <c r="C4" s="354"/>
      <c r="D4" s="354"/>
      <c r="E4" s="192"/>
      <c r="F4" s="196"/>
      <c r="G4" s="192"/>
      <c r="H4" s="196"/>
      <c r="I4" s="195"/>
      <c r="J4" s="29"/>
      <c r="K4" s="198"/>
      <c r="L4" s="198"/>
      <c r="M4" s="199"/>
      <c r="N4" s="29"/>
      <c r="O4" s="161"/>
      <c r="P4" s="161"/>
      <c r="Q4" s="161"/>
      <c r="R4" s="161"/>
      <c r="S4" s="161"/>
    </row>
    <row r="5" spans="1:19" ht="17.25" customHeight="1" thickBot="1" x14ac:dyDescent="0.25">
      <c r="A5" s="197"/>
      <c r="B5" s="200"/>
      <c r="C5" s="200"/>
      <c r="D5" s="201"/>
      <c r="E5" s="192"/>
      <c r="F5" s="196"/>
      <c r="G5" s="192"/>
      <c r="H5" s="196"/>
      <c r="I5" s="195"/>
      <c r="J5" s="29"/>
      <c r="K5" s="202" t="s">
        <v>19</v>
      </c>
      <c r="L5" s="203"/>
      <c r="M5" s="204"/>
      <c r="N5" s="29"/>
      <c r="O5" s="161"/>
      <c r="P5" s="161"/>
      <c r="Q5" s="161"/>
      <c r="R5" s="161"/>
      <c r="S5" s="161"/>
    </row>
    <row r="6" spans="1:19" s="168" customFormat="1" ht="34.5" customHeight="1" thickBot="1" x14ac:dyDescent="0.25">
      <c r="A6" s="205" t="s">
        <v>0</v>
      </c>
      <c r="B6" s="206" t="s">
        <v>1</v>
      </c>
      <c r="C6" s="206" t="s">
        <v>25</v>
      </c>
      <c r="D6" s="207" t="s">
        <v>2</v>
      </c>
      <c r="E6" s="208"/>
      <c r="F6" s="209" t="s">
        <v>20</v>
      </c>
      <c r="G6" s="208"/>
      <c r="H6" s="209" t="s">
        <v>3</v>
      </c>
      <c r="I6" s="209" t="s">
        <v>21</v>
      </c>
      <c r="J6" s="210"/>
      <c r="K6" s="211" t="s">
        <v>109</v>
      </c>
      <c r="L6" s="211" t="s">
        <v>112</v>
      </c>
      <c r="M6" s="212" t="s">
        <v>110</v>
      </c>
      <c r="N6" s="213" t="s">
        <v>111</v>
      </c>
      <c r="O6" s="165"/>
      <c r="P6" s="165"/>
      <c r="Q6" s="165"/>
      <c r="R6" s="165"/>
      <c r="S6" s="165"/>
    </row>
    <row r="7" spans="1:19" ht="17.25" customHeight="1" thickBot="1" x14ac:dyDescent="0.25">
      <c r="A7" s="214" t="str">
        <f>Global!A7</f>
        <v>GRUPO A (Group A)</v>
      </c>
      <c r="B7" s="215"/>
      <c r="C7" s="216"/>
      <c r="D7" s="215"/>
      <c r="E7" s="217"/>
      <c r="F7" s="215"/>
      <c r="G7" s="217"/>
      <c r="H7" s="215"/>
      <c r="I7" s="218"/>
      <c r="J7" s="77"/>
      <c r="K7" s="219"/>
      <c r="L7" s="219"/>
      <c r="M7" s="220"/>
      <c r="N7" s="221"/>
      <c r="O7" s="161"/>
      <c r="P7" s="161"/>
      <c r="Q7" s="161"/>
      <c r="R7" s="161"/>
      <c r="S7" s="161"/>
    </row>
    <row r="8" spans="1:19" s="158" customFormat="1" ht="30.95" customHeight="1" thickBot="1" x14ac:dyDescent="0.25">
      <c r="A8" s="276">
        <f>Global!A8</f>
        <v>44885</v>
      </c>
      <c r="B8" s="277">
        <f>Global!B8</f>
        <v>0.41666666666666669</v>
      </c>
      <c r="C8" s="278">
        <f>Global!C8</f>
        <v>1</v>
      </c>
      <c r="D8" s="279" t="str">
        <f>Global!D8</f>
        <v>Qatar</v>
      </c>
      <c r="E8" s="280">
        <v>1</v>
      </c>
      <c r="F8" s="281" t="s">
        <v>4</v>
      </c>
      <c r="G8" s="280">
        <v>1</v>
      </c>
      <c r="H8" s="282" t="str">
        <f>Global!H8</f>
        <v>Ecuador</v>
      </c>
      <c r="I8" s="283" t="str">
        <f t="shared" ref="I8:I13" si="0">IF(OR(E8="",G8=""),"",IF(E8&gt;G8,"L",IF(G8&gt;E8,"V","E")))</f>
        <v>E</v>
      </c>
      <c r="J8" s="284"/>
      <c r="K8" s="285">
        <f>IF(Global!E8="","",Global!E8)</f>
        <v>0</v>
      </c>
      <c r="L8" s="285">
        <f>IF(Global!G8="","",Global!G8)</f>
        <v>2</v>
      </c>
      <c r="M8" s="286" t="str">
        <f t="shared" ref="M8:M71" si="1">IF(OR(K8="",L8=""),"",IF(K8&gt;L8,"L",IF(L8&gt;K8,"V","E")))</f>
        <v>V</v>
      </c>
      <c r="N8" s="287">
        <f t="shared" ref="N8:N13" si="2">IF(M8="","",IF(AND(E8=K8,L8=G8),GPOSPuntosPorMarcador,0)+IF(M8=I8,GPOSPuntosPorGanador,0)+IF(E8-G8=K8-L8,GPOSPuntosPorDiferencia,0))</f>
        <v>0</v>
      </c>
      <c r="O8" s="166"/>
      <c r="P8" s="166"/>
      <c r="Q8" s="166"/>
      <c r="R8" s="166"/>
      <c r="S8" s="166"/>
    </row>
    <row r="9" spans="1:19" s="158" customFormat="1" ht="30.95" customHeight="1" thickBot="1" x14ac:dyDescent="0.25">
      <c r="A9" s="276">
        <f>Global!A9</f>
        <v>44886</v>
      </c>
      <c r="B9" s="288">
        <f>Global!B9</f>
        <v>0.41666666666666669</v>
      </c>
      <c r="C9" s="289">
        <f>Global!C9</f>
        <v>2</v>
      </c>
      <c r="D9" s="290" t="str">
        <f>Global!D9</f>
        <v>Senegal</v>
      </c>
      <c r="E9" s="291">
        <v>1</v>
      </c>
      <c r="F9" s="292" t="s">
        <v>4</v>
      </c>
      <c r="G9" s="291">
        <v>2</v>
      </c>
      <c r="H9" s="293" t="str">
        <f>Global!H9</f>
        <v>Holanda (Holland)</v>
      </c>
      <c r="I9" s="283" t="str">
        <f t="shared" si="0"/>
        <v>V</v>
      </c>
      <c r="J9" s="284"/>
      <c r="K9" s="285">
        <f>IF(Global!E9="","",Global!E9)</f>
        <v>0</v>
      </c>
      <c r="L9" s="285">
        <f>IF(Global!G9="","",Global!G9)</f>
        <v>2</v>
      </c>
      <c r="M9" s="294" t="str">
        <f t="shared" si="1"/>
        <v>V</v>
      </c>
      <c r="N9" s="287">
        <f t="shared" si="2"/>
        <v>1</v>
      </c>
      <c r="O9" s="166"/>
      <c r="P9" s="166"/>
      <c r="Q9" s="166"/>
      <c r="R9" s="166"/>
      <c r="S9" s="166"/>
    </row>
    <row r="10" spans="1:19" s="158" customFormat="1" ht="30.95" customHeight="1" thickBot="1" x14ac:dyDescent="0.25">
      <c r="A10" s="276">
        <f>Global!A10</f>
        <v>44890</v>
      </c>
      <c r="B10" s="288">
        <f>Global!B10</f>
        <v>0.29166666666666669</v>
      </c>
      <c r="C10" s="289">
        <f>Global!C10</f>
        <v>17</v>
      </c>
      <c r="D10" s="290" t="str">
        <f>Global!D10</f>
        <v>Qatar</v>
      </c>
      <c r="E10" s="291">
        <v>1</v>
      </c>
      <c r="F10" s="292" t="s">
        <v>4</v>
      </c>
      <c r="G10" s="291">
        <v>2</v>
      </c>
      <c r="H10" s="293" t="str">
        <f>Global!H10</f>
        <v>Senegal</v>
      </c>
      <c r="I10" s="283" t="str">
        <f t="shared" si="0"/>
        <v>V</v>
      </c>
      <c r="J10" s="284"/>
      <c r="K10" s="285">
        <f>IF(Global!E10="","",Global!E10)</f>
        <v>1</v>
      </c>
      <c r="L10" s="285">
        <f>IF(Global!G10="","",Global!G10)</f>
        <v>3</v>
      </c>
      <c r="M10" s="295" t="str">
        <f t="shared" si="1"/>
        <v>V</v>
      </c>
      <c r="N10" s="287">
        <f t="shared" si="2"/>
        <v>1</v>
      </c>
      <c r="O10" s="166"/>
      <c r="P10" s="166"/>
      <c r="Q10" s="166"/>
      <c r="R10" s="166"/>
      <c r="S10" s="166"/>
    </row>
    <row r="11" spans="1:19" s="158" customFormat="1" ht="30.95" customHeight="1" thickBot="1" x14ac:dyDescent="0.25">
      <c r="A11" s="276">
        <f>Global!A11</f>
        <v>44890</v>
      </c>
      <c r="B11" s="288">
        <f>Global!B11</f>
        <v>0.41666666666666669</v>
      </c>
      <c r="C11" s="289">
        <f>Global!C11</f>
        <v>18</v>
      </c>
      <c r="D11" s="290" t="str">
        <f>Global!D11</f>
        <v>Holanda (Holland)</v>
      </c>
      <c r="E11" s="291">
        <v>3</v>
      </c>
      <c r="F11" s="292" t="s">
        <v>4</v>
      </c>
      <c r="G11" s="291">
        <v>1</v>
      </c>
      <c r="H11" s="293" t="str">
        <f>Global!H11</f>
        <v>Ecuador</v>
      </c>
      <c r="I11" s="283" t="str">
        <f t="shared" si="0"/>
        <v>L</v>
      </c>
      <c r="J11" s="284"/>
      <c r="K11" s="285">
        <f>IF(Global!E11="","",Global!E11)</f>
        <v>1</v>
      </c>
      <c r="L11" s="285">
        <f>IF(Global!G11="","",Global!G11)</f>
        <v>1</v>
      </c>
      <c r="M11" s="296" t="str">
        <f t="shared" si="1"/>
        <v>E</v>
      </c>
      <c r="N11" s="287">
        <f t="shared" si="2"/>
        <v>0</v>
      </c>
      <c r="O11" s="166"/>
      <c r="P11" s="166"/>
      <c r="Q11" s="166"/>
      <c r="R11" s="166"/>
      <c r="S11" s="166"/>
    </row>
    <row r="12" spans="1:19" s="158" customFormat="1" ht="30.95" customHeight="1" thickBot="1" x14ac:dyDescent="0.25">
      <c r="A12" s="276">
        <f>Global!A12</f>
        <v>44894</v>
      </c>
      <c r="B12" s="288">
        <f>Global!B12</f>
        <v>0.375</v>
      </c>
      <c r="C12" s="289">
        <f>Global!C12</f>
        <v>33</v>
      </c>
      <c r="D12" s="290" t="str">
        <f>Global!D12</f>
        <v>Holanda (Holland)</v>
      </c>
      <c r="E12" s="291">
        <v>3</v>
      </c>
      <c r="F12" s="292" t="s">
        <v>4</v>
      </c>
      <c r="G12" s="291">
        <v>1</v>
      </c>
      <c r="H12" s="293" t="str">
        <f>Global!H12</f>
        <v>Qatar</v>
      </c>
      <c r="I12" s="283" t="str">
        <f t="shared" si="0"/>
        <v>L</v>
      </c>
      <c r="J12" s="284"/>
      <c r="K12" s="285">
        <f>IF(Global!E12="","",Global!E12)</f>
        <v>2</v>
      </c>
      <c r="L12" s="285">
        <f>IF(Global!G12="","",Global!G12)</f>
        <v>0</v>
      </c>
      <c r="M12" s="296" t="str">
        <f t="shared" si="1"/>
        <v>L</v>
      </c>
      <c r="N12" s="287">
        <f t="shared" si="2"/>
        <v>2</v>
      </c>
      <c r="O12" s="166"/>
      <c r="P12" s="166"/>
      <c r="Q12" s="166"/>
      <c r="R12" s="166"/>
      <c r="S12" s="166"/>
    </row>
    <row r="13" spans="1:19" s="158" customFormat="1" ht="30.95" customHeight="1" thickBot="1" x14ac:dyDescent="0.25">
      <c r="A13" s="276">
        <f>Global!A13</f>
        <v>44894</v>
      </c>
      <c r="B13" s="288">
        <f>Global!B13</f>
        <v>0.375</v>
      </c>
      <c r="C13" s="289">
        <f>Global!C13</f>
        <v>34</v>
      </c>
      <c r="D13" s="290" t="str">
        <f>Global!D13</f>
        <v>Ecuador</v>
      </c>
      <c r="E13" s="291">
        <v>2</v>
      </c>
      <c r="F13" s="292" t="s">
        <v>4</v>
      </c>
      <c r="G13" s="291">
        <v>2</v>
      </c>
      <c r="H13" s="293" t="str">
        <f>Global!H13</f>
        <v>Senegal</v>
      </c>
      <c r="I13" s="283" t="str">
        <f t="shared" si="0"/>
        <v>E</v>
      </c>
      <c r="J13" s="284"/>
      <c r="K13" s="285">
        <f>IF(Global!E13="","",Global!E13)</f>
        <v>1</v>
      </c>
      <c r="L13" s="285">
        <f>IF(Global!G13="","",Global!G13)</f>
        <v>2</v>
      </c>
      <c r="M13" s="296" t="str">
        <f t="shared" si="1"/>
        <v>V</v>
      </c>
      <c r="N13" s="287">
        <f t="shared" si="2"/>
        <v>0</v>
      </c>
      <c r="O13" s="166"/>
      <c r="P13" s="166"/>
      <c r="Q13" s="166"/>
      <c r="R13" s="166"/>
      <c r="S13" s="166"/>
    </row>
    <row r="14" spans="1:19" s="158" customFormat="1" ht="17.25" customHeight="1" thickBot="1" x14ac:dyDescent="0.25">
      <c r="A14" s="297" t="str">
        <f>Global!A14</f>
        <v>GRUPO B (Group B)</v>
      </c>
      <c r="B14" s="298"/>
      <c r="C14" s="299"/>
      <c r="D14" s="298"/>
      <c r="E14" s="300"/>
      <c r="F14" s="298"/>
      <c r="G14" s="300"/>
      <c r="H14" s="298"/>
      <c r="I14" s="301"/>
      <c r="J14" s="117"/>
      <c r="K14" s="302"/>
      <c r="L14" s="302"/>
      <c r="M14" s="303" t="str">
        <f t="shared" si="1"/>
        <v/>
      </c>
      <c r="N14" s="304"/>
      <c r="O14" s="166"/>
      <c r="P14" s="166"/>
      <c r="Q14" s="166"/>
      <c r="R14" s="166"/>
      <c r="S14" s="166"/>
    </row>
    <row r="15" spans="1:19" s="158" customFormat="1" ht="30.95" customHeight="1" thickBot="1" x14ac:dyDescent="0.25">
      <c r="A15" s="276">
        <f>Global!A15</f>
        <v>44886</v>
      </c>
      <c r="B15" s="305">
        <f>Global!B15</f>
        <v>0.29166666666666669</v>
      </c>
      <c r="C15" s="278">
        <f>Global!C15</f>
        <v>3</v>
      </c>
      <c r="D15" s="279" t="str">
        <f>Global!D15</f>
        <v>Inglaterra (England)</v>
      </c>
      <c r="E15" s="280">
        <v>3</v>
      </c>
      <c r="F15" s="281" t="s">
        <v>4</v>
      </c>
      <c r="G15" s="280">
        <v>1</v>
      </c>
      <c r="H15" s="282" t="str">
        <f>Global!H15</f>
        <v>Irán</v>
      </c>
      <c r="I15" s="283" t="str">
        <f t="shared" ref="I15:I20" si="3">IF(OR(E15="",G15=""),"",IF(E15&gt;G15,"L",IF(G15&gt;E15,"V","E")))</f>
        <v>L</v>
      </c>
      <c r="J15" s="284"/>
      <c r="K15" s="285">
        <f>IF(Global!E15="","",Global!E15)</f>
        <v>6</v>
      </c>
      <c r="L15" s="285">
        <f>IF(Global!G15="","",Global!G15)</f>
        <v>2</v>
      </c>
      <c r="M15" s="296" t="str">
        <f t="shared" si="1"/>
        <v>L</v>
      </c>
      <c r="N15" s="287">
        <f t="shared" ref="N15:N20" si="4">IF(M15="","",IF(AND(E15=K15,L15=G15),GPOSPuntosPorMarcador,0)+IF(M15=I15,GPOSPuntosPorGanador,0)+IF(E15-G15=K15-L15,GPOSPuntosPorDiferencia,0))</f>
        <v>1</v>
      </c>
      <c r="O15" s="166"/>
      <c r="P15" s="166"/>
      <c r="Q15" s="166"/>
      <c r="R15" s="166"/>
      <c r="S15" s="166"/>
    </row>
    <row r="16" spans="1:19" s="158" customFormat="1" ht="30.95" customHeight="1" thickBot="1" x14ac:dyDescent="0.25">
      <c r="A16" s="276">
        <f>Global!A16</f>
        <v>44886</v>
      </c>
      <c r="B16" s="306">
        <f>Global!B16</f>
        <v>0.54166666666666663</v>
      </c>
      <c r="C16" s="289">
        <f>Global!C16</f>
        <v>4</v>
      </c>
      <c r="D16" s="290" t="str">
        <f>Global!D16</f>
        <v>Estados Unidos (USA)</v>
      </c>
      <c r="E16" s="291">
        <v>1</v>
      </c>
      <c r="F16" s="292" t="s">
        <v>4</v>
      </c>
      <c r="G16" s="291">
        <v>1</v>
      </c>
      <c r="H16" s="293" t="str">
        <f>Global!H16</f>
        <v>Gales (Wales)</v>
      </c>
      <c r="I16" s="283" t="str">
        <f t="shared" si="3"/>
        <v>E</v>
      </c>
      <c r="J16" s="284"/>
      <c r="K16" s="285">
        <f>IF(Global!E16="","",Global!E16)</f>
        <v>1</v>
      </c>
      <c r="L16" s="285">
        <f>IF(Global!G16="","",Global!G16)</f>
        <v>1</v>
      </c>
      <c r="M16" s="296" t="str">
        <f t="shared" si="1"/>
        <v>E</v>
      </c>
      <c r="N16" s="287">
        <f t="shared" si="4"/>
        <v>3</v>
      </c>
      <c r="O16" s="166"/>
      <c r="P16" s="166"/>
      <c r="Q16" s="166"/>
      <c r="R16" s="166"/>
      <c r="S16" s="166"/>
    </row>
    <row r="17" spans="1:19" s="158" customFormat="1" ht="30.95" customHeight="1" thickBot="1" x14ac:dyDescent="0.25">
      <c r="A17" s="276">
        <f>Global!A17</f>
        <v>44890</v>
      </c>
      <c r="B17" s="306">
        <f>Global!B17</f>
        <v>0.54166666666666663</v>
      </c>
      <c r="C17" s="289">
        <f>Global!C17</f>
        <v>19</v>
      </c>
      <c r="D17" s="290" t="str">
        <f>Global!D17</f>
        <v>Inglaterra (England)</v>
      </c>
      <c r="E17" s="291">
        <v>2</v>
      </c>
      <c r="F17" s="292" t="s">
        <v>4</v>
      </c>
      <c r="G17" s="291">
        <v>1</v>
      </c>
      <c r="H17" s="293" t="str">
        <f>Global!H17</f>
        <v>Estados Unidos (USA)</v>
      </c>
      <c r="I17" s="283" t="str">
        <f t="shared" si="3"/>
        <v>L</v>
      </c>
      <c r="J17" s="284"/>
      <c r="K17" s="285">
        <f>IF(Global!E17="","",Global!E17)</f>
        <v>0</v>
      </c>
      <c r="L17" s="285">
        <f>IF(Global!G17="","",Global!G17)</f>
        <v>0</v>
      </c>
      <c r="M17" s="296" t="str">
        <f t="shared" si="1"/>
        <v>E</v>
      </c>
      <c r="N17" s="287">
        <f t="shared" si="4"/>
        <v>0</v>
      </c>
      <c r="O17" s="166"/>
      <c r="P17" s="166"/>
      <c r="Q17" s="166"/>
      <c r="R17" s="166"/>
      <c r="S17" s="166"/>
    </row>
    <row r="18" spans="1:19" s="158" customFormat="1" ht="30.95" customHeight="1" thickBot="1" x14ac:dyDescent="0.25">
      <c r="A18" s="276">
        <f>Global!A18</f>
        <v>44890</v>
      </c>
      <c r="B18" s="306">
        <f>Global!B18</f>
        <v>0.16666666666666666</v>
      </c>
      <c r="C18" s="289">
        <f>Global!C18</f>
        <v>20</v>
      </c>
      <c r="D18" s="290" t="str">
        <f>Global!D18</f>
        <v>Gales (Wales)</v>
      </c>
      <c r="E18" s="291">
        <v>3</v>
      </c>
      <c r="F18" s="292" t="s">
        <v>4</v>
      </c>
      <c r="G18" s="291">
        <v>1</v>
      </c>
      <c r="H18" s="293" t="str">
        <f>Global!H18</f>
        <v>Irán</v>
      </c>
      <c r="I18" s="283" t="str">
        <f t="shared" si="3"/>
        <v>L</v>
      </c>
      <c r="J18" s="284"/>
      <c r="K18" s="285">
        <f>IF(Global!E18="","",Global!E18)</f>
        <v>0</v>
      </c>
      <c r="L18" s="285">
        <f>IF(Global!G18="","",Global!G18)</f>
        <v>2</v>
      </c>
      <c r="M18" s="296" t="str">
        <f t="shared" si="1"/>
        <v>V</v>
      </c>
      <c r="N18" s="287">
        <f t="shared" si="4"/>
        <v>0</v>
      </c>
      <c r="O18" s="166"/>
      <c r="P18" s="166"/>
      <c r="Q18" s="166"/>
      <c r="R18" s="166"/>
      <c r="S18" s="166"/>
    </row>
    <row r="19" spans="1:19" s="158" customFormat="1" ht="30.95" customHeight="1" thickBot="1" x14ac:dyDescent="0.25">
      <c r="A19" s="276">
        <f>Global!A19</f>
        <v>44894</v>
      </c>
      <c r="B19" s="306">
        <f>Global!B19</f>
        <v>0.54166666666666663</v>
      </c>
      <c r="C19" s="289">
        <f>Global!C19</f>
        <v>35</v>
      </c>
      <c r="D19" s="290" t="str">
        <f>Global!D19</f>
        <v>Gales (Wales)</v>
      </c>
      <c r="E19" s="291">
        <v>1</v>
      </c>
      <c r="F19" s="292" t="s">
        <v>4</v>
      </c>
      <c r="G19" s="291">
        <v>2</v>
      </c>
      <c r="H19" s="293" t="str">
        <f>Global!H19</f>
        <v>Inglaterra (England)</v>
      </c>
      <c r="I19" s="283" t="str">
        <f t="shared" si="3"/>
        <v>V</v>
      </c>
      <c r="J19" s="284"/>
      <c r="K19" s="285">
        <f>IF(Global!E19="","",Global!E19)</f>
        <v>0</v>
      </c>
      <c r="L19" s="285">
        <f>IF(Global!G19="","",Global!G19)</f>
        <v>3</v>
      </c>
      <c r="M19" s="296" t="str">
        <f t="shared" si="1"/>
        <v>V</v>
      </c>
      <c r="N19" s="287">
        <f t="shared" si="4"/>
        <v>1</v>
      </c>
      <c r="O19" s="166"/>
      <c r="P19" s="166"/>
      <c r="Q19" s="166"/>
      <c r="R19" s="166"/>
      <c r="S19" s="166"/>
    </row>
    <row r="20" spans="1:19" s="158" customFormat="1" ht="30.95" customHeight="1" thickBot="1" x14ac:dyDescent="0.25">
      <c r="A20" s="276">
        <f>Global!A20</f>
        <v>44894</v>
      </c>
      <c r="B20" s="306">
        <f>Global!B20</f>
        <v>0.54166666666666663</v>
      </c>
      <c r="C20" s="289">
        <f>Global!C20</f>
        <v>36</v>
      </c>
      <c r="D20" s="290" t="str">
        <f>Global!D20</f>
        <v>Irán</v>
      </c>
      <c r="E20" s="291">
        <v>1</v>
      </c>
      <c r="F20" s="292" t="s">
        <v>4</v>
      </c>
      <c r="G20" s="291">
        <v>3</v>
      </c>
      <c r="H20" s="293" t="str">
        <f>Global!H20</f>
        <v>Estados Unidos (USA)</v>
      </c>
      <c r="I20" s="283" t="str">
        <f t="shared" si="3"/>
        <v>V</v>
      </c>
      <c r="J20" s="284"/>
      <c r="K20" s="285">
        <f>IF(Global!E20="","",Global!E20)</f>
        <v>0</v>
      </c>
      <c r="L20" s="285">
        <f>IF(Global!G20="","",Global!G20)</f>
        <v>1</v>
      </c>
      <c r="M20" s="296" t="str">
        <f t="shared" si="1"/>
        <v>V</v>
      </c>
      <c r="N20" s="287">
        <f t="shared" si="4"/>
        <v>1</v>
      </c>
      <c r="O20" s="166"/>
      <c r="P20" s="166"/>
      <c r="Q20" s="166"/>
      <c r="R20" s="166"/>
      <c r="S20" s="166"/>
    </row>
    <row r="21" spans="1:19" s="158" customFormat="1" ht="17.25" customHeight="1" thickBot="1" x14ac:dyDescent="0.25">
      <c r="A21" s="297" t="str">
        <f>Global!A21</f>
        <v>GRUPO C (Group C)</v>
      </c>
      <c r="B21" s="298"/>
      <c r="C21" s="299"/>
      <c r="D21" s="298"/>
      <c r="E21" s="300"/>
      <c r="F21" s="298"/>
      <c r="G21" s="300"/>
      <c r="H21" s="298"/>
      <c r="I21" s="301"/>
      <c r="J21" s="117"/>
      <c r="K21" s="302"/>
      <c r="L21" s="302"/>
      <c r="M21" s="303" t="str">
        <f t="shared" si="1"/>
        <v/>
      </c>
      <c r="N21" s="304"/>
      <c r="O21" s="166"/>
      <c r="P21" s="166"/>
      <c r="Q21" s="166"/>
      <c r="R21" s="166"/>
      <c r="S21" s="166"/>
    </row>
    <row r="22" spans="1:19" s="158" customFormat="1" ht="30.95" customHeight="1" thickBot="1" x14ac:dyDescent="0.25">
      <c r="A22" s="276">
        <f>Global!A22</f>
        <v>44887</v>
      </c>
      <c r="B22" s="305">
        <f>Global!B22</f>
        <v>0.16666666666666666</v>
      </c>
      <c r="C22" s="278">
        <f>Global!C22</f>
        <v>5</v>
      </c>
      <c r="D22" s="279" t="str">
        <f>Global!D22</f>
        <v>Argentina</v>
      </c>
      <c r="E22" s="280">
        <v>2</v>
      </c>
      <c r="F22" s="281" t="s">
        <v>4</v>
      </c>
      <c r="G22" s="280">
        <v>0</v>
      </c>
      <c r="H22" s="282" t="str">
        <f>Global!H22</f>
        <v>A. Saudita (Saudi A.)</v>
      </c>
      <c r="I22" s="283" t="str">
        <f t="shared" ref="I22:I27" si="5">IF(OR(E22="",G22=""),"",IF(E22&gt;G22,"L",IF(G22&gt;E22,"V","E")))</f>
        <v>L</v>
      </c>
      <c r="J22" s="284"/>
      <c r="K22" s="285">
        <f>IF(Global!E22="","",Global!E22)</f>
        <v>1</v>
      </c>
      <c r="L22" s="285">
        <f>IF(Global!G22="","",Global!G22)</f>
        <v>2</v>
      </c>
      <c r="M22" s="296" t="str">
        <f t="shared" si="1"/>
        <v>V</v>
      </c>
      <c r="N22" s="287">
        <f t="shared" ref="N22:N27" si="6">IF(M22="","",IF(AND(E22=K22,L22=G22),GPOSPuntosPorMarcador,0)+IF(M22=I22,GPOSPuntosPorGanador,0)+IF(E22-G22=K22-L22,GPOSPuntosPorDiferencia,0))</f>
        <v>0</v>
      </c>
      <c r="O22" s="166"/>
      <c r="P22" s="166"/>
      <c r="Q22" s="166"/>
      <c r="R22" s="166"/>
      <c r="S22" s="166"/>
    </row>
    <row r="23" spans="1:19" s="158" customFormat="1" ht="30.95" customHeight="1" thickBot="1" x14ac:dyDescent="0.25">
      <c r="A23" s="276">
        <f>Global!A23</f>
        <v>44887</v>
      </c>
      <c r="B23" s="306">
        <f>Global!B23</f>
        <v>0.41666666666666669</v>
      </c>
      <c r="C23" s="289">
        <f>Global!C23</f>
        <v>6</v>
      </c>
      <c r="D23" s="290" t="str">
        <f>Global!D23</f>
        <v>México</v>
      </c>
      <c r="E23" s="291">
        <v>2</v>
      </c>
      <c r="F23" s="292" t="s">
        <v>4</v>
      </c>
      <c r="G23" s="291">
        <v>2</v>
      </c>
      <c r="H23" s="293" t="str">
        <f>Global!H23</f>
        <v>Polonia (Poland)</v>
      </c>
      <c r="I23" s="283" t="str">
        <f t="shared" si="5"/>
        <v>E</v>
      </c>
      <c r="J23" s="284"/>
      <c r="K23" s="285">
        <f>IF(Global!E23="","",Global!E23)</f>
        <v>0</v>
      </c>
      <c r="L23" s="285">
        <f>IF(Global!G23="","",Global!G23)</f>
        <v>0</v>
      </c>
      <c r="M23" s="296" t="str">
        <f t="shared" si="1"/>
        <v>E</v>
      </c>
      <c r="N23" s="287">
        <f t="shared" si="6"/>
        <v>2</v>
      </c>
      <c r="O23" s="166"/>
      <c r="P23" s="166"/>
      <c r="Q23" s="166"/>
      <c r="R23" s="166"/>
      <c r="S23" s="166"/>
    </row>
    <row r="24" spans="1:19" s="158" customFormat="1" ht="30.95" customHeight="1" thickBot="1" x14ac:dyDescent="0.25">
      <c r="A24" s="276">
        <f>Global!A24</f>
        <v>44891</v>
      </c>
      <c r="B24" s="306">
        <f>Global!B24</f>
        <v>0.54166666666666663</v>
      </c>
      <c r="C24" s="289">
        <f>Global!C24</f>
        <v>22</v>
      </c>
      <c r="D24" s="290" t="str">
        <f>Global!D24</f>
        <v>Argentina</v>
      </c>
      <c r="E24" s="291">
        <v>2</v>
      </c>
      <c r="F24" s="292" t="s">
        <v>4</v>
      </c>
      <c r="G24" s="291">
        <v>1</v>
      </c>
      <c r="H24" s="293" t="str">
        <f>Global!H24</f>
        <v>México</v>
      </c>
      <c r="I24" s="283" t="str">
        <f t="shared" si="5"/>
        <v>L</v>
      </c>
      <c r="J24" s="284"/>
      <c r="K24" s="285">
        <f>IF(Global!E24="","",Global!E24)</f>
        <v>2</v>
      </c>
      <c r="L24" s="285">
        <f>IF(Global!G24="","",Global!G24)</f>
        <v>0</v>
      </c>
      <c r="M24" s="296" t="str">
        <f t="shared" si="1"/>
        <v>L</v>
      </c>
      <c r="N24" s="287">
        <f t="shared" si="6"/>
        <v>1</v>
      </c>
      <c r="O24" s="166"/>
      <c r="P24" s="166"/>
      <c r="Q24" s="166"/>
      <c r="R24" s="166"/>
      <c r="S24" s="166"/>
    </row>
    <row r="25" spans="1:19" s="158" customFormat="1" ht="30.95" customHeight="1" thickBot="1" x14ac:dyDescent="0.25">
      <c r="A25" s="276">
        <f>Global!A25</f>
        <v>44891</v>
      </c>
      <c r="B25" s="306">
        <f>Global!B25</f>
        <v>0.29166666666666669</v>
      </c>
      <c r="C25" s="289">
        <f>Global!C25</f>
        <v>23</v>
      </c>
      <c r="D25" s="290" t="str">
        <f>Global!D25</f>
        <v>Polonia (Poland)</v>
      </c>
      <c r="E25" s="291">
        <v>1</v>
      </c>
      <c r="F25" s="292" t="s">
        <v>4</v>
      </c>
      <c r="G25" s="291">
        <v>0</v>
      </c>
      <c r="H25" s="293" t="str">
        <f>Global!H25</f>
        <v>A. Saudita (Saudi A.)</v>
      </c>
      <c r="I25" s="283" t="str">
        <f t="shared" si="5"/>
        <v>L</v>
      </c>
      <c r="J25" s="284"/>
      <c r="K25" s="285">
        <f>IF(Global!E25="","",Global!E25)</f>
        <v>2</v>
      </c>
      <c r="L25" s="285">
        <f>IF(Global!G25="","",Global!G25)</f>
        <v>0</v>
      </c>
      <c r="M25" s="296" t="str">
        <f t="shared" si="1"/>
        <v>L</v>
      </c>
      <c r="N25" s="287">
        <f t="shared" si="6"/>
        <v>1</v>
      </c>
      <c r="O25" s="166"/>
      <c r="P25" s="166"/>
      <c r="Q25" s="166"/>
      <c r="R25" s="166"/>
      <c r="S25" s="166"/>
    </row>
    <row r="26" spans="1:19" s="158" customFormat="1" ht="30.95" customHeight="1" thickBot="1" x14ac:dyDescent="0.25">
      <c r="A26" s="276">
        <f>Global!A26</f>
        <v>44895</v>
      </c>
      <c r="B26" s="306">
        <f>Global!B26</f>
        <v>0.54166666666666663</v>
      </c>
      <c r="C26" s="289">
        <f>Global!C26</f>
        <v>37</v>
      </c>
      <c r="D26" s="290" t="str">
        <f>Global!D26</f>
        <v>Polonia (Poland)</v>
      </c>
      <c r="E26" s="291">
        <v>1</v>
      </c>
      <c r="F26" s="292" t="s">
        <v>4</v>
      </c>
      <c r="G26" s="291">
        <v>3</v>
      </c>
      <c r="H26" s="293" t="str">
        <f>Global!H26</f>
        <v>Argentina</v>
      </c>
      <c r="I26" s="283" t="str">
        <f t="shared" si="5"/>
        <v>V</v>
      </c>
      <c r="J26" s="284"/>
      <c r="K26" s="285">
        <f>IF(Global!E26="","",Global!E26)</f>
        <v>0</v>
      </c>
      <c r="L26" s="285">
        <f>IF(Global!G26="","",Global!G26)</f>
        <v>2</v>
      </c>
      <c r="M26" s="296" t="str">
        <f t="shared" si="1"/>
        <v>V</v>
      </c>
      <c r="N26" s="287">
        <f t="shared" si="6"/>
        <v>2</v>
      </c>
      <c r="O26" s="166"/>
      <c r="P26" s="166"/>
      <c r="Q26" s="166"/>
      <c r="R26" s="166"/>
      <c r="S26" s="166"/>
    </row>
    <row r="27" spans="1:19" s="158" customFormat="1" ht="30.95" customHeight="1" thickBot="1" x14ac:dyDescent="0.25">
      <c r="A27" s="276">
        <f>Global!A27</f>
        <v>44895</v>
      </c>
      <c r="B27" s="306">
        <f>Global!B27</f>
        <v>0.54166666666666663</v>
      </c>
      <c r="C27" s="289">
        <f>Global!C27</f>
        <v>38</v>
      </c>
      <c r="D27" s="290" t="str">
        <f>Global!D27</f>
        <v>A. Saudita (Saudi A.)</v>
      </c>
      <c r="E27" s="291">
        <v>1</v>
      </c>
      <c r="F27" s="292" t="s">
        <v>4</v>
      </c>
      <c r="G27" s="291">
        <v>2</v>
      </c>
      <c r="H27" s="293" t="str">
        <f>Global!H27</f>
        <v>México</v>
      </c>
      <c r="I27" s="283" t="str">
        <f t="shared" si="5"/>
        <v>V</v>
      </c>
      <c r="J27" s="284"/>
      <c r="K27" s="285">
        <f>IF(Global!E27="","",Global!E27)</f>
        <v>1</v>
      </c>
      <c r="L27" s="285">
        <f>IF(Global!G27="","",Global!G27)</f>
        <v>2</v>
      </c>
      <c r="M27" s="296" t="str">
        <f t="shared" si="1"/>
        <v>V</v>
      </c>
      <c r="N27" s="287">
        <f t="shared" si="6"/>
        <v>3</v>
      </c>
      <c r="O27" s="166"/>
      <c r="P27" s="166"/>
      <c r="Q27" s="166"/>
      <c r="R27" s="166"/>
      <c r="S27" s="166"/>
    </row>
    <row r="28" spans="1:19" s="158" customFormat="1" ht="17.25" customHeight="1" thickBot="1" x14ac:dyDescent="0.25">
      <c r="A28" s="297" t="str">
        <f>Global!A28</f>
        <v>GRUPO D (Group D )</v>
      </c>
      <c r="B28" s="298"/>
      <c r="C28" s="299"/>
      <c r="D28" s="298"/>
      <c r="E28" s="300"/>
      <c r="F28" s="298"/>
      <c r="G28" s="300"/>
      <c r="H28" s="298"/>
      <c r="I28" s="301"/>
      <c r="J28" s="117"/>
      <c r="K28" s="302"/>
      <c r="L28" s="302"/>
      <c r="M28" s="303" t="str">
        <f t="shared" si="1"/>
        <v/>
      </c>
      <c r="N28" s="304"/>
      <c r="O28" s="166"/>
      <c r="P28" s="166"/>
      <c r="Q28" s="166"/>
      <c r="R28" s="166"/>
      <c r="S28" s="166"/>
    </row>
    <row r="29" spans="1:19" s="158" customFormat="1" ht="30.95" customHeight="1" thickBot="1" x14ac:dyDescent="0.25">
      <c r="A29" s="276">
        <f>Global!A29</f>
        <v>44887</v>
      </c>
      <c r="B29" s="305">
        <f>Global!B29</f>
        <v>0.54166666666666663</v>
      </c>
      <c r="C29" s="278">
        <f>Global!C29</f>
        <v>7</v>
      </c>
      <c r="D29" s="279" t="str">
        <f>Global!D29</f>
        <v>Francia (France)</v>
      </c>
      <c r="E29" s="280">
        <v>2</v>
      </c>
      <c r="F29" s="281" t="s">
        <v>4</v>
      </c>
      <c r="G29" s="280">
        <v>0</v>
      </c>
      <c r="H29" s="282" t="str">
        <f>Global!H29</f>
        <v>Australia</v>
      </c>
      <c r="I29" s="283" t="str">
        <f t="shared" ref="I29:I34" si="7">IF(OR(E29="",G29=""),"",IF(E29&gt;G29,"L",IF(G29&gt;E29,"V","E")))</f>
        <v>L</v>
      </c>
      <c r="J29" s="284"/>
      <c r="K29" s="285">
        <f>IF(Global!E29="","",Global!E29)</f>
        <v>4</v>
      </c>
      <c r="L29" s="285">
        <f>IF(Global!G29="","",Global!G29)</f>
        <v>1</v>
      </c>
      <c r="M29" s="296" t="str">
        <f t="shared" si="1"/>
        <v>L</v>
      </c>
      <c r="N29" s="287">
        <f t="shared" ref="N29:N34" si="8">IF(M29="","",IF(AND(E29=K29,L29=G29),GPOSPuntosPorMarcador,0)+IF(M29=I29,GPOSPuntosPorGanador,0)+IF(E29-G29=K29-L29,GPOSPuntosPorDiferencia,0))</f>
        <v>1</v>
      </c>
      <c r="O29" s="166"/>
      <c r="P29" s="166"/>
      <c r="Q29" s="166"/>
      <c r="R29" s="166"/>
      <c r="S29" s="166"/>
    </row>
    <row r="30" spans="1:19" s="158" customFormat="1" ht="30.95" customHeight="1" thickBot="1" x14ac:dyDescent="0.25">
      <c r="A30" s="276">
        <f>Global!A30</f>
        <v>44887</v>
      </c>
      <c r="B30" s="306">
        <f>Global!B30</f>
        <v>0.29166666666666669</v>
      </c>
      <c r="C30" s="289">
        <f>Global!C30</f>
        <v>8</v>
      </c>
      <c r="D30" s="290" t="str">
        <f>Global!D30</f>
        <v>Dinamarca (Denmark)</v>
      </c>
      <c r="E30" s="291">
        <v>3</v>
      </c>
      <c r="F30" s="292" t="s">
        <v>4</v>
      </c>
      <c r="G30" s="291">
        <v>0</v>
      </c>
      <c r="H30" s="293" t="str">
        <f>Global!H30</f>
        <v>Túnez (Tunisia)</v>
      </c>
      <c r="I30" s="283" t="str">
        <f t="shared" si="7"/>
        <v>L</v>
      </c>
      <c r="J30" s="284"/>
      <c r="K30" s="285">
        <f>IF(Global!E30="","",Global!E30)</f>
        <v>0</v>
      </c>
      <c r="L30" s="285">
        <f>IF(Global!G30="","",Global!G30)</f>
        <v>0</v>
      </c>
      <c r="M30" s="296" t="str">
        <f t="shared" si="1"/>
        <v>E</v>
      </c>
      <c r="N30" s="287">
        <f t="shared" si="8"/>
        <v>0</v>
      </c>
      <c r="O30" s="166"/>
      <c r="P30" s="166"/>
      <c r="Q30" s="166"/>
      <c r="R30" s="166"/>
      <c r="S30" s="166"/>
    </row>
    <row r="31" spans="1:19" s="158" customFormat="1" ht="30.95" customHeight="1" thickBot="1" x14ac:dyDescent="0.25">
      <c r="A31" s="276">
        <f>Global!A31</f>
        <v>44891</v>
      </c>
      <c r="B31" s="306">
        <f>Global!B31</f>
        <v>0.41666666666666669</v>
      </c>
      <c r="C31" s="289">
        <f>Global!C31</f>
        <v>21</v>
      </c>
      <c r="D31" s="290" t="str">
        <f>Global!D31</f>
        <v>Francia (France)</v>
      </c>
      <c r="E31" s="291">
        <v>2</v>
      </c>
      <c r="F31" s="292" t="s">
        <v>4</v>
      </c>
      <c r="G31" s="291">
        <v>1</v>
      </c>
      <c r="H31" s="293" t="str">
        <f>Global!H31</f>
        <v>Dinamarca (Denmark)</v>
      </c>
      <c r="I31" s="283" t="str">
        <f t="shared" si="7"/>
        <v>L</v>
      </c>
      <c r="J31" s="284"/>
      <c r="K31" s="285">
        <f>IF(Global!E31="","",Global!E31)</f>
        <v>2</v>
      </c>
      <c r="L31" s="285">
        <f>IF(Global!G31="","",Global!G31)</f>
        <v>1</v>
      </c>
      <c r="M31" s="296" t="str">
        <f t="shared" si="1"/>
        <v>L</v>
      </c>
      <c r="N31" s="287">
        <f t="shared" si="8"/>
        <v>3</v>
      </c>
      <c r="O31" s="166"/>
      <c r="P31" s="166"/>
      <c r="Q31" s="166"/>
      <c r="R31" s="166"/>
      <c r="S31" s="166"/>
    </row>
    <row r="32" spans="1:19" s="158" customFormat="1" ht="30.95" customHeight="1" thickBot="1" x14ac:dyDescent="0.25">
      <c r="A32" s="276">
        <f>Global!A32</f>
        <v>44891</v>
      </c>
      <c r="B32" s="306">
        <f>Global!B32</f>
        <v>0.16666666666666666</v>
      </c>
      <c r="C32" s="289">
        <f>Global!C32</f>
        <v>24</v>
      </c>
      <c r="D32" s="290" t="str">
        <f>Global!D32</f>
        <v>Túnez (Tunisia)</v>
      </c>
      <c r="E32" s="291">
        <v>1</v>
      </c>
      <c r="F32" s="292" t="s">
        <v>4</v>
      </c>
      <c r="G32" s="291">
        <v>1</v>
      </c>
      <c r="H32" s="293" t="str">
        <f>Global!H32</f>
        <v>Australia</v>
      </c>
      <c r="I32" s="283" t="str">
        <f t="shared" si="7"/>
        <v>E</v>
      </c>
      <c r="J32" s="284"/>
      <c r="K32" s="285">
        <f>IF(Global!E32="","",Global!E32)</f>
        <v>0</v>
      </c>
      <c r="L32" s="285">
        <f>IF(Global!G32="","",Global!G32)</f>
        <v>1</v>
      </c>
      <c r="M32" s="296" t="str">
        <f t="shared" si="1"/>
        <v>V</v>
      </c>
      <c r="N32" s="287">
        <f t="shared" si="8"/>
        <v>0</v>
      </c>
      <c r="O32" s="166"/>
      <c r="P32" s="166"/>
      <c r="Q32" s="166"/>
      <c r="R32" s="166"/>
      <c r="S32" s="166"/>
    </row>
    <row r="33" spans="1:19" s="158" customFormat="1" ht="30.95" customHeight="1" thickBot="1" x14ac:dyDescent="0.25">
      <c r="A33" s="276">
        <f>Global!A33</f>
        <v>44895</v>
      </c>
      <c r="B33" s="306">
        <f>Global!B33</f>
        <v>0.375</v>
      </c>
      <c r="C33" s="289">
        <f>Global!C33</f>
        <v>39</v>
      </c>
      <c r="D33" s="290" t="str">
        <f>Global!D33</f>
        <v>Túnez (Tunisia)</v>
      </c>
      <c r="E33" s="291">
        <v>1</v>
      </c>
      <c r="F33" s="292" t="s">
        <v>4</v>
      </c>
      <c r="G33" s="291">
        <v>3</v>
      </c>
      <c r="H33" s="293" t="str">
        <f>Global!H33</f>
        <v>Francia (France)</v>
      </c>
      <c r="I33" s="283" t="str">
        <f t="shared" si="7"/>
        <v>V</v>
      </c>
      <c r="J33" s="284"/>
      <c r="K33" s="285">
        <f>IF(Global!E33="","",Global!E33)</f>
        <v>1</v>
      </c>
      <c r="L33" s="285">
        <f>IF(Global!G33="","",Global!G33)</f>
        <v>0</v>
      </c>
      <c r="M33" s="296" t="str">
        <f t="shared" si="1"/>
        <v>L</v>
      </c>
      <c r="N33" s="287">
        <f t="shared" si="8"/>
        <v>0</v>
      </c>
      <c r="O33" s="166"/>
      <c r="P33" s="166"/>
      <c r="Q33" s="166"/>
      <c r="R33" s="166"/>
      <c r="S33" s="166"/>
    </row>
    <row r="34" spans="1:19" s="158" customFormat="1" ht="30.95" customHeight="1" thickBot="1" x14ac:dyDescent="0.25">
      <c r="A34" s="276">
        <f>Global!A34</f>
        <v>44895</v>
      </c>
      <c r="B34" s="306">
        <f>Global!B34</f>
        <v>0.375</v>
      </c>
      <c r="C34" s="289">
        <f>Global!C34</f>
        <v>40</v>
      </c>
      <c r="D34" s="290" t="str">
        <f>Global!D34</f>
        <v>Australia</v>
      </c>
      <c r="E34" s="291">
        <v>1</v>
      </c>
      <c r="F34" s="292" t="s">
        <v>4</v>
      </c>
      <c r="G34" s="291">
        <v>2</v>
      </c>
      <c r="H34" s="293" t="str">
        <f>Global!H34</f>
        <v>Dinamarca (Denmark)</v>
      </c>
      <c r="I34" s="283" t="str">
        <f t="shared" si="7"/>
        <v>V</v>
      </c>
      <c r="J34" s="284"/>
      <c r="K34" s="285">
        <f>IF(Global!E34="","",Global!E34)</f>
        <v>1</v>
      </c>
      <c r="L34" s="285">
        <f>IF(Global!G34="","",Global!G34)</f>
        <v>0</v>
      </c>
      <c r="M34" s="296" t="str">
        <f t="shared" si="1"/>
        <v>L</v>
      </c>
      <c r="N34" s="287">
        <f t="shared" si="8"/>
        <v>0</v>
      </c>
      <c r="O34" s="166"/>
      <c r="P34" s="166"/>
      <c r="Q34" s="166"/>
      <c r="R34" s="166"/>
      <c r="S34" s="166"/>
    </row>
    <row r="35" spans="1:19" s="158" customFormat="1" ht="17.25" customHeight="1" thickBot="1" x14ac:dyDescent="0.25">
      <c r="A35" s="297" t="str">
        <f>Global!A35</f>
        <v>Grupo E  (Group  E)</v>
      </c>
      <c r="B35" s="298"/>
      <c r="C35" s="299"/>
      <c r="D35" s="298"/>
      <c r="E35" s="300"/>
      <c r="F35" s="298"/>
      <c r="G35" s="300"/>
      <c r="H35" s="298"/>
      <c r="I35" s="301"/>
      <c r="J35" s="117"/>
      <c r="K35" s="302"/>
      <c r="L35" s="302"/>
      <c r="M35" s="303" t="str">
        <f t="shared" si="1"/>
        <v/>
      </c>
      <c r="N35" s="304"/>
      <c r="O35" s="166"/>
      <c r="P35" s="166"/>
      <c r="Q35" s="166"/>
      <c r="R35" s="166"/>
      <c r="S35" s="166"/>
    </row>
    <row r="36" spans="1:19" s="158" customFormat="1" ht="30.95" customHeight="1" thickBot="1" x14ac:dyDescent="0.25">
      <c r="A36" s="276">
        <f>Global!A36</f>
        <v>44888</v>
      </c>
      <c r="B36" s="305">
        <f>Global!B36</f>
        <v>0.41666666666666669</v>
      </c>
      <c r="C36" s="278">
        <f>Global!C36</f>
        <v>9</v>
      </c>
      <c r="D36" s="279" t="str">
        <f>Global!D36</f>
        <v>España (Spain)</v>
      </c>
      <c r="E36" s="280">
        <v>3</v>
      </c>
      <c r="F36" s="281" t="s">
        <v>4</v>
      </c>
      <c r="G36" s="280">
        <v>0</v>
      </c>
      <c r="H36" s="282" t="str">
        <f>Global!H36</f>
        <v>Costa Rica</v>
      </c>
      <c r="I36" s="283" t="str">
        <f t="shared" ref="I36:I41" si="9">IF(OR(E36="",G36=""),"",IF(E36&gt;G36,"L",IF(G36&gt;E36,"V","E")))</f>
        <v>L</v>
      </c>
      <c r="J36" s="284"/>
      <c r="K36" s="285">
        <f>IF(Global!E36="","",Global!E36)</f>
        <v>7</v>
      </c>
      <c r="L36" s="285">
        <f>IF(Global!G36="","",Global!G36)</f>
        <v>0</v>
      </c>
      <c r="M36" s="296" t="str">
        <f t="shared" si="1"/>
        <v>L</v>
      </c>
      <c r="N36" s="287">
        <f t="shared" ref="N36:N41" si="10">IF(M36="","",IF(AND(E36=K36,L36=G36),GPOSPuntosPorMarcador,0)+IF(M36=I36,GPOSPuntosPorGanador,0)+IF(E36-G36=K36-L36,GPOSPuntosPorDiferencia,0))</f>
        <v>1</v>
      </c>
      <c r="O36" s="166"/>
      <c r="P36" s="166"/>
      <c r="Q36" s="166"/>
      <c r="R36" s="166"/>
      <c r="S36" s="166"/>
    </row>
    <row r="37" spans="1:19" s="158" customFormat="1" ht="30.95" customHeight="1" thickBot="1" x14ac:dyDescent="0.25">
      <c r="A37" s="276">
        <f>Global!A37</f>
        <v>44888</v>
      </c>
      <c r="B37" s="306">
        <f>Global!B37</f>
        <v>0.29166666666666669</v>
      </c>
      <c r="C37" s="289">
        <f>Global!C37</f>
        <v>10</v>
      </c>
      <c r="D37" s="290" t="str">
        <f>Global!D37</f>
        <v>Alemania (Germany)</v>
      </c>
      <c r="E37" s="291">
        <v>3</v>
      </c>
      <c r="F37" s="292" t="s">
        <v>4</v>
      </c>
      <c r="G37" s="291">
        <v>0</v>
      </c>
      <c r="H37" s="293" t="str">
        <f>Global!H37</f>
        <v>Japón (Japan)</v>
      </c>
      <c r="I37" s="283" t="str">
        <f t="shared" si="9"/>
        <v>L</v>
      </c>
      <c r="J37" s="284"/>
      <c r="K37" s="285">
        <f>IF(Global!E37="","",Global!E37)</f>
        <v>1</v>
      </c>
      <c r="L37" s="285">
        <f>IF(Global!G37="","",Global!G37)</f>
        <v>2</v>
      </c>
      <c r="M37" s="296" t="str">
        <f t="shared" si="1"/>
        <v>V</v>
      </c>
      <c r="N37" s="287">
        <f t="shared" si="10"/>
        <v>0</v>
      </c>
      <c r="O37" s="166"/>
      <c r="P37" s="166"/>
      <c r="Q37" s="166"/>
      <c r="R37" s="166"/>
      <c r="S37" s="166"/>
    </row>
    <row r="38" spans="1:19" s="158" customFormat="1" ht="30.95" customHeight="1" thickBot="1" x14ac:dyDescent="0.25">
      <c r="A38" s="276">
        <f>Global!A38</f>
        <v>44892</v>
      </c>
      <c r="B38" s="306">
        <f>Global!B38</f>
        <v>0.54166666666666663</v>
      </c>
      <c r="C38" s="289">
        <f>Global!C38</f>
        <v>25</v>
      </c>
      <c r="D38" s="290" t="str">
        <f>Global!D38</f>
        <v>España (Spain)</v>
      </c>
      <c r="E38" s="291">
        <v>1</v>
      </c>
      <c r="F38" s="292" t="s">
        <v>4</v>
      </c>
      <c r="G38" s="291">
        <v>1</v>
      </c>
      <c r="H38" s="293" t="str">
        <f>Global!H38</f>
        <v>Alemania (Germany)</v>
      </c>
      <c r="I38" s="283" t="str">
        <f t="shared" si="9"/>
        <v>E</v>
      </c>
      <c r="J38" s="284"/>
      <c r="K38" s="285">
        <f>IF(Global!E38="","",Global!E38)</f>
        <v>1</v>
      </c>
      <c r="L38" s="285">
        <f>IF(Global!G38="","",Global!G38)</f>
        <v>1</v>
      </c>
      <c r="M38" s="296" t="str">
        <f t="shared" si="1"/>
        <v>E</v>
      </c>
      <c r="N38" s="287">
        <f t="shared" si="10"/>
        <v>3</v>
      </c>
      <c r="O38" s="166"/>
      <c r="P38" s="166"/>
      <c r="Q38" s="166"/>
      <c r="R38" s="166"/>
      <c r="S38" s="166"/>
    </row>
    <row r="39" spans="1:19" s="158" customFormat="1" ht="30.95" customHeight="1" thickBot="1" x14ac:dyDescent="0.25">
      <c r="A39" s="276">
        <f>Global!A39</f>
        <v>44892</v>
      </c>
      <c r="B39" s="306">
        <f>Global!B39</f>
        <v>0.16666666666666666</v>
      </c>
      <c r="C39" s="289">
        <f>Global!C39</f>
        <v>26</v>
      </c>
      <c r="D39" s="290" t="str">
        <f>Global!D39</f>
        <v>Japón (Japan)</v>
      </c>
      <c r="E39" s="280">
        <v>2</v>
      </c>
      <c r="F39" s="292" t="s">
        <v>4</v>
      </c>
      <c r="G39" s="280">
        <v>1</v>
      </c>
      <c r="H39" s="293" t="str">
        <f>Global!H39</f>
        <v>Costa Rica</v>
      </c>
      <c r="I39" s="283" t="str">
        <f t="shared" si="9"/>
        <v>L</v>
      </c>
      <c r="J39" s="284"/>
      <c r="K39" s="285">
        <f>IF(Global!E39="","",Global!E39)</f>
        <v>0</v>
      </c>
      <c r="L39" s="285">
        <f>IF(Global!G39="","",Global!G39)</f>
        <v>1</v>
      </c>
      <c r="M39" s="296" t="str">
        <f t="shared" si="1"/>
        <v>V</v>
      </c>
      <c r="N39" s="287">
        <f t="shared" si="10"/>
        <v>0</v>
      </c>
      <c r="O39" s="166"/>
      <c r="P39" s="166"/>
      <c r="Q39" s="166"/>
      <c r="R39" s="166"/>
      <c r="S39" s="166"/>
    </row>
    <row r="40" spans="1:19" s="158" customFormat="1" ht="30.95" customHeight="1" thickBot="1" x14ac:dyDescent="0.25">
      <c r="A40" s="276">
        <f>Global!A40</f>
        <v>44896</v>
      </c>
      <c r="B40" s="306">
        <f>Global!B40</f>
        <v>0.54166666666666663</v>
      </c>
      <c r="C40" s="289">
        <f>Global!C40</f>
        <v>43</v>
      </c>
      <c r="D40" s="290" t="str">
        <f>Global!D40</f>
        <v>Japón (Japan)</v>
      </c>
      <c r="E40" s="307">
        <v>0</v>
      </c>
      <c r="F40" s="292" t="s">
        <v>4</v>
      </c>
      <c r="G40" s="307">
        <v>2</v>
      </c>
      <c r="H40" s="293" t="str">
        <f>Global!H40</f>
        <v>España (Spain)</v>
      </c>
      <c r="I40" s="283" t="str">
        <f t="shared" si="9"/>
        <v>V</v>
      </c>
      <c r="J40" s="284"/>
      <c r="K40" s="285">
        <f>IF(Global!E40="","",Global!E40)</f>
        <v>2</v>
      </c>
      <c r="L40" s="285">
        <f>IF(Global!G40="","",Global!G40)</f>
        <v>1</v>
      </c>
      <c r="M40" s="296" t="str">
        <f t="shared" si="1"/>
        <v>L</v>
      </c>
      <c r="N40" s="287">
        <f t="shared" si="10"/>
        <v>0</v>
      </c>
      <c r="O40" s="166"/>
      <c r="P40" s="166"/>
      <c r="Q40" s="166"/>
      <c r="R40" s="166"/>
      <c r="S40" s="166"/>
    </row>
    <row r="41" spans="1:19" s="158" customFormat="1" ht="30.95" customHeight="1" thickBot="1" x14ac:dyDescent="0.25">
      <c r="A41" s="276">
        <f>Global!A41</f>
        <v>44896</v>
      </c>
      <c r="B41" s="306">
        <f>Global!B41</f>
        <v>0.54166666666666663</v>
      </c>
      <c r="C41" s="289">
        <f>Global!C41</f>
        <v>44</v>
      </c>
      <c r="D41" s="290" t="str">
        <f>Global!D41</f>
        <v>Costa Rica</v>
      </c>
      <c r="E41" s="280">
        <v>0</v>
      </c>
      <c r="F41" s="292" t="s">
        <v>4</v>
      </c>
      <c r="G41" s="280">
        <v>4</v>
      </c>
      <c r="H41" s="293" t="str">
        <f>Global!H41</f>
        <v>Alemania (Germany)</v>
      </c>
      <c r="I41" s="283" t="str">
        <f t="shared" si="9"/>
        <v>V</v>
      </c>
      <c r="J41" s="284"/>
      <c r="K41" s="285">
        <f>IF(Global!E41="","",Global!E41)</f>
        <v>2</v>
      </c>
      <c r="L41" s="285">
        <f>IF(Global!G41="","",Global!G41)</f>
        <v>4</v>
      </c>
      <c r="M41" s="296" t="str">
        <f t="shared" si="1"/>
        <v>V</v>
      </c>
      <c r="N41" s="287">
        <f t="shared" si="10"/>
        <v>1</v>
      </c>
      <c r="O41" s="166"/>
      <c r="P41" s="166"/>
      <c r="Q41" s="166"/>
      <c r="R41" s="166"/>
      <c r="S41" s="166"/>
    </row>
    <row r="42" spans="1:19" s="158" customFormat="1" ht="17.25" customHeight="1" thickBot="1" x14ac:dyDescent="0.25">
      <c r="A42" s="297" t="str">
        <f>Global!A42</f>
        <v>GRUPO F (Group F )</v>
      </c>
      <c r="B42" s="298"/>
      <c r="C42" s="299"/>
      <c r="D42" s="298"/>
      <c r="E42" s="300"/>
      <c r="F42" s="298"/>
      <c r="G42" s="300"/>
      <c r="H42" s="298"/>
      <c r="I42" s="301"/>
      <c r="J42" s="117"/>
      <c r="K42" s="302"/>
      <c r="L42" s="302"/>
      <c r="M42" s="303" t="str">
        <f t="shared" si="1"/>
        <v/>
      </c>
      <c r="N42" s="304"/>
      <c r="O42" s="166"/>
      <c r="P42" s="166"/>
      <c r="Q42" s="166"/>
      <c r="R42" s="166"/>
      <c r="S42" s="166"/>
    </row>
    <row r="43" spans="1:19" s="158" customFormat="1" ht="30.95" customHeight="1" thickBot="1" x14ac:dyDescent="0.25">
      <c r="A43" s="276">
        <f>Global!A43</f>
        <v>44888</v>
      </c>
      <c r="B43" s="305">
        <f>Global!B43</f>
        <v>0.54166666666666663</v>
      </c>
      <c r="C43" s="278">
        <f>Global!C43</f>
        <v>11</v>
      </c>
      <c r="D43" s="279" t="str">
        <f>Global!D43</f>
        <v>Bélgica (Belgium)</v>
      </c>
      <c r="E43" s="280">
        <v>2</v>
      </c>
      <c r="F43" s="281" t="s">
        <v>4</v>
      </c>
      <c r="G43" s="280">
        <v>1</v>
      </c>
      <c r="H43" s="282" t="str">
        <f>Global!H43</f>
        <v>Canada</v>
      </c>
      <c r="I43" s="283" t="str">
        <f t="shared" ref="I43:I48" si="11">IF(OR(E43="",G43=""),"",IF(E43&gt;G43,"L",IF(G43&gt;E43,"V","E")))</f>
        <v>L</v>
      </c>
      <c r="J43" s="284"/>
      <c r="K43" s="285">
        <f>IF(Global!E43="","",Global!E43)</f>
        <v>1</v>
      </c>
      <c r="L43" s="285">
        <f>IF(Global!G43="","",Global!G43)</f>
        <v>0</v>
      </c>
      <c r="M43" s="296" t="str">
        <f t="shared" si="1"/>
        <v>L</v>
      </c>
      <c r="N43" s="287">
        <f t="shared" ref="N43:N48" si="12">IF(M43="","",IF(AND(E43=K43,L43=G43),GPOSPuntosPorMarcador,0)+IF(M43=I43,GPOSPuntosPorGanador,0)+IF(E43-G43=K43-L43,GPOSPuntosPorDiferencia,0))</f>
        <v>2</v>
      </c>
      <c r="O43" s="166"/>
      <c r="P43" s="166"/>
      <c r="Q43" s="166"/>
      <c r="R43" s="166"/>
      <c r="S43" s="166"/>
    </row>
    <row r="44" spans="1:19" s="158" customFormat="1" ht="30.95" customHeight="1" thickBot="1" x14ac:dyDescent="0.25">
      <c r="A44" s="276">
        <f>Global!A44</f>
        <v>44888</v>
      </c>
      <c r="B44" s="306">
        <f>Global!B44</f>
        <v>0.16666666666666666</v>
      </c>
      <c r="C44" s="289">
        <f>Global!C44</f>
        <v>12</v>
      </c>
      <c r="D44" s="290" t="str">
        <f>Global!D44</f>
        <v>Marruecos (Morocco)</v>
      </c>
      <c r="E44" s="291">
        <v>0</v>
      </c>
      <c r="F44" s="292" t="s">
        <v>4</v>
      </c>
      <c r="G44" s="291">
        <v>2</v>
      </c>
      <c r="H44" s="293" t="str">
        <f>Global!H44</f>
        <v>Croacia</v>
      </c>
      <c r="I44" s="283" t="str">
        <f t="shared" si="11"/>
        <v>V</v>
      </c>
      <c r="J44" s="284"/>
      <c r="K44" s="285">
        <f>IF(Global!E44="","",Global!E44)</f>
        <v>0</v>
      </c>
      <c r="L44" s="285">
        <f>IF(Global!G44="","",Global!G44)</f>
        <v>0</v>
      </c>
      <c r="M44" s="296" t="str">
        <f t="shared" si="1"/>
        <v>E</v>
      </c>
      <c r="N44" s="287">
        <f t="shared" si="12"/>
        <v>0</v>
      </c>
      <c r="O44" s="166"/>
      <c r="P44" s="166"/>
      <c r="Q44" s="166"/>
      <c r="R44" s="166"/>
      <c r="S44" s="166"/>
    </row>
    <row r="45" spans="1:19" s="158" customFormat="1" ht="30.95" customHeight="1" thickBot="1" x14ac:dyDescent="0.25">
      <c r="A45" s="276">
        <f>Global!A45</f>
        <v>44892</v>
      </c>
      <c r="B45" s="306">
        <f>Global!B45</f>
        <v>0.29166666666666669</v>
      </c>
      <c r="C45" s="289">
        <f>Global!C45</f>
        <v>27</v>
      </c>
      <c r="D45" s="290" t="str">
        <f>Global!D45</f>
        <v>Bélgica (Belgium)</v>
      </c>
      <c r="E45" s="291">
        <v>3</v>
      </c>
      <c r="F45" s="292" t="s">
        <v>4</v>
      </c>
      <c r="G45" s="291">
        <v>0</v>
      </c>
      <c r="H45" s="293" t="str">
        <f>Global!H45</f>
        <v>Marruecos (Morocco)</v>
      </c>
      <c r="I45" s="283" t="str">
        <f t="shared" si="11"/>
        <v>L</v>
      </c>
      <c r="J45" s="284"/>
      <c r="K45" s="285">
        <f>IF(Global!E45="","",Global!E45)</f>
        <v>0</v>
      </c>
      <c r="L45" s="285">
        <f>IF(Global!G45="","",Global!G45)</f>
        <v>2</v>
      </c>
      <c r="M45" s="296" t="str">
        <f t="shared" si="1"/>
        <v>V</v>
      </c>
      <c r="N45" s="287">
        <f t="shared" si="12"/>
        <v>0</v>
      </c>
      <c r="O45" s="166"/>
      <c r="P45" s="166"/>
      <c r="Q45" s="166"/>
      <c r="R45" s="166"/>
      <c r="S45" s="166"/>
    </row>
    <row r="46" spans="1:19" s="158" customFormat="1" ht="30.95" customHeight="1" thickBot="1" x14ac:dyDescent="0.25">
      <c r="A46" s="276">
        <f>Global!A46</f>
        <v>44892</v>
      </c>
      <c r="B46" s="306">
        <f>Global!B46</f>
        <v>0.41666666666666669</v>
      </c>
      <c r="C46" s="289">
        <f>Global!C46</f>
        <v>28</v>
      </c>
      <c r="D46" s="290" t="str">
        <f>Global!D46</f>
        <v>Croacia</v>
      </c>
      <c r="E46" s="291">
        <v>2</v>
      </c>
      <c r="F46" s="292" t="s">
        <v>4</v>
      </c>
      <c r="G46" s="291">
        <v>2</v>
      </c>
      <c r="H46" s="293" t="str">
        <f>Global!H46</f>
        <v>Canada</v>
      </c>
      <c r="I46" s="283" t="str">
        <f t="shared" si="11"/>
        <v>E</v>
      </c>
      <c r="J46" s="284"/>
      <c r="K46" s="285">
        <f>IF(Global!E46="","",Global!E46)</f>
        <v>4</v>
      </c>
      <c r="L46" s="285">
        <f>IF(Global!G46="","",Global!G46)</f>
        <v>1</v>
      </c>
      <c r="M46" s="296" t="str">
        <f t="shared" si="1"/>
        <v>L</v>
      </c>
      <c r="N46" s="287">
        <f t="shared" si="12"/>
        <v>0</v>
      </c>
      <c r="O46" s="166"/>
      <c r="P46" s="166"/>
      <c r="Q46" s="166"/>
      <c r="R46" s="166"/>
      <c r="S46" s="166"/>
    </row>
    <row r="47" spans="1:19" s="158" customFormat="1" ht="30.95" customHeight="1" thickBot="1" x14ac:dyDescent="0.25">
      <c r="A47" s="276">
        <f>Global!A47</f>
        <v>44896</v>
      </c>
      <c r="B47" s="306">
        <f>Global!B47</f>
        <v>0.375</v>
      </c>
      <c r="C47" s="289">
        <f>Global!C47</f>
        <v>41</v>
      </c>
      <c r="D47" s="290" t="str">
        <f>Global!D47</f>
        <v>Croacia</v>
      </c>
      <c r="E47" s="291">
        <v>1</v>
      </c>
      <c r="F47" s="292" t="s">
        <v>4</v>
      </c>
      <c r="G47" s="291">
        <v>2</v>
      </c>
      <c r="H47" s="293" t="str">
        <f>Global!H47</f>
        <v>Bélgica (Belgium)</v>
      </c>
      <c r="I47" s="283" t="str">
        <f t="shared" si="11"/>
        <v>V</v>
      </c>
      <c r="J47" s="284"/>
      <c r="K47" s="285">
        <f>IF(Global!E47="","",Global!E47)</f>
        <v>0</v>
      </c>
      <c r="L47" s="285">
        <f>IF(Global!G47="","",Global!G47)</f>
        <v>0</v>
      </c>
      <c r="M47" s="296" t="str">
        <f t="shared" si="1"/>
        <v>E</v>
      </c>
      <c r="N47" s="287">
        <f t="shared" si="12"/>
        <v>0</v>
      </c>
      <c r="O47" s="166"/>
      <c r="P47" s="166"/>
      <c r="Q47" s="166"/>
      <c r="R47" s="166"/>
      <c r="S47" s="166"/>
    </row>
    <row r="48" spans="1:19" s="158" customFormat="1" ht="30.95" customHeight="1" thickBot="1" x14ac:dyDescent="0.25">
      <c r="A48" s="276">
        <f>Global!A48</f>
        <v>44896</v>
      </c>
      <c r="B48" s="306">
        <f>Global!B48</f>
        <v>0.375</v>
      </c>
      <c r="C48" s="289">
        <f>Global!C48</f>
        <v>42</v>
      </c>
      <c r="D48" s="308" t="str">
        <f>Global!D48</f>
        <v>Canada</v>
      </c>
      <c r="E48" s="291">
        <v>3</v>
      </c>
      <c r="F48" s="309" t="s">
        <v>4</v>
      </c>
      <c r="G48" s="291">
        <v>0</v>
      </c>
      <c r="H48" s="310" t="str">
        <f>Global!H48</f>
        <v>Marruecos (Morocco)</v>
      </c>
      <c r="I48" s="283" t="str">
        <f t="shared" si="11"/>
        <v>L</v>
      </c>
      <c r="J48" s="311"/>
      <c r="K48" s="285">
        <f>IF(Global!E48="","",Global!E48)</f>
        <v>1</v>
      </c>
      <c r="L48" s="285">
        <f>IF(Global!G48="","",Global!G48)</f>
        <v>2</v>
      </c>
      <c r="M48" s="286" t="str">
        <f t="shared" si="1"/>
        <v>V</v>
      </c>
      <c r="N48" s="287">
        <f t="shared" si="12"/>
        <v>0</v>
      </c>
      <c r="O48" s="166"/>
      <c r="P48" s="166"/>
      <c r="Q48" s="166"/>
      <c r="R48" s="166"/>
      <c r="S48" s="166"/>
    </row>
    <row r="49" spans="1:19" s="158" customFormat="1" ht="17.25" customHeight="1" thickBot="1" x14ac:dyDescent="0.25">
      <c r="A49" s="297" t="str">
        <f>Global!A49</f>
        <v>GRUPO G (Group  G)</v>
      </c>
      <c r="B49" s="298"/>
      <c r="C49" s="299"/>
      <c r="D49" s="298"/>
      <c r="E49" s="300"/>
      <c r="F49" s="298"/>
      <c r="G49" s="300"/>
      <c r="H49" s="298"/>
      <c r="I49" s="301"/>
      <c r="J49" s="117"/>
      <c r="K49" s="302"/>
      <c r="L49" s="302"/>
      <c r="M49" s="303" t="str">
        <f t="shared" si="1"/>
        <v/>
      </c>
      <c r="N49" s="304"/>
      <c r="O49" s="166"/>
      <c r="P49" s="166"/>
      <c r="Q49" s="166"/>
      <c r="R49" s="166"/>
      <c r="S49" s="166"/>
    </row>
    <row r="50" spans="1:19" s="158" customFormat="1" ht="30.95" customHeight="1" thickBot="1" x14ac:dyDescent="0.25">
      <c r="A50" s="276">
        <f>Global!A50</f>
        <v>44889</v>
      </c>
      <c r="B50" s="305">
        <f>Global!B50</f>
        <v>0.54166666666666663</v>
      </c>
      <c r="C50" s="278">
        <f>Global!C50</f>
        <v>13</v>
      </c>
      <c r="D50" s="279" t="str">
        <f>Global!D50</f>
        <v>Brasil (Brazil)</v>
      </c>
      <c r="E50" s="280">
        <v>2</v>
      </c>
      <c r="F50" s="281" t="s">
        <v>4</v>
      </c>
      <c r="G50" s="280">
        <v>1</v>
      </c>
      <c r="H50" s="282" t="str">
        <f>Global!H50</f>
        <v>Serbia</v>
      </c>
      <c r="I50" s="283" t="str">
        <f t="shared" ref="I50:I55" si="13">IF(OR(E50="",G50=""),"",IF(E50&gt;G50,"L",IF(G50&gt;E50,"V","E")))</f>
        <v>L</v>
      </c>
      <c r="J50" s="284"/>
      <c r="K50" s="285">
        <f>IF(Global!E50="","",Global!E50)</f>
        <v>2</v>
      </c>
      <c r="L50" s="285">
        <f>IF(Global!G50="","",Global!G50)</f>
        <v>0</v>
      </c>
      <c r="M50" s="296" t="str">
        <f t="shared" si="1"/>
        <v>L</v>
      </c>
      <c r="N50" s="287">
        <f t="shared" ref="N50:N55" si="14">IF(M50="","",IF(AND(E50=K50,L50=G50),GPOSPuntosPorMarcador,0)+IF(M50=I50,GPOSPuntosPorGanador,0)+IF(E50-G50=K50-L50,GPOSPuntosPorDiferencia,0))</f>
        <v>1</v>
      </c>
      <c r="O50" s="166"/>
      <c r="P50" s="166"/>
      <c r="Q50" s="166"/>
      <c r="R50" s="166"/>
      <c r="S50" s="166"/>
    </row>
    <row r="51" spans="1:19" s="158" customFormat="1" ht="30.95" customHeight="1" thickBot="1" x14ac:dyDescent="0.25">
      <c r="A51" s="276">
        <f>Global!A51</f>
        <v>44889</v>
      </c>
      <c r="B51" s="306">
        <f>Global!B51</f>
        <v>0.16666666666666666</v>
      </c>
      <c r="C51" s="289">
        <f>Global!C51</f>
        <v>14</v>
      </c>
      <c r="D51" s="290" t="str">
        <f>Global!D51</f>
        <v>Suiza (Switzerland)</v>
      </c>
      <c r="E51" s="291">
        <v>2</v>
      </c>
      <c r="F51" s="292" t="s">
        <v>4</v>
      </c>
      <c r="G51" s="291">
        <v>1</v>
      </c>
      <c r="H51" s="293" t="str">
        <f>Global!H51</f>
        <v>Camerún (Cameroon)</v>
      </c>
      <c r="I51" s="283" t="str">
        <f t="shared" si="13"/>
        <v>L</v>
      </c>
      <c r="J51" s="284"/>
      <c r="K51" s="285">
        <f>IF(Global!E51="","",Global!E51)</f>
        <v>1</v>
      </c>
      <c r="L51" s="285">
        <f>IF(Global!G51="","",Global!G51)</f>
        <v>0</v>
      </c>
      <c r="M51" s="296" t="str">
        <f t="shared" si="1"/>
        <v>L</v>
      </c>
      <c r="N51" s="287">
        <f t="shared" si="14"/>
        <v>2</v>
      </c>
      <c r="O51" s="166"/>
      <c r="P51" s="166"/>
      <c r="Q51" s="166"/>
      <c r="R51" s="166"/>
      <c r="S51" s="166"/>
    </row>
    <row r="52" spans="1:19" s="158" customFormat="1" ht="30.95" customHeight="1" thickBot="1" x14ac:dyDescent="0.25">
      <c r="A52" s="276">
        <f>Global!A52</f>
        <v>44893</v>
      </c>
      <c r="B52" s="306">
        <f>Global!B52</f>
        <v>0.41666666666666669</v>
      </c>
      <c r="C52" s="289">
        <f>Global!C52</f>
        <v>29</v>
      </c>
      <c r="D52" s="290" t="str">
        <f>Global!D52</f>
        <v>Brasil (Brazil)</v>
      </c>
      <c r="E52" s="291">
        <v>2</v>
      </c>
      <c r="F52" s="292" t="s">
        <v>4</v>
      </c>
      <c r="G52" s="291">
        <v>1</v>
      </c>
      <c r="H52" s="293" t="str">
        <f>Global!H52</f>
        <v>Suiza (Switzerland)</v>
      </c>
      <c r="I52" s="283" t="str">
        <f t="shared" si="13"/>
        <v>L</v>
      </c>
      <c r="J52" s="284"/>
      <c r="K52" s="285">
        <f>IF(Global!E52="","",Global!E52)</f>
        <v>1</v>
      </c>
      <c r="L52" s="285">
        <f>IF(Global!G52="","",Global!G52)</f>
        <v>0</v>
      </c>
      <c r="M52" s="296" t="str">
        <f t="shared" si="1"/>
        <v>L</v>
      </c>
      <c r="N52" s="287">
        <f t="shared" si="14"/>
        <v>2</v>
      </c>
      <c r="O52" s="166"/>
      <c r="P52" s="166"/>
      <c r="Q52" s="166"/>
      <c r="R52" s="166"/>
      <c r="S52" s="166"/>
    </row>
    <row r="53" spans="1:19" s="158" customFormat="1" ht="30.95" customHeight="1" thickBot="1" x14ac:dyDescent="0.25">
      <c r="A53" s="276">
        <f>Global!A53</f>
        <v>44893</v>
      </c>
      <c r="B53" s="306">
        <f>Global!B53</f>
        <v>0.16666666666666666</v>
      </c>
      <c r="C53" s="289">
        <f>Global!C53</f>
        <v>30</v>
      </c>
      <c r="D53" s="290" t="str">
        <f>Global!D53</f>
        <v>Camerún (Cameroon)</v>
      </c>
      <c r="E53" s="291">
        <v>1</v>
      </c>
      <c r="F53" s="292" t="s">
        <v>4</v>
      </c>
      <c r="G53" s="291">
        <v>1</v>
      </c>
      <c r="H53" s="293" t="str">
        <f>Global!H53</f>
        <v>Serbia</v>
      </c>
      <c r="I53" s="283" t="str">
        <f t="shared" si="13"/>
        <v>E</v>
      </c>
      <c r="J53" s="284"/>
      <c r="K53" s="285">
        <f>IF(Global!E53="","",Global!E53)</f>
        <v>3</v>
      </c>
      <c r="L53" s="285">
        <f>IF(Global!G53="","",Global!G53)</f>
        <v>3</v>
      </c>
      <c r="M53" s="296" t="str">
        <f t="shared" si="1"/>
        <v>E</v>
      </c>
      <c r="N53" s="287">
        <f t="shared" si="14"/>
        <v>2</v>
      </c>
      <c r="O53" s="166"/>
      <c r="P53" s="166"/>
      <c r="Q53" s="166"/>
      <c r="R53" s="166"/>
      <c r="S53" s="166"/>
    </row>
    <row r="54" spans="1:19" s="158" customFormat="1" ht="30.95" customHeight="1" thickBot="1" x14ac:dyDescent="0.25">
      <c r="A54" s="276">
        <f>Global!A54</f>
        <v>44897</v>
      </c>
      <c r="B54" s="306">
        <f>Global!B54</f>
        <v>0.54166666666666663</v>
      </c>
      <c r="C54" s="289">
        <f>Global!C54</f>
        <v>45</v>
      </c>
      <c r="D54" s="290" t="str">
        <f>Global!D54</f>
        <v>Camerún (Cameroon)</v>
      </c>
      <c r="E54" s="291">
        <v>1</v>
      </c>
      <c r="F54" s="292" t="s">
        <v>4</v>
      </c>
      <c r="G54" s="291">
        <v>3</v>
      </c>
      <c r="H54" s="293" t="str">
        <f>Global!H54</f>
        <v>Brasil (Brazil)</v>
      </c>
      <c r="I54" s="283" t="str">
        <f t="shared" si="13"/>
        <v>V</v>
      </c>
      <c r="J54" s="284"/>
      <c r="K54" s="285">
        <f>IF(Global!E54="","",Global!E54)</f>
        <v>1</v>
      </c>
      <c r="L54" s="285">
        <f>IF(Global!G54="","",Global!G54)</f>
        <v>0</v>
      </c>
      <c r="M54" s="296" t="str">
        <f t="shared" si="1"/>
        <v>L</v>
      </c>
      <c r="N54" s="287">
        <f t="shared" si="14"/>
        <v>0</v>
      </c>
      <c r="O54" s="166"/>
      <c r="P54" s="166"/>
      <c r="Q54" s="166"/>
      <c r="R54" s="166"/>
      <c r="S54" s="166"/>
    </row>
    <row r="55" spans="1:19" s="158" customFormat="1" ht="30.95" customHeight="1" thickBot="1" x14ac:dyDescent="0.25">
      <c r="A55" s="276">
        <f>Global!A55</f>
        <v>44897</v>
      </c>
      <c r="B55" s="306">
        <f>Global!B55</f>
        <v>0.54166666666666663</v>
      </c>
      <c r="C55" s="289">
        <f>Global!C55</f>
        <v>46</v>
      </c>
      <c r="D55" s="290" t="str">
        <f>Global!D55</f>
        <v>Serbia</v>
      </c>
      <c r="E55" s="291">
        <v>1</v>
      </c>
      <c r="F55" s="292" t="s">
        <v>4</v>
      </c>
      <c r="G55" s="291">
        <v>2</v>
      </c>
      <c r="H55" s="293" t="str">
        <f>Global!H55</f>
        <v>Suiza (Switzerland)</v>
      </c>
      <c r="I55" s="283" t="str">
        <f t="shared" si="13"/>
        <v>V</v>
      </c>
      <c r="J55" s="284"/>
      <c r="K55" s="285">
        <f>IF(Global!E55="","",Global!E55)</f>
        <v>2</v>
      </c>
      <c r="L55" s="285">
        <f>IF(Global!G55="","",Global!G55)</f>
        <v>3</v>
      </c>
      <c r="M55" s="296" t="str">
        <f t="shared" si="1"/>
        <v>V</v>
      </c>
      <c r="N55" s="287">
        <f t="shared" si="14"/>
        <v>2</v>
      </c>
      <c r="O55" s="166"/>
      <c r="P55" s="166"/>
      <c r="Q55" s="166"/>
      <c r="R55" s="166"/>
      <c r="S55" s="166"/>
    </row>
    <row r="56" spans="1:19" s="158" customFormat="1" ht="17.25" customHeight="1" thickBot="1" x14ac:dyDescent="0.25">
      <c r="A56" s="297" t="str">
        <f>Global!A56</f>
        <v>GRUPO H (Group H)</v>
      </c>
      <c r="B56" s="298"/>
      <c r="C56" s="299"/>
      <c r="D56" s="298"/>
      <c r="E56" s="300"/>
      <c r="F56" s="298"/>
      <c r="G56" s="300"/>
      <c r="H56" s="298"/>
      <c r="I56" s="301"/>
      <c r="J56" s="117"/>
      <c r="K56" s="302"/>
      <c r="L56" s="302"/>
      <c r="M56" s="303" t="str">
        <f t="shared" si="1"/>
        <v/>
      </c>
      <c r="N56" s="304"/>
      <c r="O56" s="166"/>
      <c r="P56" s="166"/>
      <c r="Q56" s="166"/>
      <c r="R56" s="166"/>
      <c r="S56" s="166"/>
    </row>
    <row r="57" spans="1:19" s="158" customFormat="1" ht="30.95" customHeight="1" thickBot="1" x14ac:dyDescent="0.25">
      <c r="A57" s="276">
        <f>Global!A57</f>
        <v>44889</v>
      </c>
      <c r="B57" s="305">
        <f>Global!B57</f>
        <v>0.41666666666666669</v>
      </c>
      <c r="C57" s="278">
        <f>Global!C57</f>
        <v>15</v>
      </c>
      <c r="D57" s="279" t="str">
        <f>Global!D57</f>
        <v>Portugal</v>
      </c>
      <c r="E57" s="280">
        <v>1</v>
      </c>
      <c r="F57" s="281" t="s">
        <v>4</v>
      </c>
      <c r="G57" s="280">
        <v>1</v>
      </c>
      <c r="H57" s="282" t="str">
        <f>Global!H57</f>
        <v>Ghana</v>
      </c>
      <c r="I57" s="283" t="str">
        <f t="shared" ref="I57:I62" si="15">IF(OR(E57="",G57=""),"",IF(E57&gt;G57,"L",IF(G57&gt;E57,"V","E")))</f>
        <v>E</v>
      </c>
      <c r="J57" s="284"/>
      <c r="K57" s="285">
        <f>IF(Global!E57="","",Global!E57)</f>
        <v>3</v>
      </c>
      <c r="L57" s="285">
        <f>IF(Global!G57="","",Global!G57)</f>
        <v>2</v>
      </c>
      <c r="M57" s="296" t="str">
        <f t="shared" si="1"/>
        <v>L</v>
      </c>
      <c r="N57" s="287">
        <f t="shared" ref="N57:N62" si="16">IF(M57="","",IF(AND(E57=K57,L57=G57),GPOSPuntosPorMarcador,0)+IF(M57=I57,GPOSPuntosPorGanador,0)+IF(E57-G57=K57-L57,GPOSPuntosPorDiferencia,0))</f>
        <v>0</v>
      </c>
      <c r="O57" s="166"/>
      <c r="P57" s="166"/>
      <c r="Q57" s="166"/>
      <c r="R57" s="166"/>
      <c r="S57" s="166"/>
    </row>
    <row r="58" spans="1:19" s="158" customFormat="1" ht="30.95" customHeight="1" thickBot="1" x14ac:dyDescent="0.25">
      <c r="A58" s="276">
        <f>Global!A58</f>
        <v>44889</v>
      </c>
      <c r="B58" s="306">
        <f>Global!B58</f>
        <v>0.29166666666666669</v>
      </c>
      <c r="C58" s="289">
        <f>Global!C58</f>
        <v>16</v>
      </c>
      <c r="D58" s="290" t="str">
        <f>Global!D58</f>
        <v>Uruguay</v>
      </c>
      <c r="E58" s="280">
        <v>3</v>
      </c>
      <c r="F58" s="292" t="s">
        <v>4</v>
      </c>
      <c r="G58" s="291">
        <v>1</v>
      </c>
      <c r="H58" s="293" t="str">
        <f>Global!H58</f>
        <v>Corea del Sur (S. Korea)</v>
      </c>
      <c r="I58" s="283" t="str">
        <f t="shared" si="15"/>
        <v>L</v>
      </c>
      <c r="J58" s="284"/>
      <c r="K58" s="285">
        <f>IF(Global!E58="","",Global!E58)</f>
        <v>0</v>
      </c>
      <c r="L58" s="285">
        <f>IF(Global!G58="","",Global!G58)</f>
        <v>0</v>
      </c>
      <c r="M58" s="296" t="str">
        <f t="shared" si="1"/>
        <v>E</v>
      </c>
      <c r="N58" s="287">
        <f t="shared" si="16"/>
        <v>0</v>
      </c>
      <c r="O58" s="166"/>
      <c r="P58" s="166"/>
      <c r="Q58" s="166"/>
      <c r="R58" s="166"/>
      <c r="S58" s="166"/>
    </row>
    <row r="59" spans="1:19" s="158" customFormat="1" ht="30.95" customHeight="1" thickBot="1" x14ac:dyDescent="0.25">
      <c r="A59" s="276">
        <f>Global!A59</f>
        <v>44893</v>
      </c>
      <c r="B59" s="306">
        <f>Global!B59</f>
        <v>0.54166666666666663</v>
      </c>
      <c r="C59" s="289">
        <f>Global!C59</f>
        <v>31</v>
      </c>
      <c r="D59" s="290" t="str">
        <f>Global!D59</f>
        <v>Portugal</v>
      </c>
      <c r="E59" s="291">
        <v>2</v>
      </c>
      <c r="F59" s="292" t="s">
        <v>4</v>
      </c>
      <c r="G59" s="291">
        <v>1</v>
      </c>
      <c r="H59" s="293" t="str">
        <f>Global!H59</f>
        <v>Uruguay</v>
      </c>
      <c r="I59" s="283" t="str">
        <f t="shared" si="15"/>
        <v>L</v>
      </c>
      <c r="J59" s="284"/>
      <c r="K59" s="285">
        <f>IF(Global!E59="","",Global!E59)</f>
        <v>2</v>
      </c>
      <c r="L59" s="285">
        <f>IF(Global!G59="","",Global!G59)</f>
        <v>0</v>
      </c>
      <c r="M59" s="296" t="str">
        <f t="shared" si="1"/>
        <v>L</v>
      </c>
      <c r="N59" s="287">
        <f t="shared" si="16"/>
        <v>1</v>
      </c>
      <c r="O59" s="166"/>
      <c r="P59" s="166"/>
      <c r="Q59" s="166"/>
      <c r="R59" s="166"/>
      <c r="S59" s="166"/>
    </row>
    <row r="60" spans="1:19" s="158" customFormat="1" ht="30.95" customHeight="1" thickBot="1" x14ac:dyDescent="0.25">
      <c r="A60" s="276">
        <f>Global!A60</f>
        <v>44893</v>
      </c>
      <c r="B60" s="306">
        <f>Global!B60</f>
        <v>0.29166666666666669</v>
      </c>
      <c r="C60" s="289">
        <f>Global!C60</f>
        <v>32</v>
      </c>
      <c r="D60" s="290" t="str">
        <f>Global!D60</f>
        <v>Corea del Sur (S. Korea)</v>
      </c>
      <c r="E60" s="280">
        <v>1</v>
      </c>
      <c r="F60" s="292" t="s">
        <v>4</v>
      </c>
      <c r="G60" s="291">
        <v>2</v>
      </c>
      <c r="H60" s="293" t="str">
        <f>Global!H60</f>
        <v>Ghana</v>
      </c>
      <c r="I60" s="283" t="str">
        <f t="shared" si="15"/>
        <v>V</v>
      </c>
      <c r="J60" s="284"/>
      <c r="K60" s="285">
        <f>IF(Global!E60="","",Global!E60)</f>
        <v>2</v>
      </c>
      <c r="L60" s="285">
        <f>IF(Global!G60="","",Global!G60)</f>
        <v>3</v>
      </c>
      <c r="M60" s="296" t="str">
        <f t="shared" si="1"/>
        <v>V</v>
      </c>
      <c r="N60" s="287">
        <f t="shared" si="16"/>
        <v>2</v>
      </c>
      <c r="O60" s="166"/>
      <c r="P60" s="166"/>
      <c r="Q60" s="166"/>
      <c r="R60" s="166"/>
      <c r="S60" s="166"/>
    </row>
    <row r="61" spans="1:19" s="158" customFormat="1" ht="30.95" customHeight="1" thickBot="1" x14ac:dyDescent="0.25">
      <c r="A61" s="276">
        <f>Global!A61</f>
        <v>44897</v>
      </c>
      <c r="B61" s="306">
        <f>Global!B61</f>
        <v>0.375</v>
      </c>
      <c r="C61" s="289">
        <f>Global!C61</f>
        <v>47</v>
      </c>
      <c r="D61" s="290" t="str">
        <f>Global!D61</f>
        <v>Corea del Sur (S. Korea)</v>
      </c>
      <c r="E61" s="291">
        <v>0</v>
      </c>
      <c r="F61" s="292" t="s">
        <v>4</v>
      </c>
      <c r="G61" s="291">
        <v>3</v>
      </c>
      <c r="H61" s="293" t="str">
        <f>Global!H61</f>
        <v>Portugal</v>
      </c>
      <c r="I61" s="283" t="str">
        <f t="shared" si="15"/>
        <v>V</v>
      </c>
      <c r="J61" s="284"/>
      <c r="K61" s="285">
        <f>IF(Global!E61="","",Global!E61)</f>
        <v>2</v>
      </c>
      <c r="L61" s="285">
        <f>IF(Global!G61="","",Global!G61)</f>
        <v>1</v>
      </c>
      <c r="M61" s="296" t="str">
        <f t="shared" si="1"/>
        <v>L</v>
      </c>
      <c r="N61" s="287">
        <f t="shared" si="16"/>
        <v>0</v>
      </c>
      <c r="O61" s="166"/>
      <c r="P61" s="166"/>
      <c r="Q61" s="166"/>
      <c r="R61" s="166"/>
      <c r="S61" s="166"/>
    </row>
    <row r="62" spans="1:19" s="158" customFormat="1" ht="30.95" customHeight="1" thickBot="1" x14ac:dyDescent="0.25">
      <c r="A62" s="276">
        <f>Global!A62</f>
        <v>44897</v>
      </c>
      <c r="B62" s="306">
        <f>Global!B62</f>
        <v>0.375</v>
      </c>
      <c r="C62" s="289">
        <f>Global!C62</f>
        <v>48</v>
      </c>
      <c r="D62" s="290" t="str">
        <f>Global!D62</f>
        <v>Ghana</v>
      </c>
      <c r="E62" s="291">
        <v>1</v>
      </c>
      <c r="F62" s="292" t="s">
        <v>4</v>
      </c>
      <c r="G62" s="291">
        <v>2</v>
      </c>
      <c r="H62" s="293" t="str">
        <f>Global!H62</f>
        <v>Uruguay</v>
      </c>
      <c r="I62" s="283" t="str">
        <f t="shared" si="15"/>
        <v>V</v>
      </c>
      <c r="J62" s="284"/>
      <c r="K62" s="285">
        <f>IF(Global!E62="","",Global!E62)</f>
        <v>0</v>
      </c>
      <c r="L62" s="285">
        <f>IF(Global!G62="","",Global!G62)</f>
        <v>2</v>
      </c>
      <c r="M62" s="296" t="str">
        <f t="shared" si="1"/>
        <v>V</v>
      </c>
      <c r="N62" s="287">
        <f t="shared" si="16"/>
        <v>1</v>
      </c>
      <c r="O62" s="166"/>
      <c r="P62" s="166"/>
      <c r="Q62" s="166"/>
      <c r="R62" s="166"/>
      <c r="S62" s="166"/>
    </row>
    <row r="63" spans="1:19" s="158" customFormat="1" ht="17.25" customHeight="1" thickBot="1" x14ac:dyDescent="0.25">
      <c r="A63" s="297" t="str">
        <f>Global!A63</f>
        <v>OCTAVOS DE FINAL (Round of 16)</v>
      </c>
      <c r="B63" s="312"/>
      <c r="C63" s="313"/>
      <c r="D63" s="298"/>
      <c r="E63" s="300"/>
      <c r="F63" s="298"/>
      <c r="G63" s="300"/>
      <c r="H63" s="298"/>
      <c r="I63" s="301"/>
      <c r="J63" s="117"/>
      <c r="K63" s="302"/>
      <c r="L63" s="302"/>
      <c r="M63" s="303" t="str">
        <f t="shared" si="1"/>
        <v/>
      </c>
      <c r="N63" s="304"/>
      <c r="O63" s="166"/>
      <c r="P63" s="166"/>
      <c r="Q63" s="166"/>
      <c r="R63" s="166"/>
      <c r="S63" s="166"/>
    </row>
    <row r="64" spans="1:19" s="158" customFormat="1" ht="30.95" customHeight="1" thickBot="1" x14ac:dyDescent="0.25">
      <c r="A64" s="276">
        <f>Global!A64</f>
        <v>44898</v>
      </c>
      <c r="B64" s="305">
        <f>Global!B64</f>
        <v>0.375</v>
      </c>
      <c r="C64" s="278">
        <f>Global!C64</f>
        <v>49</v>
      </c>
      <c r="D64" s="281" t="str">
        <f>Global!D64</f>
        <v>Holanda (Holland)</v>
      </c>
      <c r="E64" s="280">
        <v>2</v>
      </c>
      <c r="F64" s="281" t="s">
        <v>4</v>
      </c>
      <c r="G64" s="280">
        <v>1</v>
      </c>
      <c r="H64" s="314" t="str">
        <f>Global!H64</f>
        <v>Estados Unidos (USA)</v>
      </c>
      <c r="I64" s="283" t="str">
        <f t="shared" ref="I64:I71" si="17">IF(OR(E64="",G64=""),"",IF(E64&gt;G64,"L",IF(G64&gt;E64,"V","E")))</f>
        <v>L</v>
      </c>
      <c r="J64" s="284"/>
      <c r="K64" s="285">
        <f>IF(Global!E64="","",Global!E64)</f>
        <v>3</v>
      </c>
      <c r="L64" s="285">
        <f>IF(Global!G64="","",Global!G64)</f>
        <v>1</v>
      </c>
      <c r="M64" s="296" t="str">
        <f t="shared" si="1"/>
        <v>L</v>
      </c>
      <c r="N64" s="287">
        <f t="shared" ref="N64:N71" si="18">IF(M64="","",IF(AND(E64=K64,L64=G64),OCTPuntosPorMarcador,0)+IF(M64=I64,OCTPuntosPorGanador,0)+IF(E64-G64=K64-L64,OCTPuntosPorDiferencia,0))</f>
        <v>3</v>
      </c>
      <c r="O64" s="166"/>
      <c r="P64" s="166"/>
      <c r="Q64" s="166"/>
      <c r="R64" s="166"/>
      <c r="S64" s="166"/>
    </row>
    <row r="65" spans="1:19" s="158" customFormat="1" ht="30.95" customHeight="1" thickBot="1" x14ac:dyDescent="0.25">
      <c r="A65" s="276">
        <f>Global!A65</f>
        <v>44898</v>
      </c>
      <c r="B65" s="306">
        <f>Global!B65</f>
        <v>0.54166666666666663</v>
      </c>
      <c r="C65" s="289">
        <f>Global!C65</f>
        <v>50</v>
      </c>
      <c r="D65" s="292" t="str">
        <f>Global!D65</f>
        <v>Argentina</v>
      </c>
      <c r="E65" s="291">
        <v>3</v>
      </c>
      <c r="F65" s="292" t="s">
        <v>4</v>
      </c>
      <c r="G65" s="291">
        <v>2</v>
      </c>
      <c r="H65" s="315" t="str">
        <f>Global!H65</f>
        <v>Australia</v>
      </c>
      <c r="I65" s="283" t="str">
        <f t="shared" si="17"/>
        <v>L</v>
      </c>
      <c r="J65" s="284"/>
      <c r="K65" s="285">
        <f>IF(Global!E65="","",Global!E65)</f>
        <v>2</v>
      </c>
      <c r="L65" s="285">
        <f>IF(Global!G65="","",Global!G65)</f>
        <v>1</v>
      </c>
      <c r="M65" s="296" t="str">
        <f t="shared" si="1"/>
        <v>L</v>
      </c>
      <c r="N65" s="287">
        <f t="shared" si="18"/>
        <v>4</v>
      </c>
      <c r="O65" s="166"/>
      <c r="P65" s="166"/>
      <c r="Q65" s="166"/>
      <c r="R65" s="166"/>
      <c r="S65" s="166"/>
    </row>
    <row r="66" spans="1:19" s="158" customFormat="1" ht="30.95" customHeight="1" thickBot="1" x14ac:dyDescent="0.25">
      <c r="A66" s="276">
        <f>Global!A66</f>
        <v>44899</v>
      </c>
      <c r="B66" s="306">
        <f>Global!B66</f>
        <v>0.375</v>
      </c>
      <c r="C66" s="289">
        <f>Global!C66</f>
        <v>51</v>
      </c>
      <c r="D66" s="292" t="str">
        <f>Global!D66</f>
        <v>Francia (France)</v>
      </c>
      <c r="E66" s="291">
        <v>3</v>
      </c>
      <c r="F66" s="292" t="s">
        <v>4</v>
      </c>
      <c r="G66" s="291">
        <v>1</v>
      </c>
      <c r="H66" s="315" t="str">
        <f>Global!H66</f>
        <v>Polonia (Poland)</v>
      </c>
      <c r="I66" s="283" t="str">
        <f t="shared" si="17"/>
        <v>L</v>
      </c>
      <c r="J66" s="284"/>
      <c r="K66" s="285">
        <f>IF(Global!E66="","",Global!E66)</f>
        <v>3</v>
      </c>
      <c r="L66" s="285">
        <f>IF(Global!G66="","",Global!G66)</f>
        <v>1</v>
      </c>
      <c r="M66" s="296" t="str">
        <f t="shared" si="1"/>
        <v>L</v>
      </c>
      <c r="N66" s="287">
        <f t="shared" si="18"/>
        <v>5</v>
      </c>
      <c r="O66" s="166"/>
      <c r="P66" s="166"/>
      <c r="Q66" s="166"/>
      <c r="R66" s="166"/>
      <c r="S66" s="166"/>
    </row>
    <row r="67" spans="1:19" s="158" customFormat="1" ht="30.95" customHeight="1" thickBot="1" x14ac:dyDescent="0.25">
      <c r="A67" s="276">
        <f>Global!A67</f>
        <v>44899</v>
      </c>
      <c r="B67" s="306">
        <f>Global!B67</f>
        <v>0.54166666666666663</v>
      </c>
      <c r="C67" s="289">
        <f>Global!C67</f>
        <v>52</v>
      </c>
      <c r="D67" s="292" t="str">
        <f>Global!D67</f>
        <v>Inglaterra (England)</v>
      </c>
      <c r="E67" s="291">
        <v>3</v>
      </c>
      <c r="F67" s="292" t="s">
        <v>4</v>
      </c>
      <c r="G67" s="291">
        <v>0</v>
      </c>
      <c r="H67" s="315" t="str">
        <f>Global!H67</f>
        <v>Senegal</v>
      </c>
      <c r="I67" s="283" t="str">
        <f t="shared" si="17"/>
        <v>L</v>
      </c>
      <c r="J67" s="284"/>
      <c r="K67" s="285">
        <f>IF(Global!E67="","",Global!E67)</f>
        <v>3</v>
      </c>
      <c r="L67" s="285">
        <f>IF(Global!G67="","",Global!G67)</f>
        <v>0</v>
      </c>
      <c r="M67" s="296" t="str">
        <f t="shared" si="1"/>
        <v>L</v>
      </c>
      <c r="N67" s="287">
        <f t="shared" si="18"/>
        <v>5</v>
      </c>
      <c r="O67" s="166"/>
      <c r="P67" s="166"/>
      <c r="Q67" s="166"/>
      <c r="R67" s="166"/>
      <c r="S67" s="166"/>
    </row>
    <row r="68" spans="1:19" s="158" customFormat="1" ht="30.95" customHeight="1" thickBot="1" x14ac:dyDescent="0.25">
      <c r="A68" s="276">
        <f>Global!A68</f>
        <v>44900</v>
      </c>
      <c r="B68" s="306">
        <f>Global!B68</f>
        <v>0.375</v>
      </c>
      <c r="C68" s="289">
        <f>Global!C68</f>
        <v>53</v>
      </c>
      <c r="D68" s="292" t="str">
        <f>Global!D68</f>
        <v>Japón (Japan)</v>
      </c>
      <c r="E68" s="291">
        <v>2</v>
      </c>
      <c r="F68" s="292" t="s">
        <v>4</v>
      </c>
      <c r="G68" s="291">
        <v>1</v>
      </c>
      <c r="H68" s="315" t="str">
        <f>Global!H68</f>
        <v>Croacia</v>
      </c>
      <c r="I68" s="283" t="str">
        <f t="shared" si="17"/>
        <v>L</v>
      </c>
      <c r="J68" s="284"/>
      <c r="K68" s="285">
        <f>IF(Global!E68="","",Global!E68)</f>
        <v>1</v>
      </c>
      <c r="L68" s="285">
        <f>IF(Global!G68="","",Global!G68)</f>
        <v>1</v>
      </c>
      <c r="M68" s="296" t="str">
        <f t="shared" si="1"/>
        <v>E</v>
      </c>
      <c r="N68" s="287">
        <f t="shared" si="18"/>
        <v>0</v>
      </c>
      <c r="O68" s="166"/>
      <c r="P68" s="166"/>
      <c r="Q68" s="166"/>
      <c r="R68" s="166"/>
      <c r="S68" s="166"/>
    </row>
    <row r="69" spans="1:19" s="158" customFormat="1" ht="30.95" customHeight="1" thickBot="1" x14ac:dyDescent="0.25">
      <c r="A69" s="276">
        <f>Global!A69</f>
        <v>44900</v>
      </c>
      <c r="B69" s="306">
        <f>Global!B69</f>
        <v>0.54166666666666663</v>
      </c>
      <c r="C69" s="289">
        <f>Global!C69</f>
        <v>54</v>
      </c>
      <c r="D69" s="292" t="str">
        <f>Global!D69</f>
        <v>Brasil (Brazil)</v>
      </c>
      <c r="E69" s="291">
        <v>2</v>
      </c>
      <c r="F69" s="292" t="s">
        <v>4</v>
      </c>
      <c r="G69" s="291">
        <v>0</v>
      </c>
      <c r="H69" s="315" t="str">
        <f>Global!H69</f>
        <v>Corea del Sur (S. Korea)</v>
      </c>
      <c r="I69" s="283" t="str">
        <f t="shared" si="17"/>
        <v>L</v>
      </c>
      <c r="J69" s="284"/>
      <c r="K69" s="285">
        <f>IF(Global!E69="","",Global!E69)</f>
        <v>4</v>
      </c>
      <c r="L69" s="285">
        <f>IF(Global!G69="","",Global!G69)</f>
        <v>1</v>
      </c>
      <c r="M69" s="296" t="str">
        <f t="shared" si="1"/>
        <v>L</v>
      </c>
      <c r="N69" s="287">
        <f t="shared" si="18"/>
        <v>3</v>
      </c>
      <c r="O69" s="166"/>
      <c r="P69" s="166"/>
      <c r="Q69" s="166"/>
      <c r="R69" s="166"/>
      <c r="S69" s="166"/>
    </row>
    <row r="70" spans="1:19" s="158" customFormat="1" ht="30.95" customHeight="1" thickBot="1" x14ac:dyDescent="0.25">
      <c r="A70" s="276">
        <f>Global!A70</f>
        <v>44901</v>
      </c>
      <c r="B70" s="306">
        <f>Global!B70</f>
        <v>0.375</v>
      </c>
      <c r="C70" s="289">
        <f>Global!C70</f>
        <v>55</v>
      </c>
      <c r="D70" s="292" t="str">
        <f>Global!D70</f>
        <v>Marruecos (Morocco)</v>
      </c>
      <c r="E70" s="291">
        <v>2</v>
      </c>
      <c r="F70" s="292" t="s">
        <v>4</v>
      </c>
      <c r="G70" s="291">
        <v>0</v>
      </c>
      <c r="H70" s="315" t="str">
        <f>Global!H70</f>
        <v>España (Spain)</v>
      </c>
      <c r="I70" s="283" t="str">
        <f t="shared" si="17"/>
        <v>L</v>
      </c>
      <c r="J70" s="284"/>
      <c r="K70" s="285">
        <f>IF(Global!E70="","",Global!E70)</f>
        <v>0</v>
      </c>
      <c r="L70" s="285">
        <f>IF(Global!G70="","",Global!G70)</f>
        <v>0</v>
      </c>
      <c r="M70" s="296" t="str">
        <f t="shared" si="1"/>
        <v>E</v>
      </c>
      <c r="N70" s="287">
        <f t="shared" si="18"/>
        <v>0</v>
      </c>
      <c r="O70" s="166"/>
      <c r="P70" s="166"/>
      <c r="Q70" s="166"/>
      <c r="R70" s="166"/>
      <c r="S70" s="166"/>
    </row>
    <row r="71" spans="1:19" s="158" customFormat="1" ht="30.95" customHeight="1" thickBot="1" x14ac:dyDescent="0.25">
      <c r="A71" s="276">
        <f>Global!A71</f>
        <v>44901</v>
      </c>
      <c r="B71" s="306">
        <f>Global!B71</f>
        <v>0.54166666666666663</v>
      </c>
      <c r="C71" s="289">
        <f>Global!C71</f>
        <v>56</v>
      </c>
      <c r="D71" s="292" t="str">
        <f>Global!D71</f>
        <v>Portugal</v>
      </c>
      <c r="E71" s="291">
        <v>1</v>
      </c>
      <c r="F71" s="292" t="s">
        <v>4</v>
      </c>
      <c r="G71" s="291">
        <v>2</v>
      </c>
      <c r="H71" s="315" t="str">
        <f>Global!H71</f>
        <v>Suiza (Switzerland)</v>
      </c>
      <c r="I71" s="283" t="str">
        <f t="shared" si="17"/>
        <v>V</v>
      </c>
      <c r="J71" s="284"/>
      <c r="K71" s="285">
        <f>IF(Global!E71="","",Global!E71)</f>
        <v>6</v>
      </c>
      <c r="L71" s="285">
        <f>IF(Global!G71="","",Global!G71)</f>
        <v>1</v>
      </c>
      <c r="M71" s="296" t="str">
        <f t="shared" si="1"/>
        <v>L</v>
      </c>
      <c r="N71" s="287">
        <f t="shared" si="18"/>
        <v>0</v>
      </c>
      <c r="O71" s="166"/>
      <c r="P71" s="166"/>
      <c r="Q71" s="166"/>
      <c r="R71" s="166"/>
      <c r="S71" s="166"/>
    </row>
    <row r="72" spans="1:19" s="158" customFormat="1" ht="17.25" customHeight="1" thickBot="1" x14ac:dyDescent="0.25">
      <c r="A72" s="297" t="str">
        <f>Global!A72</f>
        <v>CUARTOS DE FINAL (Quarterfinals)</v>
      </c>
      <c r="B72" s="312"/>
      <c r="C72" s="313"/>
      <c r="D72" s="298"/>
      <c r="E72" s="300"/>
      <c r="F72" s="298"/>
      <c r="G72" s="300" t="s">
        <v>73</v>
      </c>
      <c r="H72" s="298"/>
      <c r="I72" s="301"/>
      <c r="J72" s="117"/>
      <c r="K72" s="302"/>
      <c r="L72" s="302"/>
      <c r="M72" s="303" t="str">
        <f t="shared" ref="M72:M83" si="19">IF(OR(K72="",L72=""),"",IF(K72&gt;L72,"L",IF(L72&gt;K72,"V","E")))</f>
        <v/>
      </c>
      <c r="N72" s="304"/>
      <c r="O72" s="166"/>
      <c r="P72" s="166"/>
      <c r="Q72" s="166"/>
      <c r="R72" s="166"/>
      <c r="S72" s="166"/>
    </row>
    <row r="73" spans="1:19" s="158" customFormat="1" ht="30.95" customHeight="1" thickBot="1" x14ac:dyDescent="0.25">
      <c r="A73" s="276">
        <f>Global!A73</f>
        <v>44904</v>
      </c>
      <c r="B73" s="305">
        <f>Global!B73</f>
        <v>0.375</v>
      </c>
      <c r="C73" s="278">
        <f>Global!C73</f>
        <v>57</v>
      </c>
      <c r="D73" s="292" t="str">
        <f>Global!D73</f>
        <v>Croacia</v>
      </c>
      <c r="E73" s="280">
        <v>2</v>
      </c>
      <c r="F73" s="281" t="s">
        <v>4</v>
      </c>
      <c r="G73" s="280">
        <v>3</v>
      </c>
      <c r="H73" s="315" t="str">
        <f>Global!H73</f>
        <v>Brasil (Brazil)</v>
      </c>
      <c r="I73" s="283" t="str">
        <f>IF(OR(E73="",G73=""),"",IF(E73&gt;G73,"L",IF(G73&gt;E73,"V","E")))</f>
        <v>V</v>
      </c>
      <c r="J73" s="284"/>
      <c r="K73" s="285">
        <f>IF(Global!E73="","",Global!E73)</f>
        <v>0</v>
      </c>
      <c r="L73" s="285">
        <f>IF(Global!G73="","",Global!G73)</f>
        <v>0</v>
      </c>
      <c r="M73" s="296" t="str">
        <f t="shared" si="19"/>
        <v>E</v>
      </c>
      <c r="N73" s="287">
        <f>IF(M73="","",IF(AND(E73=K73,L73=G73),CTOSPuntosPorMarcador,0)+IF(M73=I73,CTOSPuntosPorGanador,0)+IF(E73-G73=K73-L73,CTOSPuntosPorDiferencia,0))</f>
        <v>0</v>
      </c>
      <c r="O73" s="166"/>
      <c r="P73" s="166"/>
      <c r="Q73" s="166"/>
      <c r="R73" s="166"/>
      <c r="S73" s="166"/>
    </row>
    <row r="74" spans="1:19" s="158" customFormat="1" ht="30.95" customHeight="1" thickBot="1" x14ac:dyDescent="0.25">
      <c r="A74" s="276">
        <f>Global!A74</f>
        <v>44904</v>
      </c>
      <c r="B74" s="306">
        <f>Global!B74</f>
        <v>0.54166666666666663</v>
      </c>
      <c r="C74" s="289">
        <f>Global!C74</f>
        <v>58</v>
      </c>
      <c r="D74" s="292" t="str">
        <f>Global!D74</f>
        <v>Holanda (Holland)</v>
      </c>
      <c r="E74" s="291">
        <v>0</v>
      </c>
      <c r="F74" s="292" t="s">
        <v>4</v>
      </c>
      <c r="G74" s="280">
        <v>2</v>
      </c>
      <c r="H74" s="315" t="str">
        <f>Global!H74</f>
        <v>Argentina</v>
      </c>
      <c r="I74" s="283" t="str">
        <f>IF(OR(E74="",G74=""),"",IF(E74&gt;G74,"L",IF(G74&gt;E74,"V","E")))</f>
        <v>V</v>
      </c>
      <c r="J74" s="284"/>
      <c r="K74" s="285">
        <f>IF(Global!E74="","",Global!E74)</f>
        <v>2</v>
      </c>
      <c r="L74" s="285">
        <f>IF(Global!G74="","",Global!G74)</f>
        <v>2</v>
      </c>
      <c r="M74" s="296" t="str">
        <f t="shared" si="19"/>
        <v>E</v>
      </c>
      <c r="N74" s="287">
        <f>IF(M74="","",IF(AND(E74=K74,L74=G74),CTOSPuntosPorMarcador,0)+IF(M74=I74,CTOSPuntosPorGanador,0)+IF(E74-G74=K74-L74,CTOSPuntosPorDiferencia,0))</f>
        <v>0</v>
      </c>
      <c r="O74" s="166"/>
      <c r="P74" s="166"/>
      <c r="Q74" s="166"/>
      <c r="R74" s="166"/>
      <c r="S74" s="166"/>
    </row>
    <row r="75" spans="1:19" s="158" customFormat="1" ht="30.95" customHeight="1" thickBot="1" x14ac:dyDescent="0.25">
      <c r="A75" s="276">
        <f>Global!A75</f>
        <v>44905</v>
      </c>
      <c r="B75" s="306">
        <f>Global!B75</f>
        <v>0.375</v>
      </c>
      <c r="C75" s="289">
        <f>Global!C75</f>
        <v>59</v>
      </c>
      <c r="D75" s="292" t="str">
        <f>Global!D75</f>
        <v>Marruecos (Morocco)</v>
      </c>
      <c r="E75" s="291">
        <v>2</v>
      </c>
      <c r="F75" s="292" t="s">
        <v>4</v>
      </c>
      <c r="G75" s="280">
        <v>1</v>
      </c>
      <c r="H75" s="315" t="str">
        <f>Global!H75</f>
        <v>Portugal</v>
      </c>
      <c r="I75" s="283" t="str">
        <f>IF(OR(E75="",G75=""),"",IF(E75&gt;G75,"L",IF(G75&gt;E75,"V","E")))</f>
        <v>L</v>
      </c>
      <c r="J75" s="284"/>
      <c r="K75" s="285">
        <f>IF(Global!E75="","",Global!E75)</f>
        <v>1</v>
      </c>
      <c r="L75" s="285">
        <f>IF(Global!G75="","",Global!G75)</f>
        <v>0</v>
      </c>
      <c r="M75" s="296" t="str">
        <f t="shared" si="19"/>
        <v>L</v>
      </c>
      <c r="N75" s="287">
        <f>IF(M75="","",IF(AND(E75=K75,L75=G75),CTOSPuntosPorMarcador,0)+IF(M75=I75,CTOSPuntosPorGanador,0)+IF(E75-G75=K75-L75,CTOSPuntosPorDiferencia,0))</f>
        <v>6</v>
      </c>
      <c r="O75" s="166"/>
      <c r="P75" s="166"/>
      <c r="Q75" s="166"/>
      <c r="R75" s="166"/>
      <c r="S75" s="166"/>
    </row>
    <row r="76" spans="1:19" s="158" customFormat="1" ht="30.95" customHeight="1" thickBot="1" x14ac:dyDescent="0.25">
      <c r="A76" s="276">
        <f>Global!A76</f>
        <v>44905</v>
      </c>
      <c r="B76" s="306">
        <f>Global!B76</f>
        <v>0.54166666666666663</v>
      </c>
      <c r="C76" s="289">
        <f>Global!C76</f>
        <v>60</v>
      </c>
      <c r="D76" s="292" t="str">
        <f>Global!D76</f>
        <v>Francia (France)</v>
      </c>
      <c r="E76" s="291">
        <v>1</v>
      </c>
      <c r="F76" s="292" t="s">
        <v>4</v>
      </c>
      <c r="G76" s="280">
        <v>2</v>
      </c>
      <c r="H76" s="315" t="str">
        <f>Global!H76</f>
        <v>Inglaterra (England)</v>
      </c>
      <c r="I76" s="283" t="str">
        <f>IF(OR(E76="",G76=""),"",IF(E76&gt;G76,"L",IF(G76&gt;E76,"V","E")))</f>
        <v>V</v>
      </c>
      <c r="J76" s="284"/>
      <c r="K76" s="285">
        <f>IF(Global!E76="","",Global!E76)</f>
        <v>2</v>
      </c>
      <c r="L76" s="285">
        <f>IF(Global!G76="","",Global!G76)</f>
        <v>1</v>
      </c>
      <c r="M76" s="296" t="str">
        <f t="shared" si="19"/>
        <v>L</v>
      </c>
      <c r="N76" s="287">
        <f>IF(M76="","",IF(AND(E76=K76,L76=G76),CTOSPuntosPorMarcador,0)+IF(M76=I76,CTOSPuntosPorGanador,0)+IF(E76-G76=K76-L76,CTOSPuntosPorDiferencia,0))</f>
        <v>0</v>
      </c>
      <c r="O76" s="166"/>
      <c r="P76" s="166"/>
      <c r="Q76" s="166"/>
      <c r="R76" s="166"/>
      <c r="S76" s="166"/>
    </row>
    <row r="77" spans="1:19" s="158" customFormat="1" ht="17.25" customHeight="1" thickBot="1" x14ac:dyDescent="0.25">
      <c r="A77" s="297" t="str">
        <f>Global!A77</f>
        <v>SEMIFINALES (Semifinals)</v>
      </c>
      <c r="B77" s="298"/>
      <c r="C77" s="299"/>
      <c r="D77" s="298"/>
      <c r="E77" s="300"/>
      <c r="F77" s="298"/>
      <c r="G77" s="300"/>
      <c r="H77" s="298"/>
      <c r="I77" s="301"/>
      <c r="J77" s="117"/>
      <c r="K77" s="302"/>
      <c r="L77" s="302"/>
      <c r="M77" s="303" t="str">
        <f t="shared" si="19"/>
        <v/>
      </c>
      <c r="N77" s="304"/>
      <c r="O77" s="166"/>
      <c r="P77" s="166"/>
      <c r="Q77" s="166"/>
      <c r="R77" s="166"/>
      <c r="S77" s="166"/>
    </row>
    <row r="78" spans="1:19" s="158" customFormat="1" ht="30.95" customHeight="1" thickBot="1" x14ac:dyDescent="0.25">
      <c r="A78" s="276">
        <f>Global!A78</f>
        <v>44908</v>
      </c>
      <c r="B78" s="305">
        <f>Global!B78</f>
        <v>0.54166666666666663</v>
      </c>
      <c r="C78" s="278">
        <f>Global!C78</f>
        <v>61</v>
      </c>
      <c r="D78" s="281" t="str">
        <f>Global!D78</f>
        <v>Croacia</v>
      </c>
      <c r="E78" s="280">
        <v>2</v>
      </c>
      <c r="F78" s="281" t="s">
        <v>4</v>
      </c>
      <c r="G78" s="280">
        <v>1</v>
      </c>
      <c r="H78" s="314" t="str">
        <f>Global!H78</f>
        <v>Argentina</v>
      </c>
      <c r="I78" s="283" t="str">
        <f>IF(OR(E78="",G78=""),"",IF(E78&gt;G78,"L",IF(G78&gt;E78,"V","E")))</f>
        <v>L</v>
      </c>
      <c r="J78" s="284"/>
      <c r="K78" s="285">
        <f>IF(Global!E78="","",Global!E78)</f>
        <v>0</v>
      </c>
      <c r="L78" s="285">
        <f>IF(Global!G78="","",Global!G78)</f>
        <v>3</v>
      </c>
      <c r="M78" s="296" t="str">
        <f t="shared" si="19"/>
        <v>V</v>
      </c>
      <c r="N78" s="287">
        <f>IF(M78="","",IF(AND(E78=K78,L78=G78),SEMIPuntosPorMarcador,0)+IF(M78=I78,SEMIPuntosPorGanador,0)+IF(E78-G78=K78-L78,SEMIPuntosPorDiferencia,0))</f>
        <v>0</v>
      </c>
      <c r="O78" s="166"/>
      <c r="P78" s="166"/>
      <c r="Q78" s="166"/>
      <c r="R78" s="166"/>
      <c r="S78" s="166"/>
    </row>
    <row r="79" spans="1:19" s="158" customFormat="1" ht="30.95" customHeight="1" thickBot="1" x14ac:dyDescent="0.25">
      <c r="A79" s="276">
        <f>Global!A79</f>
        <v>44909</v>
      </c>
      <c r="B79" s="306">
        <f>Global!B79</f>
        <v>0.54166666666666663</v>
      </c>
      <c r="C79" s="289">
        <f>Global!C79</f>
        <v>62</v>
      </c>
      <c r="D79" s="292" t="str">
        <f>Global!D79</f>
        <v>Marruecos (Morocco)</v>
      </c>
      <c r="E79" s="291">
        <v>2</v>
      </c>
      <c r="F79" s="292" t="s">
        <v>4</v>
      </c>
      <c r="G79" s="291">
        <v>3</v>
      </c>
      <c r="H79" s="315" t="str">
        <f>Global!H79</f>
        <v>Francia (France)</v>
      </c>
      <c r="I79" s="283" t="str">
        <f>IF(OR(E79="",G79=""),"",IF(E79&gt;G79,"L",IF(G79&gt;E79,"V","E")))</f>
        <v>V</v>
      </c>
      <c r="J79" s="284"/>
      <c r="K79" s="285">
        <f>IF(Global!E79="","",Global!E79)</f>
        <v>0</v>
      </c>
      <c r="L79" s="285">
        <f>IF(Global!G79="","",Global!G79)</f>
        <v>2</v>
      </c>
      <c r="M79" s="296" t="str">
        <f t="shared" si="19"/>
        <v>V</v>
      </c>
      <c r="N79" s="287">
        <f>IF(M79="","",IF(AND(E79=K79,L79=G79),SEMIPuntosPorMarcador,0)+IF(M79=I79,SEMIPuntosPorGanador,0)+IF(E79-G79=K79-L79,SEMIPuntosPorDiferencia,0))</f>
        <v>7</v>
      </c>
      <c r="O79" s="166"/>
      <c r="P79" s="166"/>
      <c r="Q79" s="166"/>
      <c r="R79" s="166"/>
      <c r="S79" s="166"/>
    </row>
    <row r="80" spans="1:19" s="158" customFormat="1" ht="17.25" customHeight="1" thickBot="1" x14ac:dyDescent="0.25">
      <c r="A80" s="297" t="str">
        <f>Global!A80</f>
        <v>TERCER PUESTO (Third Place)</v>
      </c>
      <c r="B80" s="312"/>
      <c r="C80" s="313"/>
      <c r="D80" s="298"/>
      <c r="E80" s="300"/>
      <c r="F80" s="298"/>
      <c r="G80" s="300"/>
      <c r="H80" s="298"/>
      <c r="I80" s="301"/>
      <c r="J80" s="117"/>
      <c r="K80" s="302"/>
      <c r="L80" s="302"/>
      <c r="M80" s="303" t="str">
        <f t="shared" si="19"/>
        <v/>
      </c>
      <c r="N80" s="304"/>
      <c r="O80" s="166"/>
      <c r="P80" s="166"/>
      <c r="Q80" s="166"/>
      <c r="R80" s="166"/>
      <c r="S80" s="166"/>
    </row>
    <row r="81" spans="1:19" s="158" customFormat="1" ht="30.95" customHeight="1" thickBot="1" x14ac:dyDescent="0.25">
      <c r="A81" s="276">
        <f>Global!A81</f>
        <v>44912</v>
      </c>
      <c r="B81" s="305">
        <f>Global!B81</f>
        <v>0.375</v>
      </c>
      <c r="C81" s="278">
        <f>Global!C81</f>
        <v>63</v>
      </c>
      <c r="D81" s="281" t="str">
        <f>Global!D81</f>
        <v>Croacia</v>
      </c>
      <c r="E81" s="280">
        <v>2</v>
      </c>
      <c r="F81" s="281" t="s">
        <v>4</v>
      </c>
      <c r="G81" s="280">
        <v>1</v>
      </c>
      <c r="H81" s="314" t="str">
        <f>Global!H81</f>
        <v>Marruecos (Morocco)</v>
      </c>
      <c r="I81" s="283" t="str">
        <f>IF(OR(E81="",G81=""),"",IF(E81&gt;G81,"L",IF(G81&gt;E81,"V","E")))</f>
        <v>L</v>
      </c>
      <c r="J81" s="284"/>
      <c r="K81" s="285">
        <f>IF(Global!E81="","",Global!E81)</f>
        <v>2</v>
      </c>
      <c r="L81" s="285">
        <f>IF(Global!G81="","",Global!G81)</f>
        <v>1</v>
      </c>
      <c r="M81" s="296" t="str">
        <f t="shared" si="19"/>
        <v>L</v>
      </c>
      <c r="N81" s="287">
        <f>IF(M81="","",IF(AND(E81=K81,L81=G81),TERCPuntosPorMarcador,0)+IF(M81=I81,TERCPuntosPorGanador,0)+IF(E81-G81=K81-L81,TERCPuntosPorDiferencia,0))</f>
        <v>10</v>
      </c>
      <c r="O81" s="166"/>
      <c r="P81" s="166"/>
      <c r="Q81" s="166"/>
      <c r="R81" s="166"/>
      <c r="S81" s="166"/>
    </row>
    <row r="82" spans="1:19" s="158" customFormat="1" ht="17.25" customHeight="1" thickBot="1" x14ac:dyDescent="0.25">
      <c r="A82" s="297" t="str">
        <f>Global!A82</f>
        <v>FINAL</v>
      </c>
      <c r="B82" s="298"/>
      <c r="C82" s="299"/>
      <c r="D82" s="298"/>
      <c r="E82" s="300"/>
      <c r="F82" s="298"/>
      <c r="G82" s="300"/>
      <c r="H82" s="298"/>
      <c r="I82" s="301"/>
      <c r="J82" s="117"/>
      <c r="K82" s="302"/>
      <c r="L82" s="302"/>
      <c r="M82" s="303" t="str">
        <f t="shared" si="19"/>
        <v/>
      </c>
      <c r="N82" s="304"/>
      <c r="O82" s="166"/>
      <c r="P82" s="166"/>
      <c r="Q82" s="166"/>
      <c r="R82" s="166"/>
      <c r="S82" s="166"/>
    </row>
    <row r="83" spans="1:19" s="158" customFormat="1" ht="30.95" customHeight="1" thickBot="1" x14ac:dyDescent="0.25">
      <c r="A83" s="276">
        <f>Global!A83</f>
        <v>44913</v>
      </c>
      <c r="B83" s="316">
        <f>Global!B83</f>
        <v>0.375</v>
      </c>
      <c r="C83" s="317">
        <f>Global!C83</f>
        <v>64</v>
      </c>
      <c r="D83" s="318" t="str">
        <f>Global!D83</f>
        <v>Argentina</v>
      </c>
      <c r="E83" s="280">
        <v>1</v>
      </c>
      <c r="F83" s="318" t="s">
        <v>4</v>
      </c>
      <c r="G83" s="280">
        <v>3</v>
      </c>
      <c r="H83" s="319" t="str">
        <f>Global!H83</f>
        <v>Francia (France)</v>
      </c>
      <c r="I83" s="283" t="str">
        <f>IF(OR(E83="",G83=""),"",IF(E83&gt;G83,"L",IF(G83&gt;E83,"V","E")))</f>
        <v>V</v>
      </c>
      <c r="J83" s="311"/>
      <c r="K83" s="320">
        <f>IF(Global!E83="","",Global!E83)</f>
        <v>2</v>
      </c>
      <c r="L83" s="320">
        <f>IF(Global!G83="","",Global!G83)</f>
        <v>2</v>
      </c>
      <c r="M83" s="286" t="str">
        <f t="shared" si="19"/>
        <v>E</v>
      </c>
      <c r="N83" s="287">
        <f>IF(M83="","",IF(AND(E83=K83,L83=G83),FINALPuntosPorMarcador,0)+IF(M83=I83,FINALPuntosPorGanador,0)+IF(E83-G83=K83-L83,FINALPuntosPorDiferencia,0))</f>
        <v>0</v>
      </c>
      <c r="O83" s="166"/>
      <c r="P83" s="166"/>
      <c r="Q83" s="166"/>
      <c r="R83" s="166"/>
      <c r="S83" s="166"/>
    </row>
    <row r="84" spans="1:19" ht="17.25" customHeight="1" x14ac:dyDescent="0.2">
      <c r="A84" s="262"/>
      <c r="B84" s="263"/>
      <c r="C84" s="264"/>
      <c r="D84" s="196"/>
      <c r="E84" s="192"/>
      <c r="F84" s="196"/>
      <c r="G84" s="192"/>
      <c r="H84" s="196"/>
      <c r="I84" s="195"/>
      <c r="J84" s="29"/>
      <c r="K84" s="198"/>
      <c r="L84" s="198"/>
      <c r="M84" s="265" t="s">
        <v>22</v>
      </c>
      <c r="N84" s="266">
        <f>SUM(N8:N83)</f>
        <v>86</v>
      </c>
      <c r="O84" s="161"/>
      <c r="P84" s="161"/>
      <c r="Q84" s="161"/>
      <c r="R84" s="161"/>
      <c r="S84" s="161"/>
    </row>
    <row r="85" spans="1:19" s="10" customFormat="1" ht="17.25" customHeight="1" x14ac:dyDescent="0.2">
      <c r="A85" s="87" t="str">
        <f>Global!A85</f>
        <v>FASE DE GRUPOS</v>
      </c>
      <c r="B85" s="88"/>
      <c r="C85" s="89"/>
      <c r="D85" s="90"/>
      <c r="E85" s="267"/>
      <c r="F85" s="90"/>
      <c r="G85" s="267"/>
      <c r="H85" s="92"/>
      <c r="I85" s="81"/>
      <c r="J85" s="30"/>
      <c r="K85" s="189"/>
      <c r="L85" s="189"/>
      <c r="M85" s="189"/>
      <c r="N85" s="189"/>
      <c r="O85" s="82"/>
      <c r="P85" s="82"/>
      <c r="Q85" s="82"/>
      <c r="R85" s="82"/>
      <c r="S85" s="82"/>
    </row>
    <row r="86" spans="1:19" ht="17.25" customHeight="1" x14ac:dyDescent="0.2">
      <c r="A86" s="83" t="str">
        <f>Global!A86</f>
        <v>Puntos por Marcador Atinado</v>
      </c>
      <c r="B86" s="83"/>
      <c r="C86" s="93"/>
      <c r="D86" s="83"/>
      <c r="E86" s="94">
        <f>Global!E86</f>
        <v>1</v>
      </c>
      <c r="F86" s="53"/>
      <c r="G86" s="268"/>
      <c r="H86" s="53"/>
      <c r="I86" s="57"/>
      <c r="J86" s="30"/>
      <c r="K86" s="167"/>
      <c r="L86" s="167"/>
      <c r="M86" s="167"/>
      <c r="N86" s="167"/>
      <c r="O86" s="167"/>
      <c r="P86" s="167"/>
      <c r="Q86" s="167"/>
      <c r="R86" s="167"/>
      <c r="S86" s="167"/>
    </row>
    <row r="87" spans="1:19" ht="17.25" customHeight="1" x14ac:dyDescent="0.2">
      <c r="A87" s="83" t="str">
        <f>Global!A87</f>
        <v>Puntos por Ganador/Empate Atinado</v>
      </c>
      <c r="B87" s="83"/>
      <c r="C87" s="93"/>
      <c r="D87" s="85"/>
      <c r="E87" s="94">
        <f>Global!E87</f>
        <v>1</v>
      </c>
      <c r="F87" s="53"/>
      <c r="G87" s="268"/>
      <c r="H87" s="53"/>
      <c r="I87" s="57"/>
      <c r="J87" s="30"/>
      <c r="K87" s="167"/>
      <c r="L87" s="167"/>
      <c r="M87" s="167"/>
      <c r="N87" s="167"/>
      <c r="O87" s="167"/>
      <c r="P87" s="167"/>
      <c r="Q87" s="167"/>
      <c r="R87" s="167"/>
      <c r="S87" s="167"/>
    </row>
    <row r="88" spans="1:19" ht="17.25" customHeight="1" x14ac:dyDescent="0.2">
      <c r="A88" s="83" t="str">
        <f>Global!A88</f>
        <v>Puntos por Ganador y Diferencia de Goles Atinado</v>
      </c>
      <c r="B88" s="84"/>
      <c r="C88" s="84"/>
      <c r="D88" s="85"/>
      <c r="E88" s="94">
        <f>Global!E88</f>
        <v>1</v>
      </c>
      <c r="F88" s="53"/>
      <c r="G88" s="268"/>
      <c r="H88" s="53"/>
      <c r="I88" s="57"/>
      <c r="J88" s="30"/>
      <c r="K88" s="167"/>
      <c r="L88" s="167"/>
      <c r="M88" s="167"/>
      <c r="N88" s="167"/>
      <c r="O88" s="167"/>
      <c r="P88" s="167"/>
      <c r="Q88" s="167"/>
      <c r="R88" s="167"/>
      <c r="S88" s="167"/>
    </row>
    <row r="89" spans="1:19" ht="17.25" customHeight="1" x14ac:dyDescent="0.2">
      <c r="A89" s="83"/>
      <c r="B89" s="84"/>
      <c r="C89" s="84"/>
      <c r="D89" s="85"/>
      <c r="E89" s="269"/>
      <c r="F89" s="53"/>
      <c r="G89" s="268"/>
      <c r="H89" s="53"/>
      <c r="I89" s="57"/>
      <c r="J89" s="30"/>
      <c r="K89" s="167"/>
      <c r="L89" s="167"/>
      <c r="M89" s="167"/>
      <c r="N89" s="167"/>
      <c r="O89" s="167"/>
      <c r="P89" s="167"/>
      <c r="Q89" s="167"/>
      <c r="R89" s="167"/>
      <c r="S89" s="167"/>
    </row>
    <row r="90" spans="1:19" ht="17.25" customHeight="1" x14ac:dyDescent="0.2">
      <c r="A90" s="87" t="str">
        <f>Global!A90</f>
        <v>OCTAVOS DE FINAL</v>
      </c>
      <c r="B90" s="55"/>
      <c r="C90" s="55"/>
      <c r="D90" s="53"/>
      <c r="E90" s="268"/>
      <c r="F90" s="53"/>
      <c r="G90" s="268"/>
      <c r="H90" s="53"/>
      <c r="I90" s="57"/>
      <c r="J90" s="30"/>
      <c r="K90" s="167"/>
      <c r="L90" s="167"/>
      <c r="M90" s="167"/>
      <c r="N90" s="167"/>
      <c r="O90" s="167"/>
      <c r="P90" s="167"/>
      <c r="Q90" s="167"/>
      <c r="R90" s="167"/>
      <c r="S90" s="167"/>
    </row>
    <row r="91" spans="1:19" ht="17.25" customHeight="1" x14ac:dyDescent="0.2">
      <c r="A91" s="83" t="str">
        <f>Global!A91</f>
        <v>Puntos por Marcador Atinado</v>
      </c>
      <c r="B91" s="83"/>
      <c r="C91" s="93"/>
      <c r="D91" s="83"/>
      <c r="E91" s="94">
        <f>Global!E91</f>
        <v>1</v>
      </c>
      <c r="F91" s="53"/>
      <c r="G91" s="268"/>
      <c r="H91" s="53"/>
      <c r="I91" s="57"/>
      <c r="J91" s="30"/>
      <c r="K91" s="167"/>
      <c r="L91" s="167"/>
      <c r="M91" s="167"/>
      <c r="N91" s="167"/>
      <c r="O91" s="167"/>
      <c r="P91" s="167"/>
      <c r="Q91" s="167"/>
      <c r="R91" s="167"/>
      <c r="S91" s="167"/>
    </row>
    <row r="92" spans="1:19" ht="17.25" customHeight="1" x14ac:dyDescent="0.2">
      <c r="A92" s="83" t="str">
        <f>Global!A92</f>
        <v>Puntos por Ganador/Empate Atinado</v>
      </c>
      <c r="B92" s="83"/>
      <c r="C92" s="93"/>
      <c r="D92" s="85"/>
      <c r="E92" s="94">
        <f>Global!E92</f>
        <v>3</v>
      </c>
      <c r="F92" s="53"/>
      <c r="G92" s="268"/>
      <c r="H92" s="53"/>
      <c r="I92" s="57"/>
      <c r="J92" s="30"/>
      <c r="K92" s="167"/>
      <c r="L92" s="167"/>
      <c r="M92" s="167"/>
      <c r="N92" s="167"/>
      <c r="O92" s="167"/>
      <c r="P92" s="167"/>
      <c r="Q92" s="167"/>
      <c r="R92" s="167"/>
      <c r="S92" s="167"/>
    </row>
    <row r="93" spans="1:19" ht="17.25" customHeight="1" x14ac:dyDescent="0.2">
      <c r="A93" s="83" t="str">
        <f>Global!A93</f>
        <v>Puntos por Ganador y Diferencia de Goles Atinado</v>
      </c>
      <c r="B93" s="84"/>
      <c r="C93" s="84"/>
      <c r="D93" s="85"/>
      <c r="E93" s="94">
        <f>Global!E93</f>
        <v>1</v>
      </c>
      <c r="F93" s="53"/>
      <c r="G93" s="268"/>
      <c r="H93" s="53"/>
      <c r="I93" s="57"/>
      <c r="J93" s="30"/>
      <c r="K93" s="167"/>
      <c r="L93" s="167"/>
      <c r="M93" s="167"/>
      <c r="N93" s="167"/>
      <c r="O93" s="167"/>
      <c r="P93" s="167"/>
      <c r="Q93" s="167"/>
      <c r="R93" s="167"/>
      <c r="S93" s="167"/>
    </row>
    <row r="94" spans="1:19" ht="17.25" customHeight="1" x14ac:dyDescent="0.2">
      <c r="A94" s="54"/>
      <c r="B94" s="55"/>
      <c r="C94" s="55"/>
      <c r="D94" s="53"/>
      <c r="E94" s="268"/>
      <c r="F94" s="53"/>
      <c r="G94" s="268"/>
      <c r="H94" s="53"/>
      <c r="I94" s="57"/>
      <c r="J94" s="30"/>
      <c r="K94" s="167"/>
      <c r="L94" s="167"/>
      <c r="M94" s="167"/>
      <c r="N94" s="167"/>
      <c r="O94" s="167"/>
      <c r="P94" s="167"/>
      <c r="Q94" s="167"/>
      <c r="R94" s="167"/>
      <c r="S94" s="167"/>
    </row>
    <row r="95" spans="1:19" ht="17.25" customHeight="1" x14ac:dyDescent="0.2">
      <c r="A95" s="87" t="str">
        <f>Global!A95</f>
        <v>CUARTOS DE FINAL</v>
      </c>
      <c r="B95" s="55"/>
      <c r="C95" s="55"/>
      <c r="D95" s="53"/>
      <c r="E95" s="268"/>
      <c r="F95" s="53"/>
      <c r="G95" s="268"/>
      <c r="H95" s="53"/>
      <c r="I95" s="57"/>
      <c r="J95" s="30"/>
      <c r="K95" s="167"/>
      <c r="L95" s="167"/>
      <c r="M95" s="167"/>
      <c r="N95" s="167"/>
      <c r="O95" s="167"/>
      <c r="P95" s="167"/>
      <c r="Q95" s="167"/>
      <c r="R95" s="167"/>
      <c r="S95" s="167"/>
    </row>
    <row r="96" spans="1:19" ht="17.25" customHeight="1" x14ac:dyDescent="0.2">
      <c r="A96" s="83" t="str">
        <f>Global!A96</f>
        <v>Puntos por Marcador Atinado</v>
      </c>
      <c r="B96" s="83"/>
      <c r="C96" s="93"/>
      <c r="D96" s="83"/>
      <c r="E96" s="94">
        <f>Global!E96</f>
        <v>1</v>
      </c>
      <c r="F96" s="53"/>
      <c r="G96" s="268"/>
      <c r="H96" s="53"/>
      <c r="I96" s="57"/>
      <c r="J96" s="30"/>
      <c r="K96" s="167"/>
      <c r="L96" s="167"/>
      <c r="M96" s="167"/>
      <c r="N96" s="167"/>
      <c r="O96" s="167"/>
      <c r="P96" s="167"/>
      <c r="Q96" s="167"/>
      <c r="R96" s="167"/>
      <c r="S96" s="167"/>
    </row>
    <row r="97" spans="1:19" ht="17.25" customHeight="1" x14ac:dyDescent="0.2">
      <c r="A97" s="83" t="str">
        <f>Global!A97</f>
        <v>Puntos por Ganador/Empate Atinado</v>
      </c>
      <c r="B97" s="83"/>
      <c r="C97" s="93"/>
      <c r="D97" s="85"/>
      <c r="E97" s="94">
        <f>Global!E97</f>
        <v>5</v>
      </c>
      <c r="F97" s="53"/>
      <c r="G97" s="268"/>
      <c r="H97" s="53"/>
      <c r="I97" s="57"/>
      <c r="J97" s="30"/>
      <c r="K97" s="167"/>
      <c r="L97" s="167"/>
      <c r="M97" s="167"/>
      <c r="N97" s="167"/>
      <c r="O97" s="167"/>
      <c r="P97" s="167"/>
      <c r="Q97" s="167"/>
      <c r="R97" s="167"/>
      <c r="S97" s="167"/>
    </row>
    <row r="98" spans="1:19" ht="17.25" customHeight="1" x14ac:dyDescent="0.2">
      <c r="A98" s="83" t="str">
        <f>Global!A98</f>
        <v>Puntos por Ganador y Diferencia de Goles Atinado</v>
      </c>
      <c r="B98" s="84"/>
      <c r="C98" s="84"/>
      <c r="D98" s="85"/>
      <c r="E98" s="94">
        <f>Global!E98</f>
        <v>1</v>
      </c>
      <c r="F98" s="53"/>
      <c r="G98" s="268"/>
      <c r="H98" s="53"/>
      <c r="I98" s="57"/>
      <c r="J98" s="30"/>
      <c r="K98" s="167"/>
      <c r="L98" s="167"/>
      <c r="M98" s="167"/>
      <c r="N98" s="167"/>
      <c r="O98" s="167"/>
      <c r="P98" s="167"/>
      <c r="Q98" s="167"/>
      <c r="R98" s="167"/>
      <c r="S98" s="167"/>
    </row>
    <row r="99" spans="1:19" ht="17.25" customHeight="1" x14ac:dyDescent="0.2">
      <c r="A99" s="54"/>
      <c r="B99" s="55"/>
      <c r="C99" s="55"/>
      <c r="D99" s="53"/>
      <c r="E99" s="268"/>
      <c r="F99" s="53"/>
      <c r="G99" s="268"/>
      <c r="H99" s="53"/>
      <c r="I99" s="57"/>
      <c r="J99" s="30"/>
      <c r="K99" s="167"/>
      <c r="L99" s="167"/>
      <c r="M99" s="167"/>
      <c r="N99" s="167"/>
      <c r="O99" s="167"/>
      <c r="P99" s="167"/>
      <c r="Q99" s="167"/>
      <c r="R99" s="167"/>
      <c r="S99" s="167"/>
    </row>
    <row r="100" spans="1:19" ht="17.25" customHeight="1" x14ac:dyDescent="0.2">
      <c r="A100" s="87" t="str">
        <f>Global!A100</f>
        <v>SEMIFINAL</v>
      </c>
      <c r="B100" s="55"/>
      <c r="C100" s="55"/>
      <c r="D100" s="53"/>
      <c r="E100" s="268"/>
      <c r="F100" s="53"/>
      <c r="G100" s="268"/>
      <c r="H100" s="53"/>
      <c r="I100" s="57"/>
      <c r="J100" s="30"/>
      <c r="K100" s="167"/>
      <c r="L100" s="167"/>
      <c r="M100" s="167"/>
      <c r="N100" s="167"/>
      <c r="O100" s="167"/>
      <c r="P100" s="167"/>
      <c r="Q100" s="167"/>
      <c r="R100" s="167"/>
      <c r="S100" s="167"/>
    </row>
    <row r="101" spans="1:19" ht="17.25" customHeight="1" x14ac:dyDescent="0.2">
      <c r="A101" s="83" t="str">
        <f>Global!A101</f>
        <v>Puntos por Marcador Atinado</v>
      </c>
      <c r="B101" s="83"/>
      <c r="C101" s="93"/>
      <c r="D101" s="83"/>
      <c r="E101" s="94">
        <f>Global!E101</f>
        <v>1</v>
      </c>
      <c r="F101" s="53"/>
      <c r="G101" s="268"/>
      <c r="H101" s="53"/>
      <c r="I101" s="57"/>
      <c r="J101" s="30"/>
      <c r="K101" s="167"/>
      <c r="L101" s="167"/>
      <c r="M101" s="167"/>
      <c r="N101" s="167"/>
      <c r="O101" s="167"/>
      <c r="P101" s="167"/>
      <c r="Q101" s="167"/>
      <c r="R101" s="167"/>
      <c r="S101" s="167"/>
    </row>
    <row r="102" spans="1:19" ht="17.25" customHeight="1" x14ac:dyDescent="0.2">
      <c r="A102" s="83" t="str">
        <f>Global!A102</f>
        <v>Puntos por Ganador/Empate Atinado</v>
      </c>
      <c r="B102" s="83"/>
      <c r="C102" s="93"/>
      <c r="D102" s="85"/>
      <c r="E102" s="94">
        <f>Global!E102</f>
        <v>7</v>
      </c>
      <c r="F102" s="53"/>
      <c r="G102" s="268"/>
      <c r="H102" s="53"/>
      <c r="I102" s="57"/>
      <c r="J102" s="30"/>
      <c r="K102" s="167"/>
      <c r="L102" s="167"/>
      <c r="M102" s="167"/>
      <c r="N102" s="167"/>
      <c r="O102" s="167"/>
      <c r="P102" s="167"/>
      <c r="Q102" s="167"/>
      <c r="R102" s="167"/>
      <c r="S102" s="167"/>
    </row>
    <row r="103" spans="1:19" ht="17.25" customHeight="1" x14ac:dyDescent="0.2">
      <c r="A103" s="83" t="str">
        <f>Global!A103</f>
        <v>Puntos por Ganador y Diferencia de Goles Atinado</v>
      </c>
      <c r="B103" s="84"/>
      <c r="C103" s="84"/>
      <c r="D103" s="85"/>
      <c r="E103" s="94">
        <f>Global!E103</f>
        <v>1</v>
      </c>
      <c r="F103" s="53"/>
      <c r="G103" s="268"/>
      <c r="H103" s="53"/>
      <c r="I103" s="57"/>
      <c r="J103" s="30"/>
      <c r="K103" s="167"/>
      <c r="L103" s="167"/>
      <c r="M103" s="167"/>
      <c r="N103" s="167"/>
      <c r="O103" s="167"/>
      <c r="P103" s="167"/>
      <c r="Q103" s="167"/>
      <c r="R103" s="167"/>
      <c r="S103" s="167"/>
    </row>
    <row r="104" spans="1:19" ht="17.25" customHeight="1" x14ac:dyDescent="0.2">
      <c r="A104" s="54"/>
      <c r="B104" s="55"/>
      <c r="C104" s="55"/>
      <c r="D104" s="53"/>
      <c r="E104" s="268"/>
      <c r="F104" s="53"/>
      <c r="G104" s="268"/>
      <c r="H104" s="53"/>
      <c r="I104" s="57"/>
      <c r="J104" s="30"/>
      <c r="K104" s="167"/>
      <c r="L104" s="167"/>
      <c r="M104" s="167"/>
      <c r="N104" s="167"/>
      <c r="O104" s="167"/>
      <c r="P104" s="167"/>
      <c r="Q104" s="167"/>
      <c r="R104" s="167"/>
      <c r="S104" s="167"/>
    </row>
    <row r="105" spans="1:19" ht="17.25" customHeight="1" x14ac:dyDescent="0.2">
      <c r="A105" s="87" t="str">
        <f>Global!A105</f>
        <v>TERCER LUGAR</v>
      </c>
      <c r="B105" s="55"/>
      <c r="C105" s="55"/>
      <c r="D105" s="53"/>
      <c r="E105" s="268"/>
      <c r="F105" s="53"/>
      <c r="G105" s="268"/>
      <c r="H105" s="53"/>
      <c r="I105" s="57"/>
      <c r="J105" s="30"/>
      <c r="K105" s="167"/>
      <c r="L105" s="167"/>
      <c r="M105" s="167"/>
      <c r="N105" s="167"/>
      <c r="O105" s="167"/>
      <c r="P105" s="167"/>
      <c r="Q105" s="167"/>
      <c r="R105" s="167"/>
      <c r="S105" s="167"/>
    </row>
    <row r="106" spans="1:19" ht="17.25" customHeight="1" x14ac:dyDescent="0.2">
      <c r="A106" s="83" t="str">
        <f>Global!A106</f>
        <v>Puntos por Marcador Atinado</v>
      </c>
      <c r="B106" s="83"/>
      <c r="C106" s="93"/>
      <c r="D106" s="83"/>
      <c r="E106" s="94">
        <f>Global!E106</f>
        <v>1</v>
      </c>
      <c r="F106" s="53"/>
      <c r="G106" s="268"/>
      <c r="H106" s="53"/>
      <c r="I106" s="57"/>
      <c r="J106" s="30"/>
      <c r="K106" s="167"/>
      <c r="L106" s="167"/>
      <c r="M106" s="167"/>
      <c r="N106" s="167"/>
      <c r="O106" s="167"/>
      <c r="P106" s="167"/>
      <c r="Q106" s="167"/>
      <c r="R106" s="167"/>
      <c r="S106" s="167"/>
    </row>
    <row r="107" spans="1:19" ht="17.25" customHeight="1" x14ac:dyDescent="0.2">
      <c r="A107" s="83" t="str">
        <f>Global!A107</f>
        <v>Puntos por Ganador/Empate Atinado</v>
      </c>
      <c r="B107" s="83"/>
      <c r="C107" s="93"/>
      <c r="D107" s="85"/>
      <c r="E107" s="94">
        <f>Global!E107</f>
        <v>8</v>
      </c>
      <c r="F107" s="53"/>
      <c r="G107" s="268"/>
      <c r="H107" s="53"/>
      <c r="I107" s="57"/>
      <c r="J107" s="30"/>
      <c r="K107" s="167"/>
      <c r="L107" s="167"/>
      <c r="M107" s="167"/>
      <c r="N107" s="167"/>
      <c r="O107" s="167"/>
      <c r="P107" s="167"/>
      <c r="Q107" s="167"/>
      <c r="R107" s="167"/>
      <c r="S107" s="167"/>
    </row>
    <row r="108" spans="1:19" ht="17.25" customHeight="1" x14ac:dyDescent="0.2">
      <c r="A108" s="83" t="str">
        <f>Global!A108</f>
        <v>Puntos por Ganador y Diferencia de Goles Atinado</v>
      </c>
      <c r="B108" s="84"/>
      <c r="C108" s="84"/>
      <c r="D108" s="85"/>
      <c r="E108" s="94">
        <f>Global!E108</f>
        <v>1</v>
      </c>
      <c r="F108" s="53"/>
      <c r="G108" s="268"/>
      <c r="H108" s="53"/>
      <c r="I108" s="57"/>
      <c r="J108" s="30"/>
      <c r="K108" s="167"/>
      <c r="L108" s="167"/>
      <c r="M108" s="167"/>
      <c r="N108" s="167"/>
      <c r="O108" s="167"/>
      <c r="P108" s="167"/>
      <c r="Q108" s="167"/>
      <c r="R108" s="167"/>
      <c r="S108" s="167"/>
    </row>
    <row r="109" spans="1:19" ht="17.25" customHeight="1" x14ac:dyDescent="0.2">
      <c r="A109" s="83"/>
      <c r="B109" s="84"/>
      <c r="C109" s="84"/>
      <c r="D109" s="85"/>
      <c r="E109" s="94"/>
      <c r="F109" s="53"/>
      <c r="G109" s="268"/>
      <c r="H109" s="53"/>
      <c r="I109" s="57"/>
      <c r="J109" s="30"/>
      <c r="K109" s="167"/>
      <c r="L109" s="167"/>
      <c r="M109" s="167"/>
      <c r="N109" s="167"/>
      <c r="O109" s="167"/>
      <c r="P109" s="167"/>
      <c r="Q109" s="167"/>
      <c r="R109" s="167"/>
      <c r="S109" s="167"/>
    </row>
    <row r="110" spans="1:19" ht="17.25" customHeight="1" x14ac:dyDescent="0.2">
      <c r="A110" s="87" t="str">
        <f>Global!A110</f>
        <v>FINAL</v>
      </c>
      <c r="B110" s="55"/>
      <c r="C110" s="55"/>
      <c r="D110" s="53"/>
      <c r="E110" s="268"/>
      <c r="F110" s="53"/>
      <c r="G110" s="268"/>
      <c r="H110" s="53"/>
      <c r="I110" s="57"/>
      <c r="J110" s="30"/>
      <c r="K110" s="167"/>
      <c r="L110" s="167"/>
      <c r="M110" s="167"/>
      <c r="N110" s="167"/>
      <c r="O110" s="167"/>
      <c r="P110" s="167"/>
      <c r="Q110" s="167"/>
      <c r="R110" s="167"/>
      <c r="S110" s="167"/>
    </row>
    <row r="111" spans="1:19" ht="17.25" customHeight="1" x14ac:dyDescent="0.2">
      <c r="A111" s="83" t="str">
        <f>Global!A111</f>
        <v>Puntos por Marcador Atinado</v>
      </c>
      <c r="B111" s="83"/>
      <c r="C111" s="93"/>
      <c r="D111" s="83"/>
      <c r="E111" s="94">
        <f>Global!E111</f>
        <v>1</v>
      </c>
      <c r="F111" s="53"/>
      <c r="G111" s="268"/>
      <c r="H111" s="53"/>
      <c r="I111" s="57"/>
      <c r="J111" s="30"/>
      <c r="K111" s="167"/>
      <c r="L111" s="167"/>
      <c r="M111" s="167"/>
      <c r="N111" s="167"/>
      <c r="O111" s="167"/>
      <c r="P111" s="167"/>
      <c r="Q111" s="167"/>
      <c r="R111" s="167"/>
      <c r="S111" s="167"/>
    </row>
    <row r="112" spans="1:19" ht="17.25" customHeight="1" x14ac:dyDescent="0.2">
      <c r="A112" s="83" t="str">
        <f>Global!A112</f>
        <v>Puntos por Ganador/Empate Atinado</v>
      </c>
      <c r="B112" s="83"/>
      <c r="C112" s="93"/>
      <c r="D112" s="85"/>
      <c r="E112" s="94">
        <f>Global!E112</f>
        <v>10</v>
      </c>
      <c r="F112" s="53"/>
      <c r="G112" s="268"/>
      <c r="H112" s="53"/>
      <c r="I112" s="57"/>
      <c r="J112" s="30"/>
      <c r="K112" s="167"/>
      <c r="L112" s="167"/>
      <c r="M112" s="167"/>
      <c r="N112" s="167"/>
      <c r="O112" s="167"/>
      <c r="P112" s="167"/>
      <c r="Q112" s="167"/>
      <c r="R112" s="167"/>
      <c r="S112" s="167"/>
    </row>
    <row r="113" spans="1:19" ht="17.25" customHeight="1" x14ac:dyDescent="0.2">
      <c r="A113" s="83" t="str">
        <f>Global!A113</f>
        <v>Puntos por Ganador y Diferencia de Goles Atinado</v>
      </c>
      <c r="B113" s="84"/>
      <c r="C113" s="84"/>
      <c r="D113" s="85"/>
      <c r="E113" s="94">
        <f>Global!E113</f>
        <v>1</v>
      </c>
      <c r="F113" s="53"/>
      <c r="G113" s="268"/>
      <c r="H113" s="53"/>
      <c r="I113" s="57"/>
      <c r="J113" s="30"/>
      <c r="K113" s="167"/>
      <c r="L113" s="167"/>
      <c r="M113" s="167"/>
      <c r="N113" s="167"/>
      <c r="O113" s="167"/>
      <c r="P113" s="167"/>
      <c r="Q113" s="167"/>
      <c r="R113" s="167"/>
      <c r="S113" s="167"/>
    </row>
    <row r="114" spans="1:19" ht="17.25" customHeight="1" x14ac:dyDescent="0.2">
      <c r="A114" s="54"/>
      <c r="B114" s="55"/>
      <c r="C114" s="55"/>
      <c r="D114" s="53"/>
      <c r="E114" s="268"/>
      <c r="F114" s="53"/>
      <c r="G114" s="268"/>
      <c r="H114" s="53"/>
      <c r="I114" s="57"/>
      <c r="J114" s="30"/>
      <c r="K114" s="167"/>
      <c r="L114" s="167"/>
      <c r="M114" s="167"/>
      <c r="N114" s="167"/>
      <c r="O114" s="167"/>
      <c r="P114" s="167"/>
      <c r="Q114" s="167"/>
      <c r="R114" s="167"/>
      <c r="S114" s="167"/>
    </row>
    <row r="115" spans="1:19" ht="17.25" customHeight="1" x14ac:dyDescent="0.2">
      <c r="A115" s="54"/>
      <c r="B115" s="55"/>
      <c r="C115" s="55"/>
      <c r="D115" s="53"/>
      <c r="E115" s="268"/>
      <c r="F115" s="53"/>
      <c r="G115" s="268"/>
      <c r="H115" s="53"/>
      <c r="I115" s="57"/>
      <c r="J115" s="30"/>
      <c r="K115" s="167"/>
      <c r="L115" s="167"/>
      <c r="M115" s="167"/>
      <c r="N115" s="167"/>
      <c r="O115" s="167"/>
      <c r="P115" s="167"/>
      <c r="Q115" s="167"/>
      <c r="R115" s="167"/>
      <c r="S115" s="167"/>
    </row>
    <row r="116" spans="1:19" ht="17.25" customHeight="1" x14ac:dyDescent="0.2">
      <c r="A116" s="54"/>
      <c r="B116" s="55"/>
      <c r="C116" s="55"/>
      <c r="D116" s="53"/>
      <c r="E116" s="268"/>
      <c r="F116" s="53"/>
      <c r="G116" s="268"/>
      <c r="H116" s="53"/>
      <c r="I116" s="57"/>
      <c r="J116" s="30"/>
      <c r="K116" s="167"/>
      <c r="L116" s="167"/>
      <c r="M116" s="167"/>
      <c r="N116" s="167"/>
      <c r="O116" s="167"/>
      <c r="P116" s="167"/>
      <c r="Q116" s="167"/>
      <c r="R116" s="167"/>
      <c r="S116" s="167"/>
    </row>
    <row r="117" spans="1:19" ht="17.25" customHeight="1" x14ac:dyDescent="0.2">
      <c r="A117" s="54"/>
      <c r="B117" s="55"/>
      <c r="C117" s="55"/>
      <c r="D117" s="53"/>
      <c r="E117" s="268"/>
      <c r="F117" s="53"/>
      <c r="G117" s="268"/>
      <c r="H117" s="53"/>
      <c r="I117" s="57"/>
      <c r="J117" s="30"/>
      <c r="K117" s="167"/>
      <c r="L117" s="167"/>
      <c r="M117" s="167"/>
      <c r="N117" s="167"/>
      <c r="O117" s="167"/>
      <c r="P117" s="167"/>
      <c r="Q117" s="167"/>
      <c r="R117" s="167"/>
      <c r="S117" s="167"/>
    </row>
    <row r="118" spans="1:19" ht="17.25" customHeight="1" x14ac:dyDescent="0.2">
      <c r="A118" s="54"/>
      <c r="B118" s="55"/>
      <c r="C118" s="55"/>
      <c r="D118" s="53"/>
      <c r="E118" s="268"/>
      <c r="F118" s="53"/>
      <c r="G118" s="268"/>
      <c r="H118" s="53"/>
      <c r="I118" s="57"/>
      <c r="J118" s="30"/>
      <c r="K118" s="167"/>
      <c r="L118" s="167"/>
      <c r="M118" s="167"/>
      <c r="N118" s="167"/>
      <c r="O118" s="167"/>
      <c r="P118" s="167"/>
      <c r="Q118" s="167"/>
      <c r="R118" s="167"/>
      <c r="S118" s="167"/>
    </row>
    <row r="119" spans="1:19" ht="17.25" customHeight="1" x14ac:dyDescent="0.2">
      <c r="A119" s="54"/>
      <c r="B119" s="55"/>
      <c r="C119" s="55"/>
      <c r="D119" s="53"/>
      <c r="E119" s="268"/>
      <c r="F119" s="53"/>
      <c r="G119" s="268"/>
      <c r="H119" s="53"/>
      <c r="I119" s="57"/>
      <c r="J119" s="30"/>
      <c r="K119" s="167"/>
      <c r="L119" s="167"/>
      <c r="M119" s="167"/>
      <c r="N119" s="167"/>
      <c r="O119" s="167"/>
      <c r="P119" s="167"/>
      <c r="Q119" s="167"/>
      <c r="R119" s="167"/>
      <c r="S119" s="167"/>
    </row>
    <row r="120" spans="1:19" ht="17.25" customHeight="1" x14ac:dyDescent="0.2">
      <c r="A120" s="54"/>
      <c r="B120" s="55"/>
      <c r="C120" s="55"/>
      <c r="D120" s="53"/>
      <c r="E120" s="268"/>
      <c r="F120" s="53"/>
      <c r="G120" s="268"/>
      <c r="H120" s="53"/>
      <c r="I120" s="57"/>
      <c r="J120" s="30"/>
      <c r="K120" s="167"/>
      <c r="L120" s="167"/>
      <c r="M120" s="167"/>
      <c r="N120" s="167"/>
      <c r="O120" s="167"/>
      <c r="P120" s="167"/>
      <c r="Q120" s="167"/>
      <c r="R120" s="167"/>
      <c r="S120" s="167"/>
    </row>
  </sheetData>
  <sheetProtection sheet="1" objects="1" scenarios="1"/>
  <mergeCells count="3">
    <mergeCell ref="A1:N1"/>
    <mergeCell ref="B3:D3"/>
    <mergeCell ref="B4:D4"/>
  </mergeCells>
  <dataValidations count="1">
    <dataValidation type="whole" allowBlank="1" showInputMessage="1" showErrorMessage="1" sqref="E3:E85 E114:E120 E89:E90 E94:E95 E99:E100 E104:E105 E110" xr:uid="{027DDD97-A9A3-4AC1-9DFB-BC02E5A66D8F}">
      <formula1>0</formula1>
      <formula2>20</formula2>
    </dataValidation>
  </dataValidations>
  <hyperlinks>
    <hyperlink ref="A1:N1" location="Global!A1" display="Quiniela Mundial 2010" xr:uid="{56EDEA47-038F-4CEC-A93E-CCCDB8C8B2C4}"/>
  </hyperlinks>
  <pageMargins left="0.7" right="0.7" top="0.75" bottom="0.75" header="0.3" footer="0.3"/>
  <pageSetup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3"/>
  <dimension ref="A1:S120"/>
  <sheetViews>
    <sheetView workbookViewId="0">
      <selection activeCell="A2" sqref="A1:N1048576"/>
    </sheetView>
  </sheetViews>
  <sheetFormatPr defaultColWidth="9.140625" defaultRowHeight="17.25" customHeight="1" x14ac:dyDescent="0.2"/>
  <cols>
    <col min="1" max="1" width="12" style="270" customWidth="1"/>
    <col min="2" max="2" width="10.7109375" style="271" customWidth="1"/>
    <col min="3" max="3" width="6.85546875" style="271" bestFit="1" customWidth="1"/>
    <col min="4" max="4" width="12.42578125" style="157" customWidth="1"/>
    <col min="5" max="5" width="3.7109375" style="272" customWidth="1"/>
    <col min="6" max="6" width="5.42578125" style="157" customWidth="1"/>
    <col min="7" max="7" width="3.85546875" style="272" customWidth="1"/>
    <col min="8" max="8" width="13" style="157" customWidth="1"/>
    <col min="9" max="9" width="5.85546875" style="273" customWidth="1"/>
    <col min="10" max="10" width="3" style="10" customWidth="1"/>
    <col min="11" max="11" width="5" style="274" customWidth="1"/>
    <col min="12" max="12" width="5.28515625" style="274" customWidth="1"/>
    <col min="13" max="13" width="6.5703125" style="275" customWidth="1"/>
    <col min="14" max="14" width="7.7109375" style="10" bestFit="1" customWidth="1"/>
    <col min="15" max="16384" width="9.140625" style="157"/>
  </cols>
  <sheetData>
    <row r="1" spans="1:19" ht="26.25" customHeight="1" x14ac:dyDescent="0.35">
      <c r="A1" s="352" t="s">
        <v>82</v>
      </c>
      <c r="B1" s="352"/>
      <c r="C1" s="352"/>
      <c r="D1" s="352"/>
      <c r="E1" s="352"/>
      <c r="F1" s="352"/>
      <c r="G1" s="352"/>
      <c r="H1" s="352"/>
      <c r="I1" s="352"/>
      <c r="J1" s="352"/>
      <c r="K1" s="352"/>
      <c r="L1" s="352"/>
      <c r="M1" s="352"/>
      <c r="N1" s="352"/>
      <c r="O1" s="161"/>
      <c r="P1" s="161"/>
      <c r="Q1" s="161"/>
      <c r="R1" s="161"/>
      <c r="S1" s="161"/>
    </row>
    <row r="2" spans="1:19" ht="12.75" customHeight="1" x14ac:dyDescent="0.3">
      <c r="A2" s="28"/>
      <c r="B2" s="28"/>
      <c r="C2" s="28"/>
      <c r="D2" s="28"/>
      <c r="E2" s="1"/>
      <c r="F2" s="28"/>
      <c r="G2" s="1"/>
      <c r="H2" s="28"/>
      <c r="I2" s="28"/>
      <c r="J2" s="28"/>
      <c r="K2" s="33"/>
      <c r="L2" s="33"/>
      <c r="M2" s="28"/>
      <c r="N2" s="28"/>
      <c r="O2" s="161"/>
      <c r="P2" s="161"/>
      <c r="Q2" s="161"/>
      <c r="R2" s="161"/>
      <c r="S2" s="161"/>
    </row>
    <row r="3" spans="1:19" ht="17.25" customHeight="1" x14ac:dyDescent="0.2">
      <c r="A3" s="191" t="s">
        <v>17</v>
      </c>
      <c r="B3" s="353" t="s">
        <v>142</v>
      </c>
      <c r="C3" s="353"/>
      <c r="D3" s="353"/>
      <c r="E3" s="192"/>
      <c r="F3" s="193"/>
      <c r="G3" s="192"/>
      <c r="H3" s="194"/>
      <c r="I3" s="195"/>
      <c r="J3" s="29"/>
      <c r="K3" s="34"/>
      <c r="L3" s="34"/>
      <c r="M3" s="196"/>
      <c r="N3" s="29"/>
      <c r="O3" s="161"/>
      <c r="P3" s="161"/>
      <c r="Q3" s="161"/>
      <c r="R3" s="161"/>
      <c r="S3" s="161"/>
    </row>
    <row r="4" spans="1:19" ht="17.25" customHeight="1" thickBot="1" x14ac:dyDescent="0.25">
      <c r="A4" s="197" t="s">
        <v>18</v>
      </c>
      <c r="B4" s="354" t="s">
        <v>143</v>
      </c>
      <c r="C4" s="354"/>
      <c r="D4" s="354"/>
      <c r="E4" s="192"/>
      <c r="F4" s="196"/>
      <c r="G4" s="192"/>
      <c r="H4" s="196"/>
      <c r="I4" s="195"/>
      <c r="J4" s="29"/>
      <c r="K4" s="198"/>
      <c r="L4" s="198"/>
      <c r="M4" s="199"/>
      <c r="N4" s="29"/>
      <c r="O4" s="161"/>
      <c r="P4" s="161"/>
      <c r="Q4" s="161"/>
      <c r="R4" s="161"/>
      <c r="S4" s="161"/>
    </row>
    <row r="5" spans="1:19" ht="17.25" customHeight="1" thickBot="1" x14ac:dyDescent="0.25">
      <c r="A5" s="197"/>
      <c r="B5" s="200"/>
      <c r="C5" s="200"/>
      <c r="D5" s="201"/>
      <c r="E5" s="192"/>
      <c r="F5" s="196"/>
      <c r="G5" s="192"/>
      <c r="H5" s="196"/>
      <c r="I5" s="195"/>
      <c r="J5" s="29"/>
      <c r="K5" s="202" t="s">
        <v>19</v>
      </c>
      <c r="L5" s="203"/>
      <c r="M5" s="204"/>
      <c r="N5" s="29"/>
      <c r="O5" s="161"/>
      <c r="P5" s="161"/>
      <c r="Q5" s="161"/>
      <c r="R5" s="161"/>
      <c r="S5" s="161"/>
    </row>
    <row r="6" spans="1:19" s="168" customFormat="1" ht="34.5" customHeight="1" thickBot="1" x14ac:dyDescent="0.25">
      <c r="A6" s="205" t="s">
        <v>0</v>
      </c>
      <c r="B6" s="206" t="s">
        <v>1</v>
      </c>
      <c r="C6" s="206" t="s">
        <v>25</v>
      </c>
      <c r="D6" s="207" t="s">
        <v>2</v>
      </c>
      <c r="E6" s="208"/>
      <c r="F6" s="209" t="s">
        <v>20</v>
      </c>
      <c r="G6" s="208"/>
      <c r="H6" s="209" t="s">
        <v>3</v>
      </c>
      <c r="I6" s="209" t="s">
        <v>21</v>
      </c>
      <c r="J6" s="210"/>
      <c r="K6" s="211" t="s">
        <v>109</v>
      </c>
      <c r="L6" s="211" t="s">
        <v>112</v>
      </c>
      <c r="M6" s="212" t="s">
        <v>110</v>
      </c>
      <c r="N6" s="213" t="s">
        <v>111</v>
      </c>
      <c r="O6" s="165"/>
      <c r="P6" s="165"/>
      <c r="Q6" s="165"/>
      <c r="R6" s="165"/>
      <c r="S6" s="165"/>
    </row>
    <row r="7" spans="1:19" ht="17.25" customHeight="1" thickBot="1" x14ac:dyDescent="0.25">
      <c r="A7" s="214" t="str">
        <f>Global!A7</f>
        <v>GRUPO A (Group A)</v>
      </c>
      <c r="B7" s="215"/>
      <c r="C7" s="216"/>
      <c r="D7" s="215"/>
      <c r="E7" s="217"/>
      <c r="F7" s="215"/>
      <c r="G7" s="217"/>
      <c r="H7" s="215"/>
      <c r="I7" s="218"/>
      <c r="J7" s="77"/>
      <c r="K7" s="219"/>
      <c r="L7" s="219"/>
      <c r="M7" s="220"/>
      <c r="N7" s="221"/>
      <c r="O7" s="161"/>
      <c r="P7" s="161"/>
      <c r="Q7" s="161"/>
      <c r="R7" s="161"/>
      <c r="S7" s="161"/>
    </row>
    <row r="8" spans="1:19" s="158" customFormat="1" ht="30.95" customHeight="1" thickBot="1" x14ac:dyDescent="0.25">
      <c r="A8" s="276">
        <f>Global!A8</f>
        <v>44885</v>
      </c>
      <c r="B8" s="277">
        <f>Global!B8</f>
        <v>0.41666666666666669</v>
      </c>
      <c r="C8" s="278">
        <f>Global!C8</f>
        <v>1</v>
      </c>
      <c r="D8" s="279" t="str">
        <f>Global!D8</f>
        <v>Qatar</v>
      </c>
      <c r="E8" s="280">
        <v>1</v>
      </c>
      <c r="F8" s="281" t="s">
        <v>4</v>
      </c>
      <c r="G8" s="280">
        <v>2</v>
      </c>
      <c r="H8" s="282" t="str">
        <f>Global!H8</f>
        <v>Ecuador</v>
      </c>
      <c r="I8" s="283" t="str">
        <f t="shared" ref="I8:I13" si="0">IF(OR(E8="",G8=""),"",IF(E8&gt;G8,"L",IF(G8&gt;E8,"V","E")))</f>
        <v>V</v>
      </c>
      <c r="J8" s="284"/>
      <c r="K8" s="285">
        <f>IF(Global!E8="","",Global!E8)</f>
        <v>0</v>
      </c>
      <c r="L8" s="285">
        <f>IF(Global!G8="","",Global!G8)</f>
        <v>2</v>
      </c>
      <c r="M8" s="286" t="str">
        <f t="shared" ref="M8:M71" si="1">IF(OR(K8="",L8=""),"",IF(K8&gt;L8,"L",IF(L8&gt;K8,"V","E")))</f>
        <v>V</v>
      </c>
      <c r="N8" s="287">
        <f t="shared" ref="N8:N13" si="2">IF(M8="","",IF(AND(E8=K8,L8=G8),GPOSPuntosPorMarcador,0)+IF(M8=I8,GPOSPuntosPorGanador,0)+IF(E8-G8=K8-L8,GPOSPuntosPorDiferencia,0))</f>
        <v>1</v>
      </c>
      <c r="O8" s="166"/>
      <c r="P8" s="166"/>
      <c r="Q8" s="166"/>
      <c r="R8" s="166"/>
      <c r="S8" s="166"/>
    </row>
    <row r="9" spans="1:19" s="158" customFormat="1" ht="30.95" customHeight="1" thickBot="1" x14ac:dyDescent="0.25">
      <c r="A9" s="276">
        <f>Global!A9</f>
        <v>44886</v>
      </c>
      <c r="B9" s="288">
        <f>Global!B9</f>
        <v>0.41666666666666669</v>
      </c>
      <c r="C9" s="289">
        <f>Global!C9</f>
        <v>2</v>
      </c>
      <c r="D9" s="290" t="str">
        <f>Global!D9</f>
        <v>Senegal</v>
      </c>
      <c r="E9" s="291">
        <v>0</v>
      </c>
      <c r="F9" s="292" t="s">
        <v>4</v>
      </c>
      <c r="G9" s="291">
        <v>3</v>
      </c>
      <c r="H9" s="293" t="str">
        <f>Global!H9</f>
        <v>Holanda (Holland)</v>
      </c>
      <c r="I9" s="283" t="str">
        <f t="shared" si="0"/>
        <v>V</v>
      </c>
      <c r="J9" s="284"/>
      <c r="K9" s="285">
        <f>IF(Global!E9="","",Global!E9)</f>
        <v>0</v>
      </c>
      <c r="L9" s="285">
        <f>IF(Global!G9="","",Global!G9)</f>
        <v>2</v>
      </c>
      <c r="M9" s="294" t="str">
        <f t="shared" si="1"/>
        <v>V</v>
      </c>
      <c r="N9" s="287">
        <f t="shared" si="2"/>
        <v>1</v>
      </c>
      <c r="O9" s="166"/>
      <c r="P9" s="166"/>
      <c r="Q9" s="166"/>
      <c r="R9" s="166"/>
      <c r="S9" s="166"/>
    </row>
    <row r="10" spans="1:19" s="158" customFormat="1" ht="30.95" customHeight="1" thickBot="1" x14ac:dyDescent="0.25">
      <c r="A10" s="276">
        <f>Global!A10</f>
        <v>44890</v>
      </c>
      <c r="B10" s="288">
        <f>Global!B10</f>
        <v>0.29166666666666669</v>
      </c>
      <c r="C10" s="289">
        <f>Global!C10</f>
        <v>17</v>
      </c>
      <c r="D10" s="290" t="str">
        <f>Global!D10</f>
        <v>Qatar</v>
      </c>
      <c r="E10" s="291">
        <v>1</v>
      </c>
      <c r="F10" s="292" t="s">
        <v>4</v>
      </c>
      <c r="G10" s="291">
        <v>1</v>
      </c>
      <c r="H10" s="293" t="str">
        <f>Global!H10</f>
        <v>Senegal</v>
      </c>
      <c r="I10" s="283" t="str">
        <f t="shared" si="0"/>
        <v>E</v>
      </c>
      <c r="J10" s="284"/>
      <c r="K10" s="285">
        <f>IF(Global!E10="","",Global!E10)</f>
        <v>1</v>
      </c>
      <c r="L10" s="285">
        <f>IF(Global!G10="","",Global!G10)</f>
        <v>3</v>
      </c>
      <c r="M10" s="295" t="str">
        <f t="shared" si="1"/>
        <v>V</v>
      </c>
      <c r="N10" s="287">
        <f t="shared" si="2"/>
        <v>0</v>
      </c>
      <c r="O10" s="166"/>
      <c r="P10" s="166"/>
      <c r="Q10" s="166"/>
      <c r="R10" s="166"/>
      <c r="S10" s="166"/>
    </row>
    <row r="11" spans="1:19" s="158" customFormat="1" ht="30.95" customHeight="1" thickBot="1" x14ac:dyDescent="0.25">
      <c r="A11" s="276">
        <f>Global!A11</f>
        <v>44890</v>
      </c>
      <c r="B11" s="288">
        <f>Global!B11</f>
        <v>0.41666666666666669</v>
      </c>
      <c r="C11" s="289">
        <f>Global!C11</f>
        <v>18</v>
      </c>
      <c r="D11" s="290" t="str">
        <f>Global!D11</f>
        <v>Holanda (Holland)</v>
      </c>
      <c r="E11" s="291">
        <v>2</v>
      </c>
      <c r="F11" s="292" t="s">
        <v>4</v>
      </c>
      <c r="G11" s="291">
        <v>1</v>
      </c>
      <c r="H11" s="293" t="str">
        <f>Global!H11</f>
        <v>Ecuador</v>
      </c>
      <c r="I11" s="283" t="str">
        <f t="shared" si="0"/>
        <v>L</v>
      </c>
      <c r="J11" s="284"/>
      <c r="K11" s="285">
        <f>IF(Global!E11="","",Global!E11)</f>
        <v>1</v>
      </c>
      <c r="L11" s="285">
        <f>IF(Global!G11="","",Global!G11)</f>
        <v>1</v>
      </c>
      <c r="M11" s="296" t="str">
        <f t="shared" si="1"/>
        <v>E</v>
      </c>
      <c r="N11" s="287">
        <f t="shared" si="2"/>
        <v>0</v>
      </c>
      <c r="O11" s="166"/>
      <c r="P11" s="166"/>
      <c r="Q11" s="166"/>
      <c r="R11" s="166"/>
      <c r="S11" s="166"/>
    </row>
    <row r="12" spans="1:19" s="158" customFormat="1" ht="30.95" customHeight="1" thickBot="1" x14ac:dyDescent="0.25">
      <c r="A12" s="276">
        <f>Global!A12</f>
        <v>44894</v>
      </c>
      <c r="B12" s="288">
        <f>Global!B12</f>
        <v>0.375</v>
      </c>
      <c r="C12" s="289">
        <f>Global!C12</f>
        <v>33</v>
      </c>
      <c r="D12" s="290" t="str">
        <f>Global!D12</f>
        <v>Holanda (Holland)</v>
      </c>
      <c r="E12" s="291">
        <v>2</v>
      </c>
      <c r="F12" s="292" t="s">
        <v>4</v>
      </c>
      <c r="G12" s="291">
        <v>0</v>
      </c>
      <c r="H12" s="293" t="str">
        <f>Global!H12</f>
        <v>Qatar</v>
      </c>
      <c r="I12" s="283" t="str">
        <f t="shared" si="0"/>
        <v>L</v>
      </c>
      <c r="J12" s="284"/>
      <c r="K12" s="285">
        <f>IF(Global!E12="","",Global!E12)</f>
        <v>2</v>
      </c>
      <c r="L12" s="285">
        <f>IF(Global!G12="","",Global!G12)</f>
        <v>0</v>
      </c>
      <c r="M12" s="296" t="str">
        <f t="shared" si="1"/>
        <v>L</v>
      </c>
      <c r="N12" s="287">
        <f t="shared" si="2"/>
        <v>3</v>
      </c>
      <c r="O12" s="166"/>
      <c r="P12" s="166"/>
      <c r="Q12" s="166"/>
      <c r="R12" s="166"/>
      <c r="S12" s="166"/>
    </row>
    <row r="13" spans="1:19" s="158" customFormat="1" ht="30.95" customHeight="1" thickBot="1" x14ac:dyDescent="0.25">
      <c r="A13" s="276">
        <f>Global!A13</f>
        <v>44894</v>
      </c>
      <c r="B13" s="288">
        <f>Global!B13</f>
        <v>0.375</v>
      </c>
      <c r="C13" s="289">
        <f>Global!C13</f>
        <v>34</v>
      </c>
      <c r="D13" s="290" t="str">
        <f>Global!D13</f>
        <v>Ecuador</v>
      </c>
      <c r="E13" s="291">
        <v>2</v>
      </c>
      <c r="F13" s="292" t="s">
        <v>4</v>
      </c>
      <c r="G13" s="291">
        <v>1</v>
      </c>
      <c r="H13" s="293" t="str">
        <f>Global!H13</f>
        <v>Senegal</v>
      </c>
      <c r="I13" s="283" t="str">
        <f t="shared" si="0"/>
        <v>L</v>
      </c>
      <c r="J13" s="284"/>
      <c r="K13" s="285">
        <f>IF(Global!E13="","",Global!E13)</f>
        <v>1</v>
      </c>
      <c r="L13" s="285">
        <f>IF(Global!G13="","",Global!G13)</f>
        <v>2</v>
      </c>
      <c r="M13" s="296" t="str">
        <f t="shared" si="1"/>
        <v>V</v>
      </c>
      <c r="N13" s="287">
        <f t="shared" si="2"/>
        <v>0</v>
      </c>
      <c r="O13" s="166"/>
      <c r="P13" s="166"/>
      <c r="Q13" s="166"/>
      <c r="R13" s="166"/>
      <c r="S13" s="166"/>
    </row>
    <row r="14" spans="1:19" s="158" customFormat="1" ht="17.25" customHeight="1" thickBot="1" x14ac:dyDescent="0.25">
      <c r="A14" s="297" t="str">
        <f>Global!A14</f>
        <v>GRUPO B (Group B)</v>
      </c>
      <c r="B14" s="298"/>
      <c r="C14" s="299"/>
      <c r="D14" s="298"/>
      <c r="E14" s="300"/>
      <c r="F14" s="298"/>
      <c r="G14" s="300"/>
      <c r="H14" s="298"/>
      <c r="I14" s="301"/>
      <c r="J14" s="117"/>
      <c r="K14" s="302"/>
      <c r="L14" s="302"/>
      <c r="M14" s="303" t="str">
        <f t="shared" si="1"/>
        <v/>
      </c>
      <c r="N14" s="304"/>
      <c r="O14" s="166"/>
      <c r="P14" s="166"/>
      <c r="Q14" s="166"/>
      <c r="R14" s="166"/>
      <c r="S14" s="166"/>
    </row>
    <row r="15" spans="1:19" s="158" customFormat="1" ht="30.95" customHeight="1" thickBot="1" x14ac:dyDescent="0.25">
      <c r="A15" s="276">
        <f>Global!A15</f>
        <v>44886</v>
      </c>
      <c r="B15" s="305">
        <f>Global!B15</f>
        <v>0.29166666666666669</v>
      </c>
      <c r="C15" s="278">
        <f>Global!C15</f>
        <v>3</v>
      </c>
      <c r="D15" s="279" t="str">
        <f>Global!D15</f>
        <v>Inglaterra (England)</v>
      </c>
      <c r="E15" s="280">
        <v>4</v>
      </c>
      <c r="F15" s="281" t="s">
        <v>4</v>
      </c>
      <c r="G15" s="280">
        <v>0</v>
      </c>
      <c r="H15" s="282" t="str">
        <f>Global!H15</f>
        <v>Irán</v>
      </c>
      <c r="I15" s="283" t="str">
        <f t="shared" ref="I15:I20" si="3">IF(OR(E15="",G15=""),"",IF(E15&gt;G15,"L",IF(G15&gt;E15,"V","E")))</f>
        <v>L</v>
      </c>
      <c r="J15" s="284"/>
      <c r="K15" s="285">
        <f>IF(Global!E15="","",Global!E15)</f>
        <v>6</v>
      </c>
      <c r="L15" s="285">
        <f>IF(Global!G15="","",Global!G15)</f>
        <v>2</v>
      </c>
      <c r="M15" s="296" t="str">
        <f t="shared" si="1"/>
        <v>L</v>
      </c>
      <c r="N15" s="287">
        <f t="shared" ref="N15:N20" si="4">IF(M15="","",IF(AND(E15=K15,L15=G15),GPOSPuntosPorMarcador,0)+IF(M15=I15,GPOSPuntosPorGanador,0)+IF(E15-G15=K15-L15,GPOSPuntosPorDiferencia,0))</f>
        <v>2</v>
      </c>
      <c r="O15" s="166"/>
      <c r="P15" s="166"/>
      <c r="Q15" s="166"/>
      <c r="R15" s="166"/>
      <c r="S15" s="166"/>
    </row>
    <row r="16" spans="1:19" s="158" customFormat="1" ht="30.95" customHeight="1" thickBot="1" x14ac:dyDescent="0.25">
      <c r="A16" s="276">
        <f>Global!A16</f>
        <v>44886</v>
      </c>
      <c r="B16" s="306">
        <f>Global!B16</f>
        <v>0.54166666666666663</v>
      </c>
      <c r="C16" s="289">
        <f>Global!C16</f>
        <v>4</v>
      </c>
      <c r="D16" s="290" t="str">
        <f>Global!D16</f>
        <v>Estados Unidos (USA)</v>
      </c>
      <c r="E16" s="291">
        <v>1</v>
      </c>
      <c r="F16" s="292" t="s">
        <v>4</v>
      </c>
      <c r="G16" s="291">
        <v>2</v>
      </c>
      <c r="H16" s="293" t="str">
        <f>Global!H16</f>
        <v>Gales (Wales)</v>
      </c>
      <c r="I16" s="283" t="str">
        <f t="shared" si="3"/>
        <v>V</v>
      </c>
      <c r="J16" s="284"/>
      <c r="K16" s="285">
        <f>IF(Global!E16="","",Global!E16)</f>
        <v>1</v>
      </c>
      <c r="L16" s="285">
        <f>IF(Global!G16="","",Global!G16)</f>
        <v>1</v>
      </c>
      <c r="M16" s="296" t="str">
        <f t="shared" si="1"/>
        <v>E</v>
      </c>
      <c r="N16" s="287">
        <f t="shared" si="4"/>
        <v>0</v>
      </c>
      <c r="O16" s="166"/>
      <c r="P16" s="166"/>
      <c r="Q16" s="166"/>
      <c r="R16" s="166"/>
      <c r="S16" s="166"/>
    </row>
    <row r="17" spans="1:19" s="158" customFormat="1" ht="30.95" customHeight="1" thickBot="1" x14ac:dyDescent="0.25">
      <c r="A17" s="276">
        <f>Global!A17</f>
        <v>44890</v>
      </c>
      <c r="B17" s="306">
        <f>Global!B17</f>
        <v>0.54166666666666663</v>
      </c>
      <c r="C17" s="289">
        <f>Global!C17</f>
        <v>19</v>
      </c>
      <c r="D17" s="290" t="str">
        <f>Global!D17</f>
        <v>Inglaterra (England)</v>
      </c>
      <c r="E17" s="291">
        <v>2</v>
      </c>
      <c r="F17" s="292" t="s">
        <v>4</v>
      </c>
      <c r="G17" s="291">
        <v>1</v>
      </c>
      <c r="H17" s="293" t="str">
        <f>Global!H17</f>
        <v>Estados Unidos (USA)</v>
      </c>
      <c r="I17" s="283" t="str">
        <f t="shared" si="3"/>
        <v>L</v>
      </c>
      <c r="J17" s="284"/>
      <c r="K17" s="285">
        <f>IF(Global!E17="","",Global!E17)</f>
        <v>0</v>
      </c>
      <c r="L17" s="285">
        <f>IF(Global!G17="","",Global!G17)</f>
        <v>0</v>
      </c>
      <c r="M17" s="296" t="str">
        <f t="shared" si="1"/>
        <v>E</v>
      </c>
      <c r="N17" s="287">
        <f t="shared" si="4"/>
        <v>0</v>
      </c>
      <c r="O17" s="166"/>
      <c r="P17" s="166"/>
      <c r="Q17" s="166"/>
      <c r="R17" s="166"/>
      <c r="S17" s="166"/>
    </row>
    <row r="18" spans="1:19" s="158" customFormat="1" ht="30.95" customHeight="1" thickBot="1" x14ac:dyDescent="0.25">
      <c r="A18" s="276">
        <f>Global!A18</f>
        <v>44890</v>
      </c>
      <c r="B18" s="306">
        <f>Global!B18</f>
        <v>0.16666666666666666</v>
      </c>
      <c r="C18" s="289">
        <f>Global!C18</f>
        <v>20</v>
      </c>
      <c r="D18" s="290" t="str">
        <f>Global!D18</f>
        <v>Gales (Wales)</v>
      </c>
      <c r="E18" s="291">
        <v>2</v>
      </c>
      <c r="F18" s="292" t="s">
        <v>4</v>
      </c>
      <c r="G18" s="291">
        <v>0</v>
      </c>
      <c r="H18" s="293" t="str">
        <f>Global!H18</f>
        <v>Irán</v>
      </c>
      <c r="I18" s="283" t="str">
        <f t="shared" si="3"/>
        <v>L</v>
      </c>
      <c r="J18" s="284"/>
      <c r="K18" s="285">
        <f>IF(Global!E18="","",Global!E18)</f>
        <v>0</v>
      </c>
      <c r="L18" s="285">
        <f>IF(Global!G18="","",Global!G18)</f>
        <v>2</v>
      </c>
      <c r="M18" s="296" t="str">
        <f t="shared" si="1"/>
        <v>V</v>
      </c>
      <c r="N18" s="287">
        <f t="shared" si="4"/>
        <v>0</v>
      </c>
      <c r="O18" s="166"/>
      <c r="P18" s="166"/>
      <c r="Q18" s="166"/>
      <c r="R18" s="166"/>
      <c r="S18" s="166"/>
    </row>
    <row r="19" spans="1:19" s="158" customFormat="1" ht="30.95" customHeight="1" thickBot="1" x14ac:dyDescent="0.25">
      <c r="A19" s="276">
        <f>Global!A19</f>
        <v>44894</v>
      </c>
      <c r="B19" s="306">
        <f>Global!B19</f>
        <v>0.54166666666666663</v>
      </c>
      <c r="C19" s="289">
        <f>Global!C19</f>
        <v>35</v>
      </c>
      <c r="D19" s="290" t="str">
        <f>Global!D19</f>
        <v>Gales (Wales)</v>
      </c>
      <c r="E19" s="291">
        <v>1</v>
      </c>
      <c r="F19" s="292" t="s">
        <v>4</v>
      </c>
      <c r="G19" s="291">
        <v>2</v>
      </c>
      <c r="H19" s="293" t="str">
        <f>Global!H19</f>
        <v>Inglaterra (England)</v>
      </c>
      <c r="I19" s="283" t="str">
        <f t="shared" si="3"/>
        <v>V</v>
      </c>
      <c r="J19" s="284"/>
      <c r="K19" s="285">
        <f>IF(Global!E19="","",Global!E19)</f>
        <v>0</v>
      </c>
      <c r="L19" s="285">
        <f>IF(Global!G19="","",Global!G19)</f>
        <v>3</v>
      </c>
      <c r="M19" s="296" t="str">
        <f t="shared" si="1"/>
        <v>V</v>
      </c>
      <c r="N19" s="287">
        <f t="shared" si="4"/>
        <v>1</v>
      </c>
      <c r="O19" s="166"/>
      <c r="P19" s="166"/>
      <c r="Q19" s="166"/>
      <c r="R19" s="166"/>
      <c r="S19" s="166"/>
    </row>
    <row r="20" spans="1:19" s="158" customFormat="1" ht="30.95" customHeight="1" thickBot="1" x14ac:dyDescent="0.25">
      <c r="A20" s="276">
        <f>Global!A20</f>
        <v>44894</v>
      </c>
      <c r="B20" s="306">
        <f>Global!B20</f>
        <v>0.54166666666666663</v>
      </c>
      <c r="C20" s="289">
        <f>Global!C20</f>
        <v>36</v>
      </c>
      <c r="D20" s="290" t="str">
        <f>Global!D20</f>
        <v>Irán</v>
      </c>
      <c r="E20" s="291">
        <v>1</v>
      </c>
      <c r="F20" s="292" t="s">
        <v>4</v>
      </c>
      <c r="G20" s="291">
        <v>1</v>
      </c>
      <c r="H20" s="293" t="str">
        <f>Global!H20</f>
        <v>Estados Unidos (USA)</v>
      </c>
      <c r="I20" s="283" t="str">
        <f t="shared" si="3"/>
        <v>E</v>
      </c>
      <c r="J20" s="284"/>
      <c r="K20" s="285">
        <f>IF(Global!E20="","",Global!E20)</f>
        <v>0</v>
      </c>
      <c r="L20" s="285">
        <f>IF(Global!G20="","",Global!G20)</f>
        <v>1</v>
      </c>
      <c r="M20" s="296" t="str">
        <f t="shared" si="1"/>
        <v>V</v>
      </c>
      <c r="N20" s="287">
        <f t="shared" si="4"/>
        <v>0</v>
      </c>
      <c r="O20" s="166"/>
      <c r="P20" s="166"/>
      <c r="Q20" s="166"/>
      <c r="R20" s="166"/>
      <c r="S20" s="166"/>
    </row>
    <row r="21" spans="1:19" s="158" customFormat="1" ht="17.25" customHeight="1" thickBot="1" x14ac:dyDescent="0.25">
      <c r="A21" s="297" t="str">
        <f>Global!A21</f>
        <v>GRUPO C (Group C)</v>
      </c>
      <c r="B21" s="298"/>
      <c r="C21" s="299"/>
      <c r="D21" s="298"/>
      <c r="E21" s="300"/>
      <c r="F21" s="298"/>
      <c r="G21" s="300"/>
      <c r="H21" s="298"/>
      <c r="I21" s="301"/>
      <c r="J21" s="117"/>
      <c r="K21" s="302"/>
      <c r="L21" s="302"/>
      <c r="M21" s="303" t="str">
        <f t="shared" si="1"/>
        <v/>
      </c>
      <c r="N21" s="304"/>
      <c r="O21" s="166"/>
      <c r="P21" s="166"/>
      <c r="Q21" s="166"/>
      <c r="R21" s="166"/>
      <c r="S21" s="166"/>
    </row>
    <row r="22" spans="1:19" s="158" customFormat="1" ht="30.95" customHeight="1" thickBot="1" x14ac:dyDescent="0.25">
      <c r="A22" s="276">
        <f>Global!A22</f>
        <v>44887</v>
      </c>
      <c r="B22" s="305">
        <f>Global!B22</f>
        <v>0.16666666666666666</v>
      </c>
      <c r="C22" s="278">
        <f>Global!C22</f>
        <v>5</v>
      </c>
      <c r="D22" s="279" t="str">
        <f>Global!D22</f>
        <v>Argentina</v>
      </c>
      <c r="E22" s="280">
        <v>3</v>
      </c>
      <c r="F22" s="281" t="s">
        <v>4</v>
      </c>
      <c r="G22" s="280">
        <v>0</v>
      </c>
      <c r="H22" s="282" t="str">
        <f>Global!H22</f>
        <v>A. Saudita (Saudi A.)</v>
      </c>
      <c r="I22" s="283" t="str">
        <f t="shared" ref="I22:I27" si="5">IF(OR(E22="",G22=""),"",IF(E22&gt;G22,"L",IF(G22&gt;E22,"V","E")))</f>
        <v>L</v>
      </c>
      <c r="J22" s="284"/>
      <c r="K22" s="285">
        <f>IF(Global!E22="","",Global!E22)</f>
        <v>1</v>
      </c>
      <c r="L22" s="285">
        <f>IF(Global!G22="","",Global!G22)</f>
        <v>2</v>
      </c>
      <c r="M22" s="296" t="str">
        <f t="shared" si="1"/>
        <v>V</v>
      </c>
      <c r="N22" s="287">
        <f t="shared" ref="N22:N27" si="6">IF(M22="","",IF(AND(E22=K22,L22=G22),GPOSPuntosPorMarcador,0)+IF(M22=I22,GPOSPuntosPorGanador,0)+IF(E22-G22=K22-L22,GPOSPuntosPorDiferencia,0))</f>
        <v>0</v>
      </c>
      <c r="O22" s="166"/>
      <c r="P22" s="166"/>
      <c r="Q22" s="166"/>
      <c r="R22" s="166"/>
      <c r="S22" s="166"/>
    </row>
    <row r="23" spans="1:19" s="158" customFormat="1" ht="30.95" customHeight="1" thickBot="1" x14ac:dyDescent="0.25">
      <c r="A23" s="276">
        <f>Global!A23</f>
        <v>44887</v>
      </c>
      <c r="B23" s="306">
        <f>Global!B23</f>
        <v>0.41666666666666669</v>
      </c>
      <c r="C23" s="289">
        <f>Global!C23</f>
        <v>6</v>
      </c>
      <c r="D23" s="290" t="str">
        <f>Global!D23</f>
        <v>México</v>
      </c>
      <c r="E23" s="291">
        <v>1</v>
      </c>
      <c r="F23" s="292" t="s">
        <v>4</v>
      </c>
      <c r="G23" s="291">
        <v>2</v>
      </c>
      <c r="H23" s="293" t="str">
        <f>Global!H23</f>
        <v>Polonia (Poland)</v>
      </c>
      <c r="I23" s="283" t="str">
        <f t="shared" si="5"/>
        <v>V</v>
      </c>
      <c r="J23" s="284"/>
      <c r="K23" s="285">
        <f>IF(Global!E23="","",Global!E23)</f>
        <v>0</v>
      </c>
      <c r="L23" s="285">
        <f>IF(Global!G23="","",Global!G23)</f>
        <v>0</v>
      </c>
      <c r="M23" s="296" t="str">
        <f t="shared" si="1"/>
        <v>E</v>
      </c>
      <c r="N23" s="287">
        <f t="shared" si="6"/>
        <v>0</v>
      </c>
      <c r="O23" s="166"/>
      <c r="P23" s="166"/>
      <c r="Q23" s="166"/>
      <c r="R23" s="166"/>
      <c r="S23" s="166"/>
    </row>
    <row r="24" spans="1:19" s="158" customFormat="1" ht="30.95" customHeight="1" thickBot="1" x14ac:dyDescent="0.25">
      <c r="A24" s="276">
        <f>Global!A24</f>
        <v>44891</v>
      </c>
      <c r="B24" s="306">
        <f>Global!B24</f>
        <v>0.54166666666666663</v>
      </c>
      <c r="C24" s="289">
        <f>Global!C24</f>
        <v>22</v>
      </c>
      <c r="D24" s="290" t="str">
        <f>Global!D24</f>
        <v>Argentina</v>
      </c>
      <c r="E24" s="291">
        <v>3</v>
      </c>
      <c r="F24" s="292" t="s">
        <v>4</v>
      </c>
      <c r="G24" s="291">
        <v>0</v>
      </c>
      <c r="H24" s="293" t="str">
        <f>Global!H24</f>
        <v>México</v>
      </c>
      <c r="I24" s="283" t="str">
        <f t="shared" si="5"/>
        <v>L</v>
      </c>
      <c r="J24" s="284"/>
      <c r="K24" s="285">
        <f>IF(Global!E24="","",Global!E24)</f>
        <v>2</v>
      </c>
      <c r="L24" s="285">
        <f>IF(Global!G24="","",Global!G24)</f>
        <v>0</v>
      </c>
      <c r="M24" s="296" t="str">
        <f t="shared" si="1"/>
        <v>L</v>
      </c>
      <c r="N24" s="287">
        <f t="shared" si="6"/>
        <v>1</v>
      </c>
      <c r="O24" s="166"/>
      <c r="P24" s="166"/>
      <c r="Q24" s="166"/>
      <c r="R24" s="166"/>
      <c r="S24" s="166"/>
    </row>
    <row r="25" spans="1:19" s="158" customFormat="1" ht="30.95" customHeight="1" thickBot="1" x14ac:dyDescent="0.25">
      <c r="A25" s="276">
        <f>Global!A25</f>
        <v>44891</v>
      </c>
      <c r="B25" s="306">
        <f>Global!B25</f>
        <v>0.29166666666666669</v>
      </c>
      <c r="C25" s="289">
        <f>Global!C25</f>
        <v>23</v>
      </c>
      <c r="D25" s="290" t="str">
        <f>Global!D25</f>
        <v>Polonia (Poland)</v>
      </c>
      <c r="E25" s="291">
        <v>3</v>
      </c>
      <c r="F25" s="292" t="s">
        <v>4</v>
      </c>
      <c r="G25" s="291">
        <v>0</v>
      </c>
      <c r="H25" s="293" t="str">
        <f>Global!H25</f>
        <v>A. Saudita (Saudi A.)</v>
      </c>
      <c r="I25" s="283" t="str">
        <f t="shared" si="5"/>
        <v>L</v>
      </c>
      <c r="J25" s="284"/>
      <c r="K25" s="285">
        <f>IF(Global!E25="","",Global!E25)</f>
        <v>2</v>
      </c>
      <c r="L25" s="285">
        <f>IF(Global!G25="","",Global!G25)</f>
        <v>0</v>
      </c>
      <c r="M25" s="296" t="str">
        <f t="shared" si="1"/>
        <v>L</v>
      </c>
      <c r="N25" s="287">
        <f t="shared" si="6"/>
        <v>1</v>
      </c>
      <c r="O25" s="166"/>
      <c r="P25" s="166"/>
      <c r="Q25" s="166"/>
      <c r="R25" s="166"/>
      <c r="S25" s="166"/>
    </row>
    <row r="26" spans="1:19" s="158" customFormat="1" ht="30.95" customHeight="1" thickBot="1" x14ac:dyDescent="0.25">
      <c r="A26" s="276">
        <f>Global!A26</f>
        <v>44895</v>
      </c>
      <c r="B26" s="306">
        <f>Global!B26</f>
        <v>0.54166666666666663</v>
      </c>
      <c r="C26" s="289">
        <f>Global!C26</f>
        <v>37</v>
      </c>
      <c r="D26" s="290" t="str">
        <f>Global!D26</f>
        <v>Polonia (Poland)</v>
      </c>
      <c r="E26" s="291">
        <v>1</v>
      </c>
      <c r="F26" s="292" t="s">
        <v>4</v>
      </c>
      <c r="G26" s="291">
        <v>2</v>
      </c>
      <c r="H26" s="293" t="str">
        <f>Global!H26</f>
        <v>Argentina</v>
      </c>
      <c r="I26" s="283" t="str">
        <f t="shared" si="5"/>
        <v>V</v>
      </c>
      <c r="J26" s="284"/>
      <c r="K26" s="285">
        <f>IF(Global!E26="","",Global!E26)</f>
        <v>0</v>
      </c>
      <c r="L26" s="285">
        <f>IF(Global!G26="","",Global!G26)</f>
        <v>2</v>
      </c>
      <c r="M26" s="296" t="str">
        <f t="shared" si="1"/>
        <v>V</v>
      </c>
      <c r="N26" s="287">
        <f t="shared" si="6"/>
        <v>1</v>
      </c>
      <c r="O26" s="166"/>
      <c r="P26" s="166"/>
      <c r="Q26" s="166"/>
      <c r="R26" s="166"/>
      <c r="S26" s="166"/>
    </row>
    <row r="27" spans="1:19" s="158" customFormat="1" ht="30.95" customHeight="1" thickBot="1" x14ac:dyDescent="0.25">
      <c r="A27" s="276">
        <f>Global!A27</f>
        <v>44895</v>
      </c>
      <c r="B27" s="306">
        <f>Global!B27</f>
        <v>0.54166666666666663</v>
      </c>
      <c r="C27" s="289">
        <f>Global!C27</f>
        <v>38</v>
      </c>
      <c r="D27" s="290" t="str">
        <f>Global!D27</f>
        <v>A. Saudita (Saudi A.)</v>
      </c>
      <c r="E27" s="291">
        <v>1</v>
      </c>
      <c r="F27" s="292" t="s">
        <v>4</v>
      </c>
      <c r="G27" s="291">
        <v>2</v>
      </c>
      <c r="H27" s="293" t="str">
        <f>Global!H27</f>
        <v>México</v>
      </c>
      <c r="I27" s="283" t="str">
        <f t="shared" si="5"/>
        <v>V</v>
      </c>
      <c r="J27" s="284"/>
      <c r="K27" s="285">
        <f>IF(Global!E27="","",Global!E27)</f>
        <v>1</v>
      </c>
      <c r="L27" s="285">
        <f>IF(Global!G27="","",Global!G27)</f>
        <v>2</v>
      </c>
      <c r="M27" s="296" t="str">
        <f t="shared" si="1"/>
        <v>V</v>
      </c>
      <c r="N27" s="287">
        <f t="shared" si="6"/>
        <v>3</v>
      </c>
      <c r="O27" s="166"/>
      <c r="P27" s="166"/>
      <c r="Q27" s="166"/>
      <c r="R27" s="166"/>
      <c r="S27" s="166"/>
    </row>
    <row r="28" spans="1:19" s="158" customFormat="1" ht="17.25" customHeight="1" thickBot="1" x14ac:dyDescent="0.25">
      <c r="A28" s="297" t="str">
        <f>Global!A28</f>
        <v>GRUPO D (Group D )</v>
      </c>
      <c r="B28" s="298"/>
      <c r="C28" s="299"/>
      <c r="D28" s="298"/>
      <c r="E28" s="300"/>
      <c r="F28" s="298"/>
      <c r="G28" s="300"/>
      <c r="H28" s="298"/>
      <c r="I28" s="301"/>
      <c r="J28" s="117"/>
      <c r="K28" s="302"/>
      <c r="L28" s="302"/>
      <c r="M28" s="303" t="str">
        <f t="shared" si="1"/>
        <v/>
      </c>
      <c r="N28" s="304"/>
      <c r="O28" s="166"/>
      <c r="P28" s="166"/>
      <c r="Q28" s="166"/>
      <c r="R28" s="166"/>
      <c r="S28" s="166"/>
    </row>
    <row r="29" spans="1:19" s="158" customFormat="1" ht="30.95" customHeight="1" thickBot="1" x14ac:dyDescent="0.25">
      <c r="A29" s="276">
        <f>Global!A29</f>
        <v>44887</v>
      </c>
      <c r="B29" s="305">
        <f>Global!B29</f>
        <v>0.54166666666666663</v>
      </c>
      <c r="C29" s="278">
        <f>Global!C29</f>
        <v>7</v>
      </c>
      <c r="D29" s="279" t="str">
        <f>Global!D29</f>
        <v>Francia (France)</v>
      </c>
      <c r="E29" s="280">
        <v>3</v>
      </c>
      <c r="F29" s="281" t="s">
        <v>4</v>
      </c>
      <c r="G29" s="280">
        <v>0</v>
      </c>
      <c r="H29" s="282" t="str">
        <f>Global!H29</f>
        <v>Australia</v>
      </c>
      <c r="I29" s="283" t="str">
        <f t="shared" ref="I29:I34" si="7">IF(OR(E29="",G29=""),"",IF(E29&gt;G29,"L",IF(G29&gt;E29,"V","E")))</f>
        <v>L</v>
      </c>
      <c r="J29" s="284"/>
      <c r="K29" s="285">
        <f>IF(Global!E29="","",Global!E29)</f>
        <v>4</v>
      </c>
      <c r="L29" s="285">
        <f>IF(Global!G29="","",Global!G29)</f>
        <v>1</v>
      </c>
      <c r="M29" s="296" t="str">
        <f t="shared" si="1"/>
        <v>L</v>
      </c>
      <c r="N29" s="287">
        <f t="shared" ref="N29:N34" si="8">IF(M29="","",IF(AND(E29=K29,L29=G29),GPOSPuntosPorMarcador,0)+IF(M29=I29,GPOSPuntosPorGanador,0)+IF(E29-G29=K29-L29,GPOSPuntosPorDiferencia,0))</f>
        <v>2</v>
      </c>
      <c r="O29" s="166"/>
      <c r="P29" s="166"/>
      <c r="Q29" s="166"/>
      <c r="R29" s="166"/>
      <c r="S29" s="166"/>
    </row>
    <row r="30" spans="1:19" s="158" customFormat="1" ht="30.95" customHeight="1" thickBot="1" x14ac:dyDescent="0.25">
      <c r="A30" s="276">
        <f>Global!A30</f>
        <v>44887</v>
      </c>
      <c r="B30" s="306">
        <f>Global!B30</f>
        <v>0.29166666666666669</v>
      </c>
      <c r="C30" s="289">
        <f>Global!C30</f>
        <v>8</v>
      </c>
      <c r="D30" s="290" t="str">
        <f>Global!D30</f>
        <v>Dinamarca (Denmark)</v>
      </c>
      <c r="E30" s="291">
        <v>2</v>
      </c>
      <c r="F30" s="292" t="s">
        <v>4</v>
      </c>
      <c r="G30" s="291">
        <v>1</v>
      </c>
      <c r="H30" s="293" t="str">
        <f>Global!H30</f>
        <v>Túnez (Tunisia)</v>
      </c>
      <c r="I30" s="283" t="str">
        <f t="shared" si="7"/>
        <v>L</v>
      </c>
      <c r="J30" s="284"/>
      <c r="K30" s="285">
        <f>IF(Global!E30="","",Global!E30)</f>
        <v>0</v>
      </c>
      <c r="L30" s="285">
        <f>IF(Global!G30="","",Global!G30)</f>
        <v>0</v>
      </c>
      <c r="M30" s="296" t="str">
        <f t="shared" si="1"/>
        <v>E</v>
      </c>
      <c r="N30" s="287">
        <f t="shared" si="8"/>
        <v>0</v>
      </c>
      <c r="O30" s="166"/>
      <c r="P30" s="166"/>
      <c r="Q30" s="166"/>
      <c r="R30" s="166"/>
      <c r="S30" s="166"/>
    </row>
    <row r="31" spans="1:19" s="158" customFormat="1" ht="30.95" customHeight="1" thickBot="1" x14ac:dyDescent="0.25">
      <c r="A31" s="276">
        <f>Global!A31</f>
        <v>44891</v>
      </c>
      <c r="B31" s="306">
        <f>Global!B31</f>
        <v>0.41666666666666669</v>
      </c>
      <c r="C31" s="289">
        <f>Global!C31</f>
        <v>21</v>
      </c>
      <c r="D31" s="290" t="str">
        <f>Global!D31</f>
        <v>Francia (France)</v>
      </c>
      <c r="E31" s="291">
        <v>2</v>
      </c>
      <c r="F31" s="292" t="s">
        <v>4</v>
      </c>
      <c r="G31" s="291">
        <v>2</v>
      </c>
      <c r="H31" s="293" t="str">
        <f>Global!H31</f>
        <v>Dinamarca (Denmark)</v>
      </c>
      <c r="I31" s="283" t="str">
        <f t="shared" si="7"/>
        <v>E</v>
      </c>
      <c r="J31" s="284"/>
      <c r="K31" s="285">
        <f>IF(Global!E31="","",Global!E31)</f>
        <v>2</v>
      </c>
      <c r="L31" s="285">
        <f>IF(Global!G31="","",Global!G31)</f>
        <v>1</v>
      </c>
      <c r="M31" s="296" t="str">
        <f t="shared" si="1"/>
        <v>L</v>
      </c>
      <c r="N31" s="287">
        <f t="shared" si="8"/>
        <v>0</v>
      </c>
      <c r="O31" s="166"/>
      <c r="P31" s="166"/>
      <c r="Q31" s="166"/>
      <c r="R31" s="166"/>
      <c r="S31" s="166"/>
    </row>
    <row r="32" spans="1:19" s="158" customFormat="1" ht="30.95" customHeight="1" thickBot="1" x14ac:dyDescent="0.25">
      <c r="A32" s="276">
        <f>Global!A32</f>
        <v>44891</v>
      </c>
      <c r="B32" s="306">
        <f>Global!B32</f>
        <v>0.16666666666666666</v>
      </c>
      <c r="C32" s="289">
        <f>Global!C32</f>
        <v>24</v>
      </c>
      <c r="D32" s="290" t="str">
        <f>Global!D32</f>
        <v>Túnez (Tunisia)</v>
      </c>
      <c r="E32" s="291">
        <v>1</v>
      </c>
      <c r="F32" s="292" t="s">
        <v>4</v>
      </c>
      <c r="G32" s="291">
        <v>1</v>
      </c>
      <c r="H32" s="293" t="str">
        <f>Global!H32</f>
        <v>Australia</v>
      </c>
      <c r="I32" s="283" t="str">
        <f t="shared" si="7"/>
        <v>E</v>
      </c>
      <c r="J32" s="284"/>
      <c r="K32" s="285">
        <f>IF(Global!E32="","",Global!E32)</f>
        <v>0</v>
      </c>
      <c r="L32" s="285">
        <f>IF(Global!G32="","",Global!G32)</f>
        <v>1</v>
      </c>
      <c r="M32" s="296" t="str">
        <f t="shared" si="1"/>
        <v>V</v>
      </c>
      <c r="N32" s="287">
        <f t="shared" si="8"/>
        <v>0</v>
      </c>
      <c r="O32" s="166"/>
      <c r="P32" s="166"/>
      <c r="Q32" s="166"/>
      <c r="R32" s="166"/>
      <c r="S32" s="166"/>
    </row>
    <row r="33" spans="1:19" s="158" customFormat="1" ht="30.95" customHeight="1" thickBot="1" x14ac:dyDescent="0.25">
      <c r="A33" s="276">
        <f>Global!A33</f>
        <v>44895</v>
      </c>
      <c r="B33" s="306">
        <f>Global!B33</f>
        <v>0.375</v>
      </c>
      <c r="C33" s="289">
        <f>Global!C33</f>
        <v>39</v>
      </c>
      <c r="D33" s="290" t="str">
        <f>Global!D33</f>
        <v>Túnez (Tunisia)</v>
      </c>
      <c r="E33" s="291">
        <v>1</v>
      </c>
      <c r="F33" s="292" t="s">
        <v>4</v>
      </c>
      <c r="G33" s="291">
        <v>3</v>
      </c>
      <c r="H33" s="293" t="str">
        <f>Global!H33</f>
        <v>Francia (France)</v>
      </c>
      <c r="I33" s="283" t="str">
        <f t="shared" si="7"/>
        <v>V</v>
      </c>
      <c r="J33" s="284"/>
      <c r="K33" s="285">
        <f>IF(Global!E33="","",Global!E33)</f>
        <v>1</v>
      </c>
      <c r="L33" s="285">
        <f>IF(Global!G33="","",Global!G33)</f>
        <v>0</v>
      </c>
      <c r="M33" s="296" t="str">
        <f t="shared" si="1"/>
        <v>L</v>
      </c>
      <c r="N33" s="287">
        <f t="shared" si="8"/>
        <v>0</v>
      </c>
      <c r="O33" s="166"/>
      <c r="P33" s="166"/>
      <c r="Q33" s="166"/>
      <c r="R33" s="166"/>
      <c r="S33" s="166"/>
    </row>
    <row r="34" spans="1:19" s="158" customFormat="1" ht="30.95" customHeight="1" thickBot="1" x14ac:dyDescent="0.25">
      <c r="A34" s="276">
        <f>Global!A34</f>
        <v>44895</v>
      </c>
      <c r="B34" s="306">
        <f>Global!B34</f>
        <v>0.375</v>
      </c>
      <c r="C34" s="289">
        <f>Global!C34</f>
        <v>40</v>
      </c>
      <c r="D34" s="290" t="str">
        <f>Global!D34</f>
        <v>Australia</v>
      </c>
      <c r="E34" s="291">
        <v>0</v>
      </c>
      <c r="F34" s="292" t="s">
        <v>4</v>
      </c>
      <c r="G34" s="291">
        <v>2</v>
      </c>
      <c r="H34" s="293" t="str">
        <f>Global!H34</f>
        <v>Dinamarca (Denmark)</v>
      </c>
      <c r="I34" s="283" t="str">
        <f t="shared" si="7"/>
        <v>V</v>
      </c>
      <c r="J34" s="284"/>
      <c r="K34" s="285">
        <f>IF(Global!E34="","",Global!E34)</f>
        <v>1</v>
      </c>
      <c r="L34" s="285">
        <f>IF(Global!G34="","",Global!G34)</f>
        <v>0</v>
      </c>
      <c r="M34" s="296" t="str">
        <f t="shared" si="1"/>
        <v>L</v>
      </c>
      <c r="N34" s="287">
        <f t="shared" si="8"/>
        <v>0</v>
      </c>
      <c r="O34" s="166"/>
      <c r="P34" s="166"/>
      <c r="Q34" s="166"/>
      <c r="R34" s="166"/>
      <c r="S34" s="166"/>
    </row>
    <row r="35" spans="1:19" s="158" customFormat="1" ht="17.25" customHeight="1" thickBot="1" x14ac:dyDescent="0.25">
      <c r="A35" s="297" t="str">
        <f>Global!A35</f>
        <v>Grupo E  (Group  E)</v>
      </c>
      <c r="B35" s="298"/>
      <c r="C35" s="299"/>
      <c r="D35" s="298"/>
      <c r="E35" s="300"/>
      <c r="F35" s="298"/>
      <c r="G35" s="300"/>
      <c r="H35" s="298"/>
      <c r="I35" s="301"/>
      <c r="J35" s="117"/>
      <c r="K35" s="302"/>
      <c r="L35" s="302"/>
      <c r="M35" s="303" t="str">
        <f t="shared" si="1"/>
        <v/>
      </c>
      <c r="N35" s="304"/>
      <c r="O35" s="166"/>
      <c r="P35" s="166"/>
      <c r="Q35" s="166"/>
      <c r="R35" s="166"/>
      <c r="S35" s="166"/>
    </row>
    <row r="36" spans="1:19" s="158" customFormat="1" ht="30.95" customHeight="1" thickBot="1" x14ac:dyDescent="0.25">
      <c r="A36" s="276">
        <f>Global!A36</f>
        <v>44888</v>
      </c>
      <c r="B36" s="305">
        <f>Global!B36</f>
        <v>0.41666666666666669</v>
      </c>
      <c r="C36" s="278">
        <f>Global!C36</f>
        <v>9</v>
      </c>
      <c r="D36" s="279" t="str">
        <f>Global!D36</f>
        <v>España (Spain)</v>
      </c>
      <c r="E36" s="280">
        <v>3</v>
      </c>
      <c r="F36" s="281" t="s">
        <v>4</v>
      </c>
      <c r="G36" s="280">
        <v>1</v>
      </c>
      <c r="H36" s="282" t="str">
        <f>Global!H36</f>
        <v>Costa Rica</v>
      </c>
      <c r="I36" s="283" t="str">
        <f t="shared" ref="I36:I41" si="9">IF(OR(E36="",G36=""),"",IF(E36&gt;G36,"L",IF(G36&gt;E36,"V","E")))</f>
        <v>L</v>
      </c>
      <c r="J36" s="284"/>
      <c r="K36" s="285">
        <f>IF(Global!E36="","",Global!E36)</f>
        <v>7</v>
      </c>
      <c r="L36" s="285">
        <f>IF(Global!G36="","",Global!G36)</f>
        <v>0</v>
      </c>
      <c r="M36" s="296" t="str">
        <f t="shared" si="1"/>
        <v>L</v>
      </c>
      <c r="N36" s="287">
        <f t="shared" ref="N36:N41" si="10">IF(M36="","",IF(AND(E36=K36,L36=G36),GPOSPuntosPorMarcador,0)+IF(M36=I36,GPOSPuntosPorGanador,0)+IF(E36-G36=K36-L36,GPOSPuntosPorDiferencia,0))</f>
        <v>1</v>
      </c>
      <c r="O36" s="166"/>
      <c r="P36" s="166"/>
      <c r="Q36" s="166"/>
      <c r="R36" s="166"/>
      <c r="S36" s="166"/>
    </row>
    <row r="37" spans="1:19" s="158" customFormat="1" ht="30.95" customHeight="1" thickBot="1" x14ac:dyDescent="0.25">
      <c r="A37" s="276">
        <f>Global!A37</f>
        <v>44888</v>
      </c>
      <c r="B37" s="306">
        <f>Global!B37</f>
        <v>0.29166666666666669</v>
      </c>
      <c r="C37" s="289">
        <f>Global!C37</f>
        <v>10</v>
      </c>
      <c r="D37" s="290" t="str">
        <f>Global!D37</f>
        <v>Alemania (Germany)</v>
      </c>
      <c r="E37" s="291">
        <v>2</v>
      </c>
      <c r="F37" s="292" t="s">
        <v>4</v>
      </c>
      <c r="G37" s="291">
        <v>1</v>
      </c>
      <c r="H37" s="293" t="str">
        <f>Global!H37</f>
        <v>Japón (Japan)</v>
      </c>
      <c r="I37" s="283" t="str">
        <f t="shared" si="9"/>
        <v>L</v>
      </c>
      <c r="J37" s="284"/>
      <c r="K37" s="285">
        <f>IF(Global!E37="","",Global!E37)</f>
        <v>1</v>
      </c>
      <c r="L37" s="285">
        <f>IF(Global!G37="","",Global!G37)</f>
        <v>2</v>
      </c>
      <c r="M37" s="296" t="str">
        <f t="shared" si="1"/>
        <v>V</v>
      </c>
      <c r="N37" s="287">
        <f t="shared" si="10"/>
        <v>0</v>
      </c>
      <c r="O37" s="166"/>
      <c r="P37" s="166"/>
      <c r="Q37" s="166"/>
      <c r="R37" s="166"/>
      <c r="S37" s="166"/>
    </row>
    <row r="38" spans="1:19" s="158" customFormat="1" ht="30.95" customHeight="1" thickBot="1" x14ac:dyDescent="0.25">
      <c r="A38" s="276">
        <f>Global!A38</f>
        <v>44892</v>
      </c>
      <c r="B38" s="306">
        <f>Global!B38</f>
        <v>0.54166666666666663</v>
      </c>
      <c r="C38" s="289">
        <f>Global!C38</f>
        <v>25</v>
      </c>
      <c r="D38" s="290" t="str">
        <f>Global!D38</f>
        <v>España (Spain)</v>
      </c>
      <c r="E38" s="291">
        <v>2</v>
      </c>
      <c r="F38" s="292" t="s">
        <v>4</v>
      </c>
      <c r="G38" s="291">
        <v>1</v>
      </c>
      <c r="H38" s="293" t="str">
        <f>Global!H38</f>
        <v>Alemania (Germany)</v>
      </c>
      <c r="I38" s="283" t="str">
        <f t="shared" si="9"/>
        <v>L</v>
      </c>
      <c r="J38" s="284"/>
      <c r="K38" s="285">
        <f>IF(Global!E38="","",Global!E38)</f>
        <v>1</v>
      </c>
      <c r="L38" s="285">
        <f>IF(Global!G38="","",Global!G38)</f>
        <v>1</v>
      </c>
      <c r="M38" s="296" t="str">
        <f t="shared" si="1"/>
        <v>E</v>
      </c>
      <c r="N38" s="287">
        <f t="shared" si="10"/>
        <v>0</v>
      </c>
      <c r="O38" s="166"/>
      <c r="P38" s="166"/>
      <c r="Q38" s="166"/>
      <c r="R38" s="166"/>
      <c r="S38" s="166"/>
    </row>
    <row r="39" spans="1:19" s="158" customFormat="1" ht="30.95" customHeight="1" thickBot="1" x14ac:dyDescent="0.25">
      <c r="A39" s="276">
        <f>Global!A39</f>
        <v>44892</v>
      </c>
      <c r="B39" s="306">
        <f>Global!B39</f>
        <v>0.16666666666666666</v>
      </c>
      <c r="C39" s="289">
        <f>Global!C39</f>
        <v>26</v>
      </c>
      <c r="D39" s="290" t="str">
        <f>Global!D39</f>
        <v>Japón (Japan)</v>
      </c>
      <c r="E39" s="280">
        <v>1</v>
      </c>
      <c r="F39" s="292" t="s">
        <v>4</v>
      </c>
      <c r="G39" s="280">
        <v>2</v>
      </c>
      <c r="H39" s="293" t="str">
        <f>Global!H39</f>
        <v>Costa Rica</v>
      </c>
      <c r="I39" s="283" t="str">
        <f t="shared" si="9"/>
        <v>V</v>
      </c>
      <c r="J39" s="284"/>
      <c r="K39" s="285">
        <f>IF(Global!E39="","",Global!E39)</f>
        <v>0</v>
      </c>
      <c r="L39" s="285">
        <f>IF(Global!G39="","",Global!G39)</f>
        <v>1</v>
      </c>
      <c r="M39" s="296" t="str">
        <f t="shared" si="1"/>
        <v>V</v>
      </c>
      <c r="N39" s="287">
        <f t="shared" si="10"/>
        <v>2</v>
      </c>
      <c r="O39" s="166"/>
      <c r="P39" s="166"/>
      <c r="Q39" s="166"/>
      <c r="R39" s="166"/>
      <c r="S39" s="166"/>
    </row>
    <row r="40" spans="1:19" s="158" customFormat="1" ht="30.95" customHeight="1" thickBot="1" x14ac:dyDescent="0.25">
      <c r="A40" s="276">
        <f>Global!A40</f>
        <v>44896</v>
      </c>
      <c r="B40" s="306">
        <f>Global!B40</f>
        <v>0.54166666666666663</v>
      </c>
      <c r="C40" s="289">
        <f>Global!C40</f>
        <v>43</v>
      </c>
      <c r="D40" s="290" t="str">
        <f>Global!D40</f>
        <v>Japón (Japan)</v>
      </c>
      <c r="E40" s="307">
        <v>1</v>
      </c>
      <c r="F40" s="292" t="s">
        <v>4</v>
      </c>
      <c r="G40" s="307">
        <v>2</v>
      </c>
      <c r="H40" s="293" t="str">
        <f>Global!H40</f>
        <v>España (Spain)</v>
      </c>
      <c r="I40" s="283" t="str">
        <f t="shared" si="9"/>
        <v>V</v>
      </c>
      <c r="J40" s="284"/>
      <c r="K40" s="285">
        <f>IF(Global!E40="","",Global!E40)</f>
        <v>2</v>
      </c>
      <c r="L40" s="285">
        <f>IF(Global!G40="","",Global!G40)</f>
        <v>1</v>
      </c>
      <c r="M40" s="296" t="str">
        <f t="shared" si="1"/>
        <v>L</v>
      </c>
      <c r="N40" s="287">
        <f t="shared" si="10"/>
        <v>0</v>
      </c>
      <c r="O40" s="166"/>
      <c r="P40" s="166"/>
      <c r="Q40" s="166"/>
      <c r="R40" s="166"/>
      <c r="S40" s="166"/>
    </row>
    <row r="41" spans="1:19" s="158" customFormat="1" ht="30.95" customHeight="1" thickBot="1" x14ac:dyDescent="0.25">
      <c r="A41" s="276">
        <f>Global!A41</f>
        <v>44896</v>
      </c>
      <c r="B41" s="306">
        <f>Global!B41</f>
        <v>0.54166666666666663</v>
      </c>
      <c r="C41" s="289">
        <f>Global!C41</f>
        <v>44</v>
      </c>
      <c r="D41" s="290" t="str">
        <f>Global!D41</f>
        <v>Costa Rica</v>
      </c>
      <c r="E41" s="280">
        <v>2</v>
      </c>
      <c r="F41" s="292" t="s">
        <v>4</v>
      </c>
      <c r="G41" s="280">
        <v>2</v>
      </c>
      <c r="H41" s="293" t="str">
        <f>Global!H41</f>
        <v>Alemania (Germany)</v>
      </c>
      <c r="I41" s="283" t="str">
        <f t="shared" si="9"/>
        <v>E</v>
      </c>
      <c r="J41" s="284"/>
      <c r="K41" s="285">
        <f>IF(Global!E41="","",Global!E41)</f>
        <v>2</v>
      </c>
      <c r="L41" s="285">
        <f>IF(Global!G41="","",Global!G41)</f>
        <v>4</v>
      </c>
      <c r="M41" s="296" t="str">
        <f t="shared" si="1"/>
        <v>V</v>
      </c>
      <c r="N41" s="287">
        <f t="shared" si="10"/>
        <v>0</v>
      </c>
      <c r="O41" s="166"/>
      <c r="P41" s="166"/>
      <c r="Q41" s="166"/>
      <c r="R41" s="166"/>
      <c r="S41" s="166"/>
    </row>
    <row r="42" spans="1:19" s="158" customFormat="1" ht="17.25" customHeight="1" thickBot="1" x14ac:dyDescent="0.25">
      <c r="A42" s="297" t="str">
        <f>Global!A42</f>
        <v>GRUPO F (Group F )</v>
      </c>
      <c r="B42" s="298"/>
      <c r="C42" s="299"/>
      <c r="D42" s="298"/>
      <c r="E42" s="300"/>
      <c r="F42" s="298"/>
      <c r="G42" s="300"/>
      <c r="H42" s="298"/>
      <c r="I42" s="301"/>
      <c r="J42" s="117"/>
      <c r="K42" s="302"/>
      <c r="L42" s="302"/>
      <c r="M42" s="303" t="str">
        <f t="shared" si="1"/>
        <v/>
      </c>
      <c r="N42" s="304"/>
      <c r="O42" s="166"/>
      <c r="P42" s="166"/>
      <c r="Q42" s="166"/>
      <c r="R42" s="166"/>
      <c r="S42" s="166"/>
    </row>
    <row r="43" spans="1:19" s="158" customFormat="1" ht="30.95" customHeight="1" thickBot="1" x14ac:dyDescent="0.25">
      <c r="A43" s="276">
        <f>Global!A43</f>
        <v>44888</v>
      </c>
      <c r="B43" s="305">
        <f>Global!B43</f>
        <v>0.54166666666666663</v>
      </c>
      <c r="C43" s="278">
        <f>Global!C43</f>
        <v>11</v>
      </c>
      <c r="D43" s="279" t="str">
        <f>Global!D43</f>
        <v>Bélgica (Belgium)</v>
      </c>
      <c r="E43" s="280">
        <v>5</v>
      </c>
      <c r="F43" s="281" t="s">
        <v>4</v>
      </c>
      <c r="G43" s="280">
        <v>1</v>
      </c>
      <c r="H43" s="282" t="str">
        <f>Global!H43</f>
        <v>Canada</v>
      </c>
      <c r="I43" s="283" t="str">
        <f t="shared" ref="I43:I48" si="11">IF(OR(E43="",G43=""),"",IF(E43&gt;G43,"L",IF(G43&gt;E43,"V","E")))</f>
        <v>L</v>
      </c>
      <c r="J43" s="284"/>
      <c r="K43" s="285">
        <f>IF(Global!E43="","",Global!E43)</f>
        <v>1</v>
      </c>
      <c r="L43" s="285">
        <f>IF(Global!G43="","",Global!G43)</f>
        <v>0</v>
      </c>
      <c r="M43" s="296" t="str">
        <f t="shared" si="1"/>
        <v>L</v>
      </c>
      <c r="N43" s="287">
        <f t="shared" ref="N43:N48" si="12">IF(M43="","",IF(AND(E43=K43,L43=G43),GPOSPuntosPorMarcador,0)+IF(M43=I43,GPOSPuntosPorGanador,0)+IF(E43-G43=K43-L43,GPOSPuntosPorDiferencia,0))</f>
        <v>1</v>
      </c>
      <c r="O43" s="166"/>
      <c r="P43" s="166"/>
      <c r="Q43" s="166"/>
      <c r="R43" s="166"/>
      <c r="S43" s="166"/>
    </row>
    <row r="44" spans="1:19" s="158" customFormat="1" ht="30.95" customHeight="1" thickBot="1" x14ac:dyDescent="0.25">
      <c r="A44" s="276">
        <f>Global!A44</f>
        <v>44888</v>
      </c>
      <c r="B44" s="306">
        <f>Global!B44</f>
        <v>0.16666666666666666</v>
      </c>
      <c r="C44" s="289">
        <f>Global!C44</f>
        <v>12</v>
      </c>
      <c r="D44" s="290" t="str">
        <f>Global!D44</f>
        <v>Marruecos (Morocco)</v>
      </c>
      <c r="E44" s="291">
        <v>1</v>
      </c>
      <c r="F44" s="292" t="s">
        <v>4</v>
      </c>
      <c r="G44" s="291">
        <v>3</v>
      </c>
      <c r="H44" s="293" t="str">
        <f>Global!H44</f>
        <v>Croacia</v>
      </c>
      <c r="I44" s="283" t="str">
        <f t="shared" si="11"/>
        <v>V</v>
      </c>
      <c r="J44" s="284"/>
      <c r="K44" s="285">
        <f>IF(Global!E44="","",Global!E44)</f>
        <v>0</v>
      </c>
      <c r="L44" s="285">
        <f>IF(Global!G44="","",Global!G44)</f>
        <v>0</v>
      </c>
      <c r="M44" s="296" t="str">
        <f t="shared" si="1"/>
        <v>E</v>
      </c>
      <c r="N44" s="287">
        <f t="shared" si="12"/>
        <v>0</v>
      </c>
      <c r="O44" s="166"/>
      <c r="P44" s="166"/>
      <c r="Q44" s="166"/>
      <c r="R44" s="166"/>
      <c r="S44" s="166"/>
    </row>
    <row r="45" spans="1:19" s="158" customFormat="1" ht="30.95" customHeight="1" thickBot="1" x14ac:dyDescent="0.25">
      <c r="A45" s="276">
        <f>Global!A45</f>
        <v>44892</v>
      </c>
      <c r="B45" s="306">
        <f>Global!B45</f>
        <v>0.29166666666666669</v>
      </c>
      <c r="C45" s="289">
        <f>Global!C45</f>
        <v>27</v>
      </c>
      <c r="D45" s="290" t="str">
        <f>Global!D45</f>
        <v>Bélgica (Belgium)</v>
      </c>
      <c r="E45" s="291">
        <v>3</v>
      </c>
      <c r="F45" s="292" t="s">
        <v>4</v>
      </c>
      <c r="G45" s="291">
        <v>0</v>
      </c>
      <c r="H45" s="293" t="str">
        <f>Global!H45</f>
        <v>Marruecos (Morocco)</v>
      </c>
      <c r="I45" s="283" t="str">
        <f t="shared" si="11"/>
        <v>L</v>
      </c>
      <c r="J45" s="284"/>
      <c r="K45" s="285">
        <f>IF(Global!E45="","",Global!E45)</f>
        <v>0</v>
      </c>
      <c r="L45" s="285">
        <f>IF(Global!G45="","",Global!G45)</f>
        <v>2</v>
      </c>
      <c r="M45" s="296" t="str">
        <f t="shared" si="1"/>
        <v>V</v>
      </c>
      <c r="N45" s="287">
        <f t="shared" si="12"/>
        <v>0</v>
      </c>
      <c r="O45" s="166"/>
      <c r="P45" s="166"/>
      <c r="Q45" s="166"/>
      <c r="R45" s="166"/>
      <c r="S45" s="166"/>
    </row>
    <row r="46" spans="1:19" s="158" customFormat="1" ht="30.95" customHeight="1" thickBot="1" x14ac:dyDescent="0.25">
      <c r="A46" s="276">
        <f>Global!A46</f>
        <v>44892</v>
      </c>
      <c r="B46" s="306">
        <f>Global!B46</f>
        <v>0.41666666666666669</v>
      </c>
      <c r="C46" s="289">
        <f>Global!C46</f>
        <v>28</v>
      </c>
      <c r="D46" s="290" t="str">
        <f>Global!D46</f>
        <v>Croacia</v>
      </c>
      <c r="E46" s="291">
        <v>2</v>
      </c>
      <c r="F46" s="292" t="s">
        <v>4</v>
      </c>
      <c r="G46" s="291">
        <v>1</v>
      </c>
      <c r="H46" s="293" t="str">
        <f>Global!H46</f>
        <v>Canada</v>
      </c>
      <c r="I46" s="283" t="str">
        <f t="shared" si="11"/>
        <v>L</v>
      </c>
      <c r="J46" s="284"/>
      <c r="K46" s="285">
        <f>IF(Global!E46="","",Global!E46)</f>
        <v>4</v>
      </c>
      <c r="L46" s="285">
        <f>IF(Global!G46="","",Global!G46)</f>
        <v>1</v>
      </c>
      <c r="M46" s="296" t="str">
        <f t="shared" si="1"/>
        <v>L</v>
      </c>
      <c r="N46" s="287">
        <f t="shared" si="12"/>
        <v>1</v>
      </c>
      <c r="O46" s="166"/>
      <c r="P46" s="166"/>
      <c r="Q46" s="166"/>
      <c r="R46" s="166"/>
      <c r="S46" s="166"/>
    </row>
    <row r="47" spans="1:19" s="158" customFormat="1" ht="30.95" customHeight="1" thickBot="1" x14ac:dyDescent="0.25">
      <c r="A47" s="276">
        <f>Global!A47</f>
        <v>44896</v>
      </c>
      <c r="B47" s="306">
        <f>Global!B47</f>
        <v>0.375</v>
      </c>
      <c r="C47" s="289">
        <f>Global!C47</f>
        <v>41</v>
      </c>
      <c r="D47" s="290" t="str">
        <f>Global!D47</f>
        <v>Croacia</v>
      </c>
      <c r="E47" s="291">
        <v>1</v>
      </c>
      <c r="F47" s="292" t="s">
        <v>4</v>
      </c>
      <c r="G47" s="291">
        <v>2</v>
      </c>
      <c r="H47" s="293" t="str">
        <f>Global!H47</f>
        <v>Bélgica (Belgium)</v>
      </c>
      <c r="I47" s="283" t="str">
        <f t="shared" si="11"/>
        <v>V</v>
      </c>
      <c r="J47" s="284"/>
      <c r="K47" s="285">
        <f>IF(Global!E47="","",Global!E47)</f>
        <v>0</v>
      </c>
      <c r="L47" s="285">
        <f>IF(Global!G47="","",Global!G47)</f>
        <v>0</v>
      </c>
      <c r="M47" s="296" t="str">
        <f t="shared" si="1"/>
        <v>E</v>
      </c>
      <c r="N47" s="287">
        <f t="shared" si="12"/>
        <v>0</v>
      </c>
      <c r="O47" s="166"/>
      <c r="P47" s="166"/>
      <c r="Q47" s="166"/>
      <c r="R47" s="166"/>
      <c r="S47" s="166"/>
    </row>
    <row r="48" spans="1:19" s="158" customFormat="1" ht="30.95" customHeight="1" thickBot="1" x14ac:dyDescent="0.25">
      <c r="A48" s="276">
        <f>Global!A48</f>
        <v>44896</v>
      </c>
      <c r="B48" s="306">
        <f>Global!B48</f>
        <v>0.375</v>
      </c>
      <c r="C48" s="289">
        <f>Global!C48</f>
        <v>42</v>
      </c>
      <c r="D48" s="308" t="str">
        <f>Global!D48</f>
        <v>Canada</v>
      </c>
      <c r="E48" s="291">
        <v>2</v>
      </c>
      <c r="F48" s="309" t="s">
        <v>4</v>
      </c>
      <c r="G48" s="291">
        <v>2</v>
      </c>
      <c r="H48" s="310" t="str">
        <f>Global!H48</f>
        <v>Marruecos (Morocco)</v>
      </c>
      <c r="I48" s="283" t="str">
        <f t="shared" si="11"/>
        <v>E</v>
      </c>
      <c r="J48" s="311"/>
      <c r="K48" s="285">
        <f>IF(Global!E48="","",Global!E48)</f>
        <v>1</v>
      </c>
      <c r="L48" s="285">
        <f>IF(Global!G48="","",Global!G48)</f>
        <v>2</v>
      </c>
      <c r="M48" s="286" t="str">
        <f t="shared" si="1"/>
        <v>V</v>
      </c>
      <c r="N48" s="287">
        <f t="shared" si="12"/>
        <v>0</v>
      </c>
      <c r="O48" s="166"/>
      <c r="P48" s="166"/>
      <c r="Q48" s="166"/>
      <c r="R48" s="166"/>
      <c r="S48" s="166"/>
    </row>
    <row r="49" spans="1:19" s="158" customFormat="1" ht="17.25" customHeight="1" thickBot="1" x14ac:dyDescent="0.25">
      <c r="A49" s="297" t="str">
        <f>Global!A49</f>
        <v>GRUPO G (Group  G)</v>
      </c>
      <c r="B49" s="298"/>
      <c r="C49" s="299"/>
      <c r="D49" s="298"/>
      <c r="E49" s="300"/>
      <c r="F49" s="298"/>
      <c r="G49" s="300"/>
      <c r="H49" s="298"/>
      <c r="I49" s="301"/>
      <c r="J49" s="117"/>
      <c r="K49" s="302"/>
      <c r="L49" s="302"/>
      <c r="M49" s="303" t="str">
        <f t="shared" si="1"/>
        <v/>
      </c>
      <c r="N49" s="304"/>
      <c r="O49" s="166"/>
      <c r="P49" s="166"/>
      <c r="Q49" s="166"/>
      <c r="R49" s="166"/>
      <c r="S49" s="166"/>
    </row>
    <row r="50" spans="1:19" s="158" customFormat="1" ht="30.95" customHeight="1" thickBot="1" x14ac:dyDescent="0.25">
      <c r="A50" s="276">
        <f>Global!A50</f>
        <v>44889</v>
      </c>
      <c r="B50" s="305">
        <f>Global!B50</f>
        <v>0.54166666666666663</v>
      </c>
      <c r="C50" s="278">
        <f>Global!C50</f>
        <v>13</v>
      </c>
      <c r="D50" s="279" t="str">
        <f>Global!D50</f>
        <v>Brasil (Brazil)</v>
      </c>
      <c r="E50" s="280">
        <v>3</v>
      </c>
      <c r="F50" s="281" t="s">
        <v>4</v>
      </c>
      <c r="G50" s="280">
        <v>1</v>
      </c>
      <c r="H50" s="282" t="str">
        <f>Global!H50</f>
        <v>Serbia</v>
      </c>
      <c r="I50" s="283" t="str">
        <f t="shared" ref="I50:I55" si="13">IF(OR(E50="",G50=""),"",IF(E50&gt;G50,"L",IF(G50&gt;E50,"V","E")))</f>
        <v>L</v>
      </c>
      <c r="J50" s="284"/>
      <c r="K50" s="285">
        <f>IF(Global!E50="","",Global!E50)</f>
        <v>2</v>
      </c>
      <c r="L50" s="285">
        <f>IF(Global!G50="","",Global!G50)</f>
        <v>0</v>
      </c>
      <c r="M50" s="296" t="str">
        <f t="shared" si="1"/>
        <v>L</v>
      </c>
      <c r="N50" s="287">
        <f t="shared" ref="N50:N55" si="14">IF(M50="","",IF(AND(E50=K50,L50=G50),GPOSPuntosPorMarcador,0)+IF(M50=I50,GPOSPuntosPorGanador,0)+IF(E50-G50=K50-L50,GPOSPuntosPorDiferencia,0))</f>
        <v>2</v>
      </c>
      <c r="O50" s="166"/>
      <c r="P50" s="166"/>
      <c r="Q50" s="166"/>
      <c r="R50" s="166"/>
      <c r="S50" s="166"/>
    </row>
    <row r="51" spans="1:19" s="158" customFormat="1" ht="30.95" customHeight="1" thickBot="1" x14ac:dyDescent="0.25">
      <c r="A51" s="276">
        <f>Global!A51</f>
        <v>44889</v>
      </c>
      <c r="B51" s="306">
        <f>Global!B51</f>
        <v>0.16666666666666666</v>
      </c>
      <c r="C51" s="289">
        <f>Global!C51</f>
        <v>14</v>
      </c>
      <c r="D51" s="290" t="str">
        <f>Global!D51</f>
        <v>Suiza (Switzerland)</v>
      </c>
      <c r="E51" s="291">
        <v>2</v>
      </c>
      <c r="F51" s="292" t="s">
        <v>4</v>
      </c>
      <c r="G51" s="291">
        <v>1</v>
      </c>
      <c r="H51" s="293" t="str">
        <f>Global!H51</f>
        <v>Camerún (Cameroon)</v>
      </c>
      <c r="I51" s="283" t="str">
        <f t="shared" si="13"/>
        <v>L</v>
      </c>
      <c r="J51" s="284"/>
      <c r="K51" s="285">
        <f>IF(Global!E51="","",Global!E51)</f>
        <v>1</v>
      </c>
      <c r="L51" s="285">
        <f>IF(Global!G51="","",Global!G51)</f>
        <v>0</v>
      </c>
      <c r="M51" s="296" t="str">
        <f t="shared" si="1"/>
        <v>L</v>
      </c>
      <c r="N51" s="287">
        <f t="shared" si="14"/>
        <v>2</v>
      </c>
      <c r="O51" s="166"/>
      <c r="P51" s="166"/>
      <c r="Q51" s="166"/>
      <c r="R51" s="166"/>
      <c r="S51" s="166"/>
    </row>
    <row r="52" spans="1:19" s="158" customFormat="1" ht="30.95" customHeight="1" thickBot="1" x14ac:dyDescent="0.25">
      <c r="A52" s="276">
        <f>Global!A52</f>
        <v>44893</v>
      </c>
      <c r="B52" s="306">
        <f>Global!B52</f>
        <v>0.41666666666666669</v>
      </c>
      <c r="C52" s="289">
        <f>Global!C52</f>
        <v>29</v>
      </c>
      <c r="D52" s="290" t="str">
        <f>Global!D52</f>
        <v>Brasil (Brazil)</v>
      </c>
      <c r="E52" s="291">
        <v>2</v>
      </c>
      <c r="F52" s="292" t="s">
        <v>4</v>
      </c>
      <c r="G52" s="291">
        <v>0</v>
      </c>
      <c r="H52" s="293" t="str">
        <f>Global!H52</f>
        <v>Suiza (Switzerland)</v>
      </c>
      <c r="I52" s="283" t="str">
        <f t="shared" si="13"/>
        <v>L</v>
      </c>
      <c r="J52" s="284"/>
      <c r="K52" s="285">
        <f>IF(Global!E52="","",Global!E52)</f>
        <v>1</v>
      </c>
      <c r="L52" s="285">
        <f>IF(Global!G52="","",Global!G52)</f>
        <v>0</v>
      </c>
      <c r="M52" s="296" t="str">
        <f t="shared" si="1"/>
        <v>L</v>
      </c>
      <c r="N52" s="287">
        <f t="shared" si="14"/>
        <v>1</v>
      </c>
      <c r="O52" s="166"/>
      <c r="P52" s="166"/>
      <c r="Q52" s="166"/>
      <c r="R52" s="166"/>
      <c r="S52" s="166"/>
    </row>
    <row r="53" spans="1:19" s="158" customFormat="1" ht="30.95" customHeight="1" thickBot="1" x14ac:dyDescent="0.25">
      <c r="A53" s="276">
        <f>Global!A53</f>
        <v>44893</v>
      </c>
      <c r="B53" s="306">
        <f>Global!B53</f>
        <v>0.16666666666666666</v>
      </c>
      <c r="C53" s="289">
        <f>Global!C53</f>
        <v>30</v>
      </c>
      <c r="D53" s="290" t="str">
        <f>Global!D53</f>
        <v>Camerún (Cameroon)</v>
      </c>
      <c r="E53" s="291">
        <v>0</v>
      </c>
      <c r="F53" s="292" t="s">
        <v>4</v>
      </c>
      <c r="G53" s="291">
        <v>1</v>
      </c>
      <c r="H53" s="293" t="str">
        <f>Global!H53</f>
        <v>Serbia</v>
      </c>
      <c r="I53" s="283" t="str">
        <f t="shared" si="13"/>
        <v>V</v>
      </c>
      <c r="J53" s="284"/>
      <c r="K53" s="285">
        <f>IF(Global!E53="","",Global!E53)</f>
        <v>3</v>
      </c>
      <c r="L53" s="285">
        <f>IF(Global!G53="","",Global!G53)</f>
        <v>3</v>
      </c>
      <c r="M53" s="296" t="str">
        <f t="shared" si="1"/>
        <v>E</v>
      </c>
      <c r="N53" s="287">
        <f t="shared" si="14"/>
        <v>0</v>
      </c>
      <c r="O53" s="166"/>
      <c r="P53" s="166"/>
      <c r="Q53" s="166"/>
      <c r="R53" s="166"/>
      <c r="S53" s="166"/>
    </row>
    <row r="54" spans="1:19" s="158" customFormat="1" ht="30.95" customHeight="1" thickBot="1" x14ac:dyDescent="0.25">
      <c r="A54" s="276">
        <f>Global!A54</f>
        <v>44897</v>
      </c>
      <c r="B54" s="306">
        <f>Global!B54</f>
        <v>0.54166666666666663</v>
      </c>
      <c r="C54" s="289">
        <f>Global!C54</f>
        <v>45</v>
      </c>
      <c r="D54" s="290" t="str">
        <f>Global!D54</f>
        <v>Camerún (Cameroon)</v>
      </c>
      <c r="E54" s="291">
        <v>2</v>
      </c>
      <c r="F54" s="292" t="s">
        <v>4</v>
      </c>
      <c r="G54" s="291">
        <v>3</v>
      </c>
      <c r="H54" s="293" t="str">
        <f>Global!H54</f>
        <v>Brasil (Brazil)</v>
      </c>
      <c r="I54" s="283" t="str">
        <f t="shared" si="13"/>
        <v>V</v>
      </c>
      <c r="J54" s="284"/>
      <c r="K54" s="285">
        <f>IF(Global!E54="","",Global!E54)</f>
        <v>1</v>
      </c>
      <c r="L54" s="285">
        <f>IF(Global!G54="","",Global!G54)</f>
        <v>0</v>
      </c>
      <c r="M54" s="296" t="str">
        <f t="shared" si="1"/>
        <v>L</v>
      </c>
      <c r="N54" s="287">
        <f t="shared" si="14"/>
        <v>0</v>
      </c>
      <c r="O54" s="166"/>
      <c r="P54" s="166"/>
      <c r="Q54" s="166"/>
      <c r="R54" s="166"/>
      <c r="S54" s="166"/>
    </row>
    <row r="55" spans="1:19" s="158" customFormat="1" ht="30.95" customHeight="1" thickBot="1" x14ac:dyDescent="0.25">
      <c r="A55" s="276">
        <f>Global!A55</f>
        <v>44897</v>
      </c>
      <c r="B55" s="306">
        <f>Global!B55</f>
        <v>0.54166666666666663</v>
      </c>
      <c r="C55" s="289">
        <f>Global!C55</f>
        <v>46</v>
      </c>
      <c r="D55" s="290" t="str">
        <f>Global!D55</f>
        <v>Serbia</v>
      </c>
      <c r="E55" s="291">
        <v>0</v>
      </c>
      <c r="F55" s="292" t="s">
        <v>4</v>
      </c>
      <c r="G55" s="291">
        <v>1</v>
      </c>
      <c r="H55" s="293" t="str">
        <f>Global!H55</f>
        <v>Suiza (Switzerland)</v>
      </c>
      <c r="I55" s="283" t="str">
        <f t="shared" si="13"/>
        <v>V</v>
      </c>
      <c r="J55" s="284"/>
      <c r="K55" s="285">
        <f>IF(Global!E55="","",Global!E55)</f>
        <v>2</v>
      </c>
      <c r="L55" s="285">
        <f>IF(Global!G55="","",Global!G55)</f>
        <v>3</v>
      </c>
      <c r="M55" s="296" t="str">
        <f t="shared" si="1"/>
        <v>V</v>
      </c>
      <c r="N55" s="287">
        <f t="shared" si="14"/>
        <v>2</v>
      </c>
      <c r="O55" s="166"/>
      <c r="P55" s="166"/>
      <c r="Q55" s="166"/>
      <c r="R55" s="166"/>
      <c r="S55" s="166"/>
    </row>
    <row r="56" spans="1:19" s="158" customFormat="1" ht="17.25" customHeight="1" thickBot="1" x14ac:dyDescent="0.25">
      <c r="A56" s="297" t="str">
        <f>Global!A56</f>
        <v>GRUPO H (Group H)</v>
      </c>
      <c r="B56" s="298"/>
      <c r="C56" s="299"/>
      <c r="D56" s="298"/>
      <c r="E56" s="300"/>
      <c r="F56" s="298"/>
      <c r="G56" s="300"/>
      <c r="H56" s="298"/>
      <c r="I56" s="301"/>
      <c r="J56" s="117"/>
      <c r="K56" s="302"/>
      <c r="L56" s="302"/>
      <c r="M56" s="303" t="str">
        <f t="shared" si="1"/>
        <v/>
      </c>
      <c r="N56" s="304"/>
      <c r="O56" s="166"/>
      <c r="P56" s="166"/>
      <c r="Q56" s="166"/>
      <c r="R56" s="166"/>
      <c r="S56" s="166"/>
    </row>
    <row r="57" spans="1:19" s="158" customFormat="1" ht="30.95" customHeight="1" thickBot="1" x14ac:dyDescent="0.25">
      <c r="A57" s="276">
        <f>Global!A57</f>
        <v>44889</v>
      </c>
      <c r="B57" s="305">
        <f>Global!B57</f>
        <v>0.41666666666666669</v>
      </c>
      <c r="C57" s="278">
        <f>Global!C57</f>
        <v>15</v>
      </c>
      <c r="D57" s="279" t="str">
        <f>Global!D57</f>
        <v>Portugal</v>
      </c>
      <c r="E57" s="280">
        <v>3</v>
      </c>
      <c r="F57" s="281" t="s">
        <v>4</v>
      </c>
      <c r="G57" s="280">
        <v>1</v>
      </c>
      <c r="H57" s="282" t="str">
        <f>Global!H57</f>
        <v>Ghana</v>
      </c>
      <c r="I57" s="283" t="str">
        <f t="shared" ref="I57:I62" si="15">IF(OR(E57="",G57=""),"",IF(E57&gt;G57,"L",IF(G57&gt;E57,"V","E")))</f>
        <v>L</v>
      </c>
      <c r="J57" s="284"/>
      <c r="K57" s="285">
        <f>IF(Global!E57="","",Global!E57)</f>
        <v>3</v>
      </c>
      <c r="L57" s="285">
        <f>IF(Global!G57="","",Global!G57)</f>
        <v>2</v>
      </c>
      <c r="M57" s="296" t="str">
        <f t="shared" si="1"/>
        <v>L</v>
      </c>
      <c r="N57" s="287">
        <f t="shared" ref="N57:N62" si="16">IF(M57="","",IF(AND(E57=K57,L57=G57),GPOSPuntosPorMarcador,0)+IF(M57=I57,GPOSPuntosPorGanador,0)+IF(E57-G57=K57-L57,GPOSPuntosPorDiferencia,0))</f>
        <v>1</v>
      </c>
      <c r="O57" s="166"/>
      <c r="P57" s="166"/>
      <c r="Q57" s="166"/>
      <c r="R57" s="166"/>
      <c r="S57" s="166"/>
    </row>
    <row r="58" spans="1:19" s="158" customFormat="1" ht="30.95" customHeight="1" thickBot="1" x14ac:dyDescent="0.25">
      <c r="A58" s="276">
        <f>Global!A58</f>
        <v>44889</v>
      </c>
      <c r="B58" s="306">
        <f>Global!B58</f>
        <v>0.29166666666666669</v>
      </c>
      <c r="C58" s="289">
        <f>Global!C58</f>
        <v>16</v>
      </c>
      <c r="D58" s="290" t="str">
        <f>Global!D58</f>
        <v>Uruguay</v>
      </c>
      <c r="E58" s="280">
        <v>1</v>
      </c>
      <c r="F58" s="292" t="s">
        <v>4</v>
      </c>
      <c r="G58" s="291">
        <v>1</v>
      </c>
      <c r="H58" s="293" t="str">
        <f>Global!H58</f>
        <v>Corea del Sur (S. Korea)</v>
      </c>
      <c r="I58" s="283" t="str">
        <f t="shared" si="15"/>
        <v>E</v>
      </c>
      <c r="J58" s="284"/>
      <c r="K58" s="285">
        <f>IF(Global!E58="","",Global!E58)</f>
        <v>0</v>
      </c>
      <c r="L58" s="285">
        <f>IF(Global!G58="","",Global!G58)</f>
        <v>0</v>
      </c>
      <c r="M58" s="296" t="str">
        <f t="shared" si="1"/>
        <v>E</v>
      </c>
      <c r="N58" s="287">
        <f t="shared" si="16"/>
        <v>2</v>
      </c>
      <c r="O58" s="166"/>
      <c r="P58" s="166"/>
      <c r="Q58" s="166"/>
      <c r="R58" s="166"/>
      <c r="S58" s="166"/>
    </row>
    <row r="59" spans="1:19" s="158" customFormat="1" ht="30.95" customHeight="1" thickBot="1" x14ac:dyDescent="0.25">
      <c r="A59" s="276">
        <f>Global!A59</f>
        <v>44893</v>
      </c>
      <c r="B59" s="306">
        <f>Global!B59</f>
        <v>0.54166666666666663</v>
      </c>
      <c r="C59" s="289">
        <f>Global!C59</f>
        <v>31</v>
      </c>
      <c r="D59" s="290" t="str">
        <f>Global!D59</f>
        <v>Portugal</v>
      </c>
      <c r="E59" s="291">
        <v>1</v>
      </c>
      <c r="F59" s="292" t="s">
        <v>4</v>
      </c>
      <c r="G59" s="291">
        <v>2</v>
      </c>
      <c r="H59" s="293" t="str">
        <f>Global!H59</f>
        <v>Uruguay</v>
      </c>
      <c r="I59" s="283" t="str">
        <f t="shared" si="15"/>
        <v>V</v>
      </c>
      <c r="J59" s="284"/>
      <c r="K59" s="285">
        <f>IF(Global!E59="","",Global!E59)</f>
        <v>2</v>
      </c>
      <c r="L59" s="285">
        <f>IF(Global!G59="","",Global!G59)</f>
        <v>0</v>
      </c>
      <c r="M59" s="296" t="str">
        <f t="shared" si="1"/>
        <v>L</v>
      </c>
      <c r="N59" s="287">
        <f t="shared" si="16"/>
        <v>0</v>
      </c>
      <c r="O59" s="166"/>
      <c r="P59" s="166"/>
      <c r="Q59" s="166"/>
      <c r="R59" s="166"/>
      <c r="S59" s="166"/>
    </row>
    <row r="60" spans="1:19" s="158" customFormat="1" ht="30.95" customHeight="1" thickBot="1" x14ac:dyDescent="0.25">
      <c r="A60" s="276">
        <f>Global!A60</f>
        <v>44893</v>
      </c>
      <c r="B60" s="306">
        <f>Global!B60</f>
        <v>0.29166666666666669</v>
      </c>
      <c r="C60" s="289">
        <f>Global!C60</f>
        <v>32</v>
      </c>
      <c r="D60" s="290" t="str">
        <f>Global!D60</f>
        <v>Corea del Sur (S. Korea)</v>
      </c>
      <c r="E60" s="280">
        <v>2</v>
      </c>
      <c r="F60" s="292" t="s">
        <v>4</v>
      </c>
      <c r="G60" s="291">
        <v>2</v>
      </c>
      <c r="H60" s="293" t="str">
        <f>Global!H60</f>
        <v>Ghana</v>
      </c>
      <c r="I60" s="283" t="str">
        <f t="shared" si="15"/>
        <v>E</v>
      </c>
      <c r="J60" s="284"/>
      <c r="K60" s="285">
        <f>IF(Global!E60="","",Global!E60)</f>
        <v>2</v>
      </c>
      <c r="L60" s="285">
        <f>IF(Global!G60="","",Global!G60)</f>
        <v>3</v>
      </c>
      <c r="M60" s="296" t="str">
        <f t="shared" si="1"/>
        <v>V</v>
      </c>
      <c r="N60" s="287">
        <f t="shared" si="16"/>
        <v>0</v>
      </c>
      <c r="O60" s="166"/>
      <c r="P60" s="166"/>
      <c r="Q60" s="166"/>
      <c r="R60" s="166"/>
      <c r="S60" s="166"/>
    </row>
    <row r="61" spans="1:19" s="158" customFormat="1" ht="30.95" customHeight="1" thickBot="1" x14ac:dyDescent="0.25">
      <c r="A61" s="276">
        <f>Global!A61</f>
        <v>44897</v>
      </c>
      <c r="B61" s="306">
        <f>Global!B61</f>
        <v>0.375</v>
      </c>
      <c r="C61" s="289">
        <f>Global!C61</f>
        <v>47</v>
      </c>
      <c r="D61" s="290" t="str">
        <f>Global!D61</f>
        <v>Corea del Sur (S. Korea)</v>
      </c>
      <c r="E61" s="291">
        <v>1</v>
      </c>
      <c r="F61" s="292" t="s">
        <v>4</v>
      </c>
      <c r="G61" s="291">
        <v>2</v>
      </c>
      <c r="H61" s="293" t="str">
        <f>Global!H61</f>
        <v>Portugal</v>
      </c>
      <c r="I61" s="283" t="str">
        <f t="shared" si="15"/>
        <v>V</v>
      </c>
      <c r="J61" s="284"/>
      <c r="K61" s="285">
        <f>IF(Global!E61="","",Global!E61)</f>
        <v>2</v>
      </c>
      <c r="L61" s="285">
        <f>IF(Global!G61="","",Global!G61)</f>
        <v>1</v>
      </c>
      <c r="M61" s="296" t="str">
        <f t="shared" si="1"/>
        <v>L</v>
      </c>
      <c r="N61" s="287">
        <f t="shared" si="16"/>
        <v>0</v>
      </c>
      <c r="O61" s="166"/>
      <c r="P61" s="166"/>
      <c r="Q61" s="166"/>
      <c r="R61" s="166"/>
      <c r="S61" s="166"/>
    </row>
    <row r="62" spans="1:19" s="158" customFormat="1" ht="30.95" customHeight="1" thickBot="1" x14ac:dyDescent="0.25">
      <c r="A62" s="276">
        <f>Global!A62</f>
        <v>44897</v>
      </c>
      <c r="B62" s="306">
        <f>Global!B62</f>
        <v>0.375</v>
      </c>
      <c r="C62" s="289">
        <f>Global!C62</f>
        <v>48</v>
      </c>
      <c r="D62" s="290" t="str">
        <f>Global!D62</f>
        <v>Ghana</v>
      </c>
      <c r="E62" s="291">
        <v>1</v>
      </c>
      <c r="F62" s="292" t="s">
        <v>4</v>
      </c>
      <c r="G62" s="291">
        <v>0</v>
      </c>
      <c r="H62" s="293" t="str">
        <f>Global!H62</f>
        <v>Uruguay</v>
      </c>
      <c r="I62" s="283" t="str">
        <f t="shared" si="15"/>
        <v>L</v>
      </c>
      <c r="J62" s="284"/>
      <c r="K62" s="285">
        <f>IF(Global!E62="","",Global!E62)</f>
        <v>0</v>
      </c>
      <c r="L62" s="285">
        <f>IF(Global!G62="","",Global!G62)</f>
        <v>2</v>
      </c>
      <c r="M62" s="296" t="str">
        <f t="shared" si="1"/>
        <v>V</v>
      </c>
      <c r="N62" s="287">
        <f t="shared" si="16"/>
        <v>0</v>
      </c>
      <c r="O62" s="166"/>
      <c r="P62" s="166"/>
      <c r="Q62" s="166"/>
      <c r="R62" s="166"/>
      <c r="S62" s="166"/>
    </row>
    <row r="63" spans="1:19" s="158" customFormat="1" ht="17.25" customHeight="1" thickBot="1" x14ac:dyDescent="0.25">
      <c r="A63" s="297" t="str">
        <f>Global!A63</f>
        <v>OCTAVOS DE FINAL (Round of 16)</v>
      </c>
      <c r="B63" s="312"/>
      <c r="C63" s="313"/>
      <c r="D63" s="298"/>
      <c r="E63" s="300"/>
      <c r="F63" s="298"/>
      <c r="G63" s="300"/>
      <c r="H63" s="298"/>
      <c r="I63" s="301"/>
      <c r="J63" s="117"/>
      <c r="K63" s="302"/>
      <c r="L63" s="302"/>
      <c r="M63" s="303" t="str">
        <f t="shared" si="1"/>
        <v/>
      </c>
      <c r="N63" s="304"/>
      <c r="O63" s="166"/>
      <c r="P63" s="166"/>
      <c r="Q63" s="166"/>
      <c r="R63" s="166"/>
      <c r="S63" s="166"/>
    </row>
    <row r="64" spans="1:19" s="158" customFormat="1" ht="30.95" customHeight="1" thickBot="1" x14ac:dyDescent="0.25">
      <c r="A64" s="276">
        <f>Global!A64</f>
        <v>44898</v>
      </c>
      <c r="B64" s="305">
        <f>Global!B64</f>
        <v>0.375</v>
      </c>
      <c r="C64" s="278">
        <f>Global!C64</f>
        <v>49</v>
      </c>
      <c r="D64" s="281" t="str">
        <f>Global!D64</f>
        <v>Holanda (Holland)</v>
      </c>
      <c r="E64" s="280">
        <v>3</v>
      </c>
      <c r="F64" s="281" t="s">
        <v>4</v>
      </c>
      <c r="G64" s="280">
        <v>1</v>
      </c>
      <c r="H64" s="314" t="str">
        <f>Global!H64</f>
        <v>Estados Unidos (USA)</v>
      </c>
      <c r="I64" s="283" t="str">
        <f t="shared" ref="I64:I71" si="17">IF(OR(E64="",G64=""),"",IF(E64&gt;G64,"L",IF(G64&gt;E64,"V","E")))</f>
        <v>L</v>
      </c>
      <c r="J64" s="284"/>
      <c r="K64" s="285">
        <f>IF(Global!E64="","",Global!E64)</f>
        <v>3</v>
      </c>
      <c r="L64" s="285">
        <f>IF(Global!G64="","",Global!G64)</f>
        <v>1</v>
      </c>
      <c r="M64" s="296" t="str">
        <f t="shared" si="1"/>
        <v>L</v>
      </c>
      <c r="N64" s="287">
        <f t="shared" ref="N64:N71" si="18">IF(M64="","",IF(AND(E64=K64,L64=G64),OCTPuntosPorMarcador,0)+IF(M64=I64,OCTPuntosPorGanador,0)+IF(E64-G64=K64-L64,OCTPuntosPorDiferencia,0))</f>
        <v>5</v>
      </c>
      <c r="O64" s="166"/>
      <c r="P64" s="166"/>
      <c r="Q64" s="166"/>
      <c r="R64" s="166"/>
      <c r="S64" s="166"/>
    </row>
    <row r="65" spans="1:19" s="158" customFormat="1" ht="30.95" customHeight="1" thickBot="1" x14ac:dyDescent="0.25">
      <c r="A65" s="276">
        <f>Global!A65</f>
        <v>44898</v>
      </c>
      <c r="B65" s="306">
        <f>Global!B65</f>
        <v>0.54166666666666663</v>
      </c>
      <c r="C65" s="289">
        <f>Global!C65</f>
        <v>50</v>
      </c>
      <c r="D65" s="292" t="str">
        <f>Global!D65</f>
        <v>Argentina</v>
      </c>
      <c r="E65" s="291">
        <v>2</v>
      </c>
      <c r="F65" s="292" t="s">
        <v>4</v>
      </c>
      <c r="G65" s="291">
        <v>0</v>
      </c>
      <c r="H65" s="315" t="str">
        <f>Global!H65</f>
        <v>Australia</v>
      </c>
      <c r="I65" s="283" t="str">
        <f t="shared" si="17"/>
        <v>L</v>
      </c>
      <c r="J65" s="284"/>
      <c r="K65" s="285">
        <f>IF(Global!E65="","",Global!E65)</f>
        <v>2</v>
      </c>
      <c r="L65" s="285">
        <f>IF(Global!G65="","",Global!G65)</f>
        <v>1</v>
      </c>
      <c r="M65" s="296" t="str">
        <f t="shared" si="1"/>
        <v>L</v>
      </c>
      <c r="N65" s="287">
        <f t="shared" si="18"/>
        <v>3</v>
      </c>
      <c r="O65" s="166"/>
      <c r="P65" s="166"/>
      <c r="Q65" s="166"/>
      <c r="R65" s="166"/>
      <c r="S65" s="166"/>
    </row>
    <row r="66" spans="1:19" s="158" customFormat="1" ht="30.95" customHeight="1" thickBot="1" x14ac:dyDescent="0.25">
      <c r="A66" s="276">
        <f>Global!A66</f>
        <v>44899</v>
      </c>
      <c r="B66" s="306">
        <f>Global!B66</f>
        <v>0.375</v>
      </c>
      <c r="C66" s="289">
        <f>Global!C66</f>
        <v>51</v>
      </c>
      <c r="D66" s="292" t="str">
        <f>Global!D66</f>
        <v>Francia (France)</v>
      </c>
      <c r="E66" s="291">
        <v>2</v>
      </c>
      <c r="F66" s="292" t="s">
        <v>4</v>
      </c>
      <c r="G66" s="291">
        <v>1</v>
      </c>
      <c r="H66" s="315" t="str">
        <f>Global!H66</f>
        <v>Polonia (Poland)</v>
      </c>
      <c r="I66" s="283" t="str">
        <f t="shared" si="17"/>
        <v>L</v>
      </c>
      <c r="J66" s="284"/>
      <c r="K66" s="285">
        <f>IF(Global!E66="","",Global!E66)</f>
        <v>3</v>
      </c>
      <c r="L66" s="285">
        <f>IF(Global!G66="","",Global!G66)</f>
        <v>1</v>
      </c>
      <c r="M66" s="296" t="str">
        <f t="shared" si="1"/>
        <v>L</v>
      </c>
      <c r="N66" s="287">
        <f t="shared" si="18"/>
        <v>3</v>
      </c>
      <c r="O66" s="166"/>
      <c r="P66" s="166"/>
      <c r="Q66" s="166"/>
      <c r="R66" s="166"/>
      <c r="S66" s="166"/>
    </row>
    <row r="67" spans="1:19" s="158" customFormat="1" ht="30.95" customHeight="1" thickBot="1" x14ac:dyDescent="0.25">
      <c r="A67" s="276">
        <f>Global!A67</f>
        <v>44899</v>
      </c>
      <c r="B67" s="306">
        <f>Global!B67</f>
        <v>0.54166666666666663</v>
      </c>
      <c r="C67" s="289">
        <f>Global!C67</f>
        <v>52</v>
      </c>
      <c r="D67" s="292" t="str">
        <f>Global!D67</f>
        <v>Inglaterra (England)</v>
      </c>
      <c r="E67" s="291">
        <v>4</v>
      </c>
      <c r="F67" s="292" t="s">
        <v>4</v>
      </c>
      <c r="G67" s="291">
        <v>1</v>
      </c>
      <c r="H67" s="315" t="str">
        <f>Global!H67</f>
        <v>Senegal</v>
      </c>
      <c r="I67" s="283" t="str">
        <f t="shared" si="17"/>
        <v>L</v>
      </c>
      <c r="J67" s="284"/>
      <c r="K67" s="285">
        <f>IF(Global!E67="","",Global!E67)</f>
        <v>3</v>
      </c>
      <c r="L67" s="285">
        <f>IF(Global!G67="","",Global!G67)</f>
        <v>0</v>
      </c>
      <c r="M67" s="296" t="str">
        <f t="shared" si="1"/>
        <v>L</v>
      </c>
      <c r="N67" s="287">
        <f t="shared" si="18"/>
        <v>4</v>
      </c>
      <c r="O67" s="166"/>
      <c r="P67" s="166"/>
      <c r="Q67" s="166"/>
      <c r="R67" s="166"/>
      <c r="S67" s="166"/>
    </row>
    <row r="68" spans="1:19" s="158" customFormat="1" ht="30.95" customHeight="1" thickBot="1" x14ac:dyDescent="0.25">
      <c r="A68" s="276">
        <f>Global!A68</f>
        <v>44900</v>
      </c>
      <c r="B68" s="306">
        <f>Global!B68</f>
        <v>0.375</v>
      </c>
      <c r="C68" s="289">
        <f>Global!C68</f>
        <v>53</v>
      </c>
      <c r="D68" s="292" t="str">
        <f>Global!D68</f>
        <v>Japón (Japan)</v>
      </c>
      <c r="E68" s="291">
        <v>3</v>
      </c>
      <c r="F68" s="292" t="s">
        <v>4</v>
      </c>
      <c r="G68" s="291">
        <v>2</v>
      </c>
      <c r="H68" s="315" t="str">
        <f>Global!H68</f>
        <v>Croacia</v>
      </c>
      <c r="I68" s="283" t="str">
        <f t="shared" si="17"/>
        <v>L</v>
      </c>
      <c r="J68" s="284"/>
      <c r="K68" s="285">
        <f>IF(Global!E68="","",Global!E68)</f>
        <v>1</v>
      </c>
      <c r="L68" s="285">
        <f>IF(Global!G68="","",Global!G68)</f>
        <v>1</v>
      </c>
      <c r="M68" s="296" t="str">
        <f t="shared" si="1"/>
        <v>E</v>
      </c>
      <c r="N68" s="287">
        <f t="shared" si="18"/>
        <v>0</v>
      </c>
      <c r="O68" s="166"/>
      <c r="P68" s="166"/>
      <c r="Q68" s="166"/>
      <c r="R68" s="166"/>
      <c r="S68" s="166"/>
    </row>
    <row r="69" spans="1:19" s="158" customFormat="1" ht="30.95" customHeight="1" thickBot="1" x14ac:dyDescent="0.25">
      <c r="A69" s="276">
        <f>Global!A69</f>
        <v>44900</v>
      </c>
      <c r="B69" s="306">
        <f>Global!B69</f>
        <v>0.54166666666666663</v>
      </c>
      <c r="C69" s="289">
        <f>Global!C69</f>
        <v>54</v>
      </c>
      <c r="D69" s="292" t="str">
        <f>Global!D69</f>
        <v>Brasil (Brazil)</v>
      </c>
      <c r="E69" s="291">
        <v>2</v>
      </c>
      <c r="F69" s="292" t="s">
        <v>4</v>
      </c>
      <c r="G69" s="291">
        <v>0</v>
      </c>
      <c r="H69" s="315" t="str">
        <f>Global!H69</f>
        <v>Corea del Sur (S. Korea)</v>
      </c>
      <c r="I69" s="283" t="str">
        <f t="shared" si="17"/>
        <v>L</v>
      </c>
      <c r="J69" s="284"/>
      <c r="K69" s="285">
        <f>IF(Global!E69="","",Global!E69)</f>
        <v>4</v>
      </c>
      <c r="L69" s="285">
        <f>IF(Global!G69="","",Global!G69)</f>
        <v>1</v>
      </c>
      <c r="M69" s="296" t="str">
        <f t="shared" si="1"/>
        <v>L</v>
      </c>
      <c r="N69" s="287">
        <f t="shared" si="18"/>
        <v>3</v>
      </c>
      <c r="O69" s="166"/>
      <c r="P69" s="166"/>
      <c r="Q69" s="166"/>
      <c r="R69" s="166"/>
      <c r="S69" s="166"/>
    </row>
    <row r="70" spans="1:19" s="158" customFormat="1" ht="30.95" customHeight="1" thickBot="1" x14ac:dyDescent="0.25">
      <c r="A70" s="276">
        <f>Global!A70</f>
        <v>44901</v>
      </c>
      <c r="B70" s="306">
        <f>Global!B70</f>
        <v>0.375</v>
      </c>
      <c r="C70" s="289">
        <f>Global!C70</f>
        <v>55</v>
      </c>
      <c r="D70" s="292" t="str">
        <f>Global!D70</f>
        <v>Marruecos (Morocco)</v>
      </c>
      <c r="E70" s="291">
        <v>1</v>
      </c>
      <c r="F70" s="292" t="s">
        <v>4</v>
      </c>
      <c r="G70" s="291">
        <v>1</v>
      </c>
      <c r="H70" s="315" t="str">
        <f>Global!H70</f>
        <v>España (Spain)</v>
      </c>
      <c r="I70" s="283" t="str">
        <f t="shared" si="17"/>
        <v>E</v>
      </c>
      <c r="J70" s="284"/>
      <c r="K70" s="285">
        <f>IF(Global!E70="","",Global!E70)</f>
        <v>0</v>
      </c>
      <c r="L70" s="285">
        <f>IF(Global!G70="","",Global!G70)</f>
        <v>0</v>
      </c>
      <c r="M70" s="296" t="str">
        <f t="shared" si="1"/>
        <v>E</v>
      </c>
      <c r="N70" s="287">
        <f t="shared" si="18"/>
        <v>4</v>
      </c>
      <c r="O70" s="166"/>
      <c r="P70" s="166"/>
      <c r="Q70" s="166"/>
      <c r="R70" s="166"/>
      <c r="S70" s="166"/>
    </row>
    <row r="71" spans="1:19" s="158" customFormat="1" ht="30.95" customHeight="1" thickBot="1" x14ac:dyDescent="0.25">
      <c r="A71" s="276">
        <f>Global!A71</f>
        <v>44901</v>
      </c>
      <c r="B71" s="306">
        <f>Global!B71</f>
        <v>0.54166666666666663</v>
      </c>
      <c r="C71" s="289">
        <f>Global!C71</f>
        <v>56</v>
      </c>
      <c r="D71" s="292" t="str">
        <f>Global!D71</f>
        <v>Portugal</v>
      </c>
      <c r="E71" s="291">
        <v>2</v>
      </c>
      <c r="F71" s="292" t="s">
        <v>4</v>
      </c>
      <c r="G71" s="291">
        <v>2</v>
      </c>
      <c r="H71" s="315" t="str">
        <f>Global!H71</f>
        <v>Suiza (Switzerland)</v>
      </c>
      <c r="I71" s="283" t="str">
        <f t="shared" si="17"/>
        <v>E</v>
      </c>
      <c r="J71" s="284"/>
      <c r="K71" s="285">
        <f>IF(Global!E71="","",Global!E71)</f>
        <v>6</v>
      </c>
      <c r="L71" s="285">
        <f>IF(Global!G71="","",Global!G71)</f>
        <v>1</v>
      </c>
      <c r="M71" s="296" t="str">
        <f t="shared" si="1"/>
        <v>L</v>
      </c>
      <c r="N71" s="287">
        <f t="shared" si="18"/>
        <v>0</v>
      </c>
      <c r="O71" s="166"/>
      <c r="P71" s="166"/>
      <c r="Q71" s="166"/>
      <c r="R71" s="166"/>
      <c r="S71" s="166"/>
    </row>
    <row r="72" spans="1:19" s="158" customFormat="1" ht="17.25" customHeight="1" thickBot="1" x14ac:dyDescent="0.25">
      <c r="A72" s="297" t="str">
        <f>Global!A72</f>
        <v>CUARTOS DE FINAL (Quarterfinals)</v>
      </c>
      <c r="B72" s="312"/>
      <c r="C72" s="313"/>
      <c r="D72" s="298"/>
      <c r="E72" s="300"/>
      <c r="F72" s="298"/>
      <c r="G72" s="300" t="s">
        <v>73</v>
      </c>
      <c r="H72" s="298"/>
      <c r="I72" s="301"/>
      <c r="J72" s="117"/>
      <c r="K72" s="302"/>
      <c r="L72" s="302"/>
      <c r="M72" s="303" t="str">
        <f t="shared" ref="M72:M83" si="19">IF(OR(K72="",L72=""),"",IF(K72&gt;L72,"L",IF(L72&gt;K72,"V","E")))</f>
        <v/>
      </c>
      <c r="N72" s="304"/>
      <c r="O72" s="166"/>
      <c r="P72" s="166"/>
      <c r="Q72" s="166"/>
      <c r="R72" s="166"/>
      <c r="S72" s="166"/>
    </row>
    <row r="73" spans="1:19" s="158" customFormat="1" ht="30.95" customHeight="1" thickBot="1" x14ac:dyDescent="0.25">
      <c r="A73" s="276">
        <f>Global!A73</f>
        <v>44904</v>
      </c>
      <c r="B73" s="305">
        <f>Global!B73</f>
        <v>0.375</v>
      </c>
      <c r="C73" s="278">
        <f>Global!C73</f>
        <v>57</v>
      </c>
      <c r="D73" s="292" t="str">
        <f>Global!D73</f>
        <v>Croacia</v>
      </c>
      <c r="E73" s="280">
        <v>1</v>
      </c>
      <c r="F73" s="281" t="s">
        <v>4</v>
      </c>
      <c r="G73" s="280">
        <v>2</v>
      </c>
      <c r="H73" s="315" t="str">
        <f>Global!H73</f>
        <v>Brasil (Brazil)</v>
      </c>
      <c r="I73" s="283" t="str">
        <f>IF(OR(E73="",G73=""),"",IF(E73&gt;G73,"L",IF(G73&gt;E73,"V","E")))</f>
        <v>V</v>
      </c>
      <c r="J73" s="284"/>
      <c r="K73" s="285">
        <f>IF(Global!E73="","",Global!E73)</f>
        <v>0</v>
      </c>
      <c r="L73" s="285">
        <f>IF(Global!G73="","",Global!G73)</f>
        <v>0</v>
      </c>
      <c r="M73" s="296" t="str">
        <f t="shared" si="19"/>
        <v>E</v>
      </c>
      <c r="N73" s="287">
        <f>IF(M73="","",IF(AND(E73=K73,L73=G73),CTOSPuntosPorMarcador,0)+IF(M73=I73,CTOSPuntosPorGanador,0)+IF(E73-G73=K73-L73,CTOSPuntosPorDiferencia,0))</f>
        <v>0</v>
      </c>
      <c r="O73" s="166"/>
      <c r="P73" s="166"/>
      <c r="Q73" s="166"/>
      <c r="R73" s="166"/>
      <c r="S73" s="166"/>
    </row>
    <row r="74" spans="1:19" s="158" customFormat="1" ht="30.95" customHeight="1" thickBot="1" x14ac:dyDescent="0.25">
      <c r="A74" s="276">
        <f>Global!A74</f>
        <v>44904</v>
      </c>
      <c r="B74" s="306">
        <f>Global!B74</f>
        <v>0.54166666666666663</v>
      </c>
      <c r="C74" s="289">
        <f>Global!C74</f>
        <v>58</v>
      </c>
      <c r="D74" s="292" t="str">
        <f>Global!D74</f>
        <v>Holanda (Holland)</v>
      </c>
      <c r="E74" s="291">
        <v>1</v>
      </c>
      <c r="F74" s="292" t="s">
        <v>4</v>
      </c>
      <c r="G74" s="280">
        <v>3</v>
      </c>
      <c r="H74" s="315" t="str">
        <f>Global!H74</f>
        <v>Argentina</v>
      </c>
      <c r="I74" s="283" t="str">
        <f>IF(OR(E74="",G74=""),"",IF(E74&gt;G74,"L",IF(G74&gt;E74,"V","E")))</f>
        <v>V</v>
      </c>
      <c r="J74" s="284"/>
      <c r="K74" s="285">
        <f>IF(Global!E74="","",Global!E74)</f>
        <v>2</v>
      </c>
      <c r="L74" s="285">
        <f>IF(Global!G74="","",Global!G74)</f>
        <v>2</v>
      </c>
      <c r="M74" s="296" t="str">
        <f t="shared" si="19"/>
        <v>E</v>
      </c>
      <c r="N74" s="287">
        <f>IF(M74="","",IF(AND(E74=K74,L74=G74),CTOSPuntosPorMarcador,0)+IF(M74=I74,CTOSPuntosPorGanador,0)+IF(E74-G74=K74-L74,CTOSPuntosPorDiferencia,0))</f>
        <v>0</v>
      </c>
      <c r="O74" s="166"/>
      <c r="P74" s="166"/>
      <c r="Q74" s="166"/>
      <c r="R74" s="166"/>
      <c r="S74" s="166"/>
    </row>
    <row r="75" spans="1:19" s="158" customFormat="1" ht="30.95" customHeight="1" thickBot="1" x14ac:dyDescent="0.25">
      <c r="A75" s="276">
        <f>Global!A75</f>
        <v>44905</v>
      </c>
      <c r="B75" s="306">
        <f>Global!B75</f>
        <v>0.375</v>
      </c>
      <c r="C75" s="289">
        <f>Global!C75</f>
        <v>59</v>
      </c>
      <c r="D75" s="292" t="str">
        <f>Global!D75</f>
        <v>Marruecos (Morocco)</v>
      </c>
      <c r="E75" s="291">
        <v>2</v>
      </c>
      <c r="F75" s="292" t="s">
        <v>4</v>
      </c>
      <c r="G75" s="280">
        <v>1</v>
      </c>
      <c r="H75" s="315" t="str">
        <f>Global!H75</f>
        <v>Portugal</v>
      </c>
      <c r="I75" s="283" t="str">
        <f>IF(OR(E75="",G75=""),"",IF(E75&gt;G75,"L",IF(G75&gt;E75,"V","E")))</f>
        <v>L</v>
      </c>
      <c r="J75" s="284"/>
      <c r="K75" s="285">
        <f>IF(Global!E75="","",Global!E75)</f>
        <v>1</v>
      </c>
      <c r="L75" s="285">
        <f>IF(Global!G75="","",Global!G75)</f>
        <v>0</v>
      </c>
      <c r="M75" s="296" t="str">
        <f t="shared" si="19"/>
        <v>L</v>
      </c>
      <c r="N75" s="287">
        <f>IF(M75="","",IF(AND(E75=K75,L75=G75),CTOSPuntosPorMarcador,0)+IF(M75=I75,CTOSPuntosPorGanador,0)+IF(E75-G75=K75-L75,CTOSPuntosPorDiferencia,0))</f>
        <v>6</v>
      </c>
      <c r="O75" s="166"/>
      <c r="P75" s="166"/>
      <c r="Q75" s="166"/>
      <c r="R75" s="166"/>
      <c r="S75" s="166"/>
    </row>
    <row r="76" spans="1:19" s="158" customFormat="1" ht="30.95" customHeight="1" thickBot="1" x14ac:dyDescent="0.25">
      <c r="A76" s="276">
        <f>Global!A76</f>
        <v>44905</v>
      </c>
      <c r="B76" s="306">
        <f>Global!B76</f>
        <v>0.54166666666666663</v>
      </c>
      <c r="C76" s="289">
        <f>Global!C76</f>
        <v>60</v>
      </c>
      <c r="D76" s="292" t="str">
        <f>Global!D76</f>
        <v>Francia (France)</v>
      </c>
      <c r="E76" s="291">
        <v>1</v>
      </c>
      <c r="F76" s="292" t="s">
        <v>4</v>
      </c>
      <c r="G76" s="280">
        <v>2</v>
      </c>
      <c r="H76" s="315" t="str">
        <f>Global!H76</f>
        <v>Inglaterra (England)</v>
      </c>
      <c r="I76" s="283" t="str">
        <f>IF(OR(E76="",G76=""),"",IF(E76&gt;G76,"L",IF(G76&gt;E76,"V","E")))</f>
        <v>V</v>
      </c>
      <c r="J76" s="284"/>
      <c r="K76" s="285">
        <f>IF(Global!E76="","",Global!E76)</f>
        <v>2</v>
      </c>
      <c r="L76" s="285">
        <f>IF(Global!G76="","",Global!G76)</f>
        <v>1</v>
      </c>
      <c r="M76" s="296" t="str">
        <f t="shared" si="19"/>
        <v>L</v>
      </c>
      <c r="N76" s="287">
        <f>IF(M76="","",IF(AND(E76=K76,L76=G76),CTOSPuntosPorMarcador,0)+IF(M76=I76,CTOSPuntosPorGanador,0)+IF(E76-G76=K76-L76,CTOSPuntosPorDiferencia,0))</f>
        <v>0</v>
      </c>
      <c r="O76" s="166"/>
      <c r="P76" s="166"/>
      <c r="Q76" s="166"/>
      <c r="R76" s="166"/>
      <c r="S76" s="166"/>
    </row>
    <row r="77" spans="1:19" s="158" customFormat="1" ht="17.25" customHeight="1" thickBot="1" x14ac:dyDescent="0.25">
      <c r="A77" s="297" t="str">
        <f>Global!A77</f>
        <v>SEMIFINALES (Semifinals)</v>
      </c>
      <c r="B77" s="298"/>
      <c r="C77" s="299"/>
      <c r="D77" s="298"/>
      <c r="E77" s="300"/>
      <c r="F77" s="298"/>
      <c r="G77" s="300"/>
      <c r="H77" s="298"/>
      <c r="I77" s="301"/>
      <c r="J77" s="117"/>
      <c r="K77" s="302"/>
      <c r="L77" s="302"/>
      <c r="M77" s="303" t="str">
        <f t="shared" si="19"/>
        <v/>
      </c>
      <c r="N77" s="304"/>
      <c r="O77" s="166"/>
      <c r="P77" s="166"/>
      <c r="Q77" s="166"/>
      <c r="R77" s="166"/>
      <c r="S77" s="166"/>
    </row>
    <row r="78" spans="1:19" s="158" customFormat="1" ht="30.95" customHeight="1" thickBot="1" x14ac:dyDescent="0.25">
      <c r="A78" s="276">
        <f>Global!A78</f>
        <v>44908</v>
      </c>
      <c r="B78" s="305">
        <f>Global!B78</f>
        <v>0.54166666666666663</v>
      </c>
      <c r="C78" s="278">
        <f>Global!C78</f>
        <v>61</v>
      </c>
      <c r="D78" s="281" t="str">
        <f>Global!D78</f>
        <v>Croacia</v>
      </c>
      <c r="E78" s="280">
        <v>1</v>
      </c>
      <c r="F78" s="281" t="s">
        <v>4</v>
      </c>
      <c r="G78" s="280">
        <v>1</v>
      </c>
      <c r="H78" s="314" t="str">
        <f>Global!H78</f>
        <v>Argentina</v>
      </c>
      <c r="I78" s="283" t="str">
        <f>IF(OR(E78="",G78=""),"",IF(E78&gt;G78,"L",IF(G78&gt;E78,"V","E")))</f>
        <v>E</v>
      </c>
      <c r="J78" s="284"/>
      <c r="K78" s="285">
        <f>IF(Global!E78="","",Global!E78)</f>
        <v>0</v>
      </c>
      <c r="L78" s="285">
        <f>IF(Global!G78="","",Global!G78)</f>
        <v>3</v>
      </c>
      <c r="M78" s="296" t="str">
        <f t="shared" si="19"/>
        <v>V</v>
      </c>
      <c r="N78" s="287">
        <f>IF(M78="","",IF(AND(E78=K78,L78=G78),SEMIPuntosPorMarcador,0)+IF(M78=I78,SEMIPuntosPorGanador,0)+IF(E78-G78=K78-L78,SEMIPuntosPorDiferencia,0))</f>
        <v>0</v>
      </c>
      <c r="O78" s="166"/>
      <c r="P78" s="166"/>
      <c r="Q78" s="166"/>
      <c r="R78" s="166"/>
      <c r="S78" s="166"/>
    </row>
    <row r="79" spans="1:19" s="158" customFormat="1" ht="30.95" customHeight="1" thickBot="1" x14ac:dyDescent="0.25">
      <c r="A79" s="276">
        <f>Global!A79</f>
        <v>44909</v>
      </c>
      <c r="B79" s="306">
        <f>Global!B79</f>
        <v>0.54166666666666663</v>
      </c>
      <c r="C79" s="289">
        <f>Global!C79</f>
        <v>62</v>
      </c>
      <c r="D79" s="292" t="str">
        <f>Global!D79</f>
        <v>Marruecos (Morocco)</v>
      </c>
      <c r="E79" s="291">
        <v>0</v>
      </c>
      <c r="F79" s="292" t="s">
        <v>4</v>
      </c>
      <c r="G79" s="291">
        <v>2</v>
      </c>
      <c r="H79" s="315" t="str">
        <f>Global!H79</f>
        <v>Francia (France)</v>
      </c>
      <c r="I79" s="283" t="str">
        <f>IF(OR(E79="",G79=""),"",IF(E79&gt;G79,"L",IF(G79&gt;E79,"V","E")))</f>
        <v>V</v>
      </c>
      <c r="J79" s="284"/>
      <c r="K79" s="285">
        <f>IF(Global!E79="","",Global!E79)</f>
        <v>0</v>
      </c>
      <c r="L79" s="285">
        <f>IF(Global!G79="","",Global!G79)</f>
        <v>2</v>
      </c>
      <c r="M79" s="296" t="str">
        <f t="shared" si="19"/>
        <v>V</v>
      </c>
      <c r="N79" s="287">
        <f>IF(M79="","",IF(AND(E79=K79,L79=G79),SEMIPuntosPorMarcador,0)+IF(M79=I79,SEMIPuntosPorGanador,0)+IF(E79-G79=K79-L79,SEMIPuntosPorDiferencia,0))</f>
        <v>9</v>
      </c>
      <c r="O79" s="166"/>
      <c r="P79" s="166"/>
      <c r="Q79" s="166"/>
      <c r="R79" s="166"/>
      <c r="S79" s="166"/>
    </row>
    <row r="80" spans="1:19" s="158" customFormat="1" ht="17.25" customHeight="1" thickBot="1" x14ac:dyDescent="0.25">
      <c r="A80" s="297" t="str">
        <f>Global!A80</f>
        <v>TERCER PUESTO (Third Place)</v>
      </c>
      <c r="B80" s="312"/>
      <c r="C80" s="313"/>
      <c r="D80" s="298"/>
      <c r="E80" s="300"/>
      <c r="F80" s="298"/>
      <c r="G80" s="300"/>
      <c r="H80" s="298"/>
      <c r="I80" s="301"/>
      <c r="J80" s="117"/>
      <c r="K80" s="302"/>
      <c r="L80" s="302"/>
      <c r="M80" s="303" t="str">
        <f t="shared" si="19"/>
        <v/>
      </c>
      <c r="N80" s="304"/>
      <c r="O80" s="166"/>
      <c r="P80" s="166"/>
      <c r="Q80" s="166"/>
      <c r="R80" s="166"/>
      <c r="S80" s="166"/>
    </row>
    <row r="81" spans="1:19" s="158" customFormat="1" ht="30.95" customHeight="1" thickBot="1" x14ac:dyDescent="0.25">
      <c r="A81" s="276">
        <f>Global!A81</f>
        <v>44912</v>
      </c>
      <c r="B81" s="305">
        <f>Global!B81</f>
        <v>0.375</v>
      </c>
      <c r="C81" s="278">
        <f>Global!C81</f>
        <v>63</v>
      </c>
      <c r="D81" s="281" t="str">
        <f>Global!D81</f>
        <v>Croacia</v>
      </c>
      <c r="E81" s="280">
        <v>2</v>
      </c>
      <c r="F81" s="281" t="s">
        <v>4</v>
      </c>
      <c r="G81" s="280">
        <v>1</v>
      </c>
      <c r="H81" s="314" t="str">
        <f>Global!H81</f>
        <v>Marruecos (Morocco)</v>
      </c>
      <c r="I81" s="283" t="str">
        <f>IF(OR(E81="",G81=""),"",IF(E81&gt;G81,"L",IF(G81&gt;E81,"V","E")))</f>
        <v>L</v>
      </c>
      <c r="J81" s="284"/>
      <c r="K81" s="285">
        <f>IF(Global!E81="","",Global!E81)</f>
        <v>2</v>
      </c>
      <c r="L81" s="285">
        <f>IF(Global!G81="","",Global!G81)</f>
        <v>1</v>
      </c>
      <c r="M81" s="296" t="str">
        <f t="shared" si="19"/>
        <v>L</v>
      </c>
      <c r="N81" s="287">
        <f>IF(M81="","",IF(AND(E81=K81,L81=G81),TERCPuntosPorMarcador,0)+IF(M81=I81,TERCPuntosPorGanador,0)+IF(E81-G81=K81-L81,TERCPuntosPorDiferencia,0))</f>
        <v>10</v>
      </c>
      <c r="O81" s="166"/>
      <c r="P81" s="166"/>
      <c r="Q81" s="166"/>
      <c r="R81" s="166"/>
      <c r="S81" s="166"/>
    </row>
    <row r="82" spans="1:19" s="158" customFormat="1" ht="17.25" customHeight="1" thickBot="1" x14ac:dyDescent="0.25">
      <c r="A82" s="297" t="str">
        <f>Global!A82</f>
        <v>FINAL</v>
      </c>
      <c r="B82" s="298"/>
      <c r="C82" s="299"/>
      <c r="D82" s="298"/>
      <c r="E82" s="300"/>
      <c r="F82" s="298"/>
      <c r="G82" s="300"/>
      <c r="H82" s="298"/>
      <c r="I82" s="301"/>
      <c r="J82" s="117"/>
      <c r="K82" s="302"/>
      <c r="L82" s="302"/>
      <c r="M82" s="303" t="str">
        <f t="shared" si="19"/>
        <v/>
      </c>
      <c r="N82" s="304"/>
      <c r="O82" s="166"/>
      <c r="P82" s="166"/>
      <c r="Q82" s="166"/>
      <c r="R82" s="166"/>
      <c r="S82" s="166"/>
    </row>
    <row r="83" spans="1:19" s="158" customFormat="1" ht="30.95" customHeight="1" thickBot="1" x14ac:dyDescent="0.25">
      <c r="A83" s="276">
        <f>Global!A83</f>
        <v>44913</v>
      </c>
      <c r="B83" s="316">
        <f>Global!B83</f>
        <v>0.375</v>
      </c>
      <c r="C83" s="317">
        <f>Global!C83</f>
        <v>64</v>
      </c>
      <c r="D83" s="318" t="str">
        <f>Global!D83</f>
        <v>Argentina</v>
      </c>
      <c r="E83" s="280">
        <v>3</v>
      </c>
      <c r="F83" s="318" t="s">
        <v>4</v>
      </c>
      <c r="G83" s="280">
        <v>1</v>
      </c>
      <c r="H83" s="319" t="str">
        <f>Global!H83</f>
        <v>Francia (France)</v>
      </c>
      <c r="I83" s="283" t="str">
        <f>IF(OR(E83="",G83=""),"",IF(E83&gt;G83,"L",IF(G83&gt;E83,"V","E")))</f>
        <v>L</v>
      </c>
      <c r="J83" s="311"/>
      <c r="K83" s="320">
        <f>IF(Global!E83="","",Global!E83)</f>
        <v>2</v>
      </c>
      <c r="L83" s="320">
        <f>IF(Global!G83="","",Global!G83)</f>
        <v>2</v>
      </c>
      <c r="M83" s="286" t="str">
        <f t="shared" si="19"/>
        <v>E</v>
      </c>
      <c r="N83" s="287">
        <f>IF(M83="","",IF(AND(E83=K83,L83=G83),FINALPuntosPorMarcador,0)+IF(M83=I83,FINALPuntosPorGanador,0)+IF(E83-G83=K83-L83,FINALPuntosPorDiferencia,0))</f>
        <v>0</v>
      </c>
      <c r="O83" s="166"/>
      <c r="P83" s="166"/>
      <c r="Q83" s="166"/>
      <c r="R83" s="166"/>
      <c r="S83" s="166"/>
    </row>
    <row r="84" spans="1:19" ht="17.25" customHeight="1" x14ac:dyDescent="0.2">
      <c r="A84" s="262"/>
      <c r="B84" s="263"/>
      <c r="C84" s="264"/>
      <c r="D84" s="196"/>
      <c r="E84" s="192"/>
      <c r="F84" s="196"/>
      <c r="G84" s="192"/>
      <c r="H84" s="196"/>
      <c r="I84" s="195"/>
      <c r="J84" s="29"/>
      <c r="K84" s="198"/>
      <c r="L84" s="198"/>
      <c r="M84" s="265" t="s">
        <v>22</v>
      </c>
      <c r="N84" s="266">
        <f>SUM(N8:N83)</f>
        <v>78</v>
      </c>
      <c r="O84" s="161"/>
      <c r="P84" s="161"/>
      <c r="Q84" s="161"/>
      <c r="R84" s="161"/>
      <c r="S84" s="161"/>
    </row>
    <row r="85" spans="1:19" s="10" customFormat="1" ht="17.25" customHeight="1" x14ac:dyDescent="0.2">
      <c r="A85" s="87" t="str">
        <f>Global!A85</f>
        <v>FASE DE GRUPOS</v>
      </c>
      <c r="B85" s="88"/>
      <c r="C85" s="89"/>
      <c r="D85" s="90"/>
      <c r="E85" s="267"/>
      <c r="F85" s="90"/>
      <c r="G85" s="267"/>
      <c r="H85" s="92"/>
      <c r="I85" s="81"/>
      <c r="J85" s="30"/>
      <c r="K85" s="189"/>
      <c r="L85" s="189"/>
      <c r="M85" s="189"/>
      <c r="N85" s="189"/>
      <c r="O85" s="82"/>
      <c r="P85" s="82"/>
      <c r="Q85" s="82"/>
      <c r="R85" s="82"/>
      <c r="S85" s="82"/>
    </row>
    <row r="86" spans="1:19" ht="17.25" customHeight="1" x14ac:dyDescent="0.2">
      <c r="A86" s="83" t="str">
        <f>Global!A86</f>
        <v>Puntos por Marcador Atinado</v>
      </c>
      <c r="B86" s="83"/>
      <c r="C86" s="93"/>
      <c r="D86" s="83"/>
      <c r="E86" s="94">
        <f>Global!E86</f>
        <v>1</v>
      </c>
      <c r="F86" s="53"/>
      <c r="G86" s="268"/>
      <c r="H86" s="53"/>
      <c r="I86" s="57"/>
      <c r="J86" s="30"/>
      <c r="K86" s="167"/>
      <c r="L86" s="167"/>
      <c r="M86" s="167"/>
      <c r="N86" s="167"/>
      <c r="O86" s="167"/>
      <c r="P86" s="167"/>
      <c r="Q86" s="167"/>
      <c r="R86" s="167"/>
      <c r="S86" s="167"/>
    </row>
    <row r="87" spans="1:19" ht="17.25" customHeight="1" x14ac:dyDescent="0.2">
      <c r="A87" s="83" t="str">
        <f>Global!A87</f>
        <v>Puntos por Ganador/Empate Atinado</v>
      </c>
      <c r="B87" s="83"/>
      <c r="C87" s="93"/>
      <c r="D87" s="85"/>
      <c r="E87" s="94">
        <f>Global!E87</f>
        <v>1</v>
      </c>
      <c r="F87" s="53"/>
      <c r="G87" s="268"/>
      <c r="H87" s="53"/>
      <c r="I87" s="57"/>
      <c r="J87" s="30"/>
      <c r="K87" s="167"/>
      <c r="L87" s="167"/>
      <c r="M87" s="167"/>
      <c r="N87" s="167"/>
      <c r="O87" s="167"/>
      <c r="P87" s="167"/>
      <c r="Q87" s="167"/>
      <c r="R87" s="167"/>
      <c r="S87" s="167"/>
    </row>
    <row r="88" spans="1:19" ht="17.25" customHeight="1" x14ac:dyDescent="0.2">
      <c r="A88" s="83" t="str">
        <f>Global!A88</f>
        <v>Puntos por Ganador y Diferencia de Goles Atinado</v>
      </c>
      <c r="B88" s="84"/>
      <c r="C88" s="84"/>
      <c r="D88" s="85"/>
      <c r="E88" s="94">
        <f>Global!E88</f>
        <v>1</v>
      </c>
      <c r="F88" s="53"/>
      <c r="G88" s="268"/>
      <c r="H88" s="53"/>
      <c r="I88" s="57"/>
      <c r="J88" s="30"/>
      <c r="K88" s="167"/>
      <c r="L88" s="167"/>
      <c r="M88" s="167"/>
      <c r="N88" s="167"/>
      <c r="O88" s="167"/>
      <c r="P88" s="167"/>
      <c r="Q88" s="167"/>
      <c r="R88" s="167"/>
      <c r="S88" s="167"/>
    </row>
    <row r="89" spans="1:19" ht="17.25" customHeight="1" x14ac:dyDescent="0.2">
      <c r="A89" s="83"/>
      <c r="B89" s="84"/>
      <c r="C89" s="84"/>
      <c r="D89" s="85"/>
      <c r="E89" s="269"/>
      <c r="F89" s="53"/>
      <c r="G89" s="268"/>
      <c r="H89" s="53"/>
      <c r="I89" s="57"/>
      <c r="J89" s="30"/>
      <c r="K89" s="167"/>
      <c r="L89" s="167"/>
      <c r="M89" s="167"/>
      <c r="N89" s="167"/>
      <c r="O89" s="167"/>
      <c r="P89" s="167"/>
      <c r="Q89" s="167"/>
      <c r="R89" s="167"/>
      <c r="S89" s="167"/>
    </row>
    <row r="90" spans="1:19" ht="17.25" customHeight="1" x14ac:dyDescent="0.2">
      <c r="A90" s="87" t="str">
        <f>Global!A90</f>
        <v>OCTAVOS DE FINAL</v>
      </c>
      <c r="B90" s="55"/>
      <c r="C90" s="55"/>
      <c r="D90" s="53"/>
      <c r="E90" s="268"/>
      <c r="F90" s="53"/>
      <c r="G90" s="268"/>
      <c r="H90" s="53"/>
      <c r="I90" s="57"/>
      <c r="J90" s="30"/>
      <c r="K90" s="167"/>
      <c r="L90" s="167"/>
      <c r="M90" s="167"/>
      <c r="N90" s="167"/>
      <c r="O90" s="167"/>
      <c r="P90" s="167"/>
      <c r="Q90" s="167"/>
      <c r="R90" s="167"/>
      <c r="S90" s="167"/>
    </row>
    <row r="91" spans="1:19" ht="17.25" customHeight="1" x14ac:dyDescent="0.2">
      <c r="A91" s="83" t="str">
        <f>Global!A91</f>
        <v>Puntos por Marcador Atinado</v>
      </c>
      <c r="B91" s="83"/>
      <c r="C91" s="93"/>
      <c r="D91" s="83"/>
      <c r="E91" s="94">
        <f>Global!E91</f>
        <v>1</v>
      </c>
      <c r="F91" s="53"/>
      <c r="G91" s="268"/>
      <c r="H91" s="53"/>
      <c r="I91" s="57"/>
      <c r="J91" s="30"/>
      <c r="K91" s="167"/>
      <c r="L91" s="167"/>
      <c r="M91" s="167"/>
      <c r="N91" s="167"/>
      <c r="O91" s="167"/>
      <c r="P91" s="167"/>
      <c r="Q91" s="167"/>
      <c r="R91" s="167"/>
      <c r="S91" s="167"/>
    </row>
    <row r="92" spans="1:19" ht="17.25" customHeight="1" x14ac:dyDescent="0.2">
      <c r="A92" s="83" t="str">
        <f>Global!A92</f>
        <v>Puntos por Ganador/Empate Atinado</v>
      </c>
      <c r="B92" s="83"/>
      <c r="C92" s="93"/>
      <c r="D92" s="85"/>
      <c r="E92" s="94">
        <f>Global!E92</f>
        <v>3</v>
      </c>
      <c r="F92" s="53"/>
      <c r="G92" s="268"/>
      <c r="H92" s="53"/>
      <c r="I92" s="57"/>
      <c r="J92" s="30"/>
      <c r="K92" s="167"/>
      <c r="L92" s="167"/>
      <c r="M92" s="167"/>
      <c r="N92" s="167"/>
      <c r="O92" s="167"/>
      <c r="P92" s="167"/>
      <c r="Q92" s="167"/>
      <c r="R92" s="167"/>
      <c r="S92" s="167"/>
    </row>
    <row r="93" spans="1:19" ht="17.25" customHeight="1" x14ac:dyDescent="0.2">
      <c r="A93" s="83" t="str">
        <f>Global!A93</f>
        <v>Puntos por Ganador y Diferencia de Goles Atinado</v>
      </c>
      <c r="B93" s="84"/>
      <c r="C93" s="84"/>
      <c r="D93" s="85"/>
      <c r="E93" s="94">
        <f>Global!E93</f>
        <v>1</v>
      </c>
      <c r="F93" s="53"/>
      <c r="G93" s="268"/>
      <c r="H93" s="53"/>
      <c r="I93" s="57"/>
      <c r="J93" s="30"/>
      <c r="K93" s="167"/>
      <c r="L93" s="167"/>
      <c r="M93" s="167"/>
      <c r="N93" s="167"/>
      <c r="O93" s="167"/>
      <c r="P93" s="167"/>
      <c r="Q93" s="167"/>
      <c r="R93" s="167"/>
      <c r="S93" s="167"/>
    </row>
    <row r="94" spans="1:19" ht="17.25" customHeight="1" x14ac:dyDescent="0.2">
      <c r="A94" s="54"/>
      <c r="B94" s="55"/>
      <c r="C94" s="55"/>
      <c r="D94" s="53"/>
      <c r="E94" s="268"/>
      <c r="F94" s="53"/>
      <c r="G94" s="268"/>
      <c r="H94" s="53"/>
      <c r="I94" s="57"/>
      <c r="J94" s="30"/>
      <c r="K94" s="167"/>
      <c r="L94" s="167"/>
      <c r="M94" s="167"/>
      <c r="N94" s="167"/>
      <c r="O94" s="167"/>
      <c r="P94" s="167"/>
      <c r="Q94" s="167"/>
      <c r="R94" s="167"/>
      <c r="S94" s="167"/>
    </row>
    <row r="95" spans="1:19" ht="17.25" customHeight="1" x14ac:dyDescent="0.2">
      <c r="A95" s="87" t="str">
        <f>Global!A95</f>
        <v>CUARTOS DE FINAL</v>
      </c>
      <c r="B95" s="55"/>
      <c r="C95" s="55"/>
      <c r="D95" s="53"/>
      <c r="E95" s="268"/>
      <c r="F95" s="53"/>
      <c r="G95" s="268"/>
      <c r="H95" s="53"/>
      <c r="I95" s="57"/>
      <c r="J95" s="30"/>
      <c r="K95" s="167"/>
      <c r="L95" s="167"/>
      <c r="M95" s="167"/>
      <c r="N95" s="167"/>
      <c r="O95" s="167"/>
      <c r="P95" s="167"/>
      <c r="Q95" s="167"/>
      <c r="R95" s="167"/>
      <c r="S95" s="167"/>
    </row>
    <row r="96" spans="1:19" ht="17.25" customHeight="1" x14ac:dyDescent="0.2">
      <c r="A96" s="83" t="str">
        <f>Global!A96</f>
        <v>Puntos por Marcador Atinado</v>
      </c>
      <c r="B96" s="83"/>
      <c r="C96" s="93"/>
      <c r="D96" s="83"/>
      <c r="E96" s="94">
        <f>Global!E96</f>
        <v>1</v>
      </c>
      <c r="F96" s="53"/>
      <c r="G96" s="268"/>
      <c r="H96" s="53"/>
      <c r="I96" s="57"/>
      <c r="J96" s="30"/>
      <c r="K96" s="167"/>
      <c r="L96" s="167"/>
      <c r="M96" s="167"/>
      <c r="N96" s="167"/>
      <c r="O96" s="167"/>
      <c r="P96" s="167"/>
      <c r="Q96" s="167"/>
      <c r="R96" s="167"/>
      <c r="S96" s="167"/>
    </row>
    <row r="97" spans="1:19" ht="17.25" customHeight="1" x14ac:dyDescent="0.2">
      <c r="A97" s="83" t="str">
        <f>Global!A97</f>
        <v>Puntos por Ganador/Empate Atinado</v>
      </c>
      <c r="B97" s="83"/>
      <c r="C97" s="93"/>
      <c r="D97" s="85"/>
      <c r="E97" s="94">
        <f>Global!E97</f>
        <v>5</v>
      </c>
      <c r="F97" s="53"/>
      <c r="G97" s="268"/>
      <c r="H97" s="53"/>
      <c r="I97" s="57"/>
      <c r="J97" s="30"/>
      <c r="K97" s="167"/>
      <c r="L97" s="167"/>
      <c r="M97" s="167"/>
      <c r="N97" s="167"/>
      <c r="O97" s="167"/>
      <c r="P97" s="167"/>
      <c r="Q97" s="167"/>
      <c r="R97" s="167"/>
      <c r="S97" s="167"/>
    </row>
    <row r="98" spans="1:19" ht="17.25" customHeight="1" x14ac:dyDescent="0.2">
      <c r="A98" s="83" t="str">
        <f>Global!A98</f>
        <v>Puntos por Ganador y Diferencia de Goles Atinado</v>
      </c>
      <c r="B98" s="84"/>
      <c r="C98" s="84"/>
      <c r="D98" s="85"/>
      <c r="E98" s="94">
        <f>Global!E98</f>
        <v>1</v>
      </c>
      <c r="F98" s="53"/>
      <c r="G98" s="268"/>
      <c r="H98" s="53"/>
      <c r="I98" s="57"/>
      <c r="J98" s="30"/>
      <c r="K98" s="167"/>
      <c r="L98" s="167"/>
      <c r="M98" s="167"/>
      <c r="N98" s="167"/>
      <c r="O98" s="167"/>
      <c r="P98" s="167"/>
      <c r="Q98" s="167"/>
      <c r="R98" s="167"/>
      <c r="S98" s="167"/>
    </row>
    <row r="99" spans="1:19" ht="17.25" customHeight="1" x14ac:dyDescent="0.2">
      <c r="A99" s="54"/>
      <c r="B99" s="55"/>
      <c r="C99" s="55"/>
      <c r="D99" s="53"/>
      <c r="E99" s="268"/>
      <c r="F99" s="53"/>
      <c r="G99" s="268"/>
      <c r="H99" s="53"/>
      <c r="I99" s="57"/>
      <c r="J99" s="30"/>
      <c r="K99" s="167"/>
      <c r="L99" s="167"/>
      <c r="M99" s="167"/>
      <c r="N99" s="167"/>
      <c r="O99" s="167"/>
      <c r="P99" s="167"/>
      <c r="Q99" s="167"/>
      <c r="R99" s="167"/>
      <c r="S99" s="167"/>
    </row>
    <row r="100" spans="1:19" ht="17.25" customHeight="1" x14ac:dyDescent="0.2">
      <c r="A100" s="87" t="str">
        <f>Global!A100</f>
        <v>SEMIFINAL</v>
      </c>
      <c r="B100" s="55"/>
      <c r="C100" s="55"/>
      <c r="D100" s="53"/>
      <c r="E100" s="268"/>
      <c r="F100" s="53"/>
      <c r="G100" s="268"/>
      <c r="H100" s="53"/>
      <c r="I100" s="57"/>
      <c r="J100" s="30"/>
      <c r="K100" s="167"/>
      <c r="L100" s="167"/>
      <c r="M100" s="167"/>
      <c r="N100" s="167"/>
      <c r="O100" s="167"/>
      <c r="P100" s="167"/>
      <c r="Q100" s="167"/>
      <c r="R100" s="167"/>
      <c r="S100" s="167"/>
    </row>
    <row r="101" spans="1:19" ht="17.25" customHeight="1" x14ac:dyDescent="0.2">
      <c r="A101" s="83" t="str">
        <f>Global!A101</f>
        <v>Puntos por Marcador Atinado</v>
      </c>
      <c r="B101" s="83"/>
      <c r="C101" s="93"/>
      <c r="D101" s="83"/>
      <c r="E101" s="94">
        <f>Global!E101</f>
        <v>1</v>
      </c>
      <c r="F101" s="53"/>
      <c r="G101" s="268"/>
      <c r="H101" s="53"/>
      <c r="I101" s="57"/>
      <c r="J101" s="30"/>
      <c r="K101" s="167"/>
      <c r="L101" s="167"/>
      <c r="M101" s="167"/>
      <c r="N101" s="167"/>
      <c r="O101" s="167"/>
      <c r="P101" s="167"/>
      <c r="Q101" s="167"/>
      <c r="R101" s="167"/>
      <c r="S101" s="167"/>
    </row>
    <row r="102" spans="1:19" ht="17.25" customHeight="1" x14ac:dyDescent="0.2">
      <c r="A102" s="83" t="str">
        <f>Global!A102</f>
        <v>Puntos por Ganador/Empate Atinado</v>
      </c>
      <c r="B102" s="83"/>
      <c r="C102" s="93"/>
      <c r="D102" s="85"/>
      <c r="E102" s="94">
        <f>Global!E102</f>
        <v>7</v>
      </c>
      <c r="F102" s="53"/>
      <c r="G102" s="268"/>
      <c r="H102" s="53"/>
      <c r="I102" s="57"/>
      <c r="J102" s="30"/>
      <c r="K102" s="167"/>
      <c r="L102" s="167"/>
      <c r="M102" s="167"/>
      <c r="N102" s="167"/>
      <c r="O102" s="167"/>
      <c r="P102" s="167"/>
      <c r="Q102" s="167"/>
      <c r="R102" s="167"/>
      <c r="S102" s="167"/>
    </row>
    <row r="103" spans="1:19" ht="17.25" customHeight="1" x14ac:dyDescent="0.2">
      <c r="A103" s="83" t="str">
        <f>Global!A103</f>
        <v>Puntos por Ganador y Diferencia de Goles Atinado</v>
      </c>
      <c r="B103" s="84"/>
      <c r="C103" s="84"/>
      <c r="D103" s="85"/>
      <c r="E103" s="94">
        <f>Global!E103</f>
        <v>1</v>
      </c>
      <c r="F103" s="53"/>
      <c r="G103" s="268"/>
      <c r="H103" s="53"/>
      <c r="I103" s="57"/>
      <c r="J103" s="30"/>
      <c r="K103" s="167"/>
      <c r="L103" s="167"/>
      <c r="M103" s="167"/>
      <c r="N103" s="167"/>
      <c r="O103" s="167"/>
      <c r="P103" s="167"/>
      <c r="Q103" s="167"/>
      <c r="R103" s="167"/>
      <c r="S103" s="167"/>
    </row>
    <row r="104" spans="1:19" ht="17.25" customHeight="1" x14ac:dyDescent="0.2">
      <c r="A104" s="54"/>
      <c r="B104" s="55"/>
      <c r="C104" s="55"/>
      <c r="D104" s="53"/>
      <c r="E104" s="268"/>
      <c r="F104" s="53"/>
      <c r="G104" s="268"/>
      <c r="H104" s="53"/>
      <c r="I104" s="57"/>
      <c r="J104" s="30"/>
      <c r="K104" s="167"/>
      <c r="L104" s="167"/>
      <c r="M104" s="167"/>
      <c r="N104" s="167"/>
      <c r="O104" s="167"/>
      <c r="P104" s="167"/>
      <c r="Q104" s="167"/>
      <c r="R104" s="167"/>
      <c r="S104" s="167"/>
    </row>
    <row r="105" spans="1:19" ht="17.25" customHeight="1" x14ac:dyDescent="0.2">
      <c r="A105" s="87" t="str">
        <f>Global!A105</f>
        <v>TERCER LUGAR</v>
      </c>
      <c r="B105" s="55"/>
      <c r="C105" s="55"/>
      <c r="D105" s="53"/>
      <c r="E105" s="268"/>
      <c r="F105" s="53"/>
      <c r="G105" s="268"/>
      <c r="H105" s="53"/>
      <c r="I105" s="57"/>
      <c r="J105" s="30"/>
      <c r="K105" s="167"/>
      <c r="L105" s="167"/>
      <c r="M105" s="167"/>
      <c r="N105" s="167"/>
      <c r="O105" s="167"/>
      <c r="P105" s="167"/>
      <c r="Q105" s="167"/>
      <c r="R105" s="167"/>
      <c r="S105" s="167"/>
    </row>
    <row r="106" spans="1:19" ht="17.25" customHeight="1" x14ac:dyDescent="0.2">
      <c r="A106" s="83" t="str">
        <f>Global!A106</f>
        <v>Puntos por Marcador Atinado</v>
      </c>
      <c r="B106" s="83"/>
      <c r="C106" s="93"/>
      <c r="D106" s="83"/>
      <c r="E106" s="94">
        <f>Global!E106</f>
        <v>1</v>
      </c>
      <c r="F106" s="53"/>
      <c r="G106" s="268"/>
      <c r="H106" s="53"/>
      <c r="I106" s="57"/>
      <c r="J106" s="30"/>
      <c r="K106" s="167"/>
      <c r="L106" s="167"/>
      <c r="M106" s="167"/>
      <c r="N106" s="167"/>
      <c r="O106" s="167"/>
      <c r="P106" s="167"/>
      <c r="Q106" s="167"/>
      <c r="R106" s="167"/>
      <c r="S106" s="167"/>
    </row>
    <row r="107" spans="1:19" ht="17.25" customHeight="1" x14ac:dyDescent="0.2">
      <c r="A107" s="83" t="str">
        <f>Global!A107</f>
        <v>Puntos por Ganador/Empate Atinado</v>
      </c>
      <c r="B107" s="83"/>
      <c r="C107" s="93"/>
      <c r="D107" s="85"/>
      <c r="E107" s="94">
        <f>Global!E107</f>
        <v>8</v>
      </c>
      <c r="F107" s="53"/>
      <c r="G107" s="268"/>
      <c r="H107" s="53"/>
      <c r="I107" s="57"/>
      <c r="J107" s="30"/>
      <c r="K107" s="167"/>
      <c r="L107" s="167"/>
      <c r="M107" s="167"/>
      <c r="N107" s="167"/>
      <c r="O107" s="167"/>
      <c r="P107" s="167"/>
      <c r="Q107" s="167"/>
      <c r="R107" s="167"/>
      <c r="S107" s="167"/>
    </row>
    <row r="108" spans="1:19" ht="17.25" customHeight="1" x14ac:dyDescent="0.2">
      <c r="A108" s="83" t="str">
        <f>Global!A108</f>
        <v>Puntos por Ganador y Diferencia de Goles Atinado</v>
      </c>
      <c r="B108" s="84"/>
      <c r="C108" s="84"/>
      <c r="D108" s="85"/>
      <c r="E108" s="94">
        <f>Global!E108</f>
        <v>1</v>
      </c>
      <c r="F108" s="53"/>
      <c r="G108" s="268"/>
      <c r="H108" s="53"/>
      <c r="I108" s="57"/>
      <c r="J108" s="30"/>
      <c r="K108" s="167"/>
      <c r="L108" s="167"/>
      <c r="M108" s="167"/>
      <c r="N108" s="167"/>
      <c r="O108" s="167"/>
      <c r="P108" s="167"/>
      <c r="Q108" s="167"/>
      <c r="R108" s="167"/>
      <c r="S108" s="167"/>
    </row>
    <row r="109" spans="1:19" ht="17.25" customHeight="1" x14ac:dyDescent="0.2">
      <c r="A109" s="83"/>
      <c r="B109" s="84"/>
      <c r="C109" s="84"/>
      <c r="D109" s="85"/>
      <c r="E109" s="94"/>
      <c r="F109" s="53"/>
      <c r="G109" s="268"/>
      <c r="H109" s="53"/>
      <c r="I109" s="57"/>
      <c r="J109" s="30"/>
      <c r="K109" s="167"/>
      <c r="L109" s="167"/>
      <c r="M109" s="167"/>
      <c r="N109" s="167"/>
      <c r="O109" s="167"/>
      <c r="P109" s="167"/>
      <c r="Q109" s="167"/>
      <c r="R109" s="167"/>
      <c r="S109" s="167"/>
    </row>
    <row r="110" spans="1:19" ht="17.25" customHeight="1" x14ac:dyDescent="0.2">
      <c r="A110" s="87" t="str">
        <f>Global!A110</f>
        <v>FINAL</v>
      </c>
      <c r="B110" s="55"/>
      <c r="C110" s="55"/>
      <c r="D110" s="53"/>
      <c r="E110" s="268"/>
      <c r="F110" s="53"/>
      <c r="G110" s="268"/>
      <c r="H110" s="53"/>
      <c r="I110" s="57"/>
      <c r="J110" s="30"/>
      <c r="K110" s="167"/>
      <c r="L110" s="167"/>
      <c r="M110" s="167"/>
      <c r="N110" s="167"/>
      <c r="O110" s="167"/>
      <c r="P110" s="167"/>
      <c r="Q110" s="167"/>
      <c r="R110" s="167"/>
      <c r="S110" s="167"/>
    </row>
    <row r="111" spans="1:19" ht="17.25" customHeight="1" x14ac:dyDescent="0.2">
      <c r="A111" s="83" t="str">
        <f>Global!A111</f>
        <v>Puntos por Marcador Atinado</v>
      </c>
      <c r="B111" s="83"/>
      <c r="C111" s="93"/>
      <c r="D111" s="83"/>
      <c r="E111" s="94">
        <f>Global!E111</f>
        <v>1</v>
      </c>
      <c r="F111" s="53"/>
      <c r="G111" s="268"/>
      <c r="H111" s="53"/>
      <c r="I111" s="57"/>
      <c r="J111" s="30"/>
      <c r="K111" s="167"/>
      <c r="L111" s="167"/>
      <c r="M111" s="167"/>
      <c r="N111" s="167"/>
      <c r="O111" s="167"/>
      <c r="P111" s="167"/>
      <c r="Q111" s="167"/>
      <c r="R111" s="167"/>
      <c r="S111" s="167"/>
    </row>
    <row r="112" spans="1:19" ht="17.25" customHeight="1" x14ac:dyDescent="0.2">
      <c r="A112" s="83" t="str">
        <f>Global!A112</f>
        <v>Puntos por Ganador/Empate Atinado</v>
      </c>
      <c r="B112" s="83"/>
      <c r="C112" s="93"/>
      <c r="D112" s="85"/>
      <c r="E112" s="94">
        <f>Global!E112</f>
        <v>10</v>
      </c>
      <c r="F112" s="53"/>
      <c r="G112" s="268"/>
      <c r="H112" s="53"/>
      <c r="I112" s="57"/>
      <c r="J112" s="30"/>
      <c r="K112" s="167"/>
      <c r="L112" s="167"/>
      <c r="M112" s="167"/>
      <c r="N112" s="167"/>
      <c r="O112" s="167"/>
      <c r="P112" s="167"/>
      <c r="Q112" s="167"/>
      <c r="R112" s="167"/>
      <c r="S112" s="167"/>
    </row>
    <row r="113" spans="1:19" ht="17.25" customHeight="1" x14ac:dyDescent="0.2">
      <c r="A113" s="83" t="str">
        <f>Global!A113</f>
        <v>Puntos por Ganador y Diferencia de Goles Atinado</v>
      </c>
      <c r="B113" s="84"/>
      <c r="C113" s="84"/>
      <c r="D113" s="85"/>
      <c r="E113" s="94">
        <f>Global!E113</f>
        <v>1</v>
      </c>
      <c r="F113" s="53"/>
      <c r="G113" s="268"/>
      <c r="H113" s="53"/>
      <c r="I113" s="57"/>
      <c r="J113" s="30"/>
      <c r="K113" s="167"/>
      <c r="L113" s="167"/>
      <c r="M113" s="167"/>
      <c r="N113" s="167"/>
      <c r="O113" s="167"/>
      <c r="P113" s="167"/>
      <c r="Q113" s="167"/>
      <c r="R113" s="167"/>
      <c r="S113" s="167"/>
    </row>
    <row r="114" spans="1:19" ht="17.25" customHeight="1" x14ac:dyDescent="0.2">
      <c r="A114" s="54"/>
      <c r="B114" s="55"/>
      <c r="C114" s="55"/>
      <c r="D114" s="53"/>
      <c r="E114" s="268"/>
      <c r="F114" s="53"/>
      <c r="G114" s="268"/>
      <c r="H114" s="53"/>
      <c r="I114" s="57"/>
      <c r="J114" s="30"/>
      <c r="K114" s="167"/>
      <c r="L114" s="167"/>
      <c r="M114" s="167"/>
      <c r="N114" s="167"/>
      <c r="O114" s="167"/>
      <c r="P114" s="167"/>
      <c r="Q114" s="167"/>
      <c r="R114" s="167"/>
      <c r="S114" s="167"/>
    </row>
    <row r="115" spans="1:19" ht="17.25" customHeight="1" x14ac:dyDescent="0.2">
      <c r="A115" s="54"/>
      <c r="B115" s="55"/>
      <c r="C115" s="55"/>
      <c r="D115" s="53"/>
      <c r="E115" s="268"/>
      <c r="F115" s="53"/>
      <c r="G115" s="268"/>
      <c r="H115" s="53"/>
      <c r="I115" s="57"/>
      <c r="J115" s="30"/>
      <c r="K115" s="167"/>
      <c r="L115" s="167"/>
      <c r="M115" s="167"/>
      <c r="N115" s="167"/>
      <c r="O115" s="167"/>
      <c r="P115" s="167"/>
      <c r="Q115" s="167"/>
      <c r="R115" s="167"/>
      <c r="S115" s="167"/>
    </row>
    <row r="116" spans="1:19" ht="17.25" customHeight="1" x14ac:dyDescent="0.2">
      <c r="A116" s="54"/>
      <c r="B116" s="55"/>
      <c r="C116" s="55"/>
      <c r="D116" s="53"/>
      <c r="E116" s="268"/>
      <c r="F116" s="53"/>
      <c r="G116" s="268"/>
      <c r="H116" s="53"/>
      <c r="I116" s="57"/>
      <c r="J116" s="30"/>
      <c r="K116" s="167"/>
      <c r="L116" s="167"/>
      <c r="M116" s="167"/>
      <c r="N116" s="167"/>
      <c r="O116" s="167"/>
      <c r="P116" s="167"/>
      <c r="Q116" s="167"/>
      <c r="R116" s="167"/>
      <c r="S116" s="167"/>
    </row>
    <row r="117" spans="1:19" ht="17.25" customHeight="1" x14ac:dyDescent="0.2">
      <c r="A117" s="54"/>
      <c r="B117" s="55"/>
      <c r="C117" s="55"/>
      <c r="D117" s="53"/>
      <c r="E117" s="268"/>
      <c r="F117" s="53"/>
      <c r="G117" s="268"/>
      <c r="H117" s="53"/>
      <c r="I117" s="57"/>
      <c r="J117" s="30"/>
      <c r="K117" s="167"/>
      <c r="L117" s="167"/>
      <c r="M117" s="167"/>
      <c r="N117" s="167"/>
      <c r="O117" s="167"/>
      <c r="P117" s="167"/>
      <c r="Q117" s="167"/>
      <c r="R117" s="167"/>
      <c r="S117" s="167"/>
    </row>
    <row r="118" spans="1:19" ht="17.25" customHeight="1" x14ac:dyDescent="0.2">
      <c r="A118" s="54"/>
      <c r="B118" s="55"/>
      <c r="C118" s="55"/>
      <c r="D118" s="53"/>
      <c r="E118" s="268"/>
      <c r="F118" s="53"/>
      <c r="G118" s="268"/>
      <c r="H118" s="53"/>
      <c r="I118" s="57"/>
      <c r="J118" s="30"/>
      <c r="K118" s="167"/>
      <c r="L118" s="167"/>
      <c r="M118" s="167"/>
      <c r="N118" s="167"/>
      <c r="O118" s="167"/>
      <c r="P118" s="167"/>
      <c r="Q118" s="167"/>
      <c r="R118" s="167"/>
      <c r="S118" s="167"/>
    </row>
    <row r="119" spans="1:19" ht="17.25" customHeight="1" x14ac:dyDescent="0.2">
      <c r="A119" s="54"/>
      <c r="B119" s="55"/>
      <c r="C119" s="55"/>
      <c r="D119" s="53"/>
      <c r="E119" s="268"/>
      <c r="F119" s="53"/>
      <c r="G119" s="268"/>
      <c r="H119" s="53"/>
      <c r="I119" s="57"/>
      <c r="J119" s="30"/>
      <c r="K119" s="167"/>
      <c r="L119" s="167"/>
      <c r="M119" s="167"/>
      <c r="N119" s="167"/>
      <c r="O119" s="167"/>
      <c r="P119" s="167"/>
      <c r="Q119" s="167"/>
      <c r="R119" s="167"/>
      <c r="S119" s="167"/>
    </row>
    <row r="120" spans="1:19" ht="17.25" customHeight="1" x14ac:dyDescent="0.2">
      <c r="A120" s="54"/>
      <c r="B120" s="55"/>
      <c r="C120" s="55"/>
      <c r="D120" s="53"/>
      <c r="E120" s="268"/>
      <c r="F120" s="53"/>
      <c r="G120" s="268"/>
      <c r="H120" s="53"/>
      <c r="I120" s="57"/>
      <c r="J120" s="30"/>
      <c r="K120" s="167"/>
      <c r="L120" s="167"/>
      <c r="M120" s="167"/>
      <c r="N120" s="167"/>
      <c r="O120" s="167"/>
      <c r="P120" s="167"/>
      <c r="Q120" s="167"/>
      <c r="R120" s="167"/>
      <c r="S120" s="167"/>
    </row>
  </sheetData>
  <sheetProtection sheet="1" objects="1" scenarios="1"/>
  <mergeCells count="3">
    <mergeCell ref="A1:N1"/>
    <mergeCell ref="B3:D3"/>
    <mergeCell ref="B4:D4"/>
  </mergeCells>
  <dataValidations count="1">
    <dataValidation type="whole" allowBlank="1" showInputMessage="1" showErrorMessage="1" sqref="E3:E85 E114:E120 E89:E90 E94:E95 E99:E100 E104:E105 E110" xr:uid="{E2FF9F4E-0641-4C09-94A7-62943807F639}">
      <formula1>0</formula1>
      <formula2>20</formula2>
    </dataValidation>
  </dataValidations>
  <hyperlinks>
    <hyperlink ref="A1:N1" location="Global!A1" display="Quiniela Mundial 2010" xr:uid="{5EB1B824-789E-4DEA-A414-1EB62A4B4C91}"/>
  </hyperlinks>
  <pageMargins left="0.7" right="0.7" top="0.75" bottom="0.75" header="0.3" footer="0.3"/>
  <pageSetup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4"/>
  <dimension ref="A1:S120"/>
  <sheetViews>
    <sheetView topLeftCell="A65" workbookViewId="0">
      <selection activeCell="A2" sqref="A1:N1048576"/>
    </sheetView>
  </sheetViews>
  <sheetFormatPr defaultColWidth="9.140625" defaultRowHeight="17.25" customHeight="1" x14ac:dyDescent="0.2"/>
  <cols>
    <col min="1" max="1" width="12" style="270" customWidth="1"/>
    <col min="2" max="2" width="10.7109375" style="271" customWidth="1"/>
    <col min="3" max="3" width="6.85546875" style="271" bestFit="1" customWidth="1"/>
    <col min="4" max="4" width="12.42578125" style="157" customWidth="1"/>
    <col min="5" max="5" width="3.7109375" style="272" customWidth="1"/>
    <col min="6" max="6" width="5.42578125" style="157" customWidth="1"/>
    <col min="7" max="7" width="3.85546875" style="272" customWidth="1"/>
    <col min="8" max="8" width="13" style="157" customWidth="1"/>
    <col min="9" max="9" width="5.85546875" style="273" customWidth="1"/>
    <col min="10" max="10" width="3" style="10" customWidth="1"/>
    <col min="11" max="11" width="5" style="274" customWidth="1"/>
    <col min="12" max="12" width="5.28515625" style="274" customWidth="1"/>
    <col min="13" max="13" width="6.5703125" style="275" customWidth="1"/>
    <col min="14" max="14" width="7.7109375" style="10" bestFit="1" customWidth="1"/>
    <col min="15" max="16384" width="9.140625" style="157"/>
  </cols>
  <sheetData>
    <row r="1" spans="1:19" ht="26.25" customHeight="1" x14ac:dyDescent="0.35">
      <c r="A1" s="352" t="s">
        <v>82</v>
      </c>
      <c r="B1" s="352"/>
      <c r="C1" s="352"/>
      <c r="D1" s="352"/>
      <c r="E1" s="352"/>
      <c r="F1" s="352"/>
      <c r="G1" s="352"/>
      <c r="H1" s="352"/>
      <c r="I1" s="352"/>
      <c r="J1" s="352"/>
      <c r="K1" s="352"/>
      <c r="L1" s="352"/>
      <c r="M1" s="352"/>
      <c r="N1" s="352"/>
      <c r="O1" s="161"/>
      <c r="P1" s="161"/>
      <c r="Q1" s="161"/>
      <c r="R1" s="161"/>
      <c r="S1" s="161"/>
    </row>
    <row r="2" spans="1:19" ht="12.75" customHeight="1" x14ac:dyDescent="0.3">
      <c r="A2" s="28"/>
      <c r="B2" s="28"/>
      <c r="C2" s="28"/>
      <c r="D2" s="28"/>
      <c r="E2" s="1"/>
      <c r="F2" s="28"/>
      <c r="G2" s="1"/>
      <c r="H2" s="28"/>
      <c r="I2" s="28"/>
      <c r="J2" s="28"/>
      <c r="K2" s="33"/>
      <c r="L2" s="33"/>
      <c r="M2" s="28"/>
      <c r="N2" s="28"/>
      <c r="O2" s="161"/>
      <c r="P2" s="161"/>
      <c r="Q2" s="161"/>
      <c r="R2" s="161"/>
      <c r="S2" s="161"/>
    </row>
    <row r="3" spans="1:19" ht="17.25" customHeight="1" x14ac:dyDescent="0.2">
      <c r="A3" s="191" t="s">
        <v>17</v>
      </c>
      <c r="B3" s="353" t="s">
        <v>113</v>
      </c>
      <c r="C3" s="353"/>
      <c r="D3" s="353"/>
      <c r="E3" s="192"/>
      <c r="F3" s="193"/>
      <c r="G3" s="192"/>
      <c r="H3" s="194"/>
      <c r="I3" s="195"/>
      <c r="J3" s="29"/>
      <c r="K3" s="34"/>
      <c r="L3" s="34"/>
      <c r="M3" s="196"/>
      <c r="N3" s="29"/>
      <c r="O3" s="161"/>
      <c r="P3" s="161"/>
      <c r="Q3" s="161"/>
      <c r="R3" s="161"/>
      <c r="S3" s="161"/>
    </row>
    <row r="4" spans="1:19" ht="17.25" customHeight="1" thickBot="1" x14ac:dyDescent="0.25">
      <c r="A4" s="197" t="s">
        <v>18</v>
      </c>
      <c r="B4" s="354" t="s">
        <v>144</v>
      </c>
      <c r="C4" s="354"/>
      <c r="D4" s="354"/>
      <c r="E4" s="192"/>
      <c r="F4" s="196"/>
      <c r="G4" s="192"/>
      <c r="H4" s="196"/>
      <c r="I4" s="195"/>
      <c r="J4" s="29"/>
      <c r="K4" s="198"/>
      <c r="L4" s="198"/>
      <c r="M4" s="199"/>
      <c r="N4" s="29"/>
      <c r="O4" s="161"/>
      <c r="P4" s="161"/>
      <c r="Q4" s="161"/>
      <c r="R4" s="161"/>
      <c r="S4" s="161"/>
    </row>
    <row r="5" spans="1:19" ht="17.25" customHeight="1" thickBot="1" x14ac:dyDescent="0.25">
      <c r="A5" s="197"/>
      <c r="B5" s="200"/>
      <c r="C5" s="200"/>
      <c r="D5" s="201"/>
      <c r="E5" s="192"/>
      <c r="F5" s="196"/>
      <c r="G5" s="192"/>
      <c r="H5" s="196"/>
      <c r="I5" s="195"/>
      <c r="J5" s="29"/>
      <c r="K5" s="202" t="s">
        <v>19</v>
      </c>
      <c r="L5" s="203"/>
      <c r="M5" s="204"/>
      <c r="N5" s="29"/>
      <c r="O5" s="161"/>
      <c r="P5" s="161"/>
      <c r="Q5" s="161"/>
      <c r="R5" s="161"/>
      <c r="S5" s="161"/>
    </row>
    <row r="6" spans="1:19" s="168" customFormat="1" ht="34.5" customHeight="1" thickBot="1" x14ac:dyDescent="0.25">
      <c r="A6" s="205" t="s">
        <v>0</v>
      </c>
      <c r="B6" s="206" t="s">
        <v>1</v>
      </c>
      <c r="C6" s="206" t="s">
        <v>25</v>
      </c>
      <c r="D6" s="207" t="s">
        <v>2</v>
      </c>
      <c r="E6" s="208"/>
      <c r="F6" s="209" t="s">
        <v>20</v>
      </c>
      <c r="G6" s="208"/>
      <c r="H6" s="209" t="s">
        <v>3</v>
      </c>
      <c r="I6" s="209" t="s">
        <v>21</v>
      </c>
      <c r="J6" s="210"/>
      <c r="K6" s="211" t="s">
        <v>109</v>
      </c>
      <c r="L6" s="211" t="s">
        <v>112</v>
      </c>
      <c r="M6" s="212" t="s">
        <v>110</v>
      </c>
      <c r="N6" s="213" t="s">
        <v>111</v>
      </c>
      <c r="O6" s="165"/>
      <c r="P6" s="165"/>
      <c r="Q6" s="165"/>
      <c r="R6" s="165"/>
      <c r="S6" s="165"/>
    </row>
    <row r="7" spans="1:19" ht="17.25" customHeight="1" thickBot="1" x14ac:dyDescent="0.25">
      <c r="A7" s="214" t="str">
        <f>Global!A7</f>
        <v>GRUPO A (Group A)</v>
      </c>
      <c r="B7" s="215"/>
      <c r="C7" s="216"/>
      <c r="D7" s="215"/>
      <c r="E7" s="217"/>
      <c r="F7" s="215"/>
      <c r="G7" s="217"/>
      <c r="H7" s="215"/>
      <c r="I7" s="218"/>
      <c r="J7" s="77"/>
      <c r="K7" s="219"/>
      <c r="L7" s="219"/>
      <c r="M7" s="220"/>
      <c r="N7" s="221"/>
      <c r="O7" s="161"/>
      <c r="P7" s="161"/>
      <c r="Q7" s="161"/>
      <c r="R7" s="161"/>
      <c r="S7" s="161"/>
    </row>
    <row r="8" spans="1:19" s="158" customFormat="1" ht="30.95" customHeight="1" thickBot="1" x14ac:dyDescent="0.25">
      <c r="A8" s="276">
        <f>Global!A8</f>
        <v>44885</v>
      </c>
      <c r="B8" s="277">
        <f>Global!B8</f>
        <v>0.41666666666666669</v>
      </c>
      <c r="C8" s="278">
        <f>Global!C8</f>
        <v>1</v>
      </c>
      <c r="D8" s="279" t="str">
        <f>Global!D8</f>
        <v>Qatar</v>
      </c>
      <c r="E8" s="280">
        <v>1</v>
      </c>
      <c r="F8" s="281" t="s">
        <v>4</v>
      </c>
      <c r="G8" s="280">
        <v>1</v>
      </c>
      <c r="H8" s="282" t="str">
        <f>Global!H8</f>
        <v>Ecuador</v>
      </c>
      <c r="I8" s="283" t="str">
        <f t="shared" ref="I8:I13" si="0">IF(OR(E8="",G8=""),"",IF(E8&gt;G8,"L",IF(G8&gt;E8,"V","E")))</f>
        <v>E</v>
      </c>
      <c r="J8" s="284"/>
      <c r="K8" s="285">
        <f>IF(Global!E8="","",Global!E8)</f>
        <v>0</v>
      </c>
      <c r="L8" s="285">
        <f>IF(Global!G8="","",Global!G8)</f>
        <v>2</v>
      </c>
      <c r="M8" s="286" t="str">
        <f t="shared" ref="M8:M71" si="1">IF(OR(K8="",L8=""),"",IF(K8&gt;L8,"L",IF(L8&gt;K8,"V","E")))</f>
        <v>V</v>
      </c>
      <c r="N8" s="287">
        <f t="shared" ref="N8:N13" si="2">IF(M8="","",IF(AND(E8=K8,L8=G8),GPOSPuntosPorMarcador,0)+IF(M8=I8,GPOSPuntosPorGanador,0)+IF(E8-G8=K8-L8,GPOSPuntosPorDiferencia,0))</f>
        <v>0</v>
      </c>
      <c r="O8" s="166"/>
      <c r="P8" s="166"/>
      <c r="Q8" s="166"/>
      <c r="R8" s="166"/>
      <c r="S8" s="166"/>
    </row>
    <row r="9" spans="1:19" s="158" customFormat="1" ht="30.95" customHeight="1" thickBot="1" x14ac:dyDescent="0.25">
      <c r="A9" s="276">
        <f>Global!A9</f>
        <v>44886</v>
      </c>
      <c r="B9" s="288">
        <f>Global!B9</f>
        <v>0.41666666666666669</v>
      </c>
      <c r="C9" s="289">
        <f>Global!C9</f>
        <v>2</v>
      </c>
      <c r="D9" s="290" t="str">
        <f>Global!D9</f>
        <v>Senegal</v>
      </c>
      <c r="E9" s="291">
        <v>1</v>
      </c>
      <c r="F9" s="292" t="s">
        <v>4</v>
      </c>
      <c r="G9" s="291">
        <v>3</v>
      </c>
      <c r="H9" s="293" t="str">
        <f>Global!H9</f>
        <v>Holanda (Holland)</v>
      </c>
      <c r="I9" s="283" t="str">
        <f t="shared" si="0"/>
        <v>V</v>
      </c>
      <c r="J9" s="284"/>
      <c r="K9" s="285">
        <f>IF(Global!E9="","",Global!E9)</f>
        <v>0</v>
      </c>
      <c r="L9" s="285">
        <f>IF(Global!G9="","",Global!G9)</f>
        <v>2</v>
      </c>
      <c r="M9" s="294" t="str">
        <f t="shared" si="1"/>
        <v>V</v>
      </c>
      <c r="N9" s="287">
        <f t="shared" si="2"/>
        <v>2</v>
      </c>
      <c r="O9" s="166"/>
      <c r="P9" s="166"/>
      <c r="Q9" s="166"/>
      <c r="R9" s="166"/>
      <c r="S9" s="166"/>
    </row>
    <row r="10" spans="1:19" s="158" customFormat="1" ht="30.95" customHeight="1" thickBot="1" x14ac:dyDescent="0.25">
      <c r="A10" s="276">
        <f>Global!A10</f>
        <v>44890</v>
      </c>
      <c r="B10" s="288">
        <f>Global!B10</f>
        <v>0.29166666666666669</v>
      </c>
      <c r="C10" s="289">
        <f>Global!C10</f>
        <v>17</v>
      </c>
      <c r="D10" s="290" t="str">
        <f>Global!D10</f>
        <v>Qatar</v>
      </c>
      <c r="E10" s="291">
        <v>2</v>
      </c>
      <c r="F10" s="292" t="s">
        <v>4</v>
      </c>
      <c r="G10" s="291">
        <v>2</v>
      </c>
      <c r="H10" s="293" t="str">
        <f>Global!H10</f>
        <v>Senegal</v>
      </c>
      <c r="I10" s="283" t="str">
        <f t="shared" si="0"/>
        <v>E</v>
      </c>
      <c r="J10" s="284"/>
      <c r="K10" s="285">
        <f>IF(Global!E10="","",Global!E10)</f>
        <v>1</v>
      </c>
      <c r="L10" s="285">
        <f>IF(Global!G10="","",Global!G10)</f>
        <v>3</v>
      </c>
      <c r="M10" s="295" t="str">
        <f t="shared" si="1"/>
        <v>V</v>
      </c>
      <c r="N10" s="287">
        <f t="shared" si="2"/>
        <v>0</v>
      </c>
      <c r="O10" s="166"/>
      <c r="P10" s="166"/>
      <c r="Q10" s="166"/>
      <c r="R10" s="166"/>
      <c r="S10" s="166"/>
    </row>
    <row r="11" spans="1:19" s="158" customFormat="1" ht="30.95" customHeight="1" thickBot="1" x14ac:dyDescent="0.25">
      <c r="A11" s="276">
        <f>Global!A11</f>
        <v>44890</v>
      </c>
      <c r="B11" s="288">
        <f>Global!B11</f>
        <v>0.41666666666666669</v>
      </c>
      <c r="C11" s="289">
        <f>Global!C11</f>
        <v>18</v>
      </c>
      <c r="D11" s="290" t="str">
        <f>Global!D11</f>
        <v>Holanda (Holland)</v>
      </c>
      <c r="E11" s="291">
        <v>2</v>
      </c>
      <c r="F11" s="292" t="s">
        <v>4</v>
      </c>
      <c r="G11" s="291">
        <v>0</v>
      </c>
      <c r="H11" s="293" t="str">
        <f>Global!H11</f>
        <v>Ecuador</v>
      </c>
      <c r="I11" s="283" t="str">
        <f t="shared" si="0"/>
        <v>L</v>
      </c>
      <c r="J11" s="284"/>
      <c r="K11" s="285">
        <f>IF(Global!E11="","",Global!E11)</f>
        <v>1</v>
      </c>
      <c r="L11" s="285">
        <f>IF(Global!G11="","",Global!G11)</f>
        <v>1</v>
      </c>
      <c r="M11" s="296" t="str">
        <f t="shared" si="1"/>
        <v>E</v>
      </c>
      <c r="N11" s="287">
        <f t="shared" si="2"/>
        <v>0</v>
      </c>
      <c r="O11" s="166"/>
      <c r="P11" s="166"/>
      <c r="Q11" s="166"/>
      <c r="R11" s="166"/>
      <c r="S11" s="166"/>
    </row>
    <row r="12" spans="1:19" s="158" customFormat="1" ht="30.95" customHeight="1" thickBot="1" x14ac:dyDescent="0.25">
      <c r="A12" s="276">
        <f>Global!A12</f>
        <v>44894</v>
      </c>
      <c r="B12" s="288">
        <f>Global!B12</f>
        <v>0.375</v>
      </c>
      <c r="C12" s="289">
        <f>Global!C12</f>
        <v>33</v>
      </c>
      <c r="D12" s="290" t="str">
        <f>Global!D12</f>
        <v>Holanda (Holland)</v>
      </c>
      <c r="E12" s="291">
        <v>3</v>
      </c>
      <c r="F12" s="292" t="s">
        <v>4</v>
      </c>
      <c r="G12" s="291">
        <v>1</v>
      </c>
      <c r="H12" s="293" t="str">
        <f>Global!H12</f>
        <v>Qatar</v>
      </c>
      <c r="I12" s="283" t="str">
        <f t="shared" si="0"/>
        <v>L</v>
      </c>
      <c r="J12" s="284"/>
      <c r="K12" s="285">
        <f>IF(Global!E12="","",Global!E12)</f>
        <v>2</v>
      </c>
      <c r="L12" s="285">
        <f>IF(Global!G12="","",Global!G12)</f>
        <v>0</v>
      </c>
      <c r="M12" s="296" t="str">
        <f t="shared" si="1"/>
        <v>L</v>
      </c>
      <c r="N12" s="287">
        <f t="shared" si="2"/>
        <v>2</v>
      </c>
      <c r="O12" s="166"/>
      <c r="P12" s="166"/>
      <c r="Q12" s="166"/>
      <c r="R12" s="166"/>
      <c r="S12" s="166"/>
    </row>
    <row r="13" spans="1:19" s="158" customFormat="1" ht="30.95" customHeight="1" thickBot="1" x14ac:dyDescent="0.25">
      <c r="A13" s="276">
        <f>Global!A13</f>
        <v>44894</v>
      </c>
      <c r="B13" s="288">
        <f>Global!B13</f>
        <v>0.375</v>
      </c>
      <c r="C13" s="289">
        <f>Global!C13</f>
        <v>34</v>
      </c>
      <c r="D13" s="290" t="str">
        <f>Global!D13</f>
        <v>Ecuador</v>
      </c>
      <c r="E13" s="291">
        <v>2</v>
      </c>
      <c r="F13" s="292" t="s">
        <v>4</v>
      </c>
      <c r="G13" s="291">
        <v>2</v>
      </c>
      <c r="H13" s="293" t="str">
        <f>Global!H13</f>
        <v>Senegal</v>
      </c>
      <c r="I13" s="283" t="str">
        <f t="shared" si="0"/>
        <v>E</v>
      </c>
      <c r="J13" s="284"/>
      <c r="K13" s="285">
        <f>IF(Global!E13="","",Global!E13)</f>
        <v>1</v>
      </c>
      <c r="L13" s="285">
        <f>IF(Global!G13="","",Global!G13)</f>
        <v>2</v>
      </c>
      <c r="M13" s="296" t="str">
        <f t="shared" si="1"/>
        <v>V</v>
      </c>
      <c r="N13" s="287">
        <f t="shared" si="2"/>
        <v>0</v>
      </c>
      <c r="O13" s="166"/>
      <c r="P13" s="166"/>
      <c r="Q13" s="166"/>
      <c r="R13" s="166"/>
      <c r="S13" s="166"/>
    </row>
    <row r="14" spans="1:19" s="158" customFormat="1" ht="17.25" customHeight="1" thickBot="1" x14ac:dyDescent="0.25">
      <c r="A14" s="297" t="str">
        <f>Global!A14</f>
        <v>GRUPO B (Group B)</v>
      </c>
      <c r="B14" s="298"/>
      <c r="C14" s="299"/>
      <c r="D14" s="298"/>
      <c r="E14" s="300"/>
      <c r="F14" s="298"/>
      <c r="G14" s="300"/>
      <c r="H14" s="298"/>
      <c r="I14" s="301"/>
      <c r="J14" s="117"/>
      <c r="K14" s="302"/>
      <c r="L14" s="302"/>
      <c r="M14" s="303" t="str">
        <f t="shared" si="1"/>
        <v/>
      </c>
      <c r="N14" s="304"/>
      <c r="O14" s="166"/>
      <c r="P14" s="166"/>
      <c r="Q14" s="166"/>
      <c r="R14" s="166"/>
      <c r="S14" s="166"/>
    </row>
    <row r="15" spans="1:19" s="158" customFormat="1" ht="30.95" customHeight="1" thickBot="1" x14ac:dyDescent="0.25">
      <c r="A15" s="276">
        <f>Global!A15</f>
        <v>44886</v>
      </c>
      <c r="B15" s="305">
        <f>Global!B15</f>
        <v>0.29166666666666669</v>
      </c>
      <c r="C15" s="278">
        <f>Global!C15</f>
        <v>3</v>
      </c>
      <c r="D15" s="279" t="str">
        <f>Global!D15</f>
        <v>Inglaterra (England)</v>
      </c>
      <c r="E15" s="280">
        <v>3</v>
      </c>
      <c r="F15" s="281" t="s">
        <v>4</v>
      </c>
      <c r="G15" s="280">
        <v>1</v>
      </c>
      <c r="H15" s="282" t="str">
        <f>Global!H15</f>
        <v>Irán</v>
      </c>
      <c r="I15" s="283" t="str">
        <f t="shared" ref="I15:I20" si="3">IF(OR(E15="",G15=""),"",IF(E15&gt;G15,"L",IF(G15&gt;E15,"V","E")))</f>
        <v>L</v>
      </c>
      <c r="J15" s="284"/>
      <c r="K15" s="285">
        <f>IF(Global!E15="","",Global!E15)</f>
        <v>6</v>
      </c>
      <c r="L15" s="285">
        <f>IF(Global!G15="","",Global!G15)</f>
        <v>2</v>
      </c>
      <c r="M15" s="296" t="str">
        <f t="shared" si="1"/>
        <v>L</v>
      </c>
      <c r="N15" s="287">
        <f t="shared" ref="N15:N20" si="4">IF(M15="","",IF(AND(E15=K15,L15=G15),GPOSPuntosPorMarcador,0)+IF(M15=I15,GPOSPuntosPorGanador,0)+IF(E15-G15=K15-L15,GPOSPuntosPorDiferencia,0))</f>
        <v>1</v>
      </c>
      <c r="O15" s="166"/>
      <c r="P15" s="166"/>
      <c r="Q15" s="166"/>
      <c r="R15" s="166"/>
      <c r="S15" s="166"/>
    </row>
    <row r="16" spans="1:19" s="158" customFormat="1" ht="30.95" customHeight="1" thickBot="1" x14ac:dyDescent="0.25">
      <c r="A16" s="276">
        <f>Global!A16</f>
        <v>44886</v>
      </c>
      <c r="B16" s="306">
        <f>Global!B16</f>
        <v>0.54166666666666663</v>
      </c>
      <c r="C16" s="289">
        <f>Global!C16</f>
        <v>4</v>
      </c>
      <c r="D16" s="290" t="str">
        <f>Global!D16</f>
        <v>Estados Unidos (USA)</v>
      </c>
      <c r="E16" s="291">
        <v>1</v>
      </c>
      <c r="F16" s="292" t="s">
        <v>4</v>
      </c>
      <c r="G16" s="291">
        <v>1</v>
      </c>
      <c r="H16" s="293" t="str">
        <f>Global!H16</f>
        <v>Gales (Wales)</v>
      </c>
      <c r="I16" s="283" t="str">
        <f t="shared" si="3"/>
        <v>E</v>
      </c>
      <c r="J16" s="284"/>
      <c r="K16" s="285">
        <f>IF(Global!E16="","",Global!E16)</f>
        <v>1</v>
      </c>
      <c r="L16" s="285">
        <f>IF(Global!G16="","",Global!G16)</f>
        <v>1</v>
      </c>
      <c r="M16" s="296" t="str">
        <f t="shared" si="1"/>
        <v>E</v>
      </c>
      <c r="N16" s="287">
        <f t="shared" si="4"/>
        <v>3</v>
      </c>
      <c r="O16" s="166"/>
      <c r="P16" s="166"/>
      <c r="Q16" s="166"/>
      <c r="R16" s="166"/>
      <c r="S16" s="166"/>
    </row>
    <row r="17" spans="1:19" s="158" customFormat="1" ht="30.95" customHeight="1" thickBot="1" x14ac:dyDescent="0.25">
      <c r="A17" s="276">
        <f>Global!A17</f>
        <v>44890</v>
      </c>
      <c r="B17" s="306">
        <f>Global!B17</f>
        <v>0.54166666666666663</v>
      </c>
      <c r="C17" s="289">
        <f>Global!C17</f>
        <v>19</v>
      </c>
      <c r="D17" s="290" t="str">
        <f>Global!D17</f>
        <v>Inglaterra (England)</v>
      </c>
      <c r="E17" s="291">
        <v>2</v>
      </c>
      <c r="F17" s="292" t="s">
        <v>4</v>
      </c>
      <c r="G17" s="291">
        <v>0</v>
      </c>
      <c r="H17" s="293" t="str">
        <f>Global!H17</f>
        <v>Estados Unidos (USA)</v>
      </c>
      <c r="I17" s="283" t="str">
        <f t="shared" si="3"/>
        <v>L</v>
      </c>
      <c r="J17" s="284"/>
      <c r="K17" s="285">
        <f>IF(Global!E17="","",Global!E17)</f>
        <v>0</v>
      </c>
      <c r="L17" s="285">
        <f>IF(Global!G17="","",Global!G17)</f>
        <v>0</v>
      </c>
      <c r="M17" s="296" t="str">
        <f t="shared" si="1"/>
        <v>E</v>
      </c>
      <c r="N17" s="287">
        <f t="shared" si="4"/>
        <v>0</v>
      </c>
      <c r="O17" s="166"/>
      <c r="P17" s="166"/>
      <c r="Q17" s="166"/>
      <c r="R17" s="166"/>
      <c r="S17" s="166"/>
    </row>
    <row r="18" spans="1:19" s="158" customFormat="1" ht="30.95" customHeight="1" thickBot="1" x14ac:dyDescent="0.25">
      <c r="A18" s="276">
        <f>Global!A18</f>
        <v>44890</v>
      </c>
      <c r="B18" s="306">
        <f>Global!B18</f>
        <v>0.16666666666666666</v>
      </c>
      <c r="C18" s="289">
        <f>Global!C18</f>
        <v>20</v>
      </c>
      <c r="D18" s="290" t="str">
        <f>Global!D18</f>
        <v>Gales (Wales)</v>
      </c>
      <c r="E18" s="291">
        <v>1</v>
      </c>
      <c r="F18" s="292" t="s">
        <v>4</v>
      </c>
      <c r="G18" s="291">
        <v>0</v>
      </c>
      <c r="H18" s="293" t="str">
        <f>Global!H18</f>
        <v>Irán</v>
      </c>
      <c r="I18" s="283" t="str">
        <f t="shared" si="3"/>
        <v>L</v>
      </c>
      <c r="J18" s="284"/>
      <c r="K18" s="285">
        <f>IF(Global!E18="","",Global!E18)</f>
        <v>0</v>
      </c>
      <c r="L18" s="285">
        <f>IF(Global!G18="","",Global!G18)</f>
        <v>2</v>
      </c>
      <c r="M18" s="296" t="str">
        <f t="shared" si="1"/>
        <v>V</v>
      </c>
      <c r="N18" s="287">
        <f t="shared" si="4"/>
        <v>0</v>
      </c>
      <c r="O18" s="166"/>
      <c r="P18" s="166"/>
      <c r="Q18" s="166"/>
      <c r="R18" s="166"/>
      <c r="S18" s="166"/>
    </row>
    <row r="19" spans="1:19" s="158" customFormat="1" ht="30.95" customHeight="1" thickBot="1" x14ac:dyDescent="0.25">
      <c r="A19" s="276">
        <f>Global!A19</f>
        <v>44894</v>
      </c>
      <c r="B19" s="306">
        <f>Global!B19</f>
        <v>0.54166666666666663</v>
      </c>
      <c r="C19" s="289">
        <f>Global!C19</f>
        <v>35</v>
      </c>
      <c r="D19" s="290" t="str">
        <f>Global!D19</f>
        <v>Gales (Wales)</v>
      </c>
      <c r="E19" s="291">
        <v>1</v>
      </c>
      <c r="F19" s="292" t="s">
        <v>4</v>
      </c>
      <c r="G19" s="291">
        <v>1</v>
      </c>
      <c r="H19" s="293" t="str">
        <f>Global!H19</f>
        <v>Inglaterra (England)</v>
      </c>
      <c r="I19" s="283" t="str">
        <f t="shared" si="3"/>
        <v>E</v>
      </c>
      <c r="J19" s="284"/>
      <c r="K19" s="285">
        <f>IF(Global!E19="","",Global!E19)</f>
        <v>0</v>
      </c>
      <c r="L19" s="285">
        <f>IF(Global!G19="","",Global!G19)</f>
        <v>3</v>
      </c>
      <c r="M19" s="296" t="str">
        <f t="shared" si="1"/>
        <v>V</v>
      </c>
      <c r="N19" s="287">
        <f t="shared" si="4"/>
        <v>0</v>
      </c>
      <c r="O19" s="166"/>
      <c r="P19" s="166"/>
      <c r="Q19" s="166"/>
      <c r="R19" s="166"/>
      <c r="S19" s="166"/>
    </row>
    <row r="20" spans="1:19" s="158" customFormat="1" ht="30.95" customHeight="1" thickBot="1" x14ac:dyDescent="0.25">
      <c r="A20" s="276">
        <f>Global!A20</f>
        <v>44894</v>
      </c>
      <c r="B20" s="306">
        <f>Global!B20</f>
        <v>0.54166666666666663</v>
      </c>
      <c r="C20" s="289">
        <f>Global!C20</f>
        <v>36</v>
      </c>
      <c r="D20" s="290" t="str">
        <f>Global!D20</f>
        <v>Irán</v>
      </c>
      <c r="E20" s="291">
        <v>0</v>
      </c>
      <c r="F20" s="292" t="s">
        <v>4</v>
      </c>
      <c r="G20" s="291">
        <v>2</v>
      </c>
      <c r="H20" s="293" t="str">
        <f>Global!H20</f>
        <v>Estados Unidos (USA)</v>
      </c>
      <c r="I20" s="283" t="str">
        <f t="shared" si="3"/>
        <v>V</v>
      </c>
      <c r="J20" s="284"/>
      <c r="K20" s="285">
        <f>IF(Global!E20="","",Global!E20)</f>
        <v>0</v>
      </c>
      <c r="L20" s="285">
        <f>IF(Global!G20="","",Global!G20)</f>
        <v>1</v>
      </c>
      <c r="M20" s="296" t="str">
        <f t="shared" si="1"/>
        <v>V</v>
      </c>
      <c r="N20" s="287">
        <f t="shared" si="4"/>
        <v>1</v>
      </c>
      <c r="O20" s="166"/>
      <c r="P20" s="166"/>
      <c r="Q20" s="166"/>
      <c r="R20" s="166"/>
      <c r="S20" s="166"/>
    </row>
    <row r="21" spans="1:19" s="158" customFormat="1" ht="17.25" customHeight="1" thickBot="1" x14ac:dyDescent="0.25">
      <c r="A21" s="297" t="str">
        <f>Global!A21</f>
        <v>GRUPO C (Group C)</v>
      </c>
      <c r="B21" s="298"/>
      <c r="C21" s="299"/>
      <c r="D21" s="298"/>
      <c r="E21" s="300"/>
      <c r="F21" s="298"/>
      <c r="G21" s="300"/>
      <c r="H21" s="298"/>
      <c r="I21" s="301"/>
      <c r="J21" s="117"/>
      <c r="K21" s="302"/>
      <c r="L21" s="302"/>
      <c r="M21" s="303" t="str">
        <f t="shared" si="1"/>
        <v/>
      </c>
      <c r="N21" s="304"/>
      <c r="O21" s="166"/>
      <c r="P21" s="166"/>
      <c r="Q21" s="166"/>
      <c r="R21" s="166"/>
      <c r="S21" s="166"/>
    </row>
    <row r="22" spans="1:19" s="158" customFormat="1" ht="30.95" customHeight="1" thickBot="1" x14ac:dyDescent="0.25">
      <c r="A22" s="276">
        <f>Global!A22</f>
        <v>44887</v>
      </c>
      <c r="B22" s="305">
        <f>Global!B22</f>
        <v>0.16666666666666666</v>
      </c>
      <c r="C22" s="278">
        <f>Global!C22</f>
        <v>5</v>
      </c>
      <c r="D22" s="279" t="str">
        <f>Global!D22</f>
        <v>Argentina</v>
      </c>
      <c r="E22" s="280">
        <v>3</v>
      </c>
      <c r="F22" s="281" t="s">
        <v>4</v>
      </c>
      <c r="G22" s="280">
        <v>0</v>
      </c>
      <c r="H22" s="282" t="str">
        <f>Global!H22</f>
        <v>A. Saudita (Saudi A.)</v>
      </c>
      <c r="I22" s="283" t="str">
        <f t="shared" ref="I22:I27" si="5">IF(OR(E22="",G22=""),"",IF(E22&gt;G22,"L",IF(G22&gt;E22,"V","E")))</f>
        <v>L</v>
      </c>
      <c r="J22" s="284"/>
      <c r="K22" s="285">
        <f>IF(Global!E22="","",Global!E22)</f>
        <v>1</v>
      </c>
      <c r="L22" s="285">
        <f>IF(Global!G22="","",Global!G22)</f>
        <v>2</v>
      </c>
      <c r="M22" s="296" t="str">
        <f t="shared" si="1"/>
        <v>V</v>
      </c>
      <c r="N22" s="287">
        <f t="shared" ref="N22:N27" si="6">IF(M22="","",IF(AND(E22=K22,L22=G22),GPOSPuntosPorMarcador,0)+IF(M22=I22,GPOSPuntosPorGanador,0)+IF(E22-G22=K22-L22,GPOSPuntosPorDiferencia,0))</f>
        <v>0</v>
      </c>
      <c r="O22" s="166"/>
      <c r="P22" s="166"/>
      <c r="Q22" s="166"/>
      <c r="R22" s="166"/>
      <c r="S22" s="166"/>
    </row>
    <row r="23" spans="1:19" s="158" customFormat="1" ht="30.95" customHeight="1" thickBot="1" x14ac:dyDescent="0.25">
      <c r="A23" s="276">
        <f>Global!A23</f>
        <v>44887</v>
      </c>
      <c r="B23" s="306">
        <f>Global!B23</f>
        <v>0.41666666666666669</v>
      </c>
      <c r="C23" s="289">
        <f>Global!C23</f>
        <v>6</v>
      </c>
      <c r="D23" s="290" t="str">
        <f>Global!D23</f>
        <v>México</v>
      </c>
      <c r="E23" s="291">
        <v>1</v>
      </c>
      <c r="F23" s="292" t="s">
        <v>4</v>
      </c>
      <c r="G23" s="291">
        <v>1</v>
      </c>
      <c r="H23" s="293" t="str">
        <f>Global!H23</f>
        <v>Polonia (Poland)</v>
      </c>
      <c r="I23" s="283" t="str">
        <f t="shared" si="5"/>
        <v>E</v>
      </c>
      <c r="J23" s="284"/>
      <c r="K23" s="285">
        <f>IF(Global!E23="","",Global!E23)</f>
        <v>0</v>
      </c>
      <c r="L23" s="285">
        <f>IF(Global!G23="","",Global!G23)</f>
        <v>0</v>
      </c>
      <c r="M23" s="296" t="str">
        <f t="shared" si="1"/>
        <v>E</v>
      </c>
      <c r="N23" s="287">
        <f t="shared" si="6"/>
        <v>2</v>
      </c>
      <c r="O23" s="166"/>
      <c r="P23" s="166"/>
      <c r="Q23" s="166"/>
      <c r="R23" s="166"/>
      <c r="S23" s="166"/>
    </row>
    <row r="24" spans="1:19" s="158" customFormat="1" ht="30.95" customHeight="1" thickBot="1" x14ac:dyDescent="0.25">
      <c r="A24" s="276">
        <f>Global!A24</f>
        <v>44891</v>
      </c>
      <c r="B24" s="306">
        <f>Global!B24</f>
        <v>0.54166666666666663</v>
      </c>
      <c r="C24" s="289">
        <f>Global!C24</f>
        <v>22</v>
      </c>
      <c r="D24" s="290" t="str">
        <f>Global!D24</f>
        <v>Argentina</v>
      </c>
      <c r="E24" s="291">
        <v>3</v>
      </c>
      <c r="F24" s="292" t="s">
        <v>4</v>
      </c>
      <c r="G24" s="291">
        <v>1</v>
      </c>
      <c r="H24" s="293" t="str">
        <f>Global!H24</f>
        <v>México</v>
      </c>
      <c r="I24" s="283" t="str">
        <f t="shared" si="5"/>
        <v>L</v>
      </c>
      <c r="J24" s="284"/>
      <c r="K24" s="285">
        <f>IF(Global!E24="","",Global!E24)</f>
        <v>2</v>
      </c>
      <c r="L24" s="285">
        <f>IF(Global!G24="","",Global!G24)</f>
        <v>0</v>
      </c>
      <c r="M24" s="296" t="str">
        <f t="shared" si="1"/>
        <v>L</v>
      </c>
      <c r="N24" s="287">
        <f t="shared" si="6"/>
        <v>2</v>
      </c>
      <c r="O24" s="166"/>
      <c r="P24" s="166"/>
      <c r="Q24" s="166"/>
      <c r="R24" s="166"/>
      <c r="S24" s="166"/>
    </row>
    <row r="25" spans="1:19" s="158" customFormat="1" ht="30.95" customHeight="1" thickBot="1" x14ac:dyDescent="0.25">
      <c r="A25" s="276">
        <f>Global!A25</f>
        <v>44891</v>
      </c>
      <c r="B25" s="306">
        <f>Global!B25</f>
        <v>0.29166666666666669</v>
      </c>
      <c r="C25" s="289">
        <f>Global!C25</f>
        <v>23</v>
      </c>
      <c r="D25" s="290" t="str">
        <f>Global!D25</f>
        <v>Polonia (Poland)</v>
      </c>
      <c r="E25" s="291">
        <v>2</v>
      </c>
      <c r="F25" s="292" t="s">
        <v>4</v>
      </c>
      <c r="G25" s="291">
        <v>0</v>
      </c>
      <c r="H25" s="293" t="str">
        <f>Global!H25</f>
        <v>A. Saudita (Saudi A.)</v>
      </c>
      <c r="I25" s="283" t="str">
        <f t="shared" si="5"/>
        <v>L</v>
      </c>
      <c r="J25" s="284"/>
      <c r="K25" s="285">
        <f>IF(Global!E25="","",Global!E25)</f>
        <v>2</v>
      </c>
      <c r="L25" s="285">
        <f>IF(Global!G25="","",Global!G25)</f>
        <v>0</v>
      </c>
      <c r="M25" s="296" t="str">
        <f t="shared" si="1"/>
        <v>L</v>
      </c>
      <c r="N25" s="287">
        <f t="shared" si="6"/>
        <v>3</v>
      </c>
      <c r="O25" s="166"/>
      <c r="P25" s="166"/>
      <c r="Q25" s="166"/>
      <c r="R25" s="166"/>
      <c r="S25" s="166"/>
    </row>
    <row r="26" spans="1:19" s="158" customFormat="1" ht="30.95" customHeight="1" thickBot="1" x14ac:dyDescent="0.25">
      <c r="A26" s="276">
        <f>Global!A26</f>
        <v>44895</v>
      </c>
      <c r="B26" s="306">
        <f>Global!B26</f>
        <v>0.54166666666666663</v>
      </c>
      <c r="C26" s="289">
        <f>Global!C26</f>
        <v>37</v>
      </c>
      <c r="D26" s="290" t="str">
        <f>Global!D26</f>
        <v>Polonia (Poland)</v>
      </c>
      <c r="E26" s="291">
        <v>1</v>
      </c>
      <c r="F26" s="292" t="s">
        <v>4</v>
      </c>
      <c r="G26" s="291">
        <v>2</v>
      </c>
      <c r="H26" s="293" t="str">
        <f>Global!H26</f>
        <v>Argentina</v>
      </c>
      <c r="I26" s="283" t="str">
        <f t="shared" si="5"/>
        <v>V</v>
      </c>
      <c r="J26" s="284"/>
      <c r="K26" s="285">
        <f>IF(Global!E26="","",Global!E26)</f>
        <v>0</v>
      </c>
      <c r="L26" s="285">
        <f>IF(Global!G26="","",Global!G26)</f>
        <v>2</v>
      </c>
      <c r="M26" s="296" t="str">
        <f t="shared" si="1"/>
        <v>V</v>
      </c>
      <c r="N26" s="287">
        <f t="shared" si="6"/>
        <v>1</v>
      </c>
      <c r="O26" s="166"/>
      <c r="P26" s="166"/>
      <c r="Q26" s="166"/>
      <c r="R26" s="166"/>
      <c r="S26" s="166"/>
    </row>
    <row r="27" spans="1:19" s="158" customFormat="1" ht="30.95" customHeight="1" thickBot="1" x14ac:dyDescent="0.25">
      <c r="A27" s="276">
        <f>Global!A27</f>
        <v>44895</v>
      </c>
      <c r="B27" s="306">
        <f>Global!B27</f>
        <v>0.54166666666666663</v>
      </c>
      <c r="C27" s="289">
        <f>Global!C27</f>
        <v>38</v>
      </c>
      <c r="D27" s="290" t="str">
        <f>Global!D27</f>
        <v>A. Saudita (Saudi A.)</v>
      </c>
      <c r="E27" s="291">
        <v>1</v>
      </c>
      <c r="F27" s="292" t="s">
        <v>4</v>
      </c>
      <c r="G27" s="291">
        <v>4</v>
      </c>
      <c r="H27" s="293" t="str">
        <f>Global!H27</f>
        <v>México</v>
      </c>
      <c r="I27" s="283" t="str">
        <f t="shared" si="5"/>
        <v>V</v>
      </c>
      <c r="J27" s="284"/>
      <c r="K27" s="285">
        <f>IF(Global!E27="","",Global!E27)</f>
        <v>1</v>
      </c>
      <c r="L27" s="285">
        <f>IF(Global!G27="","",Global!G27)</f>
        <v>2</v>
      </c>
      <c r="M27" s="296" t="str">
        <f t="shared" si="1"/>
        <v>V</v>
      </c>
      <c r="N27" s="287">
        <f t="shared" si="6"/>
        <v>1</v>
      </c>
      <c r="O27" s="166"/>
      <c r="P27" s="166"/>
      <c r="Q27" s="166"/>
      <c r="R27" s="166"/>
      <c r="S27" s="166"/>
    </row>
    <row r="28" spans="1:19" s="158" customFormat="1" ht="17.25" customHeight="1" thickBot="1" x14ac:dyDescent="0.25">
      <c r="A28" s="297" t="str">
        <f>Global!A28</f>
        <v>GRUPO D (Group D )</v>
      </c>
      <c r="B28" s="298"/>
      <c r="C28" s="299"/>
      <c r="D28" s="298"/>
      <c r="E28" s="300"/>
      <c r="F28" s="298"/>
      <c r="G28" s="300"/>
      <c r="H28" s="298"/>
      <c r="I28" s="301"/>
      <c r="J28" s="117"/>
      <c r="K28" s="302"/>
      <c r="L28" s="302"/>
      <c r="M28" s="303" t="str">
        <f t="shared" si="1"/>
        <v/>
      </c>
      <c r="N28" s="304"/>
      <c r="O28" s="166"/>
      <c r="P28" s="166"/>
      <c r="Q28" s="166"/>
      <c r="R28" s="166"/>
      <c r="S28" s="166"/>
    </row>
    <row r="29" spans="1:19" s="158" customFormat="1" ht="30.95" customHeight="1" thickBot="1" x14ac:dyDescent="0.25">
      <c r="A29" s="276">
        <f>Global!A29</f>
        <v>44887</v>
      </c>
      <c r="B29" s="305">
        <f>Global!B29</f>
        <v>0.54166666666666663</v>
      </c>
      <c r="C29" s="278">
        <f>Global!C29</f>
        <v>7</v>
      </c>
      <c r="D29" s="279" t="str">
        <f>Global!D29</f>
        <v>Francia (France)</v>
      </c>
      <c r="E29" s="280">
        <v>2</v>
      </c>
      <c r="F29" s="281" t="s">
        <v>4</v>
      </c>
      <c r="G29" s="280">
        <v>1</v>
      </c>
      <c r="H29" s="282" t="str">
        <f>Global!H29</f>
        <v>Australia</v>
      </c>
      <c r="I29" s="283" t="str">
        <f t="shared" ref="I29:I34" si="7">IF(OR(E29="",G29=""),"",IF(E29&gt;G29,"L",IF(G29&gt;E29,"V","E")))</f>
        <v>L</v>
      </c>
      <c r="J29" s="284"/>
      <c r="K29" s="285">
        <f>IF(Global!E29="","",Global!E29)</f>
        <v>4</v>
      </c>
      <c r="L29" s="285">
        <f>IF(Global!G29="","",Global!G29)</f>
        <v>1</v>
      </c>
      <c r="M29" s="296" t="str">
        <f t="shared" si="1"/>
        <v>L</v>
      </c>
      <c r="N29" s="287">
        <f t="shared" ref="N29:N34" si="8">IF(M29="","",IF(AND(E29=K29,L29=G29),GPOSPuntosPorMarcador,0)+IF(M29=I29,GPOSPuntosPorGanador,0)+IF(E29-G29=K29-L29,GPOSPuntosPorDiferencia,0))</f>
        <v>1</v>
      </c>
      <c r="O29" s="166"/>
      <c r="P29" s="166"/>
      <c r="Q29" s="166"/>
      <c r="R29" s="166"/>
      <c r="S29" s="166"/>
    </row>
    <row r="30" spans="1:19" s="158" customFormat="1" ht="30.95" customHeight="1" thickBot="1" x14ac:dyDescent="0.25">
      <c r="A30" s="276">
        <f>Global!A30</f>
        <v>44887</v>
      </c>
      <c r="B30" s="306">
        <f>Global!B30</f>
        <v>0.29166666666666669</v>
      </c>
      <c r="C30" s="289">
        <f>Global!C30</f>
        <v>8</v>
      </c>
      <c r="D30" s="290" t="str">
        <f>Global!D30</f>
        <v>Dinamarca (Denmark)</v>
      </c>
      <c r="E30" s="291">
        <v>2</v>
      </c>
      <c r="F30" s="292" t="s">
        <v>4</v>
      </c>
      <c r="G30" s="291">
        <v>0</v>
      </c>
      <c r="H30" s="293" t="str">
        <f>Global!H30</f>
        <v>Túnez (Tunisia)</v>
      </c>
      <c r="I30" s="283" t="str">
        <f t="shared" si="7"/>
        <v>L</v>
      </c>
      <c r="J30" s="284"/>
      <c r="K30" s="285">
        <f>IF(Global!E30="","",Global!E30)</f>
        <v>0</v>
      </c>
      <c r="L30" s="285">
        <f>IF(Global!G30="","",Global!G30)</f>
        <v>0</v>
      </c>
      <c r="M30" s="296" t="str">
        <f t="shared" si="1"/>
        <v>E</v>
      </c>
      <c r="N30" s="287">
        <f t="shared" si="8"/>
        <v>0</v>
      </c>
      <c r="O30" s="166"/>
      <c r="P30" s="166"/>
      <c r="Q30" s="166"/>
      <c r="R30" s="166"/>
      <c r="S30" s="166"/>
    </row>
    <row r="31" spans="1:19" s="158" customFormat="1" ht="30.95" customHeight="1" thickBot="1" x14ac:dyDescent="0.25">
      <c r="A31" s="276">
        <f>Global!A31</f>
        <v>44891</v>
      </c>
      <c r="B31" s="306">
        <f>Global!B31</f>
        <v>0.41666666666666669</v>
      </c>
      <c r="C31" s="289">
        <f>Global!C31</f>
        <v>21</v>
      </c>
      <c r="D31" s="290" t="str">
        <f>Global!D31</f>
        <v>Francia (France)</v>
      </c>
      <c r="E31" s="291">
        <v>1</v>
      </c>
      <c r="F31" s="292" t="s">
        <v>4</v>
      </c>
      <c r="G31" s="291">
        <v>1</v>
      </c>
      <c r="H31" s="293" t="str">
        <f>Global!H31</f>
        <v>Dinamarca (Denmark)</v>
      </c>
      <c r="I31" s="283" t="str">
        <f t="shared" si="7"/>
        <v>E</v>
      </c>
      <c r="J31" s="284"/>
      <c r="K31" s="285">
        <f>IF(Global!E31="","",Global!E31)</f>
        <v>2</v>
      </c>
      <c r="L31" s="285">
        <f>IF(Global!G31="","",Global!G31)</f>
        <v>1</v>
      </c>
      <c r="M31" s="296" t="str">
        <f t="shared" si="1"/>
        <v>L</v>
      </c>
      <c r="N31" s="287">
        <f t="shared" si="8"/>
        <v>0</v>
      </c>
      <c r="O31" s="166"/>
      <c r="P31" s="166"/>
      <c r="Q31" s="166"/>
      <c r="R31" s="166"/>
      <c r="S31" s="166"/>
    </row>
    <row r="32" spans="1:19" s="158" customFormat="1" ht="30.95" customHeight="1" thickBot="1" x14ac:dyDescent="0.25">
      <c r="A32" s="276">
        <f>Global!A32</f>
        <v>44891</v>
      </c>
      <c r="B32" s="306">
        <f>Global!B32</f>
        <v>0.16666666666666666</v>
      </c>
      <c r="C32" s="289">
        <f>Global!C32</f>
        <v>24</v>
      </c>
      <c r="D32" s="290" t="str">
        <f>Global!D32</f>
        <v>Túnez (Tunisia)</v>
      </c>
      <c r="E32" s="291">
        <v>1</v>
      </c>
      <c r="F32" s="292" t="s">
        <v>4</v>
      </c>
      <c r="G32" s="291">
        <v>1</v>
      </c>
      <c r="H32" s="293" t="str">
        <f>Global!H32</f>
        <v>Australia</v>
      </c>
      <c r="I32" s="283" t="str">
        <f t="shared" si="7"/>
        <v>E</v>
      </c>
      <c r="J32" s="284"/>
      <c r="K32" s="285">
        <f>IF(Global!E32="","",Global!E32)</f>
        <v>0</v>
      </c>
      <c r="L32" s="285">
        <f>IF(Global!G32="","",Global!G32)</f>
        <v>1</v>
      </c>
      <c r="M32" s="296" t="str">
        <f t="shared" si="1"/>
        <v>V</v>
      </c>
      <c r="N32" s="287">
        <f t="shared" si="8"/>
        <v>0</v>
      </c>
      <c r="O32" s="166"/>
      <c r="P32" s="166"/>
      <c r="Q32" s="166"/>
      <c r="R32" s="166"/>
      <c r="S32" s="166"/>
    </row>
    <row r="33" spans="1:19" s="158" customFormat="1" ht="30.95" customHeight="1" thickBot="1" x14ac:dyDescent="0.25">
      <c r="A33" s="276">
        <f>Global!A33</f>
        <v>44895</v>
      </c>
      <c r="B33" s="306">
        <f>Global!B33</f>
        <v>0.375</v>
      </c>
      <c r="C33" s="289">
        <f>Global!C33</f>
        <v>39</v>
      </c>
      <c r="D33" s="290" t="str">
        <f>Global!D33</f>
        <v>Túnez (Tunisia)</v>
      </c>
      <c r="E33" s="291">
        <v>1</v>
      </c>
      <c r="F33" s="292" t="s">
        <v>4</v>
      </c>
      <c r="G33" s="291">
        <v>3</v>
      </c>
      <c r="H33" s="293" t="str">
        <f>Global!H33</f>
        <v>Francia (France)</v>
      </c>
      <c r="I33" s="283" t="str">
        <f t="shared" si="7"/>
        <v>V</v>
      </c>
      <c r="J33" s="284"/>
      <c r="K33" s="285">
        <f>IF(Global!E33="","",Global!E33)</f>
        <v>1</v>
      </c>
      <c r="L33" s="285">
        <f>IF(Global!G33="","",Global!G33)</f>
        <v>0</v>
      </c>
      <c r="M33" s="296" t="str">
        <f t="shared" si="1"/>
        <v>L</v>
      </c>
      <c r="N33" s="287">
        <f t="shared" si="8"/>
        <v>0</v>
      </c>
      <c r="O33" s="166"/>
      <c r="P33" s="166"/>
      <c r="Q33" s="166"/>
      <c r="R33" s="166"/>
      <c r="S33" s="166"/>
    </row>
    <row r="34" spans="1:19" s="158" customFormat="1" ht="30.95" customHeight="1" thickBot="1" x14ac:dyDescent="0.25">
      <c r="A34" s="276">
        <f>Global!A34</f>
        <v>44895</v>
      </c>
      <c r="B34" s="306">
        <f>Global!B34</f>
        <v>0.375</v>
      </c>
      <c r="C34" s="289">
        <f>Global!C34</f>
        <v>40</v>
      </c>
      <c r="D34" s="290" t="str">
        <f>Global!D34</f>
        <v>Australia</v>
      </c>
      <c r="E34" s="291">
        <v>0</v>
      </c>
      <c r="F34" s="292" t="s">
        <v>4</v>
      </c>
      <c r="G34" s="291">
        <v>3</v>
      </c>
      <c r="H34" s="293" t="str">
        <f>Global!H34</f>
        <v>Dinamarca (Denmark)</v>
      </c>
      <c r="I34" s="283" t="str">
        <f t="shared" si="7"/>
        <v>V</v>
      </c>
      <c r="J34" s="284"/>
      <c r="K34" s="285">
        <f>IF(Global!E34="","",Global!E34)</f>
        <v>1</v>
      </c>
      <c r="L34" s="285">
        <f>IF(Global!G34="","",Global!G34)</f>
        <v>0</v>
      </c>
      <c r="M34" s="296" t="str">
        <f t="shared" si="1"/>
        <v>L</v>
      </c>
      <c r="N34" s="287">
        <f t="shared" si="8"/>
        <v>0</v>
      </c>
      <c r="O34" s="166"/>
      <c r="P34" s="166"/>
      <c r="Q34" s="166"/>
      <c r="R34" s="166"/>
      <c r="S34" s="166"/>
    </row>
    <row r="35" spans="1:19" s="158" customFormat="1" ht="17.25" customHeight="1" thickBot="1" x14ac:dyDescent="0.25">
      <c r="A35" s="297" t="str">
        <f>Global!A35</f>
        <v>Grupo E  (Group  E)</v>
      </c>
      <c r="B35" s="298"/>
      <c r="C35" s="299"/>
      <c r="D35" s="298"/>
      <c r="E35" s="300"/>
      <c r="F35" s="298"/>
      <c r="G35" s="300"/>
      <c r="H35" s="298"/>
      <c r="I35" s="301"/>
      <c r="J35" s="117"/>
      <c r="K35" s="302"/>
      <c r="L35" s="302"/>
      <c r="M35" s="303" t="str">
        <f t="shared" si="1"/>
        <v/>
      </c>
      <c r="N35" s="304"/>
      <c r="O35" s="166"/>
      <c r="P35" s="166"/>
      <c r="Q35" s="166"/>
      <c r="R35" s="166"/>
      <c r="S35" s="166"/>
    </row>
    <row r="36" spans="1:19" s="158" customFormat="1" ht="30.95" customHeight="1" thickBot="1" x14ac:dyDescent="0.25">
      <c r="A36" s="276">
        <f>Global!A36</f>
        <v>44888</v>
      </c>
      <c r="B36" s="305">
        <f>Global!B36</f>
        <v>0.41666666666666669</v>
      </c>
      <c r="C36" s="278">
        <f>Global!C36</f>
        <v>9</v>
      </c>
      <c r="D36" s="279" t="str">
        <f>Global!D36</f>
        <v>España (Spain)</v>
      </c>
      <c r="E36" s="280">
        <v>3</v>
      </c>
      <c r="F36" s="281" t="s">
        <v>4</v>
      </c>
      <c r="G36" s="280">
        <v>1</v>
      </c>
      <c r="H36" s="282" t="str">
        <f>Global!H36</f>
        <v>Costa Rica</v>
      </c>
      <c r="I36" s="283" t="str">
        <f t="shared" ref="I36:I41" si="9">IF(OR(E36="",G36=""),"",IF(E36&gt;G36,"L",IF(G36&gt;E36,"V","E")))</f>
        <v>L</v>
      </c>
      <c r="J36" s="284"/>
      <c r="K36" s="285">
        <f>IF(Global!E36="","",Global!E36)</f>
        <v>7</v>
      </c>
      <c r="L36" s="285">
        <f>IF(Global!G36="","",Global!G36)</f>
        <v>0</v>
      </c>
      <c r="M36" s="296" t="str">
        <f t="shared" si="1"/>
        <v>L</v>
      </c>
      <c r="N36" s="287">
        <f t="shared" ref="N36:N41" si="10">IF(M36="","",IF(AND(E36=K36,L36=G36),GPOSPuntosPorMarcador,0)+IF(M36=I36,GPOSPuntosPorGanador,0)+IF(E36-G36=K36-L36,GPOSPuntosPorDiferencia,0))</f>
        <v>1</v>
      </c>
      <c r="O36" s="166"/>
      <c r="P36" s="166"/>
      <c r="Q36" s="166"/>
      <c r="R36" s="166"/>
      <c r="S36" s="166"/>
    </row>
    <row r="37" spans="1:19" s="158" customFormat="1" ht="30.95" customHeight="1" thickBot="1" x14ac:dyDescent="0.25">
      <c r="A37" s="276">
        <f>Global!A37</f>
        <v>44888</v>
      </c>
      <c r="B37" s="306">
        <f>Global!B37</f>
        <v>0.29166666666666669</v>
      </c>
      <c r="C37" s="289">
        <f>Global!C37</f>
        <v>10</v>
      </c>
      <c r="D37" s="290" t="str">
        <f>Global!D37</f>
        <v>Alemania (Germany)</v>
      </c>
      <c r="E37" s="291">
        <v>2</v>
      </c>
      <c r="F37" s="292" t="s">
        <v>4</v>
      </c>
      <c r="G37" s="291">
        <v>1</v>
      </c>
      <c r="H37" s="293" t="str">
        <f>Global!H37</f>
        <v>Japón (Japan)</v>
      </c>
      <c r="I37" s="283" t="str">
        <f t="shared" si="9"/>
        <v>L</v>
      </c>
      <c r="J37" s="284"/>
      <c r="K37" s="285">
        <f>IF(Global!E37="","",Global!E37)</f>
        <v>1</v>
      </c>
      <c r="L37" s="285">
        <f>IF(Global!G37="","",Global!G37)</f>
        <v>2</v>
      </c>
      <c r="M37" s="296" t="str">
        <f t="shared" si="1"/>
        <v>V</v>
      </c>
      <c r="N37" s="287">
        <f t="shared" si="10"/>
        <v>0</v>
      </c>
      <c r="O37" s="166"/>
      <c r="P37" s="166"/>
      <c r="Q37" s="166"/>
      <c r="R37" s="166"/>
      <c r="S37" s="166"/>
    </row>
    <row r="38" spans="1:19" s="158" customFormat="1" ht="30.95" customHeight="1" thickBot="1" x14ac:dyDescent="0.25">
      <c r="A38" s="276">
        <f>Global!A38</f>
        <v>44892</v>
      </c>
      <c r="B38" s="306">
        <f>Global!B38</f>
        <v>0.54166666666666663</v>
      </c>
      <c r="C38" s="289">
        <f>Global!C38</f>
        <v>25</v>
      </c>
      <c r="D38" s="290" t="str">
        <f>Global!D38</f>
        <v>España (Spain)</v>
      </c>
      <c r="E38" s="291">
        <v>2</v>
      </c>
      <c r="F38" s="292" t="s">
        <v>4</v>
      </c>
      <c r="G38" s="291">
        <v>1</v>
      </c>
      <c r="H38" s="293" t="str">
        <f>Global!H38</f>
        <v>Alemania (Germany)</v>
      </c>
      <c r="I38" s="283" t="str">
        <f t="shared" si="9"/>
        <v>L</v>
      </c>
      <c r="J38" s="284"/>
      <c r="K38" s="285">
        <f>IF(Global!E38="","",Global!E38)</f>
        <v>1</v>
      </c>
      <c r="L38" s="285">
        <f>IF(Global!G38="","",Global!G38)</f>
        <v>1</v>
      </c>
      <c r="M38" s="296" t="str">
        <f t="shared" si="1"/>
        <v>E</v>
      </c>
      <c r="N38" s="287">
        <f t="shared" si="10"/>
        <v>0</v>
      </c>
      <c r="O38" s="166"/>
      <c r="P38" s="166"/>
      <c r="Q38" s="166"/>
      <c r="R38" s="166"/>
      <c r="S38" s="166"/>
    </row>
    <row r="39" spans="1:19" s="158" customFormat="1" ht="30.95" customHeight="1" thickBot="1" x14ac:dyDescent="0.25">
      <c r="A39" s="276">
        <f>Global!A39</f>
        <v>44892</v>
      </c>
      <c r="B39" s="306">
        <f>Global!B39</f>
        <v>0.16666666666666666</v>
      </c>
      <c r="C39" s="289">
        <f>Global!C39</f>
        <v>26</v>
      </c>
      <c r="D39" s="290" t="str">
        <f>Global!D39</f>
        <v>Japón (Japan)</v>
      </c>
      <c r="E39" s="280">
        <v>2</v>
      </c>
      <c r="F39" s="292" t="s">
        <v>4</v>
      </c>
      <c r="G39" s="280">
        <v>1</v>
      </c>
      <c r="H39" s="293" t="str">
        <f>Global!H39</f>
        <v>Costa Rica</v>
      </c>
      <c r="I39" s="283" t="str">
        <f t="shared" si="9"/>
        <v>L</v>
      </c>
      <c r="J39" s="284"/>
      <c r="K39" s="285">
        <f>IF(Global!E39="","",Global!E39)</f>
        <v>0</v>
      </c>
      <c r="L39" s="285">
        <f>IF(Global!G39="","",Global!G39)</f>
        <v>1</v>
      </c>
      <c r="M39" s="296" t="str">
        <f t="shared" si="1"/>
        <v>V</v>
      </c>
      <c r="N39" s="287">
        <f t="shared" si="10"/>
        <v>0</v>
      </c>
      <c r="O39" s="166"/>
      <c r="P39" s="166"/>
      <c r="Q39" s="166"/>
      <c r="R39" s="166"/>
      <c r="S39" s="166"/>
    </row>
    <row r="40" spans="1:19" s="158" customFormat="1" ht="30.95" customHeight="1" thickBot="1" x14ac:dyDescent="0.25">
      <c r="A40" s="276">
        <f>Global!A40</f>
        <v>44896</v>
      </c>
      <c r="B40" s="306">
        <f>Global!B40</f>
        <v>0.54166666666666663</v>
      </c>
      <c r="C40" s="289">
        <f>Global!C40</f>
        <v>43</v>
      </c>
      <c r="D40" s="290" t="str">
        <f>Global!D40</f>
        <v>Japón (Japan)</v>
      </c>
      <c r="E40" s="307">
        <v>1</v>
      </c>
      <c r="F40" s="292" t="s">
        <v>4</v>
      </c>
      <c r="G40" s="307">
        <v>2</v>
      </c>
      <c r="H40" s="293" t="str">
        <f>Global!H40</f>
        <v>España (Spain)</v>
      </c>
      <c r="I40" s="283" t="str">
        <f t="shared" si="9"/>
        <v>V</v>
      </c>
      <c r="J40" s="284"/>
      <c r="K40" s="285">
        <f>IF(Global!E40="","",Global!E40)</f>
        <v>2</v>
      </c>
      <c r="L40" s="285">
        <f>IF(Global!G40="","",Global!G40)</f>
        <v>1</v>
      </c>
      <c r="M40" s="296" t="str">
        <f t="shared" si="1"/>
        <v>L</v>
      </c>
      <c r="N40" s="287">
        <f t="shared" si="10"/>
        <v>0</v>
      </c>
      <c r="O40" s="166"/>
      <c r="P40" s="166"/>
      <c r="Q40" s="166"/>
      <c r="R40" s="166"/>
      <c r="S40" s="166"/>
    </row>
    <row r="41" spans="1:19" s="158" customFormat="1" ht="30.95" customHeight="1" thickBot="1" x14ac:dyDescent="0.25">
      <c r="A41" s="276">
        <f>Global!A41</f>
        <v>44896</v>
      </c>
      <c r="B41" s="306">
        <f>Global!B41</f>
        <v>0.54166666666666663</v>
      </c>
      <c r="C41" s="289">
        <f>Global!C41</f>
        <v>44</v>
      </c>
      <c r="D41" s="290" t="str">
        <f>Global!D41</f>
        <v>Costa Rica</v>
      </c>
      <c r="E41" s="280">
        <v>1</v>
      </c>
      <c r="F41" s="292" t="s">
        <v>4</v>
      </c>
      <c r="G41" s="280">
        <v>3</v>
      </c>
      <c r="H41" s="293" t="str">
        <f>Global!H41</f>
        <v>Alemania (Germany)</v>
      </c>
      <c r="I41" s="283" t="str">
        <f t="shared" si="9"/>
        <v>V</v>
      </c>
      <c r="J41" s="284"/>
      <c r="K41" s="285">
        <f>IF(Global!E41="","",Global!E41)</f>
        <v>2</v>
      </c>
      <c r="L41" s="285">
        <f>IF(Global!G41="","",Global!G41)</f>
        <v>4</v>
      </c>
      <c r="M41" s="296" t="str">
        <f t="shared" si="1"/>
        <v>V</v>
      </c>
      <c r="N41" s="287">
        <f t="shared" si="10"/>
        <v>2</v>
      </c>
      <c r="O41" s="166"/>
      <c r="P41" s="166"/>
      <c r="Q41" s="166"/>
      <c r="R41" s="166"/>
      <c r="S41" s="166"/>
    </row>
    <row r="42" spans="1:19" s="158" customFormat="1" ht="17.25" customHeight="1" thickBot="1" x14ac:dyDescent="0.25">
      <c r="A42" s="297" t="str">
        <f>Global!A42</f>
        <v>GRUPO F (Group F )</v>
      </c>
      <c r="B42" s="298"/>
      <c r="C42" s="299"/>
      <c r="D42" s="298"/>
      <c r="E42" s="300"/>
      <c r="F42" s="298"/>
      <c r="G42" s="300"/>
      <c r="H42" s="298"/>
      <c r="I42" s="301"/>
      <c r="J42" s="117"/>
      <c r="K42" s="302"/>
      <c r="L42" s="302"/>
      <c r="M42" s="303" t="str">
        <f t="shared" si="1"/>
        <v/>
      </c>
      <c r="N42" s="304"/>
      <c r="O42" s="166"/>
      <c r="P42" s="166"/>
      <c r="Q42" s="166"/>
      <c r="R42" s="166"/>
      <c r="S42" s="166"/>
    </row>
    <row r="43" spans="1:19" s="158" customFormat="1" ht="30.95" customHeight="1" thickBot="1" x14ac:dyDescent="0.25">
      <c r="A43" s="276">
        <f>Global!A43</f>
        <v>44888</v>
      </c>
      <c r="B43" s="305">
        <f>Global!B43</f>
        <v>0.54166666666666663</v>
      </c>
      <c r="C43" s="278">
        <f>Global!C43</f>
        <v>11</v>
      </c>
      <c r="D43" s="279" t="str">
        <f>Global!D43</f>
        <v>Bélgica (Belgium)</v>
      </c>
      <c r="E43" s="280">
        <v>1</v>
      </c>
      <c r="F43" s="281" t="s">
        <v>4</v>
      </c>
      <c r="G43" s="280">
        <v>1</v>
      </c>
      <c r="H43" s="282" t="str">
        <f>Global!H43</f>
        <v>Canada</v>
      </c>
      <c r="I43" s="283" t="str">
        <f t="shared" ref="I43:I48" si="11">IF(OR(E43="",G43=""),"",IF(E43&gt;G43,"L",IF(G43&gt;E43,"V","E")))</f>
        <v>E</v>
      </c>
      <c r="J43" s="284"/>
      <c r="K43" s="285">
        <f>IF(Global!E43="","",Global!E43)</f>
        <v>1</v>
      </c>
      <c r="L43" s="285">
        <f>IF(Global!G43="","",Global!G43)</f>
        <v>0</v>
      </c>
      <c r="M43" s="296" t="str">
        <f t="shared" si="1"/>
        <v>L</v>
      </c>
      <c r="N43" s="287">
        <f t="shared" ref="N43:N48" si="12">IF(M43="","",IF(AND(E43=K43,L43=G43),GPOSPuntosPorMarcador,0)+IF(M43=I43,GPOSPuntosPorGanador,0)+IF(E43-G43=K43-L43,GPOSPuntosPorDiferencia,0))</f>
        <v>0</v>
      </c>
      <c r="O43" s="166"/>
      <c r="P43" s="166"/>
      <c r="Q43" s="166"/>
      <c r="R43" s="166"/>
      <c r="S43" s="166"/>
    </row>
    <row r="44" spans="1:19" s="158" customFormat="1" ht="30.95" customHeight="1" thickBot="1" x14ac:dyDescent="0.25">
      <c r="A44" s="276">
        <f>Global!A44</f>
        <v>44888</v>
      </c>
      <c r="B44" s="306">
        <f>Global!B44</f>
        <v>0.16666666666666666</v>
      </c>
      <c r="C44" s="289">
        <f>Global!C44</f>
        <v>12</v>
      </c>
      <c r="D44" s="290" t="str">
        <f>Global!D44</f>
        <v>Marruecos (Morocco)</v>
      </c>
      <c r="E44" s="291">
        <v>0</v>
      </c>
      <c r="F44" s="292" t="s">
        <v>4</v>
      </c>
      <c r="G44" s="291">
        <v>2</v>
      </c>
      <c r="H44" s="293" t="str">
        <f>Global!H44</f>
        <v>Croacia</v>
      </c>
      <c r="I44" s="283" t="str">
        <f t="shared" si="11"/>
        <v>V</v>
      </c>
      <c r="J44" s="284"/>
      <c r="K44" s="285">
        <f>IF(Global!E44="","",Global!E44)</f>
        <v>0</v>
      </c>
      <c r="L44" s="285">
        <f>IF(Global!G44="","",Global!G44)</f>
        <v>0</v>
      </c>
      <c r="M44" s="296" t="str">
        <f t="shared" si="1"/>
        <v>E</v>
      </c>
      <c r="N44" s="287">
        <f t="shared" si="12"/>
        <v>0</v>
      </c>
      <c r="O44" s="166"/>
      <c r="P44" s="166"/>
      <c r="Q44" s="166"/>
      <c r="R44" s="166"/>
      <c r="S44" s="166"/>
    </row>
    <row r="45" spans="1:19" s="158" customFormat="1" ht="30.95" customHeight="1" thickBot="1" x14ac:dyDescent="0.25">
      <c r="A45" s="276">
        <f>Global!A45</f>
        <v>44892</v>
      </c>
      <c r="B45" s="306">
        <f>Global!B45</f>
        <v>0.29166666666666669</v>
      </c>
      <c r="C45" s="289">
        <f>Global!C45</f>
        <v>27</v>
      </c>
      <c r="D45" s="290" t="str">
        <f>Global!D45</f>
        <v>Bélgica (Belgium)</v>
      </c>
      <c r="E45" s="291">
        <v>3</v>
      </c>
      <c r="F45" s="292" t="s">
        <v>4</v>
      </c>
      <c r="G45" s="291">
        <v>0</v>
      </c>
      <c r="H45" s="293" t="str">
        <f>Global!H45</f>
        <v>Marruecos (Morocco)</v>
      </c>
      <c r="I45" s="283" t="str">
        <f t="shared" si="11"/>
        <v>L</v>
      </c>
      <c r="J45" s="284"/>
      <c r="K45" s="285">
        <f>IF(Global!E45="","",Global!E45)</f>
        <v>0</v>
      </c>
      <c r="L45" s="285">
        <f>IF(Global!G45="","",Global!G45)</f>
        <v>2</v>
      </c>
      <c r="M45" s="296" t="str">
        <f t="shared" si="1"/>
        <v>V</v>
      </c>
      <c r="N45" s="287">
        <f t="shared" si="12"/>
        <v>0</v>
      </c>
      <c r="O45" s="166"/>
      <c r="P45" s="166"/>
      <c r="Q45" s="166"/>
      <c r="R45" s="166"/>
      <c r="S45" s="166"/>
    </row>
    <row r="46" spans="1:19" s="158" customFormat="1" ht="30.95" customHeight="1" thickBot="1" x14ac:dyDescent="0.25">
      <c r="A46" s="276">
        <f>Global!A46</f>
        <v>44892</v>
      </c>
      <c r="B46" s="306">
        <f>Global!B46</f>
        <v>0.41666666666666669</v>
      </c>
      <c r="C46" s="289">
        <f>Global!C46</f>
        <v>28</v>
      </c>
      <c r="D46" s="290" t="str">
        <f>Global!D46</f>
        <v>Croacia</v>
      </c>
      <c r="E46" s="291">
        <v>2</v>
      </c>
      <c r="F46" s="292" t="s">
        <v>4</v>
      </c>
      <c r="G46" s="291">
        <v>2</v>
      </c>
      <c r="H46" s="293" t="str">
        <f>Global!H46</f>
        <v>Canada</v>
      </c>
      <c r="I46" s="283" t="str">
        <f t="shared" si="11"/>
        <v>E</v>
      </c>
      <c r="J46" s="284"/>
      <c r="K46" s="285">
        <f>IF(Global!E46="","",Global!E46)</f>
        <v>4</v>
      </c>
      <c r="L46" s="285">
        <f>IF(Global!G46="","",Global!G46)</f>
        <v>1</v>
      </c>
      <c r="M46" s="296" t="str">
        <f t="shared" si="1"/>
        <v>L</v>
      </c>
      <c r="N46" s="287">
        <f t="shared" si="12"/>
        <v>0</v>
      </c>
      <c r="O46" s="166"/>
      <c r="P46" s="166"/>
      <c r="Q46" s="166"/>
      <c r="R46" s="166"/>
      <c r="S46" s="166"/>
    </row>
    <row r="47" spans="1:19" s="158" customFormat="1" ht="30.95" customHeight="1" thickBot="1" x14ac:dyDescent="0.25">
      <c r="A47" s="276">
        <f>Global!A47</f>
        <v>44896</v>
      </c>
      <c r="B47" s="306">
        <f>Global!B47</f>
        <v>0.375</v>
      </c>
      <c r="C47" s="289">
        <f>Global!C47</f>
        <v>41</v>
      </c>
      <c r="D47" s="290" t="str">
        <f>Global!D47</f>
        <v>Croacia</v>
      </c>
      <c r="E47" s="291">
        <v>1</v>
      </c>
      <c r="F47" s="292" t="s">
        <v>4</v>
      </c>
      <c r="G47" s="291">
        <v>1</v>
      </c>
      <c r="H47" s="293" t="str">
        <f>Global!H47</f>
        <v>Bélgica (Belgium)</v>
      </c>
      <c r="I47" s="283" t="str">
        <f t="shared" si="11"/>
        <v>E</v>
      </c>
      <c r="J47" s="284"/>
      <c r="K47" s="285">
        <f>IF(Global!E47="","",Global!E47)</f>
        <v>0</v>
      </c>
      <c r="L47" s="285">
        <f>IF(Global!G47="","",Global!G47)</f>
        <v>0</v>
      </c>
      <c r="M47" s="296" t="str">
        <f t="shared" si="1"/>
        <v>E</v>
      </c>
      <c r="N47" s="287">
        <f t="shared" si="12"/>
        <v>2</v>
      </c>
      <c r="O47" s="166"/>
      <c r="P47" s="166"/>
      <c r="Q47" s="166"/>
      <c r="R47" s="166"/>
      <c r="S47" s="166"/>
    </row>
    <row r="48" spans="1:19" s="158" customFormat="1" ht="30.95" customHeight="1" thickBot="1" x14ac:dyDescent="0.25">
      <c r="A48" s="276">
        <f>Global!A48</f>
        <v>44896</v>
      </c>
      <c r="B48" s="306">
        <f>Global!B48</f>
        <v>0.375</v>
      </c>
      <c r="C48" s="289">
        <f>Global!C48</f>
        <v>42</v>
      </c>
      <c r="D48" s="308" t="str">
        <f>Global!D48</f>
        <v>Canada</v>
      </c>
      <c r="E48" s="291">
        <v>4</v>
      </c>
      <c r="F48" s="309" t="s">
        <v>4</v>
      </c>
      <c r="G48" s="291">
        <v>1</v>
      </c>
      <c r="H48" s="310" t="str">
        <f>Global!H48</f>
        <v>Marruecos (Morocco)</v>
      </c>
      <c r="I48" s="283" t="str">
        <f t="shared" si="11"/>
        <v>L</v>
      </c>
      <c r="J48" s="311"/>
      <c r="K48" s="285">
        <f>IF(Global!E48="","",Global!E48)</f>
        <v>1</v>
      </c>
      <c r="L48" s="285">
        <f>IF(Global!G48="","",Global!G48)</f>
        <v>2</v>
      </c>
      <c r="M48" s="286" t="str">
        <f t="shared" si="1"/>
        <v>V</v>
      </c>
      <c r="N48" s="287">
        <f t="shared" si="12"/>
        <v>0</v>
      </c>
      <c r="O48" s="166"/>
      <c r="P48" s="166"/>
      <c r="Q48" s="166"/>
      <c r="R48" s="166"/>
      <c r="S48" s="166"/>
    </row>
    <row r="49" spans="1:19" s="158" customFormat="1" ht="17.25" customHeight="1" thickBot="1" x14ac:dyDescent="0.25">
      <c r="A49" s="297" t="str">
        <f>Global!A49</f>
        <v>GRUPO G (Group  G)</v>
      </c>
      <c r="B49" s="298"/>
      <c r="C49" s="299"/>
      <c r="D49" s="298"/>
      <c r="E49" s="300"/>
      <c r="F49" s="298"/>
      <c r="G49" s="300"/>
      <c r="H49" s="298"/>
      <c r="I49" s="301"/>
      <c r="J49" s="117"/>
      <c r="K49" s="302"/>
      <c r="L49" s="302"/>
      <c r="M49" s="303" t="str">
        <f t="shared" si="1"/>
        <v/>
      </c>
      <c r="N49" s="304"/>
      <c r="O49" s="166"/>
      <c r="P49" s="166"/>
      <c r="Q49" s="166"/>
      <c r="R49" s="166"/>
      <c r="S49" s="166"/>
    </row>
    <row r="50" spans="1:19" s="158" customFormat="1" ht="30.95" customHeight="1" thickBot="1" x14ac:dyDescent="0.25">
      <c r="A50" s="276">
        <f>Global!A50</f>
        <v>44889</v>
      </c>
      <c r="B50" s="305">
        <f>Global!B50</f>
        <v>0.54166666666666663</v>
      </c>
      <c r="C50" s="278">
        <f>Global!C50</f>
        <v>13</v>
      </c>
      <c r="D50" s="279" t="str">
        <f>Global!D50</f>
        <v>Brasil (Brazil)</v>
      </c>
      <c r="E50" s="280">
        <v>2</v>
      </c>
      <c r="F50" s="281" t="s">
        <v>4</v>
      </c>
      <c r="G50" s="280">
        <v>1</v>
      </c>
      <c r="H50" s="282" t="str">
        <f>Global!H50</f>
        <v>Serbia</v>
      </c>
      <c r="I50" s="283" t="str">
        <f t="shared" ref="I50:I55" si="13">IF(OR(E50="",G50=""),"",IF(E50&gt;G50,"L",IF(G50&gt;E50,"V","E")))</f>
        <v>L</v>
      </c>
      <c r="J50" s="284"/>
      <c r="K50" s="285">
        <f>IF(Global!E50="","",Global!E50)</f>
        <v>2</v>
      </c>
      <c r="L50" s="285">
        <f>IF(Global!G50="","",Global!G50)</f>
        <v>0</v>
      </c>
      <c r="M50" s="296" t="str">
        <f t="shared" si="1"/>
        <v>L</v>
      </c>
      <c r="N50" s="287">
        <f t="shared" ref="N50:N55" si="14">IF(M50="","",IF(AND(E50=K50,L50=G50),GPOSPuntosPorMarcador,0)+IF(M50=I50,GPOSPuntosPorGanador,0)+IF(E50-G50=K50-L50,GPOSPuntosPorDiferencia,0))</f>
        <v>1</v>
      </c>
      <c r="O50" s="166"/>
      <c r="P50" s="166"/>
      <c r="Q50" s="166"/>
      <c r="R50" s="166"/>
      <c r="S50" s="166"/>
    </row>
    <row r="51" spans="1:19" s="158" customFormat="1" ht="30.95" customHeight="1" thickBot="1" x14ac:dyDescent="0.25">
      <c r="A51" s="276">
        <f>Global!A51</f>
        <v>44889</v>
      </c>
      <c r="B51" s="306">
        <f>Global!B51</f>
        <v>0.16666666666666666</v>
      </c>
      <c r="C51" s="289">
        <f>Global!C51</f>
        <v>14</v>
      </c>
      <c r="D51" s="290" t="str">
        <f>Global!D51</f>
        <v>Suiza (Switzerland)</v>
      </c>
      <c r="E51" s="291">
        <v>2</v>
      </c>
      <c r="F51" s="292" t="s">
        <v>4</v>
      </c>
      <c r="G51" s="291">
        <v>1</v>
      </c>
      <c r="H51" s="293" t="str">
        <f>Global!H51</f>
        <v>Camerún (Cameroon)</v>
      </c>
      <c r="I51" s="283" t="str">
        <f t="shared" si="13"/>
        <v>L</v>
      </c>
      <c r="J51" s="284"/>
      <c r="K51" s="285">
        <f>IF(Global!E51="","",Global!E51)</f>
        <v>1</v>
      </c>
      <c r="L51" s="285">
        <f>IF(Global!G51="","",Global!G51)</f>
        <v>0</v>
      </c>
      <c r="M51" s="296" t="str">
        <f t="shared" si="1"/>
        <v>L</v>
      </c>
      <c r="N51" s="287">
        <f t="shared" si="14"/>
        <v>2</v>
      </c>
      <c r="O51" s="166"/>
      <c r="P51" s="166"/>
      <c r="Q51" s="166"/>
      <c r="R51" s="166"/>
      <c r="S51" s="166"/>
    </row>
    <row r="52" spans="1:19" s="158" customFormat="1" ht="30.95" customHeight="1" thickBot="1" x14ac:dyDescent="0.25">
      <c r="A52" s="276">
        <f>Global!A52</f>
        <v>44893</v>
      </c>
      <c r="B52" s="306">
        <f>Global!B52</f>
        <v>0.41666666666666669</v>
      </c>
      <c r="C52" s="289">
        <f>Global!C52</f>
        <v>29</v>
      </c>
      <c r="D52" s="290" t="str">
        <f>Global!D52</f>
        <v>Brasil (Brazil)</v>
      </c>
      <c r="E52" s="291">
        <v>3</v>
      </c>
      <c r="F52" s="292" t="s">
        <v>4</v>
      </c>
      <c r="G52" s="291">
        <v>1</v>
      </c>
      <c r="H52" s="293" t="str">
        <f>Global!H52</f>
        <v>Suiza (Switzerland)</v>
      </c>
      <c r="I52" s="283" t="str">
        <f t="shared" si="13"/>
        <v>L</v>
      </c>
      <c r="J52" s="284"/>
      <c r="K52" s="285">
        <f>IF(Global!E52="","",Global!E52)</f>
        <v>1</v>
      </c>
      <c r="L52" s="285">
        <f>IF(Global!G52="","",Global!G52)</f>
        <v>0</v>
      </c>
      <c r="M52" s="296" t="str">
        <f t="shared" si="1"/>
        <v>L</v>
      </c>
      <c r="N52" s="287">
        <f t="shared" si="14"/>
        <v>1</v>
      </c>
      <c r="O52" s="166"/>
      <c r="P52" s="166"/>
      <c r="Q52" s="166"/>
      <c r="R52" s="166"/>
      <c r="S52" s="166"/>
    </row>
    <row r="53" spans="1:19" s="158" customFormat="1" ht="30.95" customHeight="1" thickBot="1" x14ac:dyDescent="0.25">
      <c r="A53" s="276">
        <f>Global!A53</f>
        <v>44893</v>
      </c>
      <c r="B53" s="306">
        <f>Global!B53</f>
        <v>0.16666666666666666</v>
      </c>
      <c r="C53" s="289">
        <f>Global!C53</f>
        <v>30</v>
      </c>
      <c r="D53" s="290" t="str">
        <f>Global!D53</f>
        <v>Camerún (Cameroon)</v>
      </c>
      <c r="E53" s="291">
        <v>1</v>
      </c>
      <c r="F53" s="292" t="s">
        <v>4</v>
      </c>
      <c r="G53" s="291">
        <v>1</v>
      </c>
      <c r="H53" s="293" t="str">
        <f>Global!H53</f>
        <v>Serbia</v>
      </c>
      <c r="I53" s="283" t="str">
        <f t="shared" si="13"/>
        <v>E</v>
      </c>
      <c r="J53" s="284"/>
      <c r="K53" s="285">
        <f>IF(Global!E53="","",Global!E53)</f>
        <v>3</v>
      </c>
      <c r="L53" s="285">
        <f>IF(Global!G53="","",Global!G53)</f>
        <v>3</v>
      </c>
      <c r="M53" s="296" t="str">
        <f t="shared" si="1"/>
        <v>E</v>
      </c>
      <c r="N53" s="287">
        <f t="shared" si="14"/>
        <v>2</v>
      </c>
      <c r="O53" s="166"/>
      <c r="P53" s="166"/>
      <c r="Q53" s="166"/>
      <c r="R53" s="166"/>
      <c r="S53" s="166"/>
    </row>
    <row r="54" spans="1:19" s="158" customFormat="1" ht="30.95" customHeight="1" thickBot="1" x14ac:dyDescent="0.25">
      <c r="A54" s="276">
        <f>Global!A54</f>
        <v>44897</v>
      </c>
      <c r="B54" s="306">
        <f>Global!B54</f>
        <v>0.54166666666666663</v>
      </c>
      <c r="C54" s="289">
        <f>Global!C54</f>
        <v>45</v>
      </c>
      <c r="D54" s="290" t="str">
        <f>Global!D54</f>
        <v>Camerún (Cameroon)</v>
      </c>
      <c r="E54" s="291">
        <v>0</v>
      </c>
      <c r="F54" s="292" t="s">
        <v>4</v>
      </c>
      <c r="G54" s="291">
        <v>4</v>
      </c>
      <c r="H54" s="293" t="str">
        <f>Global!H54</f>
        <v>Brasil (Brazil)</v>
      </c>
      <c r="I54" s="283" t="str">
        <f t="shared" si="13"/>
        <v>V</v>
      </c>
      <c r="J54" s="284"/>
      <c r="K54" s="285">
        <f>IF(Global!E54="","",Global!E54)</f>
        <v>1</v>
      </c>
      <c r="L54" s="285">
        <f>IF(Global!G54="","",Global!G54)</f>
        <v>0</v>
      </c>
      <c r="M54" s="296" t="str">
        <f t="shared" si="1"/>
        <v>L</v>
      </c>
      <c r="N54" s="287">
        <f t="shared" si="14"/>
        <v>0</v>
      </c>
      <c r="O54" s="166"/>
      <c r="P54" s="166"/>
      <c r="Q54" s="166"/>
      <c r="R54" s="166"/>
      <c r="S54" s="166"/>
    </row>
    <row r="55" spans="1:19" s="158" customFormat="1" ht="30.95" customHeight="1" thickBot="1" x14ac:dyDescent="0.25">
      <c r="A55" s="276">
        <f>Global!A55</f>
        <v>44897</v>
      </c>
      <c r="B55" s="306">
        <f>Global!B55</f>
        <v>0.54166666666666663</v>
      </c>
      <c r="C55" s="289">
        <f>Global!C55</f>
        <v>46</v>
      </c>
      <c r="D55" s="290" t="str">
        <f>Global!D55</f>
        <v>Serbia</v>
      </c>
      <c r="E55" s="291">
        <v>2</v>
      </c>
      <c r="F55" s="292" t="s">
        <v>4</v>
      </c>
      <c r="G55" s="291">
        <v>1</v>
      </c>
      <c r="H55" s="293" t="str">
        <f>Global!H55</f>
        <v>Suiza (Switzerland)</v>
      </c>
      <c r="I55" s="283" t="str">
        <f t="shared" si="13"/>
        <v>L</v>
      </c>
      <c r="J55" s="284"/>
      <c r="K55" s="285">
        <f>IF(Global!E55="","",Global!E55)</f>
        <v>2</v>
      </c>
      <c r="L55" s="285">
        <f>IF(Global!G55="","",Global!G55)</f>
        <v>3</v>
      </c>
      <c r="M55" s="296" t="str">
        <f t="shared" si="1"/>
        <v>V</v>
      </c>
      <c r="N55" s="287">
        <f t="shared" si="14"/>
        <v>0</v>
      </c>
      <c r="O55" s="166"/>
      <c r="P55" s="166"/>
      <c r="Q55" s="166"/>
      <c r="R55" s="166"/>
      <c r="S55" s="166"/>
    </row>
    <row r="56" spans="1:19" s="158" customFormat="1" ht="17.25" customHeight="1" thickBot="1" x14ac:dyDescent="0.25">
      <c r="A56" s="297" t="str">
        <f>Global!A56</f>
        <v>GRUPO H (Group H)</v>
      </c>
      <c r="B56" s="298"/>
      <c r="C56" s="299"/>
      <c r="D56" s="298"/>
      <c r="E56" s="300"/>
      <c r="F56" s="298"/>
      <c r="G56" s="300"/>
      <c r="H56" s="298"/>
      <c r="I56" s="301"/>
      <c r="J56" s="117"/>
      <c r="K56" s="302"/>
      <c r="L56" s="302"/>
      <c r="M56" s="303" t="str">
        <f t="shared" si="1"/>
        <v/>
      </c>
      <c r="N56" s="304"/>
      <c r="O56" s="166"/>
      <c r="P56" s="166"/>
      <c r="Q56" s="166"/>
      <c r="R56" s="166"/>
      <c r="S56" s="166"/>
    </row>
    <row r="57" spans="1:19" s="158" customFormat="1" ht="30.95" customHeight="1" thickBot="1" x14ac:dyDescent="0.25">
      <c r="A57" s="276">
        <f>Global!A57</f>
        <v>44889</v>
      </c>
      <c r="B57" s="305">
        <f>Global!B57</f>
        <v>0.41666666666666669</v>
      </c>
      <c r="C57" s="278">
        <f>Global!C57</f>
        <v>15</v>
      </c>
      <c r="D57" s="279" t="str">
        <f>Global!D57</f>
        <v>Portugal</v>
      </c>
      <c r="E57" s="280">
        <v>2</v>
      </c>
      <c r="F57" s="281" t="s">
        <v>4</v>
      </c>
      <c r="G57" s="280">
        <v>0</v>
      </c>
      <c r="H57" s="282" t="str">
        <f>Global!H57</f>
        <v>Ghana</v>
      </c>
      <c r="I57" s="283" t="str">
        <f t="shared" ref="I57:I62" si="15">IF(OR(E57="",G57=""),"",IF(E57&gt;G57,"L",IF(G57&gt;E57,"V","E")))</f>
        <v>L</v>
      </c>
      <c r="J57" s="284"/>
      <c r="K57" s="285">
        <f>IF(Global!E57="","",Global!E57)</f>
        <v>3</v>
      </c>
      <c r="L57" s="285">
        <f>IF(Global!G57="","",Global!G57)</f>
        <v>2</v>
      </c>
      <c r="M57" s="296" t="str">
        <f t="shared" si="1"/>
        <v>L</v>
      </c>
      <c r="N57" s="287">
        <f t="shared" ref="N57:N62" si="16">IF(M57="","",IF(AND(E57=K57,L57=G57),GPOSPuntosPorMarcador,0)+IF(M57=I57,GPOSPuntosPorGanador,0)+IF(E57-G57=K57-L57,GPOSPuntosPorDiferencia,0))</f>
        <v>1</v>
      </c>
      <c r="O57" s="166"/>
      <c r="P57" s="166"/>
      <c r="Q57" s="166"/>
      <c r="R57" s="166"/>
      <c r="S57" s="166"/>
    </row>
    <row r="58" spans="1:19" s="158" customFormat="1" ht="30.95" customHeight="1" thickBot="1" x14ac:dyDescent="0.25">
      <c r="A58" s="276">
        <f>Global!A58</f>
        <v>44889</v>
      </c>
      <c r="B58" s="306">
        <f>Global!B58</f>
        <v>0.29166666666666669</v>
      </c>
      <c r="C58" s="289">
        <f>Global!C58</f>
        <v>16</v>
      </c>
      <c r="D58" s="290" t="str">
        <f>Global!D58</f>
        <v>Uruguay</v>
      </c>
      <c r="E58" s="280">
        <v>2</v>
      </c>
      <c r="F58" s="292" t="s">
        <v>4</v>
      </c>
      <c r="G58" s="291">
        <v>2</v>
      </c>
      <c r="H58" s="293" t="str">
        <f>Global!H58</f>
        <v>Corea del Sur (S. Korea)</v>
      </c>
      <c r="I58" s="283" t="str">
        <f t="shared" si="15"/>
        <v>E</v>
      </c>
      <c r="J58" s="284"/>
      <c r="K58" s="285">
        <f>IF(Global!E58="","",Global!E58)</f>
        <v>0</v>
      </c>
      <c r="L58" s="285">
        <f>IF(Global!G58="","",Global!G58)</f>
        <v>0</v>
      </c>
      <c r="M58" s="296" t="str">
        <f t="shared" si="1"/>
        <v>E</v>
      </c>
      <c r="N58" s="287">
        <f t="shared" si="16"/>
        <v>2</v>
      </c>
      <c r="O58" s="166"/>
      <c r="P58" s="166"/>
      <c r="Q58" s="166"/>
      <c r="R58" s="166"/>
      <c r="S58" s="166"/>
    </row>
    <row r="59" spans="1:19" s="158" customFormat="1" ht="30.95" customHeight="1" thickBot="1" x14ac:dyDescent="0.25">
      <c r="A59" s="276">
        <f>Global!A59</f>
        <v>44893</v>
      </c>
      <c r="B59" s="306">
        <f>Global!B59</f>
        <v>0.54166666666666663</v>
      </c>
      <c r="C59" s="289">
        <f>Global!C59</f>
        <v>31</v>
      </c>
      <c r="D59" s="290" t="str">
        <f>Global!D59</f>
        <v>Portugal</v>
      </c>
      <c r="E59" s="291">
        <v>2</v>
      </c>
      <c r="F59" s="292" t="s">
        <v>4</v>
      </c>
      <c r="G59" s="291">
        <v>1</v>
      </c>
      <c r="H59" s="293" t="str">
        <f>Global!H59</f>
        <v>Uruguay</v>
      </c>
      <c r="I59" s="283" t="str">
        <f t="shared" si="15"/>
        <v>L</v>
      </c>
      <c r="J59" s="284"/>
      <c r="K59" s="285">
        <f>IF(Global!E59="","",Global!E59)</f>
        <v>2</v>
      </c>
      <c r="L59" s="285">
        <f>IF(Global!G59="","",Global!G59)</f>
        <v>0</v>
      </c>
      <c r="M59" s="296" t="str">
        <f t="shared" si="1"/>
        <v>L</v>
      </c>
      <c r="N59" s="287">
        <f t="shared" si="16"/>
        <v>1</v>
      </c>
      <c r="O59" s="166"/>
      <c r="P59" s="166"/>
      <c r="Q59" s="166"/>
      <c r="R59" s="166"/>
      <c r="S59" s="166"/>
    </row>
    <row r="60" spans="1:19" s="158" customFormat="1" ht="30.95" customHeight="1" thickBot="1" x14ac:dyDescent="0.25">
      <c r="A60" s="276">
        <f>Global!A60</f>
        <v>44893</v>
      </c>
      <c r="B60" s="306">
        <f>Global!B60</f>
        <v>0.29166666666666669</v>
      </c>
      <c r="C60" s="289">
        <f>Global!C60</f>
        <v>32</v>
      </c>
      <c r="D60" s="290" t="str">
        <f>Global!D60</f>
        <v>Corea del Sur (S. Korea)</v>
      </c>
      <c r="E60" s="280">
        <v>1</v>
      </c>
      <c r="F60" s="292" t="s">
        <v>4</v>
      </c>
      <c r="G60" s="291">
        <v>1</v>
      </c>
      <c r="H60" s="293" t="str">
        <f>Global!H60</f>
        <v>Ghana</v>
      </c>
      <c r="I60" s="283" t="str">
        <f t="shared" si="15"/>
        <v>E</v>
      </c>
      <c r="J60" s="284"/>
      <c r="K60" s="285">
        <f>IF(Global!E60="","",Global!E60)</f>
        <v>2</v>
      </c>
      <c r="L60" s="285">
        <f>IF(Global!G60="","",Global!G60)</f>
        <v>3</v>
      </c>
      <c r="M60" s="296" t="str">
        <f t="shared" si="1"/>
        <v>V</v>
      </c>
      <c r="N60" s="287">
        <f t="shared" si="16"/>
        <v>0</v>
      </c>
      <c r="O60" s="166"/>
      <c r="P60" s="166"/>
      <c r="Q60" s="166"/>
      <c r="R60" s="166"/>
      <c r="S60" s="166"/>
    </row>
    <row r="61" spans="1:19" s="158" customFormat="1" ht="30.95" customHeight="1" thickBot="1" x14ac:dyDescent="0.25">
      <c r="A61" s="276">
        <f>Global!A61</f>
        <v>44897</v>
      </c>
      <c r="B61" s="306">
        <f>Global!B61</f>
        <v>0.375</v>
      </c>
      <c r="C61" s="289">
        <f>Global!C61</f>
        <v>47</v>
      </c>
      <c r="D61" s="290" t="str">
        <f>Global!D61</f>
        <v>Corea del Sur (S. Korea)</v>
      </c>
      <c r="E61" s="291">
        <v>0</v>
      </c>
      <c r="F61" s="292" t="s">
        <v>4</v>
      </c>
      <c r="G61" s="291">
        <v>2</v>
      </c>
      <c r="H61" s="293" t="str">
        <f>Global!H61</f>
        <v>Portugal</v>
      </c>
      <c r="I61" s="283" t="str">
        <f t="shared" si="15"/>
        <v>V</v>
      </c>
      <c r="J61" s="284"/>
      <c r="K61" s="285">
        <f>IF(Global!E61="","",Global!E61)</f>
        <v>2</v>
      </c>
      <c r="L61" s="285">
        <f>IF(Global!G61="","",Global!G61)</f>
        <v>1</v>
      </c>
      <c r="M61" s="296" t="str">
        <f t="shared" si="1"/>
        <v>L</v>
      </c>
      <c r="N61" s="287">
        <f t="shared" si="16"/>
        <v>0</v>
      </c>
      <c r="O61" s="166"/>
      <c r="P61" s="166"/>
      <c r="Q61" s="166"/>
      <c r="R61" s="166"/>
      <c r="S61" s="166"/>
    </row>
    <row r="62" spans="1:19" s="158" customFormat="1" ht="30.95" customHeight="1" thickBot="1" x14ac:dyDescent="0.25">
      <c r="A62" s="276">
        <f>Global!A62</f>
        <v>44897</v>
      </c>
      <c r="B62" s="306">
        <f>Global!B62</f>
        <v>0.375</v>
      </c>
      <c r="C62" s="289">
        <f>Global!C62</f>
        <v>48</v>
      </c>
      <c r="D62" s="290" t="str">
        <f>Global!D62</f>
        <v>Ghana</v>
      </c>
      <c r="E62" s="291">
        <v>0</v>
      </c>
      <c r="F62" s="292" t="s">
        <v>4</v>
      </c>
      <c r="G62" s="291">
        <v>2</v>
      </c>
      <c r="H62" s="293" t="str">
        <f>Global!H62</f>
        <v>Uruguay</v>
      </c>
      <c r="I62" s="283" t="str">
        <f t="shared" si="15"/>
        <v>V</v>
      </c>
      <c r="J62" s="284"/>
      <c r="K62" s="285">
        <f>IF(Global!E62="","",Global!E62)</f>
        <v>0</v>
      </c>
      <c r="L62" s="285">
        <f>IF(Global!G62="","",Global!G62)</f>
        <v>2</v>
      </c>
      <c r="M62" s="296" t="str">
        <f t="shared" si="1"/>
        <v>V</v>
      </c>
      <c r="N62" s="287">
        <f t="shared" si="16"/>
        <v>3</v>
      </c>
      <c r="O62" s="166"/>
      <c r="P62" s="166"/>
      <c r="Q62" s="166"/>
      <c r="R62" s="166"/>
      <c r="S62" s="166"/>
    </row>
    <row r="63" spans="1:19" s="158" customFormat="1" ht="17.25" customHeight="1" thickBot="1" x14ac:dyDescent="0.25">
      <c r="A63" s="297" t="str">
        <f>Global!A63</f>
        <v>OCTAVOS DE FINAL (Round of 16)</v>
      </c>
      <c r="B63" s="312"/>
      <c r="C63" s="313"/>
      <c r="D63" s="298"/>
      <c r="E63" s="300"/>
      <c r="F63" s="298"/>
      <c r="G63" s="300"/>
      <c r="H63" s="298"/>
      <c r="I63" s="301"/>
      <c r="J63" s="117"/>
      <c r="K63" s="302"/>
      <c r="L63" s="302"/>
      <c r="M63" s="303" t="str">
        <f t="shared" si="1"/>
        <v/>
      </c>
      <c r="N63" s="304"/>
      <c r="O63" s="166"/>
      <c r="P63" s="166"/>
      <c r="Q63" s="166"/>
      <c r="R63" s="166"/>
      <c r="S63" s="166"/>
    </row>
    <row r="64" spans="1:19" s="158" customFormat="1" ht="30.95" customHeight="1" thickBot="1" x14ac:dyDescent="0.25">
      <c r="A64" s="276">
        <f>Global!A64</f>
        <v>44898</v>
      </c>
      <c r="B64" s="305">
        <f>Global!B64</f>
        <v>0.375</v>
      </c>
      <c r="C64" s="278">
        <f>Global!C64</f>
        <v>49</v>
      </c>
      <c r="D64" s="281" t="str">
        <f>Global!D64</f>
        <v>Holanda (Holland)</v>
      </c>
      <c r="E64" s="280">
        <v>3</v>
      </c>
      <c r="F64" s="281" t="s">
        <v>4</v>
      </c>
      <c r="G64" s="280">
        <v>1</v>
      </c>
      <c r="H64" s="314" t="str">
        <f>Global!H64</f>
        <v>Estados Unidos (USA)</v>
      </c>
      <c r="I64" s="283" t="str">
        <f t="shared" ref="I64:I71" si="17">IF(OR(E64="",G64=""),"",IF(E64&gt;G64,"L",IF(G64&gt;E64,"V","E")))</f>
        <v>L</v>
      </c>
      <c r="J64" s="284"/>
      <c r="K64" s="285">
        <f>IF(Global!E64="","",Global!E64)</f>
        <v>3</v>
      </c>
      <c r="L64" s="285">
        <f>IF(Global!G64="","",Global!G64)</f>
        <v>1</v>
      </c>
      <c r="M64" s="296" t="str">
        <f t="shared" si="1"/>
        <v>L</v>
      </c>
      <c r="N64" s="287">
        <f t="shared" ref="N64:N71" si="18">IF(M64="","",IF(AND(E64=K64,L64=G64),OCTPuntosPorMarcador,0)+IF(M64=I64,OCTPuntosPorGanador,0)+IF(E64-G64=K64-L64,OCTPuntosPorDiferencia,0))</f>
        <v>5</v>
      </c>
      <c r="O64" s="166"/>
      <c r="P64" s="166"/>
      <c r="Q64" s="166"/>
      <c r="R64" s="166"/>
      <c r="S64" s="166"/>
    </row>
    <row r="65" spans="1:19" s="158" customFormat="1" ht="30.95" customHeight="1" thickBot="1" x14ac:dyDescent="0.25">
      <c r="A65" s="276">
        <f>Global!A65</f>
        <v>44898</v>
      </c>
      <c r="B65" s="306">
        <f>Global!B65</f>
        <v>0.54166666666666663</v>
      </c>
      <c r="C65" s="289">
        <f>Global!C65</f>
        <v>50</v>
      </c>
      <c r="D65" s="292" t="str">
        <f>Global!D65</f>
        <v>Argentina</v>
      </c>
      <c r="E65" s="291">
        <v>2</v>
      </c>
      <c r="F65" s="292" t="s">
        <v>4</v>
      </c>
      <c r="G65" s="291">
        <v>2</v>
      </c>
      <c r="H65" s="315" t="str">
        <f>Global!H65</f>
        <v>Australia</v>
      </c>
      <c r="I65" s="283" t="str">
        <f t="shared" si="17"/>
        <v>E</v>
      </c>
      <c r="J65" s="284"/>
      <c r="K65" s="285">
        <f>IF(Global!E65="","",Global!E65)</f>
        <v>2</v>
      </c>
      <c r="L65" s="285">
        <f>IF(Global!G65="","",Global!G65)</f>
        <v>1</v>
      </c>
      <c r="M65" s="296" t="str">
        <f t="shared" si="1"/>
        <v>L</v>
      </c>
      <c r="N65" s="287">
        <f t="shared" si="18"/>
        <v>0</v>
      </c>
      <c r="O65" s="166"/>
      <c r="P65" s="166"/>
      <c r="Q65" s="166"/>
      <c r="R65" s="166"/>
      <c r="S65" s="166"/>
    </row>
    <row r="66" spans="1:19" s="158" customFormat="1" ht="30.95" customHeight="1" thickBot="1" x14ac:dyDescent="0.25">
      <c r="A66" s="276">
        <f>Global!A66</f>
        <v>44899</v>
      </c>
      <c r="B66" s="306">
        <f>Global!B66</f>
        <v>0.375</v>
      </c>
      <c r="C66" s="289">
        <f>Global!C66</f>
        <v>51</v>
      </c>
      <c r="D66" s="292" t="str">
        <f>Global!D66</f>
        <v>Francia (France)</v>
      </c>
      <c r="E66" s="291">
        <v>2</v>
      </c>
      <c r="F66" s="292" t="s">
        <v>4</v>
      </c>
      <c r="G66" s="291">
        <v>2</v>
      </c>
      <c r="H66" s="315" t="str">
        <f>Global!H66</f>
        <v>Polonia (Poland)</v>
      </c>
      <c r="I66" s="283" t="str">
        <f t="shared" si="17"/>
        <v>E</v>
      </c>
      <c r="J66" s="284"/>
      <c r="K66" s="285">
        <f>IF(Global!E66="","",Global!E66)</f>
        <v>3</v>
      </c>
      <c r="L66" s="285">
        <f>IF(Global!G66="","",Global!G66)</f>
        <v>1</v>
      </c>
      <c r="M66" s="296" t="str">
        <f t="shared" si="1"/>
        <v>L</v>
      </c>
      <c r="N66" s="287">
        <f t="shared" si="18"/>
        <v>0</v>
      </c>
      <c r="O66" s="166"/>
      <c r="P66" s="166"/>
      <c r="Q66" s="166"/>
      <c r="R66" s="166"/>
      <c r="S66" s="166"/>
    </row>
    <row r="67" spans="1:19" s="158" customFormat="1" ht="30.95" customHeight="1" thickBot="1" x14ac:dyDescent="0.25">
      <c r="A67" s="276">
        <f>Global!A67</f>
        <v>44899</v>
      </c>
      <c r="B67" s="306">
        <f>Global!B67</f>
        <v>0.54166666666666663</v>
      </c>
      <c r="C67" s="289">
        <f>Global!C67</f>
        <v>52</v>
      </c>
      <c r="D67" s="292" t="str">
        <f>Global!D67</f>
        <v>Inglaterra (England)</v>
      </c>
      <c r="E67" s="291">
        <v>2</v>
      </c>
      <c r="F67" s="292" t="s">
        <v>4</v>
      </c>
      <c r="G67" s="291">
        <v>0</v>
      </c>
      <c r="H67" s="315" t="str">
        <f>Global!H67</f>
        <v>Senegal</v>
      </c>
      <c r="I67" s="283" t="str">
        <f t="shared" si="17"/>
        <v>L</v>
      </c>
      <c r="J67" s="284"/>
      <c r="K67" s="285">
        <f>IF(Global!E67="","",Global!E67)</f>
        <v>3</v>
      </c>
      <c r="L67" s="285">
        <f>IF(Global!G67="","",Global!G67)</f>
        <v>0</v>
      </c>
      <c r="M67" s="296" t="str">
        <f t="shared" si="1"/>
        <v>L</v>
      </c>
      <c r="N67" s="287">
        <f t="shared" si="18"/>
        <v>3</v>
      </c>
      <c r="O67" s="166"/>
      <c r="P67" s="166"/>
      <c r="Q67" s="166"/>
      <c r="R67" s="166"/>
      <c r="S67" s="166"/>
    </row>
    <row r="68" spans="1:19" s="158" customFormat="1" ht="30.95" customHeight="1" thickBot="1" x14ac:dyDescent="0.25">
      <c r="A68" s="276">
        <f>Global!A68</f>
        <v>44900</v>
      </c>
      <c r="B68" s="306">
        <f>Global!B68</f>
        <v>0.375</v>
      </c>
      <c r="C68" s="289">
        <f>Global!C68</f>
        <v>53</v>
      </c>
      <c r="D68" s="292" t="str">
        <f>Global!D68</f>
        <v>Japón (Japan)</v>
      </c>
      <c r="E68" s="291">
        <v>1</v>
      </c>
      <c r="F68" s="292" t="s">
        <v>4</v>
      </c>
      <c r="G68" s="291">
        <v>1</v>
      </c>
      <c r="H68" s="315" t="str">
        <f>Global!H68</f>
        <v>Croacia</v>
      </c>
      <c r="I68" s="283" t="str">
        <f t="shared" si="17"/>
        <v>E</v>
      </c>
      <c r="J68" s="284"/>
      <c r="K68" s="285">
        <f>IF(Global!E68="","",Global!E68)</f>
        <v>1</v>
      </c>
      <c r="L68" s="285">
        <f>IF(Global!G68="","",Global!G68)</f>
        <v>1</v>
      </c>
      <c r="M68" s="296" t="str">
        <f t="shared" si="1"/>
        <v>E</v>
      </c>
      <c r="N68" s="287">
        <f t="shared" si="18"/>
        <v>5</v>
      </c>
      <c r="O68" s="166"/>
      <c r="P68" s="166"/>
      <c r="Q68" s="166"/>
      <c r="R68" s="166"/>
      <c r="S68" s="166"/>
    </row>
    <row r="69" spans="1:19" s="158" customFormat="1" ht="30.95" customHeight="1" thickBot="1" x14ac:dyDescent="0.25">
      <c r="A69" s="276">
        <f>Global!A69</f>
        <v>44900</v>
      </c>
      <c r="B69" s="306">
        <f>Global!B69</f>
        <v>0.54166666666666663</v>
      </c>
      <c r="C69" s="289">
        <f>Global!C69</f>
        <v>54</v>
      </c>
      <c r="D69" s="292" t="str">
        <f>Global!D69</f>
        <v>Brasil (Brazil)</v>
      </c>
      <c r="E69" s="291">
        <v>2</v>
      </c>
      <c r="F69" s="292" t="s">
        <v>4</v>
      </c>
      <c r="G69" s="291">
        <v>1</v>
      </c>
      <c r="H69" s="315" t="str">
        <f>Global!H69</f>
        <v>Corea del Sur (S. Korea)</v>
      </c>
      <c r="I69" s="283" t="str">
        <f t="shared" si="17"/>
        <v>L</v>
      </c>
      <c r="J69" s="284"/>
      <c r="K69" s="285">
        <f>IF(Global!E69="","",Global!E69)</f>
        <v>4</v>
      </c>
      <c r="L69" s="285">
        <f>IF(Global!G69="","",Global!G69)</f>
        <v>1</v>
      </c>
      <c r="M69" s="296" t="str">
        <f t="shared" si="1"/>
        <v>L</v>
      </c>
      <c r="N69" s="287">
        <f t="shared" si="18"/>
        <v>3</v>
      </c>
      <c r="O69" s="166"/>
      <c r="P69" s="166"/>
      <c r="Q69" s="166"/>
      <c r="R69" s="166"/>
      <c r="S69" s="166"/>
    </row>
    <row r="70" spans="1:19" s="158" customFormat="1" ht="30.95" customHeight="1" thickBot="1" x14ac:dyDescent="0.25">
      <c r="A70" s="276">
        <f>Global!A70</f>
        <v>44901</v>
      </c>
      <c r="B70" s="306">
        <f>Global!B70</f>
        <v>0.375</v>
      </c>
      <c r="C70" s="289">
        <f>Global!C70</f>
        <v>55</v>
      </c>
      <c r="D70" s="292" t="str">
        <f>Global!D70</f>
        <v>Marruecos (Morocco)</v>
      </c>
      <c r="E70" s="291">
        <v>2</v>
      </c>
      <c r="F70" s="292" t="s">
        <v>4</v>
      </c>
      <c r="G70" s="291">
        <v>2</v>
      </c>
      <c r="H70" s="315" t="str">
        <f>Global!H70</f>
        <v>España (Spain)</v>
      </c>
      <c r="I70" s="283" t="str">
        <f t="shared" si="17"/>
        <v>E</v>
      </c>
      <c r="J70" s="284"/>
      <c r="K70" s="285">
        <f>IF(Global!E70="","",Global!E70)</f>
        <v>0</v>
      </c>
      <c r="L70" s="285">
        <f>IF(Global!G70="","",Global!G70)</f>
        <v>0</v>
      </c>
      <c r="M70" s="296" t="str">
        <f t="shared" si="1"/>
        <v>E</v>
      </c>
      <c r="N70" s="287">
        <f t="shared" si="18"/>
        <v>4</v>
      </c>
      <c r="O70" s="166"/>
      <c r="P70" s="166"/>
      <c r="Q70" s="166"/>
      <c r="R70" s="166"/>
      <c r="S70" s="166"/>
    </row>
    <row r="71" spans="1:19" s="158" customFormat="1" ht="30.95" customHeight="1" thickBot="1" x14ac:dyDescent="0.25">
      <c r="A71" s="276">
        <f>Global!A71</f>
        <v>44901</v>
      </c>
      <c r="B71" s="306">
        <f>Global!B71</f>
        <v>0.54166666666666663</v>
      </c>
      <c r="C71" s="289">
        <f>Global!C71</f>
        <v>56</v>
      </c>
      <c r="D71" s="292" t="str">
        <f>Global!D71</f>
        <v>Portugal</v>
      </c>
      <c r="E71" s="291">
        <v>2</v>
      </c>
      <c r="F71" s="292" t="s">
        <v>4</v>
      </c>
      <c r="G71" s="291">
        <v>1</v>
      </c>
      <c r="H71" s="315" t="str">
        <f>Global!H71</f>
        <v>Suiza (Switzerland)</v>
      </c>
      <c r="I71" s="283" t="str">
        <f t="shared" si="17"/>
        <v>L</v>
      </c>
      <c r="J71" s="284"/>
      <c r="K71" s="285">
        <f>IF(Global!E71="","",Global!E71)</f>
        <v>6</v>
      </c>
      <c r="L71" s="285">
        <f>IF(Global!G71="","",Global!G71)</f>
        <v>1</v>
      </c>
      <c r="M71" s="296" t="str">
        <f t="shared" si="1"/>
        <v>L</v>
      </c>
      <c r="N71" s="287">
        <f t="shared" si="18"/>
        <v>3</v>
      </c>
      <c r="O71" s="166"/>
      <c r="P71" s="166"/>
      <c r="Q71" s="166"/>
      <c r="R71" s="166"/>
      <c r="S71" s="166"/>
    </row>
    <row r="72" spans="1:19" s="158" customFormat="1" ht="17.25" customHeight="1" thickBot="1" x14ac:dyDescent="0.25">
      <c r="A72" s="297" t="str">
        <f>Global!A72</f>
        <v>CUARTOS DE FINAL (Quarterfinals)</v>
      </c>
      <c r="B72" s="312"/>
      <c r="C72" s="313"/>
      <c r="D72" s="298"/>
      <c r="E72" s="300"/>
      <c r="F72" s="298"/>
      <c r="G72" s="300" t="s">
        <v>73</v>
      </c>
      <c r="H72" s="298"/>
      <c r="I72" s="301"/>
      <c r="J72" s="117"/>
      <c r="K72" s="302"/>
      <c r="L72" s="302"/>
      <c r="M72" s="303" t="str">
        <f t="shared" ref="M72:M83" si="19">IF(OR(K72="",L72=""),"",IF(K72&gt;L72,"L",IF(L72&gt;K72,"V","E")))</f>
        <v/>
      </c>
      <c r="N72" s="304"/>
      <c r="O72" s="166"/>
      <c r="P72" s="166"/>
      <c r="Q72" s="166"/>
      <c r="R72" s="166"/>
      <c r="S72" s="166"/>
    </row>
    <row r="73" spans="1:19" s="158" customFormat="1" ht="30.95" customHeight="1" thickBot="1" x14ac:dyDescent="0.25">
      <c r="A73" s="276">
        <f>Global!A73</f>
        <v>44904</v>
      </c>
      <c r="B73" s="305">
        <f>Global!B73</f>
        <v>0.375</v>
      </c>
      <c r="C73" s="278">
        <f>Global!C73</f>
        <v>57</v>
      </c>
      <c r="D73" s="292" t="str">
        <f>Global!D73</f>
        <v>Croacia</v>
      </c>
      <c r="E73" s="280">
        <v>1</v>
      </c>
      <c r="F73" s="281" t="s">
        <v>4</v>
      </c>
      <c r="G73" s="280">
        <v>2</v>
      </c>
      <c r="H73" s="315" t="str">
        <f>Global!H73</f>
        <v>Brasil (Brazil)</v>
      </c>
      <c r="I73" s="283" t="str">
        <f>IF(OR(E73="",G73=""),"",IF(E73&gt;G73,"L",IF(G73&gt;E73,"V","E")))</f>
        <v>V</v>
      </c>
      <c r="J73" s="284"/>
      <c r="K73" s="285">
        <f>IF(Global!E73="","",Global!E73)</f>
        <v>0</v>
      </c>
      <c r="L73" s="285">
        <f>IF(Global!G73="","",Global!G73)</f>
        <v>0</v>
      </c>
      <c r="M73" s="296" t="str">
        <f t="shared" si="19"/>
        <v>E</v>
      </c>
      <c r="N73" s="287">
        <f>IF(M73="","",IF(AND(E73=K73,L73=G73),CTOSPuntosPorMarcador,0)+IF(M73=I73,CTOSPuntosPorGanador,0)+IF(E73-G73=K73-L73,CTOSPuntosPorDiferencia,0))</f>
        <v>0</v>
      </c>
      <c r="O73" s="166"/>
      <c r="P73" s="166"/>
      <c r="Q73" s="166"/>
      <c r="R73" s="166"/>
      <c r="S73" s="166"/>
    </row>
    <row r="74" spans="1:19" s="158" customFormat="1" ht="30.95" customHeight="1" thickBot="1" x14ac:dyDescent="0.25">
      <c r="A74" s="276">
        <f>Global!A74</f>
        <v>44904</v>
      </c>
      <c r="B74" s="306">
        <f>Global!B74</f>
        <v>0.54166666666666663</v>
      </c>
      <c r="C74" s="289">
        <f>Global!C74</f>
        <v>58</v>
      </c>
      <c r="D74" s="292" t="str">
        <f>Global!D74</f>
        <v>Holanda (Holland)</v>
      </c>
      <c r="E74" s="291">
        <v>2</v>
      </c>
      <c r="F74" s="292" t="s">
        <v>4</v>
      </c>
      <c r="G74" s="280">
        <v>2</v>
      </c>
      <c r="H74" s="315" t="str">
        <f>Global!H74</f>
        <v>Argentina</v>
      </c>
      <c r="I74" s="283" t="str">
        <f>IF(OR(E74="",G74=""),"",IF(E74&gt;G74,"L",IF(G74&gt;E74,"V","E")))</f>
        <v>E</v>
      </c>
      <c r="J74" s="284"/>
      <c r="K74" s="285">
        <f>IF(Global!E74="","",Global!E74)</f>
        <v>2</v>
      </c>
      <c r="L74" s="285">
        <f>IF(Global!G74="","",Global!G74)</f>
        <v>2</v>
      </c>
      <c r="M74" s="296" t="str">
        <f t="shared" si="19"/>
        <v>E</v>
      </c>
      <c r="N74" s="287">
        <f>IF(M74="","",IF(AND(E74=K74,L74=G74),CTOSPuntosPorMarcador,0)+IF(M74=I74,CTOSPuntosPorGanador,0)+IF(E74-G74=K74-L74,CTOSPuntosPorDiferencia,0))</f>
        <v>7</v>
      </c>
      <c r="O74" s="166"/>
      <c r="P74" s="166"/>
      <c r="Q74" s="166"/>
      <c r="R74" s="166"/>
      <c r="S74" s="166"/>
    </row>
    <row r="75" spans="1:19" s="158" customFormat="1" ht="30.95" customHeight="1" thickBot="1" x14ac:dyDescent="0.25">
      <c r="A75" s="276">
        <f>Global!A75</f>
        <v>44905</v>
      </c>
      <c r="B75" s="306">
        <f>Global!B75</f>
        <v>0.375</v>
      </c>
      <c r="C75" s="289">
        <f>Global!C75</f>
        <v>59</v>
      </c>
      <c r="D75" s="292" t="str">
        <f>Global!D75</f>
        <v>Marruecos (Morocco)</v>
      </c>
      <c r="E75" s="291">
        <v>1</v>
      </c>
      <c r="F75" s="292" t="s">
        <v>4</v>
      </c>
      <c r="G75" s="280">
        <v>1</v>
      </c>
      <c r="H75" s="315" t="str">
        <f>Global!H75</f>
        <v>Portugal</v>
      </c>
      <c r="I75" s="283" t="str">
        <f>IF(OR(E75="",G75=""),"",IF(E75&gt;G75,"L",IF(G75&gt;E75,"V","E")))</f>
        <v>E</v>
      </c>
      <c r="J75" s="284"/>
      <c r="K75" s="285">
        <f>IF(Global!E75="","",Global!E75)</f>
        <v>1</v>
      </c>
      <c r="L75" s="285">
        <f>IF(Global!G75="","",Global!G75)</f>
        <v>0</v>
      </c>
      <c r="M75" s="296" t="str">
        <f t="shared" si="19"/>
        <v>L</v>
      </c>
      <c r="N75" s="287">
        <f>IF(M75="","",IF(AND(E75=K75,L75=G75),CTOSPuntosPorMarcador,0)+IF(M75=I75,CTOSPuntosPorGanador,0)+IF(E75-G75=K75-L75,CTOSPuntosPorDiferencia,0))</f>
        <v>0</v>
      </c>
      <c r="O75" s="166"/>
      <c r="P75" s="166"/>
      <c r="Q75" s="166"/>
      <c r="R75" s="166"/>
      <c r="S75" s="166"/>
    </row>
    <row r="76" spans="1:19" s="158" customFormat="1" ht="30.95" customHeight="1" thickBot="1" x14ac:dyDescent="0.25">
      <c r="A76" s="276">
        <f>Global!A76</f>
        <v>44905</v>
      </c>
      <c r="B76" s="306">
        <f>Global!B76</f>
        <v>0.54166666666666663</v>
      </c>
      <c r="C76" s="289">
        <f>Global!C76</f>
        <v>60</v>
      </c>
      <c r="D76" s="292" t="str">
        <f>Global!D76</f>
        <v>Francia (France)</v>
      </c>
      <c r="E76" s="291">
        <v>1</v>
      </c>
      <c r="F76" s="292" t="s">
        <v>4</v>
      </c>
      <c r="G76" s="280">
        <v>2</v>
      </c>
      <c r="H76" s="315" t="str">
        <f>Global!H76</f>
        <v>Inglaterra (England)</v>
      </c>
      <c r="I76" s="283" t="str">
        <f>IF(OR(E76="",G76=""),"",IF(E76&gt;G76,"L",IF(G76&gt;E76,"V","E")))</f>
        <v>V</v>
      </c>
      <c r="J76" s="284"/>
      <c r="K76" s="285">
        <f>IF(Global!E76="","",Global!E76)</f>
        <v>2</v>
      </c>
      <c r="L76" s="285">
        <f>IF(Global!G76="","",Global!G76)</f>
        <v>1</v>
      </c>
      <c r="M76" s="296" t="str">
        <f t="shared" si="19"/>
        <v>L</v>
      </c>
      <c r="N76" s="287">
        <f>IF(M76="","",IF(AND(E76=K76,L76=G76),CTOSPuntosPorMarcador,0)+IF(M76=I76,CTOSPuntosPorGanador,0)+IF(E76-G76=K76-L76,CTOSPuntosPorDiferencia,0))</f>
        <v>0</v>
      </c>
      <c r="O76" s="166"/>
      <c r="P76" s="166"/>
      <c r="Q76" s="166"/>
      <c r="R76" s="166"/>
      <c r="S76" s="166"/>
    </row>
    <row r="77" spans="1:19" s="158" customFormat="1" ht="17.25" customHeight="1" thickBot="1" x14ac:dyDescent="0.25">
      <c r="A77" s="297" t="str">
        <f>Global!A77</f>
        <v>SEMIFINALES (Semifinals)</v>
      </c>
      <c r="B77" s="298"/>
      <c r="C77" s="299"/>
      <c r="D77" s="298"/>
      <c r="E77" s="300"/>
      <c r="F77" s="298"/>
      <c r="G77" s="300"/>
      <c r="H77" s="298"/>
      <c r="I77" s="301"/>
      <c r="J77" s="117"/>
      <c r="K77" s="302"/>
      <c r="L77" s="302"/>
      <c r="M77" s="303" t="str">
        <f t="shared" si="19"/>
        <v/>
      </c>
      <c r="N77" s="304"/>
      <c r="O77" s="166"/>
      <c r="P77" s="166"/>
      <c r="Q77" s="166"/>
      <c r="R77" s="166"/>
      <c r="S77" s="166"/>
    </row>
    <row r="78" spans="1:19" s="158" customFormat="1" ht="30.95" customHeight="1" thickBot="1" x14ac:dyDescent="0.25">
      <c r="A78" s="276">
        <f>Global!A78</f>
        <v>44908</v>
      </c>
      <c r="B78" s="305">
        <f>Global!B78</f>
        <v>0.54166666666666663</v>
      </c>
      <c r="C78" s="278">
        <f>Global!C78</f>
        <v>61</v>
      </c>
      <c r="D78" s="281" t="str">
        <f>Global!D78</f>
        <v>Croacia</v>
      </c>
      <c r="E78" s="280">
        <v>2</v>
      </c>
      <c r="F78" s="281" t="s">
        <v>4</v>
      </c>
      <c r="G78" s="280">
        <v>0</v>
      </c>
      <c r="H78" s="314" t="str">
        <f>Global!H78</f>
        <v>Argentina</v>
      </c>
      <c r="I78" s="283" t="str">
        <f>IF(OR(E78="",G78=""),"",IF(E78&gt;G78,"L",IF(G78&gt;E78,"V","E")))</f>
        <v>L</v>
      </c>
      <c r="J78" s="284"/>
      <c r="K78" s="285">
        <f>IF(Global!E78="","",Global!E78)</f>
        <v>0</v>
      </c>
      <c r="L78" s="285">
        <f>IF(Global!G78="","",Global!G78)</f>
        <v>3</v>
      </c>
      <c r="M78" s="296" t="str">
        <f t="shared" si="19"/>
        <v>V</v>
      </c>
      <c r="N78" s="287">
        <f>IF(M78="","",IF(AND(E78=K78,L78=G78),SEMIPuntosPorMarcador,0)+IF(M78=I78,SEMIPuntosPorGanador,0)+IF(E78-G78=K78-L78,SEMIPuntosPorDiferencia,0))</f>
        <v>0</v>
      </c>
      <c r="O78" s="166"/>
      <c r="P78" s="166"/>
      <c r="Q78" s="166"/>
      <c r="R78" s="166"/>
      <c r="S78" s="166"/>
    </row>
    <row r="79" spans="1:19" s="158" customFormat="1" ht="30.95" customHeight="1" thickBot="1" x14ac:dyDescent="0.25">
      <c r="A79" s="276">
        <f>Global!A79</f>
        <v>44909</v>
      </c>
      <c r="B79" s="306">
        <f>Global!B79</f>
        <v>0.54166666666666663</v>
      </c>
      <c r="C79" s="289">
        <f>Global!C79</f>
        <v>62</v>
      </c>
      <c r="D79" s="292" t="str">
        <f>Global!D79</f>
        <v>Marruecos (Morocco)</v>
      </c>
      <c r="E79" s="291">
        <v>2</v>
      </c>
      <c r="F79" s="292" t="s">
        <v>4</v>
      </c>
      <c r="G79" s="291">
        <v>3</v>
      </c>
      <c r="H79" s="315" t="str">
        <f>Global!H79</f>
        <v>Francia (France)</v>
      </c>
      <c r="I79" s="283" t="str">
        <f>IF(OR(E79="",G79=""),"",IF(E79&gt;G79,"L",IF(G79&gt;E79,"V","E")))</f>
        <v>V</v>
      </c>
      <c r="J79" s="284"/>
      <c r="K79" s="285">
        <f>IF(Global!E79="","",Global!E79)</f>
        <v>0</v>
      </c>
      <c r="L79" s="285">
        <f>IF(Global!G79="","",Global!G79)</f>
        <v>2</v>
      </c>
      <c r="M79" s="296" t="str">
        <f t="shared" si="19"/>
        <v>V</v>
      </c>
      <c r="N79" s="287">
        <f>IF(M79="","",IF(AND(E79=K79,L79=G79),SEMIPuntosPorMarcador,0)+IF(M79=I79,SEMIPuntosPorGanador,0)+IF(E79-G79=K79-L79,SEMIPuntosPorDiferencia,0))</f>
        <v>7</v>
      </c>
      <c r="O79" s="166"/>
      <c r="P79" s="166"/>
      <c r="Q79" s="166"/>
      <c r="R79" s="166"/>
      <c r="S79" s="166"/>
    </row>
    <row r="80" spans="1:19" s="158" customFormat="1" ht="17.25" customHeight="1" thickBot="1" x14ac:dyDescent="0.25">
      <c r="A80" s="297" t="str">
        <f>Global!A80</f>
        <v>TERCER PUESTO (Third Place)</v>
      </c>
      <c r="B80" s="312"/>
      <c r="C80" s="313"/>
      <c r="D80" s="298"/>
      <c r="E80" s="300"/>
      <c r="F80" s="298"/>
      <c r="G80" s="300"/>
      <c r="H80" s="298"/>
      <c r="I80" s="301"/>
      <c r="J80" s="117"/>
      <c r="K80" s="302"/>
      <c r="L80" s="302"/>
      <c r="M80" s="303" t="str">
        <f t="shared" si="19"/>
        <v/>
      </c>
      <c r="N80" s="304"/>
      <c r="O80" s="166"/>
      <c r="P80" s="166"/>
      <c r="Q80" s="166"/>
      <c r="R80" s="166"/>
      <c r="S80" s="166"/>
    </row>
    <row r="81" spans="1:19" s="158" customFormat="1" ht="30.95" customHeight="1" thickBot="1" x14ac:dyDescent="0.25">
      <c r="A81" s="276">
        <f>Global!A81</f>
        <v>44912</v>
      </c>
      <c r="B81" s="305">
        <f>Global!B81</f>
        <v>0.375</v>
      </c>
      <c r="C81" s="278">
        <f>Global!C81</f>
        <v>63</v>
      </c>
      <c r="D81" s="281" t="str">
        <f>Global!D81</f>
        <v>Croacia</v>
      </c>
      <c r="E81" s="280">
        <v>3</v>
      </c>
      <c r="F81" s="281" t="s">
        <v>4</v>
      </c>
      <c r="G81" s="280">
        <v>3</v>
      </c>
      <c r="H81" s="314" t="str">
        <f>Global!H81</f>
        <v>Marruecos (Morocco)</v>
      </c>
      <c r="I81" s="283" t="str">
        <f>IF(OR(E81="",G81=""),"",IF(E81&gt;G81,"L",IF(G81&gt;E81,"V","E")))</f>
        <v>E</v>
      </c>
      <c r="J81" s="284"/>
      <c r="K81" s="285">
        <f>IF(Global!E81="","",Global!E81)</f>
        <v>2</v>
      </c>
      <c r="L81" s="285">
        <f>IF(Global!G81="","",Global!G81)</f>
        <v>1</v>
      </c>
      <c r="M81" s="296" t="str">
        <f t="shared" si="19"/>
        <v>L</v>
      </c>
      <c r="N81" s="287">
        <f>IF(M81="","",IF(AND(E81=K81,L81=G81),TERCPuntosPorMarcador,0)+IF(M81=I81,TERCPuntosPorGanador,0)+IF(E81-G81=K81-L81,TERCPuntosPorDiferencia,0))</f>
        <v>0</v>
      </c>
      <c r="O81" s="166"/>
      <c r="P81" s="166"/>
      <c r="Q81" s="166"/>
      <c r="R81" s="166"/>
      <c r="S81" s="166"/>
    </row>
    <row r="82" spans="1:19" s="158" customFormat="1" ht="17.25" customHeight="1" thickBot="1" x14ac:dyDescent="0.25">
      <c r="A82" s="297" t="str">
        <f>Global!A82</f>
        <v>FINAL</v>
      </c>
      <c r="B82" s="298"/>
      <c r="C82" s="299"/>
      <c r="D82" s="298"/>
      <c r="E82" s="300"/>
      <c r="F82" s="298"/>
      <c r="G82" s="300"/>
      <c r="H82" s="298"/>
      <c r="I82" s="301"/>
      <c r="J82" s="117"/>
      <c r="K82" s="302"/>
      <c r="L82" s="302"/>
      <c r="M82" s="303" t="str">
        <f t="shared" si="19"/>
        <v/>
      </c>
      <c r="N82" s="304"/>
      <c r="O82" s="166"/>
      <c r="P82" s="166"/>
      <c r="Q82" s="166"/>
      <c r="R82" s="166"/>
      <c r="S82" s="166"/>
    </row>
    <row r="83" spans="1:19" s="158" customFormat="1" ht="30.95" customHeight="1" thickBot="1" x14ac:dyDescent="0.25">
      <c r="A83" s="276">
        <f>Global!A83</f>
        <v>44913</v>
      </c>
      <c r="B83" s="316">
        <f>Global!B83</f>
        <v>0.375</v>
      </c>
      <c r="C83" s="317">
        <f>Global!C83</f>
        <v>64</v>
      </c>
      <c r="D83" s="318" t="str">
        <f>Global!D83</f>
        <v>Argentina</v>
      </c>
      <c r="E83" s="280">
        <v>3</v>
      </c>
      <c r="F83" s="318" t="s">
        <v>4</v>
      </c>
      <c r="G83" s="280">
        <v>1</v>
      </c>
      <c r="H83" s="319" t="str">
        <f>Global!H83</f>
        <v>Francia (France)</v>
      </c>
      <c r="I83" s="283" t="str">
        <f>IF(OR(E83="",G83=""),"",IF(E83&gt;G83,"L",IF(G83&gt;E83,"V","E")))</f>
        <v>L</v>
      </c>
      <c r="J83" s="311"/>
      <c r="K83" s="320">
        <f>IF(Global!E83="","",Global!E83)</f>
        <v>2</v>
      </c>
      <c r="L83" s="320">
        <f>IF(Global!G83="","",Global!G83)</f>
        <v>2</v>
      </c>
      <c r="M83" s="286" t="str">
        <f t="shared" si="19"/>
        <v>E</v>
      </c>
      <c r="N83" s="287">
        <f>IF(M83="","",IF(AND(E83=K83,L83=G83),FINALPuntosPorMarcador,0)+IF(M83=I83,FINALPuntosPorGanador,0)+IF(E83-G83=K83-L83,FINALPuntosPorDiferencia,0))</f>
        <v>0</v>
      </c>
      <c r="O83" s="166"/>
      <c r="P83" s="166"/>
      <c r="Q83" s="166"/>
      <c r="R83" s="166"/>
      <c r="S83" s="166"/>
    </row>
    <row r="84" spans="1:19" ht="17.25" customHeight="1" x14ac:dyDescent="0.2">
      <c r="A84" s="262"/>
      <c r="B84" s="263"/>
      <c r="C84" s="264"/>
      <c r="D84" s="196"/>
      <c r="E84" s="192"/>
      <c r="F84" s="196"/>
      <c r="G84" s="192"/>
      <c r="H84" s="196"/>
      <c r="I84" s="195"/>
      <c r="J84" s="29"/>
      <c r="K84" s="198"/>
      <c r="L84" s="198"/>
      <c r="M84" s="265" t="s">
        <v>22</v>
      </c>
      <c r="N84" s="266">
        <f>SUM(N8:N83)</f>
        <v>74</v>
      </c>
      <c r="O84" s="161"/>
      <c r="P84" s="161"/>
      <c r="Q84" s="161"/>
      <c r="R84" s="161"/>
      <c r="S84" s="161"/>
    </row>
    <row r="85" spans="1:19" s="10" customFormat="1" ht="17.25" customHeight="1" x14ac:dyDescent="0.2">
      <c r="A85" s="87" t="str">
        <f>Global!A85</f>
        <v>FASE DE GRUPOS</v>
      </c>
      <c r="B85" s="88"/>
      <c r="C85" s="89"/>
      <c r="D85" s="90"/>
      <c r="E85" s="267"/>
      <c r="F85" s="90"/>
      <c r="G85" s="267"/>
      <c r="H85" s="92"/>
      <c r="I85" s="81"/>
      <c r="J85" s="30"/>
      <c r="K85" s="189"/>
      <c r="L85" s="189"/>
      <c r="M85" s="189"/>
      <c r="N85" s="189"/>
      <c r="O85" s="82"/>
      <c r="P85" s="82"/>
      <c r="Q85" s="82"/>
      <c r="R85" s="82"/>
      <c r="S85" s="82"/>
    </row>
    <row r="86" spans="1:19" ht="17.25" customHeight="1" x14ac:dyDescent="0.2">
      <c r="A86" s="83" t="str">
        <f>Global!A86</f>
        <v>Puntos por Marcador Atinado</v>
      </c>
      <c r="B86" s="83"/>
      <c r="C86" s="93"/>
      <c r="D86" s="83"/>
      <c r="E86" s="94">
        <f>Global!E86</f>
        <v>1</v>
      </c>
      <c r="F86" s="53"/>
      <c r="G86" s="268"/>
      <c r="H86" s="53"/>
      <c r="I86" s="57"/>
      <c r="J86" s="30"/>
      <c r="K86" s="167"/>
      <c r="L86" s="167"/>
      <c r="M86" s="167"/>
      <c r="N86" s="167"/>
      <c r="O86" s="167"/>
      <c r="P86" s="167"/>
      <c r="Q86" s="167"/>
      <c r="R86" s="167"/>
      <c r="S86" s="167"/>
    </row>
    <row r="87" spans="1:19" ht="17.25" customHeight="1" x14ac:dyDescent="0.2">
      <c r="A87" s="83" t="str">
        <f>Global!A87</f>
        <v>Puntos por Ganador/Empate Atinado</v>
      </c>
      <c r="B87" s="83"/>
      <c r="C87" s="93"/>
      <c r="D87" s="85"/>
      <c r="E87" s="94">
        <f>Global!E87</f>
        <v>1</v>
      </c>
      <c r="F87" s="53"/>
      <c r="G87" s="268"/>
      <c r="H87" s="53"/>
      <c r="I87" s="57"/>
      <c r="J87" s="30"/>
      <c r="K87" s="167"/>
      <c r="L87" s="167"/>
      <c r="M87" s="167"/>
      <c r="N87" s="167"/>
      <c r="O87" s="167"/>
      <c r="P87" s="167"/>
      <c r="Q87" s="167"/>
      <c r="R87" s="167"/>
      <c r="S87" s="167"/>
    </row>
    <row r="88" spans="1:19" ht="17.25" customHeight="1" x14ac:dyDescent="0.2">
      <c r="A88" s="83" t="str">
        <f>Global!A88</f>
        <v>Puntos por Ganador y Diferencia de Goles Atinado</v>
      </c>
      <c r="B88" s="84"/>
      <c r="C88" s="84"/>
      <c r="D88" s="85"/>
      <c r="E88" s="94">
        <f>Global!E88</f>
        <v>1</v>
      </c>
      <c r="F88" s="53"/>
      <c r="G88" s="268"/>
      <c r="H88" s="53"/>
      <c r="I88" s="57"/>
      <c r="J88" s="30"/>
      <c r="K88" s="167"/>
      <c r="L88" s="167"/>
      <c r="M88" s="167"/>
      <c r="N88" s="167"/>
      <c r="O88" s="167"/>
      <c r="P88" s="167"/>
      <c r="Q88" s="167"/>
      <c r="R88" s="167"/>
      <c r="S88" s="167"/>
    </row>
    <row r="89" spans="1:19" ht="17.25" customHeight="1" x14ac:dyDescent="0.2">
      <c r="A89" s="83"/>
      <c r="B89" s="84"/>
      <c r="C89" s="84"/>
      <c r="D89" s="85"/>
      <c r="E89" s="269"/>
      <c r="F89" s="53"/>
      <c r="G89" s="268"/>
      <c r="H89" s="53"/>
      <c r="I89" s="57"/>
      <c r="J89" s="30"/>
      <c r="K89" s="167"/>
      <c r="L89" s="167"/>
      <c r="M89" s="167"/>
      <c r="N89" s="167"/>
      <c r="O89" s="167"/>
      <c r="P89" s="167"/>
      <c r="Q89" s="167"/>
      <c r="R89" s="167"/>
      <c r="S89" s="167"/>
    </row>
    <row r="90" spans="1:19" ht="17.25" customHeight="1" x14ac:dyDescent="0.2">
      <c r="A90" s="87" t="str">
        <f>Global!A90</f>
        <v>OCTAVOS DE FINAL</v>
      </c>
      <c r="B90" s="55"/>
      <c r="C90" s="55"/>
      <c r="D90" s="53"/>
      <c r="E90" s="268"/>
      <c r="F90" s="53"/>
      <c r="G90" s="268"/>
      <c r="H90" s="53"/>
      <c r="I90" s="57"/>
      <c r="J90" s="30"/>
      <c r="K90" s="167"/>
      <c r="L90" s="167"/>
      <c r="M90" s="167"/>
      <c r="N90" s="167"/>
      <c r="O90" s="167"/>
      <c r="P90" s="167"/>
      <c r="Q90" s="167"/>
      <c r="R90" s="167"/>
      <c r="S90" s="167"/>
    </row>
    <row r="91" spans="1:19" ht="17.25" customHeight="1" x14ac:dyDescent="0.2">
      <c r="A91" s="83" t="str">
        <f>Global!A91</f>
        <v>Puntos por Marcador Atinado</v>
      </c>
      <c r="B91" s="83"/>
      <c r="C91" s="93"/>
      <c r="D91" s="83"/>
      <c r="E91" s="94">
        <f>Global!E91</f>
        <v>1</v>
      </c>
      <c r="F91" s="53"/>
      <c r="G91" s="268"/>
      <c r="H91" s="53"/>
      <c r="I91" s="57"/>
      <c r="J91" s="30"/>
      <c r="K91" s="167"/>
      <c r="L91" s="167"/>
      <c r="M91" s="167"/>
      <c r="N91" s="167"/>
      <c r="O91" s="167"/>
      <c r="P91" s="167"/>
      <c r="Q91" s="167"/>
      <c r="R91" s="167"/>
      <c r="S91" s="167"/>
    </row>
    <row r="92" spans="1:19" ht="17.25" customHeight="1" x14ac:dyDescent="0.2">
      <c r="A92" s="83" t="str">
        <f>Global!A92</f>
        <v>Puntos por Ganador/Empate Atinado</v>
      </c>
      <c r="B92" s="83"/>
      <c r="C92" s="93"/>
      <c r="D92" s="85"/>
      <c r="E92" s="94">
        <f>Global!E92</f>
        <v>3</v>
      </c>
      <c r="F92" s="53"/>
      <c r="G92" s="268"/>
      <c r="H92" s="53"/>
      <c r="I92" s="57"/>
      <c r="J92" s="30"/>
      <c r="K92" s="167"/>
      <c r="L92" s="167"/>
      <c r="M92" s="167"/>
      <c r="N92" s="167"/>
      <c r="O92" s="167"/>
      <c r="P92" s="167"/>
      <c r="Q92" s="167"/>
      <c r="R92" s="167"/>
      <c r="S92" s="167"/>
    </row>
    <row r="93" spans="1:19" ht="17.25" customHeight="1" x14ac:dyDescent="0.2">
      <c r="A93" s="83" t="str">
        <f>Global!A93</f>
        <v>Puntos por Ganador y Diferencia de Goles Atinado</v>
      </c>
      <c r="B93" s="84"/>
      <c r="C93" s="84"/>
      <c r="D93" s="85"/>
      <c r="E93" s="94">
        <f>Global!E93</f>
        <v>1</v>
      </c>
      <c r="F93" s="53"/>
      <c r="G93" s="268"/>
      <c r="H93" s="53"/>
      <c r="I93" s="57"/>
      <c r="J93" s="30"/>
      <c r="K93" s="167"/>
      <c r="L93" s="167"/>
      <c r="M93" s="167"/>
      <c r="N93" s="167"/>
      <c r="O93" s="167"/>
      <c r="P93" s="167"/>
      <c r="Q93" s="167"/>
      <c r="R93" s="167"/>
      <c r="S93" s="167"/>
    </row>
    <row r="94" spans="1:19" ht="17.25" customHeight="1" x14ac:dyDescent="0.2">
      <c r="A94" s="54"/>
      <c r="B94" s="55"/>
      <c r="C94" s="55"/>
      <c r="D94" s="53"/>
      <c r="E94" s="268"/>
      <c r="F94" s="53"/>
      <c r="G94" s="268"/>
      <c r="H94" s="53"/>
      <c r="I94" s="57"/>
      <c r="J94" s="30"/>
      <c r="K94" s="167"/>
      <c r="L94" s="167"/>
      <c r="M94" s="167"/>
      <c r="N94" s="167"/>
      <c r="O94" s="167"/>
      <c r="P94" s="167"/>
      <c r="Q94" s="167"/>
      <c r="R94" s="167"/>
      <c r="S94" s="167"/>
    </row>
    <row r="95" spans="1:19" ht="17.25" customHeight="1" x14ac:dyDescent="0.2">
      <c r="A95" s="87" t="str">
        <f>Global!A95</f>
        <v>CUARTOS DE FINAL</v>
      </c>
      <c r="B95" s="55"/>
      <c r="C95" s="55"/>
      <c r="D95" s="53"/>
      <c r="E95" s="268"/>
      <c r="F95" s="53"/>
      <c r="G95" s="268"/>
      <c r="H95" s="53"/>
      <c r="I95" s="57"/>
      <c r="J95" s="30"/>
      <c r="K95" s="167"/>
      <c r="L95" s="167"/>
      <c r="M95" s="167"/>
      <c r="N95" s="167"/>
      <c r="O95" s="167"/>
      <c r="P95" s="167"/>
      <c r="Q95" s="167"/>
      <c r="R95" s="167"/>
      <c r="S95" s="167"/>
    </row>
    <row r="96" spans="1:19" ht="17.25" customHeight="1" x14ac:dyDescent="0.2">
      <c r="A96" s="83" t="str">
        <f>Global!A96</f>
        <v>Puntos por Marcador Atinado</v>
      </c>
      <c r="B96" s="83"/>
      <c r="C96" s="93"/>
      <c r="D96" s="83"/>
      <c r="E96" s="94">
        <f>Global!E96</f>
        <v>1</v>
      </c>
      <c r="F96" s="53"/>
      <c r="G96" s="268"/>
      <c r="H96" s="53"/>
      <c r="I96" s="57"/>
      <c r="J96" s="30"/>
      <c r="K96" s="167"/>
      <c r="L96" s="167"/>
      <c r="M96" s="167"/>
      <c r="N96" s="167"/>
      <c r="O96" s="167"/>
      <c r="P96" s="167"/>
      <c r="Q96" s="167"/>
      <c r="R96" s="167"/>
      <c r="S96" s="167"/>
    </row>
    <row r="97" spans="1:19" ht="17.25" customHeight="1" x14ac:dyDescent="0.2">
      <c r="A97" s="83" t="str">
        <f>Global!A97</f>
        <v>Puntos por Ganador/Empate Atinado</v>
      </c>
      <c r="B97" s="83"/>
      <c r="C97" s="93"/>
      <c r="D97" s="85"/>
      <c r="E97" s="94">
        <f>Global!E97</f>
        <v>5</v>
      </c>
      <c r="F97" s="53"/>
      <c r="G97" s="268"/>
      <c r="H97" s="53"/>
      <c r="I97" s="57"/>
      <c r="J97" s="30"/>
      <c r="K97" s="167"/>
      <c r="L97" s="167"/>
      <c r="M97" s="167"/>
      <c r="N97" s="167"/>
      <c r="O97" s="167"/>
      <c r="P97" s="167"/>
      <c r="Q97" s="167"/>
      <c r="R97" s="167"/>
      <c r="S97" s="167"/>
    </row>
    <row r="98" spans="1:19" ht="17.25" customHeight="1" x14ac:dyDescent="0.2">
      <c r="A98" s="83" t="str">
        <f>Global!A98</f>
        <v>Puntos por Ganador y Diferencia de Goles Atinado</v>
      </c>
      <c r="B98" s="84"/>
      <c r="C98" s="84"/>
      <c r="D98" s="85"/>
      <c r="E98" s="94">
        <f>Global!E98</f>
        <v>1</v>
      </c>
      <c r="F98" s="53"/>
      <c r="G98" s="268"/>
      <c r="H98" s="53"/>
      <c r="I98" s="57"/>
      <c r="J98" s="30"/>
      <c r="K98" s="167"/>
      <c r="L98" s="167"/>
      <c r="M98" s="167"/>
      <c r="N98" s="167"/>
      <c r="O98" s="167"/>
      <c r="P98" s="167"/>
      <c r="Q98" s="167"/>
      <c r="R98" s="167"/>
      <c r="S98" s="167"/>
    </row>
    <row r="99" spans="1:19" ht="17.25" customHeight="1" x14ac:dyDescent="0.2">
      <c r="A99" s="54"/>
      <c r="B99" s="55"/>
      <c r="C99" s="55"/>
      <c r="D99" s="53"/>
      <c r="E99" s="268"/>
      <c r="F99" s="53"/>
      <c r="G99" s="268"/>
      <c r="H99" s="53"/>
      <c r="I99" s="57"/>
      <c r="J99" s="30"/>
      <c r="K99" s="167"/>
      <c r="L99" s="167"/>
      <c r="M99" s="167"/>
      <c r="N99" s="167"/>
      <c r="O99" s="167"/>
      <c r="P99" s="167"/>
      <c r="Q99" s="167"/>
      <c r="R99" s="167"/>
      <c r="S99" s="167"/>
    </row>
    <row r="100" spans="1:19" ht="17.25" customHeight="1" x14ac:dyDescent="0.2">
      <c r="A100" s="87" t="str">
        <f>Global!A100</f>
        <v>SEMIFINAL</v>
      </c>
      <c r="B100" s="55"/>
      <c r="C100" s="55"/>
      <c r="D100" s="53"/>
      <c r="E100" s="268"/>
      <c r="F100" s="53"/>
      <c r="G100" s="268"/>
      <c r="H100" s="53"/>
      <c r="I100" s="57"/>
      <c r="J100" s="30"/>
      <c r="K100" s="167"/>
      <c r="L100" s="167"/>
      <c r="M100" s="167"/>
      <c r="N100" s="167"/>
      <c r="O100" s="167"/>
      <c r="P100" s="167"/>
      <c r="Q100" s="167"/>
      <c r="R100" s="167"/>
      <c r="S100" s="167"/>
    </row>
    <row r="101" spans="1:19" ht="17.25" customHeight="1" x14ac:dyDescent="0.2">
      <c r="A101" s="83" t="str">
        <f>Global!A101</f>
        <v>Puntos por Marcador Atinado</v>
      </c>
      <c r="B101" s="83"/>
      <c r="C101" s="93"/>
      <c r="D101" s="83"/>
      <c r="E101" s="94">
        <f>Global!E101</f>
        <v>1</v>
      </c>
      <c r="F101" s="53"/>
      <c r="G101" s="268"/>
      <c r="H101" s="53"/>
      <c r="I101" s="57"/>
      <c r="J101" s="30"/>
      <c r="K101" s="167"/>
      <c r="L101" s="167"/>
      <c r="M101" s="167"/>
      <c r="N101" s="167"/>
      <c r="O101" s="167"/>
      <c r="P101" s="167"/>
      <c r="Q101" s="167"/>
      <c r="R101" s="167"/>
      <c r="S101" s="167"/>
    </row>
    <row r="102" spans="1:19" ht="17.25" customHeight="1" x14ac:dyDescent="0.2">
      <c r="A102" s="83" t="str">
        <f>Global!A102</f>
        <v>Puntos por Ganador/Empate Atinado</v>
      </c>
      <c r="B102" s="83"/>
      <c r="C102" s="93"/>
      <c r="D102" s="85"/>
      <c r="E102" s="94">
        <f>Global!E102</f>
        <v>7</v>
      </c>
      <c r="F102" s="53"/>
      <c r="G102" s="268"/>
      <c r="H102" s="53"/>
      <c r="I102" s="57"/>
      <c r="J102" s="30"/>
      <c r="K102" s="167"/>
      <c r="L102" s="167"/>
      <c r="M102" s="167"/>
      <c r="N102" s="167"/>
      <c r="O102" s="167"/>
      <c r="P102" s="167"/>
      <c r="Q102" s="167"/>
      <c r="R102" s="167"/>
      <c r="S102" s="167"/>
    </row>
    <row r="103" spans="1:19" ht="17.25" customHeight="1" x14ac:dyDescent="0.2">
      <c r="A103" s="83" t="str">
        <f>Global!A103</f>
        <v>Puntos por Ganador y Diferencia de Goles Atinado</v>
      </c>
      <c r="B103" s="84"/>
      <c r="C103" s="84"/>
      <c r="D103" s="85"/>
      <c r="E103" s="94">
        <f>Global!E103</f>
        <v>1</v>
      </c>
      <c r="F103" s="53"/>
      <c r="G103" s="268"/>
      <c r="H103" s="53"/>
      <c r="I103" s="57"/>
      <c r="J103" s="30"/>
      <c r="K103" s="167"/>
      <c r="L103" s="167"/>
      <c r="M103" s="167"/>
      <c r="N103" s="167"/>
      <c r="O103" s="167"/>
      <c r="P103" s="167"/>
      <c r="Q103" s="167"/>
      <c r="R103" s="167"/>
      <c r="S103" s="167"/>
    </row>
    <row r="104" spans="1:19" ht="17.25" customHeight="1" x14ac:dyDescent="0.2">
      <c r="A104" s="54"/>
      <c r="B104" s="55"/>
      <c r="C104" s="55"/>
      <c r="D104" s="53"/>
      <c r="E104" s="268"/>
      <c r="F104" s="53"/>
      <c r="G104" s="268"/>
      <c r="H104" s="53"/>
      <c r="I104" s="57"/>
      <c r="J104" s="30"/>
      <c r="K104" s="167"/>
      <c r="L104" s="167"/>
      <c r="M104" s="167"/>
      <c r="N104" s="167"/>
      <c r="O104" s="167"/>
      <c r="P104" s="167"/>
      <c r="Q104" s="167"/>
      <c r="R104" s="167"/>
      <c r="S104" s="167"/>
    </row>
    <row r="105" spans="1:19" ht="17.25" customHeight="1" x14ac:dyDescent="0.2">
      <c r="A105" s="87" t="str">
        <f>Global!A105</f>
        <v>TERCER LUGAR</v>
      </c>
      <c r="B105" s="55"/>
      <c r="C105" s="55"/>
      <c r="D105" s="53"/>
      <c r="E105" s="268"/>
      <c r="F105" s="53"/>
      <c r="G105" s="268"/>
      <c r="H105" s="53"/>
      <c r="I105" s="57"/>
      <c r="J105" s="30"/>
      <c r="K105" s="167"/>
      <c r="L105" s="167"/>
      <c r="M105" s="167"/>
      <c r="N105" s="167"/>
      <c r="O105" s="167"/>
      <c r="P105" s="167"/>
      <c r="Q105" s="167"/>
      <c r="R105" s="167"/>
      <c r="S105" s="167"/>
    </row>
    <row r="106" spans="1:19" ht="17.25" customHeight="1" x14ac:dyDescent="0.2">
      <c r="A106" s="83" t="str">
        <f>Global!A106</f>
        <v>Puntos por Marcador Atinado</v>
      </c>
      <c r="B106" s="83"/>
      <c r="C106" s="93"/>
      <c r="D106" s="83"/>
      <c r="E106" s="94">
        <f>Global!E106</f>
        <v>1</v>
      </c>
      <c r="F106" s="53"/>
      <c r="G106" s="268"/>
      <c r="H106" s="53"/>
      <c r="I106" s="57"/>
      <c r="J106" s="30"/>
      <c r="K106" s="167"/>
      <c r="L106" s="167"/>
      <c r="M106" s="167"/>
      <c r="N106" s="167"/>
      <c r="O106" s="167"/>
      <c r="P106" s="167"/>
      <c r="Q106" s="167"/>
      <c r="R106" s="167"/>
      <c r="S106" s="167"/>
    </row>
    <row r="107" spans="1:19" ht="17.25" customHeight="1" x14ac:dyDescent="0.2">
      <c r="A107" s="83" t="str">
        <f>Global!A107</f>
        <v>Puntos por Ganador/Empate Atinado</v>
      </c>
      <c r="B107" s="83"/>
      <c r="C107" s="93"/>
      <c r="D107" s="85"/>
      <c r="E107" s="94">
        <f>Global!E107</f>
        <v>8</v>
      </c>
      <c r="F107" s="53"/>
      <c r="G107" s="268"/>
      <c r="H107" s="53"/>
      <c r="I107" s="57"/>
      <c r="J107" s="30"/>
      <c r="K107" s="167"/>
      <c r="L107" s="167"/>
      <c r="M107" s="167"/>
      <c r="N107" s="167"/>
      <c r="O107" s="167"/>
      <c r="P107" s="167"/>
      <c r="Q107" s="167"/>
      <c r="R107" s="167"/>
      <c r="S107" s="167"/>
    </row>
    <row r="108" spans="1:19" ht="17.25" customHeight="1" x14ac:dyDescent="0.2">
      <c r="A108" s="83" t="str">
        <f>Global!A108</f>
        <v>Puntos por Ganador y Diferencia de Goles Atinado</v>
      </c>
      <c r="B108" s="84"/>
      <c r="C108" s="84"/>
      <c r="D108" s="85"/>
      <c r="E108" s="94">
        <f>Global!E108</f>
        <v>1</v>
      </c>
      <c r="F108" s="53"/>
      <c r="G108" s="268"/>
      <c r="H108" s="53"/>
      <c r="I108" s="57"/>
      <c r="J108" s="30"/>
      <c r="K108" s="167"/>
      <c r="L108" s="167"/>
      <c r="M108" s="167"/>
      <c r="N108" s="167"/>
      <c r="O108" s="167"/>
      <c r="P108" s="167"/>
      <c r="Q108" s="167"/>
      <c r="R108" s="167"/>
      <c r="S108" s="167"/>
    </row>
    <row r="109" spans="1:19" ht="17.25" customHeight="1" x14ac:dyDescent="0.2">
      <c r="A109" s="83"/>
      <c r="B109" s="84"/>
      <c r="C109" s="84"/>
      <c r="D109" s="85"/>
      <c r="E109" s="94"/>
      <c r="F109" s="53"/>
      <c r="G109" s="268"/>
      <c r="H109" s="53"/>
      <c r="I109" s="57"/>
      <c r="J109" s="30"/>
      <c r="K109" s="167"/>
      <c r="L109" s="167"/>
      <c r="M109" s="167"/>
      <c r="N109" s="167"/>
      <c r="O109" s="167"/>
      <c r="P109" s="167"/>
      <c r="Q109" s="167"/>
      <c r="R109" s="167"/>
      <c r="S109" s="167"/>
    </row>
    <row r="110" spans="1:19" ht="17.25" customHeight="1" x14ac:dyDescent="0.2">
      <c r="A110" s="87" t="str">
        <f>Global!A110</f>
        <v>FINAL</v>
      </c>
      <c r="B110" s="55"/>
      <c r="C110" s="55"/>
      <c r="D110" s="53"/>
      <c r="E110" s="268"/>
      <c r="F110" s="53"/>
      <c r="G110" s="268"/>
      <c r="H110" s="53"/>
      <c r="I110" s="57"/>
      <c r="J110" s="30"/>
      <c r="K110" s="167"/>
      <c r="L110" s="167"/>
      <c r="M110" s="167"/>
      <c r="N110" s="167"/>
      <c r="O110" s="167"/>
      <c r="P110" s="167"/>
      <c r="Q110" s="167"/>
      <c r="R110" s="167"/>
      <c r="S110" s="167"/>
    </row>
    <row r="111" spans="1:19" ht="17.25" customHeight="1" x14ac:dyDescent="0.2">
      <c r="A111" s="83" t="str">
        <f>Global!A111</f>
        <v>Puntos por Marcador Atinado</v>
      </c>
      <c r="B111" s="83"/>
      <c r="C111" s="93"/>
      <c r="D111" s="83"/>
      <c r="E111" s="94">
        <f>Global!E111</f>
        <v>1</v>
      </c>
      <c r="F111" s="53"/>
      <c r="G111" s="268"/>
      <c r="H111" s="53"/>
      <c r="I111" s="57"/>
      <c r="J111" s="30"/>
      <c r="K111" s="167"/>
      <c r="L111" s="167"/>
      <c r="M111" s="167"/>
      <c r="N111" s="167"/>
      <c r="O111" s="167"/>
      <c r="P111" s="167"/>
      <c r="Q111" s="167"/>
      <c r="R111" s="167"/>
      <c r="S111" s="167"/>
    </row>
    <row r="112" spans="1:19" ht="17.25" customHeight="1" x14ac:dyDescent="0.2">
      <c r="A112" s="83" t="str">
        <f>Global!A112</f>
        <v>Puntos por Ganador/Empate Atinado</v>
      </c>
      <c r="B112" s="83"/>
      <c r="C112" s="93"/>
      <c r="D112" s="85"/>
      <c r="E112" s="94">
        <f>Global!E112</f>
        <v>10</v>
      </c>
      <c r="F112" s="53"/>
      <c r="G112" s="268"/>
      <c r="H112" s="53"/>
      <c r="I112" s="57"/>
      <c r="J112" s="30"/>
      <c r="K112" s="167"/>
      <c r="L112" s="167"/>
      <c r="M112" s="167"/>
      <c r="N112" s="167"/>
      <c r="O112" s="167"/>
      <c r="P112" s="167"/>
      <c r="Q112" s="167"/>
      <c r="R112" s="167"/>
      <c r="S112" s="167"/>
    </row>
    <row r="113" spans="1:19" ht="17.25" customHeight="1" x14ac:dyDescent="0.2">
      <c r="A113" s="83" t="str">
        <f>Global!A113</f>
        <v>Puntos por Ganador y Diferencia de Goles Atinado</v>
      </c>
      <c r="B113" s="84"/>
      <c r="C113" s="84"/>
      <c r="D113" s="85"/>
      <c r="E113" s="94">
        <f>Global!E113</f>
        <v>1</v>
      </c>
      <c r="F113" s="53"/>
      <c r="G113" s="268"/>
      <c r="H113" s="53"/>
      <c r="I113" s="57"/>
      <c r="J113" s="30"/>
      <c r="K113" s="167"/>
      <c r="L113" s="167"/>
      <c r="M113" s="167"/>
      <c r="N113" s="167"/>
      <c r="O113" s="167"/>
      <c r="P113" s="167"/>
      <c r="Q113" s="167"/>
      <c r="R113" s="167"/>
      <c r="S113" s="167"/>
    </row>
    <row r="114" spans="1:19" ht="17.25" customHeight="1" x14ac:dyDescent="0.2">
      <c r="A114" s="54"/>
      <c r="B114" s="55"/>
      <c r="C114" s="55"/>
      <c r="D114" s="53"/>
      <c r="E114" s="268"/>
      <c r="F114" s="53"/>
      <c r="G114" s="268"/>
      <c r="H114" s="53"/>
      <c r="I114" s="57"/>
      <c r="J114" s="30"/>
      <c r="K114" s="167"/>
      <c r="L114" s="167"/>
      <c r="M114" s="167"/>
      <c r="N114" s="167"/>
      <c r="O114" s="167"/>
      <c r="P114" s="167"/>
      <c r="Q114" s="167"/>
      <c r="R114" s="167"/>
      <c r="S114" s="167"/>
    </row>
    <row r="115" spans="1:19" ht="17.25" customHeight="1" x14ac:dyDescent="0.2">
      <c r="A115" s="54"/>
      <c r="B115" s="55"/>
      <c r="C115" s="55"/>
      <c r="D115" s="53"/>
      <c r="E115" s="268"/>
      <c r="F115" s="53"/>
      <c r="G115" s="268"/>
      <c r="H115" s="53"/>
      <c r="I115" s="57"/>
      <c r="J115" s="30"/>
      <c r="K115" s="167"/>
      <c r="L115" s="167"/>
      <c r="M115" s="167"/>
      <c r="N115" s="167"/>
      <c r="O115" s="167"/>
      <c r="P115" s="167"/>
      <c r="Q115" s="167"/>
      <c r="R115" s="167"/>
      <c r="S115" s="167"/>
    </row>
    <row r="116" spans="1:19" ht="17.25" customHeight="1" x14ac:dyDescent="0.2">
      <c r="A116" s="54"/>
      <c r="B116" s="55"/>
      <c r="C116" s="55"/>
      <c r="D116" s="53"/>
      <c r="E116" s="268"/>
      <c r="F116" s="53"/>
      <c r="G116" s="268"/>
      <c r="H116" s="53"/>
      <c r="I116" s="57"/>
      <c r="J116" s="30"/>
      <c r="K116" s="167"/>
      <c r="L116" s="167"/>
      <c r="M116" s="167"/>
      <c r="N116" s="167"/>
      <c r="O116" s="167"/>
      <c r="P116" s="167"/>
      <c r="Q116" s="167"/>
      <c r="R116" s="167"/>
      <c r="S116" s="167"/>
    </row>
    <row r="117" spans="1:19" ht="17.25" customHeight="1" x14ac:dyDescent="0.2">
      <c r="A117" s="54"/>
      <c r="B117" s="55"/>
      <c r="C117" s="55"/>
      <c r="D117" s="53"/>
      <c r="E117" s="268"/>
      <c r="F117" s="53"/>
      <c r="G117" s="268"/>
      <c r="H117" s="53"/>
      <c r="I117" s="57"/>
      <c r="J117" s="30"/>
      <c r="K117" s="167"/>
      <c r="L117" s="167"/>
      <c r="M117" s="167"/>
      <c r="N117" s="167"/>
      <c r="O117" s="167"/>
      <c r="P117" s="167"/>
      <c r="Q117" s="167"/>
      <c r="R117" s="167"/>
      <c r="S117" s="167"/>
    </row>
    <row r="118" spans="1:19" ht="17.25" customHeight="1" x14ac:dyDescent="0.2">
      <c r="A118" s="54"/>
      <c r="B118" s="55"/>
      <c r="C118" s="55"/>
      <c r="D118" s="53"/>
      <c r="E118" s="268"/>
      <c r="F118" s="53"/>
      <c r="G118" s="268"/>
      <c r="H118" s="53"/>
      <c r="I118" s="57"/>
      <c r="J118" s="30"/>
      <c r="K118" s="167"/>
      <c r="L118" s="167"/>
      <c r="M118" s="167"/>
      <c r="N118" s="167"/>
      <c r="O118" s="167"/>
      <c r="P118" s="167"/>
      <c r="Q118" s="167"/>
      <c r="R118" s="167"/>
      <c r="S118" s="167"/>
    </row>
    <row r="119" spans="1:19" ht="17.25" customHeight="1" x14ac:dyDescent="0.2">
      <c r="A119" s="54"/>
      <c r="B119" s="55"/>
      <c r="C119" s="55"/>
      <c r="D119" s="53"/>
      <c r="E119" s="268"/>
      <c r="F119" s="53"/>
      <c r="G119" s="268"/>
      <c r="H119" s="53"/>
      <c r="I119" s="57"/>
      <c r="J119" s="30"/>
      <c r="K119" s="167"/>
      <c r="L119" s="167"/>
      <c r="M119" s="167"/>
      <c r="N119" s="167"/>
      <c r="O119" s="167"/>
      <c r="P119" s="167"/>
      <c r="Q119" s="167"/>
      <c r="R119" s="167"/>
      <c r="S119" s="167"/>
    </row>
    <row r="120" spans="1:19" ht="17.25" customHeight="1" x14ac:dyDescent="0.2">
      <c r="A120" s="54"/>
      <c r="B120" s="55"/>
      <c r="C120" s="55"/>
      <c r="D120" s="53"/>
      <c r="E120" s="268"/>
      <c r="F120" s="53"/>
      <c r="G120" s="268"/>
      <c r="H120" s="53"/>
      <c r="I120" s="57"/>
      <c r="J120" s="30"/>
      <c r="K120" s="167"/>
      <c r="L120" s="167"/>
      <c r="M120" s="167"/>
      <c r="N120" s="167"/>
      <c r="O120" s="167"/>
      <c r="P120" s="167"/>
      <c r="Q120" s="167"/>
      <c r="R120" s="167"/>
      <c r="S120" s="167"/>
    </row>
  </sheetData>
  <sheetProtection sheet="1" objects="1" scenarios="1"/>
  <mergeCells count="3">
    <mergeCell ref="A1:N1"/>
    <mergeCell ref="B3:D3"/>
    <mergeCell ref="B4:D4"/>
  </mergeCells>
  <dataValidations count="1">
    <dataValidation type="whole" allowBlank="1" showInputMessage="1" showErrorMessage="1" sqref="E3:E85 E114:E120 E89:E90 E94:E95 E99:E100 E104:E105 E110" xr:uid="{E1F7F768-A5AB-4DA7-9614-171E63479B66}">
      <formula1>0</formula1>
      <formula2>20</formula2>
    </dataValidation>
  </dataValidations>
  <hyperlinks>
    <hyperlink ref="A1:N1" location="Global!A1" display="Quiniela Mundial 2010" xr:uid="{1C471B2A-2DA2-40B2-AD64-FF8BDF785B3E}"/>
    <hyperlink ref="B4" r:id="rId1" xr:uid="{48ADF5FE-68F0-4566-B6F6-AE33A803C7D4}"/>
  </hyperlinks>
  <pageMargins left="0.7" right="0.7" top="0.75" bottom="0.75" header="0.3" footer="0.3"/>
  <pageSetup orientation="portrait"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5"/>
  <dimension ref="A1:S120"/>
  <sheetViews>
    <sheetView workbookViewId="0">
      <selection activeCell="A2" sqref="A1:N1048576"/>
    </sheetView>
  </sheetViews>
  <sheetFormatPr defaultColWidth="9.140625" defaultRowHeight="17.25" customHeight="1" x14ac:dyDescent="0.2"/>
  <cols>
    <col min="1" max="1" width="12" style="270" customWidth="1"/>
    <col min="2" max="2" width="10.7109375" style="271" customWidth="1"/>
    <col min="3" max="3" width="6.85546875" style="271" bestFit="1" customWidth="1"/>
    <col min="4" max="4" width="12.42578125" style="157" customWidth="1"/>
    <col min="5" max="5" width="3.7109375" style="272" customWidth="1"/>
    <col min="6" max="6" width="5.42578125" style="157" customWidth="1"/>
    <col min="7" max="7" width="3.85546875" style="272" customWidth="1"/>
    <col min="8" max="8" width="13" style="157" customWidth="1"/>
    <col min="9" max="9" width="5.85546875" style="273" customWidth="1"/>
    <col min="10" max="10" width="3" style="10" customWidth="1"/>
    <col min="11" max="11" width="5" style="274" customWidth="1"/>
    <col min="12" max="12" width="5.28515625" style="274" customWidth="1"/>
    <col min="13" max="13" width="6.5703125" style="275" customWidth="1"/>
    <col min="14" max="14" width="7.7109375" style="10" bestFit="1" customWidth="1"/>
    <col min="15" max="16384" width="9.140625" style="157"/>
  </cols>
  <sheetData>
    <row r="1" spans="1:19" ht="26.25" customHeight="1" x14ac:dyDescent="0.35">
      <c r="A1" s="352" t="s">
        <v>82</v>
      </c>
      <c r="B1" s="352"/>
      <c r="C1" s="352"/>
      <c r="D1" s="352"/>
      <c r="E1" s="352"/>
      <c r="F1" s="352"/>
      <c r="G1" s="352"/>
      <c r="H1" s="352"/>
      <c r="I1" s="352"/>
      <c r="J1" s="352"/>
      <c r="K1" s="352"/>
      <c r="L1" s="352"/>
      <c r="M1" s="352"/>
      <c r="N1" s="352"/>
      <c r="O1" s="161"/>
      <c r="P1" s="161"/>
      <c r="Q1" s="161"/>
      <c r="R1" s="161"/>
      <c r="S1" s="161"/>
    </row>
    <row r="2" spans="1:19" ht="12.75" customHeight="1" x14ac:dyDescent="0.3">
      <c r="A2" s="28"/>
      <c r="B2" s="28"/>
      <c r="C2" s="28"/>
      <c r="D2" s="28"/>
      <c r="E2" s="1"/>
      <c r="F2" s="28"/>
      <c r="G2" s="1"/>
      <c r="H2" s="28"/>
      <c r="I2" s="28"/>
      <c r="J2" s="28"/>
      <c r="K2" s="33"/>
      <c r="L2" s="33"/>
      <c r="M2" s="28"/>
      <c r="N2" s="28"/>
      <c r="O2" s="161"/>
      <c r="P2" s="161"/>
      <c r="Q2" s="161"/>
      <c r="R2" s="161"/>
      <c r="S2" s="161"/>
    </row>
    <row r="3" spans="1:19" ht="17.25" customHeight="1" x14ac:dyDescent="0.2">
      <c r="A3" s="191" t="s">
        <v>17</v>
      </c>
      <c r="B3" s="353" t="s">
        <v>147</v>
      </c>
      <c r="C3" s="353"/>
      <c r="D3" s="353"/>
      <c r="E3" s="192"/>
      <c r="F3" s="193"/>
      <c r="G3" s="192"/>
      <c r="H3" s="194"/>
      <c r="I3" s="195"/>
      <c r="J3" s="29"/>
      <c r="K3" s="34"/>
      <c r="L3" s="34"/>
      <c r="M3" s="196"/>
      <c r="N3" s="29"/>
      <c r="O3" s="161"/>
      <c r="P3" s="161"/>
      <c r="Q3" s="161"/>
      <c r="R3" s="161"/>
      <c r="S3" s="161"/>
    </row>
    <row r="4" spans="1:19" ht="17.25" customHeight="1" thickBot="1" x14ac:dyDescent="0.25">
      <c r="A4" s="197" t="s">
        <v>18</v>
      </c>
      <c r="B4" s="354" t="s">
        <v>148</v>
      </c>
      <c r="C4" s="354"/>
      <c r="D4" s="354"/>
      <c r="E4" s="192"/>
      <c r="F4" s="196"/>
      <c r="G4" s="192"/>
      <c r="H4" s="196"/>
      <c r="I4" s="195"/>
      <c r="J4" s="29"/>
      <c r="K4" s="198"/>
      <c r="L4" s="198"/>
      <c r="M4" s="199"/>
      <c r="N4" s="29"/>
      <c r="O4" s="161"/>
      <c r="P4" s="161"/>
      <c r="Q4" s="161"/>
      <c r="R4" s="161"/>
      <c r="S4" s="161"/>
    </row>
    <row r="5" spans="1:19" ht="17.25" customHeight="1" thickBot="1" x14ac:dyDescent="0.25">
      <c r="A5" s="197"/>
      <c r="B5" s="200"/>
      <c r="C5" s="200"/>
      <c r="D5" s="201"/>
      <c r="E5" s="192"/>
      <c r="F5" s="196"/>
      <c r="G5" s="192"/>
      <c r="H5" s="196"/>
      <c r="I5" s="195"/>
      <c r="J5" s="29"/>
      <c r="K5" s="202" t="s">
        <v>19</v>
      </c>
      <c r="L5" s="203"/>
      <c r="M5" s="204"/>
      <c r="N5" s="29"/>
      <c r="O5" s="161"/>
      <c r="P5" s="161"/>
      <c r="Q5" s="161"/>
      <c r="R5" s="161"/>
      <c r="S5" s="161"/>
    </row>
    <row r="6" spans="1:19" s="168" customFormat="1" ht="34.5" customHeight="1" thickBot="1" x14ac:dyDescent="0.25">
      <c r="A6" s="205" t="s">
        <v>0</v>
      </c>
      <c r="B6" s="206" t="s">
        <v>1</v>
      </c>
      <c r="C6" s="206" t="s">
        <v>25</v>
      </c>
      <c r="D6" s="207" t="s">
        <v>2</v>
      </c>
      <c r="E6" s="208"/>
      <c r="F6" s="209" t="s">
        <v>20</v>
      </c>
      <c r="G6" s="208"/>
      <c r="H6" s="209" t="s">
        <v>3</v>
      </c>
      <c r="I6" s="209" t="s">
        <v>21</v>
      </c>
      <c r="J6" s="210"/>
      <c r="K6" s="211" t="s">
        <v>109</v>
      </c>
      <c r="L6" s="211" t="s">
        <v>112</v>
      </c>
      <c r="M6" s="212" t="s">
        <v>110</v>
      </c>
      <c r="N6" s="213" t="s">
        <v>111</v>
      </c>
      <c r="O6" s="165"/>
      <c r="P6" s="165"/>
      <c r="Q6" s="165"/>
      <c r="R6" s="165"/>
      <c r="S6" s="165"/>
    </row>
    <row r="7" spans="1:19" ht="17.25" customHeight="1" thickBot="1" x14ac:dyDescent="0.25">
      <c r="A7" s="214" t="str">
        <f>Global!A7</f>
        <v>GRUPO A (Group A)</v>
      </c>
      <c r="B7" s="215"/>
      <c r="C7" s="216"/>
      <c r="D7" s="215"/>
      <c r="E7" s="217"/>
      <c r="F7" s="215"/>
      <c r="G7" s="217"/>
      <c r="H7" s="215"/>
      <c r="I7" s="218"/>
      <c r="J7" s="77"/>
      <c r="K7" s="219"/>
      <c r="L7" s="219"/>
      <c r="M7" s="220"/>
      <c r="N7" s="221"/>
      <c r="O7" s="161"/>
      <c r="P7" s="161"/>
      <c r="Q7" s="161"/>
      <c r="R7" s="161"/>
      <c r="S7" s="161"/>
    </row>
    <row r="8" spans="1:19" s="158" customFormat="1" ht="30.95" customHeight="1" thickBot="1" x14ac:dyDescent="0.25">
      <c r="A8" s="276">
        <f>Global!A8</f>
        <v>44885</v>
      </c>
      <c r="B8" s="277">
        <f>Global!B8</f>
        <v>0.41666666666666669</v>
      </c>
      <c r="C8" s="278">
        <f>Global!C8</f>
        <v>1</v>
      </c>
      <c r="D8" s="279" t="str">
        <f>Global!D8</f>
        <v>Qatar</v>
      </c>
      <c r="E8" s="280">
        <v>1</v>
      </c>
      <c r="F8" s="281" t="s">
        <v>4</v>
      </c>
      <c r="G8" s="280">
        <v>1</v>
      </c>
      <c r="H8" s="282" t="str">
        <f>Global!H8</f>
        <v>Ecuador</v>
      </c>
      <c r="I8" s="283" t="str">
        <f t="shared" ref="I8:I13" si="0">IF(OR(E8="",G8=""),"",IF(E8&gt;G8,"L",IF(G8&gt;E8,"V","E")))</f>
        <v>E</v>
      </c>
      <c r="J8" s="284"/>
      <c r="K8" s="285">
        <f>IF(Global!E8="","",Global!E8)</f>
        <v>0</v>
      </c>
      <c r="L8" s="285">
        <f>IF(Global!G8="","",Global!G8)</f>
        <v>2</v>
      </c>
      <c r="M8" s="286" t="str">
        <f t="shared" ref="M8:M71" si="1">IF(OR(K8="",L8=""),"",IF(K8&gt;L8,"L",IF(L8&gt;K8,"V","E")))</f>
        <v>V</v>
      </c>
      <c r="N8" s="287">
        <f t="shared" ref="N8:N13" si="2">IF(M8="","",IF(AND(E8=K8,L8=G8),GPOSPuntosPorMarcador,0)+IF(M8=I8,GPOSPuntosPorGanador,0)+IF(E8-G8=K8-L8,GPOSPuntosPorDiferencia,0))</f>
        <v>0</v>
      </c>
      <c r="O8" s="166"/>
      <c r="P8" s="166"/>
      <c r="Q8" s="166"/>
      <c r="R8" s="166"/>
      <c r="S8" s="166"/>
    </row>
    <row r="9" spans="1:19" s="158" customFormat="1" ht="30.95" customHeight="1" thickBot="1" x14ac:dyDescent="0.25">
      <c r="A9" s="276">
        <f>Global!A9</f>
        <v>44886</v>
      </c>
      <c r="B9" s="288">
        <f>Global!B9</f>
        <v>0.41666666666666669</v>
      </c>
      <c r="C9" s="289">
        <f>Global!C9</f>
        <v>2</v>
      </c>
      <c r="D9" s="290" t="str">
        <f>Global!D9</f>
        <v>Senegal</v>
      </c>
      <c r="E9" s="291">
        <v>0</v>
      </c>
      <c r="F9" s="292" t="s">
        <v>4</v>
      </c>
      <c r="G9" s="291">
        <v>2</v>
      </c>
      <c r="H9" s="293" t="str">
        <f>Global!H9</f>
        <v>Holanda (Holland)</v>
      </c>
      <c r="I9" s="283" t="str">
        <f t="shared" si="0"/>
        <v>V</v>
      </c>
      <c r="J9" s="284"/>
      <c r="K9" s="285">
        <f>IF(Global!E9="","",Global!E9)</f>
        <v>0</v>
      </c>
      <c r="L9" s="285">
        <f>IF(Global!G9="","",Global!G9)</f>
        <v>2</v>
      </c>
      <c r="M9" s="294" t="str">
        <f t="shared" si="1"/>
        <v>V</v>
      </c>
      <c r="N9" s="287">
        <f t="shared" si="2"/>
        <v>3</v>
      </c>
      <c r="O9" s="166"/>
      <c r="P9" s="166"/>
      <c r="Q9" s="166"/>
      <c r="R9" s="166"/>
      <c r="S9" s="166"/>
    </row>
    <row r="10" spans="1:19" s="158" customFormat="1" ht="30.95" customHeight="1" thickBot="1" x14ac:dyDescent="0.25">
      <c r="A10" s="276">
        <f>Global!A10</f>
        <v>44890</v>
      </c>
      <c r="B10" s="288">
        <f>Global!B10</f>
        <v>0.29166666666666669</v>
      </c>
      <c r="C10" s="289">
        <f>Global!C10</f>
        <v>17</v>
      </c>
      <c r="D10" s="290" t="str">
        <f>Global!D10</f>
        <v>Qatar</v>
      </c>
      <c r="E10" s="291">
        <v>1</v>
      </c>
      <c r="F10" s="292" t="s">
        <v>4</v>
      </c>
      <c r="G10" s="291">
        <v>1</v>
      </c>
      <c r="H10" s="293" t="str">
        <f>Global!H10</f>
        <v>Senegal</v>
      </c>
      <c r="I10" s="283" t="str">
        <f t="shared" si="0"/>
        <v>E</v>
      </c>
      <c r="J10" s="284"/>
      <c r="K10" s="285">
        <f>IF(Global!E10="","",Global!E10)</f>
        <v>1</v>
      </c>
      <c r="L10" s="285">
        <f>IF(Global!G10="","",Global!G10)</f>
        <v>3</v>
      </c>
      <c r="M10" s="295" t="str">
        <f t="shared" si="1"/>
        <v>V</v>
      </c>
      <c r="N10" s="287">
        <f t="shared" si="2"/>
        <v>0</v>
      </c>
      <c r="O10" s="166"/>
      <c r="P10" s="166"/>
      <c r="Q10" s="166"/>
      <c r="R10" s="166"/>
      <c r="S10" s="166"/>
    </row>
    <row r="11" spans="1:19" s="158" customFormat="1" ht="30.95" customHeight="1" thickBot="1" x14ac:dyDescent="0.25">
      <c r="A11" s="276">
        <f>Global!A11</f>
        <v>44890</v>
      </c>
      <c r="B11" s="288">
        <f>Global!B11</f>
        <v>0.41666666666666669</v>
      </c>
      <c r="C11" s="289">
        <f>Global!C11</f>
        <v>18</v>
      </c>
      <c r="D11" s="290" t="str">
        <f>Global!D11</f>
        <v>Holanda (Holland)</v>
      </c>
      <c r="E11" s="291">
        <v>2</v>
      </c>
      <c r="F11" s="292" t="s">
        <v>4</v>
      </c>
      <c r="G11" s="291">
        <v>1</v>
      </c>
      <c r="H11" s="293" t="str">
        <f>Global!H11</f>
        <v>Ecuador</v>
      </c>
      <c r="I11" s="283" t="str">
        <f t="shared" si="0"/>
        <v>L</v>
      </c>
      <c r="J11" s="284"/>
      <c r="K11" s="285">
        <f>IF(Global!E11="","",Global!E11)</f>
        <v>1</v>
      </c>
      <c r="L11" s="285">
        <f>IF(Global!G11="","",Global!G11)</f>
        <v>1</v>
      </c>
      <c r="M11" s="296" t="str">
        <f t="shared" si="1"/>
        <v>E</v>
      </c>
      <c r="N11" s="287">
        <f t="shared" si="2"/>
        <v>0</v>
      </c>
      <c r="O11" s="166"/>
      <c r="P11" s="166"/>
      <c r="Q11" s="166"/>
      <c r="R11" s="166"/>
      <c r="S11" s="166"/>
    </row>
    <row r="12" spans="1:19" s="158" customFormat="1" ht="30.95" customHeight="1" thickBot="1" x14ac:dyDescent="0.25">
      <c r="A12" s="276">
        <f>Global!A12</f>
        <v>44894</v>
      </c>
      <c r="B12" s="288">
        <f>Global!B12</f>
        <v>0.375</v>
      </c>
      <c r="C12" s="289">
        <f>Global!C12</f>
        <v>33</v>
      </c>
      <c r="D12" s="290" t="str">
        <f>Global!D12</f>
        <v>Holanda (Holland)</v>
      </c>
      <c r="E12" s="291">
        <v>3</v>
      </c>
      <c r="F12" s="292" t="s">
        <v>4</v>
      </c>
      <c r="G12" s="291">
        <v>0</v>
      </c>
      <c r="H12" s="293" t="str">
        <f>Global!H12</f>
        <v>Qatar</v>
      </c>
      <c r="I12" s="283" t="str">
        <f t="shared" si="0"/>
        <v>L</v>
      </c>
      <c r="J12" s="284"/>
      <c r="K12" s="285">
        <f>IF(Global!E12="","",Global!E12)</f>
        <v>2</v>
      </c>
      <c r="L12" s="285">
        <f>IF(Global!G12="","",Global!G12)</f>
        <v>0</v>
      </c>
      <c r="M12" s="296" t="str">
        <f t="shared" si="1"/>
        <v>L</v>
      </c>
      <c r="N12" s="287">
        <f t="shared" si="2"/>
        <v>1</v>
      </c>
      <c r="O12" s="166"/>
      <c r="P12" s="166"/>
      <c r="Q12" s="166"/>
      <c r="R12" s="166"/>
      <c r="S12" s="166"/>
    </row>
    <row r="13" spans="1:19" s="158" customFormat="1" ht="30.95" customHeight="1" thickBot="1" x14ac:dyDescent="0.25">
      <c r="A13" s="276">
        <f>Global!A13</f>
        <v>44894</v>
      </c>
      <c r="B13" s="288">
        <f>Global!B13</f>
        <v>0.375</v>
      </c>
      <c r="C13" s="289">
        <f>Global!C13</f>
        <v>34</v>
      </c>
      <c r="D13" s="290" t="str">
        <f>Global!D13</f>
        <v>Ecuador</v>
      </c>
      <c r="E13" s="291">
        <v>1</v>
      </c>
      <c r="F13" s="292" t="s">
        <v>4</v>
      </c>
      <c r="G13" s="291">
        <v>0</v>
      </c>
      <c r="H13" s="293" t="str">
        <f>Global!H13</f>
        <v>Senegal</v>
      </c>
      <c r="I13" s="283" t="str">
        <f t="shared" si="0"/>
        <v>L</v>
      </c>
      <c r="J13" s="284"/>
      <c r="K13" s="285">
        <f>IF(Global!E13="","",Global!E13)</f>
        <v>1</v>
      </c>
      <c r="L13" s="285">
        <f>IF(Global!G13="","",Global!G13)</f>
        <v>2</v>
      </c>
      <c r="M13" s="296" t="str">
        <f t="shared" si="1"/>
        <v>V</v>
      </c>
      <c r="N13" s="287">
        <f t="shared" si="2"/>
        <v>0</v>
      </c>
      <c r="O13" s="166"/>
      <c r="P13" s="166"/>
      <c r="Q13" s="166"/>
      <c r="R13" s="166"/>
      <c r="S13" s="166"/>
    </row>
    <row r="14" spans="1:19" s="158" customFormat="1" ht="17.25" customHeight="1" thickBot="1" x14ac:dyDescent="0.25">
      <c r="A14" s="297" t="str">
        <f>Global!A14</f>
        <v>GRUPO B (Group B)</v>
      </c>
      <c r="B14" s="298"/>
      <c r="C14" s="299"/>
      <c r="D14" s="298"/>
      <c r="E14" s="300"/>
      <c r="F14" s="298"/>
      <c r="G14" s="300"/>
      <c r="H14" s="298"/>
      <c r="I14" s="301"/>
      <c r="J14" s="117"/>
      <c r="K14" s="302"/>
      <c r="L14" s="302"/>
      <c r="M14" s="303" t="str">
        <f t="shared" si="1"/>
        <v/>
      </c>
      <c r="N14" s="304"/>
      <c r="O14" s="166"/>
      <c r="P14" s="166"/>
      <c r="Q14" s="166"/>
      <c r="R14" s="166"/>
      <c r="S14" s="166"/>
    </row>
    <row r="15" spans="1:19" s="158" customFormat="1" ht="30.95" customHeight="1" thickBot="1" x14ac:dyDescent="0.25">
      <c r="A15" s="276">
        <f>Global!A15</f>
        <v>44886</v>
      </c>
      <c r="B15" s="305">
        <f>Global!B15</f>
        <v>0.29166666666666669</v>
      </c>
      <c r="C15" s="278">
        <f>Global!C15</f>
        <v>3</v>
      </c>
      <c r="D15" s="279" t="str">
        <f>Global!D15</f>
        <v>Inglaterra (England)</v>
      </c>
      <c r="E15" s="280">
        <v>3</v>
      </c>
      <c r="F15" s="281" t="s">
        <v>4</v>
      </c>
      <c r="G15" s="280">
        <v>1</v>
      </c>
      <c r="H15" s="282" t="str">
        <f>Global!H15</f>
        <v>Irán</v>
      </c>
      <c r="I15" s="283" t="str">
        <f t="shared" ref="I15:I20" si="3">IF(OR(E15="",G15=""),"",IF(E15&gt;G15,"L",IF(G15&gt;E15,"V","E")))</f>
        <v>L</v>
      </c>
      <c r="J15" s="284"/>
      <c r="K15" s="285">
        <f>IF(Global!E15="","",Global!E15)</f>
        <v>6</v>
      </c>
      <c r="L15" s="285">
        <f>IF(Global!G15="","",Global!G15)</f>
        <v>2</v>
      </c>
      <c r="M15" s="296" t="str">
        <f t="shared" si="1"/>
        <v>L</v>
      </c>
      <c r="N15" s="287">
        <f t="shared" ref="N15:N20" si="4">IF(M15="","",IF(AND(E15=K15,L15=G15),GPOSPuntosPorMarcador,0)+IF(M15=I15,GPOSPuntosPorGanador,0)+IF(E15-G15=K15-L15,GPOSPuntosPorDiferencia,0))</f>
        <v>1</v>
      </c>
      <c r="O15" s="166"/>
      <c r="P15" s="166"/>
      <c r="Q15" s="166"/>
      <c r="R15" s="166"/>
      <c r="S15" s="166"/>
    </row>
    <row r="16" spans="1:19" s="158" customFormat="1" ht="30.95" customHeight="1" thickBot="1" x14ac:dyDescent="0.25">
      <c r="A16" s="276">
        <f>Global!A16</f>
        <v>44886</v>
      </c>
      <c r="B16" s="306">
        <f>Global!B16</f>
        <v>0.54166666666666663</v>
      </c>
      <c r="C16" s="289">
        <f>Global!C16</f>
        <v>4</v>
      </c>
      <c r="D16" s="290" t="str">
        <f>Global!D16</f>
        <v>Estados Unidos (USA)</v>
      </c>
      <c r="E16" s="291">
        <v>0</v>
      </c>
      <c r="F16" s="292" t="s">
        <v>4</v>
      </c>
      <c r="G16" s="291">
        <v>0</v>
      </c>
      <c r="H16" s="293" t="str">
        <f>Global!H16</f>
        <v>Gales (Wales)</v>
      </c>
      <c r="I16" s="283" t="str">
        <f t="shared" si="3"/>
        <v>E</v>
      </c>
      <c r="J16" s="284"/>
      <c r="K16" s="285">
        <f>IF(Global!E16="","",Global!E16)</f>
        <v>1</v>
      </c>
      <c r="L16" s="285">
        <f>IF(Global!G16="","",Global!G16)</f>
        <v>1</v>
      </c>
      <c r="M16" s="296" t="str">
        <f t="shared" si="1"/>
        <v>E</v>
      </c>
      <c r="N16" s="287">
        <f t="shared" si="4"/>
        <v>2</v>
      </c>
      <c r="O16" s="166"/>
      <c r="P16" s="166"/>
      <c r="Q16" s="166"/>
      <c r="R16" s="166"/>
      <c r="S16" s="166"/>
    </row>
    <row r="17" spans="1:19" s="158" customFormat="1" ht="30.95" customHeight="1" thickBot="1" x14ac:dyDescent="0.25">
      <c r="A17" s="276">
        <f>Global!A17</f>
        <v>44890</v>
      </c>
      <c r="B17" s="306">
        <f>Global!B17</f>
        <v>0.54166666666666663</v>
      </c>
      <c r="C17" s="289">
        <f>Global!C17</f>
        <v>19</v>
      </c>
      <c r="D17" s="290" t="str">
        <f>Global!D17</f>
        <v>Inglaterra (England)</v>
      </c>
      <c r="E17" s="291">
        <v>2</v>
      </c>
      <c r="F17" s="292" t="s">
        <v>4</v>
      </c>
      <c r="G17" s="291">
        <v>1</v>
      </c>
      <c r="H17" s="293" t="str">
        <f>Global!H17</f>
        <v>Estados Unidos (USA)</v>
      </c>
      <c r="I17" s="283" t="str">
        <f t="shared" si="3"/>
        <v>L</v>
      </c>
      <c r="J17" s="284"/>
      <c r="K17" s="285">
        <f>IF(Global!E17="","",Global!E17)</f>
        <v>0</v>
      </c>
      <c r="L17" s="285">
        <f>IF(Global!G17="","",Global!G17)</f>
        <v>0</v>
      </c>
      <c r="M17" s="296" t="str">
        <f t="shared" si="1"/>
        <v>E</v>
      </c>
      <c r="N17" s="287">
        <f t="shared" si="4"/>
        <v>0</v>
      </c>
      <c r="O17" s="166"/>
      <c r="P17" s="166"/>
      <c r="Q17" s="166"/>
      <c r="R17" s="166"/>
      <c r="S17" s="166"/>
    </row>
    <row r="18" spans="1:19" s="158" customFormat="1" ht="30.95" customHeight="1" thickBot="1" x14ac:dyDescent="0.25">
      <c r="A18" s="276">
        <f>Global!A18</f>
        <v>44890</v>
      </c>
      <c r="B18" s="306">
        <f>Global!B18</f>
        <v>0.16666666666666666</v>
      </c>
      <c r="C18" s="289">
        <f>Global!C18</f>
        <v>20</v>
      </c>
      <c r="D18" s="290" t="str">
        <f>Global!D18</f>
        <v>Gales (Wales)</v>
      </c>
      <c r="E18" s="291">
        <v>1</v>
      </c>
      <c r="F18" s="292" t="s">
        <v>4</v>
      </c>
      <c r="G18" s="291">
        <v>1</v>
      </c>
      <c r="H18" s="293" t="str">
        <f>Global!H18</f>
        <v>Irán</v>
      </c>
      <c r="I18" s="283" t="str">
        <f t="shared" si="3"/>
        <v>E</v>
      </c>
      <c r="J18" s="284"/>
      <c r="K18" s="285">
        <f>IF(Global!E18="","",Global!E18)</f>
        <v>0</v>
      </c>
      <c r="L18" s="285">
        <f>IF(Global!G18="","",Global!G18)</f>
        <v>2</v>
      </c>
      <c r="M18" s="296" t="str">
        <f t="shared" si="1"/>
        <v>V</v>
      </c>
      <c r="N18" s="287">
        <f t="shared" si="4"/>
        <v>0</v>
      </c>
      <c r="O18" s="166"/>
      <c r="P18" s="166"/>
      <c r="Q18" s="166"/>
      <c r="R18" s="166"/>
      <c r="S18" s="166"/>
    </row>
    <row r="19" spans="1:19" s="158" customFormat="1" ht="30.95" customHeight="1" thickBot="1" x14ac:dyDescent="0.25">
      <c r="A19" s="276">
        <f>Global!A19</f>
        <v>44894</v>
      </c>
      <c r="B19" s="306">
        <f>Global!B19</f>
        <v>0.54166666666666663</v>
      </c>
      <c r="C19" s="289">
        <f>Global!C19</f>
        <v>35</v>
      </c>
      <c r="D19" s="290" t="str">
        <f>Global!D19</f>
        <v>Gales (Wales)</v>
      </c>
      <c r="E19" s="291">
        <v>1</v>
      </c>
      <c r="F19" s="292" t="s">
        <v>4</v>
      </c>
      <c r="G19" s="291">
        <v>2</v>
      </c>
      <c r="H19" s="293" t="str">
        <f>Global!H19</f>
        <v>Inglaterra (England)</v>
      </c>
      <c r="I19" s="283" t="str">
        <f t="shared" si="3"/>
        <v>V</v>
      </c>
      <c r="J19" s="284"/>
      <c r="K19" s="285">
        <f>IF(Global!E19="","",Global!E19)</f>
        <v>0</v>
      </c>
      <c r="L19" s="285">
        <f>IF(Global!G19="","",Global!G19)</f>
        <v>3</v>
      </c>
      <c r="M19" s="296" t="str">
        <f t="shared" si="1"/>
        <v>V</v>
      </c>
      <c r="N19" s="287">
        <f t="shared" si="4"/>
        <v>1</v>
      </c>
      <c r="O19" s="166"/>
      <c r="P19" s="166"/>
      <c r="Q19" s="166"/>
      <c r="R19" s="166"/>
      <c r="S19" s="166"/>
    </row>
    <row r="20" spans="1:19" s="158" customFormat="1" ht="30.95" customHeight="1" thickBot="1" x14ac:dyDescent="0.25">
      <c r="A20" s="276">
        <f>Global!A20</f>
        <v>44894</v>
      </c>
      <c r="B20" s="306">
        <f>Global!B20</f>
        <v>0.54166666666666663</v>
      </c>
      <c r="C20" s="289">
        <f>Global!C20</f>
        <v>36</v>
      </c>
      <c r="D20" s="290" t="str">
        <f>Global!D20</f>
        <v>Irán</v>
      </c>
      <c r="E20" s="291">
        <v>0</v>
      </c>
      <c r="F20" s="292" t="s">
        <v>4</v>
      </c>
      <c r="G20" s="291">
        <v>1</v>
      </c>
      <c r="H20" s="293" t="str">
        <f>Global!H20</f>
        <v>Estados Unidos (USA)</v>
      </c>
      <c r="I20" s="283" t="str">
        <f t="shared" si="3"/>
        <v>V</v>
      </c>
      <c r="J20" s="284"/>
      <c r="K20" s="285">
        <f>IF(Global!E20="","",Global!E20)</f>
        <v>0</v>
      </c>
      <c r="L20" s="285">
        <f>IF(Global!G20="","",Global!G20)</f>
        <v>1</v>
      </c>
      <c r="M20" s="296" t="str">
        <f t="shared" si="1"/>
        <v>V</v>
      </c>
      <c r="N20" s="287">
        <f t="shared" si="4"/>
        <v>3</v>
      </c>
      <c r="O20" s="166"/>
      <c r="P20" s="166"/>
      <c r="Q20" s="166"/>
      <c r="R20" s="166"/>
      <c r="S20" s="166"/>
    </row>
    <row r="21" spans="1:19" s="158" customFormat="1" ht="17.25" customHeight="1" thickBot="1" x14ac:dyDescent="0.25">
      <c r="A21" s="297" t="str">
        <f>Global!A21</f>
        <v>GRUPO C (Group C)</v>
      </c>
      <c r="B21" s="298"/>
      <c r="C21" s="299"/>
      <c r="D21" s="298"/>
      <c r="E21" s="300"/>
      <c r="F21" s="298"/>
      <c r="G21" s="300"/>
      <c r="H21" s="298"/>
      <c r="I21" s="301"/>
      <c r="J21" s="117"/>
      <c r="K21" s="302"/>
      <c r="L21" s="302"/>
      <c r="M21" s="303" t="str">
        <f t="shared" si="1"/>
        <v/>
      </c>
      <c r="N21" s="304"/>
      <c r="O21" s="166"/>
      <c r="P21" s="166"/>
      <c r="Q21" s="166"/>
      <c r="R21" s="166"/>
      <c r="S21" s="166"/>
    </row>
    <row r="22" spans="1:19" s="158" customFormat="1" ht="30.95" customHeight="1" thickBot="1" x14ac:dyDescent="0.25">
      <c r="A22" s="276">
        <f>Global!A22</f>
        <v>44887</v>
      </c>
      <c r="B22" s="305">
        <f>Global!B22</f>
        <v>0.16666666666666666</v>
      </c>
      <c r="C22" s="278">
        <f>Global!C22</f>
        <v>5</v>
      </c>
      <c r="D22" s="279" t="str">
        <f>Global!D22</f>
        <v>Argentina</v>
      </c>
      <c r="E22" s="280">
        <v>3</v>
      </c>
      <c r="F22" s="281" t="s">
        <v>4</v>
      </c>
      <c r="G22" s="280">
        <v>0</v>
      </c>
      <c r="H22" s="282" t="str">
        <f>Global!H22</f>
        <v>A. Saudita (Saudi A.)</v>
      </c>
      <c r="I22" s="283" t="str">
        <f t="shared" ref="I22:I27" si="5">IF(OR(E22="",G22=""),"",IF(E22&gt;G22,"L",IF(G22&gt;E22,"V","E")))</f>
        <v>L</v>
      </c>
      <c r="J22" s="284"/>
      <c r="K22" s="285">
        <f>IF(Global!E22="","",Global!E22)</f>
        <v>1</v>
      </c>
      <c r="L22" s="285">
        <f>IF(Global!G22="","",Global!G22)</f>
        <v>2</v>
      </c>
      <c r="M22" s="296" t="str">
        <f t="shared" si="1"/>
        <v>V</v>
      </c>
      <c r="N22" s="287">
        <f t="shared" ref="N22:N27" si="6">IF(M22="","",IF(AND(E22=K22,L22=G22),GPOSPuntosPorMarcador,0)+IF(M22=I22,GPOSPuntosPorGanador,0)+IF(E22-G22=K22-L22,GPOSPuntosPorDiferencia,0))</f>
        <v>0</v>
      </c>
      <c r="O22" s="166"/>
      <c r="P22" s="166"/>
      <c r="Q22" s="166"/>
      <c r="R22" s="166"/>
      <c r="S22" s="166"/>
    </row>
    <row r="23" spans="1:19" s="158" customFormat="1" ht="30.95" customHeight="1" thickBot="1" x14ac:dyDescent="0.25">
      <c r="A23" s="276">
        <f>Global!A23</f>
        <v>44887</v>
      </c>
      <c r="B23" s="306">
        <f>Global!B23</f>
        <v>0.41666666666666669</v>
      </c>
      <c r="C23" s="289">
        <f>Global!C23</f>
        <v>6</v>
      </c>
      <c r="D23" s="290" t="str">
        <f>Global!D23</f>
        <v>México</v>
      </c>
      <c r="E23" s="291">
        <v>0</v>
      </c>
      <c r="F23" s="292" t="s">
        <v>4</v>
      </c>
      <c r="G23" s="291">
        <v>1</v>
      </c>
      <c r="H23" s="293" t="str">
        <f>Global!H23</f>
        <v>Polonia (Poland)</v>
      </c>
      <c r="I23" s="283" t="str">
        <f t="shared" si="5"/>
        <v>V</v>
      </c>
      <c r="J23" s="284"/>
      <c r="K23" s="285">
        <f>IF(Global!E23="","",Global!E23)</f>
        <v>0</v>
      </c>
      <c r="L23" s="285">
        <f>IF(Global!G23="","",Global!G23)</f>
        <v>0</v>
      </c>
      <c r="M23" s="296" t="str">
        <f t="shared" si="1"/>
        <v>E</v>
      </c>
      <c r="N23" s="287">
        <f t="shared" si="6"/>
        <v>0</v>
      </c>
      <c r="O23" s="166"/>
      <c r="P23" s="166"/>
      <c r="Q23" s="166"/>
      <c r="R23" s="166"/>
      <c r="S23" s="166"/>
    </row>
    <row r="24" spans="1:19" s="158" customFormat="1" ht="30.95" customHeight="1" thickBot="1" x14ac:dyDescent="0.25">
      <c r="A24" s="276">
        <f>Global!A24</f>
        <v>44891</v>
      </c>
      <c r="B24" s="306">
        <f>Global!B24</f>
        <v>0.54166666666666663</v>
      </c>
      <c r="C24" s="289">
        <f>Global!C24</f>
        <v>22</v>
      </c>
      <c r="D24" s="290" t="str">
        <f>Global!D24</f>
        <v>Argentina</v>
      </c>
      <c r="E24" s="291">
        <v>3</v>
      </c>
      <c r="F24" s="292" t="s">
        <v>4</v>
      </c>
      <c r="G24" s="291">
        <v>1</v>
      </c>
      <c r="H24" s="293" t="str">
        <f>Global!H24</f>
        <v>México</v>
      </c>
      <c r="I24" s="283" t="str">
        <f t="shared" si="5"/>
        <v>L</v>
      </c>
      <c r="J24" s="284"/>
      <c r="K24" s="285">
        <f>IF(Global!E24="","",Global!E24)</f>
        <v>2</v>
      </c>
      <c r="L24" s="285">
        <f>IF(Global!G24="","",Global!G24)</f>
        <v>0</v>
      </c>
      <c r="M24" s="296" t="str">
        <f t="shared" si="1"/>
        <v>L</v>
      </c>
      <c r="N24" s="287">
        <f t="shared" si="6"/>
        <v>2</v>
      </c>
      <c r="O24" s="166"/>
      <c r="P24" s="166"/>
      <c r="Q24" s="166"/>
      <c r="R24" s="166"/>
      <c r="S24" s="166"/>
    </row>
    <row r="25" spans="1:19" s="158" customFormat="1" ht="30.95" customHeight="1" thickBot="1" x14ac:dyDescent="0.25">
      <c r="A25" s="276">
        <f>Global!A25</f>
        <v>44891</v>
      </c>
      <c r="B25" s="306">
        <f>Global!B25</f>
        <v>0.29166666666666669</v>
      </c>
      <c r="C25" s="289">
        <f>Global!C25</f>
        <v>23</v>
      </c>
      <c r="D25" s="290" t="str">
        <f>Global!D25</f>
        <v>Polonia (Poland)</v>
      </c>
      <c r="E25" s="291">
        <v>2</v>
      </c>
      <c r="F25" s="292" t="s">
        <v>4</v>
      </c>
      <c r="G25" s="291">
        <v>0</v>
      </c>
      <c r="H25" s="293" t="str">
        <f>Global!H25</f>
        <v>A. Saudita (Saudi A.)</v>
      </c>
      <c r="I25" s="283" t="str">
        <f t="shared" si="5"/>
        <v>L</v>
      </c>
      <c r="J25" s="284"/>
      <c r="K25" s="285">
        <f>IF(Global!E25="","",Global!E25)</f>
        <v>2</v>
      </c>
      <c r="L25" s="285">
        <f>IF(Global!G25="","",Global!G25)</f>
        <v>0</v>
      </c>
      <c r="M25" s="296" t="str">
        <f t="shared" si="1"/>
        <v>L</v>
      </c>
      <c r="N25" s="287">
        <f t="shared" si="6"/>
        <v>3</v>
      </c>
      <c r="O25" s="166"/>
      <c r="P25" s="166"/>
      <c r="Q25" s="166"/>
      <c r="R25" s="166"/>
      <c r="S25" s="166"/>
    </row>
    <row r="26" spans="1:19" s="158" customFormat="1" ht="30.95" customHeight="1" thickBot="1" x14ac:dyDescent="0.25">
      <c r="A26" s="276">
        <f>Global!A26</f>
        <v>44895</v>
      </c>
      <c r="B26" s="306">
        <f>Global!B26</f>
        <v>0.54166666666666663</v>
      </c>
      <c r="C26" s="289">
        <f>Global!C26</f>
        <v>37</v>
      </c>
      <c r="D26" s="290" t="str">
        <f>Global!D26</f>
        <v>Polonia (Poland)</v>
      </c>
      <c r="E26" s="291">
        <v>1</v>
      </c>
      <c r="F26" s="292" t="s">
        <v>4</v>
      </c>
      <c r="G26" s="291">
        <v>2</v>
      </c>
      <c r="H26" s="293" t="str">
        <f>Global!H26</f>
        <v>Argentina</v>
      </c>
      <c r="I26" s="283" t="str">
        <f t="shared" si="5"/>
        <v>V</v>
      </c>
      <c r="J26" s="284"/>
      <c r="K26" s="285">
        <f>IF(Global!E26="","",Global!E26)</f>
        <v>0</v>
      </c>
      <c r="L26" s="285">
        <f>IF(Global!G26="","",Global!G26)</f>
        <v>2</v>
      </c>
      <c r="M26" s="296" t="str">
        <f t="shared" si="1"/>
        <v>V</v>
      </c>
      <c r="N26" s="287">
        <f t="shared" si="6"/>
        <v>1</v>
      </c>
      <c r="O26" s="166"/>
      <c r="P26" s="166"/>
      <c r="Q26" s="166"/>
      <c r="R26" s="166"/>
      <c r="S26" s="166"/>
    </row>
    <row r="27" spans="1:19" s="158" customFormat="1" ht="30.95" customHeight="1" thickBot="1" x14ac:dyDescent="0.25">
      <c r="A27" s="276">
        <f>Global!A27</f>
        <v>44895</v>
      </c>
      <c r="B27" s="306">
        <f>Global!B27</f>
        <v>0.54166666666666663</v>
      </c>
      <c r="C27" s="289">
        <f>Global!C27</f>
        <v>38</v>
      </c>
      <c r="D27" s="290" t="str">
        <f>Global!D27</f>
        <v>A. Saudita (Saudi A.)</v>
      </c>
      <c r="E27" s="291">
        <v>0</v>
      </c>
      <c r="F27" s="292" t="s">
        <v>4</v>
      </c>
      <c r="G27" s="291">
        <v>2</v>
      </c>
      <c r="H27" s="293" t="str">
        <f>Global!H27</f>
        <v>México</v>
      </c>
      <c r="I27" s="283" t="str">
        <f t="shared" si="5"/>
        <v>V</v>
      </c>
      <c r="J27" s="284"/>
      <c r="K27" s="285">
        <f>IF(Global!E27="","",Global!E27)</f>
        <v>1</v>
      </c>
      <c r="L27" s="285">
        <f>IF(Global!G27="","",Global!G27)</f>
        <v>2</v>
      </c>
      <c r="M27" s="296" t="str">
        <f t="shared" si="1"/>
        <v>V</v>
      </c>
      <c r="N27" s="287">
        <f t="shared" si="6"/>
        <v>1</v>
      </c>
      <c r="O27" s="166"/>
      <c r="P27" s="166"/>
      <c r="Q27" s="166"/>
      <c r="R27" s="166"/>
      <c r="S27" s="166"/>
    </row>
    <row r="28" spans="1:19" s="158" customFormat="1" ht="17.25" customHeight="1" thickBot="1" x14ac:dyDescent="0.25">
      <c r="A28" s="297" t="str">
        <f>Global!A28</f>
        <v>GRUPO D (Group D )</v>
      </c>
      <c r="B28" s="298"/>
      <c r="C28" s="299"/>
      <c r="D28" s="298"/>
      <c r="E28" s="300"/>
      <c r="F28" s="298"/>
      <c r="G28" s="300"/>
      <c r="H28" s="298"/>
      <c r="I28" s="301"/>
      <c r="J28" s="117"/>
      <c r="K28" s="302"/>
      <c r="L28" s="302"/>
      <c r="M28" s="303" t="str">
        <f t="shared" si="1"/>
        <v/>
      </c>
      <c r="N28" s="304"/>
      <c r="O28" s="166"/>
      <c r="P28" s="166"/>
      <c r="Q28" s="166"/>
      <c r="R28" s="166"/>
      <c r="S28" s="166"/>
    </row>
    <row r="29" spans="1:19" s="158" customFormat="1" ht="30.95" customHeight="1" thickBot="1" x14ac:dyDescent="0.25">
      <c r="A29" s="276">
        <f>Global!A29</f>
        <v>44887</v>
      </c>
      <c r="B29" s="305">
        <f>Global!B29</f>
        <v>0.54166666666666663</v>
      </c>
      <c r="C29" s="278">
        <f>Global!C29</f>
        <v>7</v>
      </c>
      <c r="D29" s="279" t="str">
        <f>Global!D29</f>
        <v>Francia (France)</v>
      </c>
      <c r="E29" s="280">
        <v>1</v>
      </c>
      <c r="F29" s="281" t="s">
        <v>4</v>
      </c>
      <c r="G29" s="280">
        <v>1</v>
      </c>
      <c r="H29" s="282" t="str">
        <f>Global!H29</f>
        <v>Australia</v>
      </c>
      <c r="I29" s="283" t="str">
        <f t="shared" ref="I29:I34" si="7">IF(OR(E29="",G29=""),"",IF(E29&gt;G29,"L",IF(G29&gt;E29,"V","E")))</f>
        <v>E</v>
      </c>
      <c r="J29" s="284"/>
      <c r="K29" s="285">
        <f>IF(Global!E29="","",Global!E29)</f>
        <v>4</v>
      </c>
      <c r="L29" s="285">
        <f>IF(Global!G29="","",Global!G29)</f>
        <v>1</v>
      </c>
      <c r="M29" s="296" t="str">
        <f t="shared" si="1"/>
        <v>L</v>
      </c>
      <c r="N29" s="287">
        <f t="shared" ref="N29:N34" si="8">IF(M29="","",IF(AND(E29=K29,L29=G29),GPOSPuntosPorMarcador,0)+IF(M29=I29,GPOSPuntosPorGanador,0)+IF(E29-G29=K29-L29,GPOSPuntosPorDiferencia,0))</f>
        <v>0</v>
      </c>
      <c r="O29" s="166"/>
      <c r="P29" s="166"/>
      <c r="Q29" s="166"/>
      <c r="R29" s="166"/>
      <c r="S29" s="166"/>
    </row>
    <row r="30" spans="1:19" s="158" customFormat="1" ht="30.95" customHeight="1" thickBot="1" x14ac:dyDescent="0.25">
      <c r="A30" s="276">
        <f>Global!A30</f>
        <v>44887</v>
      </c>
      <c r="B30" s="306">
        <f>Global!B30</f>
        <v>0.29166666666666669</v>
      </c>
      <c r="C30" s="289">
        <f>Global!C30</f>
        <v>8</v>
      </c>
      <c r="D30" s="290" t="str">
        <f>Global!D30</f>
        <v>Dinamarca (Denmark)</v>
      </c>
      <c r="E30" s="291">
        <v>1</v>
      </c>
      <c r="F30" s="292" t="s">
        <v>4</v>
      </c>
      <c r="G30" s="291">
        <v>0</v>
      </c>
      <c r="H30" s="293" t="str">
        <f>Global!H30</f>
        <v>Túnez (Tunisia)</v>
      </c>
      <c r="I30" s="283" t="str">
        <f t="shared" si="7"/>
        <v>L</v>
      </c>
      <c r="J30" s="284"/>
      <c r="K30" s="285">
        <f>IF(Global!E30="","",Global!E30)</f>
        <v>0</v>
      </c>
      <c r="L30" s="285">
        <f>IF(Global!G30="","",Global!G30)</f>
        <v>0</v>
      </c>
      <c r="M30" s="296" t="str">
        <f t="shared" si="1"/>
        <v>E</v>
      </c>
      <c r="N30" s="287">
        <f t="shared" si="8"/>
        <v>0</v>
      </c>
      <c r="O30" s="166"/>
      <c r="P30" s="166"/>
      <c r="Q30" s="166"/>
      <c r="R30" s="166"/>
      <c r="S30" s="166"/>
    </row>
    <row r="31" spans="1:19" s="158" customFormat="1" ht="30.95" customHeight="1" thickBot="1" x14ac:dyDescent="0.25">
      <c r="A31" s="276">
        <f>Global!A31</f>
        <v>44891</v>
      </c>
      <c r="B31" s="306">
        <f>Global!B31</f>
        <v>0.41666666666666669</v>
      </c>
      <c r="C31" s="289">
        <f>Global!C31</f>
        <v>21</v>
      </c>
      <c r="D31" s="290" t="str">
        <f>Global!D31</f>
        <v>Francia (France)</v>
      </c>
      <c r="E31" s="291">
        <v>2</v>
      </c>
      <c r="F31" s="292" t="s">
        <v>4</v>
      </c>
      <c r="G31" s="291">
        <v>1</v>
      </c>
      <c r="H31" s="293" t="str">
        <f>Global!H31</f>
        <v>Dinamarca (Denmark)</v>
      </c>
      <c r="I31" s="283" t="str">
        <f t="shared" si="7"/>
        <v>L</v>
      </c>
      <c r="J31" s="284"/>
      <c r="K31" s="285">
        <f>IF(Global!E31="","",Global!E31)</f>
        <v>2</v>
      </c>
      <c r="L31" s="285">
        <f>IF(Global!G31="","",Global!G31)</f>
        <v>1</v>
      </c>
      <c r="M31" s="296" t="str">
        <f t="shared" si="1"/>
        <v>L</v>
      </c>
      <c r="N31" s="287">
        <f t="shared" si="8"/>
        <v>3</v>
      </c>
      <c r="O31" s="166"/>
      <c r="P31" s="166"/>
      <c r="Q31" s="166"/>
      <c r="R31" s="166"/>
      <c r="S31" s="166"/>
    </row>
    <row r="32" spans="1:19" s="158" customFormat="1" ht="30.95" customHeight="1" thickBot="1" x14ac:dyDescent="0.25">
      <c r="A32" s="276">
        <f>Global!A32</f>
        <v>44891</v>
      </c>
      <c r="B32" s="306">
        <f>Global!B32</f>
        <v>0.16666666666666666</v>
      </c>
      <c r="C32" s="289">
        <f>Global!C32</f>
        <v>24</v>
      </c>
      <c r="D32" s="290" t="str">
        <f>Global!D32</f>
        <v>Túnez (Tunisia)</v>
      </c>
      <c r="E32" s="291">
        <v>0</v>
      </c>
      <c r="F32" s="292" t="s">
        <v>4</v>
      </c>
      <c r="G32" s="291">
        <v>0</v>
      </c>
      <c r="H32" s="293" t="str">
        <f>Global!H32</f>
        <v>Australia</v>
      </c>
      <c r="I32" s="283" t="str">
        <f t="shared" si="7"/>
        <v>E</v>
      </c>
      <c r="J32" s="284"/>
      <c r="K32" s="285">
        <f>IF(Global!E32="","",Global!E32)</f>
        <v>0</v>
      </c>
      <c r="L32" s="285">
        <f>IF(Global!G32="","",Global!G32)</f>
        <v>1</v>
      </c>
      <c r="M32" s="296" t="str">
        <f t="shared" si="1"/>
        <v>V</v>
      </c>
      <c r="N32" s="287">
        <f t="shared" si="8"/>
        <v>0</v>
      </c>
      <c r="O32" s="166"/>
      <c r="P32" s="166"/>
      <c r="Q32" s="166"/>
      <c r="R32" s="166"/>
      <c r="S32" s="166"/>
    </row>
    <row r="33" spans="1:19" s="158" customFormat="1" ht="30.95" customHeight="1" thickBot="1" x14ac:dyDescent="0.25">
      <c r="A33" s="276">
        <f>Global!A33</f>
        <v>44895</v>
      </c>
      <c r="B33" s="306">
        <f>Global!B33</f>
        <v>0.375</v>
      </c>
      <c r="C33" s="289">
        <f>Global!C33</f>
        <v>39</v>
      </c>
      <c r="D33" s="290" t="str">
        <f>Global!D33</f>
        <v>Túnez (Tunisia)</v>
      </c>
      <c r="E33" s="291">
        <v>0</v>
      </c>
      <c r="F33" s="292" t="s">
        <v>4</v>
      </c>
      <c r="G33" s="291">
        <v>3</v>
      </c>
      <c r="H33" s="293" t="str">
        <f>Global!H33</f>
        <v>Francia (France)</v>
      </c>
      <c r="I33" s="283" t="str">
        <f t="shared" si="7"/>
        <v>V</v>
      </c>
      <c r="J33" s="284"/>
      <c r="K33" s="285">
        <f>IF(Global!E33="","",Global!E33)</f>
        <v>1</v>
      </c>
      <c r="L33" s="285">
        <f>IF(Global!G33="","",Global!G33)</f>
        <v>0</v>
      </c>
      <c r="M33" s="296" t="str">
        <f t="shared" si="1"/>
        <v>L</v>
      </c>
      <c r="N33" s="287">
        <f t="shared" si="8"/>
        <v>0</v>
      </c>
      <c r="O33" s="166"/>
      <c r="P33" s="166"/>
      <c r="Q33" s="166"/>
      <c r="R33" s="166"/>
      <c r="S33" s="166"/>
    </row>
    <row r="34" spans="1:19" s="158" customFormat="1" ht="30.95" customHeight="1" thickBot="1" x14ac:dyDescent="0.25">
      <c r="A34" s="276">
        <f>Global!A34</f>
        <v>44895</v>
      </c>
      <c r="B34" s="306">
        <f>Global!B34</f>
        <v>0.375</v>
      </c>
      <c r="C34" s="289">
        <f>Global!C34</f>
        <v>40</v>
      </c>
      <c r="D34" s="290" t="str">
        <f>Global!D34</f>
        <v>Australia</v>
      </c>
      <c r="E34" s="291">
        <v>0</v>
      </c>
      <c r="F34" s="292" t="s">
        <v>4</v>
      </c>
      <c r="G34" s="291">
        <v>1</v>
      </c>
      <c r="H34" s="293" t="str">
        <f>Global!H34</f>
        <v>Dinamarca (Denmark)</v>
      </c>
      <c r="I34" s="283" t="str">
        <f t="shared" si="7"/>
        <v>V</v>
      </c>
      <c r="J34" s="284"/>
      <c r="K34" s="285">
        <f>IF(Global!E34="","",Global!E34)</f>
        <v>1</v>
      </c>
      <c r="L34" s="285">
        <f>IF(Global!G34="","",Global!G34)</f>
        <v>0</v>
      </c>
      <c r="M34" s="296" t="str">
        <f t="shared" si="1"/>
        <v>L</v>
      </c>
      <c r="N34" s="287">
        <f t="shared" si="8"/>
        <v>0</v>
      </c>
      <c r="O34" s="166"/>
      <c r="P34" s="166"/>
      <c r="Q34" s="166"/>
      <c r="R34" s="166"/>
      <c r="S34" s="166"/>
    </row>
    <row r="35" spans="1:19" s="158" customFormat="1" ht="17.25" customHeight="1" thickBot="1" x14ac:dyDescent="0.25">
      <c r="A35" s="297" t="str">
        <f>Global!A35</f>
        <v>Grupo E  (Group  E)</v>
      </c>
      <c r="B35" s="298"/>
      <c r="C35" s="299"/>
      <c r="D35" s="298"/>
      <c r="E35" s="300"/>
      <c r="F35" s="298"/>
      <c r="G35" s="300"/>
      <c r="H35" s="298"/>
      <c r="I35" s="301"/>
      <c r="J35" s="117"/>
      <c r="K35" s="302"/>
      <c r="L35" s="302"/>
      <c r="M35" s="303" t="str">
        <f t="shared" si="1"/>
        <v/>
      </c>
      <c r="N35" s="304"/>
      <c r="O35" s="166"/>
      <c r="P35" s="166"/>
      <c r="Q35" s="166"/>
      <c r="R35" s="166"/>
      <c r="S35" s="166"/>
    </row>
    <row r="36" spans="1:19" s="158" customFormat="1" ht="30.95" customHeight="1" thickBot="1" x14ac:dyDescent="0.25">
      <c r="A36" s="276">
        <f>Global!A36</f>
        <v>44888</v>
      </c>
      <c r="B36" s="305">
        <f>Global!B36</f>
        <v>0.41666666666666669</v>
      </c>
      <c r="C36" s="278">
        <f>Global!C36</f>
        <v>9</v>
      </c>
      <c r="D36" s="279" t="str">
        <f>Global!D36</f>
        <v>España (Spain)</v>
      </c>
      <c r="E36" s="280">
        <v>2</v>
      </c>
      <c r="F36" s="281" t="s">
        <v>4</v>
      </c>
      <c r="G36" s="280">
        <v>0</v>
      </c>
      <c r="H36" s="282" t="str">
        <f>Global!H36</f>
        <v>Costa Rica</v>
      </c>
      <c r="I36" s="283" t="str">
        <f t="shared" ref="I36:I41" si="9">IF(OR(E36="",G36=""),"",IF(E36&gt;G36,"L",IF(G36&gt;E36,"V","E")))</f>
        <v>L</v>
      </c>
      <c r="J36" s="284"/>
      <c r="K36" s="285">
        <f>IF(Global!E36="","",Global!E36)</f>
        <v>7</v>
      </c>
      <c r="L36" s="285">
        <f>IF(Global!G36="","",Global!G36)</f>
        <v>0</v>
      </c>
      <c r="M36" s="296" t="str">
        <f t="shared" si="1"/>
        <v>L</v>
      </c>
      <c r="N36" s="287">
        <f t="shared" ref="N36:N41" si="10">IF(M36="","",IF(AND(E36=K36,L36=G36),GPOSPuntosPorMarcador,0)+IF(M36=I36,GPOSPuntosPorGanador,0)+IF(E36-G36=K36-L36,GPOSPuntosPorDiferencia,0))</f>
        <v>1</v>
      </c>
      <c r="O36" s="166"/>
      <c r="P36" s="166"/>
      <c r="Q36" s="166"/>
      <c r="R36" s="166"/>
      <c r="S36" s="166"/>
    </row>
    <row r="37" spans="1:19" s="158" customFormat="1" ht="30.95" customHeight="1" thickBot="1" x14ac:dyDescent="0.25">
      <c r="A37" s="276">
        <f>Global!A37</f>
        <v>44888</v>
      </c>
      <c r="B37" s="306">
        <f>Global!B37</f>
        <v>0.29166666666666669</v>
      </c>
      <c r="C37" s="289">
        <f>Global!C37</f>
        <v>10</v>
      </c>
      <c r="D37" s="290" t="str">
        <f>Global!D37</f>
        <v>Alemania (Germany)</v>
      </c>
      <c r="E37" s="291">
        <v>3</v>
      </c>
      <c r="F37" s="292" t="s">
        <v>4</v>
      </c>
      <c r="G37" s="291">
        <v>0</v>
      </c>
      <c r="H37" s="293" t="str">
        <f>Global!H37</f>
        <v>Japón (Japan)</v>
      </c>
      <c r="I37" s="283" t="str">
        <f t="shared" si="9"/>
        <v>L</v>
      </c>
      <c r="J37" s="284"/>
      <c r="K37" s="285">
        <f>IF(Global!E37="","",Global!E37)</f>
        <v>1</v>
      </c>
      <c r="L37" s="285">
        <f>IF(Global!G37="","",Global!G37)</f>
        <v>2</v>
      </c>
      <c r="M37" s="296" t="str">
        <f t="shared" si="1"/>
        <v>V</v>
      </c>
      <c r="N37" s="287">
        <f t="shared" si="10"/>
        <v>0</v>
      </c>
      <c r="O37" s="166"/>
      <c r="P37" s="166"/>
      <c r="Q37" s="166"/>
      <c r="R37" s="166"/>
      <c r="S37" s="166"/>
    </row>
    <row r="38" spans="1:19" s="158" customFormat="1" ht="30.95" customHeight="1" thickBot="1" x14ac:dyDescent="0.25">
      <c r="A38" s="276">
        <f>Global!A38</f>
        <v>44892</v>
      </c>
      <c r="B38" s="306">
        <f>Global!B38</f>
        <v>0.54166666666666663</v>
      </c>
      <c r="C38" s="289">
        <f>Global!C38</f>
        <v>25</v>
      </c>
      <c r="D38" s="290" t="str">
        <f>Global!D38</f>
        <v>España (Spain)</v>
      </c>
      <c r="E38" s="291">
        <v>1</v>
      </c>
      <c r="F38" s="292" t="s">
        <v>4</v>
      </c>
      <c r="G38" s="291">
        <v>1</v>
      </c>
      <c r="H38" s="293" t="str">
        <f>Global!H38</f>
        <v>Alemania (Germany)</v>
      </c>
      <c r="I38" s="283" t="str">
        <f t="shared" si="9"/>
        <v>E</v>
      </c>
      <c r="J38" s="284"/>
      <c r="K38" s="285">
        <f>IF(Global!E38="","",Global!E38)</f>
        <v>1</v>
      </c>
      <c r="L38" s="285">
        <f>IF(Global!G38="","",Global!G38)</f>
        <v>1</v>
      </c>
      <c r="M38" s="296" t="str">
        <f t="shared" si="1"/>
        <v>E</v>
      </c>
      <c r="N38" s="287">
        <f t="shared" si="10"/>
        <v>3</v>
      </c>
      <c r="O38" s="166"/>
      <c r="P38" s="166"/>
      <c r="Q38" s="166"/>
      <c r="R38" s="166"/>
      <c r="S38" s="166"/>
    </row>
    <row r="39" spans="1:19" s="158" customFormat="1" ht="30.95" customHeight="1" thickBot="1" x14ac:dyDescent="0.25">
      <c r="A39" s="276">
        <f>Global!A39</f>
        <v>44892</v>
      </c>
      <c r="B39" s="306">
        <f>Global!B39</f>
        <v>0.16666666666666666</v>
      </c>
      <c r="C39" s="289">
        <f>Global!C39</f>
        <v>26</v>
      </c>
      <c r="D39" s="290" t="str">
        <f>Global!D39</f>
        <v>Japón (Japan)</v>
      </c>
      <c r="E39" s="280">
        <v>1</v>
      </c>
      <c r="F39" s="292" t="s">
        <v>4</v>
      </c>
      <c r="G39" s="280">
        <v>0</v>
      </c>
      <c r="H39" s="293" t="str">
        <f>Global!H39</f>
        <v>Costa Rica</v>
      </c>
      <c r="I39" s="283" t="str">
        <f t="shared" si="9"/>
        <v>L</v>
      </c>
      <c r="J39" s="284"/>
      <c r="K39" s="285">
        <f>IF(Global!E39="","",Global!E39)</f>
        <v>0</v>
      </c>
      <c r="L39" s="285">
        <f>IF(Global!G39="","",Global!G39)</f>
        <v>1</v>
      </c>
      <c r="M39" s="296" t="str">
        <f t="shared" si="1"/>
        <v>V</v>
      </c>
      <c r="N39" s="287">
        <f t="shared" si="10"/>
        <v>0</v>
      </c>
      <c r="O39" s="166"/>
      <c r="P39" s="166"/>
      <c r="Q39" s="166"/>
      <c r="R39" s="166"/>
      <c r="S39" s="166"/>
    </row>
    <row r="40" spans="1:19" s="158" customFormat="1" ht="30.95" customHeight="1" thickBot="1" x14ac:dyDescent="0.25">
      <c r="A40" s="276">
        <f>Global!A40</f>
        <v>44896</v>
      </c>
      <c r="B40" s="306">
        <f>Global!B40</f>
        <v>0.54166666666666663</v>
      </c>
      <c r="C40" s="289">
        <f>Global!C40</f>
        <v>43</v>
      </c>
      <c r="D40" s="290" t="str">
        <f>Global!D40</f>
        <v>Japón (Japan)</v>
      </c>
      <c r="E40" s="307">
        <v>0</v>
      </c>
      <c r="F40" s="292" t="s">
        <v>4</v>
      </c>
      <c r="G40" s="307">
        <v>2</v>
      </c>
      <c r="H40" s="293" t="str">
        <f>Global!H40</f>
        <v>España (Spain)</v>
      </c>
      <c r="I40" s="283" t="str">
        <f t="shared" si="9"/>
        <v>V</v>
      </c>
      <c r="J40" s="284"/>
      <c r="K40" s="285">
        <f>IF(Global!E40="","",Global!E40)</f>
        <v>2</v>
      </c>
      <c r="L40" s="285">
        <f>IF(Global!G40="","",Global!G40)</f>
        <v>1</v>
      </c>
      <c r="M40" s="296" t="str">
        <f t="shared" si="1"/>
        <v>L</v>
      </c>
      <c r="N40" s="287">
        <f t="shared" si="10"/>
        <v>0</v>
      </c>
      <c r="O40" s="166"/>
      <c r="P40" s="166"/>
      <c r="Q40" s="166"/>
      <c r="R40" s="166"/>
      <c r="S40" s="166"/>
    </row>
    <row r="41" spans="1:19" s="158" customFormat="1" ht="30.95" customHeight="1" thickBot="1" x14ac:dyDescent="0.25">
      <c r="A41" s="276">
        <f>Global!A41</f>
        <v>44896</v>
      </c>
      <c r="B41" s="306">
        <f>Global!B41</f>
        <v>0.54166666666666663</v>
      </c>
      <c r="C41" s="289">
        <f>Global!C41</f>
        <v>44</v>
      </c>
      <c r="D41" s="290" t="str">
        <f>Global!D41</f>
        <v>Costa Rica</v>
      </c>
      <c r="E41" s="280">
        <v>0</v>
      </c>
      <c r="F41" s="292" t="s">
        <v>4</v>
      </c>
      <c r="G41" s="280">
        <v>2</v>
      </c>
      <c r="H41" s="293" t="str">
        <f>Global!H41</f>
        <v>Alemania (Germany)</v>
      </c>
      <c r="I41" s="283" t="str">
        <f t="shared" si="9"/>
        <v>V</v>
      </c>
      <c r="J41" s="284"/>
      <c r="K41" s="285">
        <f>IF(Global!E41="","",Global!E41)</f>
        <v>2</v>
      </c>
      <c r="L41" s="285">
        <f>IF(Global!G41="","",Global!G41)</f>
        <v>4</v>
      </c>
      <c r="M41" s="296" t="str">
        <f t="shared" si="1"/>
        <v>V</v>
      </c>
      <c r="N41" s="287">
        <f t="shared" si="10"/>
        <v>2</v>
      </c>
      <c r="O41" s="166"/>
      <c r="P41" s="166"/>
      <c r="Q41" s="166"/>
      <c r="R41" s="166"/>
      <c r="S41" s="166"/>
    </row>
    <row r="42" spans="1:19" s="158" customFormat="1" ht="17.25" customHeight="1" thickBot="1" x14ac:dyDescent="0.25">
      <c r="A42" s="297" t="str">
        <f>Global!A42</f>
        <v>GRUPO F (Group F )</v>
      </c>
      <c r="B42" s="298"/>
      <c r="C42" s="299"/>
      <c r="D42" s="298"/>
      <c r="E42" s="300"/>
      <c r="F42" s="298"/>
      <c r="G42" s="300"/>
      <c r="H42" s="298"/>
      <c r="I42" s="301"/>
      <c r="J42" s="117"/>
      <c r="K42" s="302"/>
      <c r="L42" s="302"/>
      <c r="M42" s="303" t="str">
        <f t="shared" si="1"/>
        <v/>
      </c>
      <c r="N42" s="304"/>
      <c r="O42" s="166"/>
      <c r="P42" s="166"/>
      <c r="Q42" s="166"/>
      <c r="R42" s="166"/>
      <c r="S42" s="166"/>
    </row>
    <row r="43" spans="1:19" s="158" customFormat="1" ht="30.95" customHeight="1" thickBot="1" x14ac:dyDescent="0.25">
      <c r="A43" s="276">
        <f>Global!A43</f>
        <v>44888</v>
      </c>
      <c r="B43" s="305">
        <f>Global!B43</f>
        <v>0.54166666666666663</v>
      </c>
      <c r="C43" s="278">
        <f>Global!C43</f>
        <v>11</v>
      </c>
      <c r="D43" s="279" t="str">
        <f>Global!D43</f>
        <v>Bélgica (Belgium)</v>
      </c>
      <c r="E43" s="280">
        <v>2</v>
      </c>
      <c r="F43" s="281" t="s">
        <v>4</v>
      </c>
      <c r="G43" s="280">
        <v>1</v>
      </c>
      <c r="H43" s="282" t="str">
        <f>Global!H43</f>
        <v>Canada</v>
      </c>
      <c r="I43" s="283" t="str">
        <f t="shared" ref="I43:I48" si="11">IF(OR(E43="",G43=""),"",IF(E43&gt;G43,"L",IF(G43&gt;E43,"V","E")))</f>
        <v>L</v>
      </c>
      <c r="J43" s="284"/>
      <c r="K43" s="285">
        <f>IF(Global!E43="","",Global!E43)</f>
        <v>1</v>
      </c>
      <c r="L43" s="285">
        <f>IF(Global!G43="","",Global!G43)</f>
        <v>0</v>
      </c>
      <c r="M43" s="296" t="str">
        <f t="shared" si="1"/>
        <v>L</v>
      </c>
      <c r="N43" s="287">
        <f t="shared" ref="N43:N48" si="12">IF(M43="","",IF(AND(E43=K43,L43=G43),GPOSPuntosPorMarcador,0)+IF(M43=I43,GPOSPuntosPorGanador,0)+IF(E43-G43=K43-L43,GPOSPuntosPorDiferencia,0))</f>
        <v>2</v>
      </c>
      <c r="O43" s="166"/>
      <c r="P43" s="166"/>
      <c r="Q43" s="166"/>
      <c r="R43" s="166"/>
      <c r="S43" s="166"/>
    </row>
    <row r="44" spans="1:19" s="158" customFormat="1" ht="30.95" customHeight="1" thickBot="1" x14ac:dyDescent="0.25">
      <c r="A44" s="276">
        <f>Global!A44</f>
        <v>44888</v>
      </c>
      <c r="B44" s="306">
        <f>Global!B44</f>
        <v>0.16666666666666666</v>
      </c>
      <c r="C44" s="289">
        <f>Global!C44</f>
        <v>12</v>
      </c>
      <c r="D44" s="290" t="str">
        <f>Global!D44</f>
        <v>Marruecos (Morocco)</v>
      </c>
      <c r="E44" s="291">
        <v>0</v>
      </c>
      <c r="F44" s="292" t="s">
        <v>4</v>
      </c>
      <c r="G44" s="291">
        <v>1</v>
      </c>
      <c r="H44" s="293" t="str">
        <f>Global!H44</f>
        <v>Croacia</v>
      </c>
      <c r="I44" s="283" t="str">
        <f t="shared" si="11"/>
        <v>V</v>
      </c>
      <c r="J44" s="284"/>
      <c r="K44" s="285">
        <f>IF(Global!E44="","",Global!E44)</f>
        <v>0</v>
      </c>
      <c r="L44" s="285">
        <f>IF(Global!G44="","",Global!G44)</f>
        <v>0</v>
      </c>
      <c r="M44" s="296" t="str">
        <f t="shared" si="1"/>
        <v>E</v>
      </c>
      <c r="N44" s="287">
        <f t="shared" si="12"/>
        <v>0</v>
      </c>
      <c r="O44" s="166"/>
      <c r="P44" s="166"/>
      <c r="Q44" s="166"/>
      <c r="R44" s="166"/>
      <c r="S44" s="166"/>
    </row>
    <row r="45" spans="1:19" s="158" customFormat="1" ht="30.95" customHeight="1" thickBot="1" x14ac:dyDescent="0.25">
      <c r="A45" s="276">
        <f>Global!A45</f>
        <v>44892</v>
      </c>
      <c r="B45" s="306">
        <f>Global!B45</f>
        <v>0.29166666666666669</v>
      </c>
      <c r="C45" s="289">
        <f>Global!C45</f>
        <v>27</v>
      </c>
      <c r="D45" s="290" t="str">
        <f>Global!D45</f>
        <v>Bélgica (Belgium)</v>
      </c>
      <c r="E45" s="291">
        <v>3</v>
      </c>
      <c r="F45" s="292" t="s">
        <v>4</v>
      </c>
      <c r="G45" s="291">
        <v>0</v>
      </c>
      <c r="H45" s="293" t="str">
        <f>Global!H45</f>
        <v>Marruecos (Morocco)</v>
      </c>
      <c r="I45" s="283" t="str">
        <f t="shared" si="11"/>
        <v>L</v>
      </c>
      <c r="J45" s="284"/>
      <c r="K45" s="285">
        <f>IF(Global!E45="","",Global!E45)</f>
        <v>0</v>
      </c>
      <c r="L45" s="285">
        <f>IF(Global!G45="","",Global!G45)</f>
        <v>2</v>
      </c>
      <c r="M45" s="296" t="str">
        <f t="shared" si="1"/>
        <v>V</v>
      </c>
      <c r="N45" s="287">
        <f t="shared" si="12"/>
        <v>0</v>
      </c>
      <c r="O45" s="166"/>
      <c r="P45" s="166"/>
      <c r="Q45" s="166"/>
      <c r="R45" s="166"/>
      <c r="S45" s="166"/>
    </row>
    <row r="46" spans="1:19" s="158" customFormat="1" ht="30.95" customHeight="1" thickBot="1" x14ac:dyDescent="0.25">
      <c r="A46" s="276">
        <f>Global!A46</f>
        <v>44892</v>
      </c>
      <c r="B46" s="306">
        <f>Global!B46</f>
        <v>0.41666666666666669</v>
      </c>
      <c r="C46" s="289">
        <f>Global!C46</f>
        <v>28</v>
      </c>
      <c r="D46" s="290" t="str">
        <f>Global!D46</f>
        <v>Croacia</v>
      </c>
      <c r="E46" s="291">
        <v>1</v>
      </c>
      <c r="F46" s="292" t="s">
        <v>4</v>
      </c>
      <c r="G46" s="291">
        <v>2</v>
      </c>
      <c r="H46" s="293" t="str">
        <f>Global!H46</f>
        <v>Canada</v>
      </c>
      <c r="I46" s="283" t="str">
        <f t="shared" si="11"/>
        <v>V</v>
      </c>
      <c r="J46" s="284"/>
      <c r="K46" s="285">
        <f>IF(Global!E46="","",Global!E46)</f>
        <v>4</v>
      </c>
      <c r="L46" s="285">
        <f>IF(Global!G46="","",Global!G46)</f>
        <v>1</v>
      </c>
      <c r="M46" s="296" t="str">
        <f t="shared" si="1"/>
        <v>L</v>
      </c>
      <c r="N46" s="287">
        <f t="shared" si="12"/>
        <v>0</v>
      </c>
      <c r="O46" s="166"/>
      <c r="P46" s="166"/>
      <c r="Q46" s="166"/>
      <c r="R46" s="166"/>
      <c r="S46" s="166"/>
    </row>
    <row r="47" spans="1:19" s="158" customFormat="1" ht="30.95" customHeight="1" thickBot="1" x14ac:dyDescent="0.25">
      <c r="A47" s="276">
        <f>Global!A47</f>
        <v>44896</v>
      </c>
      <c r="B47" s="306">
        <f>Global!B47</f>
        <v>0.375</v>
      </c>
      <c r="C47" s="289">
        <f>Global!C47</f>
        <v>41</v>
      </c>
      <c r="D47" s="290" t="str">
        <f>Global!D47</f>
        <v>Croacia</v>
      </c>
      <c r="E47" s="291">
        <v>1</v>
      </c>
      <c r="F47" s="292" t="s">
        <v>4</v>
      </c>
      <c r="G47" s="291">
        <v>1</v>
      </c>
      <c r="H47" s="293" t="str">
        <f>Global!H47</f>
        <v>Bélgica (Belgium)</v>
      </c>
      <c r="I47" s="283" t="str">
        <f t="shared" si="11"/>
        <v>E</v>
      </c>
      <c r="J47" s="284"/>
      <c r="K47" s="285">
        <f>IF(Global!E47="","",Global!E47)</f>
        <v>0</v>
      </c>
      <c r="L47" s="285">
        <f>IF(Global!G47="","",Global!G47)</f>
        <v>0</v>
      </c>
      <c r="M47" s="296" t="str">
        <f t="shared" si="1"/>
        <v>E</v>
      </c>
      <c r="N47" s="287">
        <f t="shared" si="12"/>
        <v>2</v>
      </c>
      <c r="O47" s="166"/>
      <c r="P47" s="166"/>
      <c r="Q47" s="166"/>
      <c r="R47" s="166"/>
      <c r="S47" s="166"/>
    </row>
    <row r="48" spans="1:19" s="158" customFormat="1" ht="30.95" customHeight="1" thickBot="1" x14ac:dyDescent="0.25">
      <c r="A48" s="276">
        <f>Global!A48</f>
        <v>44896</v>
      </c>
      <c r="B48" s="306">
        <f>Global!B48</f>
        <v>0.375</v>
      </c>
      <c r="C48" s="289">
        <f>Global!C48</f>
        <v>42</v>
      </c>
      <c r="D48" s="308" t="str">
        <f>Global!D48</f>
        <v>Canada</v>
      </c>
      <c r="E48" s="291">
        <v>2</v>
      </c>
      <c r="F48" s="309" t="s">
        <v>4</v>
      </c>
      <c r="G48" s="291">
        <v>1</v>
      </c>
      <c r="H48" s="310" t="str">
        <f>Global!H48</f>
        <v>Marruecos (Morocco)</v>
      </c>
      <c r="I48" s="283" t="str">
        <f t="shared" si="11"/>
        <v>L</v>
      </c>
      <c r="J48" s="311"/>
      <c r="K48" s="285">
        <f>IF(Global!E48="","",Global!E48)</f>
        <v>1</v>
      </c>
      <c r="L48" s="285">
        <f>IF(Global!G48="","",Global!G48)</f>
        <v>2</v>
      </c>
      <c r="M48" s="286" t="str">
        <f t="shared" si="1"/>
        <v>V</v>
      </c>
      <c r="N48" s="287">
        <f t="shared" si="12"/>
        <v>0</v>
      </c>
      <c r="O48" s="166"/>
      <c r="P48" s="166"/>
      <c r="Q48" s="166"/>
      <c r="R48" s="166"/>
      <c r="S48" s="166"/>
    </row>
    <row r="49" spans="1:19" s="158" customFormat="1" ht="17.25" customHeight="1" thickBot="1" x14ac:dyDescent="0.25">
      <c r="A49" s="297" t="str">
        <f>Global!A49</f>
        <v>GRUPO G (Group  G)</v>
      </c>
      <c r="B49" s="298"/>
      <c r="C49" s="299"/>
      <c r="D49" s="298"/>
      <c r="E49" s="300"/>
      <c r="F49" s="298"/>
      <c r="G49" s="300"/>
      <c r="H49" s="298"/>
      <c r="I49" s="301"/>
      <c r="J49" s="117"/>
      <c r="K49" s="302"/>
      <c r="L49" s="302"/>
      <c r="M49" s="303" t="str">
        <f t="shared" si="1"/>
        <v/>
      </c>
      <c r="N49" s="304"/>
      <c r="O49" s="166"/>
      <c r="P49" s="166"/>
      <c r="Q49" s="166"/>
      <c r="R49" s="166"/>
      <c r="S49" s="166"/>
    </row>
    <row r="50" spans="1:19" s="158" customFormat="1" ht="30.95" customHeight="1" thickBot="1" x14ac:dyDescent="0.25">
      <c r="A50" s="276">
        <f>Global!A50</f>
        <v>44889</v>
      </c>
      <c r="B50" s="305">
        <f>Global!B50</f>
        <v>0.54166666666666663</v>
      </c>
      <c r="C50" s="278">
        <f>Global!C50</f>
        <v>13</v>
      </c>
      <c r="D50" s="279" t="str">
        <f>Global!D50</f>
        <v>Brasil (Brazil)</v>
      </c>
      <c r="E50" s="280">
        <v>2</v>
      </c>
      <c r="F50" s="281" t="s">
        <v>4</v>
      </c>
      <c r="G50" s="280">
        <v>2</v>
      </c>
      <c r="H50" s="282" t="str">
        <f>Global!H50</f>
        <v>Serbia</v>
      </c>
      <c r="I50" s="283" t="str">
        <f t="shared" ref="I50:I55" si="13">IF(OR(E50="",G50=""),"",IF(E50&gt;G50,"L",IF(G50&gt;E50,"V","E")))</f>
        <v>E</v>
      </c>
      <c r="J50" s="284"/>
      <c r="K50" s="285">
        <f>IF(Global!E50="","",Global!E50)</f>
        <v>2</v>
      </c>
      <c r="L50" s="285">
        <f>IF(Global!G50="","",Global!G50)</f>
        <v>0</v>
      </c>
      <c r="M50" s="296" t="str">
        <f t="shared" si="1"/>
        <v>L</v>
      </c>
      <c r="N50" s="287">
        <f t="shared" ref="N50:N55" si="14">IF(M50="","",IF(AND(E50=K50,L50=G50),GPOSPuntosPorMarcador,0)+IF(M50=I50,GPOSPuntosPorGanador,0)+IF(E50-G50=K50-L50,GPOSPuntosPorDiferencia,0))</f>
        <v>0</v>
      </c>
      <c r="O50" s="166"/>
      <c r="P50" s="166"/>
      <c r="Q50" s="166"/>
      <c r="R50" s="166"/>
      <c r="S50" s="166"/>
    </row>
    <row r="51" spans="1:19" s="158" customFormat="1" ht="30.95" customHeight="1" thickBot="1" x14ac:dyDescent="0.25">
      <c r="A51" s="276">
        <f>Global!A51</f>
        <v>44889</v>
      </c>
      <c r="B51" s="306">
        <f>Global!B51</f>
        <v>0.16666666666666666</v>
      </c>
      <c r="C51" s="289">
        <f>Global!C51</f>
        <v>14</v>
      </c>
      <c r="D51" s="290" t="str">
        <f>Global!D51</f>
        <v>Suiza (Switzerland)</v>
      </c>
      <c r="E51" s="291">
        <v>2</v>
      </c>
      <c r="F51" s="292" t="s">
        <v>4</v>
      </c>
      <c r="G51" s="291">
        <v>0</v>
      </c>
      <c r="H51" s="293" t="str">
        <f>Global!H51</f>
        <v>Camerún (Cameroon)</v>
      </c>
      <c r="I51" s="283" t="str">
        <f t="shared" si="13"/>
        <v>L</v>
      </c>
      <c r="J51" s="284"/>
      <c r="K51" s="285">
        <f>IF(Global!E51="","",Global!E51)</f>
        <v>1</v>
      </c>
      <c r="L51" s="285">
        <f>IF(Global!G51="","",Global!G51)</f>
        <v>0</v>
      </c>
      <c r="M51" s="296" t="str">
        <f t="shared" si="1"/>
        <v>L</v>
      </c>
      <c r="N51" s="287">
        <f t="shared" si="14"/>
        <v>1</v>
      </c>
      <c r="O51" s="166"/>
      <c r="P51" s="166"/>
      <c r="Q51" s="166"/>
      <c r="R51" s="166"/>
      <c r="S51" s="166"/>
    </row>
    <row r="52" spans="1:19" s="158" customFormat="1" ht="30.95" customHeight="1" thickBot="1" x14ac:dyDescent="0.25">
      <c r="A52" s="276">
        <f>Global!A52</f>
        <v>44893</v>
      </c>
      <c r="B52" s="306">
        <f>Global!B52</f>
        <v>0.41666666666666669</v>
      </c>
      <c r="C52" s="289">
        <f>Global!C52</f>
        <v>29</v>
      </c>
      <c r="D52" s="290" t="str">
        <f>Global!D52</f>
        <v>Brasil (Brazil)</v>
      </c>
      <c r="E52" s="291">
        <v>3</v>
      </c>
      <c r="F52" s="292" t="s">
        <v>4</v>
      </c>
      <c r="G52" s="291">
        <v>1</v>
      </c>
      <c r="H52" s="293" t="str">
        <f>Global!H52</f>
        <v>Suiza (Switzerland)</v>
      </c>
      <c r="I52" s="283" t="str">
        <f t="shared" si="13"/>
        <v>L</v>
      </c>
      <c r="J52" s="284"/>
      <c r="K52" s="285">
        <f>IF(Global!E52="","",Global!E52)</f>
        <v>1</v>
      </c>
      <c r="L52" s="285">
        <f>IF(Global!G52="","",Global!G52)</f>
        <v>0</v>
      </c>
      <c r="M52" s="296" t="str">
        <f t="shared" si="1"/>
        <v>L</v>
      </c>
      <c r="N52" s="287">
        <f t="shared" si="14"/>
        <v>1</v>
      </c>
      <c r="O52" s="166"/>
      <c r="P52" s="166"/>
      <c r="Q52" s="166"/>
      <c r="R52" s="166"/>
      <c r="S52" s="166"/>
    </row>
    <row r="53" spans="1:19" s="158" customFormat="1" ht="30.95" customHeight="1" thickBot="1" x14ac:dyDescent="0.25">
      <c r="A53" s="276">
        <f>Global!A53</f>
        <v>44893</v>
      </c>
      <c r="B53" s="306">
        <f>Global!B53</f>
        <v>0.16666666666666666</v>
      </c>
      <c r="C53" s="289">
        <f>Global!C53</f>
        <v>30</v>
      </c>
      <c r="D53" s="290" t="str">
        <f>Global!D53</f>
        <v>Camerún (Cameroon)</v>
      </c>
      <c r="E53" s="291">
        <v>0</v>
      </c>
      <c r="F53" s="292" t="s">
        <v>4</v>
      </c>
      <c r="G53" s="291">
        <v>2</v>
      </c>
      <c r="H53" s="293" t="str">
        <f>Global!H53</f>
        <v>Serbia</v>
      </c>
      <c r="I53" s="283" t="str">
        <f t="shared" si="13"/>
        <v>V</v>
      </c>
      <c r="J53" s="284"/>
      <c r="K53" s="285">
        <f>IF(Global!E53="","",Global!E53)</f>
        <v>3</v>
      </c>
      <c r="L53" s="285">
        <f>IF(Global!G53="","",Global!G53)</f>
        <v>3</v>
      </c>
      <c r="M53" s="296" t="str">
        <f t="shared" si="1"/>
        <v>E</v>
      </c>
      <c r="N53" s="287">
        <f t="shared" si="14"/>
        <v>0</v>
      </c>
      <c r="O53" s="166"/>
      <c r="P53" s="166"/>
      <c r="Q53" s="166"/>
      <c r="R53" s="166"/>
      <c r="S53" s="166"/>
    </row>
    <row r="54" spans="1:19" s="158" customFormat="1" ht="30.95" customHeight="1" thickBot="1" x14ac:dyDescent="0.25">
      <c r="A54" s="276">
        <f>Global!A54</f>
        <v>44897</v>
      </c>
      <c r="B54" s="306">
        <f>Global!B54</f>
        <v>0.54166666666666663</v>
      </c>
      <c r="C54" s="289">
        <f>Global!C54</f>
        <v>45</v>
      </c>
      <c r="D54" s="290" t="str">
        <f>Global!D54</f>
        <v>Camerún (Cameroon)</v>
      </c>
      <c r="E54" s="291">
        <v>0</v>
      </c>
      <c r="F54" s="292" t="s">
        <v>4</v>
      </c>
      <c r="G54" s="291">
        <v>3</v>
      </c>
      <c r="H54" s="293" t="str">
        <f>Global!H54</f>
        <v>Brasil (Brazil)</v>
      </c>
      <c r="I54" s="283" t="str">
        <f t="shared" si="13"/>
        <v>V</v>
      </c>
      <c r="J54" s="284"/>
      <c r="K54" s="285">
        <f>IF(Global!E54="","",Global!E54)</f>
        <v>1</v>
      </c>
      <c r="L54" s="285">
        <f>IF(Global!G54="","",Global!G54)</f>
        <v>0</v>
      </c>
      <c r="M54" s="296" t="str">
        <f t="shared" si="1"/>
        <v>L</v>
      </c>
      <c r="N54" s="287">
        <f t="shared" si="14"/>
        <v>0</v>
      </c>
      <c r="O54" s="166"/>
      <c r="P54" s="166"/>
      <c r="Q54" s="166"/>
      <c r="R54" s="166"/>
      <c r="S54" s="166"/>
    </row>
    <row r="55" spans="1:19" s="158" customFormat="1" ht="30.95" customHeight="1" thickBot="1" x14ac:dyDescent="0.25">
      <c r="A55" s="276">
        <f>Global!A55</f>
        <v>44897</v>
      </c>
      <c r="B55" s="306">
        <f>Global!B55</f>
        <v>0.54166666666666663</v>
      </c>
      <c r="C55" s="289">
        <f>Global!C55</f>
        <v>46</v>
      </c>
      <c r="D55" s="290" t="str">
        <f>Global!D55</f>
        <v>Serbia</v>
      </c>
      <c r="E55" s="291">
        <v>2</v>
      </c>
      <c r="F55" s="292" t="s">
        <v>4</v>
      </c>
      <c r="G55" s="291">
        <v>2</v>
      </c>
      <c r="H55" s="293" t="str">
        <f>Global!H55</f>
        <v>Suiza (Switzerland)</v>
      </c>
      <c r="I55" s="283" t="str">
        <f t="shared" si="13"/>
        <v>E</v>
      </c>
      <c r="J55" s="284"/>
      <c r="K55" s="285">
        <f>IF(Global!E55="","",Global!E55)</f>
        <v>2</v>
      </c>
      <c r="L55" s="285">
        <f>IF(Global!G55="","",Global!G55)</f>
        <v>3</v>
      </c>
      <c r="M55" s="296" t="str">
        <f t="shared" si="1"/>
        <v>V</v>
      </c>
      <c r="N55" s="287">
        <f t="shared" si="14"/>
        <v>0</v>
      </c>
      <c r="O55" s="166"/>
      <c r="P55" s="166"/>
      <c r="Q55" s="166"/>
      <c r="R55" s="166"/>
      <c r="S55" s="166"/>
    </row>
    <row r="56" spans="1:19" s="158" customFormat="1" ht="17.25" customHeight="1" thickBot="1" x14ac:dyDescent="0.25">
      <c r="A56" s="297" t="str">
        <f>Global!A56</f>
        <v>GRUPO H (Group H)</v>
      </c>
      <c r="B56" s="298"/>
      <c r="C56" s="299"/>
      <c r="D56" s="298"/>
      <c r="E56" s="300"/>
      <c r="F56" s="298"/>
      <c r="G56" s="300"/>
      <c r="H56" s="298"/>
      <c r="I56" s="301"/>
      <c r="J56" s="117"/>
      <c r="K56" s="302"/>
      <c r="L56" s="302"/>
      <c r="M56" s="303" t="str">
        <f t="shared" si="1"/>
        <v/>
      </c>
      <c r="N56" s="304"/>
      <c r="O56" s="166"/>
      <c r="P56" s="166"/>
      <c r="Q56" s="166"/>
      <c r="R56" s="166"/>
      <c r="S56" s="166"/>
    </row>
    <row r="57" spans="1:19" s="158" customFormat="1" ht="30.95" customHeight="1" thickBot="1" x14ac:dyDescent="0.25">
      <c r="A57" s="276">
        <f>Global!A57</f>
        <v>44889</v>
      </c>
      <c r="B57" s="305">
        <f>Global!B57</f>
        <v>0.41666666666666669</v>
      </c>
      <c r="C57" s="278">
        <f>Global!C57</f>
        <v>15</v>
      </c>
      <c r="D57" s="279" t="str">
        <f>Global!D57</f>
        <v>Portugal</v>
      </c>
      <c r="E57" s="280">
        <v>1</v>
      </c>
      <c r="F57" s="281" t="s">
        <v>4</v>
      </c>
      <c r="G57" s="280">
        <v>0</v>
      </c>
      <c r="H57" s="282" t="str">
        <f>Global!H57</f>
        <v>Ghana</v>
      </c>
      <c r="I57" s="283" t="str">
        <f t="shared" ref="I57:I62" si="15">IF(OR(E57="",G57=""),"",IF(E57&gt;G57,"L",IF(G57&gt;E57,"V","E")))</f>
        <v>L</v>
      </c>
      <c r="J57" s="284"/>
      <c r="K57" s="285">
        <f>IF(Global!E57="","",Global!E57)</f>
        <v>3</v>
      </c>
      <c r="L57" s="285">
        <f>IF(Global!G57="","",Global!G57)</f>
        <v>2</v>
      </c>
      <c r="M57" s="296" t="str">
        <f t="shared" si="1"/>
        <v>L</v>
      </c>
      <c r="N57" s="287">
        <f t="shared" ref="N57:N62" si="16">IF(M57="","",IF(AND(E57=K57,L57=G57),GPOSPuntosPorMarcador,0)+IF(M57=I57,GPOSPuntosPorGanador,0)+IF(E57-G57=K57-L57,GPOSPuntosPorDiferencia,0))</f>
        <v>2</v>
      </c>
      <c r="O57" s="166"/>
      <c r="P57" s="166"/>
      <c r="Q57" s="166"/>
      <c r="R57" s="166"/>
      <c r="S57" s="166"/>
    </row>
    <row r="58" spans="1:19" s="158" customFormat="1" ht="30.95" customHeight="1" thickBot="1" x14ac:dyDescent="0.25">
      <c r="A58" s="276">
        <f>Global!A58</f>
        <v>44889</v>
      </c>
      <c r="B58" s="306">
        <f>Global!B58</f>
        <v>0.29166666666666669</v>
      </c>
      <c r="C58" s="289">
        <f>Global!C58</f>
        <v>16</v>
      </c>
      <c r="D58" s="290" t="str">
        <f>Global!D58</f>
        <v>Uruguay</v>
      </c>
      <c r="E58" s="280">
        <v>3</v>
      </c>
      <c r="F58" s="292" t="s">
        <v>4</v>
      </c>
      <c r="G58" s="291">
        <v>0</v>
      </c>
      <c r="H58" s="293" t="str">
        <f>Global!H58</f>
        <v>Corea del Sur (S. Korea)</v>
      </c>
      <c r="I58" s="283" t="str">
        <f t="shared" si="15"/>
        <v>L</v>
      </c>
      <c r="J58" s="284"/>
      <c r="K58" s="285">
        <f>IF(Global!E58="","",Global!E58)</f>
        <v>0</v>
      </c>
      <c r="L58" s="285">
        <f>IF(Global!G58="","",Global!G58)</f>
        <v>0</v>
      </c>
      <c r="M58" s="296" t="str">
        <f t="shared" si="1"/>
        <v>E</v>
      </c>
      <c r="N58" s="287">
        <f t="shared" si="16"/>
        <v>0</v>
      </c>
      <c r="O58" s="166"/>
      <c r="P58" s="166"/>
      <c r="Q58" s="166"/>
      <c r="R58" s="166"/>
      <c r="S58" s="166"/>
    </row>
    <row r="59" spans="1:19" s="158" customFormat="1" ht="30.95" customHeight="1" thickBot="1" x14ac:dyDescent="0.25">
      <c r="A59" s="276">
        <f>Global!A59</f>
        <v>44893</v>
      </c>
      <c r="B59" s="306">
        <f>Global!B59</f>
        <v>0.54166666666666663</v>
      </c>
      <c r="C59" s="289">
        <f>Global!C59</f>
        <v>31</v>
      </c>
      <c r="D59" s="290" t="str">
        <f>Global!D59</f>
        <v>Portugal</v>
      </c>
      <c r="E59" s="291">
        <v>1</v>
      </c>
      <c r="F59" s="292" t="s">
        <v>4</v>
      </c>
      <c r="G59" s="291">
        <v>2</v>
      </c>
      <c r="H59" s="293" t="str">
        <f>Global!H59</f>
        <v>Uruguay</v>
      </c>
      <c r="I59" s="283" t="str">
        <f t="shared" si="15"/>
        <v>V</v>
      </c>
      <c r="J59" s="284"/>
      <c r="K59" s="285">
        <f>IF(Global!E59="","",Global!E59)</f>
        <v>2</v>
      </c>
      <c r="L59" s="285">
        <f>IF(Global!G59="","",Global!G59)</f>
        <v>0</v>
      </c>
      <c r="M59" s="296" t="str">
        <f t="shared" si="1"/>
        <v>L</v>
      </c>
      <c r="N59" s="287">
        <f t="shared" si="16"/>
        <v>0</v>
      </c>
      <c r="O59" s="166"/>
      <c r="P59" s="166"/>
      <c r="Q59" s="166"/>
      <c r="R59" s="166"/>
      <c r="S59" s="166"/>
    </row>
    <row r="60" spans="1:19" s="158" customFormat="1" ht="30.95" customHeight="1" thickBot="1" x14ac:dyDescent="0.25">
      <c r="A60" s="276">
        <f>Global!A60</f>
        <v>44893</v>
      </c>
      <c r="B60" s="306">
        <f>Global!B60</f>
        <v>0.29166666666666669</v>
      </c>
      <c r="C60" s="289">
        <f>Global!C60</f>
        <v>32</v>
      </c>
      <c r="D60" s="290" t="str">
        <f>Global!D60</f>
        <v>Corea del Sur (S. Korea)</v>
      </c>
      <c r="E60" s="280">
        <v>1</v>
      </c>
      <c r="F60" s="292" t="s">
        <v>4</v>
      </c>
      <c r="G60" s="291">
        <v>0</v>
      </c>
      <c r="H60" s="293" t="str">
        <f>Global!H60</f>
        <v>Ghana</v>
      </c>
      <c r="I60" s="283" t="str">
        <f t="shared" si="15"/>
        <v>L</v>
      </c>
      <c r="J60" s="284"/>
      <c r="K60" s="285">
        <f>IF(Global!E60="","",Global!E60)</f>
        <v>2</v>
      </c>
      <c r="L60" s="285">
        <f>IF(Global!G60="","",Global!G60)</f>
        <v>3</v>
      </c>
      <c r="M60" s="296" t="str">
        <f t="shared" si="1"/>
        <v>V</v>
      </c>
      <c r="N60" s="287">
        <f t="shared" si="16"/>
        <v>0</v>
      </c>
      <c r="O60" s="166"/>
      <c r="P60" s="166"/>
      <c r="Q60" s="166"/>
      <c r="R60" s="166"/>
      <c r="S60" s="166"/>
    </row>
    <row r="61" spans="1:19" s="158" customFormat="1" ht="30.95" customHeight="1" thickBot="1" x14ac:dyDescent="0.25">
      <c r="A61" s="276">
        <f>Global!A61</f>
        <v>44897</v>
      </c>
      <c r="B61" s="306">
        <f>Global!B61</f>
        <v>0.375</v>
      </c>
      <c r="C61" s="289">
        <f>Global!C61</f>
        <v>47</v>
      </c>
      <c r="D61" s="290" t="str">
        <f>Global!D61</f>
        <v>Corea del Sur (S. Korea)</v>
      </c>
      <c r="E61" s="291">
        <v>1</v>
      </c>
      <c r="F61" s="292" t="s">
        <v>4</v>
      </c>
      <c r="G61" s="291">
        <v>2</v>
      </c>
      <c r="H61" s="293" t="str">
        <f>Global!H61</f>
        <v>Portugal</v>
      </c>
      <c r="I61" s="283" t="str">
        <f t="shared" si="15"/>
        <v>V</v>
      </c>
      <c r="J61" s="284"/>
      <c r="K61" s="285">
        <f>IF(Global!E61="","",Global!E61)</f>
        <v>2</v>
      </c>
      <c r="L61" s="285">
        <f>IF(Global!G61="","",Global!G61)</f>
        <v>1</v>
      </c>
      <c r="M61" s="296" t="str">
        <f t="shared" si="1"/>
        <v>L</v>
      </c>
      <c r="N61" s="287">
        <f t="shared" si="16"/>
        <v>0</v>
      </c>
      <c r="O61" s="166"/>
      <c r="P61" s="166"/>
      <c r="Q61" s="166"/>
      <c r="R61" s="166"/>
      <c r="S61" s="166"/>
    </row>
    <row r="62" spans="1:19" s="158" customFormat="1" ht="30.95" customHeight="1" thickBot="1" x14ac:dyDescent="0.25">
      <c r="A62" s="276">
        <f>Global!A62</f>
        <v>44897</v>
      </c>
      <c r="B62" s="306">
        <f>Global!B62</f>
        <v>0.375</v>
      </c>
      <c r="C62" s="289">
        <f>Global!C62</f>
        <v>48</v>
      </c>
      <c r="D62" s="290" t="str">
        <f>Global!D62</f>
        <v>Ghana</v>
      </c>
      <c r="E62" s="291">
        <v>0</v>
      </c>
      <c r="F62" s="292" t="s">
        <v>4</v>
      </c>
      <c r="G62" s="291">
        <v>2</v>
      </c>
      <c r="H62" s="293" t="str">
        <f>Global!H62</f>
        <v>Uruguay</v>
      </c>
      <c r="I62" s="283" t="str">
        <f t="shared" si="15"/>
        <v>V</v>
      </c>
      <c r="J62" s="284"/>
      <c r="K62" s="285">
        <f>IF(Global!E62="","",Global!E62)</f>
        <v>0</v>
      </c>
      <c r="L62" s="285">
        <f>IF(Global!G62="","",Global!G62)</f>
        <v>2</v>
      </c>
      <c r="M62" s="296" t="str">
        <f t="shared" si="1"/>
        <v>V</v>
      </c>
      <c r="N62" s="287">
        <f t="shared" si="16"/>
        <v>3</v>
      </c>
      <c r="O62" s="166"/>
      <c r="P62" s="166"/>
      <c r="Q62" s="166"/>
      <c r="R62" s="166"/>
      <c r="S62" s="166"/>
    </row>
    <row r="63" spans="1:19" s="158" customFormat="1" ht="17.25" customHeight="1" thickBot="1" x14ac:dyDescent="0.25">
      <c r="A63" s="297" t="str">
        <f>Global!A63</f>
        <v>OCTAVOS DE FINAL (Round of 16)</v>
      </c>
      <c r="B63" s="312"/>
      <c r="C63" s="313"/>
      <c r="D63" s="298"/>
      <c r="E63" s="300"/>
      <c r="F63" s="298"/>
      <c r="G63" s="300"/>
      <c r="H63" s="298"/>
      <c r="I63" s="301"/>
      <c r="J63" s="117"/>
      <c r="K63" s="302"/>
      <c r="L63" s="302"/>
      <c r="M63" s="303" t="str">
        <f t="shared" si="1"/>
        <v/>
      </c>
      <c r="N63" s="304"/>
      <c r="O63" s="166"/>
      <c r="P63" s="166"/>
      <c r="Q63" s="166"/>
      <c r="R63" s="166"/>
      <c r="S63" s="166"/>
    </row>
    <row r="64" spans="1:19" s="158" customFormat="1" ht="30.95" customHeight="1" thickBot="1" x14ac:dyDescent="0.25">
      <c r="A64" s="276">
        <f>Global!A64</f>
        <v>44898</v>
      </c>
      <c r="B64" s="305">
        <f>Global!B64</f>
        <v>0.375</v>
      </c>
      <c r="C64" s="278">
        <f>Global!C64</f>
        <v>49</v>
      </c>
      <c r="D64" s="281" t="str">
        <f>Global!D64</f>
        <v>Holanda (Holland)</v>
      </c>
      <c r="E64" s="280">
        <v>2</v>
      </c>
      <c r="F64" s="281" t="s">
        <v>4</v>
      </c>
      <c r="G64" s="280">
        <v>1</v>
      </c>
      <c r="H64" s="314" t="str">
        <f>Global!H64</f>
        <v>Estados Unidos (USA)</v>
      </c>
      <c r="I64" s="283" t="str">
        <f t="shared" ref="I64:I71" si="17">IF(OR(E64="",G64=""),"",IF(E64&gt;G64,"L",IF(G64&gt;E64,"V","E")))</f>
        <v>L</v>
      </c>
      <c r="J64" s="284"/>
      <c r="K64" s="285">
        <f>IF(Global!E64="","",Global!E64)</f>
        <v>3</v>
      </c>
      <c r="L64" s="285">
        <f>IF(Global!G64="","",Global!G64)</f>
        <v>1</v>
      </c>
      <c r="M64" s="296" t="str">
        <f t="shared" si="1"/>
        <v>L</v>
      </c>
      <c r="N64" s="287">
        <f t="shared" ref="N64:N71" si="18">IF(M64="","",IF(AND(E64=K64,L64=G64),OCTPuntosPorMarcador,0)+IF(M64=I64,OCTPuntosPorGanador,0)+IF(E64-G64=K64-L64,OCTPuntosPorDiferencia,0))</f>
        <v>3</v>
      </c>
      <c r="O64" s="166"/>
      <c r="P64" s="166"/>
      <c r="Q64" s="166"/>
      <c r="R64" s="166"/>
      <c r="S64" s="166"/>
    </row>
    <row r="65" spans="1:19" s="158" customFormat="1" ht="30.95" customHeight="1" thickBot="1" x14ac:dyDescent="0.25">
      <c r="A65" s="276">
        <f>Global!A65</f>
        <v>44898</v>
      </c>
      <c r="B65" s="306">
        <f>Global!B65</f>
        <v>0.54166666666666663</v>
      </c>
      <c r="C65" s="289">
        <f>Global!C65</f>
        <v>50</v>
      </c>
      <c r="D65" s="292" t="str">
        <f>Global!D65</f>
        <v>Argentina</v>
      </c>
      <c r="E65" s="291">
        <v>1</v>
      </c>
      <c r="F65" s="292" t="s">
        <v>4</v>
      </c>
      <c r="G65" s="291">
        <v>0</v>
      </c>
      <c r="H65" s="315" t="str">
        <f>Global!H65</f>
        <v>Australia</v>
      </c>
      <c r="I65" s="283" t="str">
        <f t="shared" si="17"/>
        <v>L</v>
      </c>
      <c r="J65" s="284"/>
      <c r="K65" s="285">
        <f>IF(Global!E65="","",Global!E65)</f>
        <v>2</v>
      </c>
      <c r="L65" s="285">
        <f>IF(Global!G65="","",Global!G65)</f>
        <v>1</v>
      </c>
      <c r="M65" s="296" t="str">
        <f t="shared" si="1"/>
        <v>L</v>
      </c>
      <c r="N65" s="287">
        <f t="shared" si="18"/>
        <v>4</v>
      </c>
      <c r="O65" s="166"/>
      <c r="P65" s="166"/>
      <c r="Q65" s="166"/>
      <c r="R65" s="166"/>
      <c r="S65" s="166"/>
    </row>
    <row r="66" spans="1:19" s="158" customFormat="1" ht="30.95" customHeight="1" thickBot="1" x14ac:dyDescent="0.25">
      <c r="A66" s="276">
        <f>Global!A66</f>
        <v>44899</v>
      </c>
      <c r="B66" s="306">
        <f>Global!B66</f>
        <v>0.375</v>
      </c>
      <c r="C66" s="289">
        <f>Global!C66</f>
        <v>51</v>
      </c>
      <c r="D66" s="292" t="str">
        <f>Global!D66</f>
        <v>Francia (France)</v>
      </c>
      <c r="E66" s="291">
        <v>2</v>
      </c>
      <c r="F66" s="292" t="s">
        <v>4</v>
      </c>
      <c r="G66" s="291">
        <v>0</v>
      </c>
      <c r="H66" s="315" t="str">
        <f>Global!H66</f>
        <v>Polonia (Poland)</v>
      </c>
      <c r="I66" s="283" t="str">
        <f t="shared" si="17"/>
        <v>L</v>
      </c>
      <c r="J66" s="284"/>
      <c r="K66" s="285">
        <f>IF(Global!E66="","",Global!E66)</f>
        <v>3</v>
      </c>
      <c r="L66" s="285">
        <f>IF(Global!G66="","",Global!G66)</f>
        <v>1</v>
      </c>
      <c r="M66" s="296" t="str">
        <f t="shared" si="1"/>
        <v>L</v>
      </c>
      <c r="N66" s="287">
        <f t="shared" si="18"/>
        <v>4</v>
      </c>
      <c r="O66" s="166"/>
      <c r="P66" s="166"/>
      <c r="Q66" s="166"/>
      <c r="R66" s="166"/>
      <c r="S66" s="166"/>
    </row>
    <row r="67" spans="1:19" s="158" customFormat="1" ht="30.95" customHeight="1" thickBot="1" x14ac:dyDescent="0.25">
      <c r="A67" s="276">
        <f>Global!A67</f>
        <v>44899</v>
      </c>
      <c r="B67" s="306">
        <f>Global!B67</f>
        <v>0.54166666666666663</v>
      </c>
      <c r="C67" s="289">
        <f>Global!C67</f>
        <v>52</v>
      </c>
      <c r="D67" s="292" t="str">
        <f>Global!D67</f>
        <v>Inglaterra (England)</v>
      </c>
      <c r="E67" s="291">
        <v>3</v>
      </c>
      <c r="F67" s="292" t="s">
        <v>4</v>
      </c>
      <c r="G67" s="291">
        <v>0</v>
      </c>
      <c r="H67" s="315" t="str">
        <f>Global!H67</f>
        <v>Senegal</v>
      </c>
      <c r="I67" s="283" t="str">
        <f t="shared" si="17"/>
        <v>L</v>
      </c>
      <c r="J67" s="284"/>
      <c r="K67" s="285">
        <f>IF(Global!E67="","",Global!E67)</f>
        <v>3</v>
      </c>
      <c r="L67" s="285">
        <f>IF(Global!G67="","",Global!G67)</f>
        <v>0</v>
      </c>
      <c r="M67" s="296" t="str">
        <f t="shared" si="1"/>
        <v>L</v>
      </c>
      <c r="N67" s="287">
        <f t="shared" si="18"/>
        <v>5</v>
      </c>
      <c r="O67" s="166"/>
      <c r="P67" s="166"/>
      <c r="Q67" s="166"/>
      <c r="R67" s="166"/>
      <c r="S67" s="166"/>
    </row>
    <row r="68" spans="1:19" s="158" customFormat="1" ht="30.95" customHeight="1" thickBot="1" x14ac:dyDescent="0.25">
      <c r="A68" s="276">
        <f>Global!A68</f>
        <v>44900</v>
      </c>
      <c r="B68" s="306">
        <f>Global!B68</f>
        <v>0.375</v>
      </c>
      <c r="C68" s="289">
        <f>Global!C68</f>
        <v>53</v>
      </c>
      <c r="D68" s="292" t="str">
        <f>Global!D68</f>
        <v>Japón (Japan)</v>
      </c>
      <c r="E68" s="291">
        <v>3</v>
      </c>
      <c r="F68" s="292" t="s">
        <v>4</v>
      </c>
      <c r="G68" s="291">
        <v>1</v>
      </c>
      <c r="H68" s="315" t="str">
        <f>Global!H68</f>
        <v>Croacia</v>
      </c>
      <c r="I68" s="283" t="str">
        <f t="shared" si="17"/>
        <v>L</v>
      </c>
      <c r="J68" s="284"/>
      <c r="K68" s="285">
        <f>IF(Global!E68="","",Global!E68)</f>
        <v>1</v>
      </c>
      <c r="L68" s="285">
        <f>IF(Global!G68="","",Global!G68)</f>
        <v>1</v>
      </c>
      <c r="M68" s="296" t="str">
        <f t="shared" si="1"/>
        <v>E</v>
      </c>
      <c r="N68" s="287">
        <f t="shared" si="18"/>
        <v>0</v>
      </c>
      <c r="O68" s="166"/>
      <c r="P68" s="166"/>
      <c r="Q68" s="166"/>
      <c r="R68" s="166"/>
      <c r="S68" s="166"/>
    </row>
    <row r="69" spans="1:19" s="158" customFormat="1" ht="30.95" customHeight="1" thickBot="1" x14ac:dyDescent="0.25">
      <c r="A69" s="276">
        <f>Global!A69</f>
        <v>44900</v>
      </c>
      <c r="B69" s="306">
        <f>Global!B69</f>
        <v>0.54166666666666663</v>
      </c>
      <c r="C69" s="289">
        <f>Global!C69</f>
        <v>54</v>
      </c>
      <c r="D69" s="292" t="str">
        <f>Global!D69</f>
        <v>Brasil (Brazil)</v>
      </c>
      <c r="E69" s="291">
        <v>3</v>
      </c>
      <c r="F69" s="292" t="s">
        <v>4</v>
      </c>
      <c r="G69" s="291">
        <v>0</v>
      </c>
      <c r="H69" s="315" t="str">
        <f>Global!H69</f>
        <v>Corea del Sur (S. Korea)</v>
      </c>
      <c r="I69" s="283" t="str">
        <f t="shared" si="17"/>
        <v>L</v>
      </c>
      <c r="J69" s="284"/>
      <c r="K69" s="285">
        <f>IF(Global!E69="","",Global!E69)</f>
        <v>4</v>
      </c>
      <c r="L69" s="285">
        <f>IF(Global!G69="","",Global!G69)</f>
        <v>1</v>
      </c>
      <c r="M69" s="296" t="str">
        <f t="shared" si="1"/>
        <v>L</v>
      </c>
      <c r="N69" s="287">
        <f t="shared" si="18"/>
        <v>4</v>
      </c>
      <c r="O69" s="166"/>
      <c r="P69" s="166"/>
      <c r="Q69" s="166"/>
      <c r="R69" s="166"/>
      <c r="S69" s="166"/>
    </row>
    <row r="70" spans="1:19" s="158" customFormat="1" ht="30.95" customHeight="1" thickBot="1" x14ac:dyDescent="0.25">
      <c r="A70" s="276">
        <f>Global!A70</f>
        <v>44901</v>
      </c>
      <c r="B70" s="306">
        <f>Global!B70</f>
        <v>0.375</v>
      </c>
      <c r="C70" s="289">
        <f>Global!C70</f>
        <v>55</v>
      </c>
      <c r="D70" s="292" t="str">
        <f>Global!D70</f>
        <v>Marruecos (Morocco)</v>
      </c>
      <c r="E70" s="291">
        <v>1</v>
      </c>
      <c r="F70" s="292" t="s">
        <v>4</v>
      </c>
      <c r="G70" s="291">
        <v>1</v>
      </c>
      <c r="H70" s="315" t="str">
        <f>Global!H70</f>
        <v>España (Spain)</v>
      </c>
      <c r="I70" s="283" t="str">
        <f t="shared" si="17"/>
        <v>E</v>
      </c>
      <c r="J70" s="284"/>
      <c r="K70" s="285">
        <f>IF(Global!E70="","",Global!E70)</f>
        <v>0</v>
      </c>
      <c r="L70" s="285">
        <f>IF(Global!G70="","",Global!G70)</f>
        <v>0</v>
      </c>
      <c r="M70" s="296" t="str">
        <f t="shared" si="1"/>
        <v>E</v>
      </c>
      <c r="N70" s="287">
        <f t="shared" si="18"/>
        <v>4</v>
      </c>
      <c r="O70" s="166"/>
      <c r="P70" s="166"/>
      <c r="Q70" s="166"/>
      <c r="R70" s="166"/>
      <c r="S70" s="166"/>
    </row>
    <row r="71" spans="1:19" s="158" customFormat="1" ht="30.95" customHeight="1" thickBot="1" x14ac:dyDescent="0.25">
      <c r="A71" s="276">
        <f>Global!A71</f>
        <v>44901</v>
      </c>
      <c r="B71" s="306">
        <f>Global!B71</f>
        <v>0.54166666666666663</v>
      </c>
      <c r="C71" s="289">
        <f>Global!C71</f>
        <v>56</v>
      </c>
      <c r="D71" s="292" t="str">
        <f>Global!D71</f>
        <v>Portugal</v>
      </c>
      <c r="E71" s="291">
        <v>2</v>
      </c>
      <c r="F71" s="292" t="s">
        <v>4</v>
      </c>
      <c r="G71" s="291">
        <v>1</v>
      </c>
      <c r="H71" s="315" t="str">
        <f>Global!H71</f>
        <v>Suiza (Switzerland)</v>
      </c>
      <c r="I71" s="283" t="str">
        <f t="shared" si="17"/>
        <v>L</v>
      </c>
      <c r="J71" s="284"/>
      <c r="K71" s="285">
        <f>IF(Global!E71="","",Global!E71)</f>
        <v>6</v>
      </c>
      <c r="L71" s="285">
        <f>IF(Global!G71="","",Global!G71)</f>
        <v>1</v>
      </c>
      <c r="M71" s="296" t="str">
        <f t="shared" si="1"/>
        <v>L</v>
      </c>
      <c r="N71" s="287">
        <f t="shared" si="18"/>
        <v>3</v>
      </c>
      <c r="O71" s="166"/>
      <c r="P71" s="166"/>
      <c r="Q71" s="166"/>
      <c r="R71" s="166"/>
      <c r="S71" s="166"/>
    </row>
    <row r="72" spans="1:19" s="158" customFormat="1" ht="17.25" customHeight="1" thickBot="1" x14ac:dyDescent="0.25">
      <c r="A72" s="297" t="str">
        <f>Global!A72</f>
        <v>CUARTOS DE FINAL (Quarterfinals)</v>
      </c>
      <c r="B72" s="312"/>
      <c r="C72" s="313"/>
      <c r="D72" s="298"/>
      <c r="E72" s="300"/>
      <c r="F72" s="298"/>
      <c r="G72" s="300" t="s">
        <v>73</v>
      </c>
      <c r="H72" s="298"/>
      <c r="I72" s="301"/>
      <c r="J72" s="117"/>
      <c r="K72" s="302"/>
      <c r="L72" s="302"/>
      <c r="M72" s="303" t="str">
        <f t="shared" ref="M72:M83" si="19">IF(OR(K72="",L72=""),"",IF(K72&gt;L72,"L",IF(L72&gt;K72,"V","E")))</f>
        <v/>
      </c>
      <c r="N72" s="304"/>
      <c r="O72" s="166"/>
      <c r="P72" s="166"/>
      <c r="Q72" s="166"/>
      <c r="R72" s="166"/>
      <c r="S72" s="166"/>
    </row>
    <row r="73" spans="1:19" s="158" customFormat="1" ht="30.95" customHeight="1" thickBot="1" x14ac:dyDescent="0.25">
      <c r="A73" s="276">
        <f>Global!A73</f>
        <v>44904</v>
      </c>
      <c r="B73" s="305">
        <f>Global!B73</f>
        <v>0.375</v>
      </c>
      <c r="C73" s="278">
        <f>Global!C73</f>
        <v>57</v>
      </c>
      <c r="D73" s="292" t="str">
        <f>Global!D73</f>
        <v>Croacia</v>
      </c>
      <c r="E73" s="280">
        <v>1</v>
      </c>
      <c r="F73" s="281" t="s">
        <v>4</v>
      </c>
      <c r="G73" s="280">
        <v>2</v>
      </c>
      <c r="H73" s="315" t="str">
        <f>Global!H73</f>
        <v>Brasil (Brazil)</v>
      </c>
      <c r="I73" s="283" t="str">
        <f>IF(OR(E73="",G73=""),"",IF(E73&gt;G73,"L",IF(G73&gt;E73,"V","E")))</f>
        <v>V</v>
      </c>
      <c r="J73" s="284"/>
      <c r="K73" s="285">
        <f>IF(Global!E73="","",Global!E73)</f>
        <v>0</v>
      </c>
      <c r="L73" s="285">
        <f>IF(Global!G73="","",Global!G73)</f>
        <v>0</v>
      </c>
      <c r="M73" s="296" t="str">
        <f t="shared" si="19"/>
        <v>E</v>
      </c>
      <c r="N73" s="287">
        <f>IF(M73="","",IF(AND(E73=K73,L73=G73),CTOSPuntosPorMarcador,0)+IF(M73=I73,CTOSPuntosPorGanador,0)+IF(E73-G73=K73-L73,CTOSPuntosPorDiferencia,0))</f>
        <v>0</v>
      </c>
      <c r="O73" s="166"/>
      <c r="P73" s="166"/>
      <c r="Q73" s="166"/>
      <c r="R73" s="166"/>
      <c r="S73" s="166"/>
    </row>
    <row r="74" spans="1:19" s="158" customFormat="1" ht="30.95" customHeight="1" thickBot="1" x14ac:dyDescent="0.25">
      <c r="A74" s="276">
        <f>Global!A74</f>
        <v>44904</v>
      </c>
      <c r="B74" s="306">
        <f>Global!B74</f>
        <v>0.54166666666666663</v>
      </c>
      <c r="C74" s="289">
        <f>Global!C74</f>
        <v>58</v>
      </c>
      <c r="D74" s="292" t="str">
        <f>Global!D74</f>
        <v>Holanda (Holland)</v>
      </c>
      <c r="E74" s="291">
        <v>0</v>
      </c>
      <c r="F74" s="292" t="s">
        <v>4</v>
      </c>
      <c r="G74" s="280">
        <v>2</v>
      </c>
      <c r="H74" s="315" t="str">
        <f>Global!H74</f>
        <v>Argentina</v>
      </c>
      <c r="I74" s="283" t="str">
        <f>IF(OR(E74="",G74=""),"",IF(E74&gt;G74,"L",IF(G74&gt;E74,"V","E")))</f>
        <v>V</v>
      </c>
      <c r="J74" s="284"/>
      <c r="K74" s="285">
        <f>IF(Global!E74="","",Global!E74)</f>
        <v>2</v>
      </c>
      <c r="L74" s="285">
        <f>IF(Global!G74="","",Global!G74)</f>
        <v>2</v>
      </c>
      <c r="M74" s="296" t="str">
        <f t="shared" si="19"/>
        <v>E</v>
      </c>
      <c r="N74" s="287">
        <f>IF(M74="","",IF(AND(E74=K74,L74=G74),CTOSPuntosPorMarcador,0)+IF(M74=I74,CTOSPuntosPorGanador,0)+IF(E74-G74=K74-L74,CTOSPuntosPorDiferencia,0))</f>
        <v>0</v>
      </c>
      <c r="O74" s="166"/>
      <c r="P74" s="166"/>
      <c r="Q74" s="166"/>
      <c r="R74" s="166"/>
      <c r="S74" s="166"/>
    </row>
    <row r="75" spans="1:19" s="158" customFormat="1" ht="30.95" customHeight="1" thickBot="1" x14ac:dyDescent="0.25">
      <c r="A75" s="276">
        <f>Global!A75</f>
        <v>44905</v>
      </c>
      <c r="B75" s="306">
        <f>Global!B75</f>
        <v>0.375</v>
      </c>
      <c r="C75" s="289">
        <f>Global!C75</f>
        <v>59</v>
      </c>
      <c r="D75" s="292" t="str">
        <f>Global!D75</f>
        <v>Marruecos (Morocco)</v>
      </c>
      <c r="E75" s="291">
        <v>0</v>
      </c>
      <c r="F75" s="292" t="s">
        <v>4</v>
      </c>
      <c r="G75" s="280">
        <v>1</v>
      </c>
      <c r="H75" s="315" t="str">
        <f>Global!H75</f>
        <v>Portugal</v>
      </c>
      <c r="I75" s="283" t="str">
        <f>IF(OR(E75="",G75=""),"",IF(E75&gt;G75,"L",IF(G75&gt;E75,"V","E")))</f>
        <v>V</v>
      </c>
      <c r="J75" s="284"/>
      <c r="K75" s="285">
        <f>IF(Global!E75="","",Global!E75)</f>
        <v>1</v>
      </c>
      <c r="L75" s="285">
        <f>IF(Global!G75="","",Global!G75)</f>
        <v>0</v>
      </c>
      <c r="M75" s="296" t="str">
        <f t="shared" si="19"/>
        <v>L</v>
      </c>
      <c r="N75" s="287">
        <f>IF(M75="","",IF(AND(E75=K75,L75=G75),CTOSPuntosPorMarcador,0)+IF(M75=I75,CTOSPuntosPorGanador,0)+IF(E75-G75=K75-L75,CTOSPuntosPorDiferencia,0))</f>
        <v>0</v>
      </c>
      <c r="O75" s="166"/>
      <c r="P75" s="166"/>
      <c r="Q75" s="166"/>
      <c r="R75" s="166"/>
      <c r="S75" s="166"/>
    </row>
    <row r="76" spans="1:19" s="158" customFormat="1" ht="30.95" customHeight="1" thickBot="1" x14ac:dyDescent="0.25">
      <c r="A76" s="276">
        <f>Global!A76</f>
        <v>44905</v>
      </c>
      <c r="B76" s="306">
        <f>Global!B76</f>
        <v>0.54166666666666663</v>
      </c>
      <c r="C76" s="289">
        <f>Global!C76</f>
        <v>60</v>
      </c>
      <c r="D76" s="292" t="str">
        <f>Global!D76</f>
        <v>Francia (France)</v>
      </c>
      <c r="E76" s="291">
        <v>2</v>
      </c>
      <c r="F76" s="292" t="s">
        <v>4</v>
      </c>
      <c r="G76" s="280">
        <v>1</v>
      </c>
      <c r="H76" s="315" t="str">
        <f>Global!H76</f>
        <v>Inglaterra (England)</v>
      </c>
      <c r="I76" s="283" t="str">
        <f>IF(OR(E76="",G76=""),"",IF(E76&gt;G76,"L",IF(G76&gt;E76,"V","E")))</f>
        <v>L</v>
      </c>
      <c r="J76" s="284"/>
      <c r="K76" s="285">
        <f>IF(Global!E76="","",Global!E76)</f>
        <v>2</v>
      </c>
      <c r="L76" s="285">
        <f>IF(Global!G76="","",Global!G76)</f>
        <v>1</v>
      </c>
      <c r="M76" s="296" t="str">
        <f t="shared" si="19"/>
        <v>L</v>
      </c>
      <c r="N76" s="287">
        <f>IF(M76="","",IF(AND(E76=K76,L76=G76),CTOSPuntosPorMarcador,0)+IF(M76=I76,CTOSPuntosPorGanador,0)+IF(E76-G76=K76-L76,CTOSPuntosPorDiferencia,0))</f>
        <v>7</v>
      </c>
      <c r="O76" s="166"/>
      <c r="P76" s="166"/>
      <c r="Q76" s="166"/>
      <c r="R76" s="166"/>
      <c r="S76" s="166"/>
    </row>
    <row r="77" spans="1:19" s="158" customFormat="1" ht="17.25" customHeight="1" thickBot="1" x14ac:dyDescent="0.25">
      <c r="A77" s="297" t="str">
        <f>Global!A77</f>
        <v>SEMIFINALES (Semifinals)</v>
      </c>
      <c r="B77" s="298"/>
      <c r="C77" s="299"/>
      <c r="D77" s="298"/>
      <c r="E77" s="300"/>
      <c r="F77" s="298"/>
      <c r="G77" s="300"/>
      <c r="H77" s="298"/>
      <c r="I77" s="301"/>
      <c r="J77" s="117"/>
      <c r="K77" s="302"/>
      <c r="L77" s="302"/>
      <c r="M77" s="303" t="str">
        <f t="shared" si="19"/>
        <v/>
      </c>
      <c r="N77" s="304"/>
      <c r="O77" s="166"/>
      <c r="P77" s="166"/>
      <c r="Q77" s="166"/>
      <c r="R77" s="166"/>
      <c r="S77" s="166"/>
    </row>
    <row r="78" spans="1:19" s="158" customFormat="1" ht="30.95" customHeight="1" thickBot="1" x14ac:dyDescent="0.25">
      <c r="A78" s="276">
        <f>Global!A78</f>
        <v>44908</v>
      </c>
      <c r="B78" s="305">
        <f>Global!B78</f>
        <v>0.54166666666666663</v>
      </c>
      <c r="C78" s="278">
        <f>Global!C78</f>
        <v>61</v>
      </c>
      <c r="D78" s="281" t="str">
        <f>Global!D78</f>
        <v>Croacia</v>
      </c>
      <c r="E78" s="280">
        <v>2</v>
      </c>
      <c r="F78" s="281" t="s">
        <v>4</v>
      </c>
      <c r="G78" s="280">
        <v>2</v>
      </c>
      <c r="H78" s="314" t="str">
        <f>Global!H78</f>
        <v>Argentina</v>
      </c>
      <c r="I78" s="283" t="str">
        <f>IF(OR(E78="",G78=""),"",IF(E78&gt;G78,"L",IF(G78&gt;E78,"V","E")))</f>
        <v>E</v>
      </c>
      <c r="J78" s="284"/>
      <c r="K78" s="285">
        <f>IF(Global!E78="","",Global!E78)</f>
        <v>0</v>
      </c>
      <c r="L78" s="285">
        <f>IF(Global!G78="","",Global!G78)</f>
        <v>3</v>
      </c>
      <c r="M78" s="296" t="str">
        <f t="shared" si="19"/>
        <v>V</v>
      </c>
      <c r="N78" s="287">
        <f>IF(M78="","",IF(AND(E78=K78,L78=G78),SEMIPuntosPorMarcador,0)+IF(M78=I78,SEMIPuntosPorGanador,0)+IF(E78-G78=K78-L78,SEMIPuntosPorDiferencia,0))</f>
        <v>0</v>
      </c>
      <c r="O78" s="166"/>
      <c r="P78" s="166"/>
      <c r="Q78" s="166"/>
      <c r="R78" s="166"/>
      <c r="S78" s="166"/>
    </row>
    <row r="79" spans="1:19" s="158" customFormat="1" ht="30.95" customHeight="1" thickBot="1" x14ac:dyDescent="0.25">
      <c r="A79" s="276">
        <f>Global!A79</f>
        <v>44909</v>
      </c>
      <c r="B79" s="306">
        <f>Global!B79</f>
        <v>0.54166666666666663</v>
      </c>
      <c r="C79" s="289">
        <f>Global!C79</f>
        <v>62</v>
      </c>
      <c r="D79" s="292" t="str">
        <f>Global!D79</f>
        <v>Marruecos (Morocco)</v>
      </c>
      <c r="E79" s="291">
        <v>1</v>
      </c>
      <c r="F79" s="292" t="s">
        <v>4</v>
      </c>
      <c r="G79" s="291">
        <v>2</v>
      </c>
      <c r="H79" s="315" t="str">
        <f>Global!H79</f>
        <v>Francia (France)</v>
      </c>
      <c r="I79" s="283" t="str">
        <f>IF(OR(E79="",G79=""),"",IF(E79&gt;G79,"L",IF(G79&gt;E79,"V","E")))</f>
        <v>V</v>
      </c>
      <c r="J79" s="284"/>
      <c r="K79" s="285">
        <f>IF(Global!E79="","",Global!E79)</f>
        <v>0</v>
      </c>
      <c r="L79" s="285">
        <f>IF(Global!G79="","",Global!G79)</f>
        <v>2</v>
      </c>
      <c r="M79" s="296" t="str">
        <f t="shared" si="19"/>
        <v>V</v>
      </c>
      <c r="N79" s="287">
        <f>IF(M79="","",IF(AND(E79=K79,L79=G79),SEMIPuntosPorMarcador,0)+IF(M79=I79,SEMIPuntosPorGanador,0)+IF(E79-G79=K79-L79,SEMIPuntosPorDiferencia,0))</f>
        <v>7</v>
      </c>
      <c r="O79" s="166"/>
      <c r="P79" s="166"/>
      <c r="Q79" s="166"/>
      <c r="R79" s="166"/>
      <c r="S79" s="166"/>
    </row>
    <row r="80" spans="1:19" s="158" customFormat="1" ht="17.25" customHeight="1" thickBot="1" x14ac:dyDescent="0.25">
      <c r="A80" s="297" t="str">
        <f>Global!A80</f>
        <v>TERCER PUESTO (Third Place)</v>
      </c>
      <c r="B80" s="312"/>
      <c r="C80" s="313"/>
      <c r="D80" s="298"/>
      <c r="E80" s="300"/>
      <c r="F80" s="298"/>
      <c r="G80" s="300"/>
      <c r="H80" s="298"/>
      <c r="I80" s="301"/>
      <c r="J80" s="117"/>
      <c r="K80" s="302"/>
      <c r="L80" s="302"/>
      <c r="M80" s="303" t="str">
        <f t="shared" si="19"/>
        <v/>
      </c>
      <c r="N80" s="304"/>
      <c r="O80" s="166"/>
      <c r="P80" s="166"/>
      <c r="Q80" s="166"/>
      <c r="R80" s="166"/>
      <c r="S80" s="166"/>
    </row>
    <row r="81" spans="1:19" s="158" customFormat="1" ht="30.95" customHeight="1" thickBot="1" x14ac:dyDescent="0.25">
      <c r="A81" s="276">
        <f>Global!A81</f>
        <v>44912</v>
      </c>
      <c r="B81" s="305">
        <f>Global!B81</f>
        <v>0.375</v>
      </c>
      <c r="C81" s="278">
        <f>Global!C81</f>
        <v>63</v>
      </c>
      <c r="D81" s="281" t="str">
        <f>Global!D81</f>
        <v>Croacia</v>
      </c>
      <c r="E81" s="280">
        <v>2</v>
      </c>
      <c r="F81" s="281" t="s">
        <v>4</v>
      </c>
      <c r="G81" s="280">
        <v>0</v>
      </c>
      <c r="H81" s="314" t="str">
        <f>Global!H81</f>
        <v>Marruecos (Morocco)</v>
      </c>
      <c r="I81" s="283" t="str">
        <f>IF(OR(E81="",G81=""),"",IF(E81&gt;G81,"L",IF(G81&gt;E81,"V","E")))</f>
        <v>L</v>
      </c>
      <c r="J81" s="284"/>
      <c r="K81" s="285">
        <f>IF(Global!E81="","",Global!E81)</f>
        <v>2</v>
      </c>
      <c r="L81" s="285">
        <f>IF(Global!G81="","",Global!G81)</f>
        <v>1</v>
      </c>
      <c r="M81" s="296" t="str">
        <f t="shared" si="19"/>
        <v>L</v>
      </c>
      <c r="N81" s="287">
        <f>IF(M81="","",IF(AND(E81=K81,L81=G81),TERCPuntosPorMarcador,0)+IF(M81=I81,TERCPuntosPorGanador,0)+IF(E81-G81=K81-L81,TERCPuntosPorDiferencia,0))</f>
        <v>8</v>
      </c>
      <c r="O81" s="166"/>
      <c r="P81" s="166"/>
      <c r="Q81" s="166"/>
      <c r="R81" s="166"/>
      <c r="S81" s="166"/>
    </row>
    <row r="82" spans="1:19" s="158" customFormat="1" ht="17.25" customHeight="1" thickBot="1" x14ac:dyDescent="0.25">
      <c r="A82" s="297" t="str">
        <f>Global!A82</f>
        <v>FINAL</v>
      </c>
      <c r="B82" s="298"/>
      <c r="C82" s="299"/>
      <c r="D82" s="298"/>
      <c r="E82" s="300"/>
      <c r="F82" s="298"/>
      <c r="G82" s="300"/>
      <c r="H82" s="298"/>
      <c r="I82" s="301"/>
      <c r="J82" s="117"/>
      <c r="K82" s="302"/>
      <c r="L82" s="302"/>
      <c r="M82" s="303" t="str">
        <f t="shared" si="19"/>
        <v/>
      </c>
      <c r="N82" s="304"/>
      <c r="O82" s="166"/>
      <c r="P82" s="166"/>
      <c r="Q82" s="166"/>
      <c r="R82" s="166"/>
      <c r="S82" s="166"/>
    </row>
    <row r="83" spans="1:19" s="158" customFormat="1" ht="30.95" customHeight="1" thickBot="1" x14ac:dyDescent="0.25">
      <c r="A83" s="276">
        <f>Global!A83</f>
        <v>44913</v>
      </c>
      <c r="B83" s="316">
        <f>Global!B83</f>
        <v>0.375</v>
      </c>
      <c r="C83" s="317">
        <f>Global!C83</f>
        <v>64</v>
      </c>
      <c r="D83" s="318" t="str">
        <f>Global!D83</f>
        <v>Argentina</v>
      </c>
      <c r="E83" s="280">
        <v>3</v>
      </c>
      <c r="F83" s="318" t="s">
        <v>4</v>
      </c>
      <c r="G83" s="280">
        <v>2</v>
      </c>
      <c r="H83" s="319" t="str">
        <f>Global!H83</f>
        <v>Francia (France)</v>
      </c>
      <c r="I83" s="283" t="str">
        <f>IF(OR(E83="",G83=""),"",IF(E83&gt;G83,"L",IF(G83&gt;E83,"V","E")))</f>
        <v>L</v>
      </c>
      <c r="J83" s="311"/>
      <c r="K83" s="320">
        <f>IF(Global!E83="","",Global!E83)</f>
        <v>2</v>
      </c>
      <c r="L83" s="320">
        <f>IF(Global!G83="","",Global!G83)</f>
        <v>2</v>
      </c>
      <c r="M83" s="286" t="str">
        <f t="shared" si="19"/>
        <v>E</v>
      </c>
      <c r="N83" s="287">
        <f>IF(M83="","",IF(AND(E83=K83,L83=G83),FINALPuntosPorMarcador,0)+IF(M83=I83,FINALPuntosPorGanador,0)+IF(E83-G83=K83-L83,FINALPuntosPorDiferencia,0))</f>
        <v>0</v>
      </c>
      <c r="O83" s="166"/>
      <c r="P83" s="166"/>
      <c r="Q83" s="166"/>
      <c r="R83" s="166"/>
      <c r="S83" s="166"/>
    </row>
    <row r="84" spans="1:19" ht="17.25" customHeight="1" x14ac:dyDescent="0.2">
      <c r="A84" s="262"/>
      <c r="B84" s="263"/>
      <c r="C84" s="264"/>
      <c r="D84" s="196"/>
      <c r="E84" s="192"/>
      <c r="F84" s="196"/>
      <c r="G84" s="192"/>
      <c r="H84" s="196"/>
      <c r="I84" s="195"/>
      <c r="J84" s="29"/>
      <c r="K84" s="198"/>
      <c r="L84" s="198"/>
      <c r="M84" s="265" t="s">
        <v>22</v>
      </c>
      <c r="N84" s="266">
        <f>SUM(N8:N83)</f>
        <v>87</v>
      </c>
      <c r="O84" s="161"/>
      <c r="P84" s="161"/>
      <c r="Q84" s="161"/>
      <c r="R84" s="161"/>
      <c r="S84" s="161"/>
    </row>
    <row r="85" spans="1:19" s="10" customFormat="1" ht="17.25" customHeight="1" x14ac:dyDescent="0.2">
      <c r="A85" s="87" t="str">
        <f>Global!A85</f>
        <v>FASE DE GRUPOS</v>
      </c>
      <c r="B85" s="88"/>
      <c r="C85" s="89"/>
      <c r="D85" s="90"/>
      <c r="E85" s="267"/>
      <c r="F85" s="90"/>
      <c r="G85" s="267"/>
      <c r="H85" s="92"/>
      <c r="I85" s="81"/>
      <c r="J85" s="30"/>
      <c r="K85" s="189"/>
      <c r="L85" s="189"/>
      <c r="M85" s="189"/>
      <c r="N85" s="189"/>
      <c r="O85" s="82"/>
      <c r="P85" s="82"/>
      <c r="Q85" s="82"/>
      <c r="R85" s="82"/>
      <c r="S85" s="82"/>
    </row>
    <row r="86" spans="1:19" ht="17.25" customHeight="1" x14ac:dyDescent="0.2">
      <c r="A86" s="83" t="str">
        <f>Global!A86</f>
        <v>Puntos por Marcador Atinado</v>
      </c>
      <c r="B86" s="83"/>
      <c r="C86" s="93"/>
      <c r="D86" s="83"/>
      <c r="E86" s="94">
        <f>Global!E86</f>
        <v>1</v>
      </c>
      <c r="F86" s="53"/>
      <c r="G86" s="268"/>
      <c r="H86" s="53"/>
      <c r="I86" s="57"/>
      <c r="J86" s="30"/>
      <c r="K86" s="167"/>
      <c r="L86" s="167"/>
      <c r="M86" s="167"/>
      <c r="N86" s="167"/>
      <c r="O86" s="167"/>
      <c r="P86" s="167"/>
      <c r="Q86" s="167"/>
      <c r="R86" s="167"/>
      <c r="S86" s="167"/>
    </row>
    <row r="87" spans="1:19" ht="17.25" customHeight="1" x14ac:dyDescent="0.2">
      <c r="A87" s="83" t="str">
        <f>Global!A87</f>
        <v>Puntos por Ganador/Empate Atinado</v>
      </c>
      <c r="B87" s="83"/>
      <c r="C87" s="93"/>
      <c r="D87" s="85"/>
      <c r="E87" s="94">
        <f>Global!E87</f>
        <v>1</v>
      </c>
      <c r="F87" s="53"/>
      <c r="G87" s="268"/>
      <c r="H87" s="53"/>
      <c r="I87" s="57"/>
      <c r="J87" s="30"/>
      <c r="K87" s="167"/>
      <c r="L87" s="167"/>
      <c r="M87" s="167"/>
      <c r="N87" s="167"/>
      <c r="O87" s="167"/>
      <c r="P87" s="167"/>
      <c r="Q87" s="167"/>
      <c r="R87" s="167"/>
      <c r="S87" s="167"/>
    </row>
    <row r="88" spans="1:19" ht="17.25" customHeight="1" x14ac:dyDescent="0.2">
      <c r="A88" s="83" t="str">
        <f>Global!A88</f>
        <v>Puntos por Ganador y Diferencia de Goles Atinado</v>
      </c>
      <c r="B88" s="84"/>
      <c r="C88" s="84"/>
      <c r="D88" s="85"/>
      <c r="E88" s="94">
        <f>Global!E88</f>
        <v>1</v>
      </c>
      <c r="F88" s="53"/>
      <c r="G88" s="268"/>
      <c r="H88" s="53"/>
      <c r="I88" s="57"/>
      <c r="J88" s="30"/>
      <c r="K88" s="167"/>
      <c r="L88" s="167"/>
      <c r="M88" s="167"/>
      <c r="N88" s="167"/>
      <c r="O88" s="167"/>
      <c r="P88" s="167"/>
      <c r="Q88" s="167"/>
      <c r="R88" s="167"/>
      <c r="S88" s="167"/>
    </row>
    <row r="89" spans="1:19" ht="17.25" customHeight="1" x14ac:dyDescent="0.2">
      <c r="A89" s="83"/>
      <c r="B89" s="84"/>
      <c r="C89" s="84"/>
      <c r="D89" s="85"/>
      <c r="E89" s="269"/>
      <c r="F89" s="53"/>
      <c r="G89" s="268"/>
      <c r="H89" s="53"/>
      <c r="I89" s="57"/>
      <c r="J89" s="30"/>
      <c r="K89" s="167"/>
      <c r="L89" s="167"/>
      <c r="M89" s="167"/>
      <c r="N89" s="167"/>
      <c r="O89" s="167"/>
      <c r="P89" s="167"/>
      <c r="Q89" s="167"/>
      <c r="R89" s="167"/>
      <c r="S89" s="167"/>
    </row>
    <row r="90" spans="1:19" ht="17.25" customHeight="1" x14ac:dyDescent="0.2">
      <c r="A90" s="87" t="str">
        <f>Global!A90</f>
        <v>OCTAVOS DE FINAL</v>
      </c>
      <c r="B90" s="55"/>
      <c r="C90" s="55"/>
      <c r="D90" s="53"/>
      <c r="E90" s="268"/>
      <c r="F90" s="53"/>
      <c r="G90" s="268"/>
      <c r="H90" s="53"/>
      <c r="I90" s="57"/>
      <c r="J90" s="30"/>
      <c r="K90" s="167"/>
      <c r="L90" s="167"/>
      <c r="M90" s="167"/>
      <c r="N90" s="167"/>
      <c r="O90" s="167"/>
      <c r="P90" s="167"/>
      <c r="Q90" s="167"/>
      <c r="R90" s="167"/>
      <c r="S90" s="167"/>
    </row>
    <row r="91" spans="1:19" ht="17.25" customHeight="1" x14ac:dyDescent="0.2">
      <c r="A91" s="83" t="str">
        <f>Global!A91</f>
        <v>Puntos por Marcador Atinado</v>
      </c>
      <c r="B91" s="83"/>
      <c r="C91" s="93"/>
      <c r="D91" s="83"/>
      <c r="E91" s="94">
        <f>Global!E91</f>
        <v>1</v>
      </c>
      <c r="F91" s="53"/>
      <c r="G91" s="268"/>
      <c r="H91" s="53"/>
      <c r="I91" s="57"/>
      <c r="J91" s="30"/>
      <c r="K91" s="167"/>
      <c r="L91" s="167"/>
      <c r="M91" s="167"/>
      <c r="N91" s="167"/>
      <c r="O91" s="167"/>
      <c r="P91" s="167"/>
      <c r="Q91" s="167"/>
      <c r="R91" s="167"/>
      <c r="S91" s="167"/>
    </row>
    <row r="92" spans="1:19" ht="17.25" customHeight="1" x14ac:dyDescent="0.2">
      <c r="A92" s="83" t="str">
        <f>Global!A92</f>
        <v>Puntos por Ganador/Empate Atinado</v>
      </c>
      <c r="B92" s="83"/>
      <c r="C92" s="93"/>
      <c r="D92" s="85"/>
      <c r="E92" s="94">
        <f>Global!E92</f>
        <v>3</v>
      </c>
      <c r="F92" s="53"/>
      <c r="G92" s="268"/>
      <c r="H92" s="53"/>
      <c r="I92" s="57"/>
      <c r="J92" s="30"/>
      <c r="K92" s="167"/>
      <c r="L92" s="167"/>
      <c r="M92" s="167"/>
      <c r="N92" s="167"/>
      <c r="O92" s="167"/>
      <c r="P92" s="167"/>
      <c r="Q92" s="167"/>
      <c r="R92" s="167"/>
      <c r="S92" s="167"/>
    </row>
    <row r="93" spans="1:19" ht="17.25" customHeight="1" x14ac:dyDescent="0.2">
      <c r="A93" s="83" t="str">
        <f>Global!A93</f>
        <v>Puntos por Ganador y Diferencia de Goles Atinado</v>
      </c>
      <c r="B93" s="84"/>
      <c r="C93" s="84"/>
      <c r="D93" s="85"/>
      <c r="E93" s="94">
        <f>Global!E93</f>
        <v>1</v>
      </c>
      <c r="F93" s="53"/>
      <c r="G93" s="268"/>
      <c r="H93" s="53"/>
      <c r="I93" s="57"/>
      <c r="J93" s="30"/>
      <c r="K93" s="167"/>
      <c r="L93" s="167"/>
      <c r="M93" s="167"/>
      <c r="N93" s="167"/>
      <c r="O93" s="167"/>
      <c r="P93" s="167"/>
      <c r="Q93" s="167"/>
      <c r="R93" s="167"/>
      <c r="S93" s="167"/>
    </row>
    <row r="94" spans="1:19" ht="17.25" customHeight="1" x14ac:dyDescent="0.2">
      <c r="A94" s="54"/>
      <c r="B94" s="55"/>
      <c r="C94" s="55"/>
      <c r="D94" s="53"/>
      <c r="E94" s="268"/>
      <c r="F94" s="53"/>
      <c r="G94" s="268"/>
      <c r="H94" s="53"/>
      <c r="I94" s="57"/>
      <c r="J94" s="30"/>
      <c r="K94" s="167"/>
      <c r="L94" s="167"/>
      <c r="M94" s="167"/>
      <c r="N94" s="167"/>
      <c r="O94" s="167"/>
      <c r="P94" s="167"/>
      <c r="Q94" s="167"/>
      <c r="R94" s="167"/>
      <c r="S94" s="167"/>
    </row>
    <row r="95" spans="1:19" ht="17.25" customHeight="1" x14ac:dyDescent="0.2">
      <c r="A95" s="87" t="str">
        <f>Global!A95</f>
        <v>CUARTOS DE FINAL</v>
      </c>
      <c r="B95" s="55"/>
      <c r="C95" s="55"/>
      <c r="D95" s="53"/>
      <c r="E95" s="268"/>
      <c r="F95" s="53"/>
      <c r="G95" s="268"/>
      <c r="H95" s="53"/>
      <c r="I95" s="57"/>
      <c r="J95" s="30"/>
      <c r="K95" s="167"/>
      <c r="L95" s="167"/>
      <c r="M95" s="167"/>
      <c r="N95" s="167"/>
      <c r="O95" s="167"/>
      <c r="P95" s="167"/>
      <c r="Q95" s="167"/>
      <c r="R95" s="167"/>
      <c r="S95" s="167"/>
    </row>
    <row r="96" spans="1:19" ht="17.25" customHeight="1" x14ac:dyDescent="0.2">
      <c r="A96" s="83" t="str">
        <f>Global!A96</f>
        <v>Puntos por Marcador Atinado</v>
      </c>
      <c r="B96" s="83"/>
      <c r="C96" s="93"/>
      <c r="D96" s="83"/>
      <c r="E96" s="94">
        <f>Global!E96</f>
        <v>1</v>
      </c>
      <c r="F96" s="53"/>
      <c r="G96" s="268"/>
      <c r="H96" s="53"/>
      <c r="I96" s="57"/>
      <c r="J96" s="30"/>
      <c r="K96" s="167"/>
      <c r="L96" s="167"/>
      <c r="M96" s="167"/>
      <c r="N96" s="167"/>
      <c r="O96" s="167"/>
      <c r="P96" s="167"/>
      <c r="Q96" s="167"/>
      <c r="R96" s="167"/>
      <c r="S96" s="167"/>
    </row>
    <row r="97" spans="1:19" ht="17.25" customHeight="1" x14ac:dyDescent="0.2">
      <c r="A97" s="83" t="str">
        <f>Global!A97</f>
        <v>Puntos por Ganador/Empate Atinado</v>
      </c>
      <c r="B97" s="83"/>
      <c r="C97" s="93"/>
      <c r="D97" s="85"/>
      <c r="E97" s="94">
        <f>Global!E97</f>
        <v>5</v>
      </c>
      <c r="F97" s="53"/>
      <c r="G97" s="268"/>
      <c r="H97" s="53"/>
      <c r="I97" s="57"/>
      <c r="J97" s="30"/>
      <c r="K97" s="167"/>
      <c r="L97" s="167"/>
      <c r="M97" s="167"/>
      <c r="N97" s="167"/>
      <c r="O97" s="167"/>
      <c r="P97" s="167"/>
      <c r="Q97" s="167"/>
      <c r="R97" s="167"/>
      <c r="S97" s="167"/>
    </row>
    <row r="98" spans="1:19" ht="17.25" customHeight="1" x14ac:dyDescent="0.2">
      <c r="A98" s="83" t="str">
        <f>Global!A98</f>
        <v>Puntos por Ganador y Diferencia de Goles Atinado</v>
      </c>
      <c r="B98" s="84"/>
      <c r="C98" s="84"/>
      <c r="D98" s="85"/>
      <c r="E98" s="94">
        <f>Global!E98</f>
        <v>1</v>
      </c>
      <c r="F98" s="53"/>
      <c r="G98" s="268"/>
      <c r="H98" s="53"/>
      <c r="I98" s="57"/>
      <c r="J98" s="30"/>
      <c r="K98" s="167"/>
      <c r="L98" s="167"/>
      <c r="M98" s="167"/>
      <c r="N98" s="167"/>
      <c r="O98" s="167"/>
      <c r="P98" s="167"/>
      <c r="Q98" s="167"/>
      <c r="R98" s="167"/>
      <c r="S98" s="167"/>
    </row>
    <row r="99" spans="1:19" ht="17.25" customHeight="1" x14ac:dyDescent="0.2">
      <c r="A99" s="54"/>
      <c r="B99" s="55"/>
      <c r="C99" s="55"/>
      <c r="D99" s="53"/>
      <c r="E99" s="268"/>
      <c r="F99" s="53"/>
      <c r="G99" s="268"/>
      <c r="H99" s="53"/>
      <c r="I99" s="57"/>
      <c r="J99" s="30"/>
      <c r="K99" s="167"/>
      <c r="L99" s="167"/>
      <c r="M99" s="167"/>
      <c r="N99" s="167"/>
      <c r="O99" s="167"/>
      <c r="P99" s="167"/>
      <c r="Q99" s="167"/>
      <c r="R99" s="167"/>
      <c r="S99" s="167"/>
    </row>
    <row r="100" spans="1:19" ht="17.25" customHeight="1" x14ac:dyDescent="0.2">
      <c r="A100" s="87" t="str">
        <f>Global!A100</f>
        <v>SEMIFINAL</v>
      </c>
      <c r="B100" s="55"/>
      <c r="C100" s="55"/>
      <c r="D100" s="53"/>
      <c r="E100" s="268"/>
      <c r="F100" s="53"/>
      <c r="G100" s="268"/>
      <c r="H100" s="53"/>
      <c r="I100" s="57"/>
      <c r="J100" s="30"/>
      <c r="K100" s="167"/>
      <c r="L100" s="167"/>
      <c r="M100" s="167"/>
      <c r="N100" s="167"/>
      <c r="O100" s="167"/>
      <c r="P100" s="167"/>
      <c r="Q100" s="167"/>
      <c r="R100" s="167"/>
      <c r="S100" s="167"/>
    </row>
    <row r="101" spans="1:19" ht="17.25" customHeight="1" x14ac:dyDescent="0.2">
      <c r="A101" s="83" t="str">
        <f>Global!A101</f>
        <v>Puntos por Marcador Atinado</v>
      </c>
      <c r="B101" s="83"/>
      <c r="C101" s="93"/>
      <c r="D101" s="83"/>
      <c r="E101" s="94">
        <f>Global!E101</f>
        <v>1</v>
      </c>
      <c r="F101" s="53"/>
      <c r="G101" s="268"/>
      <c r="H101" s="53"/>
      <c r="I101" s="57"/>
      <c r="J101" s="30"/>
      <c r="K101" s="167"/>
      <c r="L101" s="167"/>
      <c r="M101" s="167"/>
      <c r="N101" s="167"/>
      <c r="O101" s="167"/>
      <c r="P101" s="167"/>
      <c r="Q101" s="167"/>
      <c r="R101" s="167"/>
      <c r="S101" s="167"/>
    </row>
    <row r="102" spans="1:19" ht="17.25" customHeight="1" x14ac:dyDescent="0.2">
      <c r="A102" s="83" t="str">
        <f>Global!A102</f>
        <v>Puntos por Ganador/Empate Atinado</v>
      </c>
      <c r="B102" s="83"/>
      <c r="C102" s="93"/>
      <c r="D102" s="85"/>
      <c r="E102" s="94">
        <f>Global!E102</f>
        <v>7</v>
      </c>
      <c r="F102" s="53"/>
      <c r="G102" s="268"/>
      <c r="H102" s="53"/>
      <c r="I102" s="57"/>
      <c r="J102" s="30"/>
      <c r="K102" s="167"/>
      <c r="L102" s="167"/>
      <c r="M102" s="167"/>
      <c r="N102" s="167"/>
      <c r="O102" s="167"/>
      <c r="P102" s="167"/>
      <c r="Q102" s="167"/>
      <c r="R102" s="167"/>
      <c r="S102" s="167"/>
    </row>
    <row r="103" spans="1:19" ht="17.25" customHeight="1" x14ac:dyDescent="0.2">
      <c r="A103" s="83" t="str">
        <f>Global!A103</f>
        <v>Puntos por Ganador y Diferencia de Goles Atinado</v>
      </c>
      <c r="B103" s="84"/>
      <c r="C103" s="84"/>
      <c r="D103" s="85"/>
      <c r="E103" s="94">
        <f>Global!E103</f>
        <v>1</v>
      </c>
      <c r="F103" s="53"/>
      <c r="G103" s="268"/>
      <c r="H103" s="53"/>
      <c r="I103" s="57"/>
      <c r="J103" s="30"/>
      <c r="K103" s="167"/>
      <c r="L103" s="167"/>
      <c r="M103" s="167"/>
      <c r="N103" s="167"/>
      <c r="O103" s="167"/>
      <c r="P103" s="167"/>
      <c r="Q103" s="167"/>
      <c r="R103" s="167"/>
      <c r="S103" s="167"/>
    </row>
    <row r="104" spans="1:19" ht="17.25" customHeight="1" x14ac:dyDescent="0.2">
      <c r="A104" s="54"/>
      <c r="B104" s="55"/>
      <c r="C104" s="55"/>
      <c r="D104" s="53"/>
      <c r="E104" s="268"/>
      <c r="F104" s="53"/>
      <c r="G104" s="268"/>
      <c r="H104" s="53"/>
      <c r="I104" s="57"/>
      <c r="J104" s="30"/>
      <c r="K104" s="167"/>
      <c r="L104" s="167"/>
      <c r="M104" s="167"/>
      <c r="N104" s="167"/>
      <c r="O104" s="167"/>
      <c r="P104" s="167"/>
      <c r="Q104" s="167"/>
      <c r="R104" s="167"/>
      <c r="S104" s="167"/>
    </row>
    <row r="105" spans="1:19" ht="17.25" customHeight="1" x14ac:dyDescent="0.2">
      <c r="A105" s="87" t="str">
        <f>Global!A105</f>
        <v>TERCER LUGAR</v>
      </c>
      <c r="B105" s="55"/>
      <c r="C105" s="55"/>
      <c r="D105" s="53"/>
      <c r="E105" s="268"/>
      <c r="F105" s="53"/>
      <c r="G105" s="268"/>
      <c r="H105" s="53"/>
      <c r="I105" s="57"/>
      <c r="J105" s="30"/>
      <c r="K105" s="167"/>
      <c r="L105" s="167"/>
      <c r="M105" s="167"/>
      <c r="N105" s="167"/>
      <c r="O105" s="167"/>
      <c r="P105" s="167"/>
      <c r="Q105" s="167"/>
      <c r="R105" s="167"/>
      <c r="S105" s="167"/>
    </row>
    <row r="106" spans="1:19" ht="17.25" customHeight="1" x14ac:dyDescent="0.2">
      <c r="A106" s="83" t="str">
        <f>Global!A106</f>
        <v>Puntos por Marcador Atinado</v>
      </c>
      <c r="B106" s="83"/>
      <c r="C106" s="93"/>
      <c r="D106" s="83"/>
      <c r="E106" s="94">
        <f>Global!E106</f>
        <v>1</v>
      </c>
      <c r="F106" s="53"/>
      <c r="G106" s="268"/>
      <c r="H106" s="53"/>
      <c r="I106" s="57"/>
      <c r="J106" s="30"/>
      <c r="K106" s="167"/>
      <c r="L106" s="167"/>
      <c r="M106" s="167"/>
      <c r="N106" s="167"/>
      <c r="O106" s="167"/>
      <c r="P106" s="167"/>
      <c r="Q106" s="167"/>
      <c r="R106" s="167"/>
      <c r="S106" s="167"/>
    </row>
    <row r="107" spans="1:19" ht="17.25" customHeight="1" x14ac:dyDescent="0.2">
      <c r="A107" s="83" t="str">
        <f>Global!A107</f>
        <v>Puntos por Ganador/Empate Atinado</v>
      </c>
      <c r="B107" s="83"/>
      <c r="C107" s="93"/>
      <c r="D107" s="85"/>
      <c r="E107" s="94">
        <f>Global!E107</f>
        <v>8</v>
      </c>
      <c r="F107" s="53"/>
      <c r="G107" s="268"/>
      <c r="H107" s="53"/>
      <c r="I107" s="57"/>
      <c r="J107" s="30"/>
      <c r="K107" s="167"/>
      <c r="L107" s="167"/>
      <c r="M107" s="167"/>
      <c r="N107" s="167"/>
      <c r="O107" s="167"/>
      <c r="P107" s="167"/>
      <c r="Q107" s="167"/>
      <c r="R107" s="167"/>
      <c r="S107" s="167"/>
    </row>
    <row r="108" spans="1:19" ht="17.25" customHeight="1" x14ac:dyDescent="0.2">
      <c r="A108" s="83" t="str">
        <f>Global!A108</f>
        <v>Puntos por Ganador y Diferencia de Goles Atinado</v>
      </c>
      <c r="B108" s="84"/>
      <c r="C108" s="84"/>
      <c r="D108" s="85"/>
      <c r="E108" s="94">
        <f>Global!E108</f>
        <v>1</v>
      </c>
      <c r="F108" s="53"/>
      <c r="G108" s="268"/>
      <c r="H108" s="53"/>
      <c r="I108" s="57"/>
      <c r="J108" s="30"/>
      <c r="K108" s="167"/>
      <c r="L108" s="167"/>
      <c r="M108" s="167"/>
      <c r="N108" s="167"/>
      <c r="O108" s="167"/>
      <c r="P108" s="167"/>
      <c r="Q108" s="167"/>
      <c r="R108" s="167"/>
      <c r="S108" s="167"/>
    </row>
    <row r="109" spans="1:19" ht="17.25" customHeight="1" x14ac:dyDescent="0.2">
      <c r="A109" s="83"/>
      <c r="B109" s="84"/>
      <c r="C109" s="84"/>
      <c r="D109" s="85"/>
      <c r="E109" s="94"/>
      <c r="F109" s="53"/>
      <c r="G109" s="268"/>
      <c r="H109" s="53"/>
      <c r="I109" s="57"/>
      <c r="J109" s="30"/>
      <c r="K109" s="167"/>
      <c r="L109" s="167"/>
      <c r="M109" s="167"/>
      <c r="N109" s="167"/>
      <c r="O109" s="167"/>
      <c r="P109" s="167"/>
      <c r="Q109" s="167"/>
      <c r="R109" s="167"/>
      <c r="S109" s="167"/>
    </row>
    <row r="110" spans="1:19" ht="17.25" customHeight="1" x14ac:dyDescent="0.2">
      <c r="A110" s="87" t="str">
        <f>Global!A110</f>
        <v>FINAL</v>
      </c>
      <c r="B110" s="55"/>
      <c r="C110" s="55"/>
      <c r="D110" s="53"/>
      <c r="E110" s="268"/>
      <c r="F110" s="53"/>
      <c r="G110" s="268"/>
      <c r="H110" s="53"/>
      <c r="I110" s="57"/>
      <c r="J110" s="30"/>
      <c r="K110" s="167"/>
      <c r="L110" s="167"/>
      <c r="M110" s="167"/>
      <c r="N110" s="167"/>
      <c r="O110" s="167"/>
      <c r="P110" s="167"/>
      <c r="Q110" s="167"/>
      <c r="R110" s="167"/>
      <c r="S110" s="167"/>
    </row>
    <row r="111" spans="1:19" ht="17.25" customHeight="1" x14ac:dyDescent="0.2">
      <c r="A111" s="83" t="str">
        <f>Global!A111</f>
        <v>Puntos por Marcador Atinado</v>
      </c>
      <c r="B111" s="83"/>
      <c r="C111" s="93"/>
      <c r="D111" s="83"/>
      <c r="E111" s="94">
        <f>Global!E111</f>
        <v>1</v>
      </c>
      <c r="F111" s="53"/>
      <c r="G111" s="268"/>
      <c r="H111" s="53"/>
      <c r="I111" s="57"/>
      <c r="J111" s="30"/>
      <c r="K111" s="167"/>
      <c r="L111" s="167"/>
      <c r="M111" s="167"/>
      <c r="N111" s="167"/>
      <c r="O111" s="167"/>
      <c r="P111" s="167"/>
      <c r="Q111" s="167"/>
      <c r="R111" s="167"/>
      <c r="S111" s="167"/>
    </row>
    <row r="112" spans="1:19" ht="17.25" customHeight="1" x14ac:dyDescent="0.2">
      <c r="A112" s="83" t="str">
        <f>Global!A112</f>
        <v>Puntos por Ganador/Empate Atinado</v>
      </c>
      <c r="B112" s="83"/>
      <c r="C112" s="93"/>
      <c r="D112" s="85"/>
      <c r="E112" s="94">
        <f>Global!E112</f>
        <v>10</v>
      </c>
      <c r="F112" s="53"/>
      <c r="G112" s="268"/>
      <c r="H112" s="53"/>
      <c r="I112" s="57"/>
      <c r="J112" s="30"/>
      <c r="K112" s="167"/>
      <c r="L112" s="167"/>
      <c r="M112" s="167"/>
      <c r="N112" s="167"/>
      <c r="O112" s="167"/>
      <c r="P112" s="167"/>
      <c r="Q112" s="167"/>
      <c r="R112" s="167"/>
      <c r="S112" s="167"/>
    </row>
    <row r="113" spans="1:19" ht="17.25" customHeight="1" x14ac:dyDescent="0.2">
      <c r="A113" s="83" t="str">
        <f>Global!A113</f>
        <v>Puntos por Ganador y Diferencia de Goles Atinado</v>
      </c>
      <c r="B113" s="84"/>
      <c r="C113" s="84"/>
      <c r="D113" s="85"/>
      <c r="E113" s="94">
        <f>Global!E113</f>
        <v>1</v>
      </c>
      <c r="F113" s="53"/>
      <c r="G113" s="268"/>
      <c r="H113" s="53"/>
      <c r="I113" s="57"/>
      <c r="J113" s="30"/>
      <c r="K113" s="167"/>
      <c r="L113" s="167"/>
      <c r="M113" s="167"/>
      <c r="N113" s="167"/>
      <c r="O113" s="167"/>
      <c r="P113" s="167"/>
      <c r="Q113" s="167"/>
      <c r="R113" s="167"/>
      <c r="S113" s="167"/>
    </row>
    <row r="114" spans="1:19" ht="17.25" customHeight="1" x14ac:dyDescent="0.2">
      <c r="A114" s="54"/>
      <c r="B114" s="55"/>
      <c r="C114" s="55"/>
      <c r="D114" s="53"/>
      <c r="E114" s="268"/>
      <c r="F114" s="53"/>
      <c r="G114" s="268"/>
      <c r="H114" s="53"/>
      <c r="I114" s="57"/>
      <c r="J114" s="30"/>
      <c r="K114" s="167"/>
      <c r="L114" s="167"/>
      <c r="M114" s="167"/>
      <c r="N114" s="167"/>
      <c r="O114" s="167"/>
      <c r="P114" s="167"/>
      <c r="Q114" s="167"/>
      <c r="R114" s="167"/>
      <c r="S114" s="167"/>
    </row>
    <row r="115" spans="1:19" ht="17.25" customHeight="1" x14ac:dyDescent="0.2">
      <c r="A115" s="54"/>
      <c r="B115" s="55"/>
      <c r="C115" s="55"/>
      <c r="D115" s="53"/>
      <c r="E115" s="268"/>
      <c r="F115" s="53"/>
      <c r="G115" s="268"/>
      <c r="H115" s="53"/>
      <c r="I115" s="57"/>
      <c r="J115" s="30"/>
      <c r="K115" s="167"/>
      <c r="L115" s="167"/>
      <c r="M115" s="167"/>
      <c r="N115" s="167"/>
      <c r="O115" s="167"/>
      <c r="P115" s="167"/>
      <c r="Q115" s="167"/>
      <c r="R115" s="167"/>
      <c r="S115" s="167"/>
    </row>
    <row r="116" spans="1:19" ht="17.25" customHeight="1" x14ac:dyDescent="0.2">
      <c r="A116" s="54"/>
      <c r="B116" s="55"/>
      <c r="C116" s="55"/>
      <c r="D116" s="53"/>
      <c r="E116" s="268"/>
      <c r="F116" s="53"/>
      <c r="G116" s="268"/>
      <c r="H116" s="53"/>
      <c r="I116" s="57"/>
      <c r="J116" s="30"/>
      <c r="K116" s="167"/>
      <c r="L116" s="167"/>
      <c r="M116" s="167"/>
      <c r="N116" s="167"/>
      <c r="O116" s="167"/>
      <c r="P116" s="167"/>
      <c r="Q116" s="167"/>
      <c r="R116" s="167"/>
      <c r="S116" s="167"/>
    </row>
    <row r="117" spans="1:19" ht="17.25" customHeight="1" x14ac:dyDescent="0.2">
      <c r="A117" s="54"/>
      <c r="B117" s="55"/>
      <c r="C117" s="55"/>
      <c r="D117" s="53"/>
      <c r="E117" s="268"/>
      <c r="F117" s="53"/>
      <c r="G117" s="268"/>
      <c r="H117" s="53"/>
      <c r="I117" s="57"/>
      <c r="J117" s="30"/>
      <c r="K117" s="167"/>
      <c r="L117" s="167"/>
      <c r="M117" s="167"/>
      <c r="N117" s="167"/>
      <c r="O117" s="167"/>
      <c r="P117" s="167"/>
      <c r="Q117" s="167"/>
      <c r="R117" s="167"/>
      <c r="S117" s="167"/>
    </row>
    <row r="118" spans="1:19" ht="17.25" customHeight="1" x14ac:dyDescent="0.2">
      <c r="A118" s="54"/>
      <c r="B118" s="55"/>
      <c r="C118" s="55"/>
      <c r="D118" s="53"/>
      <c r="E118" s="268"/>
      <c r="F118" s="53"/>
      <c r="G118" s="268"/>
      <c r="H118" s="53"/>
      <c r="I118" s="57"/>
      <c r="J118" s="30"/>
      <c r="K118" s="167"/>
      <c r="L118" s="167"/>
      <c r="M118" s="167"/>
      <c r="N118" s="167"/>
      <c r="O118" s="167"/>
      <c r="P118" s="167"/>
      <c r="Q118" s="167"/>
      <c r="R118" s="167"/>
      <c r="S118" s="167"/>
    </row>
    <row r="119" spans="1:19" ht="17.25" customHeight="1" x14ac:dyDescent="0.2">
      <c r="A119" s="54"/>
      <c r="B119" s="55"/>
      <c r="C119" s="55"/>
      <c r="D119" s="53"/>
      <c r="E119" s="268"/>
      <c r="F119" s="53"/>
      <c r="G119" s="268"/>
      <c r="H119" s="53"/>
      <c r="I119" s="57"/>
      <c r="J119" s="30"/>
      <c r="K119" s="167"/>
      <c r="L119" s="167"/>
      <c r="M119" s="167"/>
      <c r="N119" s="167"/>
      <c r="O119" s="167"/>
      <c r="P119" s="167"/>
      <c r="Q119" s="167"/>
      <c r="R119" s="167"/>
      <c r="S119" s="167"/>
    </row>
    <row r="120" spans="1:19" ht="17.25" customHeight="1" x14ac:dyDescent="0.2">
      <c r="A120" s="54"/>
      <c r="B120" s="55"/>
      <c r="C120" s="55"/>
      <c r="D120" s="53"/>
      <c r="E120" s="268"/>
      <c r="F120" s="53"/>
      <c r="G120" s="268"/>
      <c r="H120" s="53"/>
      <c r="I120" s="57"/>
      <c r="J120" s="30"/>
      <c r="K120" s="167"/>
      <c r="L120" s="167"/>
      <c r="M120" s="167"/>
      <c r="N120" s="167"/>
      <c r="O120" s="167"/>
      <c r="P120" s="167"/>
      <c r="Q120" s="167"/>
      <c r="R120" s="167"/>
      <c r="S120" s="167"/>
    </row>
  </sheetData>
  <sheetProtection sheet="1" objects="1" scenarios="1"/>
  <mergeCells count="3">
    <mergeCell ref="A1:N1"/>
    <mergeCell ref="B3:D3"/>
    <mergeCell ref="B4:D4"/>
  </mergeCells>
  <dataValidations count="1">
    <dataValidation type="whole" allowBlank="1" showInputMessage="1" showErrorMessage="1" sqref="E3:E85 E114:E120 E89:E90 E94:E95 E99:E100 E104:E105 E110" xr:uid="{46AE5C68-3E93-4532-A786-AA54FBEF4160}">
      <formula1>0</formula1>
      <formula2>20</formula2>
    </dataValidation>
  </dataValidations>
  <hyperlinks>
    <hyperlink ref="A1:N1" location="Global!A1" display="Quiniela Mundial 2010" xr:uid="{82DEA125-2291-465F-A49B-2471142D192C}"/>
  </hyperlinks>
  <pageMargins left="0.7" right="0.7" top="0.75" bottom="0.75" header="0.3" footer="0.3"/>
  <pageSetup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6"/>
  <dimension ref="A1:S120"/>
  <sheetViews>
    <sheetView workbookViewId="0">
      <selection activeCell="A2" sqref="A1:N1048576"/>
    </sheetView>
  </sheetViews>
  <sheetFormatPr defaultColWidth="9.140625" defaultRowHeight="17.25" customHeight="1" x14ac:dyDescent="0.2"/>
  <cols>
    <col min="1" max="1" width="12" style="270" customWidth="1"/>
    <col min="2" max="2" width="10.7109375" style="271" customWidth="1"/>
    <col min="3" max="3" width="6.85546875" style="271" bestFit="1" customWidth="1"/>
    <col min="4" max="4" width="12.42578125" style="157" customWidth="1"/>
    <col min="5" max="5" width="3.7109375" style="272" customWidth="1"/>
    <col min="6" max="6" width="5.42578125" style="157" customWidth="1"/>
    <col min="7" max="7" width="3.85546875" style="272" customWidth="1"/>
    <col min="8" max="8" width="13" style="157" customWidth="1"/>
    <col min="9" max="9" width="5.85546875" style="273" customWidth="1"/>
    <col min="10" max="10" width="3" style="10" customWidth="1"/>
    <col min="11" max="11" width="5" style="274" customWidth="1"/>
    <col min="12" max="12" width="5.28515625" style="274" customWidth="1"/>
    <col min="13" max="13" width="6.5703125" style="275" customWidth="1"/>
    <col min="14" max="14" width="7.7109375" style="10" bestFit="1" customWidth="1"/>
    <col min="15" max="16384" width="9.140625" style="157"/>
  </cols>
  <sheetData>
    <row r="1" spans="1:19" ht="26.25" customHeight="1" x14ac:dyDescent="0.35">
      <c r="A1" s="352" t="s">
        <v>82</v>
      </c>
      <c r="B1" s="352"/>
      <c r="C1" s="352"/>
      <c r="D1" s="352"/>
      <c r="E1" s="352"/>
      <c r="F1" s="352"/>
      <c r="G1" s="352"/>
      <c r="H1" s="352"/>
      <c r="I1" s="352"/>
      <c r="J1" s="352"/>
      <c r="K1" s="352"/>
      <c r="L1" s="352"/>
      <c r="M1" s="352"/>
      <c r="N1" s="352"/>
      <c r="O1" s="161"/>
      <c r="P1" s="161"/>
      <c r="Q1" s="161"/>
      <c r="R1" s="161"/>
      <c r="S1" s="161"/>
    </row>
    <row r="2" spans="1:19" ht="12.75" customHeight="1" x14ac:dyDescent="0.3">
      <c r="A2" s="28"/>
      <c r="B2" s="28"/>
      <c r="C2" s="28"/>
      <c r="D2" s="28"/>
      <c r="E2" s="1"/>
      <c r="F2" s="28"/>
      <c r="G2" s="1"/>
      <c r="H2" s="28"/>
      <c r="I2" s="28"/>
      <c r="J2" s="28"/>
      <c r="K2" s="33"/>
      <c r="L2" s="33"/>
      <c r="M2" s="28"/>
      <c r="N2" s="28"/>
      <c r="O2" s="161"/>
      <c r="P2" s="161"/>
      <c r="Q2" s="161"/>
      <c r="R2" s="161"/>
      <c r="S2" s="161"/>
    </row>
    <row r="3" spans="1:19" ht="17.25" customHeight="1" x14ac:dyDescent="0.2">
      <c r="A3" s="191" t="s">
        <v>17</v>
      </c>
      <c r="B3" s="353" t="s">
        <v>149</v>
      </c>
      <c r="C3" s="353"/>
      <c r="D3" s="353"/>
      <c r="E3" s="192"/>
      <c r="F3" s="193"/>
      <c r="G3" s="192"/>
      <c r="H3" s="194"/>
      <c r="I3" s="195"/>
      <c r="J3" s="29"/>
      <c r="K3" s="34"/>
      <c r="L3" s="34"/>
      <c r="M3" s="196"/>
      <c r="N3" s="29"/>
      <c r="O3" s="161"/>
      <c r="P3" s="161"/>
      <c r="Q3" s="161"/>
      <c r="R3" s="161"/>
      <c r="S3" s="161"/>
    </row>
    <row r="4" spans="1:19" ht="17.25" customHeight="1" thickBot="1" x14ac:dyDescent="0.25">
      <c r="A4" s="197" t="s">
        <v>18</v>
      </c>
      <c r="B4" s="354" t="s">
        <v>150</v>
      </c>
      <c r="C4" s="354"/>
      <c r="D4" s="354"/>
      <c r="E4" s="192"/>
      <c r="F4" s="196"/>
      <c r="G4" s="192"/>
      <c r="H4" s="196"/>
      <c r="I4" s="195"/>
      <c r="J4" s="29"/>
      <c r="K4" s="198"/>
      <c r="L4" s="198"/>
      <c r="M4" s="199"/>
      <c r="N4" s="29"/>
      <c r="O4" s="161"/>
      <c r="P4" s="161"/>
      <c r="Q4" s="161"/>
      <c r="R4" s="161"/>
      <c r="S4" s="161"/>
    </row>
    <row r="5" spans="1:19" ht="17.25" customHeight="1" thickBot="1" x14ac:dyDescent="0.25">
      <c r="A5" s="197"/>
      <c r="B5" s="200"/>
      <c r="C5" s="200"/>
      <c r="D5" s="201"/>
      <c r="E5" s="192"/>
      <c r="F5" s="196"/>
      <c r="G5" s="192"/>
      <c r="H5" s="196"/>
      <c r="I5" s="195"/>
      <c r="J5" s="29"/>
      <c r="K5" s="202" t="s">
        <v>19</v>
      </c>
      <c r="L5" s="203"/>
      <c r="M5" s="204"/>
      <c r="N5" s="29"/>
      <c r="O5" s="161"/>
      <c r="P5" s="161"/>
      <c r="Q5" s="161"/>
      <c r="R5" s="161"/>
      <c r="S5" s="161"/>
    </row>
    <row r="6" spans="1:19" s="168" customFormat="1" ht="34.5" customHeight="1" thickBot="1" x14ac:dyDescent="0.25">
      <c r="A6" s="205" t="s">
        <v>0</v>
      </c>
      <c r="B6" s="206" t="s">
        <v>1</v>
      </c>
      <c r="C6" s="206" t="s">
        <v>25</v>
      </c>
      <c r="D6" s="207" t="s">
        <v>2</v>
      </c>
      <c r="E6" s="208"/>
      <c r="F6" s="209" t="s">
        <v>20</v>
      </c>
      <c r="G6" s="208"/>
      <c r="H6" s="209" t="s">
        <v>3</v>
      </c>
      <c r="I6" s="209" t="s">
        <v>21</v>
      </c>
      <c r="J6" s="210"/>
      <c r="K6" s="211" t="s">
        <v>109</v>
      </c>
      <c r="L6" s="211" t="s">
        <v>112</v>
      </c>
      <c r="M6" s="212" t="s">
        <v>110</v>
      </c>
      <c r="N6" s="213" t="s">
        <v>111</v>
      </c>
      <c r="O6" s="165"/>
      <c r="P6" s="165"/>
      <c r="Q6" s="165"/>
      <c r="R6" s="165"/>
      <c r="S6" s="165"/>
    </row>
    <row r="7" spans="1:19" ht="17.25" customHeight="1" thickBot="1" x14ac:dyDescent="0.25">
      <c r="A7" s="214" t="str">
        <f>Global!A7</f>
        <v>GRUPO A (Group A)</v>
      </c>
      <c r="B7" s="215"/>
      <c r="C7" s="216"/>
      <c r="D7" s="215"/>
      <c r="E7" s="217"/>
      <c r="F7" s="215"/>
      <c r="G7" s="217"/>
      <c r="H7" s="215"/>
      <c r="I7" s="218"/>
      <c r="J7" s="77"/>
      <c r="K7" s="219"/>
      <c r="L7" s="219"/>
      <c r="M7" s="220"/>
      <c r="N7" s="221"/>
      <c r="O7" s="161"/>
      <c r="P7" s="161"/>
      <c r="Q7" s="161"/>
      <c r="R7" s="161"/>
      <c r="S7" s="161"/>
    </row>
    <row r="8" spans="1:19" s="158" customFormat="1" ht="30.95" customHeight="1" thickBot="1" x14ac:dyDescent="0.25">
      <c r="A8" s="276">
        <f>Global!A8</f>
        <v>44885</v>
      </c>
      <c r="B8" s="277">
        <f>Global!B8</f>
        <v>0.41666666666666669</v>
      </c>
      <c r="C8" s="278">
        <f>Global!C8</f>
        <v>1</v>
      </c>
      <c r="D8" s="279" t="str">
        <f>Global!D8</f>
        <v>Qatar</v>
      </c>
      <c r="E8" s="280">
        <v>1</v>
      </c>
      <c r="F8" s="281" t="s">
        <v>4</v>
      </c>
      <c r="G8" s="280">
        <v>2</v>
      </c>
      <c r="H8" s="282" t="str">
        <f>Global!H8</f>
        <v>Ecuador</v>
      </c>
      <c r="I8" s="283" t="str">
        <f t="shared" ref="I8:I13" si="0">IF(OR(E8="",G8=""),"",IF(E8&gt;G8,"L",IF(G8&gt;E8,"V","E")))</f>
        <v>V</v>
      </c>
      <c r="J8" s="284"/>
      <c r="K8" s="285">
        <f>IF(Global!E8="","",Global!E8)</f>
        <v>0</v>
      </c>
      <c r="L8" s="285">
        <f>IF(Global!G8="","",Global!G8)</f>
        <v>2</v>
      </c>
      <c r="M8" s="286" t="str">
        <f t="shared" ref="M8:M71" si="1">IF(OR(K8="",L8=""),"",IF(K8&gt;L8,"L",IF(L8&gt;K8,"V","E")))</f>
        <v>V</v>
      </c>
      <c r="N8" s="287">
        <f t="shared" ref="N8:N13" si="2">IF(M8="","",IF(AND(E8=K8,L8=G8),GPOSPuntosPorMarcador,0)+IF(M8=I8,GPOSPuntosPorGanador,0)+IF(E8-G8=K8-L8,GPOSPuntosPorDiferencia,0))</f>
        <v>1</v>
      </c>
      <c r="O8" s="166"/>
      <c r="P8" s="166"/>
      <c r="Q8" s="166"/>
      <c r="R8" s="166"/>
      <c r="S8" s="166"/>
    </row>
    <row r="9" spans="1:19" s="158" customFormat="1" ht="30.95" customHeight="1" thickBot="1" x14ac:dyDescent="0.25">
      <c r="A9" s="276">
        <f>Global!A9</f>
        <v>44886</v>
      </c>
      <c r="B9" s="288">
        <f>Global!B9</f>
        <v>0.41666666666666669</v>
      </c>
      <c r="C9" s="289">
        <f>Global!C9</f>
        <v>2</v>
      </c>
      <c r="D9" s="290" t="str">
        <f>Global!D9</f>
        <v>Senegal</v>
      </c>
      <c r="E9" s="291">
        <v>0</v>
      </c>
      <c r="F9" s="292" t="s">
        <v>4</v>
      </c>
      <c r="G9" s="291">
        <v>3</v>
      </c>
      <c r="H9" s="293" t="str">
        <f>Global!H9</f>
        <v>Holanda (Holland)</v>
      </c>
      <c r="I9" s="283" t="str">
        <f t="shared" si="0"/>
        <v>V</v>
      </c>
      <c r="J9" s="284"/>
      <c r="K9" s="285">
        <f>IF(Global!E9="","",Global!E9)</f>
        <v>0</v>
      </c>
      <c r="L9" s="285">
        <f>IF(Global!G9="","",Global!G9)</f>
        <v>2</v>
      </c>
      <c r="M9" s="294" t="str">
        <f t="shared" si="1"/>
        <v>V</v>
      </c>
      <c r="N9" s="287">
        <f t="shared" si="2"/>
        <v>1</v>
      </c>
      <c r="O9" s="166"/>
      <c r="P9" s="166"/>
      <c r="Q9" s="166"/>
      <c r="R9" s="166"/>
      <c r="S9" s="166"/>
    </row>
    <row r="10" spans="1:19" s="158" customFormat="1" ht="30.95" customHeight="1" thickBot="1" x14ac:dyDescent="0.25">
      <c r="A10" s="276">
        <f>Global!A10</f>
        <v>44890</v>
      </c>
      <c r="B10" s="288">
        <f>Global!B10</f>
        <v>0.29166666666666669</v>
      </c>
      <c r="C10" s="289">
        <f>Global!C10</f>
        <v>17</v>
      </c>
      <c r="D10" s="290" t="str">
        <f>Global!D10</f>
        <v>Qatar</v>
      </c>
      <c r="E10" s="291">
        <v>1</v>
      </c>
      <c r="F10" s="292" t="s">
        <v>4</v>
      </c>
      <c r="G10" s="291">
        <v>0</v>
      </c>
      <c r="H10" s="293" t="str">
        <f>Global!H10</f>
        <v>Senegal</v>
      </c>
      <c r="I10" s="283" t="str">
        <f t="shared" si="0"/>
        <v>L</v>
      </c>
      <c r="J10" s="284"/>
      <c r="K10" s="285">
        <f>IF(Global!E10="","",Global!E10)</f>
        <v>1</v>
      </c>
      <c r="L10" s="285">
        <f>IF(Global!G10="","",Global!G10)</f>
        <v>3</v>
      </c>
      <c r="M10" s="295" t="str">
        <f t="shared" si="1"/>
        <v>V</v>
      </c>
      <c r="N10" s="287">
        <f t="shared" si="2"/>
        <v>0</v>
      </c>
      <c r="O10" s="166"/>
      <c r="P10" s="166"/>
      <c r="Q10" s="166"/>
      <c r="R10" s="166"/>
      <c r="S10" s="166"/>
    </row>
    <row r="11" spans="1:19" s="158" customFormat="1" ht="30.95" customHeight="1" thickBot="1" x14ac:dyDescent="0.25">
      <c r="A11" s="276">
        <f>Global!A11</f>
        <v>44890</v>
      </c>
      <c r="B11" s="288">
        <f>Global!B11</f>
        <v>0.41666666666666669</v>
      </c>
      <c r="C11" s="289">
        <f>Global!C11</f>
        <v>18</v>
      </c>
      <c r="D11" s="290" t="str">
        <f>Global!D11</f>
        <v>Holanda (Holland)</v>
      </c>
      <c r="E11" s="291">
        <v>2</v>
      </c>
      <c r="F11" s="292" t="s">
        <v>4</v>
      </c>
      <c r="G11" s="291">
        <v>1</v>
      </c>
      <c r="H11" s="293" t="str">
        <f>Global!H11</f>
        <v>Ecuador</v>
      </c>
      <c r="I11" s="283" t="str">
        <f t="shared" si="0"/>
        <v>L</v>
      </c>
      <c r="J11" s="284"/>
      <c r="K11" s="285">
        <f>IF(Global!E11="","",Global!E11)</f>
        <v>1</v>
      </c>
      <c r="L11" s="285">
        <f>IF(Global!G11="","",Global!G11)</f>
        <v>1</v>
      </c>
      <c r="M11" s="296" t="str">
        <f t="shared" si="1"/>
        <v>E</v>
      </c>
      <c r="N11" s="287">
        <f t="shared" si="2"/>
        <v>0</v>
      </c>
      <c r="O11" s="166"/>
      <c r="P11" s="166"/>
      <c r="Q11" s="166"/>
      <c r="R11" s="166"/>
      <c r="S11" s="166"/>
    </row>
    <row r="12" spans="1:19" s="158" customFormat="1" ht="30.95" customHeight="1" thickBot="1" x14ac:dyDescent="0.25">
      <c r="A12" s="276">
        <f>Global!A12</f>
        <v>44894</v>
      </c>
      <c r="B12" s="288">
        <f>Global!B12</f>
        <v>0.375</v>
      </c>
      <c r="C12" s="289">
        <f>Global!C12</f>
        <v>33</v>
      </c>
      <c r="D12" s="290" t="str">
        <f>Global!D12</f>
        <v>Holanda (Holland)</v>
      </c>
      <c r="E12" s="291">
        <v>3</v>
      </c>
      <c r="F12" s="292" t="s">
        <v>4</v>
      </c>
      <c r="G12" s="291">
        <v>1</v>
      </c>
      <c r="H12" s="293" t="str">
        <f>Global!H12</f>
        <v>Qatar</v>
      </c>
      <c r="I12" s="283" t="str">
        <f t="shared" si="0"/>
        <v>L</v>
      </c>
      <c r="J12" s="284"/>
      <c r="K12" s="285">
        <f>IF(Global!E12="","",Global!E12)</f>
        <v>2</v>
      </c>
      <c r="L12" s="285">
        <f>IF(Global!G12="","",Global!G12)</f>
        <v>0</v>
      </c>
      <c r="M12" s="296" t="str">
        <f t="shared" si="1"/>
        <v>L</v>
      </c>
      <c r="N12" s="287">
        <f t="shared" si="2"/>
        <v>2</v>
      </c>
      <c r="O12" s="166"/>
      <c r="P12" s="166"/>
      <c r="Q12" s="166"/>
      <c r="R12" s="166"/>
      <c r="S12" s="166"/>
    </row>
    <row r="13" spans="1:19" s="158" customFormat="1" ht="30.95" customHeight="1" thickBot="1" x14ac:dyDescent="0.25">
      <c r="A13" s="276">
        <f>Global!A13</f>
        <v>44894</v>
      </c>
      <c r="B13" s="288">
        <f>Global!B13</f>
        <v>0.375</v>
      </c>
      <c r="C13" s="289">
        <f>Global!C13</f>
        <v>34</v>
      </c>
      <c r="D13" s="290" t="str">
        <f>Global!D13</f>
        <v>Ecuador</v>
      </c>
      <c r="E13" s="291">
        <v>1</v>
      </c>
      <c r="F13" s="292" t="s">
        <v>4</v>
      </c>
      <c r="G13" s="291">
        <v>1</v>
      </c>
      <c r="H13" s="293" t="str">
        <f>Global!H13</f>
        <v>Senegal</v>
      </c>
      <c r="I13" s="283" t="str">
        <f t="shared" si="0"/>
        <v>E</v>
      </c>
      <c r="J13" s="284"/>
      <c r="K13" s="285">
        <f>IF(Global!E13="","",Global!E13)</f>
        <v>1</v>
      </c>
      <c r="L13" s="285">
        <f>IF(Global!G13="","",Global!G13)</f>
        <v>2</v>
      </c>
      <c r="M13" s="296" t="str">
        <f t="shared" si="1"/>
        <v>V</v>
      </c>
      <c r="N13" s="287">
        <f t="shared" si="2"/>
        <v>0</v>
      </c>
      <c r="O13" s="166"/>
      <c r="P13" s="166"/>
      <c r="Q13" s="166"/>
      <c r="R13" s="166"/>
      <c r="S13" s="166"/>
    </row>
    <row r="14" spans="1:19" s="158" customFormat="1" ht="17.25" customHeight="1" thickBot="1" x14ac:dyDescent="0.25">
      <c r="A14" s="297" t="str">
        <f>Global!A14</f>
        <v>GRUPO B (Group B)</v>
      </c>
      <c r="B14" s="298"/>
      <c r="C14" s="299"/>
      <c r="D14" s="298"/>
      <c r="E14" s="300"/>
      <c r="F14" s="298"/>
      <c r="G14" s="300"/>
      <c r="H14" s="298"/>
      <c r="I14" s="301"/>
      <c r="J14" s="117"/>
      <c r="K14" s="302"/>
      <c r="L14" s="302"/>
      <c r="M14" s="303" t="str">
        <f t="shared" si="1"/>
        <v/>
      </c>
      <c r="N14" s="304"/>
      <c r="O14" s="166"/>
      <c r="P14" s="166"/>
      <c r="Q14" s="166"/>
      <c r="R14" s="166"/>
      <c r="S14" s="166"/>
    </row>
    <row r="15" spans="1:19" s="158" customFormat="1" ht="30.95" customHeight="1" thickBot="1" x14ac:dyDescent="0.25">
      <c r="A15" s="276">
        <f>Global!A15</f>
        <v>44886</v>
      </c>
      <c r="B15" s="305">
        <f>Global!B15</f>
        <v>0.29166666666666669</v>
      </c>
      <c r="C15" s="278">
        <f>Global!C15</f>
        <v>3</v>
      </c>
      <c r="D15" s="279" t="str">
        <f>Global!D15</f>
        <v>Inglaterra (England)</v>
      </c>
      <c r="E15" s="280">
        <v>2</v>
      </c>
      <c r="F15" s="281" t="s">
        <v>4</v>
      </c>
      <c r="G15" s="280">
        <v>1</v>
      </c>
      <c r="H15" s="282" t="str">
        <f>Global!H15</f>
        <v>Irán</v>
      </c>
      <c r="I15" s="283" t="str">
        <f t="shared" ref="I15:I20" si="3">IF(OR(E15="",G15=""),"",IF(E15&gt;G15,"L",IF(G15&gt;E15,"V","E")))</f>
        <v>L</v>
      </c>
      <c r="J15" s="284"/>
      <c r="K15" s="285">
        <f>IF(Global!E15="","",Global!E15)</f>
        <v>6</v>
      </c>
      <c r="L15" s="285">
        <f>IF(Global!G15="","",Global!G15)</f>
        <v>2</v>
      </c>
      <c r="M15" s="296" t="str">
        <f t="shared" si="1"/>
        <v>L</v>
      </c>
      <c r="N15" s="287">
        <f t="shared" ref="N15:N20" si="4">IF(M15="","",IF(AND(E15=K15,L15=G15),GPOSPuntosPorMarcador,0)+IF(M15=I15,GPOSPuntosPorGanador,0)+IF(E15-G15=K15-L15,GPOSPuntosPorDiferencia,0))</f>
        <v>1</v>
      </c>
      <c r="O15" s="166"/>
      <c r="P15" s="166"/>
      <c r="Q15" s="166"/>
      <c r="R15" s="166"/>
      <c r="S15" s="166"/>
    </row>
    <row r="16" spans="1:19" s="158" customFormat="1" ht="30.95" customHeight="1" thickBot="1" x14ac:dyDescent="0.25">
      <c r="A16" s="276">
        <f>Global!A16</f>
        <v>44886</v>
      </c>
      <c r="B16" s="306">
        <f>Global!B16</f>
        <v>0.54166666666666663</v>
      </c>
      <c r="C16" s="289">
        <f>Global!C16</f>
        <v>4</v>
      </c>
      <c r="D16" s="290" t="str">
        <f>Global!D16</f>
        <v>Estados Unidos (USA)</v>
      </c>
      <c r="E16" s="291">
        <v>2</v>
      </c>
      <c r="F16" s="292" t="s">
        <v>4</v>
      </c>
      <c r="G16" s="291">
        <v>1</v>
      </c>
      <c r="H16" s="293" t="str">
        <f>Global!H16</f>
        <v>Gales (Wales)</v>
      </c>
      <c r="I16" s="283" t="str">
        <f t="shared" si="3"/>
        <v>L</v>
      </c>
      <c r="J16" s="284"/>
      <c r="K16" s="285">
        <f>IF(Global!E16="","",Global!E16)</f>
        <v>1</v>
      </c>
      <c r="L16" s="285">
        <f>IF(Global!G16="","",Global!G16)</f>
        <v>1</v>
      </c>
      <c r="M16" s="296" t="str">
        <f t="shared" si="1"/>
        <v>E</v>
      </c>
      <c r="N16" s="287">
        <f t="shared" si="4"/>
        <v>0</v>
      </c>
      <c r="O16" s="166"/>
      <c r="P16" s="166"/>
      <c r="Q16" s="166"/>
      <c r="R16" s="166"/>
      <c r="S16" s="166"/>
    </row>
    <row r="17" spans="1:19" s="158" customFormat="1" ht="30.95" customHeight="1" thickBot="1" x14ac:dyDescent="0.25">
      <c r="A17" s="276">
        <f>Global!A17</f>
        <v>44890</v>
      </c>
      <c r="B17" s="306">
        <f>Global!B17</f>
        <v>0.54166666666666663</v>
      </c>
      <c r="C17" s="289">
        <f>Global!C17</f>
        <v>19</v>
      </c>
      <c r="D17" s="290" t="str">
        <f>Global!D17</f>
        <v>Inglaterra (England)</v>
      </c>
      <c r="E17" s="291">
        <v>2</v>
      </c>
      <c r="F17" s="292" t="s">
        <v>4</v>
      </c>
      <c r="G17" s="291">
        <v>2</v>
      </c>
      <c r="H17" s="293" t="str">
        <f>Global!H17</f>
        <v>Estados Unidos (USA)</v>
      </c>
      <c r="I17" s="283" t="str">
        <f t="shared" si="3"/>
        <v>E</v>
      </c>
      <c r="J17" s="284"/>
      <c r="K17" s="285">
        <f>IF(Global!E17="","",Global!E17)</f>
        <v>0</v>
      </c>
      <c r="L17" s="285">
        <f>IF(Global!G17="","",Global!G17)</f>
        <v>0</v>
      </c>
      <c r="M17" s="296" t="str">
        <f t="shared" si="1"/>
        <v>E</v>
      </c>
      <c r="N17" s="287">
        <f t="shared" si="4"/>
        <v>2</v>
      </c>
      <c r="O17" s="166"/>
      <c r="P17" s="166"/>
      <c r="Q17" s="166"/>
      <c r="R17" s="166"/>
      <c r="S17" s="166"/>
    </row>
    <row r="18" spans="1:19" s="158" customFormat="1" ht="30.95" customHeight="1" thickBot="1" x14ac:dyDescent="0.25">
      <c r="A18" s="276">
        <f>Global!A18</f>
        <v>44890</v>
      </c>
      <c r="B18" s="306">
        <f>Global!B18</f>
        <v>0.16666666666666666</v>
      </c>
      <c r="C18" s="289">
        <f>Global!C18</f>
        <v>20</v>
      </c>
      <c r="D18" s="290" t="str">
        <f>Global!D18</f>
        <v>Gales (Wales)</v>
      </c>
      <c r="E18" s="291">
        <v>2</v>
      </c>
      <c r="F18" s="292" t="s">
        <v>4</v>
      </c>
      <c r="G18" s="291">
        <v>0</v>
      </c>
      <c r="H18" s="293" t="str">
        <f>Global!H18</f>
        <v>Irán</v>
      </c>
      <c r="I18" s="283" t="str">
        <f t="shared" si="3"/>
        <v>L</v>
      </c>
      <c r="J18" s="284"/>
      <c r="K18" s="285">
        <f>IF(Global!E18="","",Global!E18)</f>
        <v>0</v>
      </c>
      <c r="L18" s="285">
        <f>IF(Global!G18="","",Global!G18)</f>
        <v>2</v>
      </c>
      <c r="M18" s="296" t="str">
        <f t="shared" si="1"/>
        <v>V</v>
      </c>
      <c r="N18" s="287">
        <f t="shared" si="4"/>
        <v>0</v>
      </c>
      <c r="O18" s="166"/>
      <c r="P18" s="166"/>
      <c r="Q18" s="166"/>
      <c r="R18" s="166"/>
      <c r="S18" s="166"/>
    </row>
    <row r="19" spans="1:19" s="158" customFormat="1" ht="30.95" customHeight="1" thickBot="1" x14ac:dyDescent="0.25">
      <c r="A19" s="276">
        <f>Global!A19</f>
        <v>44894</v>
      </c>
      <c r="B19" s="306">
        <f>Global!B19</f>
        <v>0.54166666666666663</v>
      </c>
      <c r="C19" s="289">
        <f>Global!C19</f>
        <v>35</v>
      </c>
      <c r="D19" s="290" t="str">
        <f>Global!D19</f>
        <v>Gales (Wales)</v>
      </c>
      <c r="E19" s="291">
        <v>1</v>
      </c>
      <c r="F19" s="292" t="s">
        <v>4</v>
      </c>
      <c r="G19" s="291">
        <v>3</v>
      </c>
      <c r="H19" s="293" t="str">
        <f>Global!H19</f>
        <v>Inglaterra (England)</v>
      </c>
      <c r="I19" s="283" t="str">
        <f t="shared" si="3"/>
        <v>V</v>
      </c>
      <c r="J19" s="284"/>
      <c r="K19" s="285">
        <f>IF(Global!E19="","",Global!E19)</f>
        <v>0</v>
      </c>
      <c r="L19" s="285">
        <f>IF(Global!G19="","",Global!G19)</f>
        <v>3</v>
      </c>
      <c r="M19" s="296" t="str">
        <f t="shared" si="1"/>
        <v>V</v>
      </c>
      <c r="N19" s="287">
        <f t="shared" si="4"/>
        <v>1</v>
      </c>
      <c r="O19" s="166"/>
      <c r="P19" s="166"/>
      <c r="Q19" s="166"/>
      <c r="R19" s="166"/>
      <c r="S19" s="166"/>
    </row>
    <row r="20" spans="1:19" s="158" customFormat="1" ht="30.95" customHeight="1" thickBot="1" x14ac:dyDescent="0.25">
      <c r="A20" s="276">
        <f>Global!A20</f>
        <v>44894</v>
      </c>
      <c r="B20" s="306">
        <f>Global!B20</f>
        <v>0.54166666666666663</v>
      </c>
      <c r="C20" s="289">
        <f>Global!C20</f>
        <v>36</v>
      </c>
      <c r="D20" s="290" t="str">
        <f>Global!D20</f>
        <v>Irán</v>
      </c>
      <c r="E20" s="291">
        <v>1</v>
      </c>
      <c r="F20" s="292" t="s">
        <v>4</v>
      </c>
      <c r="G20" s="291">
        <v>2</v>
      </c>
      <c r="H20" s="293" t="str">
        <f>Global!H20</f>
        <v>Estados Unidos (USA)</v>
      </c>
      <c r="I20" s="283" t="str">
        <f t="shared" si="3"/>
        <v>V</v>
      </c>
      <c r="J20" s="284"/>
      <c r="K20" s="285">
        <f>IF(Global!E20="","",Global!E20)</f>
        <v>0</v>
      </c>
      <c r="L20" s="285">
        <f>IF(Global!G20="","",Global!G20)</f>
        <v>1</v>
      </c>
      <c r="M20" s="296" t="str">
        <f t="shared" si="1"/>
        <v>V</v>
      </c>
      <c r="N20" s="287">
        <f t="shared" si="4"/>
        <v>2</v>
      </c>
      <c r="O20" s="166"/>
      <c r="P20" s="166"/>
      <c r="Q20" s="166"/>
      <c r="R20" s="166"/>
      <c r="S20" s="166"/>
    </row>
    <row r="21" spans="1:19" s="158" customFormat="1" ht="17.25" customHeight="1" thickBot="1" x14ac:dyDescent="0.25">
      <c r="A21" s="297" t="str">
        <f>Global!A21</f>
        <v>GRUPO C (Group C)</v>
      </c>
      <c r="B21" s="298"/>
      <c r="C21" s="299"/>
      <c r="D21" s="298"/>
      <c r="E21" s="300"/>
      <c r="F21" s="298"/>
      <c r="G21" s="300"/>
      <c r="H21" s="298"/>
      <c r="I21" s="301"/>
      <c r="J21" s="117"/>
      <c r="K21" s="302"/>
      <c r="L21" s="302"/>
      <c r="M21" s="303" t="str">
        <f t="shared" si="1"/>
        <v/>
      </c>
      <c r="N21" s="304"/>
      <c r="O21" s="166"/>
      <c r="P21" s="166"/>
      <c r="Q21" s="166"/>
      <c r="R21" s="166"/>
      <c r="S21" s="166"/>
    </row>
    <row r="22" spans="1:19" s="158" customFormat="1" ht="30.95" customHeight="1" thickBot="1" x14ac:dyDescent="0.25">
      <c r="A22" s="276">
        <f>Global!A22</f>
        <v>44887</v>
      </c>
      <c r="B22" s="305">
        <f>Global!B22</f>
        <v>0.16666666666666666</v>
      </c>
      <c r="C22" s="278">
        <f>Global!C22</f>
        <v>5</v>
      </c>
      <c r="D22" s="279" t="str">
        <f>Global!D22</f>
        <v>Argentina</v>
      </c>
      <c r="E22" s="280">
        <v>3</v>
      </c>
      <c r="F22" s="281" t="s">
        <v>4</v>
      </c>
      <c r="G22" s="280">
        <v>1</v>
      </c>
      <c r="H22" s="282" t="str">
        <f>Global!H22</f>
        <v>A. Saudita (Saudi A.)</v>
      </c>
      <c r="I22" s="283" t="str">
        <f t="shared" ref="I22:I27" si="5">IF(OR(E22="",G22=""),"",IF(E22&gt;G22,"L",IF(G22&gt;E22,"V","E")))</f>
        <v>L</v>
      </c>
      <c r="J22" s="284"/>
      <c r="K22" s="285">
        <f>IF(Global!E22="","",Global!E22)</f>
        <v>1</v>
      </c>
      <c r="L22" s="285">
        <f>IF(Global!G22="","",Global!G22)</f>
        <v>2</v>
      </c>
      <c r="M22" s="296" t="str">
        <f t="shared" si="1"/>
        <v>V</v>
      </c>
      <c r="N22" s="287">
        <f t="shared" ref="N22:N27" si="6">IF(M22="","",IF(AND(E22=K22,L22=G22),GPOSPuntosPorMarcador,0)+IF(M22=I22,GPOSPuntosPorGanador,0)+IF(E22-G22=K22-L22,GPOSPuntosPorDiferencia,0))</f>
        <v>0</v>
      </c>
      <c r="O22" s="166"/>
      <c r="P22" s="166"/>
      <c r="Q22" s="166"/>
      <c r="R22" s="166"/>
      <c r="S22" s="166"/>
    </row>
    <row r="23" spans="1:19" s="158" customFormat="1" ht="30.95" customHeight="1" thickBot="1" x14ac:dyDescent="0.25">
      <c r="A23" s="276">
        <f>Global!A23</f>
        <v>44887</v>
      </c>
      <c r="B23" s="306">
        <f>Global!B23</f>
        <v>0.41666666666666669</v>
      </c>
      <c r="C23" s="289">
        <f>Global!C23</f>
        <v>6</v>
      </c>
      <c r="D23" s="290" t="str">
        <f>Global!D23</f>
        <v>México</v>
      </c>
      <c r="E23" s="291">
        <v>1</v>
      </c>
      <c r="F23" s="292" t="s">
        <v>4</v>
      </c>
      <c r="G23" s="291">
        <v>1</v>
      </c>
      <c r="H23" s="293" t="str">
        <f>Global!H23</f>
        <v>Polonia (Poland)</v>
      </c>
      <c r="I23" s="283" t="str">
        <f t="shared" si="5"/>
        <v>E</v>
      </c>
      <c r="J23" s="284"/>
      <c r="K23" s="285">
        <f>IF(Global!E23="","",Global!E23)</f>
        <v>0</v>
      </c>
      <c r="L23" s="285">
        <f>IF(Global!G23="","",Global!G23)</f>
        <v>0</v>
      </c>
      <c r="M23" s="296" t="str">
        <f t="shared" si="1"/>
        <v>E</v>
      </c>
      <c r="N23" s="287">
        <f t="shared" si="6"/>
        <v>2</v>
      </c>
      <c r="O23" s="166"/>
      <c r="P23" s="166"/>
      <c r="Q23" s="166"/>
      <c r="R23" s="166"/>
      <c r="S23" s="166"/>
    </row>
    <row r="24" spans="1:19" s="158" customFormat="1" ht="30.95" customHeight="1" thickBot="1" x14ac:dyDescent="0.25">
      <c r="A24" s="276">
        <f>Global!A24</f>
        <v>44891</v>
      </c>
      <c r="B24" s="306">
        <f>Global!B24</f>
        <v>0.54166666666666663</v>
      </c>
      <c r="C24" s="289">
        <f>Global!C24</f>
        <v>22</v>
      </c>
      <c r="D24" s="290" t="str">
        <f>Global!D24</f>
        <v>Argentina</v>
      </c>
      <c r="E24" s="291">
        <v>2</v>
      </c>
      <c r="F24" s="292" t="s">
        <v>4</v>
      </c>
      <c r="G24" s="291">
        <v>1</v>
      </c>
      <c r="H24" s="293" t="str">
        <f>Global!H24</f>
        <v>México</v>
      </c>
      <c r="I24" s="283" t="str">
        <f t="shared" si="5"/>
        <v>L</v>
      </c>
      <c r="J24" s="284"/>
      <c r="K24" s="285">
        <f>IF(Global!E24="","",Global!E24)</f>
        <v>2</v>
      </c>
      <c r="L24" s="285">
        <f>IF(Global!G24="","",Global!G24)</f>
        <v>0</v>
      </c>
      <c r="M24" s="296" t="str">
        <f t="shared" si="1"/>
        <v>L</v>
      </c>
      <c r="N24" s="287">
        <f t="shared" si="6"/>
        <v>1</v>
      </c>
      <c r="O24" s="166"/>
      <c r="P24" s="166"/>
      <c r="Q24" s="166"/>
      <c r="R24" s="166"/>
      <c r="S24" s="166"/>
    </row>
    <row r="25" spans="1:19" s="158" customFormat="1" ht="30.95" customHeight="1" thickBot="1" x14ac:dyDescent="0.25">
      <c r="A25" s="276">
        <f>Global!A25</f>
        <v>44891</v>
      </c>
      <c r="B25" s="306">
        <f>Global!B25</f>
        <v>0.29166666666666669</v>
      </c>
      <c r="C25" s="289">
        <f>Global!C25</f>
        <v>23</v>
      </c>
      <c r="D25" s="290" t="str">
        <f>Global!D25</f>
        <v>Polonia (Poland)</v>
      </c>
      <c r="E25" s="291">
        <v>2</v>
      </c>
      <c r="F25" s="292" t="s">
        <v>4</v>
      </c>
      <c r="G25" s="291">
        <v>0</v>
      </c>
      <c r="H25" s="293" t="str">
        <f>Global!H25</f>
        <v>A. Saudita (Saudi A.)</v>
      </c>
      <c r="I25" s="283" t="str">
        <f t="shared" si="5"/>
        <v>L</v>
      </c>
      <c r="J25" s="284"/>
      <c r="K25" s="285">
        <f>IF(Global!E25="","",Global!E25)</f>
        <v>2</v>
      </c>
      <c r="L25" s="285">
        <f>IF(Global!G25="","",Global!G25)</f>
        <v>0</v>
      </c>
      <c r="M25" s="296" t="str">
        <f t="shared" si="1"/>
        <v>L</v>
      </c>
      <c r="N25" s="287">
        <f t="shared" si="6"/>
        <v>3</v>
      </c>
      <c r="O25" s="166"/>
      <c r="P25" s="166"/>
      <c r="Q25" s="166"/>
      <c r="R25" s="166"/>
      <c r="S25" s="166"/>
    </row>
    <row r="26" spans="1:19" s="158" customFormat="1" ht="30.95" customHeight="1" thickBot="1" x14ac:dyDescent="0.25">
      <c r="A26" s="276">
        <f>Global!A26</f>
        <v>44895</v>
      </c>
      <c r="B26" s="306">
        <f>Global!B26</f>
        <v>0.54166666666666663</v>
      </c>
      <c r="C26" s="289">
        <f>Global!C26</f>
        <v>37</v>
      </c>
      <c r="D26" s="290" t="str">
        <f>Global!D26</f>
        <v>Polonia (Poland)</v>
      </c>
      <c r="E26" s="291">
        <v>1</v>
      </c>
      <c r="F26" s="292" t="s">
        <v>4</v>
      </c>
      <c r="G26" s="291">
        <v>2</v>
      </c>
      <c r="H26" s="293" t="str">
        <f>Global!H26</f>
        <v>Argentina</v>
      </c>
      <c r="I26" s="283" t="str">
        <f t="shared" si="5"/>
        <v>V</v>
      </c>
      <c r="J26" s="284"/>
      <c r="K26" s="285">
        <f>IF(Global!E26="","",Global!E26)</f>
        <v>0</v>
      </c>
      <c r="L26" s="285">
        <f>IF(Global!G26="","",Global!G26)</f>
        <v>2</v>
      </c>
      <c r="M26" s="296" t="str">
        <f t="shared" si="1"/>
        <v>V</v>
      </c>
      <c r="N26" s="287">
        <f t="shared" si="6"/>
        <v>1</v>
      </c>
      <c r="O26" s="166"/>
      <c r="P26" s="166"/>
      <c r="Q26" s="166"/>
      <c r="R26" s="166"/>
      <c r="S26" s="166"/>
    </row>
    <row r="27" spans="1:19" s="158" customFormat="1" ht="30.95" customHeight="1" thickBot="1" x14ac:dyDescent="0.25">
      <c r="A27" s="276">
        <f>Global!A27</f>
        <v>44895</v>
      </c>
      <c r="B27" s="306">
        <f>Global!B27</f>
        <v>0.54166666666666663</v>
      </c>
      <c r="C27" s="289">
        <f>Global!C27</f>
        <v>38</v>
      </c>
      <c r="D27" s="290" t="str">
        <f>Global!D27</f>
        <v>A. Saudita (Saudi A.)</v>
      </c>
      <c r="E27" s="291">
        <v>1</v>
      </c>
      <c r="F27" s="292" t="s">
        <v>4</v>
      </c>
      <c r="G27" s="291">
        <v>2</v>
      </c>
      <c r="H27" s="293" t="str">
        <f>Global!H27</f>
        <v>México</v>
      </c>
      <c r="I27" s="283" t="str">
        <f t="shared" si="5"/>
        <v>V</v>
      </c>
      <c r="J27" s="284"/>
      <c r="K27" s="285">
        <f>IF(Global!E27="","",Global!E27)</f>
        <v>1</v>
      </c>
      <c r="L27" s="285">
        <f>IF(Global!G27="","",Global!G27)</f>
        <v>2</v>
      </c>
      <c r="M27" s="296" t="str">
        <f t="shared" si="1"/>
        <v>V</v>
      </c>
      <c r="N27" s="287">
        <f t="shared" si="6"/>
        <v>3</v>
      </c>
      <c r="O27" s="166"/>
      <c r="P27" s="166"/>
      <c r="Q27" s="166"/>
      <c r="R27" s="166"/>
      <c r="S27" s="166"/>
    </row>
    <row r="28" spans="1:19" s="158" customFormat="1" ht="17.25" customHeight="1" thickBot="1" x14ac:dyDescent="0.25">
      <c r="A28" s="297" t="str">
        <f>Global!A28</f>
        <v>GRUPO D (Group D )</v>
      </c>
      <c r="B28" s="298"/>
      <c r="C28" s="299"/>
      <c r="D28" s="298"/>
      <c r="E28" s="300"/>
      <c r="F28" s="298"/>
      <c r="G28" s="300"/>
      <c r="H28" s="298"/>
      <c r="I28" s="301"/>
      <c r="J28" s="117"/>
      <c r="K28" s="302"/>
      <c r="L28" s="302"/>
      <c r="M28" s="303" t="str">
        <f t="shared" si="1"/>
        <v/>
      </c>
      <c r="N28" s="304"/>
      <c r="O28" s="166"/>
      <c r="P28" s="166"/>
      <c r="Q28" s="166"/>
      <c r="R28" s="166"/>
      <c r="S28" s="166"/>
    </row>
    <row r="29" spans="1:19" s="158" customFormat="1" ht="30.95" customHeight="1" thickBot="1" x14ac:dyDescent="0.25">
      <c r="A29" s="276">
        <f>Global!A29</f>
        <v>44887</v>
      </c>
      <c r="B29" s="305">
        <f>Global!B29</f>
        <v>0.54166666666666663</v>
      </c>
      <c r="C29" s="278">
        <f>Global!C29</f>
        <v>7</v>
      </c>
      <c r="D29" s="279" t="str">
        <f>Global!D29</f>
        <v>Francia (France)</v>
      </c>
      <c r="E29" s="280">
        <v>2</v>
      </c>
      <c r="F29" s="281" t="s">
        <v>4</v>
      </c>
      <c r="G29" s="280">
        <v>1</v>
      </c>
      <c r="H29" s="282" t="str">
        <f>Global!H29</f>
        <v>Australia</v>
      </c>
      <c r="I29" s="283" t="str">
        <f t="shared" ref="I29:I34" si="7">IF(OR(E29="",G29=""),"",IF(E29&gt;G29,"L",IF(G29&gt;E29,"V","E")))</f>
        <v>L</v>
      </c>
      <c r="J29" s="284"/>
      <c r="K29" s="285">
        <f>IF(Global!E29="","",Global!E29)</f>
        <v>4</v>
      </c>
      <c r="L29" s="285">
        <f>IF(Global!G29="","",Global!G29)</f>
        <v>1</v>
      </c>
      <c r="M29" s="296" t="str">
        <f t="shared" si="1"/>
        <v>L</v>
      </c>
      <c r="N29" s="287">
        <f t="shared" ref="N29:N34" si="8">IF(M29="","",IF(AND(E29=K29,L29=G29),GPOSPuntosPorMarcador,0)+IF(M29=I29,GPOSPuntosPorGanador,0)+IF(E29-G29=K29-L29,GPOSPuntosPorDiferencia,0))</f>
        <v>1</v>
      </c>
      <c r="O29" s="166"/>
      <c r="P29" s="166"/>
      <c r="Q29" s="166"/>
      <c r="R29" s="166"/>
      <c r="S29" s="166"/>
    </row>
    <row r="30" spans="1:19" s="158" customFormat="1" ht="30.95" customHeight="1" thickBot="1" x14ac:dyDescent="0.25">
      <c r="A30" s="276">
        <f>Global!A30</f>
        <v>44887</v>
      </c>
      <c r="B30" s="306">
        <f>Global!B30</f>
        <v>0.29166666666666669</v>
      </c>
      <c r="C30" s="289">
        <f>Global!C30</f>
        <v>8</v>
      </c>
      <c r="D30" s="290" t="str">
        <f>Global!D30</f>
        <v>Dinamarca (Denmark)</v>
      </c>
      <c r="E30" s="291">
        <v>3</v>
      </c>
      <c r="F30" s="292" t="s">
        <v>4</v>
      </c>
      <c r="G30" s="291">
        <v>0</v>
      </c>
      <c r="H30" s="293" t="str">
        <f>Global!H30</f>
        <v>Túnez (Tunisia)</v>
      </c>
      <c r="I30" s="283" t="str">
        <f t="shared" si="7"/>
        <v>L</v>
      </c>
      <c r="J30" s="284"/>
      <c r="K30" s="285">
        <f>IF(Global!E30="","",Global!E30)</f>
        <v>0</v>
      </c>
      <c r="L30" s="285">
        <f>IF(Global!G30="","",Global!G30)</f>
        <v>0</v>
      </c>
      <c r="M30" s="296" t="str">
        <f t="shared" si="1"/>
        <v>E</v>
      </c>
      <c r="N30" s="287">
        <f t="shared" si="8"/>
        <v>0</v>
      </c>
      <c r="O30" s="166"/>
      <c r="P30" s="166"/>
      <c r="Q30" s="166"/>
      <c r="R30" s="166"/>
      <c r="S30" s="166"/>
    </row>
    <row r="31" spans="1:19" s="158" customFormat="1" ht="30.95" customHeight="1" thickBot="1" x14ac:dyDescent="0.25">
      <c r="A31" s="276">
        <f>Global!A31</f>
        <v>44891</v>
      </c>
      <c r="B31" s="306">
        <f>Global!B31</f>
        <v>0.41666666666666669</v>
      </c>
      <c r="C31" s="289">
        <f>Global!C31</f>
        <v>21</v>
      </c>
      <c r="D31" s="290" t="str">
        <f>Global!D31</f>
        <v>Francia (France)</v>
      </c>
      <c r="E31" s="291">
        <v>2</v>
      </c>
      <c r="F31" s="292" t="s">
        <v>4</v>
      </c>
      <c r="G31" s="291">
        <v>2</v>
      </c>
      <c r="H31" s="293" t="str">
        <f>Global!H31</f>
        <v>Dinamarca (Denmark)</v>
      </c>
      <c r="I31" s="283" t="str">
        <f t="shared" si="7"/>
        <v>E</v>
      </c>
      <c r="J31" s="284"/>
      <c r="K31" s="285">
        <f>IF(Global!E31="","",Global!E31)</f>
        <v>2</v>
      </c>
      <c r="L31" s="285">
        <f>IF(Global!G31="","",Global!G31)</f>
        <v>1</v>
      </c>
      <c r="M31" s="296" t="str">
        <f t="shared" si="1"/>
        <v>L</v>
      </c>
      <c r="N31" s="287">
        <f t="shared" si="8"/>
        <v>0</v>
      </c>
      <c r="O31" s="166"/>
      <c r="P31" s="166"/>
      <c r="Q31" s="166"/>
      <c r="R31" s="166"/>
      <c r="S31" s="166"/>
    </row>
    <row r="32" spans="1:19" s="158" customFormat="1" ht="30.95" customHeight="1" thickBot="1" x14ac:dyDescent="0.25">
      <c r="A32" s="276">
        <f>Global!A32</f>
        <v>44891</v>
      </c>
      <c r="B32" s="306">
        <f>Global!B32</f>
        <v>0.16666666666666666</v>
      </c>
      <c r="C32" s="289">
        <f>Global!C32</f>
        <v>24</v>
      </c>
      <c r="D32" s="290" t="str">
        <f>Global!D32</f>
        <v>Túnez (Tunisia)</v>
      </c>
      <c r="E32" s="291">
        <v>1</v>
      </c>
      <c r="F32" s="292" t="s">
        <v>4</v>
      </c>
      <c r="G32" s="291">
        <v>3</v>
      </c>
      <c r="H32" s="293" t="str">
        <f>Global!H32</f>
        <v>Australia</v>
      </c>
      <c r="I32" s="283" t="str">
        <f t="shared" si="7"/>
        <v>V</v>
      </c>
      <c r="J32" s="284"/>
      <c r="K32" s="285">
        <f>IF(Global!E32="","",Global!E32)</f>
        <v>0</v>
      </c>
      <c r="L32" s="285">
        <f>IF(Global!G32="","",Global!G32)</f>
        <v>1</v>
      </c>
      <c r="M32" s="296" t="str">
        <f t="shared" si="1"/>
        <v>V</v>
      </c>
      <c r="N32" s="287">
        <f t="shared" si="8"/>
        <v>1</v>
      </c>
      <c r="O32" s="166"/>
      <c r="P32" s="166"/>
      <c r="Q32" s="166"/>
      <c r="R32" s="166"/>
      <c r="S32" s="166"/>
    </row>
    <row r="33" spans="1:19" s="158" customFormat="1" ht="30.95" customHeight="1" thickBot="1" x14ac:dyDescent="0.25">
      <c r="A33" s="276">
        <f>Global!A33</f>
        <v>44895</v>
      </c>
      <c r="B33" s="306">
        <f>Global!B33</f>
        <v>0.375</v>
      </c>
      <c r="C33" s="289">
        <f>Global!C33</f>
        <v>39</v>
      </c>
      <c r="D33" s="290" t="str">
        <f>Global!D33</f>
        <v>Túnez (Tunisia)</v>
      </c>
      <c r="E33" s="291">
        <v>0</v>
      </c>
      <c r="F33" s="292" t="s">
        <v>4</v>
      </c>
      <c r="G33" s="291">
        <v>4</v>
      </c>
      <c r="H33" s="293" t="str">
        <f>Global!H33</f>
        <v>Francia (France)</v>
      </c>
      <c r="I33" s="283" t="str">
        <f t="shared" si="7"/>
        <v>V</v>
      </c>
      <c r="J33" s="284"/>
      <c r="K33" s="285">
        <f>IF(Global!E33="","",Global!E33)</f>
        <v>1</v>
      </c>
      <c r="L33" s="285">
        <f>IF(Global!G33="","",Global!G33)</f>
        <v>0</v>
      </c>
      <c r="M33" s="296" t="str">
        <f t="shared" si="1"/>
        <v>L</v>
      </c>
      <c r="N33" s="287">
        <f t="shared" si="8"/>
        <v>0</v>
      </c>
      <c r="O33" s="166"/>
      <c r="P33" s="166"/>
      <c r="Q33" s="166"/>
      <c r="R33" s="166"/>
      <c r="S33" s="166"/>
    </row>
    <row r="34" spans="1:19" s="158" customFormat="1" ht="30.95" customHeight="1" thickBot="1" x14ac:dyDescent="0.25">
      <c r="A34" s="276">
        <f>Global!A34</f>
        <v>44895</v>
      </c>
      <c r="B34" s="306">
        <f>Global!B34</f>
        <v>0.375</v>
      </c>
      <c r="C34" s="289">
        <f>Global!C34</f>
        <v>40</v>
      </c>
      <c r="D34" s="290" t="str">
        <f>Global!D34</f>
        <v>Australia</v>
      </c>
      <c r="E34" s="291">
        <v>1</v>
      </c>
      <c r="F34" s="292" t="s">
        <v>4</v>
      </c>
      <c r="G34" s="291">
        <v>2</v>
      </c>
      <c r="H34" s="293" t="str">
        <f>Global!H34</f>
        <v>Dinamarca (Denmark)</v>
      </c>
      <c r="I34" s="283" t="str">
        <f t="shared" si="7"/>
        <v>V</v>
      </c>
      <c r="J34" s="284"/>
      <c r="K34" s="285">
        <f>IF(Global!E34="","",Global!E34)</f>
        <v>1</v>
      </c>
      <c r="L34" s="285">
        <f>IF(Global!G34="","",Global!G34)</f>
        <v>0</v>
      </c>
      <c r="M34" s="296" t="str">
        <f t="shared" si="1"/>
        <v>L</v>
      </c>
      <c r="N34" s="287">
        <f t="shared" si="8"/>
        <v>0</v>
      </c>
      <c r="O34" s="166"/>
      <c r="P34" s="166"/>
      <c r="Q34" s="166"/>
      <c r="R34" s="166"/>
      <c r="S34" s="166"/>
    </row>
    <row r="35" spans="1:19" s="158" customFormat="1" ht="17.25" customHeight="1" thickBot="1" x14ac:dyDescent="0.25">
      <c r="A35" s="297" t="str">
        <f>Global!A35</f>
        <v>Grupo E  (Group  E)</v>
      </c>
      <c r="B35" s="298"/>
      <c r="C35" s="299"/>
      <c r="D35" s="298"/>
      <c r="E35" s="300"/>
      <c r="F35" s="298"/>
      <c r="G35" s="300"/>
      <c r="H35" s="298"/>
      <c r="I35" s="301"/>
      <c r="J35" s="117"/>
      <c r="K35" s="302"/>
      <c r="L35" s="302"/>
      <c r="M35" s="303" t="str">
        <f t="shared" si="1"/>
        <v/>
      </c>
      <c r="N35" s="304"/>
      <c r="O35" s="166"/>
      <c r="P35" s="166"/>
      <c r="Q35" s="166"/>
      <c r="R35" s="166"/>
      <c r="S35" s="166"/>
    </row>
    <row r="36" spans="1:19" s="158" customFormat="1" ht="30.95" customHeight="1" thickBot="1" x14ac:dyDescent="0.25">
      <c r="A36" s="276">
        <f>Global!A36</f>
        <v>44888</v>
      </c>
      <c r="B36" s="305">
        <f>Global!B36</f>
        <v>0.41666666666666669</v>
      </c>
      <c r="C36" s="278">
        <f>Global!C36</f>
        <v>9</v>
      </c>
      <c r="D36" s="279" t="str">
        <f>Global!D36</f>
        <v>España (Spain)</v>
      </c>
      <c r="E36" s="280">
        <v>3</v>
      </c>
      <c r="F36" s="281" t="s">
        <v>4</v>
      </c>
      <c r="G36" s="280">
        <v>1</v>
      </c>
      <c r="H36" s="282" t="str">
        <f>Global!H36</f>
        <v>Costa Rica</v>
      </c>
      <c r="I36" s="283" t="str">
        <f t="shared" ref="I36:I41" si="9">IF(OR(E36="",G36=""),"",IF(E36&gt;G36,"L",IF(G36&gt;E36,"V","E")))</f>
        <v>L</v>
      </c>
      <c r="J36" s="284"/>
      <c r="K36" s="285">
        <f>IF(Global!E36="","",Global!E36)</f>
        <v>7</v>
      </c>
      <c r="L36" s="285">
        <f>IF(Global!G36="","",Global!G36)</f>
        <v>0</v>
      </c>
      <c r="M36" s="296" t="str">
        <f t="shared" si="1"/>
        <v>L</v>
      </c>
      <c r="N36" s="287">
        <f t="shared" ref="N36:N41" si="10">IF(M36="","",IF(AND(E36=K36,L36=G36),GPOSPuntosPorMarcador,0)+IF(M36=I36,GPOSPuntosPorGanador,0)+IF(E36-G36=K36-L36,GPOSPuntosPorDiferencia,0))</f>
        <v>1</v>
      </c>
      <c r="O36" s="166"/>
      <c r="P36" s="166"/>
      <c r="Q36" s="166"/>
      <c r="R36" s="166"/>
      <c r="S36" s="166"/>
    </row>
    <row r="37" spans="1:19" s="158" customFormat="1" ht="30.95" customHeight="1" thickBot="1" x14ac:dyDescent="0.25">
      <c r="A37" s="276">
        <f>Global!A37</f>
        <v>44888</v>
      </c>
      <c r="B37" s="306">
        <f>Global!B37</f>
        <v>0.29166666666666669</v>
      </c>
      <c r="C37" s="289">
        <f>Global!C37</f>
        <v>10</v>
      </c>
      <c r="D37" s="290" t="str">
        <f>Global!D37</f>
        <v>Alemania (Germany)</v>
      </c>
      <c r="E37" s="291">
        <v>2</v>
      </c>
      <c r="F37" s="292" t="s">
        <v>4</v>
      </c>
      <c r="G37" s="291">
        <v>0</v>
      </c>
      <c r="H37" s="293" t="str">
        <f>Global!H37</f>
        <v>Japón (Japan)</v>
      </c>
      <c r="I37" s="283" t="str">
        <f t="shared" si="9"/>
        <v>L</v>
      </c>
      <c r="J37" s="284"/>
      <c r="K37" s="285">
        <f>IF(Global!E37="","",Global!E37)</f>
        <v>1</v>
      </c>
      <c r="L37" s="285">
        <f>IF(Global!G37="","",Global!G37)</f>
        <v>2</v>
      </c>
      <c r="M37" s="296" t="str">
        <f t="shared" si="1"/>
        <v>V</v>
      </c>
      <c r="N37" s="287">
        <f t="shared" si="10"/>
        <v>0</v>
      </c>
      <c r="O37" s="166"/>
      <c r="P37" s="166"/>
      <c r="Q37" s="166"/>
      <c r="R37" s="166"/>
      <c r="S37" s="166"/>
    </row>
    <row r="38" spans="1:19" s="158" customFormat="1" ht="30.95" customHeight="1" thickBot="1" x14ac:dyDescent="0.25">
      <c r="A38" s="276">
        <f>Global!A38</f>
        <v>44892</v>
      </c>
      <c r="B38" s="306">
        <f>Global!B38</f>
        <v>0.54166666666666663</v>
      </c>
      <c r="C38" s="289">
        <f>Global!C38</f>
        <v>25</v>
      </c>
      <c r="D38" s="290" t="str">
        <f>Global!D38</f>
        <v>España (Spain)</v>
      </c>
      <c r="E38" s="291">
        <v>2</v>
      </c>
      <c r="F38" s="292" t="s">
        <v>4</v>
      </c>
      <c r="G38" s="291">
        <v>2</v>
      </c>
      <c r="H38" s="293" t="str">
        <f>Global!H38</f>
        <v>Alemania (Germany)</v>
      </c>
      <c r="I38" s="283" t="str">
        <f t="shared" si="9"/>
        <v>E</v>
      </c>
      <c r="J38" s="284"/>
      <c r="K38" s="285">
        <f>IF(Global!E38="","",Global!E38)</f>
        <v>1</v>
      </c>
      <c r="L38" s="285">
        <f>IF(Global!G38="","",Global!G38)</f>
        <v>1</v>
      </c>
      <c r="M38" s="296" t="str">
        <f t="shared" si="1"/>
        <v>E</v>
      </c>
      <c r="N38" s="287">
        <f t="shared" si="10"/>
        <v>2</v>
      </c>
      <c r="O38" s="166"/>
      <c r="P38" s="166"/>
      <c r="Q38" s="166"/>
      <c r="R38" s="166"/>
      <c r="S38" s="166"/>
    </row>
    <row r="39" spans="1:19" s="158" customFormat="1" ht="30.95" customHeight="1" thickBot="1" x14ac:dyDescent="0.25">
      <c r="A39" s="276">
        <f>Global!A39</f>
        <v>44892</v>
      </c>
      <c r="B39" s="306">
        <f>Global!B39</f>
        <v>0.16666666666666666</v>
      </c>
      <c r="C39" s="289">
        <f>Global!C39</f>
        <v>26</v>
      </c>
      <c r="D39" s="290" t="str">
        <f>Global!D39</f>
        <v>Japón (Japan)</v>
      </c>
      <c r="E39" s="280">
        <v>1</v>
      </c>
      <c r="F39" s="292" t="s">
        <v>4</v>
      </c>
      <c r="G39" s="280">
        <v>0</v>
      </c>
      <c r="H39" s="293" t="str">
        <f>Global!H39</f>
        <v>Costa Rica</v>
      </c>
      <c r="I39" s="283" t="str">
        <f t="shared" si="9"/>
        <v>L</v>
      </c>
      <c r="J39" s="284"/>
      <c r="K39" s="285">
        <f>IF(Global!E39="","",Global!E39)</f>
        <v>0</v>
      </c>
      <c r="L39" s="285">
        <f>IF(Global!G39="","",Global!G39)</f>
        <v>1</v>
      </c>
      <c r="M39" s="296" t="str">
        <f t="shared" si="1"/>
        <v>V</v>
      </c>
      <c r="N39" s="287">
        <f t="shared" si="10"/>
        <v>0</v>
      </c>
      <c r="O39" s="166"/>
      <c r="P39" s="166"/>
      <c r="Q39" s="166"/>
      <c r="R39" s="166"/>
      <c r="S39" s="166"/>
    </row>
    <row r="40" spans="1:19" s="158" customFormat="1" ht="30.95" customHeight="1" thickBot="1" x14ac:dyDescent="0.25">
      <c r="A40" s="276">
        <f>Global!A40</f>
        <v>44896</v>
      </c>
      <c r="B40" s="306">
        <f>Global!B40</f>
        <v>0.54166666666666663</v>
      </c>
      <c r="C40" s="289">
        <f>Global!C40</f>
        <v>43</v>
      </c>
      <c r="D40" s="290" t="str">
        <f>Global!D40</f>
        <v>Japón (Japan)</v>
      </c>
      <c r="E40" s="307">
        <v>1</v>
      </c>
      <c r="F40" s="292" t="s">
        <v>4</v>
      </c>
      <c r="G40" s="307">
        <v>3</v>
      </c>
      <c r="H40" s="293" t="str">
        <f>Global!H40</f>
        <v>España (Spain)</v>
      </c>
      <c r="I40" s="283" t="str">
        <f t="shared" si="9"/>
        <v>V</v>
      </c>
      <c r="J40" s="284"/>
      <c r="K40" s="285">
        <f>IF(Global!E40="","",Global!E40)</f>
        <v>2</v>
      </c>
      <c r="L40" s="285">
        <f>IF(Global!G40="","",Global!G40)</f>
        <v>1</v>
      </c>
      <c r="M40" s="296" t="str">
        <f t="shared" si="1"/>
        <v>L</v>
      </c>
      <c r="N40" s="287">
        <f t="shared" si="10"/>
        <v>0</v>
      </c>
      <c r="O40" s="166"/>
      <c r="P40" s="166"/>
      <c r="Q40" s="166"/>
      <c r="R40" s="166"/>
      <c r="S40" s="166"/>
    </row>
    <row r="41" spans="1:19" s="158" customFormat="1" ht="30.95" customHeight="1" thickBot="1" x14ac:dyDescent="0.25">
      <c r="A41" s="276">
        <f>Global!A41</f>
        <v>44896</v>
      </c>
      <c r="B41" s="306">
        <f>Global!B41</f>
        <v>0.54166666666666663</v>
      </c>
      <c r="C41" s="289">
        <f>Global!C41</f>
        <v>44</v>
      </c>
      <c r="D41" s="290" t="str">
        <f>Global!D41</f>
        <v>Costa Rica</v>
      </c>
      <c r="E41" s="280">
        <v>0</v>
      </c>
      <c r="F41" s="292" t="s">
        <v>4</v>
      </c>
      <c r="G41" s="280">
        <v>2</v>
      </c>
      <c r="H41" s="293" t="str">
        <f>Global!H41</f>
        <v>Alemania (Germany)</v>
      </c>
      <c r="I41" s="283" t="str">
        <f t="shared" si="9"/>
        <v>V</v>
      </c>
      <c r="J41" s="284"/>
      <c r="K41" s="285">
        <f>IF(Global!E41="","",Global!E41)</f>
        <v>2</v>
      </c>
      <c r="L41" s="285">
        <f>IF(Global!G41="","",Global!G41)</f>
        <v>4</v>
      </c>
      <c r="M41" s="296" t="str">
        <f t="shared" si="1"/>
        <v>V</v>
      </c>
      <c r="N41" s="287">
        <f t="shared" si="10"/>
        <v>2</v>
      </c>
      <c r="O41" s="166"/>
      <c r="P41" s="166"/>
      <c r="Q41" s="166"/>
      <c r="R41" s="166"/>
      <c r="S41" s="166"/>
    </row>
    <row r="42" spans="1:19" s="158" customFormat="1" ht="17.25" customHeight="1" thickBot="1" x14ac:dyDescent="0.25">
      <c r="A42" s="297" t="str">
        <f>Global!A42</f>
        <v>GRUPO F (Group F )</v>
      </c>
      <c r="B42" s="298"/>
      <c r="C42" s="299"/>
      <c r="D42" s="298"/>
      <c r="E42" s="300"/>
      <c r="F42" s="298"/>
      <c r="G42" s="300"/>
      <c r="H42" s="298"/>
      <c r="I42" s="301"/>
      <c r="J42" s="117"/>
      <c r="K42" s="302"/>
      <c r="L42" s="302"/>
      <c r="M42" s="303" t="str">
        <f t="shared" si="1"/>
        <v/>
      </c>
      <c r="N42" s="304"/>
      <c r="O42" s="166"/>
      <c r="P42" s="166"/>
      <c r="Q42" s="166"/>
      <c r="R42" s="166"/>
      <c r="S42" s="166"/>
    </row>
    <row r="43" spans="1:19" s="158" customFormat="1" ht="30.95" customHeight="1" thickBot="1" x14ac:dyDescent="0.25">
      <c r="A43" s="276">
        <f>Global!A43</f>
        <v>44888</v>
      </c>
      <c r="B43" s="305">
        <f>Global!B43</f>
        <v>0.54166666666666663</v>
      </c>
      <c r="C43" s="278">
        <f>Global!C43</f>
        <v>11</v>
      </c>
      <c r="D43" s="279" t="str">
        <f>Global!D43</f>
        <v>Bélgica (Belgium)</v>
      </c>
      <c r="E43" s="280">
        <v>3</v>
      </c>
      <c r="F43" s="281" t="s">
        <v>4</v>
      </c>
      <c r="G43" s="280">
        <v>1</v>
      </c>
      <c r="H43" s="282" t="str">
        <f>Global!H43</f>
        <v>Canada</v>
      </c>
      <c r="I43" s="283" t="str">
        <f t="shared" ref="I43:I48" si="11">IF(OR(E43="",G43=""),"",IF(E43&gt;G43,"L",IF(G43&gt;E43,"V","E")))</f>
        <v>L</v>
      </c>
      <c r="J43" s="284"/>
      <c r="K43" s="285">
        <f>IF(Global!E43="","",Global!E43)</f>
        <v>1</v>
      </c>
      <c r="L43" s="285">
        <f>IF(Global!G43="","",Global!G43)</f>
        <v>0</v>
      </c>
      <c r="M43" s="296" t="str">
        <f t="shared" si="1"/>
        <v>L</v>
      </c>
      <c r="N43" s="287">
        <f t="shared" ref="N43:N48" si="12">IF(M43="","",IF(AND(E43=K43,L43=G43),GPOSPuntosPorMarcador,0)+IF(M43=I43,GPOSPuntosPorGanador,0)+IF(E43-G43=K43-L43,GPOSPuntosPorDiferencia,0))</f>
        <v>1</v>
      </c>
      <c r="O43" s="166"/>
      <c r="P43" s="166"/>
      <c r="Q43" s="166"/>
      <c r="R43" s="166"/>
      <c r="S43" s="166"/>
    </row>
    <row r="44" spans="1:19" s="158" customFormat="1" ht="30.95" customHeight="1" thickBot="1" x14ac:dyDescent="0.25">
      <c r="A44" s="276">
        <f>Global!A44</f>
        <v>44888</v>
      </c>
      <c r="B44" s="306">
        <f>Global!B44</f>
        <v>0.16666666666666666</v>
      </c>
      <c r="C44" s="289">
        <f>Global!C44</f>
        <v>12</v>
      </c>
      <c r="D44" s="290" t="str">
        <f>Global!D44</f>
        <v>Marruecos (Morocco)</v>
      </c>
      <c r="E44" s="291">
        <v>0</v>
      </c>
      <c r="F44" s="292" t="s">
        <v>4</v>
      </c>
      <c r="G44" s="291">
        <v>2</v>
      </c>
      <c r="H44" s="293" t="str">
        <f>Global!H44</f>
        <v>Croacia</v>
      </c>
      <c r="I44" s="283" t="str">
        <f t="shared" si="11"/>
        <v>V</v>
      </c>
      <c r="J44" s="284"/>
      <c r="K44" s="285">
        <f>IF(Global!E44="","",Global!E44)</f>
        <v>0</v>
      </c>
      <c r="L44" s="285">
        <f>IF(Global!G44="","",Global!G44)</f>
        <v>0</v>
      </c>
      <c r="M44" s="296" t="str">
        <f t="shared" si="1"/>
        <v>E</v>
      </c>
      <c r="N44" s="287">
        <f t="shared" si="12"/>
        <v>0</v>
      </c>
      <c r="O44" s="166"/>
      <c r="P44" s="166"/>
      <c r="Q44" s="166"/>
      <c r="R44" s="166"/>
      <c r="S44" s="166"/>
    </row>
    <row r="45" spans="1:19" s="158" customFormat="1" ht="30.95" customHeight="1" thickBot="1" x14ac:dyDescent="0.25">
      <c r="A45" s="276">
        <f>Global!A45</f>
        <v>44892</v>
      </c>
      <c r="B45" s="306">
        <f>Global!B45</f>
        <v>0.29166666666666669</v>
      </c>
      <c r="C45" s="289">
        <f>Global!C45</f>
        <v>27</v>
      </c>
      <c r="D45" s="290" t="str">
        <f>Global!D45</f>
        <v>Bélgica (Belgium)</v>
      </c>
      <c r="E45" s="291">
        <v>3</v>
      </c>
      <c r="F45" s="292" t="s">
        <v>4</v>
      </c>
      <c r="G45" s="291">
        <v>0</v>
      </c>
      <c r="H45" s="293" t="str">
        <f>Global!H45</f>
        <v>Marruecos (Morocco)</v>
      </c>
      <c r="I45" s="283" t="str">
        <f t="shared" si="11"/>
        <v>L</v>
      </c>
      <c r="J45" s="284"/>
      <c r="K45" s="285">
        <f>IF(Global!E45="","",Global!E45)</f>
        <v>0</v>
      </c>
      <c r="L45" s="285">
        <f>IF(Global!G45="","",Global!G45)</f>
        <v>2</v>
      </c>
      <c r="M45" s="296" t="str">
        <f t="shared" si="1"/>
        <v>V</v>
      </c>
      <c r="N45" s="287">
        <f t="shared" si="12"/>
        <v>0</v>
      </c>
      <c r="O45" s="166"/>
      <c r="P45" s="166"/>
      <c r="Q45" s="166"/>
      <c r="R45" s="166"/>
      <c r="S45" s="166"/>
    </row>
    <row r="46" spans="1:19" s="158" customFormat="1" ht="30.95" customHeight="1" thickBot="1" x14ac:dyDescent="0.25">
      <c r="A46" s="276">
        <f>Global!A46</f>
        <v>44892</v>
      </c>
      <c r="B46" s="306">
        <f>Global!B46</f>
        <v>0.41666666666666669</v>
      </c>
      <c r="C46" s="289">
        <f>Global!C46</f>
        <v>28</v>
      </c>
      <c r="D46" s="290" t="str">
        <f>Global!D46</f>
        <v>Croacia</v>
      </c>
      <c r="E46" s="291">
        <v>2</v>
      </c>
      <c r="F46" s="292" t="s">
        <v>4</v>
      </c>
      <c r="G46" s="291">
        <v>3</v>
      </c>
      <c r="H46" s="293" t="str">
        <f>Global!H46</f>
        <v>Canada</v>
      </c>
      <c r="I46" s="283" t="str">
        <f t="shared" si="11"/>
        <v>V</v>
      </c>
      <c r="J46" s="284"/>
      <c r="K46" s="285">
        <f>IF(Global!E46="","",Global!E46)</f>
        <v>4</v>
      </c>
      <c r="L46" s="285">
        <f>IF(Global!G46="","",Global!G46)</f>
        <v>1</v>
      </c>
      <c r="M46" s="296" t="str">
        <f t="shared" si="1"/>
        <v>L</v>
      </c>
      <c r="N46" s="287">
        <f t="shared" si="12"/>
        <v>0</v>
      </c>
      <c r="O46" s="166"/>
      <c r="P46" s="166"/>
      <c r="Q46" s="166"/>
      <c r="R46" s="166"/>
      <c r="S46" s="166"/>
    </row>
    <row r="47" spans="1:19" s="158" customFormat="1" ht="30.95" customHeight="1" thickBot="1" x14ac:dyDescent="0.25">
      <c r="A47" s="276">
        <f>Global!A47</f>
        <v>44896</v>
      </c>
      <c r="B47" s="306">
        <f>Global!B47</f>
        <v>0.375</v>
      </c>
      <c r="C47" s="289">
        <f>Global!C47</f>
        <v>41</v>
      </c>
      <c r="D47" s="290" t="str">
        <f>Global!D47</f>
        <v>Croacia</v>
      </c>
      <c r="E47" s="291">
        <v>2</v>
      </c>
      <c r="F47" s="292" t="s">
        <v>4</v>
      </c>
      <c r="G47" s="291">
        <v>2</v>
      </c>
      <c r="H47" s="293" t="str">
        <f>Global!H47</f>
        <v>Bélgica (Belgium)</v>
      </c>
      <c r="I47" s="283" t="str">
        <f t="shared" si="11"/>
        <v>E</v>
      </c>
      <c r="J47" s="284"/>
      <c r="K47" s="285">
        <f>IF(Global!E47="","",Global!E47)</f>
        <v>0</v>
      </c>
      <c r="L47" s="285">
        <f>IF(Global!G47="","",Global!G47)</f>
        <v>0</v>
      </c>
      <c r="M47" s="296" t="str">
        <f t="shared" si="1"/>
        <v>E</v>
      </c>
      <c r="N47" s="287">
        <f t="shared" si="12"/>
        <v>2</v>
      </c>
      <c r="O47" s="166"/>
      <c r="P47" s="166"/>
      <c r="Q47" s="166"/>
      <c r="R47" s="166"/>
      <c r="S47" s="166"/>
    </row>
    <row r="48" spans="1:19" s="158" customFormat="1" ht="30.95" customHeight="1" thickBot="1" x14ac:dyDescent="0.25">
      <c r="A48" s="276">
        <f>Global!A48</f>
        <v>44896</v>
      </c>
      <c r="B48" s="306">
        <f>Global!B48</f>
        <v>0.375</v>
      </c>
      <c r="C48" s="289">
        <f>Global!C48</f>
        <v>42</v>
      </c>
      <c r="D48" s="308" t="str">
        <f>Global!D48</f>
        <v>Canada</v>
      </c>
      <c r="E48" s="291">
        <v>3</v>
      </c>
      <c r="F48" s="309" t="s">
        <v>4</v>
      </c>
      <c r="G48" s="291">
        <v>0</v>
      </c>
      <c r="H48" s="310" t="str">
        <f>Global!H48</f>
        <v>Marruecos (Morocco)</v>
      </c>
      <c r="I48" s="283" t="str">
        <f t="shared" si="11"/>
        <v>L</v>
      </c>
      <c r="J48" s="311"/>
      <c r="K48" s="285">
        <f>IF(Global!E48="","",Global!E48)</f>
        <v>1</v>
      </c>
      <c r="L48" s="285">
        <f>IF(Global!G48="","",Global!G48)</f>
        <v>2</v>
      </c>
      <c r="M48" s="286" t="str">
        <f t="shared" si="1"/>
        <v>V</v>
      </c>
      <c r="N48" s="287">
        <f t="shared" si="12"/>
        <v>0</v>
      </c>
      <c r="O48" s="166"/>
      <c r="P48" s="166"/>
      <c r="Q48" s="166"/>
      <c r="R48" s="166"/>
      <c r="S48" s="166"/>
    </row>
    <row r="49" spans="1:19" s="158" customFormat="1" ht="17.25" customHeight="1" thickBot="1" x14ac:dyDescent="0.25">
      <c r="A49" s="297" t="str">
        <f>Global!A49</f>
        <v>GRUPO G (Group  G)</v>
      </c>
      <c r="B49" s="298"/>
      <c r="C49" s="299"/>
      <c r="D49" s="298"/>
      <c r="E49" s="300"/>
      <c r="F49" s="298"/>
      <c r="G49" s="300"/>
      <c r="H49" s="298"/>
      <c r="I49" s="301"/>
      <c r="J49" s="117"/>
      <c r="K49" s="302"/>
      <c r="L49" s="302"/>
      <c r="M49" s="303" t="str">
        <f t="shared" si="1"/>
        <v/>
      </c>
      <c r="N49" s="304"/>
      <c r="O49" s="166"/>
      <c r="P49" s="166"/>
      <c r="Q49" s="166"/>
      <c r="R49" s="166"/>
      <c r="S49" s="166"/>
    </row>
    <row r="50" spans="1:19" s="158" customFormat="1" ht="30.95" customHeight="1" thickBot="1" x14ac:dyDescent="0.25">
      <c r="A50" s="276">
        <f>Global!A50</f>
        <v>44889</v>
      </c>
      <c r="B50" s="305">
        <f>Global!B50</f>
        <v>0.54166666666666663</v>
      </c>
      <c r="C50" s="278">
        <f>Global!C50</f>
        <v>13</v>
      </c>
      <c r="D50" s="279" t="str">
        <f>Global!D50</f>
        <v>Brasil (Brazil)</v>
      </c>
      <c r="E50" s="280">
        <v>3</v>
      </c>
      <c r="F50" s="281" t="s">
        <v>4</v>
      </c>
      <c r="G50" s="280">
        <v>1</v>
      </c>
      <c r="H50" s="282" t="str">
        <f>Global!H50</f>
        <v>Serbia</v>
      </c>
      <c r="I50" s="283" t="str">
        <f t="shared" ref="I50:I55" si="13">IF(OR(E50="",G50=""),"",IF(E50&gt;G50,"L",IF(G50&gt;E50,"V","E")))</f>
        <v>L</v>
      </c>
      <c r="J50" s="284"/>
      <c r="K50" s="285">
        <f>IF(Global!E50="","",Global!E50)</f>
        <v>2</v>
      </c>
      <c r="L50" s="285">
        <f>IF(Global!G50="","",Global!G50)</f>
        <v>0</v>
      </c>
      <c r="M50" s="296" t="str">
        <f t="shared" si="1"/>
        <v>L</v>
      </c>
      <c r="N50" s="287">
        <f t="shared" ref="N50:N55" si="14">IF(M50="","",IF(AND(E50=K50,L50=G50),GPOSPuntosPorMarcador,0)+IF(M50=I50,GPOSPuntosPorGanador,0)+IF(E50-G50=K50-L50,GPOSPuntosPorDiferencia,0))</f>
        <v>2</v>
      </c>
      <c r="O50" s="166"/>
      <c r="P50" s="166"/>
      <c r="Q50" s="166"/>
      <c r="R50" s="166"/>
      <c r="S50" s="166"/>
    </row>
    <row r="51" spans="1:19" s="158" customFormat="1" ht="30.95" customHeight="1" thickBot="1" x14ac:dyDescent="0.25">
      <c r="A51" s="276">
        <f>Global!A51</f>
        <v>44889</v>
      </c>
      <c r="B51" s="306">
        <f>Global!B51</f>
        <v>0.16666666666666666</v>
      </c>
      <c r="C51" s="289">
        <f>Global!C51</f>
        <v>14</v>
      </c>
      <c r="D51" s="290" t="str">
        <f>Global!D51</f>
        <v>Suiza (Switzerland)</v>
      </c>
      <c r="E51" s="291">
        <v>2</v>
      </c>
      <c r="F51" s="292" t="s">
        <v>4</v>
      </c>
      <c r="G51" s="291">
        <v>0</v>
      </c>
      <c r="H51" s="293" t="str">
        <f>Global!H51</f>
        <v>Camerún (Cameroon)</v>
      </c>
      <c r="I51" s="283" t="str">
        <f t="shared" si="13"/>
        <v>L</v>
      </c>
      <c r="J51" s="284"/>
      <c r="K51" s="285">
        <f>IF(Global!E51="","",Global!E51)</f>
        <v>1</v>
      </c>
      <c r="L51" s="285">
        <f>IF(Global!G51="","",Global!G51)</f>
        <v>0</v>
      </c>
      <c r="M51" s="296" t="str">
        <f t="shared" si="1"/>
        <v>L</v>
      </c>
      <c r="N51" s="287">
        <f t="shared" si="14"/>
        <v>1</v>
      </c>
      <c r="O51" s="166"/>
      <c r="P51" s="166"/>
      <c r="Q51" s="166"/>
      <c r="R51" s="166"/>
      <c r="S51" s="166"/>
    </row>
    <row r="52" spans="1:19" s="158" customFormat="1" ht="30.95" customHeight="1" thickBot="1" x14ac:dyDescent="0.25">
      <c r="A52" s="276">
        <f>Global!A52</f>
        <v>44893</v>
      </c>
      <c r="B52" s="306">
        <f>Global!B52</f>
        <v>0.41666666666666669</v>
      </c>
      <c r="C52" s="289">
        <f>Global!C52</f>
        <v>29</v>
      </c>
      <c r="D52" s="290" t="str">
        <f>Global!D52</f>
        <v>Brasil (Brazil)</v>
      </c>
      <c r="E52" s="291">
        <v>2</v>
      </c>
      <c r="F52" s="292" t="s">
        <v>4</v>
      </c>
      <c r="G52" s="291">
        <v>0</v>
      </c>
      <c r="H52" s="293" t="str">
        <f>Global!H52</f>
        <v>Suiza (Switzerland)</v>
      </c>
      <c r="I52" s="283" t="str">
        <f t="shared" si="13"/>
        <v>L</v>
      </c>
      <c r="J52" s="284"/>
      <c r="K52" s="285">
        <f>IF(Global!E52="","",Global!E52)</f>
        <v>1</v>
      </c>
      <c r="L52" s="285">
        <f>IF(Global!G52="","",Global!G52)</f>
        <v>0</v>
      </c>
      <c r="M52" s="296" t="str">
        <f t="shared" si="1"/>
        <v>L</v>
      </c>
      <c r="N52" s="287">
        <f t="shared" si="14"/>
        <v>1</v>
      </c>
      <c r="O52" s="166"/>
      <c r="P52" s="166"/>
      <c r="Q52" s="166"/>
      <c r="R52" s="166"/>
      <c r="S52" s="166"/>
    </row>
    <row r="53" spans="1:19" s="158" customFormat="1" ht="30.95" customHeight="1" thickBot="1" x14ac:dyDescent="0.25">
      <c r="A53" s="276">
        <f>Global!A53</f>
        <v>44893</v>
      </c>
      <c r="B53" s="306">
        <f>Global!B53</f>
        <v>0.16666666666666666</v>
      </c>
      <c r="C53" s="289">
        <f>Global!C53</f>
        <v>30</v>
      </c>
      <c r="D53" s="290" t="str">
        <f>Global!D53</f>
        <v>Camerún (Cameroon)</v>
      </c>
      <c r="E53" s="291">
        <v>1</v>
      </c>
      <c r="F53" s="292" t="s">
        <v>4</v>
      </c>
      <c r="G53" s="291">
        <v>1</v>
      </c>
      <c r="H53" s="293" t="str">
        <f>Global!H53</f>
        <v>Serbia</v>
      </c>
      <c r="I53" s="283" t="str">
        <f t="shared" si="13"/>
        <v>E</v>
      </c>
      <c r="J53" s="284"/>
      <c r="K53" s="285">
        <f>IF(Global!E53="","",Global!E53)</f>
        <v>3</v>
      </c>
      <c r="L53" s="285">
        <f>IF(Global!G53="","",Global!G53)</f>
        <v>3</v>
      </c>
      <c r="M53" s="296" t="str">
        <f t="shared" si="1"/>
        <v>E</v>
      </c>
      <c r="N53" s="287">
        <f t="shared" si="14"/>
        <v>2</v>
      </c>
      <c r="O53" s="166"/>
      <c r="P53" s="166"/>
      <c r="Q53" s="166"/>
      <c r="R53" s="166"/>
      <c r="S53" s="166"/>
    </row>
    <row r="54" spans="1:19" s="158" customFormat="1" ht="30.95" customHeight="1" thickBot="1" x14ac:dyDescent="0.25">
      <c r="A54" s="276">
        <f>Global!A54</f>
        <v>44897</v>
      </c>
      <c r="B54" s="306">
        <f>Global!B54</f>
        <v>0.54166666666666663</v>
      </c>
      <c r="C54" s="289">
        <f>Global!C54</f>
        <v>45</v>
      </c>
      <c r="D54" s="290" t="str">
        <f>Global!D54</f>
        <v>Camerún (Cameroon)</v>
      </c>
      <c r="E54" s="291">
        <v>0</v>
      </c>
      <c r="F54" s="292" t="s">
        <v>4</v>
      </c>
      <c r="G54" s="291">
        <v>2</v>
      </c>
      <c r="H54" s="293" t="str">
        <f>Global!H54</f>
        <v>Brasil (Brazil)</v>
      </c>
      <c r="I54" s="283" t="str">
        <f t="shared" si="13"/>
        <v>V</v>
      </c>
      <c r="J54" s="284"/>
      <c r="K54" s="285">
        <f>IF(Global!E54="","",Global!E54)</f>
        <v>1</v>
      </c>
      <c r="L54" s="285">
        <f>IF(Global!G54="","",Global!G54)</f>
        <v>0</v>
      </c>
      <c r="M54" s="296" t="str">
        <f t="shared" si="1"/>
        <v>L</v>
      </c>
      <c r="N54" s="287">
        <f t="shared" si="14"/>
        <v>0</v>
      </c>
      <c r="O54" s="166"/>
      <c r="P54" s="166"/>
      <c r="Q54" s="166"/>
      <c r="R54" s="166"/>
      <c r="S54" s="166"/>
    </row>
    <row r="55" spans="1:19" s="158" customFormat="1" ht="30.95" customHeight="1" thickBot="1" x14ac:dyDescent="0.25">
      <c r="A55" s="276">
        <f>Global!A55</f>
        <v>44897</v>
      </c>
      <c r="B55" s="306">
        <f>Global!B55</f>
        <v>0.54166666666666663</v>
      </c>
      <c r="C55" s="289">
        <f>Global!C55</f>
        <v>46</v>
      </c>
      <c r="D55" s="290" t="str">
        <f>Global!D55</f>
        <v>Serbia</v>
      </c>
      <c r="E55" s="291">
        <v>2</v>
      </c>
      <c r="F55" s="292" t="s">
        <v>4</v>
      </c>
      <c r="G55" s="291">
        <v>2</v>
      </c>
      <c r="H55" s="293" t="str">
        <f>Global!H55</f>
        <v>Suiza (Switzerland)</v>
      </c>
      <c r="I55" s="283" t="str">
        <f t="shared" si="13"/>
        <v>E</v>
      </c>
      <c r="J55" s="284"/>
      <c r="K55" s="285">
        <f>IF(Global!E55="","",Global!E55)</f>
        <v>2</v>
      </c>
      <c r="L55" s="285">
        <f>IF(Global!G55="","",Global!G55)</f>
        <v>3</v>
      </c>
      <c r="M55" s="296" t="str">
        <f t="shared" si="1"/>
        <v>V</v>
      </c>
      <c r="N55" s="287">
        <f t="shared" si="14"/>
        <v>0</v>
      </c>
      <c r="O55" s="166"/>
      <c r="P55" s="166"/>
      <c r="Q55" s="166"/>
      <c r="R55" s="166"/>
      <c r="S55" s="166"/>
    </row>
    <row r="56" spans="1:19" s="158" customFormat="1" ht="17.25" customHeight="1" thickBot="1" x14ac:dyDescent="0.25">
      <c r="A56" s="297" t="str">
        <f>Global!A56</f>
        <v>GRUPO H (Group H)</v>
      </c>
      <c r="B56" s="298"/>
      <c r="C56" s="299"/>
      <c r="D56" s="298"/>
      <c r="E56" s="300"/>
      <c r="F56" s="298"/>
      <c r="G56" s="300"/>
      <c r="H56" s="298"/>
      <c r="I56" s="301"/>
      <c r="J56" s="117"/>
      <c r="K56" s="302"/>
      <c r="L56" s="302"/>
      <c r="M56" s="303" t="str">
        <f t="shared" si="1"/>
        <v/>
      </c>
      <c r="N56" s="304"/>
      <c r="O56" s="166"/>
      <c r="P56" s="166"/>
      <c r="Q56" s="166"/>
      <c r="R56" s="166"/>
      <c r="S56" s="166"/>
    </row>
    <row r="57" spans="1:19" s="158" customFormat="1" ht="30.95" customHeight="1" thickBot="1" x14ac:dyDescent="0.25">
      <c r="A57" s="276">
        <f>Global!A57</f>
        <v>44889</v>
      </c>
      <c r="B57" s="305">
        <f>Global!B57</f>
        <v>0.41666666666666669</v>
      </c>
      <c r="C57" s="278">
        <f>Global!C57</f>
        <v>15</v>
      </c>
      <c r="D57" s="279" t="str">
        <f>Global!D57</f>
        <v>Portugal</v>
      </c>
      <c r="E57" s="280">
        <v>2</v>
      </c>
      <c r="F57" s="281" t="s">
        <v>4</v>
      </c>
      <c r="G57" s="280">
        <v>1</v>
      </c>
      <c r="H57" s="282" t="str">
        <f>Global!H57</f>
        <v>Ghana</v>
      </c>
      <c r="I57" s="283" t="str">
        <f t="shared" ref="I57:I62" si="15">IF(OR(E57="",G57=""),"",IF(E57&gt;G57,"L",IF(G57&gt;E57,"V","E")))</f>
        <v>L</v>
      </c>
      <c r="J57" s="284"/>
      <c r="K57" s="285">
        <f>IF(Global!E57="","",Global!E57)</f>
        <v>3</v>
      </c>
      <c r="L57" s="285">
        <f>IF(Global!G57="","",Global!G57)</f>
        <v>2</v>
      </c>
      <c r="M57" s="296" t="str">
        <f t="shared" si="1"/>
        <v>L</v>
      </c>
      <c r="N57" s="287">
        <f t="shared" ref="N57:N62" si="16">IF(M57="","",IF(AND(E57=K57,L57=G57),GPOSPuntosPorMarcador,0)+IF(M57=I57,GPOSPuntosPorGanador,0)+IF(E57-G57=K57-L57,GPOSPuntosPorDiferencia,0))</f>
        <v>2</v>
      </c>
      <c r="O57" s="166"/>
      <c r="P57" s="166"/>
      <c r="Q57" s="166"/>
      <c r="R57" s="166"/>
      <c r="S57" s="166"/>
    </row>
    <row r="58" spans="1:19" s="158" customFormat="1" ht="30.95" customHeight="1" thickBot="1" x14ac:dyDescent="0.25">
      <c r="A58" s="276">
        <f>Global!A58</f>
        <v>44889</v>
      </c>
      <c r="B58" s="306">
        <f>Global!B58</f>
        <v>0.29166666666666669</v>
      </c>
      <c r="C58" s="289">
        <f>Global!C58</f>
        <v>16</v>
      </c>
      <c r="D58" s="290" t="str">
        <f>Global!D58</f>
        <v>Uruguay</v>
      </c>
      <c r="E58" s="280">
        <v>3</v>
      </c>
      <c r="F58" s="292" t="s">
        <v>4</v>
      </c>
      <c r="G58" s="291">
        <v>1</v>
      </c>
      <c r="H58" s="293" t="str">
        <f>Global!H58</f>
        <v>Corea del Sur (S. Korea)</v>
      </c>
      <c r="I58" s="283" t="str">
        <f t="shared" si="15"/>
        <v>L</v>
      </c>
      <c r="J58" s="284"/>
      <c r="K58" s="285">
        <f>IF(Global!E58="","",Global!E58)</f>
        <v>0</v>
      </c>
      <c r="L58" s="285">
        <f>IF(Global!G58="","",Global!G58)</f>
        <v>0</v>
      </c>
      <c r="M58" s="296" t="str">
        <f t="shared" si="1"/>
        <v>E</v>
      </c>
      <c r="N58" s="287">
        <f t="shared" si="16"/>
        <v>0</v>
      </c>
      <c r="O58" s="166"/>
      <c r="P58" s="166"/>
      <c r="Q58" s="166"/>
      <c r="R58" s="166"/>
      <c r="S58" s="166"/>
    </row>
    <row r="59" spans="1:19" s="158" customFormat="1" ht="30.95" customHeight="1" thickBot="1" x14ac:dyDescent="0.25">
      <c r="A59" s="276">
        <f>Global!A59</f>
        <v>44893</v>
      </c>
      <c r="B59" s="306">
        <f>Global!B59</f>
        <v>0.54166666666666663</v>
      </c>
      <c r="C59" s="289">
        <f>Global!C59</f>
        <v>31</v>
      </c>
      <c r="D59" s="290" t="str">
        <f>Global!D59</f>
        <v>Portugal</v>
      </c>
      <c r="E59" s="291">
        <v>1</v>
      </c>
      <c r="F59" s="292" t="s">
        <v>4</v>
      </c>
      <c r="G59" s="291">
        <v>2</v>
      </c>
      <c r="H59" s="293" t="str">
        <f>Global!H59</f>
        <v>Uruguay</v>
      </c>
      <c r="I59" s="283" t="str">
        <f t="shared" si="15"/>
        <v>V</v>
      </c>
      <c r="J59" s="284"/>
      <c r="K59" s="285">
        <f>IF(Global!E59="","",Global!E59)</f>
        <v>2</v>
      </c>
      <c r="L59" s="285">
        <f>IF(Global!G59="","",Global!G59)</f>
        <v>0</v>
      </c>
      <c r="M59" s="296" t="str">
        <f t="shared" si="1"/>
        <v>L</v>
      </c>
      <c r="N59" s="287">
        <f t="shared" si="16"/>
        <v>0</v>
      </c>
      <c r="O59" s="166"/>
      <c r="P59" s="166"/>
      <c r="Q59" s="166"/>
      <c r="R59" s="166"/>
      <c r="S59" s="166"/>
    </row>
    <row r="60" spans="1:19" s="158" customFormat="1" ht="30.95" customHeight="1" thickBot="1" x14ac:dyDescent="0.25">
      <c r="A60" s="276">
        <f>Global!A60</f>
        <v>44893</v>
      </c>
      <c r="B60" s="306">
        <f>Global!B60</f>
        <v>0.29166666666666669</v>
      </c>
      <c r="C60" s="289">
        <f>Global!C60</f>
        <v>32</v>
      </c>
      <c r="D60" s="290" t="str">
        <f>Global!D60</f>
        <v>Corea del Sur (S. Korea)</v>
      </c>
      <c r="E60" s="280">
        <v>1</v>
      </c>
      <c r="F60" s="292" t="s">
        <v>4</v>
      </c>
      <c r="G60" s="291">
        <v>3</v>
      </c>
      <c r="H60" s="293" t="str">
        <f>Global!H60</f>
        <v>Ghana</v>
      </c>
      <c r="I60" s="283" t="str">
        <f t="shared" si="15"/>
        <v>V</v>
      </c>
      <c r="J60" s="284"/>
      <c r="K60" s="285">
        <f>IF(Global!E60="","",Global!E60)</f>
        <v>2</v>
      </c>
      <c r="L60" s="285">
        <f>IF(Global!G60="","",Global!G60)</f>
        <v>3</v>
      </c>
      <c r="M60" s="296" t="str">
        <f t="shared" si="1"/>
        <v>V</v>
      </c>
      <c r="N60" s="287">
        <f t="shared" si="16"/>
        <v>1</v>
      </c>
      <c r="O60" s="166"/>
      <c r="P60" s="166"/>
      <c r="Q60" s="166"/>
      <c r="R60" s="166"/>
      <c r="S60" s="166"/>
    </row>
    <row r="61" spans="1:19" s="158" customFormat="1" ht="30.95" customHeight="1" thickBot="1" x14ac:dyDescent="0.25">
      <c r="A61" s="276">
        <f>Global!A61</f>
        <v>44897</v>
      </c>
      <c r="B61" s="306">
        <f>Global!B61</f>
        <v>0.375</v>
      </c>
      <c r="C61" s="289">
        <f>Global!C61</f>
        <v>47</v>
      </c>
      <c r="D61" s="290" t="str">
        <f>Global!D61</f>
        <v>Corea del Sur (S. Korea)</v>
      </c>
      <c r="E61" s="291">
        <v>0</v>
      </c>
      <c r="F61" s="292" t="s">
        <v>4</v>
      </c>
      <c r="G61" s="291">
        <v>2</v>
      </c>
      <c r="H61" s="293" t="str">
        <f>Global!H61</f>
        <v>Portugal</v>
      </c>
      <c r="I61" s="283" t="str">
        <f t="shared" si="15"/>
        <v>V</v>
      </c>
      <c r="J61" s="284"/>
      <c r="K61" s="285">
        <f>IF(Global!E61="","",Global!E61)</f>
        <v>2</v>
      </c>
      <c r="L61" s="285">
        <f>IF(Global!G61="","",Global!G61)</f>
        <v>1</v>
      </c>
      <c r="M61" s="296" t="str">
        <f t="shared" si="1"/>
        <v>L</v>
      </c>
      <c r="N61" s="287">
        <f t="shared" si="16"/>
        <v>0</v>
      </c>
      <c r="O61" s="166"/>
      <c r="P61" s="166"/>
      <c r="Q61" s="166"/>
      <c r="R61" s="166"/>
      <c r="S61" s="166"/>
    </row>
    <row r="62" spans="1:19" s="158" customFormat="1" ht="30.95" customHeight="1" thickBot="1" x14ac:dyDescent="0.25">
      <c r="A62" s="276">
        <f>Global!A62</f>
        <v>44897</v>
      </c>
      <c r="B62" s="306">
        <f>Global!B62</f>
        <v>0.375</v>
      </c>
      <c r="C62" s="289">
        <f>Global!C62</f>
        <v>48</v>
      </c>
      <c r="D62" s="290" t="str">
        <f>Global!D62</f>
        <v>Ghana</v>
      </c>
      <c r="E62" s="291">
        <v>0</v>
      </c>
      <c r="F62" s="292" t="s">
        <v>4</v>
      </c>
      <c r="G62" s="291">
        <v>1</v>
      </c>
      <c r="H62" s="293" t="str">
        <f>Global!H62</f>
        <v>Uruguay</v>
      </c>
      <c r="I62" s="283" t="str">
        <f t="shared" si="15"/>
        <v>V</v>
      </c>
      <c r="J62" s="284"/>
      <c r="K62" s="285">
        <f>IF(Global!E62="","",Global!E62)</f>
        <v>0</v>
      </c>
      <c r="L62" s="285">
        <f>IF(Global!G62="","",Global!G62)</f>
        <v>2</v>
      </c>
      <c r="M62" s="296" t="str">
        <f t="shared" si="1"/>
        <v>V</v>
      </c>
      <c r="N62" s="287">
        <f t="shared" si="16"/>
        <v>1</v>
      </c>
      <c r="O62" s="166"/>
      <c r="P62" s="166"/>
      <c r="Q62" s="166"/>
      <c r="R62" s="166"/>
      <c r="S62" s="166"/>
    </row>
    <row r="63" spans="1:19" s="158" customFormat="1" ht="17.25" customHeight="1" thickBot="1" x14ac:dyDescent="0.25">
      <c r="A63" s="297" t="str">
        <f>Global!A63</f>
        <v>OCTAVOS DE FINAL (Round of 16)</v>
      </c>
      <c r="B63" s="312"/>
      <c r="C63" s="313"/>
      <c r="D63" s="298"/>
      <c r="E63" s="300"/>
      <c r="F63" s="298"/>
      <c r="G63" s="300"/>
      <c r="H63" s="298"/>
      <c r="I63" s="301"/>
      <c r="J63" s="117"/>
      <c r="K63" s="302"/>
      <c r="L63" s="302"/>
      <c r="M63" s="303" t="str">
        <f t="shared" si="1"/>
        <v/>
      </c>
      <c r="N63" s="304"/>
      <c r="O63" s="166"/>
      <c r="P63" s="166"/>
      <c r="Q63" s="166"/>
      <c r="R63" s="166"/>
      <c r="S63" s="166"/>
    </row>
    <row r="64" spans="1:19" s="158" customFormat="1" ht="30.95" customHeight="1" thickBot="1" x14ac:dyDescent="0.25">
      <c r="A64" s="276">
        <f>Global!A64</f>
        <v>44898</v>
      </c>
      <c r="B64" s="305">
        <f>Global!B64</f>
        <v>0.375</v>
      </c>
      <c r="C64" s="278">
        <f>Global!C64</f>
        <v>49</v>
      </c>
      <c r="D64" s="281" t="str">
        <f>Global!D64</f>
        <v>Holanda (Holland)</v>
      </c>
      <c r="E64" s="280">
        <v>2</v>
      </c>
      <c r="F64" s="281" t="s">
        <v>4</v>
      </c>
      <c r="G64" s="280">
        <v>1</v>
      </c>
      <c r="H64" s="314" t="str">
        <f>Global!H64</f>
        <v>Estados Unidos (USA)</v>
      </c>
      <c r="I64" s="283" t="str">
        <f t="shared" ref="I64:I71" si="17">IF(OR(E64="",G64=""),"",IF(E64&gt;G64,"L",IF(G64&gt;E64,"V","E")))</f>
        <v>L</v>
      </c>
      <c r="J64" s="284"/>
      <c r="K64" s="285">
        <f>IF(Global!E64="","",Global!E64)</f>
        <v>3</v>
      </c>
      <c r="L64" s="285">
        <f>IF(Global!G64="","",Global!G64)</f>
        <v>1</v>
      </c>
      <c r="M64" s="296" t="str">
        <f t="shared" si="1"/>
        <v>L</v>
      </c>
      <c r="N64" s="287">
        <f t="shared" ref="N64:N71" si="18">IF(M64="","",IF(AND(E64=K64,L64=G64),OCTPuntosPorMarcador,0)+IF(M64=I64,OCTPuntosPorGanador,0)+IF(E64-G64=K64-L64,OCTPuntosPorDiferencia,0))</f>
        <v>3</v>
      </c>
      <c r="O64" s="166"/>
      <c r="P64" s="166"/>
      <c r="Q64" s="166"/>
      <c r="R64" s="166"/>
      <c r="S64" s="166"/>
    </row>
    <row r="65" spans="1:19" s="158" customFormat="1" ht="30.95" customHeight="1" thickBot="1" x14ac:dyDescent="0.25">
      <c r="A65" s="276">
        <f>Global!A65</f>
        <v>44898</v>
      </c>
      <c r="B65" s="306">
        <f>Global!B65</f>
        <v>0.54166666666666663</v>
      </c>
      <c r="C65" s="289">
        <f>Global!C65</f>
        <v>50</v>
      </c>
      <c r="D65" s="292" t="str">
        <f>Global!D65</f>
        <v>Argentina</v>
      </c>
      <c r="E65" s="291">
        <v>2</v>
      </c>
      <c r="F65" s="292" t="s">
        <v>4</v>
      </c>
      <c r="G65" s="291">
        <v>0</v>
      </c>
      <c r="H65" s="315" t="str">
        <f>Global!H65</f>
        <v>Australia</v>
      </c>
      <c r="I65" s="283" t="str">
        <f t="shared" si="17"/>
        <v>L</v>
      </c>
      <c r="J65" s="284"/>
      <c r="K65" s="285">
        <f>IF(Global!E65="","",Global!E65)</f>
        <v>2</v>
      </c>
      <c r="L65" s="285">
        <f>IF(Global!G65="","",Global!G65)</f>
        <v>1</v>
      </c>
      <c r="M65" s="296" t="str">
        <f t="shared" si="1"/>
        <v>L</v>
      </c>
      <c r="N65" s="287">
        <f t="shared" si="18"/>
        <v>3</v>
      </c>
      <c r="O65" s="166"/>
      <c r="P65" s="166"/>
      <c r="Q65" s="166"/>
      <c r="R65" s="166"/>
      <c r="S65" s="166"/>
    </row>
    <row r="66" spans="1:19" s="158" customFormat="1" ht="30.95" customHeight="1" thickBot="1" x14ac:dyDescent="0.25">
      <c r="A66" s="276">
        <f>Global!A66</f>
        <v>44899</v>
      </c>
      <c r="B66" s="306">
        <f>Global!B66</f>
        <v>0.375</v>
      </c>
      <c r="C66" s="289">
        <f>Global!C66</f>
        <v>51</v>
      </c>
      <c r="D66" s="292" t="str">
        <f>Global!D66</f>
        <v>Francia (France)</v>
      </c>
      <c r="E66" s="291">
        <v>3</v>
      </c>
      <c r="F66" s="292" t="s">
        <v>4</v>
      </c>
      <c r="G66" s="291">
        <v>1</v>
      </c>
      <c r="H66" s="315" t="str">
        <f>Global!H66</f>
        <v>Polonia (Poland)</v>
      </c>
      <c r="I66" s="283" t="str">
        <f t="shared" si="17"/>
        <v>L</v>
      </c>
      <c r="J66" s="284"/>
      <c r="K66" s="285">
        <f>IF(Global!E66="","",Global!E66)</f>
        <v>3</v>
      </c>
      <c r="L66" s="285">
        <f>IF(Global!G66="","",Global!G66)</f>
        <v>1</v>
      </c>
      <c r="M66" s="296" t="str">
        <f t="shared" si="1"/>
        <v>L</v>
      </c>
      <c r="N66" s="287">
        <f t="shared" si="18"/>
        <v>5</v>
      </c>
      <c r="O66" s="166"/>
      <c r="P66" s="166"/>
      <c r="Q66" s="166"/>
      <c r="R66" s="166"/>
      <c r="S66" s="166"/>
    </row>
    <row r="67" spans="1:19" s="158" customFormat="1" ht="30.95" customHeight="1" thickBot="1" x14ac:dyDescent="0.25">
      <c r="A67" s="276">
        <f>Global!A67</f>
        <v>44899</v>
      </c>
      <c r="B67" s="306">
        <f>Global!B67</f>
        <v>0.54166666666666663</v>
      </c>
      <c r="C67" s="289">
        <f>Global!C67</f>
        <v>52</v>
      </c>
      <c r="D67" s="292" t="str">
        <f>Global!D67</f>
        <v>Inglaterra (England)</v>
      </c>
      <c r="E67" s="291">
        <v>1</v>
      </c>
      <c r="F67" s="292" t="s">
        <v>4</v>
      </c>
      <c r="G67" s="291">
        <v>0</v>
      </c>
      <c r="H67" s="315" t="str">
        <f>Global!H67</f>
        <v>Senegal</v>
      </c>
      <c r="I67" s="283" t="str">
        <f t="shared" si="17"/>
        <v>L</v>
      </c>
      <c r="J67" s="284"/>
      <c r="K67" s="285">
        <f>IF(Global!E67="","",Global!E67)</f>
        <v>3</v>
      </c>
      <c r="L67" s="285">
        <f>IF(Global!G67="","",Global!G67)</f>
        <v>0</v>
      </c>
      <c r="M67" s="296" t="str">
        <f t="shared" si="1"/>
        <v>L</v>
      </c>
      <c r="N67" s="287">
        <f t="shared" si="18"/>
        <v>3</v>
      </c>
      <c r="O67" s="166"/>
      <c r="P67" s="166"/>
      <c r="Q67" s="166"/>
      <c r="R67" s="166"/>
      <c r="S67" s="166"/>
    </row>
    <row r="68" spans="1:19" s="158" customFormat="1" ht="30.95" customHeight="1" thickBot="1" x14ac:dyDescent="0.25">
      <c r="A68" s="276">
        <f>Global!A68</f>
        <v>44900</v>
      </c>
      <c r="B68" s="306">
        <f>Global!B68</f>
        <v>0.375</v>
      </c>
      <c r="C68" s="289">
        <f>Global!C68</f>
        <v>53</v>
      </c>
      <c r="D68" s="292" t="str">
        <f>Global!D68</f>
        <v>Japón (Japan)</v>
      </c>
      <c r="E68" s="291">
        <v>2</v>
      </c>
      <c r="F68" s="292" t="s">
        <v>4</v>
      </c>
      <c r="G68" s="291">
        <v>1</v>
      </c>
      <c r="H68" s="315" t="str">
        <f>Global!H68</f>
        <v>Croacia</v>
      </c>
      <c r="I68" s="283" t="str">
        <f t="shared" si="17"/>
        <v>L</v>
      </c>
      <c r="J68" s="284"/>
      <c r="K68" s="285">
        <f>IF(Global!E68="","",Global!E68)</f>
        <v>1</v>
      </c>
      <c r="L68" s="285">
        <f>IF(Global!G68="","",Global!G68)</f>
        <v>1</v>
      </c>
      <c r="M68" s="296" t="str">
        <f t="shared" si="1"/>
        <v>E</v>
      </c>
      <c r="N68" s="287">
        <f t="shared" si="18"/>
        <v>0</v>
      </c>
      <c r="O68" s="166"/>
      <c r="P68" s="166"/>
      <c r="Q68" s="166"/>
      <c r="R68" s="166"/>
      <c r="S68" s="166"/>
    </row>
    <row r="69" spans="1:19" s="158" customFormat="1" ht="30.95" customHeight="1" thickBot="1" x14ac:dyDescent="0.25">
      <c r="A69" s="276">
        <f>Global!A69</f>
        <v>44900</v>
      </c>
      <c r="B69" s="306">
        <f>Global!B69</f>
        <v>0.54166666666666663</v>
      </c>
      <c r="C69" s="289">
        <f>Global!C69</f>
        <v>54</v>
      </c>
      <c r="D69" s="292" t="str">
        <f>Global!D69</f>
        <v>Brasil (Brazil)</v>
      </c>
      <c r="E69" s="291">
        <v>1</v>
      </c>
      <c r="F69" s="292" t="s">
        <v>4</v>
      </c>
      <c r="G69" s="291">
        <v>0</v>
      </c>
      <c r="H69" s="315" t="str">
        <f>Global!H69</f>
        <v>Corea del Sur (S. Korea)</v>
      </c>
      <c r="I69" s="283" t="str">
        <f t="shared" si="17"/>
        <v>L</v>
      </c>
      <c r="J69" s="284"/>
      <c r="K69" s="285">
        <f>IF(Global!E69="","",Global!E69)</f>
        <v>4</v>
      </c>
      <c r="L69" s="285">
        <f>IF(Global!G69="","",Global!G69)</f>
        <v>1</v>
      </c>
      <c r="M69" s="296" t="str">
        <f t="shared" si="1"/>
        <v>L</v>
      </c>
      <c r="N69" s="287">
        <f t="shared" si="18"/>
        <v>3</v>
      </c>
      <c r="O69" s="166"/>
      <c r="P69" s="166"/>
      <c r="Q69" s="166"/>
      <c r="R69" s="166"/>
      <c r="S69" s="166"/>
    </row>
    <row r="70" spans="1:19" s="158" customFormat="1" ht="30.95" customHeight="1" thickBot="1" x14ac:dyDescent="0.25">
      <c r="A70" s="276">
        <f>Global!A70</f>
        <v>44901</v>
      </c>
      <c r="B70" s="306">
        <f>Global!B70</f>
        <v>0.375</v>
      </c>
      <c r="C70" s="289">
        <f>Global!C70</f>
        <v>55</v>
      </c>
      <c r="D70" s="292" t="str">
        <f>Global!D70</f>
        <v>Marruecos (Morocco)</v>
      </c>
      <c r="E70" s="291">
        <v>2</v>
      </c>
      <c r="F70" s="292" t="s">
        <v>4</v>
      </c>
      <c r="G70" s="291">
        <v>3</v>
      </c>
      <c r="H70" s="315" t="str">
        <f>Global!H70</f>
        <v>España (Spain)</v>
      </c>
      <c r="I70" s="283" t="str">
        <f t="shared" si="17"/>
        <v>V</v>
      </c>
      <c r="J70" s="284"/>
      <c r="K70" s="285">
        <f>IF(Global!E70="","",Global!E70)</f>
        <v>0</v>
      </c>
      <c r="L70" s="285">
        <f>IF(Global!G70="","",Global!G70)</f>
        <v>0</v>
      </c>
      <c r="M70" s="296" t="str">
        <f t="shared" si="1"/>
        <v>E</v>
      </c>
      <c r="N70" s="287">
        <f t="shared" si="18"/>
        <v>0</v>
      </c>
      <c r="O70" s="166"/>
      <c r="P70" s="166"/>
      <c r="Q70" s="166"/>
      <c r="R70" s="166"/>
      <c r="S70" s="166"/>
    </row>
    <row r="71" spans="1:19" s="158" customFormat="1" ht="30.95" customHeight="1" thickBot="1" x14ac:dyDescent="0.25">
      <c r="A71" s="276">
        <f>Global!A71</f>
        <v>44901</v>
      </c>
      <c r="B71" s="306">
        <f>Global!B71</f>
        <v>0.54166666666666663</v>
      </c>
      <c r="C71" s="289">
        <f>Global!C71</f>
        <v>56</v>
      </c>
      <c r="D71" s="292" t="str">
        <f>Global!D71</f>
        <v>Portugal</v>
      </c>
      <c r="E71" s="291">
        <v>2</v>
      </c>
      <c r="F71" s="292" t="s">
        <v>4</v>
      </c>
      <c r="G71" s="291">
        <v>1</v>
      </c>
      <c r="H71" s="315" t="str">
        <f>Global!H71</f>
        <v>Suiza (Switzerland)</v>
      </c>
      <c r="I71" s="283" t="str">
        <f t="shared" si="17"/>
        <v>L</v>
      </c>
      <c r="J71" s="284"/>
      <c r="K71" s="285">
        <f>IF(Global!E71="","",Global!E71)</f>
        <v>6</v>
      </c>
      <c r="L71" s="285">
        <f>IF(Global!G71="","",Global!G71)</f>
        <v>1</v>
      </c>
      <c r="M71" s="296" t="str">
        <f t="shared" si="1"/>
        <v>L</v>
      </c>
      <c r="N71" s="287">
        <f t="shared" si="18"/>
        <v>3</v>
      </c>
      <c r="O71" s="166"/>
      <c r="P71" s="166"/>
      <c r="Q71" s="166"/>
      <c r="R71" s="166"/>
      <c r="S71" s="166"/>
    </row>
    <row r="72" spans="1:19" s="158" customFormat="1" ht="17.25" customHeight="1" thickBot="1" x14ac:dyDescent="0.25">
      <c r="A72" s="297" t="str">
        <f>Global!A72</f>
        <v>CUARTOS DE FINAL (Quarterfinals)</v>
      </c>
      <c r="B72" s="312"/>
      <c r="C72" s="313"/>
      <c r="D72" s="298"/>
      <c r="E72" s="300"/>
      <c r="F72" s="298"/>
      <c r="G72" s="300" t="s">
        <v>73</v>
      </c>
      <c r="H72" s="298"/>
      <c r="I72" s="301"/>
      <c r="J72" s="117"/>
      <c r="K72" s="302"/>
      <c r="L72" s="302"/>
      <c r="M72" s="303" t="str">
        <f t="shared" ref="M72:M83" si="19">IF(OR(K72="",L72=""),"",IF(K72&gt;L72,"L",IF(L72&gt;K72,"V","E")))</f>
        <v/>
      </c>
      <c r="N72" s="304"/>
      <c r="O72" s="166"/>
      <c r="P72" s="166"/>
      <c r="Q72" s="166"/>
      <c r="R72" s="166"/>
      <c r="S72" s="166"/>
    </row>
    <row r="73" spans="1:19" s="158" customFormat="1" ht="30.95" customHeight="1" thickBot="1" x14ac:dyDescent="0.25">
      <c r="A73" s="276">
        <f>Global!A73</f>
        <v>44904</v>
      </c>
      <c r="B73" s="305">
        <f>Global!B73</f>
        <v>0.375</v>
      </c>
      <c r="C73" s="278">
        <f>Global!C73</f>
        <v>57</v>
      </c>
      <c r="D73" s="292" t="str">
        <f>Global!D73</f>
        <v>Croacia</v>
      </c>
      <c r="E73" s="280">
        <v>1</v>
      </c>
      <c r="F73" s="281" t="s">
        <v>4</v>
      </c>
      <c r="G73" s="280">
        <v>2</v>
      </c>
      <c r="H73" s="315" t="str">
        <f>Global!H73</f>
        <v>Brasil (Brazil)</v>
      </c>
      <c r="I73" s="283" t="str">
        <f>IF(OR(E73="",G73=""),"",IF(E73&gt;G73,"L",IF(G73&gt;E73,"V","E")))</f>
        <v>V</v>
      </c>
      <c r="J73" s="284"/>
      <c r="K73" s="285">
        <f>IF(Global!E73="","",Global!E73)</f>
        <v>0</v>
      </c>
      <c r="L73" s="285">
        <f>IF(Global!G73="","",Global!G73)</f>
        <v>0</v>
      </c>
      <c r="M73" s="296" t="str">
        <f t="shared" si="19"/>
        <v>E</v>
      </c>
      <c r="N73" s="287">
        <f>IF(M73="","",IF(AND(E73=K73,L73=G73),CTOSPuntosPorMarcador,0)+IF(M73=I73,CTOSPuntosPorGanador,0)+IF(E73-G73=K73-L73,CTOSPuntosPorDiferencia,0))</f>
        <v>0</v>
      </c>
      <c r="O73" s="166"/>
      <c r="P73" s="166"/>
      <c r="Q73" s="166"/>
      <c r="R73" s="166"/>
      <c r="S73" s="166"/>
    </row>
    <row r="74" spans="1:19" s="158" customFormat="1" ht="30.95" customHeight="1" thickBot="1" x14ac:dyDescent="0.25">
      <c r="A74" s="276">
        <f>Global!A74</f>
        <v>44904</v>
      </c>
      <c r="B74" s="306">
        <f>Global!B74</f>
        <v>0.54166666666666663</v>
      </c>
      <c r="C74" s="289">
        <f>Global!C74</f>
        <v>58</v>
      </c>
      <c r="D74" s="292" t="str">
        <f>Global!D74</f>
        <v>Holanda (Holland)</v>
      </c>
      <c r="E74" s="291">
        <v>1</v>
      </c>
      <c r="F74" s="292" t="s">
        <v>4</v>
      </c>
      <c r="G74" s="280">
        <v>3</v>
      </c>
      <c r="H74" s="315" t="str">
        <f>Global!H74</f>
        <v>Argentina</v>
      </c>
      <c r="I74" s="283" t="str">
        <f>IF(OR(E74="",G74=""),"",IF(E74&gt;G74,"L",IF(G74&gt;E74,"V","E")))</f>
        <v>V</v>
      </c>
      <c r="J74" s="284"/>
      <c r="K74" s="285">
        <f>IF(Global!E74="","",Global!E74)</f>
        <v>2</v>
      </c>
      <c r="L74" s="285">
        <f>IF(Global!G74="","",Global!G74)</f>
        <v>2</v>
      </c>
      <c r="M74" s="296" t="str">
        <f t="shared" si="19"/>
        <v>E</v>
      </c>
      <c r="N74" s="287">
        <f>IF(M74="","",IF(AND(E74=K74,L74=G74),CTOSPuntosPorMarcador,0)+IF(M74=I74,CTOSPuntosPorGanador,0)+IF(E74-G74=K74-L74,CTOSPuntosPorDiferencia,0))</f>
        <v>0</v>
      </c>
      <c r="O74" s="166"/>
      <c r="P74" s="166"/>
      <c r="Q74" s="166"/>
      <c r="R74" s="166"/>
      <c r="S74" s="166"/>
    </row>
    <row r="75" spans="1:19" s="158" customFormat="1" ht="30.95" customHeight="1" thickBot="1" x14ac:dyDescent="0.25">
      <c r="A75" s="276">
        <f>Global!A75</f>
        <v>44905</v>
      </c>
      <c r="B75" s="306">
        <f>Global!B75</f>
        <v>0.375</v>
      </c>
      <c r="C75" s="289">
        <f>Global!C75</f>
        <v>59</v>
      </c>
      <c r="D75" s="292" t="str">
        <f>Global!D75</f>
        <v>Marruecos (Morocco)</v>
      </c>
      <c r="E75" s="291">
        <v>2</v>
      </c>
      <c r="F75" s="292" t="s">
        <v>4</v>
      </c>
      <c r="G75" s="280">
        <v>0</v>
      </c>
      <c r="H75" s="315" t="str">
        <f>Global!H75</f>
        <v>Portugal</v>
      </c>
      <c r="I75" s="283" t="str">
        <f>IF(OR(E75="",G75=""),"",IF(E75&gt;G75,"L",IF(G75&gt;E75,"V","E")))</f>
        <v>L</v>
      </c>
      <c r="J75" s="284"/>
      <c r="K75" s="285">
        <f>IF(Global!E75="","",Global!E75)</f>
        <v>1</v>
      </c>
      <c r="L75" s="285">
        <f>IF(Global!G75="","",Global!G75)</f>
        <v>0</v>
      </c>
      <c r="M75" s="296" t="str">
        <f t="shared" si="19"/>
        <v>L</v>
      </c>
      <c r="N75" s="287">
        <f>IF(M75="","",IF(AND(E75=K75,L75=G75),CTOSPuntosPorMarcador,0)+IF(M75=I75,CTOSPuntosPorGanador,0)+IF(E75-G75=K75-L75,CTOSPuntosPorDiferencia,0))</f>
        <v>5</v>
      </c>
      <c r="O75" s="166"/>
      <c r="P75" s="166"/>
      <c r="Q75" s="166"/>
      <c r="R75" s="166"/>
      <c r="S75" s="166"/>
    </row>
    <row r="76" spans="1:19" s="158" customFormat="1" ht="30.95" customHeight="1" thickBot="1" x14ac:dyDescent="0.25">
      <c r="A76" s="276">
        <f>Global!A76</f>
        <v>44905</v>
      </c>
      <c r="B76" s="306">
        <f>Global!B76</f>
        <v>0.54166666666666663</v>
      </c>
      <c r="C76" s="289">
        <f>Global!C76</f>
        <v>60</v>
      </c>
      <c r="D76" s="292" t="str">
        <f>Global!D76</f>
        <v>Francia (France)</v>
      </c>
      <c r="E76" s="291">
        <v>1</v>
      </c>
      <c r="F76" s="292" t="s">
        <v>4</v>
      </c>
      <c r="G76" s="280">
        <v>0</v>
      </c>
      <c r="H76" s="315" t="str">
        <f>Global!H76</f>
        <v>Inglaterra (England)</v>
      </c>
      <c r="I76" s="283" t="str">
        <f>IF(OR(E76="",G76=""),"",IF(E76&gt;G76,"L",IF(G76&gt;E76,"V","E")))</f>
        <v>L</v>
      </c>
      <c r="J76" s="284"/>
      <c r="K76" s="285">
        <f>IF(Global!E76="","",Global!E76)</f>
        <v>2</v>
      </c>
      <c r="L76" s="285">
        <f>IF(Global!G76="","",Global!G76)</f>
        <v>1</v>
      </c>
      <c r="M76" s="296" t="str">
        <f t="shared" si="19"/>
        <v>L</v>
      </c>
      <c r="N76" s="287">
        <f>IF(M76="","",IF(AND(E76=K76,L76=G76),CTOSPuntosPorMarcador,0)+IF(M76=I76,CTOSPuntosPorGanador,0)+IF(E76-G76=K76-L76,CTOSPuntosPorDiferencia,0))</f>
        <v>6</v>
      </c>
      <c r="O76" s="166"/>
      <c r="P76" s="166"/>
      <c r="Q76" s="166"/>
      <c r="R76" s="166"/>
      <c r="S76" s="166"/>
    </row>
    <row r="77" spans="1:19" s="158" customFormat="1" ht="17.25" customHeight="1" thickBot="1" x14ac:dyDescent="0.25">
      <c r="A77" s="297" t="str">
        <f>Global!A77</f>
        <v>SEMIFINALES (Semifinals)</v>
      </c>
      <c r="B77" s="298"/>
      <c r="C77" s="299"/>
      <c r="D77" s="298"/>
      <c r="E77" s="300"/>
      <c r="F77" s="298"/>
      <c r="G77" s="300"/>
      <c r="H77" s="298"/>
      <c r="I77" s="301"/>
      <c r="J77" s="117"/>
      <c r="K77" s="302"/>
      <c r="L77" s="302"/>
      <c r="M77" s="303" t="str">
        <f t="shared" si="19"/>
        <v/>
      </c>
      <c r="N77" s="304"/>
      <c r="O77" s="166"/>
      <c r="P77" s="166"/>
      <c r="Q77" s="166"/>
      <c r="R77" s="166"/>
      <c r="S77" s="166"/>
    </row>
    <row r="78" spans="1:19" s="158" customFormat="1" ht="30.95" customHeight="1" thickBot="1" x14ac:dyDescent="0.25">
      <c r="A78" s="276">
        <f>Global!A78</f>
        <v>44908</v>
      </c>
      <c r="B78" s="305">
        <f>Global!B78</f>
        <v>0.54166666666666663</v>
      </c>
      <c r="C78" s="278">
        <f>Global!C78</f>
        <v>61</v>
      </c>
      <c r="D78" s="281" t="str">
        <f>Global!D78</f>
        <v>Croacia</v>
      </c>
      <c r="E78" s="280">
        <v>1</v>
      </c>
      <c r="F78" s="281" t="s">
        <v>4</v>
      </c>
      <c r="G78" s="280">
        <v>2</v>
      </c>
      <c r="H78" s="314" t="str">
        <f>Global!H78</f>
        <v>Argentina</v>
      </c>
      <c r="I78" s="283" t="str">
        <f>IF(OR(E78="",G78=""),"",IF(E78&gt;G78,"L",IF(G78&gt;E78,"V","E")))</f>
        <v>V</v>
      </c>
      <c r="J78" s="284"/>
      <c r="K78" s="285">
        <f>IF(Global!E78="","",Global!E78)</f>
        <v>0</v>
      </c>
      <c r="L78" s="285">
        <f>IF(Global!G78="","",Global!G78)</f>
        <v>3</v>
      </c>
      <c r="M78" s="296" t="str">
        <f t="shared" si="19"/>
        <v>V</v>
      </c>
      <c r="N78" s="287">
        <f>IF(M78="","",IF(AND(E78=K78,L78=G78),SEMIPuntosPorMarcador,0)+IF(M78=I78,SEMIPuntosPorGanador,0)+IF(E78-G78=K78-L78,SEMIPuntosPorDiferencia,0))</f>
        <v>7</v>
      </c>
      <c r="O78" s="166"/>
      <c r="P78" s="166"/>
      <c r="Q78" s="166"/>
      <c r="R78" s="166"/>
      <c r="S78" s="166"/>
    </row>
    <row r="79" spans="1:19" s="158" customFormat="1" ht="30.95" customHeight="1" thickBot="1" x14ac:dyDescent="0.25">
      <c r="A79" s="276">
        <f>Global!A79</f>
        <v>44909</v>
      </c>
      <c r="B79" s="306">
        <f>Global!B79</f>
        <v>0.54166666666666663</v>
      </c>
      <c r="C79" s="289">
        <f>Global!C79</f>
        <v>62</v>
      </c>
      <c r="D79" s="292" t="str">
        <f>Global!D79</f>
        <v>Marruecos (Morocco)</v>
      </c>
      <c r="E79" s="291">
        <v>0</v>
      </c>
      <c r="F79" s="292" t="s">
        <v>4</v>
      </c>
      <c r="G79" s="291">
        <v>1</v>
      </c>
      <c r="H79" s="315" t="str">
        <f>Global!H79</f>
        <v>Francia (France)</v>
      </c>
      <c r="I79" s="283" t="str">
        <f>IF(OR(E79="",G79=""),"",IF(E79&gt;G79,"L",IF(G79&gt;E79,"V","E")))</f>
        <v>V</v>
      </c>
      <c r="J79" s="284"/>
      <c r="K79" s="285">
        <f>IF(Global!E79="","",Global!E79)</f>
        <v>0</v>
      </c>
      <c r="L79" s="285">
        <f>IF(Global!G79="","",Global!G79)</f>
        <v>2</v>
      </c>
      <c r="M79" s="296" t="str">
        <f t="shared" si="19"/>
        <v>V</v>
      </c>
      <c r="N79" s="287">
        <f>IF(M79="","",IF(AND(E79=K79,L79=G79),SEMIPuntosPorMarcador,0)+IF(M79=I79,SEMIPuntosPorGanador,0)+IF(E79-G79=K79-L79,SEMIPuntosPorDiferencia,0))</f>
        <v>7</v>
      </c>
      <c r="O79" s="166"/>
      <c r="P79" s="166"/>
      <c r="Q79" s="166"/>
      <c r="R79" s="166"/>
      <c r="S79" s="166"/>
    </row>
    <row r="80" spans="1:19" s="158" customFormat="1" ht="17.25" customHeight="1" thickBot="1" x14ac:dyDescent="0.25">
      <c r="A80" s="297" t="str">
        <f>Global!A80</f>
        <v>TERCER PUESTO (Third Place)</v>
      </c>
      <c r="B80" s="312"/>
      <c r="C80" s="313"/>
      <c r="D80" s="298"/>
      <c r="E80" s="300"/>
      <c r="F80" s="298"/>
      <c r="G80" s="300"/>
      <c r="H80" s="298"/>
      <c r="I80" s="301"/>
      <c r="J80" s="117"/>
      <c r="K80" s="302"/>
      <c r="L80" s="302"/>
      <c r="M80" s="303" t="str">
        <f t="shared" si="19"/>
        <v/>
      </c>
      <c r="N80" s="304"/>
      <c r="O80" s="166"/>
      <c r="P80" s="166"/>
      <c r="Q80" s="166"/>
      <c r="R80" s="166"/>
      <c r="S80" s="166"/>
    </row>
    <row r="81" spans="1:19" s="158" customFormat="1" ht="30.95" customHeight="1" thickBot="1" x14ac:dyDescent="0.25">
      <c r="A81" s="276">
        <f>Global!A81</f>
        <v>44912</v>
      </c>
      <c r="B81" s="305">
        <f>Global!B81</f>
        <v>0.375</v>
      </c>
      <c r="C81" s="278">
        <f>Global!C81</f>
        <v>63</v>
      </c>
      <c r="D81" s="281" t="str">
        <f>Global!D81</f>
        <v>Croacia</v>
      </c>
      <c r="E81" s="280">
        <v>3</v>
      </c>
      <c r="F81" s="281" t="s">
        <v>4</v>
      </c>
      <c r="G81" s="280">
        <v>1</v>
      </c>
      <c r="H81" s="314" t="str">
        <f>Global!H81</f>
        <v>Marruecos (Morocco)</v>
      </c>
      <c r="I81" s="283" t="str">
        <f>IF(OR(E81="",G81=""),"",IF(E81&gt;G81,"L",IF(G81&gt;E81,"V","E")))</f>
        <v>L</v>
      </c>
      <c r="J81" s="284"/>
      <c r="K81" s="285">
        <f>IF(Global!E81="","",Global!E81)</f>
        <v>2</v>
      </c>
      <c r="L81" s="285">
        <f>IF(Global!G81="","",Global!G81)</f>
        <v>1</v>
      </c>
      <c r="M81" s="296" t="str">
        <f t="shared" si="19"/>
        <v>L</v>
      </c>
      <c r="N81" s="287">
        <f>IF(M81="","",IF(AND(E81=K81,L81=G81),TERCPuntosPorMarcador,0)+IF(M81=I81,TERCPuntosPorGanador,0)+IF(E81-G81=K81-L81,TERCPuntosPorDiferencia,0))</f>
        <v>8</v>
      </c>
      <c r="O81" s="166"/>
      <c r="P81" s="166"/>
      <c r="Q81" s="166"/>
      <c r="R81" s="166"/>
      <c r="S81" s="166"/>
    </row>
    <row r="82" spans="1:19" s="158" customFormat="1" ht="17.25" customHeight="1" thickBot="1" x14ac:dyDescent="0.25">
      <c r="A82" s="297" t="str">
        <f>Global!A82</f>
        <v>FINAL</v>
      </c>
      <c r="B82" s="298"/>
      <c r="C82" s="299"/>
      <c r="D82" s="298"/>
      <c r="E82" s="300"/>
      <c r="F82" s="298"/>
      <c r="G82" s="300"/>
      <c r="H82" s="298"/>
      <c r="I82" s="301"/>
      <c r="J82" s="117"/>
      <c r="K82" s="302"/>
      <c r="L82" s="302"/>
      <c r="M82" s="303" t="str">
        <f t="shared" si="19"/>
        <v/>
      </c>
      <c r="N82" s="304"/>
      <c r="O82" s="166"/>
      <c r="P82" s="166"/>
      <c r="Q82" s="166"/>
      <c r="R82" s="166"/>
      <c r="S82" s="166"/>
    </row>
    <row r="83" spans="1:19" s="158" customFormat="1" ht="30.95" customHeight="1" thickBot="1" x14ac:dyDescent="0.25">
      <c r="A83" s="276">
        <f>Global!A83</f>
        <v>44913</v>
      </c>
      <c r="B83" s="316">
        <f>Global!B83</f>
        <v>0.375</v>
      </c>
      <c r="C83" s="317">
        <f>Global!C83</f>
        <v>64</v>
      </c>
      <c r="D83" s="318" t="str">
        <f>Global!D83</f>
        <v>Argentina</v>
      </c>
      <c r="E83" s="280">
        <v>2</v>
      </c>
      <c r="F83" s="318" t="s">
        <v>4</v>
      </c>
      <c r="G83" s="280">
        <v>1</v>
      </c>
      <c r="H83" s="319" t="str">
        <f>Global!H83</f>
        <v>Francia (France)</v>
      </c>
      <c r="I83" s="283" t="str">
        <f>IF(OR(E83="",G83=""),"",IF(E83&gt;G83,"L",IF(G83&gt;E83,"V","E")))</f>
        <v>L</v>
      </c>
      <c r="J83" s="311"/>
      <c r="K83" s="320">
        <f>IF(Global!E83="","",Global!E83)</f>
        <v>2</v>
      </c>
      <c r="L83" s="320">
        <f>IF(Global!G83="","",Global!G83)</f>
        <v>2</v>
      </c>
      <c r="M83" s="286" t="str">
        <f t="shared" si="19"/>
        <v>E</v>
      </c>
      <c r="N83" s="287">
        <f>IF(M83="","",IF(AND(E83=K83,L83=G83),FINALPuntosPorMarcador,0)+IF(M83=I83,FINALPuntosPorGanador,0)+IF(E83-G83=K83-L83,FINALPuntosPorDiferencia,0))</f>
        <v>0</v>
      </c>
      <c r="O83" s="166"/>
      <c r="P83" s="166"/>
      <c r="Q83" s="166"/>
      <c r="R83" s="166"/>
      <c r="S83" s="166"/>
    </row>
    <row r="84" spans="1:19" ht="17.25" customHeight="1" x14ac:dyDescent="0.2">
      <c r="A84" s="262"/>
      <c r="B84" s="263"/>
      <c r="C84" s="264"/>
      <c r="D84" s="196"/>
      <c r="E84" s="192"/>
      <c r="F84" s="196"/>
      <c r="G84" s="192"/>
      <c r="H84" s="196"/>
      <c r="I84" s="195"/>
      <c r="J84" s="29"/>
      <c r="K84" s="198"/>
      <c r="L84" s="198"/>
      <c r="M84" s="265" t="s">
        <v>22</v>
      </c>
      <c r="N84" s="266">
        <f>SUM(N8:N83)</f>
        <v>93</v>
      </c>
      <c r="O84" s="161"/>
      <c r="P84" s="161"/>
      <c r="Q84" s="161"/>
      <c r="R84" s="161"/>
      <c r="S84" s="161"/>
    </row>
    <row r="85" spans="1:19" s="10" customFormat="1" ht="17.25" customHeight="1" x14ac:dyDescent="0.2">
      <c r="A85" s="87" t="str">
        <f>Global!A85</f>
        <v>FASE DE GRUPOS</v>
      </c>
      <c r="B85" s="88"/>
      <c r="C85" s="89"/>
      <c r="D85" s="90"/>
      <c r="E85" s="267"/>
      <c r="F85" s="90"/>
      <c r="G85" s="267"/>
      <c r="H85" s="92"/>
      <c r="I85" s="81"/>
      <c r="J85" s="30"/>
      <c r="K85" s="189"/>
      <c r="L85" s="189"/>
      <c r="M85" s="189"/>
      <c r="N85" s="189"/>
      <c r="O85" s="82"/>
      <c r="P85" s="82"/>
      <c r="Q85" s="82"/>
      <c r="R85" s="82"/>
      <c r="S85" s="82"/>
    </row>
    <row r="86" spans="1:19" ht="17.25" customHeight="1" x14ac:dyDescent="0.2">
      <c r="A86" s="83" t="str">
        <f>Global!A86</f>
        <v>Puntos por Marcador Atinado</v>
      </c>
      <c r="B86" s="83"/>
      <c r="C86" s="93"/>
      <c r="D86" s="83"/>
      <c r="E86" s="94">
        <f>Global!E86</f>
        <v>1</v>
      </c>
      <c r="F86" s="53"/>
      <c r="G86" s="268"/>
      <c r="H86" s="53"/>
      <c r="I86" s="57"/>
      <c r="J86" s="30"/>
      <c r="K86" s="167"/>
      <c r="L86" s="167"/>
      <c r="M86" s="167"/>
      <c r="N86" s="167"/>
      <c r="O86" s="167"/>
      <c r="P86" s="167"/>
      <c r="Q86" s="167"/>
      <c r="R86" s="167"/>
      <c r="S86" s="167"/>
    </row>
    <row r="87" spans="1:19" ht="17.25" customHeight="1" x14ac:dyDescent="0.2">
      <c r="A87" s="83" t="str">
        <f>Global!A87</f>
        <v>Puntos por Ganador/Empate Atinado</v>
      </c>
      <c r="B87" s="83"/>
      <c r="C87" s="93"/>
      <c r="D87" s="85"/>
      <c r="E87" s="94">
        <f>Global!E87</f>
        <v>1</v>
      </c>
      <c r="F87" s="53"/>
      <c r="G87" s="268"/>
      <c r="H87" s="53"/>
      <c r="I87" s="57"/>
      <c r="J87" s="30"/>
      <c r="K87" s="167"/>
      <c r="L87" s="167"/>
      <c r="M87" s="167"/>
      <c r="N87" s="167"/>
      <c r="O87" s="167"/>
      <c r="P87" s="167"/>
      <c r="Q87" s="167"/>
      <c r="R87" s="167"/>
      <c r="S87" s="167"/>
    </row>
    <row r="88" spans="1:19" ht="17.25" customHeight="1" x14ac:dyDescent="0.2">
      <c r="A88" s="83" t="str">
        <f>Global!A88</f>
        <v>Puntos por Ganador y Diferencia de Goles Atinado</v>
      </c>
      <c r="B88" s="84"/>
      <c r="C88" s="84"/>
      <c r="D88" s="85"/>
      <c r="E88" s="94">
        <f>Global!E88</f>
        <v>1</v>
      </c>
      <c r="F88" s="53"/>
      <c r="G88" s="268"/>
      <c r="H88" s="53"/>
      <c r="I88" s="57"/>
      <c r="J88" s="30"/>
      <c r="K88" s="167"/>
      <c r="L88" s="167"/>
      <c r="M88" s="167"/>
      <c r="N88" s="167"/>
      <c r="O88" s="167"/>
      <c r="P88" s="167"/>
      <c r="Q88" s="167"/>
      <c r="R88" s="167"/>
      <c r="S88" s="167"/>
    </row>
    <row r="89" spans="1:19" ht="17.25" customHeight="1" x14ac:dyDescent="0.2">
      <c r="A89" s="83"/>
      <c r="B89" s="84"/>
      <c r="C89" s="84"/>
      <c r="D89" s="85"/>
      <c r="E89" s="269"/>
      <c r="F89" s="53"/>
      <c r="G89" s="268"/>
      <c r="H89" s="53"/>
      <c r="I89" s="57"/>
      <c r="J89" s="30"/>
      <c r="K89" s="167"/>
      <c r="L89" s="167"/>
      <c r="M89" s="167"/>
      <c r="N89" s="167"/>
      <c r="O89" s="167"/>
      <c r="P89" s="167"/>
      <c r="Q89" s="167"/>
      <c r="R89" s="167"/>
      <c r="S89" s="167"/>
    </row>
    <row r="90" spans="1:19" ht="17.25" customHeight="1" x14ac:dyDescent="0.2">
      <c r="A90" s="87" t="str">
        <f>Global!A90</f>
        <v>OCTAVOS DE FINAL</v>
      </c>
      <c r="B90" s="55"/>
      <c r="C90" s="55"/>
      <c r="D90" s="53"/>
      <c r="E90" s="268"/>
      <c r="F90" s="53"/>
      <c r="G90" s="268"/>
      <c r="H90" s="53"/>
      <c r="I90" s="57"/>
      <c r="J90" s="30"/>
      <c r="K90" s="167"/>
      <c r="L90" s="167"/>
      <c r="M90" s="167"/>
      <c r="N90" s="167"/>
      <c r="O90" s="167"/>
      <c r="P90" s="167"/>
      <c r="Q90" s="167"/>
      <c r="R90" s="167"/>
      <c r="S90" s="167"/>
    </row>
    <row r="91" spans="1:19" ht="17.25" customHeight="1" x14ac:dyDescent="0.2">
      <c r="A91" s="83" t="str">
        <f>Global!A91</f>
        <v>Puntos por Marcador Atinado</v>
      </c>
      <c r="B91" s="83"/>
      <c r="C91" s="93"/>
      <c r="D91" s="83"/>
      <c r="E91" s="94">
        <f>Global!E91</f>
        <v>1</v>
      </c>
      <c r="F91" s="53"/>
      <c r="G91" s="268"/>
      <c r="H91" s="53"/>
      <c r="I91" s="57"/>
      <c r="J91" s="30"/>
      <c r="K91" s="167"/>
      <c r="L91" s="167"/>
      <c r="M91" s="167"/>
      <c r="N91" s="167"/>
      <c r="O91" s="167"/>
      <c r="P91" s="167"/>
      <c r="Q91" s="167"/>
      <c r="R91" s="167"/>
      <c r="S91" s="167"/>
    </row>
    <row r="92" spans="1:19" ht="17.25" customHeight="1" x14ac:dyDescent="0.2">
      <c r="A92" s="83" t="str">
        <f>Global!A92</f>
        <v>Puntos por Ganador/Empate Atinado</v>
      </c>
      <c r="B92" s="83"/>
      <c r="C92" s="93"/>
      <c r="D92" s="85"/>
      <c r="E92" s="94">
        <f>Global!E92</f>
        <v>3</v>
      </c>
      <c r="F92" s="53"/>
      <c r="G92" s="268"/>
      <c r="H92" s="53"/>
      <c r="I92" s="57"/>
      <c r="J92" s="30"/>
      <c r="K92" s="167"/>
      <c r="L92" s="167"/>
      <c r="M92" s="167"/>
      <c r="N92" s="167"/>
      <c r="O92" s="167"/>
      <c r="P92" s="167"/>
      <c r="Q92" s="167"/>
      <c r="R92" s="167"/>
      <c r="S92" s="167"/>
    </row>
    <row r="93" spans="1:19" ht="17.25" customHeight="1" x14ac:dyDescent="0.2">
      <c r="A93" s="83" t="str">
        <f>Global!A93</f>
        <v>Puntos por Ganador y Diferencia de Goles Atinado</v>
      </c>
      <c r="B93" s="84"/>
      <c r="C93" s="84"/>
      <c r="D93" s="85"/>
      <c r="E93" s="94">
        <f>Global!E93</f>
        <v>1</v>
      </c>
      <c r="F93" s="53"/>
      <c r="G93" s="268"/>
      <c r="H93" s="53"/>
      <c r="I93" s="57"/>
      <c r="J93" s="30"/>
      <c r="K93" s="167"/>
      <c r="L93" s="167"/>
      <c r="M93" s="167"/>
      <c r="N93" s="167"/>
      <c r="O93" s="167"/>
      <c r="P93" s="167"/>
      <c r="Q93" s="167"/>
      <c r="R93" s="167"/>
      <c r="S93" s="167"/>
    </row>
    <row r="94" spans="1:19" ht="17.25" customHeight="1" x14ac:dyDescent="0.2">
      <c r="A94" s="54"/>
      <c r="B94" s="55"/>
      <c r="C94" s="55"/>
      <c r="D94" s="53"/>
      <c r="E94" s="268"/>
      <c r="F94" s="53"/>
      <c r="G94" s="268"/>
      <c r="H94" s="53"/>
      <c r="I94" s="57"/>
      <c r="J94" s="30"/>
      <c r="K94" s="167"/>
      <c r="L94" s="167"/>
      <c r="M94" s="167"/>
      <c r="N94" s="167"/>
      <c r="O94" s="167"/>
      <c r="P94" s="167"/>
      <c r="Q94" s="167"/>
      <c r="R94" s="167"/>
      <c r="S94" s="167"/>
    </row>
    <row r="95" spans="1:19" ht="17.25" customHeight="1" x14ac:dyDescent="0.2">
      <c r="A95" s="87" t="str">
        <f>Global!A95</f>
        <v>CUARTOS DE FINAL</v>
      </c>
      <c r="B95" s="55"/>
      <c r="C95" s="55"/>
      <c r="D95" s="53"/>
      <c r="E95" s="268"/>
      <c r="F95" s="53"/>
      <c r="G95" s="268"/>
      <c r="H95" s="53"/>
      <c r="I95" s="57"/>
      <c r="J95" s="30"/>
      <c r="K95" s="167"/>
      <c r="L95" s="167"/>
      <c r="M95" s="167"/>
      <c r="N95" s="167"/>
      <c r="O95" s="167"/>
      <c r="P95" s="167"/>
      <c r="Q95" s="167"/>
      <c r="R95" s="167"/>
      <c r="S95" s="167"/>
    </row>
    <row r="96" spans="1:19" ht="17.25" customHeight="1" x14ac:dyDescent="0.2">
      <c r="A96" s="83" t="str">
        <f>Global!A96</f>
        <v>Puntos por Marcador Atinado</v>
      </c>
      <c r="B96" s="83"/>
      <c r="C96" s="93"/>
      <c r="D96" s="83"/>
      <c r="E96" s="94">
        <f>Global!E96</f>
        <v>1</v>
      </c>
      <c r="F96" s="53"/>
      <c r="G96" s="268"/>
      <c r="H96" s="53"/>
      <c r="I96" s="57"/>
      <c r="J96" s="30"/>
      <c r="K96" s="167"/>
      <c r="L96" s="167"/>
      <c r="M96" s="167"/>
      <c r="N96" s="167"/>
      <c r="O96" s="167"/>
      <c r="P96" s="167"/>
      <c r="Q96" s="167"/>
      <c r="R96" s="167"/>
      <c r="S96" s="167"/>
    </row>
    <row r="97" spans="1:19" ht="17.25" customHeight="1" x14ac:dyDescent="0.2">
      <c r="A97" s="83" t="str">
        <f>Global!A97</f>
        <v>Puntos por Ganador/Empate Atinado</v>
      </c>
      <c r="B97" s="83"/>
      <c r="C97" s="93"/>
      <c r="D97" s="85"/>
      <c r="E97" s="94">
        <f>Global!E97</f>
        <v>5</v>
      </c>
      <c r="F97" s="53"/>
      <c r="G97" s="268"/>
      <c r="H97" s="53"/>
      <c r="I97" s="57"/>
      <c r="J97" s="30"/>
      <c r="K97" s="167"/>
      <c r="L97" s="167"/>
      <c r="M97" s="167"/>
      <c r="N97" s="167"/>
      <c r="O97" s="167"/>
      <c r="P97" s="167"/>
      <c r="Q97" s="167"/>
      <c r="R97" s="167"/>
      <c r="S97" s="167"/>
    </row>
    <row r="98" spans="1:19" ht="17.25" customHeight="1" x14ac:dyDescent="0.2">
      <c r="A98" s="83" t="str">
        <f>Global!A98</f>
        <v>Puntos por Ganador y Diferencia de Goles Atinado</v>
      </c>
      <c r="B98" s="84"/>
      <c r="C98" s="84"/>
      <c r="D98" s="85"/>
      <c r="E98" s="94">
        <f>Global!E98</f>
        <v>1</v>
      </c>
      <c r="F98" s="53"/>
      <c r="G98" s="268"/>
      <c r="H98" s="53"/>
      <c r="I98" s="57"/>
      <c r="J98" s="30"/>
      <c r="K98" s="167"/>
      <c r="L98" s="167"/>
      <c r="M98" s="167"/>
      <c r="N98" s="167"/>
      <c r="O98" s="167"/>
      <c r="P98" s="167"/>
      <c r="Q98" s="167"/>
      <c r="R98" s="167"/>
      <c r="S98" s="167"/>
    </row>
    <row r="99" spans="1:19" ht="17.25" customHeight="1" x14ac:dyDescent="0.2">
      <c r="A99" s="54"/>
      <c r="B99" s="55"/>
      <c r="C99" s="55"/>
      <c r="D99" s="53"/>
      <c r="E99" s="268"/>
      <c r="F99" s="53"/>
      <c r="G99" s="268"/>
      <c r="H99" s="53"/>
      <c r="I99" s="57"/>
      <c r="J99" s="30"/>
      <c r="K99" s="167"/>
      <c r="L99" s="167"/>
      <c r="M99" s="167"/>
      <c r="N99" s="167"/>
      <c r="O99" s="167"/>
      <c r="P99" s="167"/>
      <c r="Q99" s="167"/>
      <c r="R99" s="167"/>
      <c r="S99" s="167"/>
    </row>
    <row r="100" spans="1:19" ht="17.25" customHeight="1" x14ac:dyDescent="0.2">
      <c r="A100" s="87" t="str">
        <f>Global!A100</f>
        <v>SEMIFINAL</v>
      </c>
      <c r="B100" s="55"/>
      <c r="C100" s="55"/>
      <c r="D100" s="53"/>
      <c r="E100" s="268"/>
      <c r="F100" s="53"/>
      <c r="G100" s="268"/>
      <c r="H100" s="53"/>
      <c r="I100" s="57"/>
      <c r="J100" s="30"/>
      <c r="K100" s="167"/>
      <c r="L100" s="167"/>
      <c r="M100" s="167"/>
      <c r="N100" s="167"/>
      <c r="O100" s="167"/>
      <c r="P100" s="167"/>
      <c r="Q100" s="167"/>
      <c r="R100" s="167"/>
      <c r="S100" s="167"/>
    </row>
    <row r="101" spans="1:19" ht="17.25" customHeight="1" x14ac:dyDescent="0.2">
      <c r="A101" s="83" t="str">
        <f>Global!A101</f>
        <v>Puntos por Marcador Atinado</v>
      </c>
      <c r="B101" s="83"/>
      <c r="C101" s="93"/>
      <c r="D101" s="83"/>
      <c r="E101" s="94">
        <f>Global!E101</f>
        <v>1</v>
      </c>
      <c r="F101" s="53"/>
      <c r="G101" s="268"/>
      <c r="H101" s="53"/>
      <c r="I101" s="57"/>
      <c r="J101" s="30"/>
      <c r="K101" s="167"/>
      <c r="L101" s="167"/>
      <c r="M101" s="167"/>
      <c r="N101" s="167"/>
      <c r="O101" s="167"/>
      <c r="P101" s="167"/>
      <c r="Q101" s="167"/>
      <c r="R101" s="167"/>
      <c r="S101" s="167"/>
    </row>
    <row r="102" spans="1:19" ht="17.25" customHeight="1" x14ac:dyDescent="0.2">
      <c r="A102" s="83" t="str">
        <f>Global!A102</f>
        <v>Puntos por Ganador/Empate Atinado</v>
      </c>
      <c r="B102" s="83"/>
      <c r="C102" s="93"/>
      <c r="D102" s="85"/>
      <c r="E102" s="94">
        <f>Global!E102</f>
        <v>7</v>
      </c>
      <c r="F102" s="53"/>
      <c r="G102" s="268"/>
      <c r="H102" s="53"/>
      <c r="I102" s="57"/>
      <c r="J102" s="30"/>
      <c r="K102" s="167"/>
      <c r="L102" s="167"/>
      <c r="M102" s="167"/>
      <c r="N102" s="167"/>
      <c r="O102" s="167"/>
      <c r="P102" s="167"/>
      <c r="Q102" s="167"/>
      <c r="R102" s="167"/>
      <c r="S102" s="167"/>
    </row>
    <row r="103" spans="1:19" ht="17.25" customHeight="1" x14ac:dyDescent="0.2">
      <c r="A103" s="83" t="str">
        <f>Global!A103</f>
        <v>Puntos por Ganador y Diferencia de Goles Atinado</v>
      </c>
      <c r="B103" s="84"/>
      <c r="C103" s="84"/>
      <c r="D103" s="85"/>
      <c r="E103" s="94">
        <f>Global!E103</f>
        <v>1</v>
      </c>
      <c r="F103" s="53"/>
      <c r="G103" s="268"/>
      <c r="H103" s="53"/>
      <c r="I103" s="57"/>
      <c r="J103" s="30"/>
      <c r="K103" s="167"/>
      <c r="L103" s="167"/>
      <c r="M103" s="167"/>
      <c r="N103" s="167"/>
      <c r="O103" s="167"/>
      <c r="P103" s="167"/>
      <c r="Q103" s="167"/>
      <c r="R103" s="167"/>
      <c r="S103" s="167"/>
    </row>
    <row r="104" spans="1:19" ht="17.25" customHeight="1" x14ac:dyDescent="0.2">
      <c r="A104" s="54"/>
      <c r="B104" s="55"/>
      <c r="C104" s="55"/>
      <c r="D104" s="53"/>
      <c r="E104" s="268"/>
      <c r="F104" s="53"/>
      <c r="G104" s="268"/>
      <c r="H104" s="53"/>
      <c r="I104" s="57"/>
      <c r="J104" s="30"/>
      <c r="K104" s="167"/>
      <c r="L104" s="167"/>
      <c r="M104" s="167"/>
      <c r="N104" s="167"/>
      <c r="O104" s="167"/>
      <c r="P104" s="167"/>
      <c r="Q104" s="167"/>
      <c r="R104" s="167"/>
      <c r="S104" s="167"/>
    </row>
    <row r="105" spans="1:19" ht="17.25" customHeight="1" x14ac:dyDescent="0.2">
      <c r="A105" s="87" t="str">
        <f>Global!A105</f>
        <v>TERCER LUGAR</v>
      </c>
      <c r="B105" s="55"/>
      <c r="C105" s="55"/>
      <c r="D105" s="53"/>
      <c r="E105" s="268"/>
      <c r="F105" s="53"/>
      <c r="G105" s="268"/>
      <c r="H105" s="53"/>
      <c r="I105" s="57"/>
      <c r="J105" s="30"/>
      <c r="K105" s="167"/>
      <c r="L105" s="167"/>
      <c r="M105" s="167"/>
      <c r="N105" s="167"/>
      <c r="O105" s="167"/>
      <c r="P105" s="167"/>
      <c r="Q105" s="167"/>
      <c r="R105" s="167"/>
      <c r="S105" s="167"/>
    </row>
    <row r="106" spans="1:19" ht="17.25" customHeight="1" x14ac:dyDescent="0.2">
      <c r="A106" s="83" t="str">
        <f>Global!A106</f>
        <v>Puntos por Marcador Atinado</v>
      </c>
      <c r="B106" s="83"/>
      <c r="C106" s="93"/>
      <c r="D106" s="83"/>
      <c r="E106" s="94">
        <f>Global!E106</f>
        <v>1</v>
      </c>
      <c r="F106" s="53"/>
      <c r="G106" s="268"/>
      <c r="H106" s="53"/>
      <c r="I106" s="57"/>
      <c r="J106" s="30"/>
      <c r="K106" s="167"/>
      <c r="L106" s="167"/>
      <c r="M106" s="167"/>
      <c r="N106" s="167"/>
      <c r="O106" s="167"/>
      <c r="P106" s="167"/>
      <c r="Q106" s="167"/>
      <c r="R106" s="167"/>
      <c r="S106" s="167"/>
    </row>
    <row r="107" spans="1:19" ht="17.25" customHeight="1" x14ac:dyDescent="0.2">
      <c r="A107" s="83" t="str">
        <f>Global!A107</f>
        <v>Puntos por Ganador/Empate Atinado</v>
      </c>
      <c r="B107" s="83"/>
      <c r="C107" s="93"/>
      <c r="D107" s="85"/>
      <c r="E107" s="94">
        <f>Global!E107</f>
        <v>8</v>
      </c>
      <c r="F107" s="53"/>
      <c r="G107" s="268"/>
      <c r="H107" s="53"/>
      <c r="I107" s="57"/>
      <c r="J107" s="30"/>
      <c r="K107" s="167"/>
      <c r="L107" s="167"/>
      <c r="M107" s="167"/>
      <c r="N107" s="167"/>
      <c r="O107" s="167"/>
      <c r="P107" s="167"/>
      <c r="Q107" s="167"/>
      <c r="R107" s="167"/>
      <c r="S107" s="167"/>
    </row>
    <row r="108" spans="1:19" ht="17.25" customHeight="1" x14ac:dyDescent="0.2">
      <c r="A108" s="83" t="str">
        <f>Global!A108</f>
        <v>Puntos por Ganador y Diferencia de Goles Atinado</v>
      </c>
      <c r="B108" s="84"/>
      <c r="C108" s="84"/>
      <c r="D108" s="85"/>
      <c r="E108" s="94">
        <f>Global!E108</f>
        <v>1</v>
      </c>
      <c r="F108" s="53"/>
      <c r="G108" s="268"/>
      <c r="H108" s="53"/>
      <c r="I108" s="57"/>
      <c r="J108" s="30"/>
      <c r="K108" s="167"/>
      <c r="L108" s="167"/>
      <c r="M108" s="167"/>
      <c r="N108" s="167"/>
      <c r="O108" s="167"/>
      <c r="P108" s="167"/>
      <c r="Q108" s="167"/>
      <c r="R108" s="167"/>
      <c r="S108" s="167"/>
    </row>
    <row r="109" spans="1:19" ht="17.25" customHeight="1" x14ac:dyDescent="0.2">
      <c r="A109" s="83"/>
      <c r="B109" s="84"/>
      <c r="C109" s="84"/>
      <c r="D109" s="85"/>
      <c r="E109" s="94"/>
      <c r="F109" s="53"/>
      <c r="G109" s="268"/>
      <c r="H109" s="53"/>
      <c r="I109" s="57"/>
      <c r="J109" s="30"/>
      <c r="K109" s="167"/>
      <c r="L109" s="167"/>
      <c r="M109" s="167"/>
      <c r="N109" s="167"/>
      <c r="O109" s="167"/>
      <c r="P109" s="167"/>
      <c r="Q109" s="167"/>
      <c r="R109" s="167"/>
      <c r="S109" s="167"/>
    </row>
    <row r="110" spans="1:19" ht="17.25" customHeight="1" x14ac:dyDescent="0.2">
      <c r="A110" s="87" t="str">
        <f>Global!A110</f>
        <v>FINAL</v>
      </c>
      <c r="B110" s="55"/>
      <c r="C110" s="55"/>
      <c r="D110" s="53"/>
      <c r="E110" s="268"/>
      <c r="F110" s="53"/>
      <c r="G110" s="268"/>
      <c r="H110" s="53"/>
      <c r="I110" s="57"/>
      <c r="J110" s="30"/>
      <c r="K110" s="167"/>
      <c r="L110" s="167"/>
      <c r="M110" s="167"/>
      <c r="N110" s="167"/>
      <c r="O110" s="167"/>
      <c r="P110" s="167"/>
      <c r="Q110" s="167"/>
      <c r="R110" s="167"/>
      <c r="S110" s="167"/>
    </row>
    <row r="111" spans="1:19" ht="17.25" customHeight="1" x14ac:dyDescent="0.2">
      <c r="A111" s="83" t="str">
        <f>Global!A111</f>
        <v>Puntos por Marcador Atinado</v>
      </c>
      <c r="B111" s="83"/>
      <c r="C111" s="93"/>
      <c r="D111" s="83"/>
      <c r="E111" s="94">
        <f>Global!E111</f>
        <v>1</v>
      </c>
      <c r="F111" s="53"/>
      <c r="G111" s="268"/>
      <c r="H111" s="53"/>
      <c r="I111" s="57"/>
      <c r="J111" s="30"/>
      <c r="K111" s="167"/>
      <c r="L111" s="167"/>
      <c r="M111" s="167"/>
      <c r="N111" s="167"/>
      <c r="O111" s="167"/>
      <c r="P111" s="167"/>
      <c r="Q111" s="167"/>
      <c r="R111" s="167"/>
      <c r="S111" s="167"/>
    </row>
    <row r="112" spans="1:19" ht="17.25" customHeight="1" x14ac:dyDescent="0.2">
      <c r="A112" s="83" t="str">
        <f>Global!A112</f>
        <v>Puntos por Ganador/Empate Atinado</v>
      </c>
      <c r="B112" s="83"/>
      <c r="C112" s="93"/>
      <c r="D112" s="85"/>
      <c r="E112" s="94">
        <f>Global!E112</f>
        <v>10</v>
      </c>
      <c r="F112" s="53"/>
      <c r="G112" s="268"/>
      <c r="H112" s="53"/>
      <c r="I112" s="57"/>
      <c r="J112" s="30"/>
      <c r="K112" s="167"/>
      <c r="L112" s="167"/>
      <c r="M112" s="167"/>
      <c r="N112" s="167"/>
      <c r="O112" s="167"/>
      <c r="P112" s="167"/>
      <c r="Q112" s="167"/>
      <c r="R112" s="167"/>
      <c r="S112" s="167"/>
    </row>
    <row r="113" spans="1:19" ht="17.25" customHeight="1" x14ac:dyDescent="0.2">
      <c r="A113" s="83" t="str">
        <f>Global!A113</f>
        <v>Puntos por Ganador y Diferencia de Goles Atinado</v>
      </c>
      <c r="B113" s="84"/>
      <c r="C113" s="84"/>
      <c r="D113" s="85"/>
      <c r="E113" s="94">
        <f>Global!E113</f>
        <v>1</v>
      </c>
      <c r="F113" s="53"/>
      <c r="G113" s="268"/>
      <c r="H113" s="53"/>
      <c r="I113" s="57"/>
      <c r="J113" s="30"/>
      <c r="K113" s="167"/>
      <c r="L113" s="167"/>
      <c r="M113" s="167"/>
      <c r="N113" s="167"/>
      <c r="O113" s="167"/>
      <c r="P113" s="167"/>
      <c r="Q113" s="167"/>
      <c r="R113" s="167"/>
      <c r="S113" s="167"/>
    </row>
    <row r="114" spans="1:19" ht="17.25" customHeight="1" x14ac:dyDescent="0.2">
      <c r="A114" s="54"/>
      <c r="B114" s="55"/>
      <c r="C114" s="55"/>
      <c r="D114" s="53"/>
      <c r="E114" s="268"/>
      <c r="F114" s="53"/>
      <c r="G114" s="268"/>
      <c r="H114" s="53"/>
      <c r="I114" s="57"/>
      <c r="J114" s="30"/>
      <c r="K114" s="167"/>
      <c r="L114" s="167"/>
      <c r="M114" s="167"/>
      <c r="N114" s="167"/>
      <c r="O114" s="167"/>
      <c r="P114" s="167"/>
      <c r="Q114" s="167"/>
      <c r="R114" s="167"/>
      <c r="S114" s="167"/>
    </row>
    <row r="115" spans="1:19" ht="17.25" customHeight="1" x14ac:dyDescent="0.2">
      <c r="A115" s="54"/>
      <c r="B115" s="55"/>
      <c r="C115" s="55"/>
      <c r="D115" s="53"/>
      <c r="E115" s="268"/>
      <c r="F115" s="53"/>
      <c r="G115" s="268"/>
      <c r="H115" s="53"/>
      <c r="I115" s="57"/>
      <c r="J115" s="30"/>
      <c r="K115" s="167"/>
      <c r="L115" s="167"/>
      <c r="M115" s="167"/>
      <c r="N115" s="167"/>
      <c r="O115" s="167"/>
      <c r="P115" s="167"/>
      <c r="Q115" s="167"/>
      <c r="R115" s="167"/>
      <c r="S115" s="167"/>
    </row>
    <row r="116" spans="1:19" ht="17.25" customHeight="1" x14ac:dyDescent="0.2">
      <c r="A116" s="54"/>
      <c r="B116" s="55"/>
      <c r="C116" s="55"/>
      <c r="D116" s="53"/>
      <c r="E116" s="268"/>
      <c r="F116" s="53"/>
      <c r="G116" s="268"/>
      <c r="H116" s="53"/>
      <c r="I116" s="57"/>
      <c r="J116" s="30"/>
      <c r="K116" s="167"/>
      <c r="L116" s="167"/>
      <c r="M116" s="167"/>
      <c r="N116" s="167"/>
      <c r="O116" s="167"/>
      <c r="P116" s="167"/>
      <c r="Q116" s="167"/>
      <c r="R116" s="167"/>
      <c r="S116" s="167"/>
    </row>
    <row r="117" spans="1:19" ht="17.25" customHeight="1" x14ac:dyDescent="0.2">
      <c r="A117" s="54"/>
      <c r="B117" s="55"/>
      <c r="C117" s="55"/>
      <c r="D117" s="53"/>
      <c r="E117" s="268"/>
      <c r="F117" s="53"/>
      <c r="G117" s="268"/>
      <c r="H117" s="53"/>
      <c r="I117" s="57"/>
      <c r="J117" s="30"/>
      <c r="K117" s="167"/>
      <c r="L117" s="167"/>
      <c r="M117" s="167"/>
      <c r="N117" s="167"/>
      <c r="O117" s="167"/>
      <c r="P117" s="167"/>
      <c r="Q117" s="167"/>
      <c r="R117" s="167"/>
      <c r="S117" s="167"/>
    </row>
    <row r="118" spans="1:19" ht="17.25" customHeight="1" x14ac:dyDescent="0.2">
      <c r="A118" s="54"/>
      <c r="B118" s="55"/>
      <c r="C118" s="55"/>
      <c r="D118" s="53"/>
      <c r="E118" s="268"/>
      <c r="F118" s="53"/>
      <c r="G118" s="268"/>
      <c r="H118" s="53"/>
      <c r="I118" s="57"/>
      <c r="J118" s="30"/>
      <c r="K118" s="167"/>
      <c r="L118" s="167"/>
      <c r="M118" s="167"/>
      <c r="N118" s="167"/>
      <c r="O118" s="167"/>
      <c r="P118" s="167"/>
      <c r="Q118" s="167"/>
      <c r="R118" s="167"/>
      <c r="S118" s="167"/>
    </row>
    <row r="119" spans="1:19" ht="17.25" customHeight="1" x14ac:dyDescent="0.2">
      <c r="A119" s="54"/>
      <c r="B119" s="55"/>
      <c r="C119" s="55"/>
      <c r="D119" s="53"/>
      <c r="E119" s="268"/>
      <c r="F119" s="53"/>
      <c r="G119" s="268"/>
      <c r="H119" s="53"/>
      <c r="I119" s="57"/>
      <c r="J119" s="30"/>
      <c r="K119" s="167"/>
      <c r="L119" s="167"/>
      <c r="M119" s="167"/>
      <c r="N119" s="167"/>
      <c r="O119" s="167"/>
      <c r="P119" s="167"/>
      <c r="Q119" s="167"/>
      <c r="R119" s="167"/>
      <c r="S119" s="167"/>
    </row>
    <row r="120" spans="1:19" ht="17.25" customHeight="1" x14ac:dyDescent="0.2">
      <c r="A120" s="54"/>
      <c r="B120" s="55"/>
      <c r="C120" s="55"/>
      <c r="D120" s="53"/>
      <c r="E120" s="268"/>
      <c r="F120" s="53"/>
      <c r="G120" s="268"/>
      <c r="H120" s="53"/>
      <c r="I120" s="57"/>
      <c r="J120" s="30"/>
      <c r="K120" s="167"/>
      <c r="L120" s="167"/>
      <c r="M120" s="167"/>
      <c r="N120" s="167"/>
      <c r="O120" s="167"/>
      <c r="P120" s="167"/>
      <c r="Q120" s="167"/>
      <c r="R120" s="167"/>
      <c r="S120" s="167"/>
    </row>
  </sheetData>
  <sheetProtection sheet="1" objects="1" scenarios="1"/>
  <mergeCells count="3">
    <mergeCell ref="A1:N1"/>
    <mergeCell ref="B3:D3"/>
    <mergeCell ref="B4:D4"/>
  </mergeCells>
  <dataValidations count="1">
    <dataValidation type="whole" allowBlank="1" showInputMessage="1" showErrorMessage="1" sqref="E3:E85 E114:E120 E89:E90 E94:E95 E99:E100 E104:E105 E110" xr:uid="{49DB2D1B-4C19-416A-B81B-2152288D544B}">
      <formula1>0</formula1>
      <formula2>20</formula2>
    </dataValidation>
  </dataValidations>
  <hyperlinks>
    <hyperlink ref="A1:N1" location="Global!A1" display="Quiniela Mundial 2010" xr:uid="{5A2BEA7B-F316-4A95-9D1F-57C3C4D31960}"/>
  </hyperlinks>
  <pageMargins left="0.7" right="0.7" top="0.75" bottom="0.75" header="0.3" footer="0.3"/>
  <pageSetup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7"/>
  <dimension ref="A1:S120"/>
  <sheetViews>
    <sheetView workbookViewId="0">
      <selection activeCell="A2" sqref="A1:N1048576"/>
    </sheetView>
  </sheetViews>
  <sheetFormatPr defaultColWidth="9.140625" defaultRowHeight="17.25" customHeight="1" x14ac:dyDescent="0.2"/>
  <cols>
    <col min="1" max="1" width="12" style="270" customWidth="1"/>
    <col min="2" max="2" width="10.7109375" style="271" customWidth="1"/>
    <col min="3" max="3" width="6.85546875" style="271" bestFit="1" customWidth="1"/>
    <col min="4" max="4" width="12.42578125" style="157" customWidth="1"/>
    <col min="5" max="5" width="3.7109375" style="272" customWidth="1"/>
    <col min="6" max="6" width="5.42578125" style="157" customWidth="1"/>
    <col min="7" max="7" width="3.85546875" style="272" customWidth="1"/>
    <col min="8" max="8" width="13" style="157" customWidth="1"/>
    <col min="9" max="9" width="5.85546875" style="273" customWidth="1"/>
    <col min="10" max="10" width="3" style="10" customWidth="1"/>
    <col min="11" max="11" width="5" style="274" customWidth="1"/>
    <col min="12" max="12" width="5.28515625" style="274" customWidth="1"/>
    <col min="13" max="13" width="6.5703125" style="275" customWidth="1"/>
    <col min="14" max="14" width="7.7109375" style="10" bestFit="1" customWidth="1"/>
    <col min="15" max="16384" width="9.140625" style="157"/>
  </cols>
  <sheetData>
    <row r="1" spans="1:19" ht="26.25" customHeight="1" x14ac:dyDescent="0.35">
      <c r="A1" s="352" t="s">
        <v>82</v>
      </c>
      <c r="B1" s="352"/>
      <c r="C1" s="352"/>
      <c r="D1" s="352"/>
      <c r="E1" s="352"/>
      <c r="F1" s="352"/>
      <c r="G1" s="352"/>
      <c r="H1" s="352"/>
      <c r="I1" s="352"/>
      <c r="J1" s="352"/>
      <c r="K1" s="352"/>
      <c r="L1" s="352"/>
      <c r="M1" s="352"/>
      <c r="N1" s="352"/>
      <c r="O1" s="161"/>
      <c r="P1" s="161"/>
      <c r="Q1" s="161"/>
      <c r="R1" s="161"/>
      <c r="S1" s="161"/>
    </row>
    <row r="2" spans="1:19" ht="12.75" customHeight="1" x14ac:dyDescent="0.3">
      <c r="A2" s="28"/>
      <c r="B2" s="28"/>
      <c r="C2" s="28"/>
      <c r="D2" s="28"/>
      <c r="E2" s="1"/>
      <c r="F2" s="28"/>
      <c r="G2" s="1"/>
      <c r="H2" s="28"/>
      <c r="I2" s="28"/>
      <c r="J2" s="28"/>
      <c r="K2" s="33"/>
      <c r="L2" s="33"/>
      <c r="M2" s="28"/>
      <c r="N2" s="28"/>
      <c r="O2" s="161"/>
      <c r="P2" s="161"/>
      <c r="Q2" s="161"/>
      <c r="R2" s="161"/>
      <c r="S2" s="161"/>
    </row>
    <row r="3" spans="1:19" ht="17.25" customHeight="1" x14ac:dyDescent="0.2">
      <c r="A3" s="191" t="s">
        <v>17</v>
      </c>
      <c r="B3" s="353" t="s">
        <v>160</v>
      </c>
      <c r="C3" s="353"/>
      <c r="D3" s="353"/>
      <c r="E3" s="192"/>
      <c r="F3" s="193"/>
      <c r="G3" s="192"/>
      <c r="H3" s="194"/>
      <c r="I3" s="195"/>
      <c r="J3" s="29"/>
      <c r="K3" s="34"/>
      <c r="L3" s="34"/>
      <c r="M3" s="196"/>
      <c r="N3" s="29"/>
      <c r="O3" s="161"/>
      <c r="P3" s="161"/>
      <c r="Q3" s="161"/>
      <c r="R3" s="161"/>
      <c r="S3" s="161"/>
    </row>
    <row r="4" spans="1:19" ht="17.25" customHeight="1" thickBot="1" x14ac:dyDescent="0.25">
      <c r="A4" s="197" t="s">
        <v>18</v>
      </c>
      <c r="B4" s="354" t="s">
        <v>152</v>
      </c>
      <c r="C4" s="354"/>
      <c r="D4" s="354"/>
      <c r="E4" s="192"/>
      <c r="F4" s="196"/>
      <c r="G4" s="192"/>
      <c r="H4" s="196"/>
      <c r="I4" s="195"/>
      <c r="J4" s="29"/>
      <c r="K4" s="198"/>
      <c r="L4" s="198"/>
      <c r="M4" s="199"/>
      <c r="N4" s="29"/>
      <c r="O4" s="161"/>
      <c r="P4" s="161"/>
      <c r="Q4" s="161"/>
      <c r="R4" s="161"/>
      <c r="S4" s="161"/>
    </row>
    <row r="5" spans="1:19" ht="17.25" customHeight="1" thickBot="1" x14ac:dyDescent="0.25">
      <c r="A5" s="197"/>
      <c r="B5" s="200"/>
      <c r="C5" s="200"/>
      <c r="D5" s="201"/>
      <c r="E5" s="192"/>
      <c r="F5" s="196"/>
      <c r="G5" s="192"/>
      <c r="H5" s="196"/>
      <c r="I5" s="195"/>
      <c r="J5" s="29"/>
      <c r="K5" s="202" t="s">
        <v>19</v>
      </c>
      <c r="L5" s="203"/>
      <c r="M5" s="204"/>
      <c r="N5" s="29"/>
      <c r="O5" s="161"/>
      <c r="P5" s="161"/>
      <c r="Q5" s="161"/>
      <c r="R5" s="161"/>
      <c r="S5" s="161"/>
    </row>
    <row r="6" spans="1:19" s="168" customFormat="1" ht="34.5" customHeight="1" thickBot="1" x14ac:dyDescent="0.25">
      <c r="A6" s="205" t="s">
        <v>0</v>
      </c>
      <c r="B6" s="206" t="s">
        <v>1</v>
      </c>
      <c r="C6" s="206" t="s">
        <v>25</v>
      </c>
      <c r="D6" s="207" t="s">
        <v>2</v>
      </c>
      <c r="E6" s="208"/>
      <c r="F6" s="209" t="s">
        <v>20</v>
      </c>
      <c r="G6" s="208"/>
      <c r="H6" s="209" t="s">
        <v>3</v>
      </c>
      <c r="I6" s="209" t="s">
        <v>21</v>
      </c>
      <c r="J6" s="210"/>
      <c r="K6" s="211" t="s">
        <v>109</v>
      </c>
      <c r="L6" s="211" t="s">
        <v>112</v>
      </c>
      <c r="M6" s="212" t="s">
        <v>110</v>
      </c>
      <c r="N6" s="213" t="s">
        <v>111</v>
      </c>
      <c r="O6" s="165"/>
      <c r="P6" s="165"/>
      <c r="Q6" s="165"/>
      <c r="R6" s="165"/>
      <c r="S6" s="165"/>
    </row>
    <row r="7" spans="1:19" ht="17.25" customHeight="1" thickBot="1" x14ac:dyDescent="0.25">
      <c r="A7" s="214" t="str">
        <f>Global!A7</f>
        <v>GRUPO A (Group A)</v>
      </c>
      <c r="B7" s="215"/>
      <c r="C7" s="216"/>
      <c r="D7" s="215"/>
      <c r="E7" s="217"/>
      <c r="F7" s="215"/>
      <c r="G7" s="217"/>
      <c r="H7" s="215"/>
      <c r="I7" s="218"/>
      <c r="J7" s="77"/>
      <c r="K7" s="219"/>
      <c r="L7" s="219"/>
      <c r="M7" s="220"/>
      <c r="N7" s="221"/>
      <c r="O7" s="161"/>
      <c r="P7" s="161"/>
      <c r="Q7" s="161"/>
      <c r="R7" s="161"/>
      <c r="S7" s="161"/>
    </row>
    <row r="8" spans="1:19" s="158" customFormat="1" ht="30.95" customHeight="1" thickBot="1" x14ac:dyDescent="0.25">
      <c r="A8" s="276">
        <f>Global!A8</f>
        <v>44885</v>
      </c>
      <c r="B8" s="277">
        <f>Global!B8</f>
        <v>0.41666666666666669</v>
      </c>
      <c r="C8" s="278">
        <f>Global!C8</f>
        <v>1</v>
      </c>
      <c r="D8" s="279" t="str">
        <f>Global!D8</f>
        <v>Qatar</v>
      </c>
      <c r="E8" s="280">
        <v>1</v>
      </c>
      <c r="F8" s="281" t="s">
        <v>4</v>
      </c>
      <c r="G8" s="280">
        <v>1</v>
      </c>
      <c r="H8" s="282" t="str">
        <f>Global!H8</f>
        <v>Ecuador</v>
      </c>
      <c r="I8" s="283" t="str">
        <f t="shared" ref="I8:I13" si="0">IF(OR(E8="",G8=""),"",IF(E8&gt;G8,"L",IF(G8&gt;E8,"V","E")))</f>
        <v>E</v>
      </c>
      <c r="J8" s="284"/>
      <c r="K8" s="285">
        <f>IF(Global!E8="","",Global!E8)</f>
        <v>0</v>
      </c>
      <c r="L8" s="285">
        <f>IF(Global!G8="","",Global!G8)</f>
        <v>2</v>
      </c>
      <c r="M8" s="286" t="str">
        <f t="shared" ref="M8:M71" si="1">IF(OR(K8="",L8=""),"",IF(K8&gt;L8,"L",IF(L8&gt;K8,"V","E")))</f>
        <v>V</v>
      </c>
      <c r="N8" s="287">
        <f t="shared" ref="N8:N13" si="2">IF(M8="","",IF(AND(E8=K8,L8=G8),GPOSPuntosPorMarcador,0)+IF(M8=I8,GPOSPuntosPorGanador,0)+IF(E8-G8=K8-L8,GPOSPuntosPorDiferencia,0))</f>
        <v>0</v>
      </c>
      <c r="O8" s="166"/>
      <c r="P8" s="166"/>
      <c r="Q8" s="166"/>
      <c r="R8" s="166"/>
      <c r="S8" s="166"/>
    </row>
    <row r="9" spans="1:19" s="158" customFormat="1" ht="30.95" customHeight="1" thickBot="1" x14ac:dyDescent="0.25">
      <c r="A9" s="276">
        <f>Global!A9</f>
        <v>44886</v>
      </c>
      <c r="B9" s="288">
        <f>Global!B9</f>
        <v>0.41666666666666669</v>
      </c>
      <c r="C9" s="289">
        <f>Global!C9</f>
        <v>2</v>
      </c>
      <c r="D9" s="290" t="str">
        <f>Global!D9</f>
        <v>Senegal</v>
      </c>
      <c r="E9" s="291">
        <v>0</v>
      </c>
      <c r="F9" s="292" t="s">
        <v>4</v>
      </c>
      <c r="G9" s="291">
        <v>2</v>
      </c>
      <c r="H9" s="293" t="str">
        <f>Global!H9</f>
        <v>Holanda (Holland)</v>
      </c>
      <c r="I9" s="283" t="str">
        <f t="shared" si="0"/>
        <v>V</v>
      </c>
      <c r="J9" s="284"/>
      <c r="K9" s="285">
        <f>IF(Global!E9="","",Global!E9)</f>
        <v>0</v>
      </c>
      <c r="L9" s="285">
        <f>IF(Global!G9="","",Global!G9)</f>
        <v>2</v>
      </c>
      <c r="M9" s="294" t="str">
        <f t="shared" si="1"/>
        <v>V</v>
      </c>
      <c r="N9" s="287">
        <f t="shared" si="2"/>
        <v>3</v>
      </c>
      <c r="O9" s="166"/>
      <c r="P9" s="166"/>
      <c r="Q9" s="166"/>
      <c r="R9" s="166"/>
      <c r="S9" s="166"/>
    </row>
    <row r="10" spans="1:19" s="158" customFormat="1" ht="30.95" customHeight="1" thickBot="1" x14ac:dyDescent="0.25">
      <c r="A10" s="276">
        <f>Global!A10</f>
        <v>44890</v>
      </c>
      <c r="B10" s="288">
        <f>Global!B10</f>
        <v>0.29166666666666669</v>
      </c>
      <c r="C10" s="289">
        <f>Global!C10</f>
        <v>17</v>
      </c>
      <c r="D10" s="290" t="str">
        <f>Global!D10</f>
        <v>Qatar</v>
      </c>
      <c r="E10" s="291">
        <v>1</v>
      </c>
      <c r="F10" s="292" t="s">
        <v>4</v>
      </c>
      <c r="G10" s="291">
        <v>1</v>
      </c>
      <c r="H10" s="293" t="str">
        <f>Global!H10</f>
        <v>Senegal</v>
      </c>
      <c r="I10" s="283" t="str">
        <f t="shared" si="0"/>
        <v>E</v>
      </c>
      <c r="J10" s="284"/>
      <c r="K10" s="285">
        <f>IF(Global!E10="","",Global!E10)</f>
        <v>1</v>
      </c>
      <c r="L10" s="285">
        <f>IF(Global!G10="","",Global!G10)</f>
        <v>3</v>
      </c>
      <c r="M10" s="295" t="str">
        <f t="shared" si="1"/>
        <v>V</v>
      </c>
      <c r="N10" s="287">
        <f t="shared" si="2"/>
        <v>0</v>
      </c>
      <c r="O10" s="166"/>
      <c r="P10" s="166"/>
      <c r="Q10" s="166"/>
      <c r="R10" s="166"/>
      <c r="S10" s="166"/>
    </row>
    <row r="11" spans="1:19" s="158" customFormat="1" ht="30.95" customHeight="1" thickBot="1" x14ac:dyDescent="0.25">
      <c r="A11" s="276">
        <f>Global!A11</f>
        <v>44890</v>
      </c>
      <c r="B11" s="288">
        <f>Global!B11</f>
        <v>0.41666666666666669</v>
      </c>
      <c r="C11" s="289">
        <f>Global!C11</f>
        <v>18</v>
      </c>
      <c r="D11" s="290" t="str">
        <f>Global!D11</f>
        <v>Holanda (Holland)</v>
      </c>
      <c r="E11" s="291">
        <v>2</v>
      </c>
      <c r="F11" s="292" t="s">
        <v>4</v>
      </c>
      <c r="G11" s="291">
        <v>1</v>
      </c>
      <c r="H11" s="293" t="str">
        <f>Global!H11</f>
        <v>Ecuador</v>
      </c>
      <c r="I11" s="283" t="str">
        <f t="shared" si="0"/>
        <v>L</v>
      </c>
      <c r="J11" s="284"/>
      <c r="K11" s="285">
        <f>IF(Global!E11="","",Global!E11)</f>
        <v>1</v>
      </c>
      <c r="L11" s="285">
        <f>IF(Global!G11="","",Global!G11)</f>
        <v>1</v>
      </c>
      <c r="M11" s="296" t="str">
        <f t="shared" si="1"/>
        <v>E</v>
      </c>
      <c r="N11" s="287">
        <f t="shared" si="2"/>
        <v>0</v>
      </c>
      <c r="O11" s="166"/>
      <c r="P11" s="166"/>
      <c r="Q11" s="166"/>
      <c r="R11" s="166"/>
      <c r="S11" s="166"/>
    </row>
    <row r="12" spans="1:19" s="158" customFormat="1" ht="30.95" customHeight="1" thickBot="1" x14ac:dyDescent="0.25">
      <c r="A12" s="276">
        <f>Global!A12</f>
        <v>44894</v>
      </c>
      <c r="B12" s="288">
        <f>Global!B12</f>
        <v>0.375</v>
      </c>
      <c r="C12" s="289">
        <f>Global!C12</f>
        <v>33</v>
      </c>
      <c r="D12" s="290" t="str">
        <f>Global!D12</f>
        <v>Holanda (Holland)</v>
      </c>
      <c r="E12" s="291">
        <v>2</v>
      </c>
      <c r="F12" s="292" t="s">
        <v>4</v>
      </c>
      <c r="G12" s="291">
        <v>0</v>
      </c>
      <c r="H12" s="293" t="str">
        <f>Global!H12</f>
        <v>Qatar</v>
      </c>
      <c r="I12" s="283" t="str">
        <f t="shared" si="0"/>
        <v>L</v>
      </c>
      <c r="J12" s="284"/>
      <c r="K12" s="285">
        <f>IF(Global!E12="","",Global!E12)</f>
        <v>2</v>
      </c>
      <c r="L12" s="285">
        <f>IF(Global!G12="","",Global!G12)</f>
        <v>0</v>
      </c>
      <c r="M12" s="296" t="str">
        <f t="shared" si="1"/>
        <v>L</v>
      </c>
      <c r="N12" s="287">
        <f t="shared" si="2"/>
        <v>3</v>
      </c>
      <c r="O12" s="166"/>
      <c r="P12" s="166"/>
      <c r="Q12" s="166"/>
      <c r="R12" s="166"/>
      <c r="S12" s="166"/>
    </row>
    <row r="13" spans="1:19" s="158" customFormat="1" ht="30.95" customHeight="1" thickBot="1" x14ac:dyDescent="0.25">
      <c r="A13" s="276">
        <f>Global!A13</f>
        <v>44894</v>
      </c>
      <c r="B13" s="288">
        <f>Global!B13</f>
        <v>0.375</v>
      </c>
      <c r="C13" s="289">
        <f>Global!C13</f>
        <v>34</v>
      </c>
      <c r="D13" s="290" t="str">
        <f>Global!D13</f>
        <v>Ecuador</v>
      </c>
      <c r="E13" s="291">
        <v>1</v>
      </c>
      <c r="F13" s="292" t="s">
        <v>4</v>
      </c>
      <c r="G13" s="291">
        <v>0</v>
      </c>
      <c r="H13" s="293" t="str">
        <f>Global!H13</f>
        <v>Senegal</v>
      </c>
      <c r="I13" s="283" t="str">
        <f t="shared" si="0"/>
        <v>L</v>
      </c>
      <c r="J13" s="284"/>
      <c r="K13" s="285">
        <f>IF(Global!E13="","",Global!E13)</f>
        <v>1</v>
      </c>
      <c r="L13" s="285">
        <f>IF(Global!G13="","",Global!G13)</f>
        <v>2</v>
      </c>
      <c r="M13" s="296" t="str">
        <f t="shared" si="1"/>
        <v>V</v>
      </c>
      <c r="N13" s="287">
        <f t="shared" si="2"/>
        <v>0</v>
      </c>
      <c r="O13" s="166"/>
      <c r="P13" s="166"/>
      <c r="Q13" s="166"/>
      <c r="R13" s="166"/>
      <c r="S13" s="166"/>
    </row>
    <row r="14" spans="1:19" s="158" customFormat="1" ht="17.25" customHeight="1" thickBot="1" x14ac:dyDescent="0.25">
      <c r="A14" s="297" t="str">
        <f>Global!A14</f>
        <v>GRUPO B (Group B)</v>
      </c>
      <c r="B14" s="298"/>
      <c r="C14" s="299"/>
      <c r="D14" s="298"/>
      <c r="E14" s="300"/>
      <c r="F14" s="298"/>
      <c r="G14" s="300"/>
      <c r="H14" s="298"/>
      <c r="I14" s="301"/>
      <c r="J14" s="117"/>
      <c r="K14" s="302"/>
      <c r="L14" s="302"/>
      <c r="M14" s="303" t="str">
        <f t="shared" si="1"/>
        <v/>
      </c>
      <c r="N14" s="304"/>
      <c r="O14" s="166"/>
      <c r="P14" s="166"/>
      <c r="Q14" s="166"/>
      <c r="R14" s="166"/>
      <c r="S14" s="166"/>
    </row>
    <row r="15" spans="1:19" s="158" customFormat="1" ht="30.95" customHeight="1" thickBot="1" x14ac:dyDescent="0.25">
      <c r="A15" s="276">
        <f>Global!A15</f>
        <v>44886</v>
      </c>
      <c r="B15" s="305">
        <f>Global!B15</f>
        <v>0.29166666666666669</v>
      </c>
      <c r="C15" s="278">
        <f>Global!C15</f>
        <v>3</v>
      </c>
      <c r="D15" s="279" t="str">
        <f>Global!D15</f>
        <v>Inglaterra (England)</v>
      </c>
      <c r="E15" s="280">
        <v>3</v>
      </c>
      <c r="F15" s="281" t="s">
        <v>4</v>
      </c>
      <c r="G15" s="280">
        <v>0</v>
      </c>
      <c r="H15" s="282" t="str">
        <f>Global!H15</f>
        <v>Irán</v>
      </c>
      <c r="I15" s="283" t="str">
        <f t="shared" ref="I15:I20" si="3">IF(OR(E15="",G15=""),"",IF(E15&gt;G15,"L",IF(G15&gt;E15,"V","E")))</f>
        <v>L</v>
      </c>
      <c r="J15" s="284"/>
      <c r="K15" s="285">
        <f>IF(Global!E15="","",Global!E15)</f>
        <v>6</v>
      </c>
      <c r="L15" s="285">
        <f>IF(Global!G15="","",Global!G15)</f>
        <v>2</v>
      </c>
      <c r="M15" s="296" t="str">
        <f t="shared" si="1"/>
        <v>L</v>
      </c>
      <c r="N15" s="287">
        <f t="shared" ref="N15:N20" si="4">IF(M15="","",IF(AND(E15=K15,L15=G15),GPOSPuntosPorMarcador,0)+IF(M15=I15,GPOSPuntosPorGanador,0)+IF(E15-G15=K15-L15,GPOSPuntosPorDiferencia,0))</f>
        <v>1</v>
      </c>
      <c r="O15" s="166"/>
      <c r="P15" s="166"/>
      <c r="Q15" s="166"/>
      <c r="R15" s="166"/>
      <c r="S15" s="166"/>
    </row>
    <row r="16" spans="1:19" s="158" customFormat="1" ht="30.95" customHeight="1" thickBot="1" x14ac:dyDescent="0.25">
      <c r="A16" s="276">
        <f>Global!A16</f>
        <v>44886</v>
      </c>
      <c r="B16" s="306">
        <f>Global!B16</f>
        <v>0.54166666666666663</v>
      </c>
      <c r="C16" s="289">
        <f>Global!C16</f>
        <v>4</v>
      </c>
      <c r="D16" s="290" t="str">
        <f>Global!D16</f>
        <v>Estados Unidos (USA)</v>
      </c>
      <c r="E16" s="291">
        <v>1</v>
      </c>
      <c r="F16" s="292" t="s">
        <v>4</v>
      </c>
      <c r="G16" s="291">
        <v>1</v>
      </c>
      <c r="H16" s="293" t="str">
        <f>Global!H16</f>
        <v>Gales (Wales)</v>
      </c>
      <c r="I16" s="283" t="str">
        <f t="shared" si="3"/>
        <v>E</v>
      </c>
      <c r="J16" s="284"/>
      <c r="K16" s="285">
        <f>IF(Global!E16="","",Global!E16)</f>
        <v>1</v>
      </c>
      <c r="L16" s="285">
        <f>IF(Global!G16="","",Global!G16)</f>
        <v>1</v>
      </c>
      <c r="M16" s="296" t="str">
        <f t="shared" si="1"/>
        <v>E</v>
      </c>
      <c r="N16" s="287">
        <f t="shared" si="4"/>
        <v>3</v>
      </c>
      <c r="O16" s="166"/>
      <c r="P16" s="166"/>
      <c r="Q16" s="166"/>
      <c r="R16" s="166"/>
      <c r="S16" s="166"/>
    </row>
    <row r="17" spans="1:19" s="158" customFormat="1" ht="30.95" customHeight="1" thickBot="1" x14ac:dyDescent="0.25">
      <c r="A17" s="276">
        <f>Global!A17</f>
        <v>44890</v>
      </c>
      <c r="B17" s="306">
        <f>Global!B17</f>
        <v>0.54166666666666663</v>
      </c>
      <c r="C17" s="289">
        <f>Global!C17</f>
        <v>19</v>
      </c>
      <c r="D17" s="290" t="str">
        <f>Global!D17</f>
        <v>Inglaterra (England)</v>
      </c>
      <c r="E17" s="291">
        <v>2</v>
      </c>
      <c r="F17" s="292" t="s">
        <v>4</v>
      </c>
      <c r="G17" s="291">
        <v>1</v>
      </c>
      <c r="H17" s="293" t="str">
        <f>Global!H17</f>
        <v>Estados Unidos (USA)</v>
      </c>
      <c r="I17" s="283" t="str">
        <f t="shared" si="3"/>
        <v>L</v>
      </c>
      <c r="J17" s="284"/>
      <c r="K17" s="285">
        <f>IF(Global!E17="","",Global!E17)</f>
        <v>0</v>
      </c>
      <c r="L17" s="285">
        <f>IF(Global!G17="","",Global!G17)</f>
        <v>0</v>
      </c>
      <c r="M17" s="296" t="str">
        <f t="shared" si="1"/>
        <v>E</v>
      </c>
      <c r="N17" s="287">
        <f t="shared" si="4"/>
        <v>0</v>
      </c>
      <c r="O17" s="166"/>
      <c r="P17" s="166"/>
      <c r="Q17" s="166"/>
      <c r="R17" s="166"/>
      <c r="S17" s="166"/>
    </row>
    <row r="18" spans="1:19" s="158" customFormat="1" ht="30.95" customHeight="1" thickBot="1" x14ac:dyDescent="0.25">
      <c r="A18" s="276">
        <f>Global!A18</f>
        <v>44890</v>
      </c>
      <c r="B18" s="306">
        <f>Global!B18</f>
        <v>0.16666666666666666</v>
      </c>
      <c r="C18" s="289">
        <f>Global!C18</f>
        <v>20</v>
      </c>
      <c r="D18" s="290" t="str">
        <f>Global!D18</f>
        <v>Gales (Wales)</v>
      </c>
      <c r="E18" s="291">
        <v>1</v>
      </c>
      <c r="F18" s="292" t="s">
        <v>4</v>
      </c>
      <c r="G18" s="291">
        <v>0</v>
      </c>
      <c r="H18" s="293" t="str">
        <f>Global!H18</f>
        <v>Irán</v>
      </c>
      <c r="I18" s="283" t="str">
        <f t="shared" si="3"/>
        <v>L</v>
      </c>
      <c r="J18" s="284"/>
      <c r="K18" s="285">
        <f>IF(Global!E18="","",Global!E18)</f>
        <v>0</v>
      </c>
      <c r="L18" s="285">
        <f>IF(Global!G18="","",Global!G18)</f>
        <v>2</v>
      </c>
      <c r="M18" s="296" t="str">
        <f t="shared" si="1"/>
        <v>V</v>
      </c>
      <c r="N18" s="287">
        <f t="shared" si="4"/>
        <v>0</v>
      </c>
      <c r="O18" s="166"/>
      <c r="P18" s="166"/>
      <c r="Q18" s="166"/>
      <c r="R18" s="166"/>
      <c r="S18" s="166"/>
    </row>
    <row r="19" spans="1:19" s="158" customFormat="1" ht="30.95" customHeight="1" thickBot="1" x14ac:dyDescent="0.25">
      <c r="A19" s="276">
        <f>Global!A19</f>
        <v>44894</v>
      </c>
      <c r="B19" s="306">
        <f>Global!B19</f>
        <v>0.54166666666666663</v>
      </c>
      <c r="C19" s="289">
        <f>Global!C19</f>
        <v>35</v>
      </c>
      <c r="D19" s="290" t="str">
        <f>Global!D19</f>
        <v>Gales (Wales)</v>
      </c>
      <c r="E19" s="291">
        <v>1</v>
      </c>
      <c r="F19" s="292" t="s">
        <v>4</v>
      </c>
      <c r="G19" s="291">
        <v>2</v>
      </c>
      <c r="H19" s="293" t="str">
        <f>Global!H19</f>
        <v>Inglaterra (England)</v>
      </c>
      <c r="I19" s="283" t="str">
        <f t="shared" si="3"/>
        <v>V</v>
      </c>
      <c r="J19" s="284"/>
      <c r="K19" s="285">
        <f>IF(Global!E19="","",Global!E19)</f>
        <v>0</v>
      </c>
      <c r="L19" s="285">
        <f>IF(Global!G19="","",Global!G19)</f>
        <v>3</v>
      </c>
      <c r="M19" s="296" t="str">
        <f t="shared" si="1"/>
        <v>V</v>
      </c>
      <c r="N19" s="287">
        <f t="shared" si="4"/>
        <v>1</v>
      </c>
      <c r="O19" s="166"/>
      <c r="P19" s="166"/>
      <c r="Q19" s="166"/>
      <c r="R19" s="166"/>
      <c r="S19" s="166"/>
    </row>
    <row r="20" spans="1:19" s="158" customFormat="1" ht="30.95" customHeight="1" thickBot="1" x14ac:dyDescent="0.25">
      <c r="A20" s="276">
        <f>Global!A20</f>
        <v>44894</v>
      </c>
      <c r="B20" s="306">
        <f>Global!B20</f>
        <v>0.54166666666666663</v>
      </c>
      <c r="C20" s="289">
        <f>Global!C20</f>
        <v>36</v>
      </c>
      <c r="D20" s="290" t="str">
        <f>Global!D20</f>
        <v>Irán</v>
      </c>
      <c r="E20" s="291">
        <v>0</v>
      </c>
      <c r="F20" s="292" t="s">
        <v>4</v>
      </c>
      <c r="G20" s="291">
        <v>2</v>
      </c>
      <c r="H20" s="293" t="str">
        <f>Global!H20</f>
        <v>Estados Unidos (USA)</v>
      </c>
      <c r="I20" s="283" t="str">
        <f t="shared" si="3"/>
        <v>V</v>
      </c>
      <c r="J20" s="284"/>
      <c r="K20" s="285">
        <f>IF(Global!E20="","",Global!E20)</f>
        <v>0</v>
      </c>
      <c r="L20" s="285">
        <f>IF(Global!G20="","",Global!G20)</f>
        <v>1</v>
      </c>
      <c r="M20" s="296" t="str">
        <f t="shared" si="1"/>
        <v>V</v>
      </c>
      <c r="N20" s="287">
        <f t="shared" si="4"/>
        <v>1</v>
      </c>
      <c r="O20" s="166"/>
      <c r="P20" s="166"/>
      <c r="Q20" s="166"/>
      <c r="R20" s="166"/>
      <c r="S20" s="166"/>
    </row>
    <row r="21" spans="1:19" s="158" customFormat="1" ht="17.25" customHeight="1" thickBot="1" x14ac:dyDescent="0.25">
      <c r="A21" s="297" t="str">
        <f>Global!A21</f>
        <v>GRUPO C (Group C)</v>
      </c>
      <c r="B21" s="298"/>
      <c r="C21" s="299"/>
      <c r="D21" s="298"/>
      <c r="E21" s="300"/>
      <c r="F21" s="298"/>
      <c r="G21" s="300"/>
      <c r="H21" s="298"/>
      <c r="I21" s="301"/>
      <c r="J21" s="117"/>
      <c r="K21" s="302"/>
      <c r="L21" s="302"/>
      <c r="M21" s="303" t="str">
        <f t="shared" si="1"/>
        <v/>
      </c>
      <c r="N21" s="304"/>
      <c r="O21" s="166"/>
      <c r="P21" s="166"/>
      <c r="Q21" s="166"/>
      <c r="R21" s="166"/>
      <c r="S21" s="166"/>
    </row>
    <row r="22" spans="1:19" s="158" customFormat="1" ht="30.95" customHeight="1" thickBot="1" x14ac:dyDescent="0.25">
      <c r="A22" s="276">
        <f>Global!A22</f>
        <v>44887</v>
      </c>
      <c r="B22" s="305">
        <f>Global!B22</f>
        <v>0.16666666666666666</v>
      </c>
      <c r="C22" s="278">
        <f>Global!C22</f>
        <v>5</v>
      </c>
      <c r="D22" s="279" t="str">
        <f>Global!D22</f>
        <v>Argentina</v>
      </c>
      <c r="E22" s="280">
        <v>3</v>
      </c>
      <c r="F22" s="281" t="s">
        <v>4</v>
      </c>
      <c r="G22" s="280">
        <v>0</v>
      </c>
      <c r="H22" s="282" t="str">
        <f>Global!H22</f>
        <v>A. Saudita (Saudi A.)</v>
      </c>
      <c r="I22" s="283" t="str">
        <f t="shared" ref="I22:I27" si="5">IF(OR(E22="",G22=""),"",IF(E22&gt;G22,"L",IF(G22&gt;E22,"V","E")))</f>
        <v>L</v>
      </c>
      <c r="J22" s="284"/>
      <c r="K22" s="285">
        <f>IF(Global!E22="","",Global!E22)</f>
        <v>1</v>
      </c>
      <c r="L22" s="285">
        <f>IF(Global!G22="","",Global!G22)</f>
        <v>2</v>
      </c>
      <c r="M22" s="296" t="str">
        <f t="shared" si="1"/>
        <v>V</v>
      </c>
      <c r="N22" s="287">
        <f t="shared" ref="N22:N27" si="6">IF(M22="","",IF(AND(E22=K22,L22=G22),GPOSPuntosPorMarcador,0)+IF(M22=I22,GPOSPuntosPorGanador,0)+IF(E22-G22=K22-L22,GPOSPuntosPorDiferencia,0))</f>
        <v>0</v>
      </c>
      <c r="O22" s="166"/>
      <c r="P22" s="166"/>
      <c r="Q22" s="166"/>
      <c r="R22" s="166"/>
      <c r="S22" s="166"/>
    </row>
    <row r="23" spans="1:19" s="158" customFormat="1" ht="30.95" customHeight="1" thickBot="1" x14ac:dyDescent="0.25">
      <c r="A23" s="276">
        <f>Global!A23</f>
        <v>44887</v>
      </c>
      <c r="B23" s="306">
        <f>Global!B23</f>
        <v>0.41666666666666669</v>
      </c>
      <c r="C23" s="289">
        <f>Global!C23</f>
        <v>6</v>
      </c>
      <c r="D23" s="290" t="str">
        <f>Global!D23</f>
        <v>México</v>
      </c>
      <c r="E23" s="291">
        <v>1</v>
      </c>
      <c r="F23" s="292" t="s">
        <v>4</v>
      </c>
      <c r="G23" s="291">
        <v>1</v>
      </c>
      <c r="H23" s="293" t="str">
        <f>Global!H23</f>
        <v>Polonia (Poland)</v>
      </c>
      <c r="I23" s="283" t="str">
        <f t="shared" si="5"/>
        <v>E</v>
      </c>
      <c r="J23" s="284"/>
      <c r="K23" s="285">
        <f>IF(Global!E23="","",Global!E23)</f>
        <v>0</v>
      </c>
      <c r="L23" s="285">
        <f>IF(Global!G23="","",Global!G23)</f>
        <v>0</v>
      </c>
      <c r="M23" s="296" t="str">
        <f t="shared" si="1"/>
        <v>E</v>
      </c>
      <c r="N23" s="287">
        <f t="shared" si="6"/>
        <v>2</v>
      </c>
      <c r="O23" s="166"/>
      <c r="P23" s="166"/>
      <c r="Q23" s="166"/>
      <c r="R23" s="166"/>
      <c r="S23" s="166"/>
    </row>
    <row r="24" spans="1:19" s="158" customFormat="1" ht="30.95" customHeight="1" thickBot="1" x14ac:dyDescent="0.25">
      <c r="A24" s="276">
        <f>Global!A24</f>
        <v>44891</v>
      </c>
      <c r="B24" s="306">
        <f>Global!B24</f>
        <v>0.54166666666666663</v>
      </c>
      <c r="C24" s="289">
        <f>Global!C24</f>
        <v>22</v>
      </c>
      <c r="D24" s="290" t="str">
        <f>Global!D24</f>
        <v>Argentina</v>
      </c>
      <c r="E24" s="291">
        <v>3</v>
      </c>
      <c r="F24" s="292" t="s">
        <v>4</v>
      </c>
      <c r="G24" s="291">
        <v>1</v>
      </c>
      <c r="H24" s="293" t="str">
        <f>Global!H24</f>
        <v>México</v>
      </c>
      <c r="I24" s="283" t="str">
        <f t="shared" si="5"/>
        <v>L</v>
      </c>
      <c r="J24" s="284"/>
      <c r="K24" s="285">
        <f>IF(Global!E24="","",Global!E24)</f>
        <v>2</v>
      </c>
      <c r="L24" s="285">
        <f>IF(Global!G24="","",Global!G24)</f>
        <v>0</v>
      </c>
      <c r="M24" s="296" t="str">
        <f t="shared" si="1"/>
        <v>L</v>
      </c>
      <c r="N24" s="287">
        <f t="shared" si="6"/>
        <v>2</v>
      </c>
      <c r="O24" s="166"/>
      <c r="P24" s="166"/>
      <c r="Q24" s="166"/>
      <c r="R24" s="166"/>
      <c r="S24" s="166"/>
    </row>
    <row r="25" spans="1:19" s="158" customFormat="1" ht="30.95" customHeight="1" thickBot="1" x14ac:dyDescent="0.25">
      <c r="A25" s="276">
        <f>Global!A25</f>
        <v>44891</v>
      </c>
      <c r="B25" s="306">
        <f>Global!B25</f>
        <v>0.29166666666666669</v>
      </c>
      <c r="C25" s="289">
        <f>Global!C25</f>
        <v>23</v>
      </c>
      <c r="D25" s="290" t="str">
        <f>Global!D25</f>
        <v>Polonia (Poland)</v>
      </c>
      <c r="E25" s="291">
        <v>3</v>
      </c>
      <c r="F25" s="292" t="s">
        <v>4</v>
      </c>
      <c r="G25" s="291">
        <v>1</v>
      </c>
      <c r="H25" s="293" t="str">
        <f>Global!H25</f>
        <v>A. Saudita (Saudi A.)</v>
      </c>
      <c r="I25" s="283" t="str">
        <f t="shared" si="5"/>
        <v>L</v>
      </c>
      <c r="J25" s="284"/>
      <c r="K25" s="285">
        <f>IF(Global!E25="","",Global!E25)</f>
        <v>2</v>
      </c>
      <c r="L25" s="285">
        <f>IF(Global!G25="","",Global!G25)</f>
        <v>0</v>
      </c>
      <c r="M25" s="296" t="str">
        <f t="shared" si="1"/>
        <v>L</v>
      </c>
      <c r="N25" s="287">
        <f t="shared" si="6"/>
        <v>2</v>
      </c>
      <c r="O25" s="166"/>
      <c r="P25" s="166"/>
      <c r="Q25" s="166"/>
      <c r="R25" s="166"/>
      <c r="S25" s="166"/>
    </row>
    <row r="26" spans="1:19" s="158" customFormat="1" ht="30.95" customHeight="1" thickBot="1" x14ac:dyDescent="0.25">
      <c r="A26" s="276">
        <f>Global!A26</f>
        <v>44895</v>
      </c>
      <c r="B26" s="306">
        <f>Global!B26</f>
        <v>0.54166666666666663</v>
      </c>
      <c r="C26" s="289">
        <f>Global!C26</f>
        <v>37</v>
      </c>
      <c r="D26" s="290" t="str">
        <f>Global!D26</f>
        <v>Polonia (Poland)</v>
      </c>
      <c r="E26" s="291">
        <v>2</v>
      </c>
      <c r="F26" s="292" t="s">
        <v>4</v>
      </c>
      <c r="G26" s="291">
        <v>3</v>
      </c>
      <c r="H26" s="293" t="str">
        <f>Global!H26</f>
        <v>Argentina</v>
      </c>
      <c r="I26" s="283" t="str">
        <f t="shared" si="5"/>
        <v>V</v>
      </c>
      <c r="J26" s="284"/>
      <c r="K26" s="285">
        <f>IF(Global!E26="","",Global!E26)</f>
        <v>0</v>
      </c>
      <c r="L26" s="285">
        <f>IF(Global!G26="","",Global!G26)</f>
        <v>2</v>
      </c>
      <c r="M26" s="296" t="str">
        <f t="shared" si="1"/>
        <v>V</v>
      </c>
      <c r="N26" s="287">
        <f t="shared" si="6"/>
        <v>1</v>
      </c>
      <c r="O26" s="166"/>
      <c r="P26" s="166"/>
      <c r="Q26" s="166"/>
      <c r="R26" s="166"/>
      <c r="S26" s="166"/>
    </row>
    <row r="27" spans="1:19" s="158" customFormat="1" ht="30.95" customHeight="1" thickBot="1" x14ac:dyDescent="0.25">
      <c r="A27" s="276">
        <f>Global!A27</f>
        <v>44895</v>
      </c>
      <c r="B27" s="306">
        <f>Global!B27</f>
        <v>0.54166666666666663</v>
      </c>
      <c r="C27" s="289">
        <f>Global!C27</f>
        <v>38</v>
      </c>
      <c r="D27" s="290" t="str">
        <f>Global!D27</f>
        <v>A. Saudita (Saudi A.)</v>
      </c>
      <c r="E27" s="291">
        <v>1</v>
      </c>
      <c r="F27" s="292" t="s">
        <v>4</v>
      </c>
      <c r="G27" s="291">
        <v>2</v>
      </c>
      <c r="H27" s="293" t="str">
        <f>Global!H27</f>
        <v>México</v>
      </c>
      <c r="I27" s="283" t="str">
        <f t="shared" si="5"/>
        <v>V</v>
      </c>
      <c r="J27" s="284"/>
      <c r="K27" s="285">
        <f>IF(Global!E27="","",Global!E27)</f>
        <v>1</v>
      </c>
      <c r="L27" s="285">
        <f>IF(Global!G27="","",Global!G27)</f>
        <v>2</v>
      </c>
      <c r="M27" s="296" t="str">
        <f t="shared" si="1"/>
        <v>V</v>
      </c>
      <c r="N27" s="287">
        <f t="shared" si="6"/>
        <v>3</v>
      </c>
      <c r="O27" s="166"/>
      <c r="P27" s="166"/>
      <c r="Q27" s="166"/>
      <c r="R27" s="166"/>
      <c r="S27" s="166"/>
    </row>
    <row r="28" spans="1:19" s="158" customFormat="1" ht="17.25" customHeight="1" thickBot="1" x14ac:dyDescent="0.25">
      <c r="A28" s="297" t="str">
        <f>Global!A28</f>
        <v>GRUPO D (Group D )</v>
      </c>
      <c r="B28" s="298"/>
      <c r="C28" s="299"/>
      <c r="D28" s="298"/>
      <c r="E28" s="300"/>
      <c r="F28" s="298"/>
      <c r="G28" s="300"/>
      <c r="H28" s="298"/>
      <c r="I28" s="301"/>
      <c r="J28" s="117"/>
      <c r="K28" s="302"/>
      <c r="L28" s="302"/>
      <c r="M28" s="303" t="str">
        <f t="shared" si="1"/>
        <v/>
      </c>
      <c r="N28" s="304"/>
      <c r="O28" s="166"/>
      <c r="P28" s="166"/>
      <c r="Q28" s="166"/>
      <c r="R28" s="166"/>
      <c r="S28" s="166"/>
    </row>
    <row r="29" spans="1:19" s="158" customFormat="1" ht="30.95" customHeight="1" thickBot="1" x14ac:dyDescent="0.25">
      <c r="A29" s="276">
        <f>Global!A29</f>
        <v>44887</v>
      </c>
      <c r="B29" s="305">
        <f>Global!B29</f>
        <v>0.54166666666666663</v>
      </c>
      <c r="C29" s="278">
        <f>Global!C29</f>
        <v>7</v>
      </c>
      <c r="D29" s="279" t="str">
        <f>Global!D29</f>
        <v>Francia (France)</v>
      </c>
      <c r="E29" s="280">
        <v>3</v>
      </c>
      <c r="F29" s="281" t="s">
        <v>4</v>
      </c>
      <c r="G29" s="280">
        <v>0</v>
      </c>
      <c r="H29" s="282" t="str">
        <f>Global!H29</f>
        <v>Australia</v>
      </c>
      <c r="I29" s="283" t="str">
        <f t="shared" ref="I29:I34" si="7">IF(OR(E29="",G29=""),"",IF(E29&gt;G29,"L",IF(G29&gt;E29,"V","E")))</f>
        <v>L</v>
      </c>
      <c r="J29" s="284"/>
      <c r="K29" s="285">
        <f>IF(Global!E29="","",Global!E29)</f>
        <v>4</v>
      </c>
      <c r="L29" s="285">
        <f>IF(Global!G29="","",Global!G29)</f>
        <v>1</v>
      </c>
      <c r="M29" s="296" t="str">
        <f t="shared" si="1"/>
        <v>L</v>
      </c>
      <c r="N29" s="287">
        <f t="shared" ref="N29:N34" si="8">IF(M29="","",IF(AND(E29=K29,L29=G29),GPOSPuntosPorMarcador,0)+IF(M29=I29,GPOSPuntosPorGanador,0)+IF(E29-G29=K29-L29,GPOSPuntosPorDiferencia,0))</f>
        <v>2</v>
      </c>
      <c r="O29" s="166"/>
      <c r="P29" s="166"/>
      <c r="Q29" s="166"/>
      <c r="R29" s="166"/>
      <c r="S29" s="166"/>
    </row>
    <row r="30" spans="1:19" s="158" customFormat="1" ht="30.95" customHeight="1" thickBot="1" x14ac:dyDescent="0.25">
      <c r="A30" s="276">
        <f>Global!A30</f>
        <v>44887</v>
      </c>
      <c r="B30" s="306">
        <f>Global!B30</f>
        <v>0.29166666666666669</v>
      </c>
      <c r="C30" s="289">
        <f>Global!C30</f>
        <v>8</v>
      </c>
      <c r="D30" s="290" t="str">
        <f>Global!D30</f>
        <v>Dinamarca (Denmark)</v>
      </c>
      <c r="E30" s="291">
        <v>2</v>
      </c>
      <c r="F30" s="292" t="s">
        <v>4</v>
      </c>
      <c r="G30" s="291">
        <v>1</v>
      </c>
      <c r="H30" s="293" t="str">
        <f>Global!H30</f>
        <v>Túnez (Tunisia)</v>
      </c>
      <c r="I30" s="283" t="str">
        <f t="shared" si="7"/>
        <v>L</v>
      </c>
      <c r="J30" s="284"/>
      <c r="K30" s="285">
        <f>IF(Global!E30="","",Global!E30)</f>
        <v>0</v>
      </c>
      <c r="L30" s="285">
        <f>IF(Global!G30="","",Global!G30)</f>
        <v>0</v>
      </c>
      <c r="M30" s="296" t="str">
        <f t="shared" si="1"/>
        <v>E</v>
      </c>
      <c r="N30" s="287">
        <f t="shared" si="8"/>
        <v>0</v>
      </c>
      <c r="O30" s="166"/>
      <c r="P30" s="166"/>
      <c r="Q30" s="166"/>
      <c r="R30" s="166"/>
      <c r="S30" s="166"/>
    </row>
    <row r="31" spans="1:19" s="158" customFormat="1" ht="30.95" customHeight="1" thickBot="1" x14ac:dyDescent="0.25">
      <c r="A31" s="276">
        <f>Global!A31</f>
        <v>44891</v>
      </c>
      <c r="B31" s="306">
        <f>Global!B31</f>
        <v>0.41666666666666669</v>
      </c>
      <c r="C31" s="289">
        <f>Global!C31</f>
        <v>21</v>
      </c>
      <c r="D31" s="290" t="str">
        <f>Global!D31</f>
        <v>Francia (France)</v>
      </c>
      <c r="E31" s="291">
        <v>1</v>
      </c>
      <c r="F31" s="292" t="s">
        <v>4</v>
      </c>
      <c r="G31" s="291">
        <v>1</v>
      </c>
      <c r="H31" s="293" t="str">
        <f>Global!H31</f>
        <v>Dinamarca (Denmark)</v>
      </c>
      <c r="I31" s="283" t="str">
        <f t="shared" si="7"/>
        <v>E</v>
      </c>
      <c r="J31" s="284"/>
      <c r="K31" s="285">
        <f>IF(Global!E31="","",Global!E31)</f>
        <v>2</v>
      </c>
      <c r="L31" s="285">
        <f>IF(Global!G31="","",Global!G31)</f>
        <v>1</v>
      </c>
      <c r="M31" s="296" t="str">
        <f t="shared" si="1"/>
        <v>L</v>
      </c>
      <c r="N31" s="287">
        <f t="shared" si="8"/>
        <v>0</v>
      </c>
      <c r="O31" s="166"/>
      <c r="P31" s="166"/>
      <c r="Q31" s="166"/>
      <c r="R31" s="166"/>
      <c r="S31" s="166"/>
    </row>
    <row r="32" spans="1:19" s="158" customFormat="1" ht="30.95" customHeight="1" thickBot="1" x14ac:dyDescent="0.25">
      <c r="A32" s="276">
        <f>Global!A32</f>
        <v>44891</v>
      </c>
      <c r="B32" s="306">
        <f>Global!B32</f>
        <v>0.16666666666666666</v>
      </c>
      <c r="C32" s="289">
        <f>Global!C32</f>
        <v>24</v>
      </c>
      <c r="D32" s="290" t="str">
        <f>Global!D32</f>
        <v>Túnez (Tunisia)</v>
      </c>
      <c r="E32" s="291">
        <v>0</v>
      </c>
      <c r="F32" s="292" t="s">
        <v>4</v>
      </c>
      <c r="G32" s="291">
        <v>0</v>
      </c>
      <c r="H32" s="293" t="str">
        <f>Global!H32</f>
        <v>Australia</v>
      </c>
      <c r="I32" s="283" t="str">
        <f t="shared" si="7"/>
        <v>E</v>
      </c>
      <c r="J32" s="284"/>
      <c r="K32" s="285">
        <f>IF(Global!E32="","",Global!E32)</f>
        <v>0</v>
      </c>
      <c r="L32" s="285">
        <f>IF(Global!G32="","",Global!G32)</f>
        <v>1</v>
      </c>
      <c r="M32" s="296" t="str">
        <f t="shared" si="1"/>
        <v>V</v>
      </c>
      <c r="N32" s="287">
        <f t="shared" si="8"/>
        <v>0</v>
      </c>
      <c r="O32" s="166"/>
      <c r="P32" s="166"/>
      <c r="Q32" s="166"/>
      <c r="R32" s="166"/>
      <c r="S32" s="166"/>
    </row>
    <row r="33" spans="1:19" s="158" customFormat="1" ht="30.95" customHeight="1" thickBot="1" x14ac:dyDescent="0.25">
      <c r="A33" s="276">
        <f>Global!A33</f>
        <v>44895</v>
      </c>
      <c r="B33" s="306">
        <f>Global!B33</f>
        <v>0.375</v>
      </c>
      <c r="C33" s="289">
        <f>Global!C33</f>
        <v>39</v>
      </c>
      <c r="D33" s="290" t="str">
        <f>Global!D33</f>
        <v>Túnez (Tunisia)</v>
      </c>
      <c r="E33" s="291">
        <v>1</v>
      </c>
      <c r="F33" s="292" t="s">
        <v>4</v>
      </c>
      <c r="G33" s="291">
        <v>3</v>
      </c>
      <c r="H33" s="293" t="str">
        <f>Global!H33</f>
        <v>Francia (France)</v>
      </c>
      <c r="I33" s="283" t="str">
        <f t="shared" si="7"/>
        <v>V</v>
      </c>
      <c r="J33" s="284"/>
      <c r="K33" s="285">
        <f>IF(Global!E33="","",Global!E33)</f>
        <v>1</v>
      </c>
      <c r="L33" s="285">
        <f>IF(Global!G33="","",Global!G33)</f>
        <v>0</v>
      </c>
      <c r="M33" s="296" t="str">
        <f t="shared" si="1"/>
        <v>L</v>
      </c>
      <c r="N33" s="287">
        <f t="shared" si="8"/>
        <v>0</v>
      </c>
      <c r="O33" s="166"/>
      <c r="P33" s="166"/>
      <c r="Q33" s="166"/>
      <c r="R33" s="166"/>
      <c r="S33" s="166"/>
    </row>
    <row r="34" spans="1:19" s="158" customFormat="1" ht="30.95" customHeight="1" thickBot="1" x14ac:dyDescent="0.25">
      <c r="A34" s="276">
        <f>Global!A34</f>
        <v>44895</v>
      </c>
      <c r="B34" s="306">
        <f>Global!B34</f>
        <v>0.375</v>
      </c>
      <c r="C34" s="289">
        <f>Global!C34</f>
        <v>40</v>
      </c>
      <c r="D34" s="290" t="str">
        <f>Global!D34</f>
        <v>Australia</v>
      </c>
      <c r="E34" s="291">
        <v>0</v>
      </c>
      <c r="F34" s="292" t="s">
        <v>4</v>
      </c>
      <c r="G34" s="291">
        <v>2</v>
      </c>
      <c r="H34" s="293" t="str">
        <f>Global!H34</f>
        <v>Dinamarca (Denmark)</v>
      </c>
      <c r="I34" s="283" t="str">
        <f t="shared" si="7"/>
        <v>V</v>
      </c>
      <c r="J34" s="284"/>
      <c r="K34" s="285">
        <f>IF(Global!E34="","",Global!E34)</f>
        <v>1</v>
      </c>
      <c r="L34" s="285">
        <f>IF(Global!G34="","",Global!G34)</f>
        <v>0</v>
      </c>
      <c r="M34" s="296" t="str">
        <f t="shared" si="1"/>
        <v>L</v>
      </c>
      <c r="N34" s="287">
        <f t="shared" si="8"/>
        <v>0</v>
      </c>
      <c r="O34" s="166"/>
      <c r="P34" s="166"/>
      <c r="Q34" s="166"/>
      <c r="R34" s="166"/>
      <c r="S34" s="166"/>
    </row>
    <row r="35" spans="1:19" s="158" customFormat="1" ht="17.25" customHeight="1" thickBot="1" x14ac:dyDescent="0.25">
      <c r="A35" s="297" t="str">
        <f>Global!A35</f>
        <v>Grupo E  (Group  E)</v>
      </c>
      <c r="B35" s="298"/>
      <c r="C35" s="299"/>
      <c r="D35" s="298"/>
      <c r="E35" s="300"/>
      <c r="F35" s="298"/>
      <c r="G35" s="300"/>
      <c r="H35" s="298"/>
      <c r="I35" s="301"/>
      <c r="J35" s="117"/>
      <c r="K35" s="302"/>
      <c r="L35" s="302"/>
      <c r="M35" s="303" t="str">
        <f t="shared" si="1"/>
        <v/>
      </c>
      <c r="N35" s="304"/>
      <c r="O35" s="166"/>
      <c r="P35" s="166"/>
      <c r="Q35" s="166"/>
      <c r="R35" s="166"/>
      <c r="S35" s="166"/>
    </row>
    <row r="36" spans="1:19" s="158" customFormat="1" ht="30.95" customHeight="1" thickBot="1" x14ac:dyDescent="0.25">
      <c r="A36" s="276">
        <f>Global!A36</f>
        <v>44888</v>
      </c>
      <c r="B36" s="305">
        <f>Global!B36</f>
        <v>0.41666666666666669</v>
      </c>
      <c r="C36" s="278">
        <f>Global!C36</f>
        <v>9</v>
      </c>
      <c r="D36" s="279" t="str">
        <f>Global!D36</f>
        <v>España (Spain)</v>
      </c>
      <c r="E36" s="280">
        <v>2</v>
      </c>
      <c r="F36" s="281" t="s">
        <v>4</v>
      </c>
      <c r="G36" s="280">
        <v>0</v>
      </c>
      <c r="H36" s="282" t="str">
        <f>Global!H36</f>
        <v>Costa Rica</v>
      </c>
      <c r="I36" s="283" t="str">
        <f t="shared" ref="I36:I41" si="9">IF(OR(E36="",G36=""),"",IF(E36&gt;G36,"L",IF(G36&gt;E36,"V","E")))</f>
        <v>L</v>
      </c>
      <c r="J36" s="284"/>
      <c r="K36" s="285">
        <f>IF(Global!E36="","",Global!E36)</f>
        <v>7</v>
      </c>
      <c r="L36" s="285">
        <f>IF(Global!G36="","",Global!G36)</f>
        <v>0</v>
      </c>
      <c r="M36" s="296" t="str">
        <f t="shared" si="1"/>
        <v>L</v>
      </c>
      <c r="N36" s="287">
        <f t="shared" ref="N36:N41" si="10">IF(M36="","",IF(AND(E36=K36,L36=G36),GPOSPuntosPorMarcador,0)+IF(M36=I36,GPOSPuntosPorGanador,0)+IF(E36-G36=K36-L36,GPOSPuntosPorDiferencia,0))</f>
        <v>1</v>
      </c>
      <c r="O36" s="166"/>
      <c r="P36" s="166"/>
      <c r="Q36" s="166"/>
      <c r="R36" s="166"/>
      <c r="S36" s="166"/>
    </row>
    <row r="37" spans="1:19" s="158" customFormat="1" ht="30.95" customHeight="1" thickBot="1" x14ac:dyDescent="0.25">
      <c r="A37" s="276">
        <f>Global!A37</f>
        <v>44888</v>
      </c>
      <c r="B37" s="306">
        <f>Global!B37</f>
        <v>0.29166666666666669</v>
      </c>
      <c r="C37" s="289">
        <f>Global!C37</f>
        <v>10</v>
      </c>
      <c r="D37" s="290" t="str">
        <f>Global!D37</f>
        <v>Alemania (Germany)</v>
      </c>
      <c r="E37" s="291">
        <v>3</v>
      </c>
      <c r="F37" s="292" t="s">
        <v>4</v>
      </c>
      <c r="G37" s="291">
        <v>1</v>
      </c>
      <c r="H37" s="293" t="str">
        <f>Global!H37</f>
        <v>Japón (Japan)</v>
      </c>
      <c r="I37" s="283" t="str">
        <f t="shared" si="9"/>
        <v>L</v>
      </c>
      <c r="J37" s="284"/>
      <c r="K37" s="285">
        <f>IF(Global!E37="","",Global!E37)</f>
        <v>1</v>
      </c>
      <c r="L37" s="285">
        <f>IF(Global!G37="","",Global!G37)</f>
        <v>2</v>
      </c>
      <c r="M37" s="296" t="str">
        <f t="shared" si="1"/>
        <v>V</v>
      </c>
      <c r="N37" s="287">
        <f t="shared" si="10"/>
        <v>0</v>
      </c>
      <c r="O37" s="166"/>
      <c r="P37" s="166"/>
      <c r="Q37" s="166"/>
      <c r="R37" s="166"/>
      <c r="S37" s="166"/>
    </row>
    <row r="38" spans="1:19" s="158" customFormat="1" ht="30.95" customHeight="1" thickBot="1" x14ac:dyDescent="0.25">
      <c r="A38" s="276">
        <f>Global!A38</f>
        <v>44892</v>
      </c>
      <c r="B38" s="306">
        <f>Global!B38</f>
        <v>0.54166666666666663</v>
      </c>
      <c r="C38" s="289">
        <f>Global!C38</f>
        <v>25</v>
      </c>
      <c r="D38" s="290" t="str">
        <f>Global!D38</f>
        <v>España (Spain)</v>
      </c>
      <c r="E38" s="291">
        <v>1</v>
      </c>
      <c r="F38" s="292" t="s">
        <v>4</v>
      </c>
      <c r="G38" s="291">
        <v>1</v>
      </c>
      <c r="H38" s="293" t="str">
        <f>Global!H38</f>
        <v>Alemania (Germany)</v>
      </c>
      <c r="I38" s="283" t="str">
        <f t="shared" si="9"/>
        <v>E</v>
      </c>
      <c r="J38" s="284"/>
      <c r="K38" s="285">
        <f>IF(Global!E38="","",Global!E38)</f>
        <v>1</v>
      </c>
      <c r="L38" s="285">
        <f>IF(Global!G38="","",Global!G38)</f>
        <v>1</v>
      </c>
      <c r="M38" s="296" t="str">
        <f t="shared" si="1"/>
        <v>E</v>
      </c>
      <c r="N38" s="287">
        <f t="shared" si="10"/>
        <v>3</v>
      </c>
      <c r="O38" s="166"/>
      <c r="P38" s="166"/>
      <c r="Q38" s="166"/>
      <c r="R38" s="166"/>
      <c r="S38" s="166"/>
    </row>
    <row r="39" spans="1:19" s="158" customFormat="1" ht="30.95" customHeight="1" thickBot="1" x14ac:dyDescent="0.25">
      <c r="A39" s="276">
        <f>Global!A39</f>
        <v>44892</v>
      </c>
      <c r="B39" s="306">
        <f>Global!B39</f>
        <v>0.16666666666666666</v>
      </c>
      <c r="C39" s="289">
        <f>Global!C39</f>
        <v>26</v>
      </c>
      <c r="D39" s="290" t="str">
        <f>Global!D39</f>
        <v>Japón (Japan)</v>
      </c>
      <c r="E39" s="280">
        <v>1</v>
      </c>
      <c r="F39" s="292" t="s">
        <v>4</v>
      </c>
      <c r="G39" s="280">
        <v>0</v>
      </c>
      <c r="H39" s="293" t="str">
        <f>Global!H39</f>
        <v>Costa Rica</v>
      </c>
      <c r="I39" s="283" t="str">
        <f t="shared" si="9"/>
        <v>L</v>
      </c>
      <c r="J39" s="284"/>
      <c r="K39" s="285">
        <f>IF(Global!E39="","",Global!E39)</f>
        <v>0</v>
      </c>
      <c r="L39" s="285">
        <f>IF(Global!G39="","",Global!G39)</f>
        <v>1</v>
      </c>
      <c r="M39" s="296" t="str">
        <f t="shared" si="1"/>
        <v>V</v>
      </c>
      <c r="N39" s="287">
        <f t="shared" si="10"/>
        <v>0</v>
      </c>
      <c r="O39" s="166"/>
      <c r="P39" s="166"/>
      <c r="Q39" s="166"/>
      <c r="R39" s="166"/>
      <c r="S39" s="166"/>
    </row>
    <row r="40" spans="1:19" s="158" customFormat="1" ht="30.95" customHeight="1" thickBot="1" x14ac:dyDescent="0.25">
      <c r="A40" s="276">
        <f>Global!A40</f>
        <v>44896</v>
      </c>
      <c r="B40" s="306">
        <f>Global!B40</f>
        <v>0.54166666666666663</v>
      </c>
      <c r="C40" s="289">
        <f>Global!C40</f>
        <v>43</v>
      </c>
      <c r="D40" s="290" t="str">
        <f>Global!D40</f>
        <v>Japón (Japan)</v>
      </c>
      <c r="E40" s="307">
        <v>0</v>
      </c>
      <c r="F40" s="292" t="s">
        <v>4</v>
      </c>
      <c r="G40" s="307">
        <v>2</v>
      </c>
      <c r="H40" s="293" t="str">
        <f>Global!H40</f>
        <v>España (Spain)</v>
      </c>
      <c r="I40" s="283" t="str">
        <f t="shared" si="9"/>
        <v>V</v>
      </c>
      <c r="J40" s="284"/>
      <c r="K40" s="285">
        <f>IF(Global!E40="","",Global!E40)</f>
        <v>2</v>
      </c>
      <c r="L40" s="285">
        <f>IF(Global!G40="","",Global!G40)</f>
        <v>1</v>
      </c>
      <c r="M40" s="296" t="str">
        <f t="shared" si="1"/>
        <v>L</v>
      </c>
      <c r="N40" s="287">
        <f t="shared" si="10"/>
        <v>0</v>
      </c>
      <c r="O40" s="166"/>
      <c r="P40" s="166"/>
      <c r="Q40" s="166"/>
      <c r="R40" s="166"/>
      <c r="S40" s="166"/>
    </row>
    <row r="41" spans="1:19" s="158" customFormat="1" ht="30.95" customHeight="1" thickBot="1" x14ac:dyDescent="0.25">
      <c r="A41" s="276">
        <f>Global!A41</f>
        <v>44896</v>
      </c>
      <c r="B41" s="306">
        <f>Global!B41</f>
        <v>0.54166666666666663</v>
      </c>
      <c r="C41" s="289">
        <f>Global!C41</f>
        <v>44</v>
      </c>
      <c r="D41" s="290" t="str">
        <f>Global!D41</f>
        <v>Costa Rica</v>
      </c>
      <c r="E41" s="280">
        <v>1</v>
      </c>
      <c r="F41" s="292" t="s">
        <v>4</v>
      </c>
      <c r="G41" s="280">
        <v>3</v>
      </c>
      <c r="H41" s="293" t="str">
        <f>Global!H41</f>
        <v>Alemania (Germany)</v>
      </c>
      <c r="I41" s="283" t="str">
        <f t="shared" si="9"/>
        <v>V</v>
      </c>
      <c r="J41" s="284"/>
      <c r="K41" s="285">
        <f>IF(Global!E41="","",Global!E41)</f>
        <v>2</v>
      </c>
      <c r="L41" s="285">
        <f>IF(Global!G41="","",Global!G41)</f>
        <v>4</v>
      </c>
      <c r="M41" s="296" t="str">
        <f t="shared" si="1"/>
        <v>V</v>
      </c>
      <c r="N41" s="287">
        <f t="shared" si="10"/>
        <v>2</v>
      </c>
      <c r="O41" s="166"/>
      <c r="P41" s="166"/>
      <c r="Q41" s="166"/>
      <c r="R41" s="166"/>
      <c r="S41" s="166"/>
    </row>
    <row r="42" spans="1:19" s="158" customFormat="1" ht="17.25" customHeight="1" thickBot="1" x14ac:dyDescent="0.25">
      <c r="A42" s="297" t="str">
        <f>Global!A42</f>
        <v>GRUPO F (Group F )</v>
      </c>
      <c r="B42" s="298"/>
      <c r="C42" s="299"/>
      <c r="D42" s="298"/>
      <c r="E42" s="300"/>
      <c r="F42" s="298"/>
      <c r="G42" s="300"/>
      <c r="H42" s="298"/>
      <c r="I42" s="301"/>
      <c r="J42" s="117"/>
      <c r="K42" s="302"/>
      <c r="L42" s="302"/>
      <c r="M42" s="303" t="str">
        <f t="shared" si="1"/>
        <v/>
      </c>
      <c r="N42" s="304"/>
      <c r="O42" s="166"/>
      <c r="P42" s="166"/>
      <c r="Q42" s="166"/>
      <c r="R42" s="166"/>
      <c r="S42" s="166"/>
    </row>
    <row r="43" spans="1:19" s="158" customFormat="1" ht="30.95" customHeight="1" thickBot="1" x14ac:dyDescent="0.25">
      <c r="A43" s="276">
        <f>Global!A43</f>
        <v>44888</v>
      </c>
      <c r="B43" s="305">
        <f>Global!B43</f>
        <v>0.54166666666666663</v>
      </c>
      <c r="C43" s="278">
        <f>Global!C43</f>
        <v>11</v>
      </c>
      <c r="D43" s="279" t="str">
        <f>Global!D43</f>
        <v>Bélgica (Belgium)</v>
      </c>
      <c r="E43" s="280">
        <v>2</v>
      </c>
      <c r="F43" s="281" t="s">
        <v>4</v>
      </c>
      <c r="G43" s="280">
        <v>2</v>
      </c>
      <c r="H43" s="282" t="str">
        <f>Global!H43</f>
        <v>Canada</v>
      </c>
      <c r="I43" s="283" t="str">
        <f t="shared" ref="I43:I48" si="11">IF(OR(E43="",G43=""),"",IF(E43&gt;G43,"L",IF(G43&gt;E43,"V","E")))</f>
        <v>E</v>
      </c>
      <c r="J43" s="284"/>
      <c r="K43" s="285">
        <f>IF(Global!E43="","",Global!E43)</f>
        <v>1</v>
      </c>
      <c r="L43" s="285">
        <f>IF(Global!G43="","",Global!G43)</f>
        <v>0</v>
      </c>
      <c r="M43" s="296" t="str">
        <f t="shared" si="1"/>
        <v>L</v>
      </c>
      <c r="N43" s="287">
        <f t="shared" ref="N43:N48" si="12">IF(M43="","",IF(AND(E43=K43,L43=G43),GPOSPuntosPorMarcador,0)+IF(M43=I43,GPOSPuntosPorGanador,0)+IF(E43-G43=K43-L43,GPOSPuntosPorDiferencia,0))</f>
        <v>0</v>
      </c>
      <c r="O43" s="166"/>
      <c r="P43" s="166"/>
      <c r="Q43" s="166"/>
      <c r="R43" s="166"/>
      <c r="S43" s="166"/>
    </row>
    <row r="44" spans="1:19" s="158" customFormat="1" ht="30.95" customHeight="1" thickBot="1" x14ac:dyDescent="0.25">
      <c r="A44" s="276">
        <f>Global!A44</f>
        <v>44888</v>
      </c>
      <c r="B44" s="306">
        <f>Global!B44</f>
        <v>0.16666666666666666</v>
      </c>
      <c r="C44" s="289">
        <f>Global!C44</f>
        <v>12</v>
      </c>
      <c r="D44" s="290" t="str">
        <f>Global!D44</f>
        <v>Marruecos (Morocco)</v>
      </c>
      <c r="E44" s="291">
        <v>0</v>
      </c>
      <c r="F44" s="292" t="s">
        <v>4</v>
      </c>
      <c r="G44" s="291">
        <v>1</v>
      </c>
      <c r="H44" s="293" t="str">
        <f>Global!H44</f>
        <v>Croacia</v>
      </c>
      <c r="I44" s="283" t="str">
        <f t="shared" si="11"/>
        <v>V</v>
      </c>
      <c r="J44" s="284"/>
      <c r="K44" s="285">
        <f>IF(Global!E44="","",Global!E44)</f>
        <v>0</v>
      </c>
      <c r="L44" s="285">
        <f>IF(Global!G44="","",Global!G44)</f>
        <v>0</v>
      </c>
      <c r="M44" s="296" t="str">
        <f t="shared" si="1"/>
        <v>E</v>
      </c>
      <c r="N44" s="287">
        <f t="shared" si="12"/>
        <v>0</v>
      </c>
      <c r="O44" s="166"/>
      <c r="P44" s="166"/>
      <c r="Q44" s="166"/>
      <c r="R44" s="166"/>
      <c r="S44" s="166"/>
    </row>
    <row r="45" spans="1:19" s="158" customFormat="1" ht="30.95" customHeight="1" thickBot="1" x14ac:dyDescent="0.25">
      <c r="A45" s="276">
        <f>Global!A45</f>
        <v>44892</v>
      </c>
      <c r="B45" s="306">
        <f>Global!B45</f>
        <v>0.29166666666666669</v>
      </c>
      <c r="C45" s="289">
        <f>Global!C45</f>
        <v>27</v>
      </c>
      <c r="D45" s="290" t="str">
        <f>Global!D45</f>
        <v>Bélgica (Belgium)</v>
      </c>
      <c r="E45" s="291">
        <v>2</v>
      </c>
      <c r="F45" s="292" t="s">
        <v>4</v>
      </c>
      <c r="G45" s="291">
        <v>0</v>
      </c>
      <c r="H45" s="293" t="str">
        <f>Global!H45</f>
        <v>Marruecos (Morocco)</v>
      </c>
      <c r="I45" s="283" t="str">
        <f t="shared" si="11"/>
        <v>L</v>
      </c>
      <c r="J45" s="284"/>
      <c r="K45" s="285">
        <f>IF(Global!E45="","",Global!E45)</f>
        <v>0</v>
      </c>
      <c r="L45" s="285">
        <f>IF(Global!G45="","",Global!G45)</f>
        <v>2</v>
      </c>
      <c r="M45" s="296" t="str">
        <f t="shared" si="1"/>
        <v>V</v>
      </c>
      <c r="N45" s="287">
        <f t="shared" si="12"/>
        <v>0</v>
      </c>
      <c r="O45" s="166"/>
      <c r="P45" s="166"/>
      <c r="Q45" s="166"/>
      <c r="R45" s="166"/>
      <c r="S45" s="166"/>
    </row>
    <row r="46" spans="1:19" s="158" customFormat="1" ht="30.95" customHeight="1" thickBot="1" x14ac:dyDescent="0.25">
      <c r="A46" s="276">
        <f>Global!A46</f>
        <v>44892</v>
      </c>
      <c r="B46" s="306">
        <f>Global!B46</f>
        <v>0.41666666666666669</v>
      </c>
      <c r="C46" s="289">
        <f>Global!C46</f>
        <v>28</v>
      </c>
      <c r="D46" s="290" t="str">
        <f>Global!D46</f>
        <v>Croacia</v>
      </c>
      <c r="E46" s="291">
        <v>1</v>
      </c>
      <c r="F46" s="292" t="s">
        <v>4</v>
      </c>
      <c r="G46" s="291">
        <v>2</v>
      </c>
      <c r="H46" s="293" t="str">
        <f>Global!H46</f>
        <v>Canada</v>
      </c>
      <c r="I46" s="283" t="str">
        <f t="shared" si="11"/>
        <v>V</v>
      </c>
      <c r="J46" s="284"/>
      <c r="K46" s="285">
        <f>IF(Global!E46="","",Global!E46)</f>
        <v>4</v>
      </c>
      <c r="L46" s="285">
        <f>IF(Global!G46="","",Global!G46)</f>
        <v>1</v>
      </c>
      <c r="M46" s="296" t="str">
        <f t="shared" si="1"/>
        <v>L</v>
      </c>
      <c r="N46" s="287">
        <f t="shared" si="12"/>
        <v>0</v>
      </c>
      <c r="O46" s="166"/>
      <c r="P46" s="166"/>
      <c r="Q46" s="166"/>
      <c r="R46" s="166"/>
      <c r="S46" s="166"/>
    </row>
    <row r="47" spans="1:19" s="158" customFormat="1" ht="30.95" customHeight="1" thickBot="1" x14ac:dyDescent="0.25">
      <c r="A47" s="276">
        <f>Global!A47</f>
        <v>44896</v>
      </c>
      <c r="B47" s="306">
        <f>Global!B47</f>
        <v>0.375</v>
      </c>
      <c r="C47" s="289">
        <f>Global!C47</f>
        <v>41</v>
      </c>
      <c r="D47" s="290" t="str">
        <f>Global!D47</f>
        <v>Croacia</v>
      </c>
      <c r="E47" s="291">
        <v>0</v>
      </c>
      <c r="F47" s="292" t="s">
        <v>4</v>
      </c>
      <c r="G47" s="291">
        <v>2</v>
      </c>
      <c r="H47" s="293" t="str">
        <f>Global!H47</f>
        <v>Bélgica (Belgium)</v>
      </c>
      <c r="I47" s="283" t="str">
        <f t="shared" si="11"/>
        <v>V</v>
      </c>
      <c r="J47" s="284"/>
      <c r="K47" s="285">
        <f>IF(Global!E47="","",Global!E47)</f>
        <v>0</v>
      </c>
      <c r="L47" s="285">
        <f>IF(Global!G47="","",Global!G47)</f>
        <v>0</v>
      </c>
      <c r="M47" s="296" t="str">
        <f t="shared" si="1"/>
        <v>E</v>
      </c>
      <c r="N47" s="287">
        <f t="shared" si="12"/>
        <v>0</v>
      </c>
      <c r="O47" s="166"/>
      <c r="P47" s="166"/>
      <c r="Q47" s="166"/>
      <c r="R47" s="166"/>
      <c r="S47" s="166"/>
    </row>
    <row r="48" spans="1:19" s="158" customFormat="1" ht="30.95" customHeight="1" thickBot="1" x14ac:dyDescent="0.25">
      <c r="A48" s="276">
        <f>Global!A48</f>
        <v>44896</v>
      </c>
      <c r="B48" s="306">
        <f>Global!B48</f>
        <v>0.375</v>
      </c>
      <c r="C48" s="289">
        <f>Global!C48</f>
        <v>42</v>
      </c>
      <c r="D48" s="308" t="str">
        <f>Global!D48</f>
        <v>Canada</v>
      </c>
      <c r="E48" s="291">
        <v>2</v>
      </c>
      <c r="F48" s="309" t="s">
        <v>4</v>
      </c>
      <c r="G48" s="291">
        <v>0</v>
      </c>
      <c r="H48" s="310" t="str">
        <f>Global!H48</f>
        <v>Marruecos (Morocco)</v>
      </c>
      <c r="I48" s="283" t="str">
        <f t="shared" si="11"/>
        <v>L</v>
      </c>
      <c r="J48" s="311"/>
      <c r="K48" s="285">
        <f>IF(Global!E48="","",Global!E48)</f>
        <v>1</v>
      </c>
      <c r="L48" s="285">
        <f>IF(Global!G48="","",Global!G48)</f>
        <v>2</v>
      </c>
      <c r="M48" s="286" t="str">
        <f t="shared" si="1"/>
        <v>V</v>
      </c>
      <c r="N48" s="287">
        <f t="shared" si="12"/>
        <v>0</v>
      </c>
      <c r="O48" s="166"/>
      <c r="P48" s="166"/>
      <c r="Q48" s="166"/>
      <c r="R48" s="166"/>
      <c r="S48" s="166"/>
    </row>
    <row r="49" spans="1:19" s="158" customFormat="1" ht="17.25" customHeight="1" thickBot="1" x14ac:dyDescent="0.25">
      <c r="A49" s="297" t="str">
        <f>Global!A49</f>
        <v>GRUPO G (Group  G)</v>
      </c>
      <c r="B49" s="298"/>
      <c r="C49" s="299"/>
      <c r="D49" s="298"/>
      <c r="E49" s="300"/>
      <c r="F49" s="298"/>
      <c r="G49" s="300"/>
      <c r="H49" s="298"/>
      <c r="I49" s="301"/>
      <c r="J49" s="117"/>
      <c r="K49" s="302"/>
      <c r="L49" s="302"/>
      <c r="M49" s="303" t="str">
        <f t="shared" si="1"/>
        <v/>
      </c>
      <c r="N49" s="304"/>
      <c r="O49" s="166"/>
      <c r="P49" s="166"/>
      <c r="Q49" s="166"/>
      <c r="R49" s="166"/>
      <c r="S49" s="166"/>
    </row>
    <row r="50" spans="1:19" s="158" customFormat="1" ht="30.95" customHeight="1" thickBot="1" x14ac:dyDescent="0.25">
      <c r="A50" s="276">
        <f>Global!A50</f>
        <v>44889</v>
      </c>
      <c r="B50" s="305">
        <f>Global!B50</f>
        <v>0.54166666666666663</v>
      </c>
      <c r="C50" s="278">
        <f>Global!C50</f>
        <v>13</v>
      </c>
      <c r="D50" s="279" t="str">
        <f>Global!D50</f>
        <v>Brasil (Brazil)</v>
      </c>
      <c r="E50" s="280">
        <v>3</v>
      </c>
      <c r="F50" s="281" t="s">
        <v>4</v>
      </c>
      <c r="G50" s="280">
        <v>1</v>
      </c>
      <c r="H50" s="282" t="str">
        <f>Global!H50</f>
        <v>Serbia</v>
      </c>
      <c r="I50" s="283" t="str">
        <f t="shared" ref="I50:I55" si="13">IF(OR(E50="",G50=""),"",IF(E50&gt;G50,"L",IF(G50&gt;E50,"V","E")))</f>
        <v>L</v>
      </c>
      <c r="J50" s="284"/>
      <c r="K50" s="285">
        <f>IF(Global!E50="","",Global!E50)</f>
        <v>2</v>
      </c>
      <c r="L50" s="285">
        <f>IF(Global!G50="","",Global!G50)</f>
        <v>0</v>
      </c>
      <c r="M50" s="296" t="str">
        <f t="shared" si="1"/>
        <v>L</v>
      </c>
      <c r="N50" s="287">
        <f t="shared" ref="N50:N55" si="14">IF(M50="","",IF(AND(E50=K50,L50=G50),GPOSPuntosPorMarcador,0)+IF(M50=I50,GPOSPuntosPorGanador,0)+IF(E50-G50=K50-L50,GPOSPuntosPorDiferencia,0))</f>
        <v>2</v>
      </c>
      <c r="O50" s="166"/>
      <c r="P50" s="166"/>
      <c r="Q50" s="166"/>
      <c r="R50" s="166"/>
      <c r="S50" s="166"/>
    </row>
    <row r="51" spans="1:19" s="158" customFormat="1" ht="30.95" customHeight="1" thickBot="1" x14ac:dyDescent="0.25">
      <c r="A51" s="276">
        <f>Global!A51</f>
        <v>44889</v>
      </c>
      <c r="B51" s="306">
        <f>Global!B51</f>
        <v>0.16666666666666666</v>
      </c>
      <c r="C51" s="289">
        <f>Global!C51</f>
        <v>14</v>
      </c>
      <c r="D51" s="290" t="str">
        <f>Global!D51</f>
        <v>Suiza (Switzerland)</v>
      </c>
      <c r="E51" s="291">
        <v>2</v>
      </c>
      <c r="F51" s="292" t="s">
        <v>4</v>
      </c>
      <c r="G51" s="291">
        <v>1</v>
      </c>
      <c r="H51" s="293" t="str">
        <f>Global!H51</f>
        <v>Camerún (Cameroon)</v>
      </c>
      <c r="I51" s="283" t="str">
        <f t="shared" si="13"/>
        <v>L</v>
      </c>
      <c r="J51" s="284"/>
      <c r="K51" s="285">
        <f>IF(Global!E51="","",Global!E51)</f>
        <v>1</v>
      </c>
      <c r="L51" s="285">
        <f>IF(Global!G51="","",Global!G51)</f>
        <v>0</v>
      </c>
      <c r="M51" s="296" t="str">
        <f t="shared" si="1"/>
        <v>L</v>
      </c>
      <c r="N51" s="287">
        <f t="shared" si="14"/>
        <v>2</v>
      </c>
      <c r="O51" s="166"/>
      <c r="P51" s="166"/>
      <c r="Q51" s="166"/>
      <c r="R51" s="166"/>
      <c r="S51" s="166"/>
    </row>
    <row r="52" spans="1:19" s="158" customFormat="1" ht="30.95" customHeight="1" thickBot="1" x14ac:dyDescent="0.25">
      <c r="A52" s="276">
        <f>Global!A52</f>
        <v>44893</v>
      </c>
      <c r="B52" s="306">
        <f>Global!B52</f>
        <v>0.41666666666666669</v>
      </c>
      <c r="C52" s="289">
        <f>Global!C52</f>
        <v>29</v>
      </c>
      <c r="D52" s="290" t="str">
        <f>Global!D52</f>
        <v>Brasil (Brazil)</v>
      </c>
      <c r="E52" s="291">
        <v>2</v>
      </c>
      <c r="F52" s="292" t="s">
        <v>4</v>
      </c>
      <c r="G52" s="291">
        <v>0</v>
      </c>
      <c r="H52" s="293" t="str">
        <f>Global!H52</f>
        <v>Suiza (Switzerland)</v>
      </c>
      <c r="I52" s="283" t="str">
        <f t="shared" si="13"/>
        <v>L</v>
      </c>
      <c r="J52" s="284"/>
      <c r="K52" s="285">
        <f>IF(Global!E52="","",Global!E52)</f>
        <v>1</v>
      </c>
      <c r="L52" s="285">
        <f>IF(Global!G52="","",Global!G52)</f>
        <v>0</v>
      </c>
      <c r="M52" s="296" t="str">
        <f t="shared" si="1"/>
        <v>L</v>
      </c>
      <c r="N52" s="287">
        <f t="shared" si="14"/>
        <v>1</v>
      </c>
      <c r="O52" s="166"/>
      <c r="P52" s="166"/>
      <c r="Q52" s="166"/>
      <c r="R52" s="166"/>
      <c r="S52" s="166"/>
    </row>
    <row r="53" spans="1:19" s="158" customFormat="1" ht="30.95" customHeight="1" thickBot="1" x14ac:dyDescent="0.25">
      <c r="A53" s="276">
        <f>Global!A53</f>
        <v>44893</v>
      </c>
      <c r="B53" s="306">
        <f>Global!B53</f>
        <v>0.16666666666666666</v>
      </c>
      <c r="C53" s="289">
        <f>Global!C53</f>
        <v>30</v>
      </c>
      <c r="D53" s="290" t="str">
        <f>Global!D53</f>
        <v>Camerún (Cameroon)</v>
      </c>
      <c r="E53" s="291">
        <v>1</v>
      </c>
      <c r="F53" s="292" t="s">
        <v>4</v>
      </c>
      <c r="G53" s="291">
        <v>1</v>
      </c>
      <c r="H53" s="293" t="str">
        <f>Global!H53</f>
        <v>Serbia</v>
      </c>
      <c r="I53" s="283" t="str">
        <f t="shared" si="13"/>
        <v>E</v>
      </c>
      <c r="J53" s="284"/>
      <c r="K53" s="285">
        <f>IF(Global!E53="","",Global!E53)</f>
        <v>3</v>
      </c>
      <c r="L53" s="285">
        <f>IF(Global!G53="","",Global!G53)</f>
        <v>3</v>
      </c>
      <c r="M53" s="296" t="str">
        <f t="shared" si="1"/>
        <v>E</v>
      </c>
      <c r="N53" s="287">
        <f t="shared" si="14"/>
        <v>2</v>
      </c>
      <c r="O53" s="166"/>
      <c r="P53" s="166"/>
      <c r="Q53" s="166"/>
      <c r="R53" s="166"/>
      <c r="S53" s="166"/>
    </row>
    <row r="54" spans="1:19" s="158" customFormat="1" ht="30.95" customHeight="1" thickBot="1" x14ac:dyDescent="0.25">
      <c r="A54" s="276">
        <f>Global!A54</f>
        <v>44897</v>
      </c>
      <c r="B54" s="306">
        <f>Global!B54</f>
        <v>0.54166666666666663</v>
      </c>
      <c r="C54" s="289">
        <f>Global!C54</f>
        <v>45</v>
      </c>
      <c r="D54" s="290" t="str">
        <f>Global!D54</f>
        <v>Camerún (Cameroon)</v>
      </c>
      <c r="E54" s="291">
        <v>0</v>
      </c>
      <c r="F54" s="292" t="s">
        <v>4</v>
      </c>
      <c r="G54" s="291">
        <v>2</v>
      </c>
      <c r="H54" s="293" t="str">
        <f>Global!H54</f>
        <v>Brasil (Brazil)</v>
      </c>
      <c r="I54" s="283" t="str">
        <f t="shared" si="13"/>
        <v>V</v>
      </c>
      <c r="J54" s="284"/>
      <c r="K54" s="285">
        <f>IF(Global!E54="","",Global!E54)</f>
        <v>1</v>
      </c>
      <c r="L54" s="285">
        <f>IF(Global!G54="","",Global!G54)</f>
        <v>0</v>
      </c>
      <c r="M54" s="296" t="str">
        <f t="shared" si="1"/>
        <v>L</v>
      </c>
      <c r="N54" s="287">
        <f t="shared" si="14"/>
        <v>0</v>
      </c>
      <c r="O54" s="166"/>
      <c r="P54" s="166"/>
      <c r="Q54" s="166"/>
      <c r="R54" s="166"/>
      <c r="S54" s="166"/>
    </row>
    <row r="55" spans="1:19" s="158" customFormat="1" ht="30.95" customHeight="1" thickBot="1" x14ac:dyDescent="0.25">
      <c r="A55" s="276">
        <f>Global!A55</f>
        <v>44897</v>
      </c>
      <c r="B55" s="306">
        <f>Global!B55</f>
        <v>0.54166666666666663</v>
      </c>
      <c r="C55" s="289">
        <f>Global!C55</f>
        <v>46</v>
      </c>
      <c r="D55" s="290" t="str">
        <f>Global!D55</f>
        <v>Serbia</v>
      </c>
      <c r="E55" s="291">
        <v>2</v>
      </c>
      <c r="F55" s="292" t="s">
        <v>4</v>
      </c>
      <c r="G55" s="291">
        <v>2</v>
      </c>
      <c r="H55" s="293" t="str">
        <f>Global!H55</f>
        <v>Suiza (Switzerland)</v>
      </c>
      <c r="I55" s="283" t="str">
        <f t="shared" si="13"/>
        <v>E</v>
      </c>
      <c r="J55" s="284"/>
      <c r="K55" s="285">
        <f>IF(Global!E55="","",Global!E55)</f>
        <v>2</v>
      </c>
      <c r="L55" s="285">
        <f>IF(Global!G55="","",Global!G55)</f>
        <v>3</v>
      </c>
      <c r="M55" s="296" t="str">
        <f t="shared" si="1"/>
        <v>V</v>
      </c>
      <c r="N55" s="287">
        <f t="shared" si="14"/>
        <v>0</v>
      </c>
      <c r="O55" s="166"/>
      <c r="P55" s="166"/>
      <c r="Q55" s="166"/>
      <c r="R55" s="166"/>
      <c r="S55" s="166"/>
    </row>
    <row r="56" spans="1:19" s="158" customFormat="1" ht="17.25" customHeight="1" thickBot="1" x14ac:dyDescent="0.25">
      <c r="A56" s="297" t="str">
        <f>Global!A56</f>
        <v>GRUPO H (Group H)</v>
      </c>
      <c r="B56" s="298"/>
      <c r="C56" s="299"/>
      <c r="D56" s="298"/>
      <c r="E56" s="300"/>
      <c r="F56" s="298"/>
      <c r="G56" s="300"/>
      <c r="H56" s="298"/>
      <c r="I56" s="301"/>
      <c r="J56" s="117"/>
      <c r="K56" s="302"/>
      <c r="L56" s="302"/>
      <c r="M56" s="303" t="str">
        <f t="shared" si="1"/>
        <v/>
      </c>
      <c r="N56" s="304"/>
      <c r="O56" s="166"/>
      <c r="P56" s="166"/>
      <c r="Q56" s="166"/>
      <c r="R56" s="166"/>
      <c r="S56" s="166"/>
    </row>
    <row r="57" spans="1:19" s="158" customFormat="1" ht="30.95" customHeight="1" thickBot="1" x14ac:dyDescent="0.25">
      <c r="A57" s="276">
        <f>Global!A57</f>
        <v>44889</v>
      </c>
      <c r="B57" s="305">
        <f>Global!B57</f>
        <v>0.41666666666666669</v>
      </c>
      <c r="C57" s="278">
        <f>Global!C57</f>
        <v>15</v>
      </c>
      <c r="D57" s="279" t="str">
        <f>Global!D57</f>
        <v>Portugal</v>
      </c>
      <c r="E57" s="280">
        <v>2</v>
      </c>
      <c r="F57" s="281" t="s">
        <v>4</v>
      </c>
      <c r="G57" s="280">
        <v>1</v>
      </c>
      <c r="H57" s="282" t="str">
        <f>Global!H57</f>
        <v>Ghana</v>
      </c>
      <c r="I57" s="283" t="str">
        <f t="shared" ref="I57:I62" si="15">IF(OR(E57="",G57=""),"",IF(E57&gt;G57,"L",IF(G57&gt;E57,"V","E")))</f>
        <v>L</v>
      </c>
      <c r="J57" s="284"/>
      <c r="K57" s="285">
        <f>IF(Global!E57="","",Global!E57)</f>
        <v>3</v>
      </c>
      <c r="L57" s="285">
        <f>IF(Global!G57="","",Global!G57)</f>
        <v>2</v>
      </c>
      <c r="M57" s="296" t="str">
        <f t="shared" si="1"/>
        <v>L</v>
      </c>
      <c r="N57" s="287">
        <f t="shared" ref="N57:N62" si="16">IF(M57="","",IF(AND(E57=K57,L57=G57),GPOSPuntosPorMarcador,0)+IF(M57=I57,GPOSPuntosPorGanador,0)+IF(E57-G57=K57-L57,GPOSPuntosPorDiferencia,0))</f>
        <v>2</v>
      </c>
      <c r="O57" s="166"/>
      <c r="P57" s="166"/>
      <c r="Q57" s="166"/>
      <c r="R57" s="166"/>
      <c r="S57" s="166"/>
    </row>
    <row r="58" spans="1:19" s="158" customFormat="1" ht="30.95" customHeight="1" thickBot="1" x14ac:dyDescent="0.25">
      <c r="A58" s="276">
        <f>Global!A58</f>
        <v>44889</v>
      </c>
      <c r="B58" s="306">
        <f>Global!B58</f>
        <v>0.29166666666666669</v>
      </c>
      <c r="C58" s="289">
        <f>Global!C58</f>
        <v>16</v>
      </c>
      <c r="D58" s="290" t="str">
        <f>Global!D58</f>
        <v>Uruguay</v>
      </c>
      <c r="E58" s="280">
        <v>2</v>
      </c>
      <c r="F58" s="292" t="s">
        <v>4</v>
      </c>
      <c r="G58" s="291">
        <v>0</v>
      </c>
      <c r="H58" s="293" t="str">
        <f>Global!H58</f>
        <v>Corea del Sur (S. Korea)</v>
      </c>
      <c r="I58" s="283" t="str">
        <f t="shared" si="15"/>
        <v>L</v>
      </c>
      <c r="J58" s="284"/>
      <c r="K58" s="285">
        <f>IF(Global!E58="","",Global!E58)</f>
        <v>0</v>
      </c>
      <c r="L58" s="285">
        <f>IF(Global!G58="","",Global!G58)</f>
        <v>0</v>
      </c>
      <c r="M58" s="296" t="str">
        <f t="shared" si="1"/>
        <v>E</v>
      </c>
      <c r="N58" s="287">
        <f t="shared" si="16"/>
        <v>0</v>
      </c>
      <c r="O58" s="166"/>
      <c r="P58" s="166"/>
      <c r="Q58" s="166"/>
      <c r="R58" s="166"/>
      <c r="S58" s="166"/>
    </row>
    <row r="59" spans="1:19" s="158" customFormat="1" ht="30.95" customHeight="1" thickBot="1" x14ac:dyDescent="0.25">
      <c r="A59" s="276">
        <f>Global!A59</f>
        <v>44893</v>
      </c>
      <c r="B59" s="306">
        <f>Global!B59</f>
        <v>0.54166666666666663</v>
      </c>
      <c r="C59" s="289">
        <f>Global!C59</f>
        <v>31</v>
      </c>
      <c r="D59" s="290" t="str">
        <f>Global!D59</f>
        <v>Portugal</v>
      </c>
      <c r="E59" s="291">
        <v>1</v>
      </c>
      <c r="F59" s="292" t="s">
        <v>4</v>
      </c>
      <c r="G59" s="291">
        <v>1</v>
      </c>
      <c r="H59" s="293" t="str">
        <f>Global!H59</f>
        <v>Uruguay</v>
      </c>
      <c r="I59" s="283" t="str">
        <f t="shared" si="15"/>
        <v>E</v>
      </c>
      <c r="J59" s="284"/>
      <c r="K59" s="285">
        <f>IF(Global!E59="","",Global!E59)</f>
        <v>2</v>
      </c>
      <c r="L59" s="285">
        <f>IF(Global!G59="","",Global!G59)</f>
        <v>0</v>
      </c>
      <c r="M59" s="296" t="str">
        <f t="shared" si="1"/>
        <v>L</v>
      </c>
      <c r="N59" s="287">
        <f t="shared" si="16"/>
        <v>0</v>
      </c>
      <c r="O59" s="166"/>
      <c r="P59" s="166"/>
      <c r="Q59" s="166"/>
      <c r="R59" s="166"/>
      <c r="S59" s="166"/>
    </row>
    <row r="60" spans="1:19" s="158" customFormat="1" ht="30.95" customHeight="1" thickBot="1" x14ac:dyDescent="0.25">
      <c r="A60" s="276">
        <f>Global!A60</f>
        <v>44893</v>
      </c>
      <c r="B60" s="306">
        <f>Global!B60</f>
        <v>0.29166666666666669</v>
      </c>
      <c r="C60" s="289">
        <f>Global!C60</f>
        <v>32</v>
      </c>
      <c r="D60" s="290" t="str">
        <f>Global!D60</f>
        <v>Corea del Sur (S. Korea)</v>
      </c>
      <c r="E60" s="280">
        <v>0</v>
      </c>
      <c r="F60" s="292" t="s">
        <v>4</v>
      </c>
      <c r="G60" s="291">
        <v>0</v>
      </c>
      <c r="H60" s="293" t="str">
        <f>Global!H60</f>
        <v>Ghana</v>
      </c>
      <c r="I60" s="283" t="str">
        <f t="shared" si="15"/>
        <v>E</v>
      </c>
      <c r="J60" s="284"/>
      <c r="K60" s="285">
        <f>IF(Global!E60="","",Global!E60)</f>
        <v>2</v>
      </c>
      <c r="L60" s="285">
        <f>IF(Global!G60="","",Global!G60)</f>
        <v>3</v>
      </c>
      <c r="M60" s="296" t="str">
        <f t="shared" si="1"/>
        <v>V</v>
      </c>
      <c r="N60" s="287">
        <f t="shared" si="16"/>
        <v>0</v>
      </c>
      <c r="O60" s="166"/>
      <c r="P60" s="166"/>
      <c r="Q60" s="166"/>
      <c r="R60" s="166"/>
      <c r="S60" s="166"/>
    </row>
    <row r="61" spans="1:19" s="158" customFormat="1" ht="30.95" customHeight="1" thickBot="1" x14ac:dyDescent="0.25">
      <c r="A61" s="276">
        <f>Global!A61</f>
        <v>44897</v>
      </c>
      <c r="B61" s="306">
        <f>Global!B61</f>
        <v>0.375</v>
      </c>
      <c r="C61" s="289">
        <f>Global!C61</f>
        <v>47</v>
      </c>
      <c r="D61" s="290" t="str">
        <f>Global!D61</f>
        <v>Corea del Sur (S. Korea)</v>
      </c>
      <c r="E61" s="291">
        <v>0</v>
      </c>
      <c r="F61" s="292" t="s">
        <v>4</v>
      </c>
      <c r="G61" s="291">
        <v>2</v>
      </c>
      <c r="H61" s="293" t="str">
        <f>Global!H61</f>
        <v>Portugal</v>
      </c>
      <c r="I61" s="283" t="str">
        <f t="shared" si="15"/>
        <v>V</v>
      </c>
      <c r="J61" s="284"/>
      <c r="K61" s="285">
        <f>IF(Global!E61="","",Global!E61)</f>
        <v>2</v>
      </c>
      <c r="L61" s="285">
        <f>IF(Global!G61="","",Global!G61)</f>
        <v>1</v>
      </c>
      <c r="M61" s="296" t="str">
        <f t="shared" si="1"/>
        <v>L</v>
      </c>
      <c r="N61" s="287">
        <f t="shared" si="16"/>
        <v>0</v>
      </c>
      <c r="O61" s="166"/>
      <c r="P61" s="166"/>
      <c r="Q61" s="166"/>
      <c r="R61" s="166"/>
      <c r="S61" s="166"/>
    </row>
    <row r="62" spans="1:19" s="158" customFormat="1" ht="30.95" customHeight="1" thickBot="1" x14ac:dyDescent="0.25">
      <c r="A62" s="276">
        <f>Global!A62</f>
        <v>44897</v>
      </c>
      <c r="B62" s="306">
        <f>Global!B62</f>
        <v>0.375</v>
      </c>
      <c r="C62" s="289">
        <f>Global!C62</f>
        <v>48</v>
      </c>
      <c r="D62" s="290" t="str">
        <f>Global!D62</f>
        <v>Ghana</v>
      </c>
      <c r="E62" s="291">
        <v>1</v>
      </c>
      <c r="F62" s="292" t="s">
        <v>4</v>
      </c>
      <c r="G62" s="291">
        <v>2</v>
      </c>
      <c r="H62" s="293" t="str">
        <f>Global!H62</f>
        <v>Uruguay</v>
      </c>
      <c r="I62" s="283" t="str">
        <f t="shared" si="15"/>
        <v>V</v>
      </c>
      <c r="J62" s="284"/>
      <c r="K62" s="285">
        <f>IF(Global!E62="","",Global!E62)</f>
        <v>0</v>
      </c>
      <c r="L62" s="285">
        <f>IF(Global!G62="","",Global!G62)</f>
        <v>2</v>
      </c>
      <c r="M62" s="296" t="str">
        <f t="shared" si="1"/>
        <v>V</v>
      </c>
      <c r="N62" s="287">
        <f t="shared" si="16"/>
        <v>1</v>
      </c>
      <c r="O62" s="166"/>
      <c r="P62" s="166"/>
      <c r="Q62" s="166"/>
      <c r="R62" s="166"/>
      <c r="S62" s="166"/>
    </row>
    <row r="63" spans="1:19" s="158" customFormat="1" ht="17.25" customHeight="1" thickBot="1" x14ac:dyDescent="0.25">
      <c r="A63" s="297" t="str">
        <f>Global!A63</f>
        <v>OCTAVOS DE FINAL (Round of 16)</v>
      </c>
      <c r="B63" s="312"/>
      <c r="C63" s="313"/>
      <c r="D63" s="298"/>
      <c r="E63" s="300"/>
      <c r="F63" s="298"/>
      <c r="G63" s="300"/>
      <c r="H63" s="298"/>
      <c r="I63" s="301"/>
      <c r="J63" s="117"/>
      <c r="K63" s="302"/>
      <c r="L63" s="302"/>
      <c r="M63" s="303" t="str">
        <f t="shared" si="1"/>
        <v/>
      </c>
      <c r="N63" s="304"/>
      <c r="O63" s="166"/>
      <c r="P63" s="166"/>
      <c r="Q63" s="166"/>
      <c r="R63" s="166"/>
      <c r="S63" s="166"/>
    </row>
    <row r="64" spans="1:19" s="158" customFormat="1" ht="30.95" customHeight="1" thickBot="1" x14ac:dyDescent="0.25">
      <c r="A64" s="276">
        <f>Global!A64</f>
        <v>44898</v>
      </c>
      <c r="B64" s="305">
        <f>Global!B64</f>
        <v>0.375</v>
      </c>
      <c r="C64" s="278">
        <f>Global!C64</f>
        <v>49</v>
      </c>
      <c r="D64" s="281" t="str">
        <f>Global!D64</f>
        <v>Holanda (Holland)</v>
      </c>
      <c r="E64" s="280">
        <v>2</v>
      </c>
      <c r="F64" s="281" t="s">
        <v>4</v>
      </c>
      <c r="G64" s="280">
        <v>1</v>
      </c>
      <c r="H64" s="314" t="str">
        <f>Global!H64</f>
        <v>Estados Unidos (USA)</v>
      </c>
      <c r="I64" s="283" t="str">
        <f t="shared" ref="I64:I71" si="17">IF(OR(E64="",G64=""),"",IF(E64&gt;G64,"L",IF(G64&gt;E64,"V","E")))</f>
        <v>L</v>
      </c>
      <c r="J64" s="284"/>
      <c r="K64" s="285">
        <f>IF(Global!E64="","",Global!E64)</f>
        <v>3</v>
      </c>
      <c r="L64" s="285">
        <f>IF(Global!G64="","",Global!G64)</f>
        <v>1</v>
      </c>
      <c r="M64" s="296" t="str">
        <f t="shared" si="1"/>
        <v>L</v>
      </c>
      <c r="N64" s="287">
        <f t="shared" ref="N64:N71" si="18">IF(M64="","",IF(AND(E64=K64,L64=G64),OCTPuntosPorMarcador,0)+IF(M64=I64,OCTPuntosPorGanador,0)+IF(E64-G64=K64-L64,OCTPuntosPorDiferencia,0))</f>
        <v>3</v>
      </c>
      <c r="O64" s="166"/>
      <c r="P64" s="166"/>
      <c r="Q64" s="166"/>
      <c r="R64" s="166"/>
      <c r="S64" s="166"/>
    </row>
    <row r="65" spans="1:19" s="158" customFormat="1" ht="30.95" customHeight="1" thickBot="1" x14ac:dyDescent="0.25">
      <c r="A65" s="276">
        <f>Global!A65</f>
        <v>44898</v>
      </c>
      <c r="B65" s="306">
        <f>Global!B65</f>
        <v>0.54166666666666663</v>
      </c>
      <c r="C65" s="289">
        <f>Global!C65</f>
        <v>50</v>
      </c>
      <c r="D65" s="292" t="str">
        <f>Global!D65</f>
        <v>Argentina</v>
      </c>
      <c r="E65" s="291">
        <v>2</v>
      </c>
      <c r="F65" s="292" t="s">
        <v>4</v>
      </c>
      <c r="G65" s="291">
        <v>1</v>
      </c>
      <c r="H65" s="315" t="str">
        <f>Global!H65</f>
        <v>Australia</v>
      </c>
      <c r="I65" s="283" t="str">
        <f t="shared" si="17"/>
        <v>L</v>
      </c>
      <c r="J65" s="284"/>
      <c r="K65" s="285">
        <f>IF(Global!E65="","",Global!E65)</f>
        <v>2</v>
      </c>
      <c r="L65" s="285">
        <f>IF(Global!G65="","",Global!G65)</f>
        <v>1</v>
      </c>
      <c r="M65" s="296" t="str">
        <f t="shared" si="1"/>
        <v>L</v>
      </c>
      <c r="N65" s="287">
        <f t="shared" si="18"/>
        <v>5</v>
      </c>
      <c r="O65" s="166"/>
      <c r="P65" s="166"/>
      <c r="Q65" s="166"/>
      <c r="R65" s="166"/>
      <c r="S65" s="166"/>
    </row>
    <row r="66" spans="1:19" s="158" customFormat="1" ht="30.95" customHeight="1" thickBot="1" x14ac:dyDescent="0.25">
      <c r="A66" s="276">
        <f>Global!A66</f>
        <v>44899</v>
      </c>
      <c r="B66" s="306">
        <f>Global!B66</f>
        <v>0.375</v>
      </c>
      <c r="C66" s="289">
        <f>Global!C66</f>
        <v>51</v>
      </c>
      <c r="D66" s="292" t="str">
        <f>Global!D66</f>
        <v>Francia (France)</v>
      </c>
      <c r="E66" s="291">
        <v>2</v>
      </c>
      <c r="F66" s="292" t="s">
        <v>4</v>
      </c>
      <c r="G66" s="291">
        <v>1</v>
      </c>
      <c r="H66" s="315" t="str">
        <f>Global!H66</f>
        <v>Polonia (Poland)</v>
      </c>
      <c r="I66" s="283" t="str">
        <f t="shared" si="17"/>
        <v>L</v>
      </c>
      <c r="J66" s="284"/>
      <c r="K66" s="285">
        <f>IF(Global!E66="","",Global!E66)</f>
        <v>3</v>
      </c>
      <c r="L66" s="285">
        <f>IF(Global!G66="","",Global!G66)</f>
        <v>1</v>
      </c>
      <c r="M66" s="296" t="str">
        <f t="shared" si="1"/>
        <v>L</v>
      </c>
      <c r="N66" s="287">
        <f t="shared" si="18"/>
        <v>3</v>
      </c>
      <c r="O66" s="166"/>
      <c r="P66" s="166"/>
      <c r="Q66" s="166"/>
      <c r="R66" s="166"/>
      <c r="S66" s="166"/>
    </row>
    <row r="67" spans="1:19" s="158" customFormat="1" ht="30.95" customHeight="1" thickBot="1" x14ac:dyDescent="0.25">
      <c r="A67" s="276">
        <f>Global!A67</f>
        <v>44899</v>
      </c>
      <c r="B67" s="306">
        <f>Global!B67</f>
        <v>0.54166666666666663</v>
      </c>
      <c r="C67" s="289">
        <f>Global!C67</f>
        <v>52</v>
      </c>
      <c r="D67" s="292" t="str">
        <f>Global!D67</f>
        <v>Inglaterra (England)</v>
      </c>
      <c r="E67" s="291">
        <v>2</v>
      </c>
      <c r="F67" s="292" t="s">
        <v>4</v>
      </c>
      <c r="G67" s="291">
        <v>0</v>
      </c>
      <c r="H67" s="315" t="str">
        <f>Global!H67</f>
        <v>Senegal</v>
      </c>
      <c r="I67" s="283" t="str">
        <f t="shared" si="17"/>
        <v>L</v>
      </c>
      <c r="J67" s="284"/>
      <c r="K67" s="285">
        <f>IF(Global!E67="","",Global!E67)</f>
        <v>3</v>
      </c>
      <c r="L67" s="285">
        <f>IF(Global!G67="","",Global!G67)</f>
        <v>0</v>
      </c>
      <c r="M67" s="296" t="str">
        <f t="shared" si="1"/>
        <v>L</v>
      </c>
      <c r="N67" s="287">
        <f t="shared" si="18"/>
        <v>3</v>
      </c>
      <c r="O67" s="166"/>
      <c r="P67" s="166"/>
      <c r="Q67" s="166"/>
      <c r="R67" s="166"/>
      <c r="S67" s="166"/>
    </row>
    <row r="68" spans="1:19" s="158" customFormat="1" ht="30.95" customHeight="1" thickBot="1" x14ac:dyDescent="0.25">
      <c r="A68" s="276">
        <f>Global!A68</f>
        <v>44900</v>
      </c>
      <c r="B68" s="306">
        <f>Global!B68</f>
        <v>0.375</v>
      </c>
      <c r="C68" s="289">
        <f>Global!C68</f>
        <v>53</v>
      </c>
      <c r="D68" s="292" t="str">
        <f>Global!D68</f>
        <v>Japón (Japan)</v>
      </c>
      <c r="E68" s="291">
        <v>2</v>
      </c>
      <c r="F68" s="292" t="s">
        <v>4</v>
      </c>
      <c r="G68" s="291">
        <v>0</v>
      </c>
      <c r="H68" s="315" t="str">
        <f>Global!H68</f>
        <v>Croacia</v>
      </c>
      <c r="I68" s="283" t="str">
        <f t="shared" si="17"/>
        <v>L</v>
      </c>
      <c r="J68" s="284"/>
      <c r="K68" s="285">
        <f>IF(Global!E68="","",Global!E68)</f>
        <v>1</v>
      </c>
      <c r="L68" s="285">
        <f>IF(Global!G68="","",Global!G68)</f>
        <v>1</v>
      </c>
      <c r="M68" s="296" t="str">
        <f t="shared" si="1"/>
        <v>E</v>
      </c>
      <c r="N68" s="287">
        <f t="shared" si="18"/>
        <v>0</v>
      </c>
      <c r="O68" s="166"/>
      <c r="P68" s="166"/>
      <c r="Q68" s="166"/>
      <c r="R68" s="166"/>
      <c r="S68" s="166"/>
    </row>
    <row r="69" spans="1:19" s="158" customFormat="1" ht="30.95" customHeight="1" thickBot="1" x14ac:dyDescent="0.25">
      <c r="A69" s="276">
        <f>Global!A69</f>
        <v>44900</v>
      </c>
      <c r="B69" s="306">
        <f>Global!B69</f>
        <v>0.54166666666666663</v>
      </c>
      <c r="C69" s="289">
        <f>Global!C69</f>
        <v>54</v>
      </c>
      <c r="D69" s="292" t="str">
        <f>Global!D69</f>
        <v>Brasil (Brazil)</v>
      </c>
      <c r="E69" s="291">
        <v>3</v>
      </c>
      <c r="F69" s="292" t="s">
        <v>4</v>
      </c>
      <c r="G69" s="291">
        <v>1</v>
      </c>
      <c r="H69" s="315" t="str">
        <f>Global!H69</f>
        <v>Corea del Sur (S. Korea)</v>
      </c>
      <c r="I69" s="283" t="str">
        <f t="shared" si="17"/>
        <v>L</v>
      </c>
      <c r="J69" s="284"/>
      <c r="K69" s="285">
        <f>IF(Global!E69="","",Global!E69)</f>
        <v>4</v>
      </c>
      <c r="L69" s="285">
        <f>IF(Global!G69="","",Global!G69)</f>
        <v>1</v>
      </c>
      <c r="M69" s="296" t="str">
        <f t="shared" si="1"/>
        <v>L</v>
      </c>
      <c r="N69" s="287">
        <f t="shared" si="18"/>
        <v>3</v>
      </c>
      <c r="O69" s="166"/>
      <c r="P69" s="166"/>
      <c r="Q69" s="166"/>
      <c r="R69" s="166"/>
      <c r="S69" s="166"/>
    </row>
    <row r="70" spans="1:19" s="158" customFormat="1" ht="30.95" customHeight="1" thickBot="1" x14ac:dyDescent="0.25">
      <c r="A70" s="276">
        <f>Global!A70</f>
        <v>44901</v>
      </c>
      <c r="B70" s="306">
        <f>Global!B70</f>
        <v>0.375</v>
      </c>
      <c r="C70" s="289">
        <f>Global!C70</f>
        <v>55</v>
      </c>
      <c r="D70" s="292" t="str">
        <f>Global!D70</f>
        <v>Marruecos (Morocco)</v>
      </c>
      <c r="E70" s="291">
        <v>1</v>
      </c>
      <c r="F70" s="292" t="s">
        <v>4</v>
      </c>
      <c r="G70" s="291">
        <v>2</v>
      </c>
      <c r="H70" s="315" t="str">
        <f>Global!H70</f>
        <v>España (Spain)</v>
      </c>
      <c r="I70" s="283" t="str">
        <f t="shared" si="17"/>
        <v>V</v>
      </c>
      <c r="J70" s="284"/>
      <c r="K70" s="285">
        <f>IF(Global!E70="","",Global!E70)</f>
        <v>0</v>
      </c>
      <c r="L70" s="285">
        <f>IF(Global!G70="","",Global!G70)</f>
        <v>0</v>
      </c>
      <c r="M70" s="296" t="str">
        <f t="shared" si="1"/>
        <v>E</v>
      </c>
      <c r="N70" s="287">
        <f t="shared" si="18"/>
        <v>0</v>
      </c>
      <c r="O70" s="166"/>
      <c r="P70" s="166"/>
      <c r="Q70" s="166"/>
      <c r="R70" s="166"/>
      <c r="S70" s="166"/>
    </row>
    <row r="71" spans="1:19" s="158" customFormat="1" ht="30.95" customHeight="1" thickBot="1" x14ac:dyDescent="0.25">
      <c r="A71" s="276">
        <f>Global!A71</f>
        <v>44901</v>
      </c>
      <c r="B71" s="306">
        <f>Global!B71</f>
        <v>0.54166666666666663</v>
      </c>
      <c r="C71" s="289">
        <f>Global!C71</f>
        <v>56</v>
      </c>
      <c r="D71" s="292" t="str">
        <f>Global!D71</f>
        <v>Portugal</v>
      </c>
      <c r="E71" s="291">
        <v>1</v>
      </c>
      <c r="F71" s="292" t="s">
        <v>4</v>
      </c>
      <c r="G71" s="291">
        <v>0</v>
      </c>
      <c r="H71" s="315" t="str">
        <f>Global!H71</f>
        <v>Suiza (Switzerland)</v>
      </c>
      <c r="I71" s="283" t="str">
        <f t="shared" si="17"/>
        <v>L</v>
      </c>
      <c r="J71" s="284"/>
      <c r="K71" s="285">
        <f>IF(Global!E71="","",Global!E71)</f>
        <v>6</v>
      </c>
      <c r="L71" s="285">
        <f>IF(Global!G71="","",Global!G71)</f>
        <v>1</v>
      </c>
      <c r="M71" s="296" t="str">
        <f t="shared" si="1"/>
        <v>L</v>
      </c>
      <c r="N71" s="287">
        <f t="shared" si="18"/>
        <v>3</v>
      </c>
      <c r="O71" s="166"/>
      <c r="P71" s="166"/>
      <c r="Q71" s="166"/>
      <c r="R71" s="166"/>
      <c r="S71" s="166"/>
    </row>
    <row r="72" spans="1:19" s="158" customFormat="1" ht="17.25" customHeight="1" thickBot="1" x14ac:dyDescent="0.25">
      <c r="A72" s="297" t="str">
        <f>Global!A72</f>
        <v>CUARTOS DE FINAL (Quarterfinals)</v>
      </c>
      <c r="B72" s="312"/>
      <c r="C72" s="313"/>
      <c r="D72" s="298"/>
      <c r="E72" s="300"/>
      <c r="F72" s="298"/>
      <c r="G72" s="300"/>
      <c r="H72" s="298"/>
      <c r="I72" s="301"/>
      <c r="J72" s="117"/>
      <c r="K72" s="302"/>
      <c r="L72" s="302"/>
      <c r="M72" s="303" t="str">
        <f t="shared" ref="M72:M83" si="19">IF(OR(K72="",L72=""),"",IF(K72&gt;L72,"L",IF(L72&gt;K72,"V","E")))</f>
        <v/>
      </c>
      <c r="N72" s="304"/>
      <c r="O72" s="166"/>
      <c r="P72" s="166"/>
      <c r="Q72" s="166"/>
      <c r="R72" s="166"/>
      <c r="S72" s="166"/>
    </row>
    <row r="73" spans="1:19" s="158" customFormat="1" ht="30.95" customHeight="1" thickBot="1" x14ac:dyDescent="0.25">
      <c r="A73" s="276">
        <f>Global!A73</f>
        <v>44904</v>
      </c>
      <c r="B73" s="305">
        <f>Global!B73</f>
        <v>0.375</v>
      </c>
      <c r="C73" s="278">
        <f>Global!C73</f>
        <v>57</v>
      </c>
      <c r="D73" s="292" t="str">
        <f>Global!D73</f>
        <v>Croacia</v>
      </c>
      <c r="E73" s="280">
        <v>1</v>
      </c>
      <c r="F73" s="281" t="s">
        <v>4</v>
      </c>
      <c r="G73" s="280">
        <v>1</v>
      </c>
      <c r="H73" s="315" t="str">
        <f>Global!H73</f>
        <v>Brasil (Brazil)</v>
      </c>
      <c r="I73" s="283" t="str">
        <f>IF(OR(E73="",G73=""),"",IF(E73&gt;G73,"L",IF(G73&gt;E73,"V","E")))</f>
        <v>E</v>
      </c>
      <c r="J73" s="284"/>
      <c r="K73" s="285">
        <f>IF(Global!E73="","",Global!E73)</f>
        <v>0</v>
      </c>
      <c r="L73" s="285">
        <f>IF(Global!G73="","",Global!G73)</f>
        <v>0</v>
      </c>
      <c r="M73" s="296" t="str">
        <f t="shared" si="19"/>
        <v>E</v>
      </c>
      <c r="N73" s="287">
        <f>IF(M73="","",IF(AND(E73=K73,L73=G73),CTOSPuntosPorMarcador,0)+IF(M73=I73,CTOSPuntosPorGanador,0)+IF(E73-G73=K73-L73,CTOSPuntosPorDiferencia,0))</f>
        <v>6</v>
      </c>
      <c r="O73" s="166"/>
      <c r="P73" s="166"/>
      <c r="Q73" s="166"/>
      <c r="R73" s="166"/>
      <c r="S73" s="166"/>
    </row>
    <row r="74" spans="1:19" s="158" customFormat="1" ht="30.95" customHeight="1" thickBot="1" x14ac:dyDescent="0.25">
      <c r="A74" s="276">
        <f>Global!A74</f>
        <v>44904</v>
      </c>
      <c r="B74" s="306">
        <f>Global!B74</f>
        <v>0.54166666666666663</v>
      </c>
      <c r="C74" s="289">
        <f>Global!C74</f>
        <v>58</v>
      </c>
      <c r="D74" s="292" t="str">
        <f>Global!D74</f>
        <v>Holanda (Holland)</v>
      </c>
      <c r="E74" s="291">
        <v>2</v>
      </c>
      <c r="F74" s="292" t="s">
        <v>4</v>
      </c>
      <c r="G74" s="280">
        <v>2</v>
      </c>
      <c r="H74" s="315" t="str">
        <f>Global!H74</f>
        <v>Argentina</v>
      </c>
      <c r="I74" s="283" t="str">
        <f>IF(OR(E74="",G74=""),"",IF(E74&gt;G74,"L",IF(G74&gt;E74,"V","E")))</f>
        <v>E</v>
      </c>
      <c r="J74" s="284"/>
      <c r="K74" s="285">
        <f>IF(Global!E74="","",Global!E74)</f>
        <v>2</v>
      </c>
      <c r="L74" s="285">
        <f>IF(Global!G74="","",Global!G74)</f>
        <v>2</v>
      </c>
      <c r="M74" s="296" t="str">
        <f t="shared" si="19"/>
        <v>E</v>
      </c>
      <c r="N74" s="287">
        <f>IF(M74="","",IF(AND(E74=K74,L74=G74),CTOSPuntosPorMarcador,0)+IF(M74=I74,CTOSPuntosPorGanador,0)+IF(E74-G74=K74-L74,CTOSPuntosPorDiferencia,0))</f>
        <v>7</v>
      </c>
      <c r="O74" s="166"/>
      <c r="P74" s="166"/>
      <c r="Q74" s="166"/>
      <c r="R74" s="166"/>
      <c r="S74" s="166"/>
    </row>
    <row r="75" spans="1:19" s="158" customFormat="1" ht="30.95" customHeight="1" thickBot="1" x14ac:dyDescent="0.25">
      <c r="A75" s="276">
        <f>Global!A75</f>
        <v>44905</v>
      </c>
      <c r="B75" s="306">
        <f>Global!B75</f>
        <v>0.375</v>
      </c>
      <c r="C75" s="289">
        <f>Global!C75</f>
        <v>59</v>
      </c>
      <c r="D75" s="292" t="str">
        <f>Global!D75</f>
        <v>Marruecos (Morocco)</v>
      </c>
      <c r="E75" s="291">
        <v>1</v>
      </c>
      <c r="F75" s="292" t="s">
        <v>4</v>
      </c>
      <c r="G75" s="280">
        <v>0</v>
      </c>
      <c r="H75" s="315" t="str">
        <f>Global!H75</f>
        <v>Portugal</v>
      </c>
      <c r="I75" s="283" t="str">
        <f>IF(OR(E75="",G75=""),"",IF(E75&gt;G75,"L",IF(G75&gt;E75,"V","E")))</f>
        <v>L</v>
      </c>
      <c r="J75" s="284"/>
      <c r="K75" s="285">
        <f>IF(Global!E75="","",Global!E75)</f>
        <v>1</v>
      </c>
      <c r="L75" s="285">
        <f>IF(Global!G75="","",Global!G75)</f>
        <v>0</v>
      </c>
      <c r="M75" s="296" t="str">
        <f t="shared" si="19"/>
        <v>L</v>
      </c>
      <c r="N75" s="287">
        <f>IF(M75="","",IF(AND(E75=K75,L75=G75),CTOSPuntosPorMarcador,0)+IF(M75=I75,CTOSPuntosPorGanador,0)+IF(E75-G75=K75-L75,CTOSPuntosPorDiferencia,0))</f>
        <v>7</v>
      </c>
      <c r="O75" s="166"/>
      <c r="P75" s="166"/>
      <c r="Q75" s="166"/>
      <c r="R75" s="166"/>
      <c r="S75" s="166"/>
    </row>
    <row r="76" spans="1:19" s="158" customFormat="1" ht="30.95" customHeight="1" thickBot="1" x14ac:dyDescent="0.25">
      <c r="A76" s="276">
        <f>Global!A76</f>
        <v>44905</v>
      </c>
      <c r="B76" s="306">
        <f>Global!B76</f>
        <v>0.54166666666666663</v>
      </c>
      <c r="C76" s="289">
        <f>Global!C76</f>
        <v>60</v>
      </c>
      <c r="D76" s="292" t="str">
        <f>Global!D76</f>
        <v>Francia (France)</v>
      </c>
      <c r="E76" s="291">
        <v>1</v>
      </c>
      <c r="F76" s="292" t="s">
        <v>4</v>
      </c>
      <c r="G76" s="280">
        <v>2</v>
      </c>
      <c r="H76" s="315" t="str">
        <f>Global!H76</f>
        <v>Inglaterra (England)</v>
      </c>
      <c r="I76" s="283" t="str">
        <f>IF(OR(E76="",G76=""),"",IF(E76&gt;G76,"L",IF(G76&gt;E76,"V","E")))</f>
        <v>V</v>
      </c>
      <c r="J76" s="284"/>
      <c r="K76" s="285">
        <f>IF(Global!E76="","",Global!E76)</f>
        <v>2</v>
      </c>
      <c r="L76" s="285">
        <f>IF(Global!G76="","",Global!G76)</f>
        <v>1</v>
      </c>
      <c r="M76" s="296" t="str">
        <f t="shared" si="19"/>
        <v>L</v>
      </c>
      <c r="N76" s="287">
        <f>IF(M76="","",IF(AND(E76=K76,L76=G76),CTOSPuntosPorMarcador,0)+IF(M76=I76,CTOSPuntosPorGanador,0)+IF(E76-G76=K76-L76,CTOSPuntosPorDiferencia,0))</f>
        <v>0</v>
      </c>
      <c r="O76" s="166"/>
      <c r="P76" s="166"/>
      <c r="Q76" s="166"/>
      <c r="R76" s="166"/>
      <c r="S76" s="166"/>
    </row>
    <row r="77" spans="1:19" s="158" customFormat="1" ht="17.25" customHeight="1" thickBot="1" x14ac:dyDescent="0.25">
      <c r="A77" s="297" t="str">
        <f>Global!A77</f>
        <v>SEMIFINALES (Semifinals)</v>
      </c>
      <c r="B77" s="298"/>
      <c r="C77" s="299"/>
      <c r="D77" s="298"/>
      <c r="E77" s="300"/>
      <c r="F77" s="298"/>
      <c r="G77" s="300"/>
      <c r="H77" s="298"/>
      <c r="I77" s="301"/>
      <c r="J77" s="117"/>
      <c r="K77" s="302"/>
      <c r="L77" s="302"/>
      <c r="M77" s="303" t="str">
        <f t="shared" si="19"/>
        <v/>
      </c>
      <c r="N77" s="304"/>
      <c r="O77" s="166"/>
      <c r="P77" s="166"/>
      <c r="Q77" s="166"/>
      <c r="R77" s="166"/>
      <c r="S77" s="166"/>
    </row>
    <row r="78" spans="1:19" s="158" customFormat="1" ht="30.95" customHeight="1" thickBot="1" x14ac:dyDescent="0.25">
      <c r="A78" s="276">
        <f>Global!A78</f>
        <v>44908</v>
      </c>
      <c r="B78" s="305">
        <f>Global!B78</f>
        <v>0.54166666666666663</v>
      </c>
      <c r="C78" s="278">
        <f>Global!C78</f>
        <v>61</v>
      </c>
      <c r="D78" s="281" t="str">
        <f>Global!D78</f>
        <v>Croacia</v>
      </c>
      <c r="E78" s="280">
        <v>2</v>
      </c>
      <c r="F78" s="281" t="s">
        <v>4</v>
      </c>
      <c r="G78" s="280">
        <v>1</v>
      </c>
      <c r="H78" s="314" t="str">
        <f>Global!H78</f>
        <v>Argentina</v>
      </c>
      <c r="I78" s="283" t="str">
        <f>IF(OR(E78="",G78=""),"",IF(E78&gt;G78,"L",IF(G78&gt;E78,"V","E")))</f>
        <v>L</v>
      </c>
      <c r="J78" s="284"/>
      <c r="K78" s="285">
        <f>IF(Global!E78="","",Global!E78)</f>
        <v>0</v>
      </c>
      <c r="L78" s="285">
        <f>IF(Global!G78="","",Global!G78)</f>
        <v>3</v>
      </c>
      <c r="M78" s="296" t="str">
        <f t="shared" si="19"/>
        <v>V</v>
      </c>
      <c r="N78" s="287">
        <f>IF(M78="","",IF(AND(E78=K78,L78=G78),SEMIPuntosPorMarcador,0)+IF(M78=I78,SEMIPuntosPorGanador,0)+IF(E78-G78=K78-L78,SEMIPuntosPorDiferencia,0))</f>
        <v>0</v>
      </c>
      <c r="O78" s="166"/>
      <c r="P78" s="166"/>
      <c r="Q78" s="166"/>
      <c r="R78" s="166"/>
      <c r="S78" s="166"/>
    </row>
    <row r="79" spans="1:19" s="158" customFormat="1" ht="30.95" customHeight="1" thickBot="1" x14ac:dyDescent="0.25">
      <c r="A79" s="276">
        <f>Global!A79</f>
        <v>44909</v>
      </c>
      <c r="B79" s="306">
        <f>Global!B79</f>
        <v>0.54166666666666663</v>
      </c>
      <c r="C79" s="289">
        <f>Global!C79</f>
        <v>62</v>
      </c>
      <c r="D79" s="292" t="str">
        <f>Global!D79</f>
        <v>Marruecos (Morocco)</v>
      </c>
      <c r="E79" s="291">
        <v>1</v>
      </c>
      <c r="F79" s="292" t="s">
        <v>4</v>
      </c>
      <c r="G79" s="291">
        <v>0</v>
      </c>
      <c r="H79" s="315" t="str">
        <f>Global!H79</f>
        <v>Francia (France)</v>
      </c>
      <c r="I79" s="283" t="str">
        <f>IF(OR(E79="",G79=""),"",IF(E79&gt;G79,"L",IF(G79&gt;E79,"V","E")))</f>
        <v>L</v>
      </c>
      <c r="J79" s="284"/>
      <c r="K79" s="285">
        <f>IF(Global!E79="","",Global!E79)</f>
        <v>0</v>
      </c>
      <c r="L79" s="285">
        <f>IF(Global!G79="","",Global!G79)</f>
        <v>2</v>
      </c>
      <c r="M79" s="296" t="str">
        <f t="shared" si="19"/>
        <v>V</v>
      </c>
      <c r="N79" s="287">
        <f>IF(M79="","",IF(AND(E79=K79,L79=G79),SEMIPuntosPorMarcador,0)+IF(M79=I79,SEMIPuntosPorGanador,0)+IF(E79-G79=K79-L79,SEMIPuntosPorDiferencia,0))</f>
        <v>0</v>
      </c>
      <c r="O79" s="166"/>
      <c r="P79" s="166"/>
      <c r="Q79" s="166"/>
      <c r="R79" s="166"/>
      <c r="S79" s="166"/>
    </row>
    <row r="80" spans="1:19" s="158" customFormat="1" ht="17.25" customHeight="1" thickBot="1" x14ac:dyDescent="0.25">
      <c r="A80" s="297" t="str">
        <f>Global!A80</f>
        <v>TERCER PUESTO (Third Place)</v>
      </c>
      <c r="B80" s="312"/>
      <c r="C80" s="313"/>
      <c r="D80" s="298"/>
      <c r="E80" s="300"/>
      <c r="F80" s="298"/>
      <c r="G80" s="300"/>
      <c r="H80" s="298"/>
      <c r="I80" s="301"/>
      <c r="J80" s="117"/>
      <c r="K80" s="302"/>
      <c r="L80" s="302"/>
      <c r="M80" s="303" t="str">
        <f t="shared" si="19"/>
        <v/>
      </c>
      <c r="N80" s="304"/>
      <c r="O80" s="166"/>
      <c r="P80" s="166"/>
      <c r="Q80" s="166"/>
      <c r="R80" s="166"/>
      <c r="S80" s="166"/>
    </row>
    <row r="81" spans="1:19" s="158" customFormat="1" ht="30.95" customHeight="1" thickBot="1" x14ac:dyDescent="0.25">
      <c r="A81" s="276">
        <f>Global!A81</f>
        <v>44912</v>
      </c>
      <c r="B81" s="305">
        <f>Global!B81</f>
        <v>0.375</v>
      </c>
      <c r="C81" s="278">
        <f>Global!C81</f>
        <v>63</v>
      </c>
      <c r="D81" s="281" t="str">
        <f>Global!D81</f>
        <v>Croacia</v>
      </c>
      <c r="E81" s="280">
        <v>2</v>
      </c>
      <c r="F81" s="281" t="s">
        <v>4</v>
      </c>
      <c r="G81" s="280">
        <v>0</v>
      </c>
      <c r="H81" s="314" t="str">
        <f>Global!H81</f>
        <v>Marruecos (Morocco)</v>
      </c>
      <c r="I81" s="283" t="str">
        <f>IF(OR(E81="",G81=""),"",IF(E81&gt;G81,"L",IF(G81&gt;E81,"V","E")))</f>
        <v>L</v>
      </c>
      <c r="J81" s="284"/>
      <c r="K81" s="285">
        <f>IF(Global!E81="","",Global!E81)</f>
        <v>2</v>
      </c>
      <c r="L81" s="285">
        <f>IF(Global!G81="","",Global!G81)</f>
        <v>1</v>
      </c>
      <c r="M81" s="296" t="str">
        <f t="shared" si="19"/>
        <v>L</v>
      </c>
      <c r="N81" s="287">
        <f>IF(M81="","",IF(AND(E81=K81,L81=G81),TERCPuntosPorMarcador,0)+IF(M81=I81,TERCPuntosPorGanador,0)+IF(E81-G81=K81-L81,TERCPuntosPorDiferencia,0))</f>
        <v>8</v>
      </c>
      <c r="O81" s="166"/>
      <c r="P81" s="166"/>
      <c r="Q81" s="166"/>
      <c r="R81" s="166"/>
      <c r="S81" s="166"/>
    </row>
    <row r="82" spans="1:19" s="158" customFormat="1" ht="17.25" customHeight="1" thickBot="1" x14ac:dyDescent="0.25">
      <c r="A82" s="297" t="str">
        <f>Global!A82</f>
        <v>FINAL</v>
      </c>
      <c r="B82" s="298"/>
      <c r="C82" s="299"/>
      <c r="D82" s="298"/>
      <c r="E82" s="300"/>
      <c r="F82" s="298"/>
      <c r="G82" s="300"/>
      <c r="H82" s="298"/>
      <c r="I82" s="301"/>
      <c r="J82" s="117"/>
      <c r="K82" s="302"/>
      <c r="L82" s="302"/>
      <c r="M82" s="303" t="str">
        <f t="shared" si="19"/>
        <v/>
      </c>
      <c r="N82" s="304"/>
      <c r="O82" s="166"/>
      <c r="P82" s="166"/>
      <c r="Q82" s="166"/>
      <c r="R82" s="166"/>
      <c r="S82" s="166"/>
    </row>
    <row r="83" spans="1:19" s="158" customFormat="1" ht="30.95" customHeight="1" thickBot="1" x14ac:dyDescent="0.25">
      <c r="A83" s="276">
        <f>Global!A83</f>
        <v>44913</v>
      </c>
      <c r="B83" s="316">
        <f>Global!B83</f>
        <v>0.375</v>
      </c>
      <c r="C83" s="317">
        <f>Global!C83</f>
        <v>64</v>
      </c>
      <c r="D83" s="318" t="str">
        <f>Global!D83</f>
        <v>Argentina</v>
      </c>
      <c r="E83" s="280">
        <v>0</v>
      </c>
      <c r="F83" s="318" t="s">
        <v>4</v>
      </c>
      <c r="G83" s="280">
        <v>0</v>
      </c>
      <c r="H83" s="319" t="str">
        <f>Global!H83</f>
        <v>Francia (France)</v>
      </c>
      <c r="I83" s="283" t="str">
        <f>IF(OR(E83="",G83=""),"",IF(E83&gt;G83,"L",IF(G83&gt;E83,"V","E")))</f>
        <v>E</v>
      </c>
      <c r="J83" s="311"/>
      <c r="K83" s="320">
        <f>IF(Global!E83="","",Global!E83)</f>
        <v>2</v>
      </c>
      <c r="L83" s="320">
        <f>IF(Global!G83="","",Global!G83)</f>
        <v>2</v>
      </c>
      <c r="M83" s="286" t="str">
        <f t="shared" si="19"/>
        <v>E</v>
      </c>
      <c r="N83" s="287">
        <f>IF(M83="","",IF(AND(E83=K83,L83=G83),FINALPuntosPorMarcador,0)+IF(M83=I83,FINALPuntosPorGanador,0)+IF(E83-G83=K83-L83,FINALPuntosPorDiferencia,0))</f>
        <v>11</v>
      </c>
      <c r="O83" s="166"/>
      <c r="P83" s="166"/>
      <c r="Q83" s="166"/>
      <c r="R83" s="166"/>
      <c r="S83" s="166"/>
    </row>
    <row r="84" spans="1:19" ht="17.25" customHeight="1" x14ac:dyDescent="0.2">
      <c r="A84" s="262"/>
      <c r="B84" s="263"/>
      <c r="C84" s="264"/>
      <c r="D84" s="196"/>
      <c r="E84" s="192"/>
      <c r="F84" s="196"/>
      <c r="G84" s="192"/>
      <c r="H84" s="196"/>
      <c r="I84" s="195"/>
      <c r="J84" s="29"/>
      <c r="K84" s="198"/>
      <c r="L84" s="198"/>
      <c r="M84" s="265" t="s">
        <v>22</v>
      </c>
      <c r="N84" s="266">
        <f>SUM(N8:N83)</f>
        <v>99</v>
      </c>
      <c r="O84" s="161"/>
      <c r="P84" s="161"/>
      <c r="Q84" s="161"/>
      <c r="R84" s="161"/>
      <c r="S84" s="161"/>
    </row>
    <row r="85" spans="1:19" s="10" customFormat="1" ht="17.25" customHeight="1" x14ac:dyDescent="0.2">
      <c r="A85" s="87" t="str">
        <f>Global!A85</f>
        <v>FASE DE GRUPOS</v>
      </c>
      <c r="B85" s="88"/>
      <c r="C85" s="89"/>
      <c r="D85" s="90"/>
      <c r="E85" s="267"/>
      <c r="F85" s="90"/>
      <c r="G85" s="267"/>
      <c r="H85" s="92"/>
      <c r="I85" s="81"/>
      <c r="J85" s="30"/>
      <c r="K85" s="189"/>
      <c r="L85" s="189"/>
      <c r="M85" s="189"/>
      <c r="N85" s="189"/>
      <c r="O85" s="82"/>
      <c r="P85" s="82"/>
      <c r="Q85" s="82"/>
      <c r="R85" s="82"/>
      <c r="S85" s="82"/>
    </row>
    <row r="86" spans="1:19" ht="17.25" customHeight="1" x14ac:dyDescent="0.2">
      <c r="A86" s="83" t="str">
        <f>Global!A86</f>
        <v>Puntos por Marcador Atinado</v>
      </c>
      <c r="B86" s="83"/>
      <c r="C86" s="93"/>
      <c r="D86" s="83"/>
      <c r="E86" s="94">
        <f>Global!E86</f>
        <v>1</v>
      </c>
      <c r="F86" s="53"/>
      <c r="G86" s="268"/>
      <c r="H86" s="53"/>
      <c r="I86" s="57"/>
      <c r="J86" s="30"/>
      <c r="K86" s="167"/>
      <c r="L86" s="167"/>
      <c r="M86" s="167"/>
      <c r="N86" s="167"/>
      <c r="O86" s="167"/>
      <c r="P86" s="167"/>
      <c r="Q86" s="167"/>
      <c r="R86" s="167"/>
      <c r="S86" s="167"/>
    </row>
    <row r="87" spans="1:19" ht="17.25" customHeight="1" x14ac:dyDescent="0.2">
      <c r="A87" s="83" t="str">
        <f>Global!A87</f>
        <v>Puntos por Ganador/Empate Atinado</v>
      </c>
      <c r="B87" s="83"/>
      <c r="C87" s="93"/>
      <c r="D87" s="85"/>
      <c r="E87" s="94">
        <f>Global!E87</f>
        <v>1</v>
      </c>
      <c r="F87" s="53"/>
      <c r="G87" s="268"/>
      <c r="H87" s="53"/>
      <c r="I87" s="57"/>
      <c r="J87" s="30"/>
      <c r="K87" s="167"/>
      <c r="L87" s="167"/>
      <c r="M87" s="167"/>
      <c r="N87" s="167"/>
      <c r="O87" s="167"/>
      <c r="P87" s="167"/>
      <c r="Q87" s="167"/>
      <c r="R87" s="167"/>
      <c r="S87" s="167"/>
    </row>
    <row r="88" spans="1:19" ht="17.25" customHeight="1" x14ac:dyDescent="0.2">
      <c r="A88" s="83" t="str">
        <f>Global!A88</f>
        <v>Puntos por Ganador y Diferencia de Goles Atinado</v>
      </c>
      <c r="B88" s="84"/>
      <c r="C88" s="84"/>
      <c r="D88" s="85"/>
      <c r="E88" s="94">
        <f>Global!E88</f>
        <v>1</v>
      </c>
      <c r="F88" s="53"/>
      <c r="G88" s="268"/>
      <c r="H88" s="53"/>
      <c r="I88" s="57"/>
      <c r="J88" s="30"/>
      <c r="K88" s="167"/>
      <c r="L88" s="167"/>
      <c r="M88" s="167"/>
      <c r="N88" s="167"/>
      <c r="O88" s="167"/>
      <c r="P88" s="167"/>
      <c r="Q88" s="167"/>
      <c r="R88" s="167"/>
      <c r="S88" s="167"/>
    </row>
    <row r="89" spans="1:19" ht="17.25" customHeight="1" x14ac:dyDescent="0.2">
      <c r="A89" s="83"/>
      <c r="B89" s="84"/>
      <c r="C89" s="84"/>
      <c r="D89" s="85"/>
      <c r="E89" s="269"/>
      <c r="F89" s="53"/>
      <c r="G89" s="268"/>
      <c r="H89" s="53"/>
      <c r="I89" s="57"/>
      <c r="J89" s="30"/>
      <c r="K89" s="167"/>
      <c r="L89" s="167"/>
      <c r="M89" s="167"/>
      <c r="N89" s="167"/>
      <c r="O89" s="167"/>
      <c r="P89" s="167"/>
      <c r="Q89" s="167"/>
      <c r="R89" s="167"/>
      <c r="S89" s="167"/>
    </row>
    <row r="90" spans="1:19" ht="17.25" customHeight="1" x14ac:dyDescent="0.2">
      <c r="A90" s="87" t="str">
        <f>Global!A90</f>
        <v>OCTAVOS DE FINAL</v>
      </c>
      <c r="B90" s="55"/>
      <c r="C90" s="55"/>
      <c r="D90" s="53"/>
      <c r="E90" s="268"/>
      <c r="F90" s="53"/>
      <c r="G90" s="268"/>
      <c r="H90" s="53"/>
      <c r="I90" s="57"/>
      <c r="J90" s="30"/>
      <c r="K90" s="167"/>
      <c r="L90" s="167"/>
      <c r="M90" s="167"/>
      <c r="N90" s="167"/>
      <c r="O90" s="167"/>
      <c r="P90" s="167"/>
      <c r="Q90" s="167"/>
      <c r="R90" s="167"/>
      <c r="S90" s="167"/>
    </row>
    <row r="91" spans="1:19" ht="17.25" customHeight="1" x14ac:dyDescent="0.2">
      <c r="A91" s="83" t="str">
        <f>Global!A91</f>
        <v>Puntos por Marcador Atinado</v>
      </c>
      <c r="B91" s="83"/>
      <c r="C91" s="93"/>
      <c r="D91" s="83"/>
      <c r="E91" s="94">
        <f>Global!E91</f>
        <v>1</v>
      </c>
      <c r="F91" s="53"/>
      <c r="G91" s="268"/>
      <c r="H91" s="53"/>
      <c r="I91" s="57"/>
      <c r="J91" s="30"/>
      <c r="K91" s="167"/>
      <c r="L91" s="167"/>
      <c r="M91" s="167"/>
      <c r="N91" s="167"/>
      <c r="O91" s="167"/>
      <c r="P91" s="167"/>
      <c r="Q91" s="167"/>
      <c r="R91" s="167"/>
      <c r="S91" s="167"/>
    </row>
    <row r="92" spans="1:19" ht="17.25" customHeight="1" x14ac:dyDescent="0.2">
      <c r="A92" s="83" t="str">
        <f>Global!A92</f>
        <v>Puntos por Ganador/Empate Atinado</v>
      </c>
      <c r="B92" s="83"/>
      <c r="C92" s="93"/>
      <c r="D92" s="85"/>
      <c r="E92" s="94">
        <f>Global!E92</f>
        <v>3</v>
      </c>
      <c r="F92" s="53"/>
      <c r="G92" s="268"/>
      <c r="H92" s="53"/>
      <c r="I92" s="57"/>
      <c r="J92" s="30"/>
      <c r="K92" s="167"/>
      <c r="L92" s="167"/>
      <c r="M92" s="167"/>
      <c r="N92" s="167"/>
      <c r="O92" s="167"/>
      <c r="P92" s="167"/>
      <c r="Q92" s="167"/>
      <c r="R92" s="167"/>
      <c r="S92" s="167"/>
    </row>
    <row r="93" spans="1:19" ht="17.25" customHeight="1" x14ac:dyDescent="0.2">
      <c r="A93" s="83" t="str">
        <f>Global!A93</f>
        <v>Puntos por Ganador y Diferencia de Goles Atinado</v>
      </c>
      <c r="B93" s="84"/>
      <c r="C93" s="84"/>
      <c r="D93" s="85"/>
      <c r="E93" s="94">
        <f>Global!E93</f>
        <v>1</v>
      </c>
      <c r="F93" s="53"/>
      <c r="G93" s="268"/>
      <c r="H93" s="53"/>
      <c r="I93" s="57"/>
      <c r="J93" s="30"/>
      <c r="K93" s="167"/>
      <c r="L93" s="167"/>
      <c r="M93" s="167"/>
      <c r="N93" s="167"/>
      <c r="O93" s="167"/>
      <c r="P93" s="167"/>
      <c r="Q93" s="167"/>
      <c r="R93" s="167"/>
      <c r="S93" s="167"/>
    </row>
    <row r="94" spans="1:19" ht="17.25" customHeight="1" x14ac:dyDescent="0.2">
      <c r="A94" s="54"/>
      <c r="B94" s="55"/>
      <c r="C94" s="55"/>
      <c r="D94" s="53"/>
      <c r="E94" s="268"/>
      <c r="F94" s="53"/>
      <c r="G94" s="268"/>
      <c r="H94" s="53"/>
      <c r="I94" s="57"/>
      <c r="J94" s="30"/>
      <c r="K94" s="167"/>
      <c r="L94" s="167"/>
      <c r="M94" s="167"/>
      <c r="N94" s="167"/>
      <c r="O94" s="167"/>
      <c r="P94" s="167"/>
      <c r="Q94" s="167"/>
      <c r="R94" s="167"/>
      <c r="S94" s="167"/>
    </row>
    <row r="95" spans="1:19" ht="17.25" customHeight="1" x14ac:dyDescent="0.2">
      <c r="A95" s="87" t="str">
        <f>Global!A95</f>
        <v>CUARTOS DE FINAL</v>
      </c>
      <c r="B95" s="55"/>
      <c r="C95" s="55"/>
      <c r="D95" s="53"/>
      <c r="E95" s="268"/>
      <c r="F95" s="53"/>
      <c r="G95" s="268"/>
      <c r="H95" s="53"/>
      <c r="I95" s="57"/>
      <c r="J95" s="30"/>
      <c r="K95" s="167"/>
      <c r="L95" s="167"/>
      <c r="M95" s="167"/>
      <c r="N95" s="167"/>
      <c r="O95" s="167"/>
      <c r="P95" s="167"/>
      <c r="Q95" s="167"/>
      <c r="R95" s="167"/>
      <c r="S95" s="167"/>
    </row>
    <row r="96" spans="1:19" ht="17.25" customHeight="1" x14ac:dyDescent="0.2">
      <c r="A96" s="83" t="str">
        <f>Global!A96</f>
        <v>Puntos por Marcador Atinado</v>
      </c>
      <c r="B96" s="83"/>
      <c r="C96" s="93"/>
      <c r="D96" s="83"/>
      <c r="E96" s="94">
        <f>Global!E96</f>
        <v>1</v>
      </c>
      <c r="F96" s="53"/>
      <c r="G96" s="268"/>
      <c r="H96" s="53"/>
      <c r="I96" s="57"/>
      <c r="J96" s="30"/>
      <c r="K96" s="167"/>
      <c r="L96" s="167"/>
      <c r="M96" s="167"/>
      <c r="N96" s="167"/>
      <c r="O96" s="167"/>
      <c r="P96" s="167"/>
      <c r="Q96" s="167"/>
      <c r="R96" s="167"/>
      <c r="S96" s="167"/>
    </row>
    <row r="97" spans="1:19" ht="17.25" customHeight="1" x14ac:dyDescent="0.2">
      <c r="A97" s="83" t="str">
        <f>Global!A97</f>
        <v>Puntos por Ganador/Empate Atinado</v>
      </c>
      <c r="B97" s="83"/>
      <c r="C97" s="93"/>
      <c r="D97" s="85"/>
      <c r="E97" s="94">
        <f>Global!E97</f>
        <v>5</v>
      </c>
      <c r="F97" s="53"/>
      <c r="G97" s="268"/>
      <c r="H97" s="53"/>
      <c r="I97" s="57"/>
      <c r="J97" s="30"/>
      <c r="K97" s="167"/>
      <c r="L97" s="167"/>
      <c r="M97" s="167"/>
      <c r="N97" s="167"/>
      <c r="O97" s="167"/>
      <c r="P97" s="167"/>
      <c r="Q97" s="167"/>
      <c r="R97" s="167"/>
      <c r="S97" s="167"/>
    </row>
    <row r="98" spans="1:19" ht="17.25" customHeight="1" x14ac:dyDescent="0.2">
      <c r="A98" s="83" t="str">
        <f>Global!A98</f>
        <v>Puntos por Ganador y Diferencia de Goles Atinado</v>
      </c>
      <c r="B98" s="84"/>
      <c r="C98" s="84"/>
      <c r="D98" s="85"/>
      <c r="E98" s="94">
        <f>Global!E98</f>
        <v>1</v>
      </c>
      <c r="F98" s="53"/>
      <c r="G98" s="268"/>
      <c r="H98" s="53"/>
      <c r="I98" s="57"/>
      <c r="J98" s="30"/>
      <c r="K98" s="167"/>
      <c r="L98" s="167"/>
      <c r="M98" s="167"/>
      <c r="N98" s="167"/>
      <c r="O98" s="167"/>
      <c r="P98" s="167"/>
      <c r="Q98" s="167"/>
      <c r="R98" s="167"/>
      <c r="S98" s="167"/>
    </row>
    <row r="99" spans="1:19" ht="17.25" customHeight="1" x14ac:dyDescent="0.2">
      <c r="A99" s="54"/>
      <c r="B99" s="55"/>
      <c r="C99" s="55"/>
      <c r="D99" s="53"/>
      <c r="E99" s="268"/>
      <c r="F99" s="53"/>
      <c r="G99" s="268"/>
      <c r="H99" s="53"/>
      <c r="I99" s="57"/>
      <c r="J99" s="30"/>
      <c r="K99" s="167"/>
      <c r="L99" s="167"/>
      <c r="M99" s="167"/>
      <c r="N99" s="167"/>
      <c r="O99" s="167"/>
      <c r="P99" s="167"/>
      <c r="Q99" s="167"/>
      <c r="R99" s="167"/>
      <c r="S99" s="167"/>
    </row>
    <row r="100" spans="1:19" ht="17.25" customHeight="1" x14ac:dyDescent="0.2">
      <c r="A100" s="87" t="str">
        <f>Global!A100</f>
        <v>SEMIFINAL</v>
      </c>
      <c r="B100" s="55"/>
      <c r="C100" s="55"/>
      <c r="D100" s="53"/>
      <c r="E100" s="268"/>
      <c r="F100" s="53"/>
      <c r="G100" s="268"/>
      <c r="H100" s="53"/>
      <c r="I100" s="57"/>
      <c r="J100" s="30"/>
      <c r="K100" s="167"/>
      <c r="L100" s="167"/>
      <c r="M100" s="167"/>
      <c r="N100" s="167"/>
      <c r="O100" s="167"/>
      <c r="P100" s="167"/>
      <c r="Q100" s="167"/>
      <c r="R100" s="167"/>
      <c r="S100" s="167"/>
    </row>
    <row r="101" spans="1:19" ht="17.25" customHeight="1" x14ac:dyDescent="0.2">
      <c r="A101" s="83" t="str">
        <f>Global!A101</f>
        <v>Puntos por Marcador Atinado</v>
      </c>
      <c r="B101" s="83"/>
      <c r="C101" s="93"/>
      <c r="D101" s="83"/>
      <c r="E101" s="94">
        <f>Global!E101</f>
        <v>1</v>
      </c>
      <c r="F101" s="53"/>
      <c r="G101" s="268"/>
      <c r="H101" s="53"/>
      <c r="I101" s="57"/>
      <c r="J101" s="30"/>
      <c r="K101" s="167"/>
      <c r="L101" s="167"/>
      <c r="M101" s="167"/>
      <c r="N101" s="167"/>
      <c r="O101" s="167"/>
      <c r="P101" s="167"/>
      <c r="Q101" s="167"/>
      <c r="R101" s="167"/>
      <c r="S101" s="167"/>
    </row>
    <row r="102" spans="1:19" ht="17.25" customHeight="1" x14ac:dyDescent="0.2">
      <c r="A102" s="83" t="str">
        <f>Global!A102</f>
        <v>Puntos por Ganador/Empate Atinado</v>
      </c>
      <c r="B102" s="83"/>
      <c r="C102" s="93"/>
      <c r="D102" s="85"/>
      <c r="E102" s="94">
        <f>Global!E102</f>
        <v>7</v>
      </c>
      <c r="F102" s="53"/>
      <c r="G102" s="268"/>
      <c r="H102" s="53"/>
      <c r="I102" s="57"/>
      <c r="J102" s="30"/>
      <c r="K102" s="167"/>
      <c r="L102" s="167"/>
      <c r="M102" s="167"/>
      <c r="N102" s="167"/>
      <c r="O102" s="167"/>
      <c r="P102" s="167"/>
      <c r="Q102" s="167"/>
      <c r="R102" s="167"/>
      <c r="S102" s="167"/>
    </row>
    <row r="103" spans="1:19" ht="17.25" customHeight="1" x14ac:dyDescent="0.2">
      <c r="A103" s="83" t="str">
        <f>Global!A103</f>
        <v>Puntos por Ganador y Diferencia de Goles Atinado</v>
      </c>
      <c r="B103" s="84"/>
      <c r="C103" s="84"/>
      <c r="D103" s="85"/>
      <c r="E103" s="94">
        <f>Global!E103</f>
        <v>1</v>
      </c>
      <c r="F103" s="53"/>
      <c r="G103" s="268"/>
      <c r="H103" s="53"/>
      <c r="I103" s="57"/>
      <c r="J103" s="30"/>
      <c r="K103" s="167"/>
      <c r="L103" s="167"/>
      <c r="M103" s="167"/>
      <c r="N103" s="167"/>
      <c r="O103" s="167"/>
      <c r="P103" s="167"/>
      <c r="Q103" s="167"/>
      <c r="R103" s="167"/>
      <c r="S103" s="167"/>
    </row>
    <row r="104" spans="1:19" ht="17.25" customHeight="1" x14ac:dyDescent="0.2">
      <c r="A104" s="54"/>
      <c r="B104" s="55"/>
      <c r="C104" s="55"/>
      <c r="D104" s="53"/>
      <c r="E104" s="268"/>
      <c r="F104" s="53"/>
      <c r="G104" s="268"/>
      <c r="H104" s="53"/>
      <c r="I104" s="57"/>
      <c r="J104" s="30"/>
      <c r="K104" s="167"/>
      <c r="L104" s="167"/>
      <c r="M104" s="167"/>
      <c r="N104" s="167"/>
      <c r="O104" s="167"/>
      <c r="P104" s="167"/>
      <c r="Q104" s="167"/>
      <c r="R104" s="167"/>
      <c r="S104" s="167"/>
    </row>
    <row r="105" spans="1:19" ht="17.25" customHeight="1" x14ac:dyDescent="0.2">
      <c r="A105" s="87" t="str">
        <f>Global!A105</f>
        <v>TERCER LUGAR</v>
      </c>
      <c r="B105" s="55"/>
      <c r="C105" s="55"/>
      <c r="D105" s="53"/>
      <c r="E105" s="268"/>
      <c r="F105" s="53"/>
      <c r="G105" s="268"/>
      <c r="H105" s="53"/>
      <c r="I105" s="57"/>
      <c r="J105" s="30"/>
      <c r="K105" s="167"/>
      <c r="L105" s="167"/>
      <c r="M105" s="167"/>
      <c r="N105" s="167"/>
      <c r="O105" s="167"/>
      <c r="P105" s="167"/>
      <c r="Q105" s="167"/>
      <c r="R105" s="167"/>
      <c r="S105" s="167"/>
    </row>
    <row r="106" spans="1:19" ht="17.25" customHeight="1" x14ac:dyDescent="0.2">
      <c r="A106" s="83" t="str">
        <f>Global!A106</f>
        <v>Puntos por Marcador Atinado</v>
      </c>
      <c r="B106" s="83"/>
      <c r="C106" s="93"/>
      <c r="D106" s="83"/>
      <c r="E106" s="94">
        <f>Global!E106</f>
        <v>1</v>
      </c>
      <c r="F106" s="53"/>
      <c r="G106" s="268"/>
      <c r="H106" s="53"/>
      <c r="I106" s="57"/>
      <c r="J106" s="30"/>
      <c r="K106" s="167"/>
      <c r="L106" s="167"/>
      <c r="M106" s="167"/>
      <c r="N106" s="167"/>
      <c r="O106" s="167"/>
      <c r="P106" s="167"/>
      <c r="Q106" s="167"/>
      <c r="R106" s="167"/>
      <c r="S106" s="167"/>
    </row>
    <row r="107" spans="1:19" ht="17.25" customHeight="1" x14ac:dyDescent="0.2">
      <c r="A107" s="83" t="str">
        <f>Global!A107</f>
        <v>Puntos por Ganador/Empate Atinado</v>
      </c>
      <c r="B107" s="83"/>
      <c r="C107" s="93"/>
      <c r="D107" s="85"/>
      <c r="E107" s="94">
        <f>Global!E107</f>
        <v>8</v>
      </c>
      <c r="F107" s="53"/>
      <c r="G107" s="268"/>
      <c r="H107" s="53"/>
      <c r="I107" s="57"/>
      <c r="J107" s="30"/>
      <c r="K107" s="167"/>
      <c r="L107" s="167"/>
      <c r="M107" s="167"/>
      <c r="N107" s="167"/>
      <c r="O107" s="167"/>
      <c r="P107" s="167"/>
      <c r="Q107" s="167"/>
      <c r="R107" s="167"/>
      <c r="S107" s="167"/>
    </row>
    <row r="108" spans="1:19" ht="17.25" customHeight="1" x14ac:dyDescent="0.2">
      <c r="A108" s="83" t="str">
        <f>Global!A108</f>
        <v>Puntos por Ganador y Diferencia de Goles Atinado</v>
      </c>
      <c r="B108" s="84"/>
      <c r="C108" s="84"/>
      <c r="D108" s="85"/>
      <c r="E108" s="94">
        <f>Global!E108</f>
        <v>1</v>
      </c>
      <c r="F108" s="53"/>
      <c r="G108" s="268"/>
      <c r="H108" s="53"/>
      <c r="I108" s="57"/>
      <c r="J108" s="30"/>
      <c r="K108" s="167"/>
      <c r="L108" s="167"/>
      <c r="M108" s="167"/>
      <c r="N108" s="167"/>
      <c r="O108" s="167"/>
      <c r="P108" s="167"/>
      <c r="Q108" s="167"/>
      <c r="R108" s="167"/>
      <c r="S108" s="167"/>
    </row>
    <row r="109" spans="1:19" ht="17.25" customHeight="1" x14ac:dyDescent="0.2">
      <c r="A109" s="83"/>
      <c r="B109" s="84"/>
      <c r="C109" s="84"/>
      <c r="D109" s="85"/>
      <c r="E109" s="94"/>
      <c r="F109" s="53"/>
      <c r="G109" s="268"/>
      <c r="H109" s="53"/>
      <c r="I109" s="57"/>
      <c r="J109" s="30"/>
      <c r="K109" s="167"/>
      <c r="L109" s="167"/>
      <c r="M109" s="167"/>
      <c r="N109" s="167"/>
      <c r="O109" s="167"/>
      <c r="P109" s="167"/>
      <c r="Q109" s="167"/>
      <c r="R109" s="167"/>
      <c r="S109" s="167"/>
    </row>
    <row r="110" spans="1:19" ht="17.25" customHeight="1" x14ac:dyDescent="0.2">
      <c r="A110" s="87" t="str">
        <f>Global!A110</f>
        <v>FINAL</v>
      </c>
      <c r="B110" s="55"/>
      <c r="C110" s="55"/>
      <c r="D110" s="53"/>
      <c r="E110" s="268"/>
      <c r="F110" s="53"/>
      <c r="G110" s="268"/>
      <c r="H110" s="53"/>
      <c r="I110" s="57"/>
      <c r="J110" s="30"/>
      <c r="K110" s="167"/>
      <c r="L110" s="167"/>
      <c r="M110" s="167"/>
      <c r="N110" s="167"/>
      <c r="O110" s="167"/>
      <c r="P110" s="167"/>
      <c r="Q110" s="167"/>
      <c r="R110" s="167"/>
      <c r="S110" s="167"/>
    </row>
    <row r="111" spans="1:19" ht="17.25" customHeight="1" x14ac:dyDescent="0.2">
      <c r="A111" s="83" t="str">
        <f>Global!A111</f>
        <v>Puntos por Marcador Atinado</v>
      </c>
      <c r="B111" s="83"/>
      <c r="C111" s="93"/>
      <c r="D111" s="83"/>
      <c r="E111" s="94">
        <f>Global!E111</f>
        <v>1</v>
      </c>
      <c r="F111" s="53"/>
      <c r="G111" s="268"/>
      <c r="H111" s="53"/>
      <c r="I111" s="57"/>
      <c r="J111" s="30"/>
      <c r="K111" s="167"/>
      <c r="L111" s="167"/>
      <c r="M111" s="167"/>
      <c r="N111" s="167"/>
      <c r="O111" s="167"/>
      <c r="P111" s="167"/>
      <c r="Q111" s="167"/>
      <c r="R111" s="167"/>
      <c r="S111" s="167"/>
    </row>
    <row r="112" spans="1:19" ht="17.25" customHeight="1" x14ac:dyDescent="0.2">
      <c r="A112" s="83" t="str">
        <f>Global!A112</f>
        <v>Puntos por Ganador/Empate Atinado</v>
      </c>
      <c r="B112" s="83"/>
      <c r="C112" s="93"/>
      <c r="D112" s="85"/>
      <c r="E112" s="94">
        <f>Global!E112</f>
        <v>10</v>
      </c>
      <c r="F112" s="53"/>
      <c r="G112" s="268"/>
      <c r="H112" s="53"/>
      <c r="I112" s="57"/>
      <c r="J112" s="30"/>
      <c r="K112" s="167"/>
      <c r="L112" s="167"/>
      <c r="M112" s="167"/>
      <c r="N112" s="167"/>
      <c r="O112" s="167"/>
      <c r="P112" s="167"/>
      <c r="Q112" s="167"/>
      <c r="R112" s="167"/>
      <c r="S112" s="167"/>
    </row>
    <row r="113" spans="1:19" ht="17.25" customHeight="1" x14ac:dyDescent="0.2">
      <c r="A113" s="83" t="str">
        <f>Global!A113</f>
        <v>Puntos por Ganador y Diferencia de Goles Atinado</v>
      </c>
      <c r="B113" s="84"/>
      <c r="C113" s="84"/>
      <c r="D113" s="85"/>
      <c r="E113" s="94">
        <f>Global!E113</f>
        <v>1</v>
      </c>
      <c r="F113" s="53"/>
      <c r="G113" s="268"/>
      <c r="H113" s="53"/>
      <c r="I113" s="57"/>
      <c r="J113" s="30"/>
      <c r="K113" s="167"/>
      <c r="L113" s="167"/>
      <c r="M113" s="167"/>
      <c r="N113" s="167"/>
      <c r="O113" s="167"/>
      <c r="P113" s="167"/>
      <c r="Q113" s="167"/>
      <c r="R113" s="167"/>
      <c r="S113" s="167"/>
    </row>
    <row r="114" spans="1:19" ht="17.25" customHeight="1" x14ac:dyDescent="0.2">
      <c r="A114" s="54"/>
      <c r="B114" s="55"/>
      <c r="C114" s="55"/>
      <c r="D114" s="53"/>
      <c r="E114" s="268"/>
      <c r="F114" s="53"/>
      <c r="G114" s="268"/>
      <c r="H114" s="53"/>
      <c r="I114" s="57"/>
      <c r="J114" s="30"/>
      <c r="K114" s="167"/>
      <c r="L114" s="167"/>
      <c r="M114" s="167"/>
      <c r="N114" s="167"/>
      <c r="O114" s="167"/>
      <c r="P114" s="167"/>
      <c r="Q114" s="167"/>
      <c r="R114" s="167"/>
      <c r="S114" s="167"/>
    </row>
    <row r="115" spans="1:19" ht="17.25" customHeight="1" x14ac:dyDescent="0.2">
      <c r="A115" s="54"/>
      <c r="B115" s="55"/>
      <c r="C115" s="55"/>
      <c r="D115" s="53"/>
      <c r="E115" s="268"/>
      <c r="F115" s="53"/>
      <c r="G115" s="268"/>
      <c r="H115" s="53"/>
      <c r="I115" s="57"/>
      <c r="J115" s="30"/>
      <c r="K115" s="167"/>
      <c r="L115" s="167"/>
      <c r="M115" s="167"/>
      <c r="N115" s="167"/>
      <c r="O115" s="167"/>
      <c r="P115" s="167"/>
      <c r="Q115" s="167"/>
      <c r="R115" s="167"/>
      <c r="S115" s="167"/>
    </row>
    <row r="116" spans="1:19" ht="17.25" customHeight="1" x14ac:dyDescent="0.2">
      <c r="A116" s="54"/>
      <c r="B116" s="55"/>
      <c r="C116" s="55"/>
      <c r="D116" s="53"/>
      <c r="E116" s="268"/>
      <c r="F116" s="53"/>
      <c r="G116" s="268"/>
      <c r="H116" s="53"/>
      <c r="I116" s="57"/>
      <c r="J116" s="30"/>
      <c r="K116" s="167"/>
      <c r="L116" s="167"/>
      <c r="M116" s="167"/>
      <c r="N116" s="167"/>
      <c r="O116" s="167"/>
      <c r="P116" s="167"/>
      <c r="Q116" s="167"/>
      <c r="R116" s="167"/>
      <c r="S116" s="167"/>
    </row>
    <row r="117" spans="1:19" ht="17.25" customHeight="1" x14ac:dyDescent="0.2">
      <c r="A117" s="54"/>
      <c r="B117" s="55"/>
      <c r="C117" s="55"/>
      <c r="D117" s="53"/>
      <c r="E117" s="268"/>
      <c r="F117" s="53"/>
      <c r="G117" s="268"/>
      <c r="H117" s="53"/>
      <c r="I117" s="57"/>
      <c r="J117" s="30"/>
      <c r="K117" s="167"/>
      <c r="L117" s="167"/>
      <c r="M117" s="167"/>
      <c r="N117" s="167"/>
      <c r="O117" s="167"/>
      <c r="P117" s="167"/>
      <c r="Q117" s="167"/>
      <c r="R117" s="167"/>
      <c r="S117" s="167"/>
    </row>
    <row r="118" spans="1:19" ht="17.25" customHeight="1" x14ac:dyDescent="0.2">
      <c r="A118" s="54"/>
      <c r="B118" s="55"/>
      <c r="C118" s="55"/>
      <c r="D118" s="53"/>
      <c r="E118" s="268"/>
      <c r="F118" s="53"/>
      <c r="G118" s="268"/>
      <c r="H118" s="53"/>
      <c r="I118" s="57"/>
      <c r="J118" s="30"/>
      <c r="K118" s="167"/>
      <c r="L118" s="167"/>
      <c r="M118" s="167"/>
      <c r="N118" s="167"/>
      <c r="O118" s="167"/>
      <c r="P118" s="167"/>
      <c r="Q118" s="167"/>
      <c r="R118" s="167"/>
      <c r="S118" s="167"/>
    </row>
    <row r="119" spans="1:19" ht="17.25" customHeight="1" x14ac:dyDescent="0.2">
      <c r="A119" s="54"/>
      <c r="B119" s="55"/>
      <c r="C119" s="55"/>
      <c r="D119" s="53"/>
      <c r="E119" s="268"/>
      <c r="F119" s="53"/>
      <c r="G119" s="268"/>
      <c r="H119" s="53"/>
      <c r="I119" s="57"/>
      <c r="J119" s="30"/>
      <c r="K119" s="167"/>
      <c r="L119" s="167"/>
      <c r="M119" s="167"/>
      <c r="N119" s="167"/>
      <c r="O119" s="167"/>
      <c r="P119" s="167"/>
      <c r="Q119" s="167"/>
      <c r="R119" s="167"/>
      <c r="S119" s="167"/>
    </row>
    <row r="120" spans="1:19" ht="17.25" customHeight="1" x14ac:dyDescent="0.2">
      <c r="A120" s="54"/>
      <c r="B120" s="55"/>
      <c r="C120" s="55"/>
      <c r="D120" s="53"/>
      <c r="E120" s="268"/>
      <c r="F120" s="53"/>
      <c r="G120" s="268"/>
      <c r="H120" s="53"/>
      <c r="I120" s="57"/>
      <c r="J120" s="30"/>
      <c r="K120" s="167"/>
      <c r="L120" s="167"/>
      <c r="M120" s="167"/>
      <c r="N120" s="167"/>
      <c r="O120" s="167"/>
      <c r="P120" s="167"/>
      <c r="Q120" s="167"/>
      <c r="R120" s="167"/>
      <c r="S120" s="167"/>
    </row>
  </sheetData>
  <sheetProtection sheet="1" objects="1" scenarios="1"/>
  <mergeCells count="3">
    <mergeCell ref="A1:N1"/>
    <mergeCell ref="B3:D3"/>
    <mergeCell ref="B4:D4"/>
  </mergeCells>
  <dataValidations count="1">
    <dataValidation type="whole" allowBlank="1" showInputMessage="1" showErrorMessage="1" sqref="E3:E85 E114:E120 E89:E90 E94:E95 E99:E100 E104:E105 E110" xr:uid="{3ACB5769-A36E-456B-8D7A-5F5337C6DCAC}">
      <formula1>0</formula1>
      <formula2>20</formula2>
    </dataValidation>
  </dataValidations>
  <hyperlinks>
    <hyperlink ref="A1:N1" location="Global!A1" display="Quiniela Mundial 2010" xr:uid="{88D3CA7D-BA6C-482F-988D-BFD13A0BCF6D}"/>
  </hyperlinks>
  <pageMargins left="0.7" right="0.7" top="0.75" bottom="0.75" header="0.3" footer="0.3"/>
  <pageSetup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8"/>
  <dimension ref="A1:S120"/>
  <sheetViews>
    <sheetView workbookViewId="0">
      <selection activeCell="A2" sqref="A1:N1048576"/>
    </sheetView>
  </sheetViews>
  <sheetFormatPr defaultColWidth="9.140625" defaultRowHeight="17.25" customHeight="1" x14ac:dyDescent="0.2"/>
  <cols>
    <col min="1" max="1" width="12" style="270" customWidth="1"/>
    <col min="2" max="2" width="10.7109375" style="271" customWidth="1"/>
    <col min="3" max="3" width="6.85546875" style="271" bestFit="1" customWidth="1"/>
    <col min="4" max="4" width="12.42578125" style="157" customWidth="1"/>
    <col min="5" max="5" width="3.7109375" style="272" customWidth="1"/>
    <col min="6" max="6" width="5.42578125" style="157" customWidth="1"/>
    <col min="7" max="7" width="3.85546875" style="272" customWidth="1"/>
    <col min="8" max="8" width="13" style="157" customWidth="1"/>
    <col min="9" max="9" width="5.85546875" style="273" customWidth="1"/>
    <col min="10" max="10" width="3" style="10" customWidth="1"/>
    <col min="11" max="11" width="5" style="274" customWidth="1"/>
    <col min="12" max="12" width="5.28515625" style="274" customWidth="1"/>
    <col min="13" max="13" width="6.5703125" style="275" customWidth="1"/>
    <col min="14" max="14" width="7.7109375" style="10" bestFit="1" customWidth="1"/>
    <col min="15" max="16384" width="9.140625" style="157"/>
  </cols>
  <sheetData>
    <row r="1" spans="1:19" ht="26.25" customHeight="1" x14ac:dyDescent="0.35">
      <c r="A1" s="352" t="s">
        <v>82</v>
      </c>
      <c r="B1" s="352"/>
      <c r="C1" s="352"/>
      <c r="D1" s="352"/>
      <c r="E1" s="352"/>
      <c r="F1" s="352"/>
      <c r="G1" s="352"/>
      <c r="H1" s="352"/>
      <c r="I1" s="352"/>
      <c r="J1" s="352"/>
      <c r="K1" s="352"/>
      <c r="L1" s="352"/>
      <c r="M1" s="352"/>
      <c r="N1" s="352"/>
      <c r="O1" s="161"/>
      <c r="P1" s="161"/>
      <c r="Q1" s="161"/>
      <c r="R1" s="161"/>
      <c r="S1" s="161"/>
    </row>
    <row r="2" spans="1:19" ht="12.75" customHeight="1" x14ac:dyDescent="0.3">
      <c r="A2" s="28"/>
      <c r="B2" s="28"/>
      <c r="C2" s="28"/>
      <c r="D2" s="28"/>
      <c r="E2" s="1"/>
      <c r="F2" s="28"/>
      <c r="G2" s="1"/>
      <c r="H2" s="28"/>
      <c r="I2" s="28"/>
      <c r="J2" s="28"/>
      <c r="K2" s="33"/>
      <c r="L2" s="33"/>
      <c r="M2" s="28"/>
      <c r="N2" s="28"/>
      <c r="O2" s="161"/>
      <c r="P2" s="161"/>
      <c r="Q2" s="161"/>
      <c r="R2" s="161"/>
      <c r="S2" s="161"/>
    </row>
    <row r="3" spans="1:19" ht="17.25" customHeight="1" x14ac:dyDescent="0.2">
      <c r="A3" s="191" t="s">
        <v>17</v>
      </c>
      <c r="B3" s="353" t="s">
        <v>159</v>
      </c>
      <c r="C3" s="353"/>
      <c r="D3" s="353"/>
      <c r="E3" s="192"/>
      <c r="F3" s="193"/>
      <c r="G3" s="192"/>
      <c r="H3" s="194"/>
      <c r="I3" s="195"/>
      <c r="J3" s="29"/>
      <c r="K3" s="34"/>
      <c r="L3" s="34"/>
      <c r="M3" s="196"/>
      <c r="N3" s="29"/>
      <c r="O3" s="161"/>
      <c r="P3" s="161"/>
      <c r="Q3" s="161"/>
      <c r="R3" s="161"/>
      <c r="S3" s="161"/>
    </row>
    <row r="4" spans="1:19" ht="17.25" customHeight="1" thickBot="1" x14ac:dyDescent="0.25">
      <c r="A4" s="197" t="s">
        <v>18</v>
      </c>
      <c r="B4" s="354" t="s">
        <v>153</v>
      </c>
      <c r="C4" s="354"/>
      <c r="D4" s="354"/>
      <c r="E4" s="192"/>
      <c r="F4" s="196"/>
      <c r="G4" s="192"/>
      <c r="H4" s="196"/>
      <c r="I4" s="195"/>
      <c r="J4" s="29"/>
      <c r="K4" s="198"/>
      <c r="L4" s="198"/>
      <c r="M4" s="199"/>
      <c r="N4" s="29"/>
      <c r="O4" s="161"/>
      <c r="P4" s="161"/>
      <c r="Q4" s="161"/>
      <c r="R4" s="161"/>
      <c r="S4" s="161"/>
    </row>
    <row r="5" spans="1:19" ht="17.25" customHeight="1" thickBot="1" x14ac:dyDescent="0.25">
      <c r="A5" s="197"/>
      <c r="B5" s="200"/>
      <c r="C5" s="200"/>
      <c r="D5" s="201"/>
      <c r="E5" s="192"/>
      <c r="F5" s="196"/>
      <c r="G5" s="192"/>
      <c r="H5" s="196"/>
      <c r="I5" s="195"/>
      <c r="J5" s="29"/>
      <c r="K5" s="202" t="s">
        <v>19</v>
      </c>
      <c r="L5" s="203"/>
      <c r="M5" s="204"/>
      <c r="N5" s="29"/>
      <c r="O5" s="161"/>
      <c r="P5" s="161"/>
      <c r="Q5" s="161"/>
      <c r="R5" s="161"/>
      <c r="S5" s="161"/>
    </row>
    <row r="6" spans="1:19" s="168" customFormat="1" ht="34.5" customHeight="1" thickBot="1" x14ac:dyDescent="0.25">
      <c r="A6" s="205" t="s">
        <v>0</v>
      </c>
      <c r="B6" s="206" t="s">
        <v>1</v>
      </c>
      <c r="C6" s="206" t="s">
        <v>25</v>
      </c>
      <c r="D6" s="207" t="s">
        <v>2</v>
      </c>
      <c r="E6" s="208"/>
      <c r="F6" s="209" t="s">
        <v>20</v>
      </c>
      <c r="G6" s="208"/>
      <c r="H6" s="209" t="s">
        <v>3</v>
      </c>
      <c r="I6" s="209" t="s">
        <v>21</v>
      </c>
      <c r="J6" s="210"/>
      <c r="K6" s="211" t="s">
        <v>109</v>
      </c>
      <c r="L6" s="211" t="s">
        <v>112</v>
      </c>
      <c r="M6" s="212" t="s">
        <v>110</v>
      </c>
      <c r="N6" s="213" t="s">
        <v>111</v>
      </c>
      <c r="O6" s="165"/>
      <c r="P6" s="165"/>
      <c r="Q6" s="165"/>
      <c r="R6" s="165"/>
      <c r="S6" s="165"/>
    </row>
    <row r="7" spans="1:19" ht="17.25" customHeight="1" thickBot="1" x14ac:dyDescent="0.25">
      <c r="A7" s="214" t="str">
        <f>Global!A7</f>
        <v>GRUPO A (Group A)</v>
      </c>
      <c r="B7" s="215"/>
      <c r="C7" s="216"/>
      <c r="D7" s="215"/>
      <c r="E7" s="217"/>
      <c r="F7" s="215"/>
      <c r="G7" s="217"/>
      <c r="H7" s="215"/>
      <c r="I7" s="218"/>
      <c r="J7" s="77"/>
      <c r="K7" s="219"/>
      <c r="L7" s="219"/>
      <c r="M7" s="220"/>
      <c r="N7" s="221"/>
      <c r="O7" s="161"/>
      <c r="P7" s="161"/>
      <c r="Q7" s="161"/>
      <c r="R7" s="161"/>
      <c r="S7" s="161"/>
    </row>
    <row r="8" spans="1:19" s="158" customFormat="1" ht="30.95" customHeight="1" thickBot="1" x14ac:dyDescent="0.25">
      <c r="A8" s="276">
        <f>Global!A8</f>
        <v>44885</v>
      </c>
      <c r="B8" s="277">
        <f>Global!B8</f>
        <v>0.41666666666666669</v>
      </c>
      <c r="C8" s="278">
        <f>Global!C8</f>
        <v>1</v>
      </c>
      <c r="D8" s="279" t="str">
        <f>Global!D8</f>
        <v>Qatar</v>
      </c>
      <c r="E8" s="280">
        <v>1</v>
      </c>
      <c r="F8" s="281" t="s">
        <v>4</v>
      </c>
      <c r="G8" s="280">
        <v>0</v>
      </c>
      <c r="H8" s="282" t="str">
        <f>Global!H8</f>
        <v>Ecuador</v>
      </c>
      <c r="I8" s="283" t="str">
        <f t="shared" ref="I8:I13" si="0">IF(OR(E8="",G8=""),"",IF(E8&gt;G8,"L",IF(G8&gt;E8,"V","E")))</f>
        <v>L</v>
      </c>
      <c r="J8" s="284"/>
      <c r="K8" s="285">
        <f>IF(Global!E8="","",Global!E8)</f>
        <v>0</v>
      </c>
      <c r="L8" s="285">
        <f>IF(Global!G8="","",Global!G8)</f>
        <v>2</v>
      </c>
      <c r="M8" s="286" t="str">
        <f t="shared" ref="M8:M71" si="1">IF(OR(K8="",L8=""),"",IF(K8&gt;L8,"L",IF(L8&gt;K8,"V","E")))</f>
        <v>V</v>
      </c>
      <c r="N8" s="287">
        <f t="shared" ref="N8:N13" si="2">IF(M8="","",IF(AND(E8=K8,L8=G8),GPOSPuntosPorMarcador,0)+IF(M8=I8,GPOSPuntosPorGanador,0)+IF(E8-G8=K8-L8,GPOSPuntosPorDiferencia,0))</f>
        <v>0</v>
      </c>
      <c r="O8" s="166"/>
      <c r="P8" s="166"/>
      <c r="Q8" s="166"/>
      <c r="R8" s="166"/>
      <c r="S8" s="166"/>
    </row>
    <row r="9" spans="1:19" s="158" customFormat="1" ht="30.95" customHeight="1" thickBot="1" x14ac:dyDescent="0.25">
      <c r="A9" s="276">
        <f>Global!A9</f>
        <v>44886</v>
      </c>
      <c r="B9" s="288">
        <f>Global!B9</f>
        <v>0.41666666666666669</v>
      </c>
      <c r="C9" s="289">
        <f>Global!C9</f>
        <v>2</v>
      </c>
      <c r="D9" s="290" t="str">
        <f>Global!D9</f>
        <v>Senegal</v>
      </c>
      <c r="E9" s="291">
        <v>1</v>
      </c>
      <c r="F9" s="292" t="s">
        <v>4</v>
      </c>
      <c r="G9" s="291">
        <v>2</v>
      </c>
      <c r="H9" s="293" t="str">
        <f>Global!H9</f>
        <v>Holanda (Holland)</v>
      </c>
      <c r="I9" s="283" t="str">
        <f t="shared" si="0"/>
        <v>V</v>
      </c>
      <c r="J9" s="284"/>
      <c r="K9" s="285">
        <f>IF(Global!E9="","",Global!E9)</f>
        <v>0</v>
      </c>
      <c r="L9" s="285">
        <f>IF(Global!G9="","",Global!G9)</f>
        <v>2</v>
      </c>
      <c r="M9" s="294" t="str">
        <f t="shared" si="1"/>
        <v>V</v>
      </c>
      <c r="N9" s="287">
        <f t="shared" si="2"/>
        <v>1</v>
      </c>
      <c r="O9" s="166"/>
      <c r="P9" s="166"/>
      <c r="Q9" s="166"/>
      <c r="R9" s="166"/>
      <c r="S9" s="166"/>
    </row>
    <row r="10" spans="1:19" s="158" customFormat="1" ht="30.95" customHeight="1" thickBot="1" x14ac:dyDescent="0.25">
      <c r="A10" s="276">
        <f>Global!A10</f>
        <v>44890</v>
      </c>
      <c r="B10" s="288">
        <f>Global!B10</f>
        <v>0.29166666666666669</v>
      </c>
      <c r="C10" s="289">
        <f>Global!C10</f>
        <v>17</v>
      </c>
      <c r="D10" s="290" t="str">
        <f>Global!D10</f>
        <v>Qatar</v>
      </c>
      <c r="E10" s="291">
        <v>1</v>
      </c>
      <c r="F10" s="292" t="s">
        <v>4</v>
      </c>
      <c r="G10" s="291">
        <v>1</v>
      </c>
      <c r="H10" s="293" t="str">
        <f>Global!H10</f>
        <v>Senegal</v>
      </c>
      <c r="I10" s="283" t="str">
        <f t="shared" si="0"/>
        <v>E</v>
      </c>
      <c r="J10" s="284"/>
      <c r="K10" s="285">
        <f>IF(Global!E10="","",Global!E10)</f>
        <v>1</v>
      </c>
      <c r="L10" s="285">
        <f>IF(Global!G10="","",Global!G10)</f>
        <v>3</v>
      </c>
      <c r="M10" s="295" t="str">
        <f t="shared" si="1"/>
        <v>V</v>
      </c>
      <c r="N10" s="287">
        <f t="shared" si="2"/>
        <v>0</v>
      </c>
      <c r="O10" s="166"/>
      <c r="P10" s="166"/>
      <c r="Q10" s="166"/>
      <c r="R10" s="166"/>
      <c r="S10" s="166"/>
    </row>
    <row r="11" spans="1:19" s="158" customFormat="1" ht="30.95" customHeight="1" thickBot="1" x14ac:dyDescent="0.25">
      <c r="A11" s="276">
        <f>Global!A11</f>
        <v>44890</v>
      </c>
      <c r="B11" s="288">
        <f>Global!B11</f>
        <v>0.41666666666666669</v>
      </c>
      <c r="C11" s="289">
        <f>Global!C11</f>
        <v>18</v>
      </c>
      <c r="D11" s="290" t="str">
        <f>Global!D11</f>
        <v>Holanda (Holland)</v>
      </c>
      <c r="E11" s="291">
        <v>2</v>
      </c>
      <c r="F11" s="292" t="s">
        <v>4</v>
      </c>
      <c r="G11" s="291">
        <v>1</v>
      </c>
      <c r="H11" s="293" t="str">
        <f>Global!H11</f>
        <v>Ecuador</v>
      </c>
      <c r="I11" s="283" t="str">
        <f t="shared" si="0"/>
        <v>L</v>
      </c>
      <c r="J11" s="284"/>
      <c r="K11" s="285">
        <f>IF(Global!E11="","",Global!E11)</f>
        <v>1</v>
      </c>
      <c r="L11" s="285">
        <f>IF(Global!G11="","",Global!G11)</f>
        <v>1</v>
      </c>
      <c r="M11" s="296" t="str">
        <f t="shared" si="1"/>
        <v>E</v>
      </c>
      <c r="N11" s="287">
        <f t="shared" si="2"/>
        <v>0</v>
      </c>
      <c r="O11" s="166"/>
      <c r="P11" s="166"/>
      <c r="Q11" s="166"/>
      <c r="R11" s="166"/>
      <c r="S11" s="166"/>
    </row>
    <row r="12" spans="1:19" s="158" customFormat="1" ht="30.95" customHeight="1" thickBot="1" x14ac:dyDescent="0.25">
      <c r="A12" s="276">
        <f>Global!A12</f>
        <v>44894</v>
      </c>
      <c r="B12" s="288">
        <f>Global!B12</f>
        <v>0.375</v>
      </c>
      <c r="C12" s="289">
        <f>Global!C12</f>
        <v>33</v>
      </c>
      <c r="D12" s="290" t="str">
        <f>Global!D12</f>
        <v>Holanda (Holland)</v>
      </c>
      <c r="E12" s="291">
        <v>2</v>
      </c>
      <c r="F12" s="292" t="s">
        <v>4</v>
      </c>
      <c r="G12" s="291">
        <v>1</v>
      </c>
      <c r="H12" s="293" t="str">
        <f>Global!H12</f>
        <v>Qatar</v>
      </c>
      <c r="I12" s="283" t="str">
        <f t="shared" si="0"/>
        <v>L</v>
      </c>
      <c r="J12" s="284"/>
      <c r="K12" s="285">
        <f>IF(Global!E12="","",Global!E12)</f>
        <v>2</v>
      </c>
      <c r="L12" s="285">
        <f>IF(Global!G12="","",Global!G12)</f>
        <v>0</v>
      </c>
      <c r="M12" s="296" t="str">
        <f t="shared" si="1"/>
        <v>L</v>
      </c>
      <c r="N12" s="287">
        <f t="shared" si="2"/>
        <v>1</v>
      </c>
      <c r="O12" s="166"/>
      <c r="P12" s="166"/>
      <c r="Q12" s="166"/>
      <c r="R12" s="166"/>
      <c r="S12" s="166"/>
    </row>
    <row r="13" spans="1:19" s="158" customFormat="1" ht="30.95" customHeight="1" thickBot="1" x14ac:dyDescent="0.25">
      <c r="A13" s="276">
        <f>Global!A13</f>
        <v>44894</v>
      </c>
      <c r="B13" s="288">
        <f>Global!B13</f>
        <v>0.375</v>
      </c>
      <c r="C13" s="289">
        <f>Global!C13</f>
        <v>34</v>
      </c>
      <c r="D13" s="290" t="str">
        <f>Global!D13</f>
        <v>Ecuador</v>
      </c>
      <c r="E13" s="291">
        <v>1</v>
      </c>
      <c r="F13" s="292" t="s">
        <v>4</v>
      </c>
      <c r="G13" s="291">
        <v>0</v>
      </c>
      <c r="H13" s="293" t="str">
        <f>Global!H13</f>
        <v>Senegal</v>
      </c>
      <c r="I13" s="283" t="str">
        <f t="shared" si="0"/>
        <v>L</v>
      </c>
      <c r="J13" s="284"/>
      <c r="K13" s="285">
        <f>IF(Global!E13="","",Global!E13)</f>
        <v>1</v>
      </c>
      <c r="L13" s="285">
        <f>IF(Global!G13="","",Global!G13)</f>
        <v>2</v>
      </c>
      <c r="M13" s="296" t="str">
        <f t="shared" si="1"/>
        <v>V</v>
      </c>
      <c r="N13" s="287">
        <f t="shared" si="2"/>
        <v>0</v>
      </c>
      <c r="O13" s="166"/>
      <c r="P13" s="166"/>
      <c r="Q13" s="166"/>
      <c r="R13" s="166"/>
      <c r="S13" s="166"/>
    </row>
    <row r="14" spans="1:19" s="158" customFormat="1" ht="17.25" customHeight="1" thickBot="1" x14ac:dyDescent="0.25">
      <c r="A14" s="297" t="str">
        <f>Global!A14</f>
        <v>GRUPO B (Group B)</v>
      </c>
      <c r="B14" s="298"/>
      <c r="C14" s="299"/>
      <c r="D14" s="298"/>
      <c r="E14" s="300"/>
      <c r="F14" s="298"/>
      <c r="G14" s="300"/>
      <c r="H14" s="298"/>
      <c r="I14" s="301"/>
      <c r="J14" s="117"/>
      <c r="K14" s="302"/>
      <c r="L14" s="302"/>
      <c r="M14" s="303" t="str">
        <f t="shared" si="1"/>
        <v/>
      </c>
      <c r="N14" s="304"/>
      <c r="O14" s="166"/>
      <c r="P14" s="166"/>
      <c r="Q14" s="166"/>
      <c r="R14" s="166"/>
      <c r="S14" s="166"/>
    </row>
    <row r="15" spans="1:19" s="158" customFormat="1" ht="30.95" customHeight="1" thickBot="1" x14ac:dyDescent="0.25">
      <c r="A15" s="276">
        <f>Global!A15</f>
        <v>44886</v>
      </c>
      <c r="B15" s="305">
        <f>Global!B15</f>
        <v>0.29166666666666669</v>
      </c>
      <c r="C15" s="278">
        <f>Global!C15</f>
        <v>3</v>
      </c>
      <c r="D15" s="279" t="str">
        <f>Global!D15</f>
        <v>Inglaterra (England)</v>
      </c>
      <c r="E15" s="280">
        <v>2</v>
      </c>
      <c r="F15" s="281" t="s">
        <v>4</v>
      </c>
      <c r="G15" s="280">
        <v>1</v>
      </c>
      <c r="H15" s="282" t="str">
        <f>Global!H15</f>
        <v>Irán</v>
      </c>
      <c r="I15" s="283" t="str">
        <f t="shared" ref="I15:I20" si="3">IF(OR(E15="",G15=""),"",IF(E15&gt;G15,"L",IF(G15&gt;E15,"V","E")))</f>
        <v>L</v>
      </c>
      <c r="J15" s="284"/>
      <c r="K15" s="285">
        <f>IF(Global!E15="","",Global!E15)</f>
        <v>6</v>
      </c>
      <c r="L15" s="285">
        <f>IF(Global!G15="","",Global!G15)</f>
        <v>2</v>
      </c>
      <c r="M15" s="296" t="str">
        <f t="shared" si="1"/>
        <v>L</v>
      </c>
      <c r="N15" s="287">
        <f t="shared" ref="N15:N20" si="4">IF(M15="","",IF(AND(E15=K15,L15=G15),GPOSPuntosPorMarcador,0)+IF(M15=I15,GPOSPuntosPorGanador,0)+IF(E15-G15=K15-L15,GPOSPuntosPorDiferencia,0))</f>
        <v>1</v>
      </c>
      <c r="O15" s="166"/>
      <c r="P15" s="166"/>
      <c r="Q15" s="166"/>
      <c r="R15" s="166"/>
      <c r="S15" s="166"/>
    </row>
    <row r="16" spans="1:19" s="158" customFormat="1" ht="30.95" customHeight="1" thickBot="1" x14ac:dyDescent="0.25">
      <c r="A16" s="276">
        <f>Global!A16</f>
        <v>44886</v>
      </c>
      <c r="B16" s="306">
        <f>Global!B16</f>
        <v>0.54166666666666663</v>
      </c>
      <c r="C16" s="289">
        <f>Global!C16</f>
        <v>4</v>
      </c>
      <c r="D16" s="290" t="str">
        <f>Global!D16</f>
        <v>Estados Unidos (USA)</v>
      </c>
      <c r="E16" s="291">
        <v>2</v>
      </c>
      <c r="F16" s="292" t="s">
        <v>4</v>
      </c>
      <c r="G16" s="291">
        <v>1</v>
      </c>
      <c r="H16" s="293" t="str">
        <f>Global!H16</f>
        <v>Gales (Wales)</v>
      </c>
      <c r="I16" s="283" t="str">
        <f t="shared" si="3"/>
        <v>L</v>
      </c>
      <c r="J16" s="284"/>
      <c r="K16" s="285">
        <f>IF(Global!E16="","",Global!E16)</f>
        <v>1</v>
      </c>
      <c r="L16" s="285">
        <f>IF(Global!G16="","",Global!G16)</f>
        <v>1</v>
      </c>
      <c r="M16" s="296" t="str">
        <f t="shared" si="1"/>
        <v>E</v>
      </c>
      <c r="N16" s="287">
        <f t="shared" si="4"/>
        <v>0</v>
      </c>
      <c r="O16" s="166"/>
      <c r="P16" s="166"/>
      <c r="Q16" s="166"/>
      <c r="R16" s="166"/>
      <c r="S16" s="166"/>
    </row>
    <row r="17" spans="1:19" s="158" customFormat="1" ht="30.95" customHeight="1" thickBot="1" x14ac:dyDescent="0.25">
      <c r="A17" s="276">
        <f>Global!A17</f>
        <v>44890</v>
      </c>
      <c r="B17" s="306">
        <f>Global!B17</f>
        <v>0.54166666666666663</v>
      </c>
      <c r="C17" s="289">
        <f>Global!C17</f>
        <v>19</v>
      </c>
      <c r="D17" s="290" t="str">
        <f>Global!D17</f>
        <v>Inglaterra (England)</v>
      </c>
      <c r="E17" s="291">
        <v>2</v>
      </c>
      <c r="F17" s="292" t="s">
        <v>4</v>
      </c>
      <c r="G17" s="291">
        <v>0</v>
      </c>
      <c r="H17" s="293" t="str">
        <f>Global!H17</f>
        <v>Estados Unidos (USA)</v>
      </c>
      <c r="I17" s="283" t="str">
        <f t="shared" si="3"/>
        <v>L</v>
      </c>
      <c r="J17" s="284"/>
      <c r="K17" s="285">
        <f>IF(Global!E17="","",Global!E17)</f>
        <v>0</v>
      </c>
      <c r="L17" s="285">
        <f>IF(Global!G17="","",Global!G17)</f>
        <v>0</v>
      </c>
      <c r="M17" s="296" t="str">
        <f t="shared" si="1"/>
        <v>E</v>
      </c>
      <c r="N17" s="287">
        <f t="shared" si="4"/>
        <v>0</v>
      </c>
      <c r="O17" s="166"/>
      <c r="P17" s="166"/>
      <c r="Q17" s="166"/>
      <c r="R17" s="166"/>
      <c r="S17" s="166"/>
    </row>
    <row r="18" spans="1:19" s="158" customFormat="1" ht="30.95" customHeight="1" thickBot="1" x14ac:dyDescent="0.25">
      <c r="A18" s="276">
        <f>Global!A18</f>
        <v>44890</v>
      </c>
      <c r="B18" s="306">
        <f>Global!B18</f>
        <v>0.16666666666666666</v>
      </c>
      <c r="C18" s="289">
        <f>Global!C18</f>
        <v>20</v>
      </c>
      <c r="D18" s="290" t="str">
        <f>Global!D18</f>
        <v>Gales (Wales)</v>
      </c>
      <c r="E18" s="291">
        <v>1</v>
      </c>
      <c r="F18" s="292" t="s">
        <v>4</v>
      </c>
      <c r="G18" s="291">
        <v>0</v>
      </c>
      <c r="H18" s="293" t="str">
        <f>Global!H18</f>
        <v>Irán</v>
      </c>
      <c r="I18" s="283" t="str">
        <f t="shared" si="3"/>
        <v>L</v>
      </c>
      <c r="J18" s="284"/>
      <c r="K18" s="285">
        <f>IF(Global!E18="","",Global!E18)</f>
        <v>0</v>
      </c>
      <c r="L18" s="285">
        <f>IF(Global!G18="","",Global!G18)</f>
        <v>2</v>
      </c>
      <c r="M18" s="296" t="str">
        <f t="shared" si="1"/>
        <v>V</v>
      </c>
      <c r="N18" s="287">
        <f t="shared" si="4"/>
        <v>0</v>
      </c>
      <c r="O18" s="166"/>
      <c r="P18" s="166"/>
      <c r="Q18" s="166"/>
      <c r="R18" s="166"/>
      <c r="S18" s="166"/>
    </row>
    <row r="19" spans="1:19" s="158" customFormat="1" ht="30.95" customHeight="1" thickBot="1" x14ac:dyDescent="0.25">
      <c r="A19" s="276">
        <f>Global!A19</f>
        <v>44894</v>
      </c>
      <c r="B19" s="306">
        <f>Global!B19</f>
        <v>0.54166666666666663</v>
      </c>
      <c r="C19" s="289">
        <f>Global!C19</f>
        <v>35</v>
      </c>
      <c r="D19" s="290" t="str">
        <f>Global!D19</f>
        <v>Gales (Wales)</v>
      </c>
      <c r="E19" s="291">
        <v>1</v>
      </c>
      <c r="F19" s="292" t="s">
        <v>4</v>
      </c>
      <c r="G19" s="291">
        <v>2</v>
      </c>
      <c r="H19" s="293" t="str">
        <f>Global!H19</f>
        <v>Inglaterra (England)</v>
      </c>
      <c r="I19" s="283" t="str">
        <f t="shared" si="3"/>
        <v>V</v>
      </c>
      <c r="J19" s="284"/>
      <c r="K19" s="285">
        <f>IF(Global!E19="","",Global!E19)</f>
        <v>0</v>
      </c>
      <c r="L19" s="285">
        <f>IF(Global!G19="","",Global!G19)</f>
        <v>3</v>
      </c>
      <c r="M19" s="296" t="str">
        <f t="shared" si="1"/>
        <v>V</v>
      </c>
      <c r="N19" s="287">
        <f t="shared" si="4"/>
        <v>1</v>
      </c>
      <c r="O19" s="166"/>
      <c r="P19" s="166"/>
      <c r="Q19" s="166"/>
      <c r="R19" s="166"/>
      <c r="S19" s="166"/>
    </row>
    <row r="20" spans="1:19" s="158" customFormat="1" ht="30.95" customHeight="1" thickBot="1" x14ac:dyDescent="0.25">
      <c r="A20" s="276">
        <f>Global!A20</f>
        <v>44894</v>
      </c>
      <c r="B20" s="306">
        <f>Global!B20</f>
        <v>0.54166666666666663</v>
      </c>
      <c r="C20" s="289">
        <f>Global!C20</f>
        <v>36</v>
      </c>
      <c r="D20" s="290" t="str">
        <f>Global!D20</f>
        <v>Irán</v>
      </c>
      <c r="E20" s="291">
        <v>1</v>
      </c>
      <c r="F20" s="292" t="s">
        <v>4</v>
      </c>
      <c r="G20" s="291">
        <v>1</v>
      </c>
      <c r="H20" s="293" t="str">
        <f>Global!H20</f>
        <v>Estados Unidos (USA)</v>
      </c>
      <c r="I20" s="283" t="str">
        <f t="shared" si="3"/>
        <v>E</v>
      </c>
      <c r="J20" s="284"/>
      <c r="K20" s="285">
        <f>IF(Global!E20="","",Global!E20)</f>
        <v>0</v>
      </c>
      <c r="L20" s="285">
        <f>IF(Global!G20="","",Global!G20)</f>
        <v>1</v>
      </c>
      <c r="M20" s="296" t="str">
        <f t="shared" si="1"/>
        <v>V</v>
      </c>
      <c r="N20" s="287">
        <f t="shared" si="4"/>
        <v>0</v>
      </c>
      <c r="O20" s="166"/>
      <c r="P20" s="166"/>
      <c r="Q20" s="166"/>
      <c r="R20" s="166"/>
      <c r="S20" s="166"/>
    </row>
    <row r="21" spans="1:19" s="158" customFormat="1" ht="17.25" customHeight="1" thickBot="1" x14ac:dyDescent="0.25">
      <c r="A21" s="297" t="str">
        <f>Global!A21</f>
        <v>GRUPO C (Group C)</v>
      </c>
      <c r="B21" s="298"/>
      <c r="C21" s="299"/>
      <c r="D21" s="298"/>
      <c r="E21" s="300"/>
      <c r="F21" s="298"/>
      <c r="G21" s="300"/>
      <c r="H21" s="298"/>
      <c r="I21" s="301"/>
      <c r="J21" s="117"/>
      <c r="K21" s="302"/>
      <c r="L21" s="302"/>
      <c r="M21" s="303" t="str">
        <f t="shared" si="1"/>
        <v/>
      </c>
      <c r="N21" s="304"/>
      <c r="O21" s="166"/>
      <c r="P21" s="166"/>
      <c r="Q21" s="166"/>
      <c r="R21" s="166"/>
      <c r="S21" s="166"/>
    </row>
    <row r="22" spans="1:19" s="158" customFormat="1" ht="30.95" customHeight="1" thickBot="1" x14ac:dyDescent="0.25">
      <c r="A22" s="276">
        <f>Global!A22</f>
        <v>44887</v>
      </c>
      <c r="B22" s="305">
        <f>Global!B22</f>
        <v>0.16666666666666666</v>
      </c>
      <c r="C22" s="278">
        <f>Global!C22</f>
        <v>5</v>
      </c>
      <c r="D22" s="279" t="str">
        <f>Global!D22</f>
        <v>Argentina</v>
      </c>
      <c r="E22" s="280">
        <v>3</v>
      </c>
      <c r="F22" s="281" t="s">
        <v>4</v>
      </c>
      <c r="G22" s="280">
        <v>1</v>
      </c>
      <c r="H22" s="282" t="str">
        <f>Global!H22</f>
        <v>A. Saudita (Saudi A.)</v>
      </c>
      <c r="I22" s="283" t="str">
        <f t="shared" ref="I22:I27" si="5">IF(OR(E22="",G22=""),"",IF(E22&gt;G22,"L",IF(G22&gt;E22,"V","E")))</f>
        <v>L</v>
      </c>
      <c r="J22" s="284"/>
      <c r="K22" s="285">
        <f>IF(Global!E22="","",Global!E22)</f>
        <v>1</v>
      </c>
      <c r="L22" s="285">
        <f>IF(Global!G22="","",Global!G22)</f>
        <v>2</v>
      </c>
      <c r="M22" s="296" t="str">
        <f t="shared" si="1"/>
        <v>V</v>
      </c>
      <c r="N22" s="287">
        <f t="shared" ref="N22:N27" si="6">IF(M22="","",IF(AND(E22=K22,L22=G22),GPOSPuntosPorMarcador,0)+IF(M22=I22,GPOSPuntosPorGanador,0)+IF(E22-G22=K22-L22,GPOSPuntosPorDiferencia,0))</f>
        <v>0</v>
      </c>
      <c r="O22" s="166"/>
      <c r="P22" s="166"/>
      <c r="Q22" s="166"/>
      <c r="R22" s="166"/>
      <c r="S22" s="166"/>
    </row>
    <row r="23" spans="1:19" s="158" customFormat="1" ht="30.95" customHeight="1" thickBot="1" x14ac:dyDescent="0.25">
      <c r="A23" s="276">
        <f>Global!A23</f>
        <v>44887</v>
      </c>
      <c r="B23" s="306">
        <f>Global!B23</f>
        <v>0.41666666666666669</v>
      </c>
      <c r="C23" s="289">
        <f>Global!C23</f>
        <v>6</v>
      </c>
      <c r="D23" s="290" t="str">
        <f>Global!D23</f>
        <v>México</v>
      </c>
      <c r="E23" s="291">
        <v>1</v>
      </c>
      <c r="F23" s="292" t="s">
        <v>4</v>
      </c>
      <c r="G23" s="291">
        <v>1</v>
      </c>
      <c r="H23" s="293" t="str">
        <f>Global!H23</f>
        <v>Polonia (Poland)</v>
      </c>
      <c r="I23" s="283" t="str">
        <f t="shared" si="5"/>
        <v>E</v>
      </c>
      <c r="J23" s="284"/>
      <c r="K23" s="285">
        <f>IF(Global!E23="","",Global!E23)</f>
        <v>0</v>
      </c>
      <c r="L23" s="285">
        <f>IF(Global!G23="","",Global!G23)</f>
        <v>0</v>
      </c>
      <c r="M23" s="296" t="str">
        <f t="shared" si="1"/>
        <v>E</v>
      </c>
      <c r="N23" s="287">
        <f t="shared" si="6"/>
        <v>2</v>
      </c>
      <c r="O23" s="166"/>
      <c r="P23" s="166"/>
      <c r="Q23" s="166"/>
      <c r="R23" s="166"/>
      <c r="S23" s="166"/>
    </row>
    <row r="24" spans="1:19" s="158" customFormat="1" ht="30.95" customHeight="1" thickBot="1" x14ac:dyDescent="0.25">
      <c r="A24" s="276">
        <f>Global!A24</f>
        <v>44891</v>
      </c>
      <c r="B24" s="306">
        <f>Global!B24</f>
        <v>0.54166666666666663</v>
      </c>
      <c r="C24" s="289">
        <f>Global!C24</f>
        <v>22</v>
      </c>
      <c r="D24" s="290" t="str">
        <f>Global!D24</f>
        <v>Argentina</v>
      </c>
      <c r="E24" s="291">
        <v>2</v>
      </c>
      <c r="F24" s="292" t="s">
        <v>4</v>
      </c>
      <c r="G24" s="291">
        <v>0</v>
      </c>
      <c r="H24" s="293" t="str">
        <f>Global!H24</f>
        <v>México</v>
      </c>
      <c r="I24" s="283" t="str">
        <f t="shared" si="5"/>
        <v>L</v>
      </c>
      <c r="J24" s="284"/>
      <c r="K24" s="285">
        <f>IF(Global!E24="","",Global!E24)</f>
        <v>2</v>
      </c>
      <c r="L24" s="285">
        <f>IF(Global!G24="","",Global!G24)</f>
        <v>0</v>
      </c>
      <c r="M24" s="296" t="str">
        <f t="shared" si="1"/>
        <v>L</v>
      </c>
      <c r="N24" s="287">
        <f t="shared" si="6"/>
        <v>3</v>
      </c>
      <c r="O24" s="166"/>
      <c r="P24" s="166"/>
      <c r="Q24" s="166"/>
      <c r="R24" s="166"/>
      <c r="S24" s="166"/>
    </row>
    <row r="25" spans="1:19" s="158" customFormat="1" ht="30.95" customHeight="1" thickBot="1" x14ac:dyDescent="0.25">
      <c r="A25" s="276">
        <f>Global!A25</f>
        <v>44891</v>
      </c>
      <c r="B25" s="306">
        <f>Global!B25</f>
        <v>0.29166666666666669</v>
      </c>
      <c r="C25" s="289">
        <f>Global!C25</f>
        <v>23</v>
      </c>
      <c r="D25" s="290" t="str">
        <f>Global!D25</f>
        <v>Polonia (Poland)</v>
      </c>
      <c r="E25" s="291">
        <v>1</v>
      </c>
      <c r="F25" s="292" t="s">
        <v>4</v>
      </c>
      <c r="G25" s="291">
        <v>1</v>
      </c>
      <c r="H25" s="293" t="str">
        <f>Global!H25</f>
        <v>A. Saudita (Saudi A.)</v>
      </c>
      <c r="I25" s="283" t="str">
        <f t="shared" si="5"/>
        <v>E</v>
      </c>
      <c r="J25" s="284"/>
      <c r="K25" s="285">
        <f>IF(Global!E25="","",Global!E25)</f>
        <v>2</v>
      </c>
      <c r="L25" s="285">
        <f>IF(Global!G25="","",Global!G25)</f>
        <v>0</v>
      </c>
      <c r="M25" s="296" t="str">
        <f t="shared" si="1"/>
        <v>L</v>
      </c>
      <c r="N25" s="287">
        <f t="shared" si="6"/>
        <v>0</v>
      </c>
      <c r="O25" s="166"/>
      <c r="P25" s="166"/>
      <c r="Q25" s="166"/>
      <c r="R25" s="166"/>
      <c r="S25" s="166"/>
    </row>
    <row r="26" spans="1:19" s="158" customFormat="1" ht="30.95" customHeight="1" thickBot="1" x14ac:dyDescent="0.25">
      <c r="A26" s="276">
        <f>Global!A26</f>
        <v>44895</v>
      </c>
      <c r="B26" s="306">
        <f>Global!B26</f>
        <v>0.54166666666666663</v>
      </c>
      <c r="C26" s="289">
        <f>Global!C26</f>
        <v>37</v>
      </c>
      <c r="D26" s="290" t="str">
        <f>Global!D26</f>
        <v>Polonia (Poland)</v>
      </c>
      <c r="E26" s="291">
        <v>1</v>
      </c>
      <c r="F26" s="292" t="s">
        <v>4</v>
      </c>
      <c r="G26" s="291">
        <v>2</v>
      </c>
      <c r="H26" s="293" t="str">
        <f>Global!H26</f>
        <v>Argentina</v>
      </c>
      <c r="I26" s="283" t="str">
        <f t="shared" si="5"/>
        <v>V</v>
      </c>
      <c r="J26" s="284"/>
      <c r="K26" s="285">
        <f>IF(Global!E26="","",Global!E26)</f>
        <v>0</v>
      </c>
      <c r="L26" s="285">
        <f>IF(Global!G26="","",Global!G26)</f>
        <v>2</v>
      </c>
      <c r="M26" s="296" t="str">
        <f t="shared" si="1"/>
        <v>V</v>
      </c>
      <c r="N26" s="287">
        <f t="shared" si="6"/>
        <v>1</v>
      </c>
      <c r="O26" s="166"/>
      <c r="P26" s="166"/>
      <c r="Q26" s="166"/>
      <c r="R26" s="166"/>
      <c r="S26" s="166"/>
    </row>
    <row r="27" spans="1:19" s="158" customFormat="1" ht="30.95" customHeight="1" thickBot="1" x14ac:dyDescent="0.25">
      <c r="A27" s="276">
        <f>Global!A27</f>
        <v>44895</v>
      </c>
      <c r="B27" s="306">
        <f>Global!B27</f>
        <v>0.54166666666666663</v>
      </c>
      <c r="C27" s="289">
        <f>Global!C27</f>
        <v>38</v>
      </c>
      <c r="D27" s="290" t="str">
        <f>Global!D27</f>
        <v>A. Saudita (Saudi A.)</v>
      </c>
      <c r="E27" s="291">
        <v>0</v>
      </c>
      <c r="F27" s="292" t="s">
        <v>4</v>
      </c>
      <c r="G27" s="291">
        <v>1</v>
      </c>
      <c r="H27" s="293" t="str">
        <f>Global!H27</f>
        <v>México</v>
      </c>
      <c r="I27" s="283" t="str">
        <f t="shared" si="5"/>
        <v>V</v>
      </c>
      <c r="J27" s="284"/>
      <c r="K27" s="285">
        <f>IF(Global!E27="","",Global!E27)</f>
        <v>1</v>
      </c>
      <c r="L27" s="285">
        <f>IF(Global!G27="","",Global!G27)</f>
        <v>2</v>
      </c>
      <c r="M27" s="296" t="str">
        <f t="shared" si="1"/>
        <v>V</v>
      </c>
      <c r="N27" s="287">
        <f t="shared" si="6"/>
        <v>2</v>
      </c>
      <c r="O27" s="166"/>
      <c r="P27" s="166"/>
      <c r="Q27" s="166"/>
      <c r="R27" s="166"/>
      <c r="S27" s="166"/>
    </row>
    <row r="28" spans="1:19" s="158" customFormat="1" ht="17.25" customHeight="1" thickBot="1" x14ac:dyDescent="0.25">
      <c r="A28" s="297" t="str">
        <f>Global!A28</f>
        <v>GRUPO D (Group D )</v>
      </c>
      <c r="B28" s="298"/>
      <c r="C28" s="299"/>
      <c r="D28" s="298"/>
      <c r="E28" s="300"/>
      <c r="F28" s="298"/>
      <c r="G28" s="300"/>
      <c r="H28" s="298"/>
      <c r="I28" s="301"/>
      <c r="J28" s="117"/>
      <c r="K28" s="302"/>
      <c r="L28" s="302"/>
      <c r="M28" s="303" t="str">
        <f t="shared" si="1"/>
        <v/>
      </c>
      <c r="N28" s="304"/>
      <c r="O28" s="166"/>
      <c r="P28" s="166"/>
      <c r="Q28" s="166"/>
      <c r="R28" s="166"/>
      <c r="S28" s="166"/>
    </row>
    <row r="29" spans="1:19" s="158" customFormat="1" ht="30.95" customHeight="1" thickBot="1" x14ac:dyDescent="0.25">
      <c r="A29" s="276">
        <f>Global!A29</f>
        <v>44887</v>
      </c>
      <c r="B29" s="305">
        <f>Global!B29</f>
        <v>0.54166666666666663</v>
      </c>
      <c r="C29" s="278">
        <f>Global!C29</f>
        <v>7</v>
      </c>
      <c r="D29" s="279" t="str">
        <f>Global!D29</f>
        <v>Francia (France)</v>
      </c>
      <c r="E29" s="280">
        <v>3</v>
      </c>
      <c r="F29" s="281" t="s">
        <v>4</v>
      </c>
      <c r="G29" s="280">
        <v>1</v>
      </c>
      <c r="H29" s="282" t="str">
        <f>Global!H29</f>
        <v>Australia</v>
      </c>
      <c r="I29" s="283" t="str">
        <f t="shared" ref="I29:I34" si="7">IF(OR(E29="",G29=""),"",IF(E29&gt;G29,"L",IF(G29&gt;E29,"V","E")))</f>
        <v>L</v>
      </c>
      <c r="J29" s="284"/>
      <c r="K29" s="285">
        <f>IF(Global!E29="","",Global!E29)</f>
        <v>4</v>
      </c>
      <c r="L29" s="285">
        <f>IF(Global!G29="","",Global!G29)</f>
        <v>1</v>
      </c>
      <c r="M29" s="296" t="str">
        <f t="shared" si="1"/>
        <v>L</v>
      </c>
      <c r="N29" s="287">
        <f t="shared" ref="N29:N34" si="8">IF(M29="","",IF(AND(E29=K29,L29=G29),GPOSPuntosPorMarcador,0)+IF(M29=I29,GPOSPuntosPorGanador,0)+IF(E29-G29=K29-L29,GPOSPuntosPorDiferencia,0))</f>
        <v>1</v>
      </c>
      <c r="O29" s="166"/>
      <c r="P29" s="166"/>
      <c r="Q29" s="166"/>
      <c r="R29" s="166"/>
      <c r="S29" s="166"/>
    </row>
    <row r="30" spans="1:19" s="158" customFormat="1" ht="30.95" customHeight="1" thickBot="1" x14ac:dyDescent="0.25">
      <c r="A30" s="276">
        <f>Global!A30</f>
        <v>44887</v>
      </c>
      <c r="B30" s="306">
        <f>Global!B30</f>
        <v>0.29166666666666669</v>
      </c>
      <c r="C30" s="289">
        <f>Global!C30</f>
        <v>8</v>
      </c>
      <c r="D30" s="290" t="str">
        <f>Global!D30</f>
        <v>Dinamarca (Denmark)</v>
      </c>
      <c r="E30" s="291">
        <v>2</v>
      </c>
      <c r="F30" s="292" t="s">
        <v>4</v>
      </c>
      <c r="G30" s="291">
        <v>1</v>
      </c>
      <c r="H30" s="293" t="str">
        <f>Global!H30</f>
        <v>Túnez (Tunisia)</v>
      </c>
      <c r="I30" s="283" t="str">
        <f t="shared" si="7"/>
        <v>L</v>
      </c>
      <c r="J30" s="284"/>
      <c r="K30" s="285">
        <f>IF(Global!E30="","",Global!E30)</f>
        <v>0</v>
      </c>
      <c r="L30" s="285">
        <f>IF(Global!G30="","",Global!G30)</f>
        <v>0</v>
      </c>
      <c r="M30" s="296" t="str">
        <f t="shared" si="1"/>
        <v>E</v>
      </c>
      <c r="N30" s="287">
        <f t="shared" si="8"/>
        <v>0</v>
      </c>
      <c r="O30" s="166"/>
      <c r="P30" s="166"/>
      <c r="Q30" s="166"/>
      <c r="R30" s="166"/>
      <c r="S30" s="166"/>
    </row>
    <row r="31" spans="1:19" s="158" customFormat="1" ht="30.95" customHeight="1" thickBot="1" x14ac:dyDescent="0.25">
      <c r="A31" s="276">
        <f>Global!A31</f>
        <v>44891</v>
      </c>
      <c r="B31" s="306">
        <f>Global!B31</f>
        <v>0.41666666666666669</v>
      </c>
      <c r="C31" s="289">
        <f>Global!C31</f>
        <v>21</v>
      </c>
      <c r="D31" s="290" t="str">
        <f>Global!D31</f>
        <v>Francia (France)</v>
      </c>
      <c r="E31" s="291">
        <v>2</v>
      </c>
      <c r="F31" s="292" t="s">
        <v>4</v>
      </c>
      <c r="G31" s="291">
        <v>0</v>
      </c>
      <c r="H31" s="293" t="str">
        <f>Global!H31</f>
        <v>Dinamarca (Denmark)</v>
      </c>
      <c r="I31" s="283" t="str">
        <f t="shared" si="7"/>
        <v>L</v>
      </c>
      <c r="J31" s="284"/>
      <c r="K31" s="285">
        <f>IF(Global!E31="","",Global!E31)</f>
        <v>2</v>
      </c>
      <c r="L31" s="285">
        <f>IF(Global!G31="","",Global!G31)</f>
        <v>1</v>
      </c>
      <c r="M31" s="296" t="str">
        <f t="shared" si="1"/>
        <v>L</v>
      </c>
      <c r="N31" s="287">
        <f t="shared" si="8"/>
        <v>1</v>
      </c>
      <c r="O31" s="166"/>
      <c r="P31" s="166"/>
      <c r="Q31" s="166"/>
      <c r="R31" s="166"/>
      <c r="S31" s="166"/>
    </row>
    <row r="32" spans="1:19" s="158" customFormat="1" ht="30.95" customHeight="1" thickBot="1" x14ac:dyDescent="0.25">
      <c r="A32" s="276">
        <f>Global!A32</f>
        <v>44891</v>
      </c>
      <c r="B32" s="306">
        <f>Global!B32</f>
        <v>0.16666666666666666</v>
      </c>
      <c r="C32" s="289">
        <f>Global!C32</f>
        <v>24</v>
      </c>
      <c r="D32" s="290" t="str">
        <f>Global!D32</f>
        <v>Túnez (Tunisia)</v>
      </c>
      <c r="E32" s="291">
        <v>1</v>
      </c>
      <c r="F32" s="292" t="s">
        <v>4</v>
      </c>
      <c r="G32" s="291">
        <v>1</v>
      </c>
      <c r="H32" s="293" t="str">
        <f>Global!H32</f>
        <v>Australia</v>
      </c>
      <c r="I32" s="283" t="str">
        <f t="shared" si="7"/>
        <v>E</v>
      </c>
      <c r="J32" s="284"/>
      <c r="K32" s="285">
        <f>IF(Global!E32="","",Global!E32)</f>
        <v>0</v>
      </c>
      <c r="L32" s="285">
        <f>IF(Global!G32="","",Global!G32)</f>
        <v>1</v>
      </c>
      <c r="M32" s="296" t="str">
        <f t="shared" si="1"/>
        <v>V</v>
      </c>
      <c r="N32" s="287">
        <f t="shared" si="8"/>
        <v>0</v>
      </c>
      <c r="O32" s="166"/>
      <c r="P32" s="166"/>
      <c r="Q32" s="166"/>
      <c r="R32" s="166"/>
      <c r="S32" s="166"/>
    </row>
    <row r="33" spans="1:19" s="158" customFormat="1" ht="30.95" customHeight="1" thickBot="1" x14ac:dyDescent="0.25">
      <c r="A33" s="276">
        <f>Global!A33</f>
        <v>44895</v>
      </c>
      <c r="B33" s="306">
        <f>Global!B33</f>
        <v>0.375</v>
      </c>
      <c r="C33" s="289">
        <f>Global!C33</f>
        <v>39</v>
      </c>
      <c r="D33" s="290" t="str">
        <f>Global!D33</f>
        <v>Túnez (Tunisia)</v>
      </c>
      <c r="E33" s="291">
        <v>0</v>
      </c>
      <c r="F33" s="292" t="s">
        <v>4</v>
      </c>
      <c r="G33" s="291">
        <v>2</v>
      </c>
      <c r="H33" s="293" t="str">
        <f>Global!H33</f>
        <v>Francia (France)</v>
      </c>
      <c r="I33" s="283" t="str">
        <f t="shared" si="7"/>
        <v>V</v>
      </c>
      <c r="J33" s="284"/>
      <c r="K33" s="285">
        <f>IF(Global!E33="","",Global!E33)</f>
        <v>1</v>
      </c>
      <c r="L33" s="285">
        <f>IF(Global!G33="","",Global!G33)</f>
        <v>0</v>
      </c>
      <c r="M33" s="296" t="str">
        <f t="shared" si="1"/>
        <v>L</v>
      </c>
      <c r="N33" s="287">
        <f t="shared" si="8"/>
        <v>0</v>
      </c>
      <c r="O33" s="166"/>
      <c r="P33" s="166"/>
      <c r="Q33" s="166"/>
      <c r="R33" s="166"/>
      <c r="S33" s="166"/>
    </row>
    <row r="34" spans="1:19" s="158" customFormat="1" ht="30.95" customHeight="1" thickBot="1" x14ac:dyDescent="0.25">
      <c r="A34" s="276">
        <f>Global!A34</f>
        <v>44895</v>
      </c>
      <c r="B34" s="306">
        <f>Global!B34</f>
        <v>0.375</v>
      </c>
      <c r="C34" s="289">
        <f>Global!C34</f>
        <v>40</v>
      </c>
      <c r="D34" s="290" t="str">
        <f>Global!D34</f>
        <v>Australia</v>
      </c>
      <c r="E34" s="291">
        <v>1</v>
      </c>
      <c r="F34" s="292" t="s">
        <v>4</v>
      </c>
      <c r="G34" s="291">
        <v>1</v>
      </c>
      <c r="H34" s="293" t="str">
        <f>Global!H34</f>
        <v>Dinamarca (Denmark)</v>
      </c>
      <c r="I34" s="283" t="str">
        <f t="shared" si="7"/>
        <v>E</v>
      </c>
      <c r="J34" s="284"/>
      <c r="K34" s="285">
        <f>IF(Global!E34="","",Global!E34)</f>
        <v>1</v>
      </c>
      <c r="L34" s="285">
        <f>IF(Global!G34="","",Global!G34)</f>
        <v>0</v>
      </c>
      <c r="M34" s="296" t="str">
        <f t="shared" si="1"/>
        <v>L</v>
      </c>
      <c r="N34" s="287">
        <f t="shared" si="8"/>
        <v>0</v>
      </c>
      <c r="O34" s="166"/>
      <c r="P34" s="166"/>
      <c r="Q34" s="166"/>
      <c r="R34" s="166"/>
      <c r="S34" s="166"/>
    </row>
    <row r="35" spans="1:19" s="158" customFormat="1" ht="17.25" customHeight="1" thickBot="1" x14ac:dyDescent="0.25">
      <c r="A35" s="297" t="str">
        <f>Global!A35</f>
        <v>Grupo E  (Group  E)</v>
      </c>
      <c r="B35" s="298"/>
      <c r="C35" s="299"/>
      <c r="D35" s="298"/>
      <c r="E35" s="300"/>
      <c r="F35" s="298"/>
      <c r="G35" s="300"/>
      <c r="H35" s="298"/>
      <c r="I35" s="301"/>
      <c r="J35" s="117"/>
      <c r="K35" s="302"/>
      <c r="L35" s="302"/>
      <c r="M35" s="303" t="str">
        <f t="shared" si="1"/>
        <v/>
      </c>
      <c r="N35" s="304"/>
      <c r="O35" s="166"/>
      <c r="P35" s="166"/>
      <c r="Q35" s="166"/>
      <c r="R35" s="166"/>
      <c r="S35" s="166"/>
    </row>
    <row r="36" spans="1:19" s="158" customFormat="1" ht="30.95" customHeight="1" thickBot="1" x14ac:dyDescent="0.25">
      <c r="A36" s="276">
        <f>Global!A36</f>
        <v>44888</v>
      </c>
      <c r="B36" s="305">
        <f>Global!B36</f>
        <v>0.41666666666666669</v>
      </c>
      <c r="C36" s="278">
        <f>Global!C36</f>
        <v>9</v>
      </c>
      <c r="D36" s="279" t="str">
        <f>Global!D36</f>
        <v>España (Spain)</v>
      </c>
      <c r="E36" s="280">
        <v>3</v>
      </c>
      <c r="F36" s="281" t="s">
        <v>4</v>
      </c>
      <c r="G36" s="280">
        <v>0</v>
      </c>
      <c r="H36" s="282" t="str">
        <f>Global!H36</f>
        <v>Costa Rica</v>
      </c>
      <c r="I36" s="283" t="str">
        <f t="shared" ref="I36:I41" si="9">IF(OR(E36="",G36=""),"",IF(E36&gt;G36,"L",IF(G36&gt;E36,"V","E")))</f>
        <v>L</v>
      </c>
      <c r="J36" s="284"/>
      <c r="K36" s="285">
        <f>IF(Global!E36="","",Global!E36)</f>
        <v>7</v>
      </c>
      <c r="L36" s="285">
        <f>IF(Global!G36="","",Global!G36)</f>
        <v>0</v>
      </c>
      <c r="M36" s="296" t="str">
        <f t="shared" si="1"/>
        <v>L</v>
      </c>
      <c r="N36" s="287">
        <f t="shared" ref="N36:N41" si="10">IF(M36="","",IF(AND(E36=K36,L36=G36),GPOSPuntosPorMarcador,0)+IF(M36=I36,GPOSPuntosPorGanador,0)+IF(E36-G36=K36-L36,GPOSPuntosPorDiferencia,0))</f>
        <v>1</v>
      </c>
      <c r="O36" s="166"/>
      <c r="P36" s="166"/>
      <c r="Q36" s="166"/>
      <c r="R36" s="166"/>
      <c r="S36" s="166"/>
    </row>
    <row r="37" spans="1:19" s="158" customFormat="1" ht="30.95" customHeight="1" thickBot="1" x14ac:dyDescent="0.25">
      <c r="A37" s="276">
        <f>Global!A37</f>
        <v>44888</v>
      </c>
      <c r="B37" s="306">
        <f>Global!B37</f>
        <v>0.29166666666666669</v>
      </c>
      <c r="C37" s="289">
        <f>Global!C37</f>
        <v>10</v>
      </c>
      <c r="D37" s="290" t="str">
        <f>Global!D37</f>
        <v>Alemania (Germany)</v>
      </c>
      <c r="E37" s="291">
        <v>2</v>
      </c>
      <c r="F37" s="292" t="s">
        <v>4</v>
      </c>
      <c r="G37" s="291">
        <v>1</v>
      </c>
      <c r="H37" s="293" t="str">
        <f>Global!H37</f>
        <v>Japón (Japan)</v>
      </c>
      <c r="I37" s="283" t="str">
        <f t="shared" si="9"/>
        <v>L</v>
      </c>
      <c r="J37" s="284"/>
      <c r="K37" s="285">
        <f>IF(Global!E37="","",Global!E37)</f>
        <v>1</v>
      </c>
      <c r="L37" s="285">
        <f>IF(Global!G37="","",Global!G37)</f>
        <v>2</v>
      </c>
      <c r="M37" s="296" t="str">
        <f t="shared" si="1"/>
        <v>V</v>
      </c>
      <c r="N37" s="287">
        <f t="shared" si="10"/>
        <v>0</v>
      </c>
      <c r="O37" s="166"/>
      <c r="P37" s="166"/>
      <c r="Q37" s="166"/>
      <c r="R37" s="166"/>
      <c r="S37" s="166"/>
    </row>
    <row r="38" spans="1:19" s="158" customFormat="1" ht="30.95" customHeight="1" thickBot="1" x14ac:dyDescent="0.25">
      <c r="A38" s="276">
        <f>Global!A38</f>
        <v>44892</v>
      </c>
      <c r="B38" s="306">
        <f>Global!B38</f>
        <v>0.54166666666666663</v>
      </c>
      <c r="C38" s="289">
        <f>Global!C38</f>
        <v>25</v>
      </c>
      <c r="D38" s="290" t="str">
        <f>Global!D38</f>
        <v>España (Spain)</v>
      </c>
      <c r="E38" s="291">
        <v>2</v>
      </c>
      <c r="F38" s="292" t="s">
        <v>4</v>
      </c>
      <c r="G38" s="291">
        <v>1</v>
      </c>
      <c r="H38" s="293" t="str">
        <f>Global!H38</f>
        <v>Alemania (Germany)</v>
      </c>
      <c r="I38" s="283" t="str">
        <f t="shared" si="9"/>
        <v>L</v>
      </c>
      <c r="J38" s="284"/>
      <c r="K38" s="285">
        <f>IF(Global!E38="","",Global!E38)</f>
        <v>1</v>
      </c>
      <c r="L38" s="285">
        <f>IF(Global!G38="","",Global!G38)</f>
        <v>1</v>
      </c>
      <c r="M38" s="296" t="str">
        <f t="shared" si="1"/>
        <v>E</v>
      </c>
      <c r="N38" s="287">
        <f t="shared" si="10"/>
        <v>0</v>
      </c>
      <c r="O38" s="166"/>
      <c r="P38" s="166"/>
      <c r="Q38" s="166"/>
      <c r="R38" s="166"/>
      <c r="S38" s="166"/>
    </row>
    <row r="39" spans="1:19" s="158" customFormat="1" ht="30.95" customHeight="1" thickBot="1" x14ac:dyDescent="0.25">
      <c r="A39" s="276">
        <f>Global!A39</f>
        <v>44892</v>
      </c>
      <c r="B39" s="306">
        <f>Global!B39</f>
        <v>0.16666666666666666</v>
      </c>
      <c r="C39" s="289">
        <f>Global!C39</f>
        <v>26</v>
      </c>
      <c r="D39" s="290" t="str">
        <f>Global!D39</f>
        <v>Japón (Japan)</v>
      </c>
      <c r="E39" s="280">
        <v>1</v>
      </c>
      <c r="F39" s="292" t="s">
        <v>4</v>
      </c>
      <c r="G39" s="280">
        <v>1</v>
      </c>
      <c r="H39" s="293" t="str">
        <f>Global!H39</f>
        <v>Costa Rica</v>
      </c>
      <c r="I39" s="283" t="str">
        <f t="shared" si="9"/>
        <v>E</v>
      </c>
      <c r="J39" s="284"/>
      <c r="K39" s="285">
        <f>IF(Global!E39="","",Global!E39)</f>
        <v>0</v>
      </c>
      <c r="L39" s="285">
        <f>IF(Global!G39="","",Global!G39)</f>
        <v>1</v>
      </c>
      <c r="M39" s="296" t="str">
        <f t="shared" si="1"/>
        <v>V</v>
      </c>
      <c r="N39" s="287">
        <f t="shared" si="10"/>
        <v>0</v>
      </c>
      <c r="O39" s="166"/>
      <c r="P39" s="166"/>
      <c r="Q39" s="166"/>
      <c r="R39" s="166"/>
      <c r="S39" s="166"/>
    </row>
    <row r="40" spans="1:19" s="158" customFormat="1" ht="30.95" customHeight="1" thickBot="1" x14ac:dyDescent="0.25">
      <c r="A40" s="276">
        <f>Global!A40</f>
        <v>44896</v>
      </c>
      <c r="B40" s="306">
        <f>Global!B40</f>
        <v>0.54166666666666663</v>
      </c>
      <c r="C40" s="289">
        <f>Global!C40</f>
        <v>43</v>
      </c>
      <c r="D40" s="290" t="str">
        <f>Global!D40</f>
        <v>Japón (Japan)</v>
      </c>
      <c r="E40" s="307">
        <v>0</v>
      </c>
      <c r="F40" s="292" t="s">
        <v>4</v>
      </c>
      <c r="G40" s="307">
        <v>2</v>
      </c>
      <c r="H40" s="293" t="str">
        <f>Global!H40</f>
        <v>España (Spain)</v>
      </c>
      <c r="I40" s="283" t="str">
        <f t="shared" si="9"/>
        <v>V</v>
      </c>
      <c r="J40" s="284"/>
      <c r="K40" s="285">
        <f>IF(Global!E40="","",Global!E40)</f>
        <v>2</v>
      </c>
      <c r="L40" s="285">
        <f>IF(Global!G40="","",Global!G40)</f>
        <v>1</v>
      </c>
      <c r="M40" s="296" t="str">
        <f t="shared" si="1"/>
        <v>L</v>
      </c>
      <c r="N40" s="287">
        <f t="shared" si="10"/>
        <v>0</v>
      </c>
      <c r="O40" s="166"/>
      <c r="P40" s="166"/>
      <c r="Q40" s="166"/>
      <c r="R40" s="166"/>
      <c r="S40" s="166"/>
    </row>
    <row r="41" spans="1:19" s="158" customFormat="1" ht="30.95" customHeight="1" thickBot="1" x14ac:dyDescent="0.25">
      <c r="A41" s="276">
        <f>Global!A41</f>
        <v>44896</v>
      </c>
      <c r="B41" s="306">
        <f>Global!B41</f>
        <v>0.54166666666666663</v>
      </c>
      <c r="C41" s="289">
        <f>Global!C41</f>
        <v>44</v>
      </c>
      <c r="D41" s="290" t="str">
        <f>Global!D41</f>
        <v>Costa Rica</v>
      </c>
      <c r="E41" s="280">
        <v>0</v>
      </c>
      <c r="F41" s="292" t="s">
        <v>4</v>
      </c>
      <c r="G41" s="280">
        <v>2</v>
      </c>
      <c r="H41" s="293" t="str">
        <f>Global!H41</f>
        <v>Alemania (Germany)</v>
      </c>
      <c r="I41" s="283" t="str">
        <f t="shared" si="9"/>
        <v>V</v>
      </c>
      <c r="J41" s="284"/>
      <c r="K41" s="285">
        <f>IF(Global!E41="","",Global!E41)</f>
        <v>2</v>
      </c>
      <c r="L41" s="285">
        <f>IF(Global!G41="","",Global!G41)</f>
        <v>4</v>
      </c>
      <c r="M41" s="296" t="str">
        <f t="shared" si="1"/>
        <v>V</v>
      </c>
      <c r="N41" s="287">
        <f t="shared" si="10"/>
        <v>2</v>
      </c>
      <c r="O41" s="166"/>
      <c r="P41" s="166"/>
      <c r="Q41" s="166"/>
      <c r="R41" s="166"/>
      <c r="S41" s="166"/>
    </row>
    <row r="42" spans="1:19" s="158" customFormat="1" ht="17.25" customHeight="1" thickBot="1" x14ac:dyDescent="0.25">
      <c r="A42" s="297" t="str">
        <f>Global!A42</f>
        <v>GRUPO F (Group F )</v>
      </c>
      <c r="B42" s="298"/>
      <c r="C42" s="299"/>
      <c r="D42" s="298"/>
      <c r="E42" s="300"/>
      <c r="F42" s="298"/>
      <c r="G42" s="300"/>
      <c r="H42" s="298"/>
      <c r="I42" s="301"/>
      <c r="J42" s="117"/>
      <c r="K42" s="302"/>
      <c r="L42" s="302"/>
      <c r="M42" s="303" t="str">
        <f t="shared" si="1"/>
        <v/>
      </c>
      <c r="N42" s="304"/>
      <c r="O42" s="166"/>
      <c r="P42" s="166"/>
      <c r="Q42" s="166"/>
      <c r="R42" s="166"/>
      <c r="S42" s="166"/>
    </row>
    <row r="43" spans="1:19" s="158" customFormat="1" ht="30.95" customHeight="1" thickBot="1" x14ac:dyDescent="0.25">
      <c r="A43" s="276">
        <f>Global!A43</f>
        <v>44888</v>
      </c>
      <c r="B43" s="305">
        <f>Global!B43</f>
        <v>0.54166666666666663</v>
      </c>
      <c r="C43" s="278">
        <f>Global!C43</f>
        <v>11</v>
      </c>
      <c r="D43" s="279" t="str">
        <f>Global!D43</f>
        <v>Bélgica (Belgium)</v>
      </c>
      <c r="E43" s="280">
        <v>2</v>
      </c>
      <c r="F43" s="281" t="s">
        <v>4</v>
      </c>
      <c r="G43" s="280">
        <v>1</v>
      </c>
      <c r="H43" s="282" t="str">
        <f>Global!H43</f>
        <v>Canada</v>
      </c>
      <c r="I43" s="283" t="str">
        <f t="shared" ref="I43:I48" si="11">IF(OR(E43="",G43=""),"",IF(E43&gt;G43,"L",IF(G43&gt;E43,"V","E")))</f>
        <v>L</v>
      </c>
      <c r="J43" s="284"/>
      <c r="K43" s="285">
        <f>IF(Global!E43="","",Global!E43)</f>
        <v>1</v>
      </c>
      <c r="L43" s="285">
        <f>IF(Global!G43="","",Global!G43)</f>
        <v>0</v>
      </c>
      <c r="M43" s="296" t="str">
        <f t="shared" si="1"/>
        <v>L</v>
      </c>
      <c r="N43" s="287">
        <f t="shared" ref="N43:N48" si="12">IF(M43="","",IF(AND(E43=K43,L43=G43),GPOSPuntosPorMarcador,0)+IF(M43=I43,GPOSPuntosPorGanador,0)+IF(E43-G43=K43-L43,GPOSPuntosPorDiferencia,0))</f>
        <v>2</v>
      </c>
      <c r="O43" s="166"/>
      <c r="P43" s="166"/>
      <c r="Q43" s="166"/>
      <c r="R43" s="166"/>
      <c r="S43" s="166"/>
    </row>
    <row r="44" spans="1:19" s="158" customFormat="1" ht="30.95" customHeight="1" thickBot="1" x14ac:dyDescent="0.25">
      <c r="A44" s="276">
        <f>Global!A44</f>
        <v>44888</v>
      </c>
      <c r="B44" s="306">
        <f>Global!B44</f>
        <v>0.16666666666666666</v>
      </c>
      <c r="C44" s="289">
        <f>Global!C44</f>
        <v>12</v>
      </c>
      <c r="D44" s="290" t="str">
        <f>Global!D44</f>
        <v>Marruecos (Morocco)</v>
      </c>
      <c r="E44" s="291">
        <v>1</v>
      </c>
      <c r="F44" s="292" t="s">
        <v>4</v>
      </c>
      <c r="G44" s="291">
        <v>2</v>
      </c>
      <c r="H44" s="293" t="str">
        <f>Global!H44</f>
        <v>Croacia</v>
      </c>
      <c r="I44" s="283" t="str">
        <f t="shared" si="11"/>
        <v>V</v>
      </c>
      <c r="J44" s="284"/>
      <c r="K44" s="285">
        <f>IF(Global!E44="","",Global!E44)</f>
        <v>0</v>
      </c>
      <c r="L44" s="285">
        <f>IF(Global!G44="","",Global!G44)</f>
        <v>0</v>
      </c>
      <c r="M44" s="296" t="str">
        <f t="shared" si="1"/>
        <v>E</v>
      </c>
      <c r="N44" s="287">
        <f t="shared" si="12"/>
        <v>0</v>
      </c>
      <c r="O44" s="166"/>
      <c r="P44" s="166"/>
      <c r="Q44" s="166"/>
      <c r="R44" s="166"/>
      <c r="S44" s="166"/>
    </row>
    <row r="45" spans="1:19" s="158" customFormat="1" ht="30.95" customHeight="1" thickBot="1" x14ac:dyDescent="0.25">
      <c r="A45" s="276">
        <f>Global!A45</f>
        <v>44892</v>
      </c>
      <c r="B45" s="306">
        <f>Global!B45</f>
        <v>0.29166666666666669</v>
      </c>
      <c r="C45" s="289">
        <f>Global!C45</f>
        <v>27</v>
      </c>
      <c r="D45" s="290" t="str">
        <f>Global!D45</f>
        <v>Bélgica (Belgium)</v>
      </c>
      <c r="E45" s="291">
        <v>2</v>
      </c>
      <c r="F45" s="292" t="s">
        <v>4</v>
      </c>
      <c r="G45" s="291">
        <v>0</v>
      </c>
      <c r="H45" s="293" t="str">
        <f>Global!H45</f>
        <v>Marruecos (Morocco)</v>
      </c>
      <c r="I45" s="283" t="str">
        <f t="shared" si="11"/>
        <v>L</v>
      </c>
      <c r="J45" s="284"/>
      <c r="K45" s="285">
        <f>IF(Global!E45="","",Global!E45)</f>
        <v>0</v>
      </c>
      <c r="L45" s="285">
        <f>IF(Global!G45="","",Global!G45)</f>
        <v>2</v>
      </c>
      <c r="M45" s="296" t="str">
        <f t="shared" si="1"/>
        <v>V</v>
      </c>
      <c r="N45" s="287">
        <f t="shared" si="12"/>
        <v>0</v>
      </c>
      <c r="O45" s="166"/>
      <c r="P45" s="166"/>
      <c r="Q45" s="166"/>
      <c r="R45" s="166"/>
      <c r="S45" s="166"/>
    </row>
    <row r="46" spans="1:19" s="158" customFormat="1" ht="30.95" customHeight="1" thickBot="1" x14ac:dyDescent="0.25">
      <c r="A46" s="276">
        <f>Global!A46</f>
        <v>44892</v>
      </c>
      <c r="B46" s="306">
        <f>Global!B46</f>
        <v>0.41666666666666669</v>
      </c>
      <c r="C46" s="289">
        <f>Global!C46</f>
        <v>28</v>
      </c>
      <c r="D46" s="290" t="str">
        <f>Global!D46</f>
        <v>Croacia</v>
      </c>
      <c r="E46" s="291">
        <v>1</v>
      </c>
      <c r="F46" s="292" t="s">
        <v>4</v>
      </c>
      <c r="G46" s="291">
        <v>1</v>
      </c>
      <c r="H46" s="293" t="str">
        <f>Global!H46</f>
        <v>Canada</v>
      </c>
      <c r="I46" s="283" t="str">
        <f t="shared" si="11"/>
        <v>E</v>
      </c>
      <c r="J46" s="284"/>
      <c r="K46" s="285">
        <f>IF(Global!E46="","",Global!E46)</f>
        <v>4</v>
      </c>
      <c r="L46" s="285">
        <f>IF(Global!G46="","",Global!G46)</f>
        <v>1</v>
      </c>
      <c r="M46" s="296" t="str">
        <f t="shared" si="1"/>
        <v>L</v>
      </c>
      <c r="N46" s="287">
        <f t="shared" si="12"/>
        <v>0</v>
      </c>
      <c r="O46" s="166"/>
      <c r="P46" s="166"/>
      <c r="Q46" s="166"/>
      <c r="R46" s="166"/>
      <c r="S46" s="166"/>
    </row>
    <row r="47" spans="1:19" s="158" customFormat="1" ht="30.95" customHeight="1" thickBot="1" x14ac:dyDescent="0.25">
      <c r="A47" s="276">
        <f>Global!A47</f>
        <v>44896</v>
      </c>
      <c r="B47" s="306">
        <f>Global!B47</f>
        <v>0.375</v>
      </c>
      <c r="C47" s="289">
        <f>Global!C47</f>
        <v>41</v>
      </c>
      <c r="D47" s="290" t="str">
        <f>Global!D47</f>
        <v>Croacia</v>
      </c>
      <c r="E47" s="291">
        <v>1</v>
      </c>
      <c r="F47" s="292" t="s">
        <v>4</v>
      </c>
      <c r="G47" s="291">
        <v>3</v>
      </c>
      <c r="H47" s="293" t="str">
        <f>Global!H47</f>
        <v>Bélgica (Belgium)</v>
      </c>
      <c r="I47" s="283" t="str">
        <f t="shared" si="11"/>
        <v>V</v>
      </c>
      <c r="J47" s="284"/>
      <c r="K47" s="285">
        <f>IF(Global!E47="","",Global!E47)</f>
        <v>0</v>
      </c>
      <c r="L47" s="285">
        <f>IF(Global!G47="","",Global!G47)</f>
        <v>0</v>
      </c>
      <c r="M47" s="296" t="str">
        <f t="shared" si="1"/>
        <v>E</v>
      </c>
      <c r="N47" s="287">
        <f t="shared" si="12"/>
        <v>0</v>
      </c>
      <c r="O47" s="166"/>
      <c r="P47" s="166"/>
      <c r="Q47" s="166"/>
      <c r="R47" s="166"/>
      <c r="S47" s="166"/>
    </row>
    <row r="48" spans="1:19" s="158" customFormat="1" ht="30.95" customHeight="1" thickBot="1" x14ac:dyDescent="0.25">
      <c r="A48" s="276">
        <f>Global!A48</f>
        <v>44896</v>
      </c>
      <c r="B48" s="306">
        <f>Global!B48</f>
        <v>0.375</v>
      </c>
      <c r="C48" s="289">
        <f>Global!C48</f>
        <v>42</v>
      </c>
      <c r="D48" s="308" t="str">
        <f>Global!D48</f>
        <v>Canada</v>
      </c>
      <c r="E48" s="291">
        <v>2</v>
      </c>
      <c r="F48" s="309" t="s">
        <v>4</v>
      </c>
      <c r="G48" s="291">
        <v>1</v>
      </c>
      <c r="H48" s="310" t="str">
        <f>Global!H48</f>
        <v>Marruecos (Morocco)</v>
      </c>
      <c r="I48" s="283" t="str">
        <f t="shared" si="11"/>
        <v>L</v>
      </c>
      <c r="J48" s="311"/>
      <c r="K48" s="285">
        <f>IF(Global!E48="","",Global!E48)</f>
        <v>1</v>
      </c>
      <c r="L48" s="285">
        <f>IF(Global!G48="","",Global!G48)</f>
        <v>2</v>
      </c>
      <c r="M48" s="286" t="str">
        <f t="shared" si="1"/>
        <v>V</v>
      </c>
      <c r="N48" s="287">
        <f t="shared" si="12"/>
        <v>0</v>
      </c>
      <c r="O48" s="166"/>
      <c r="P48" s="166"/>
      <c r="Q48" s="166"/>
      <c r="R48" s="166"/>
      <c r="S48" s="166"/>
    </row>
    <row r="49" spans="1:19" s="158" customFormat="1" ht="17.25" customHeight="1" thickBot="1" x14ac:dyDescent="0.25">
      <c r="A49" s="297" t="str">
        <f>Global!A49</f>
        <v>GRUPO G (Group  G)</v>
      </c>
      <c r="B49" s="298"/>
      <c r="C49" s="299"/>
      <c r="D49" s="298"/>
      <c r="E49" s="300"/>
      <c r="F49" s="298"/>
      <c r="G49" s="300"/>
      <c r="H49" s="298"/>
      <c r="I49" s="301"/>
      <c r="J49" s="117"/>
      <c r="K49" s="302"/>
      <c r="L49" s="302"/>
      <c r="M49" s="303" t="str">
        <f t="shared" si="1"/>
        <v/>
      </c>
      <c r="N49" s="304"/>
      <c r="O49" s="166"/>
      <c r="P49" s="166"/>
      <c r="Q49" s="166"/>
      <c r="R49" s="166"/>
      <c r="S49" s="166"/>
    </row>
    <row r="50" spans="1:19" s="158" customFormat="1" ht="30.95" customHeight="1" thickBot="1" x14ac:dyDescent="0.25">
      <c r="A50" s="276">
        <f>Global!A50</f>
        <v>44889</v>
      </c>
      <c r="B50" s="305">
        <f>Global!B50</f>
        <v>0.54166666666666663</v>
      </c>
      <c r="C50" s="278">
        <f>Global!C50</f>
        <v>13</v>
      </c>
      <c r="D50" s="279" t="str">
        <f>Global!D50</f>
        <v>Brasil (Brazil)</v>
      </c>
      <c r="E50" s="280">
        <v>2</v>
      </c>
      <c r="F50" s="281" t="s">
        <v>4</v>
      </c>
      <c r="G50" s="280">
        <v>0</v>
      </c>
      <c r="H50" s="282" t="str">
        <f>Global!H50</f>
        <v>Serbia</v>
      </c>
      <c r="I50" s="283" t="str">
        <f t="shared" ref="I50:I55" si="13">IF(OR(E50="",G50=""),"",IF(E50&gt;G50,"L",IF(G50&gt;E50,"V","E")))</f>
        <v>L</v>
      </c>
      <c r="J50" s="284"/>
      <c r="K50" s="285">
        <f>IF(Global!E50="","",Global!E50)</f>
        <v>2</v>
      </c>
      <c r="L50" s="285">
        <f>IF(Global!G50="","",Global!G50)</f>
        <v>0</v>
      </c>
      <c r="M50" s="296" t="str">
        <f t="shared" si="1"/>
        <v>L</v>
      </c>
      <c r="N50" s="287">
        <f t="shared" ref="N50:N55" si="14">IF(M50="","",IF(AND(E50=K50,L50=G50),GPOSPuntosPorMarcador,0)+IF(M50=I50,GPOSPuntosPorGanador,0)+IF(E50-G50=K50-L50,GPOSPuntosPorDiferencia,0))</f>
        <v>3</v>
      </c>
      <c r="O50" s="166"/>
      <c r="P50" s="166"/>
      <c r="Q50" s="166"/>
      <c r="R50" s="166"/>
      <c r="S50" s="166"/>
    </row>
    <row r="51" spans="1:19" s="158" customFormat="1" ht="30.95" customHeight="1" thickBot="1" x14ac:dyDescent="0.25">
      <c r="A51" s="276">
        <f>Global!A51</f>
        <v>44889</v>
      </c>
      <c r="B51" s="306">
        <f>Global!B51</f>
        <v>0.16666666666666666</v>
      </c>
      <c r="C51" s="289">
        <f>Global!C51</f>
        <v>14</v>
      </c>
      <c r="D51" s="290" t="str">
        <f>Global!D51</f>
        <v>Suiza (Switzerland)</v>
      </c>
      <c r="E51" s="291">
        <v>1</v>
      </c>
      <c r="F51" s="292" t="s">
        <v>4</v>
      </c>
      <c r="G51" s="291">
        <v>1</v>
      </c>
      <c r="H51" s="293" t="str">
        <f>Global!H51</f>
        <v>Camerún (Cameroon)</v>
      </c>
      <c r="I51" s="283" t="str">
        <f t="shared" si="13"/>
        <v>E</v>
      </c>
      <c r="J51" s="284"/>
      <c r="K51" s="285">
        <f>IF(Global!E51="","",Global!E51)</f>
        <v>1</v>
      </c>
      <c r="L51" s="285">
        <f>IF(Global!G51="","",Global!G51)</f>
        <v>0</v>
      </c>
      <c r="M51" s="296" t="str">
        <f t="shared" si="1"/>
        <v>L</v>
      </c>
      <c r="N51" s="287">
        <f t="shared" si="14"/>
        <v>0</v>
      </c>
      <c r="O51" s="166"/>
      <c r="P51" s="166"/>
      <c r="Q51" s="166"/>
      <c r="R51" s="166"/>
      <c r="S51" s="166"/>
    </row>
    <row r="52" spans="1:19" s="158" customFormat="1" ht="30.95" customHeight="1" thickBot="1" x14ac:dyDescent="0.25">
      <c r="A52" s="276">
        <f>Global!A52</f>
        <v>44893</v>
      </c>
      <c r="B52" s="306">
        <f>Global!B52</f>
        <v>0.41666666666666669</v>
      </c>
      <c r="C52" s="289">
        <f>Global!C52</f>
        <v>29</v>
      </c>
      <c r="D52" s="290" t="str">
        <f>Global!D52</f>
        <v>Brasil (Brazil)</v>
      </c>
      <c r="E52" s="291">
        <v>2</v>
      </c>
      <c r="F52" s="292" t="s">
        <v>4</v>
      </c>
      <c r="G52" s="291">
        <v>1</v>
      </c>
      <c r="H52" s="293" t="str">
        <f>Global!H52</f>
        <v>Suiza (Switzerland)</v>
      </c>
      <c r="I52" s="283" t="str">
        <f t="shared" si="13"/>
        <v>L</v>
      </c>
      <c r="J52" s="284"/>
      <c r="K52" s="285">
        <f>IF(Global!E52="","",Global!E52)</f>
        <v>1</v>
      </c>
      <c r="L52" s="285">
        <f>IF(Global!G52="","",Global!G52)</f>
        <v>0</v>
      </c>
      <c r="M52" s="296" t="str">
        <f t="shared" si="1"/>
        <v>L</v>
      </c>
      <c r="N52" s="287">
        <f t="shared" si="14"/>
        <v>2</v>
      </c>
      <c r="O52" s="166"/>
      <c r="P52" s="166"/>
      <c r="Q52" s="166"/>
      <c r="R52" s="166"/>
      <c r="S52" s="166"/>
    </row>
    <row r="53" spans="1:19" s="158" customFormat="1" ht="30.95" customHeight="1" thickBot="1" x14ac:dyDescent="0.25">
      <c r="A53" s="276">
        <f>Global!A53</f>
        <v>44893</v>
      </c>
      <c r="B53" s="306">
        <f>Global!B53</f>
        <v>0.16666666666666666</v>
      </c>
      <c r="C53" s="289">
        <f>Global!C53</f>
        <v>30</v>
      </c>
      <c r="D53" s="290" t="str">
        <f>Global!D53</f>
        <v>Camerún (Cameroon)</v>
      </c>
      <c r="E53" s="291">
        <v>1</v>
      </c>
      <c r="F53" s="292" t="s">
        <v>4</v>
      </c>
      <c r="G53" s="291">
        <v>1</v>
      </c>
      <c r="H53" s="293" t="str">
        <f>Global!H53</f>
        <v>Serbia</v>
      </c>
      <c r="I53" s="283" t="str">
        <f t="shared" si="13"/>
        <v>E</v>
      </c>
      <c r="J53" s="284"/>
      <c r="K53" s="285">
        <f>IF(Global!E53="","",Global!E53)</f>
        <v>3</v>
      </c>
      <c r="L53" s="285">
        <f>IF(Global!G53="","",Global!G53)</f>
        <v>3</v>
      </c>
      <c r="M53" s="296" t="str">
        <f t="shared" si="1"/>
        <v>E</v>
      </c>
      <c r="N53" s="287">
        <f t="shared" si="14"/>
        <v>2</v>
      </c>
      <c r="O53" s="166"/>
      <c r="P53" s="166"/>
      <c r="Q53" s="166"/>
      <c r="R53" s="166"/>
      <c r="S53" s="166"/>
    </row>
    <row r="54" spans="1:19" s="158" customFormat="1" ht="30.95" customHeight="1" thickBot="1" x14ac:dyDescent="0.25">
      <c r="A54" s="276">
        <f>Global!A54</f>
        <v>44897</v>
      </c>
      <c r="B54" s="306">
        <f>Global!B54</f>
        <v>0.54166666666666663</v>
      </c>
      <c r="C54" s="289">
        <f>Global!C54</f>
        <v>45</v>
      </c>
      <c r="D54" s="290" t="str">
        <f>Global!D54</f>
        <v>Camerún (Cameroon)</v>
      </c>
      <c r="E54" s="291">
        <v>0</v>
      </c>
      <c r="F54" s="292" t="s">
        <v>4</v>
      </c>
      <c r="G54" s="291">
        <v>2</v>
      </c>
      <c r="H54" s="293" t="str">
        <f>Global!H54</f>
        <v>Brasil (Brazil)</v>
      </c>
      <c r="I54" s="283" t="str">
        <f t="shared" si="13"/>
        <v>V</v>
      </c>
      <c r="J54" s="284"/>
      <c r="K54" s="285">
        <f>IF(Global!E54="","",Global!E54)</f>
        <v>1</v>
      </c>
      <c r="L54" s="285">
        <f>IF(Global!G54="","",Global!G54)</f>
        <v>0</v>
      </c>
      <c r="M54" s="296" t="str">
        <f t="shared" si="1"/>
        <v>L</v>
      </c>
      <c r="N54" s="287">
        <f t="shared" si="14"/>
        <v>0</v>
      </c>
      <c r="O54" s="166"/>
      <c r="P54" s="166"/>
      <c r="Q54" s="166"/>
      <c r="R54" s="166"/>
      <c r="S54" s="166"/>
    </row>
    <row r="55" spans="1:19" s="158" customFormat="1" ht="30.95" customHeight="1" thickBot="1" x14ac:dyDescent="0.25">
      <c r="A55" s="276">
        <f>Global!A55</f>
        <v>44897</v>
      </c>
      <c r="B55" s="306">
        <f>Global!B55</f>
        <v>0.54166666666666663</v>
      </c>
      <c r="C55" s="289">
        <f>Global!C55</f>
        <v>46</v>
      </c>
      <c r="D55" s="290" t="str">
        <f>Global!D55</f>
        <v>Serbia</v>
      </c>
      <c r="E55" s="291">
        <v>1</v>
      </c>
      <c r="F55" s="292" t="s">
        <v>4</v>
      </c>
      <c r="G55" s="291">
        <v>1</v>
      </c>
      <c r="H55" s="293" t="str">
        <f>Global!H55</f>
        <v>Suiza (Switzerland)</v>
      </c>
      <c r="I55" s="283" t="str">
        <f t="shared" si="13"/>
        <v>E</v>
      </c>
      <c r="J55" s="284"/>
      <c r="K55" s="285">
        <f>IF(Global!E55="","",Global!E55)</f>
        <v>2</v>
      </c>
      <c r="L55" s="285">
        <f>IF(Global!G55="","",Global!G55)</f>
        <v>3</v>
      </c>
      <c r="M55" s="296" t="str">
        <f t="shared" si="1"/>
        <v>V</v>
      </c>
      <c r="N55" s="287">
        <f t="shared" si="14"/>
        <v>0</v>
      </c>
      <c r="O55" s="166"/>
      <c r="P55" s="166"/>
      <c r="Q55" s="166"/>
      <c r="R55" s="166"/>
      <c r="S55" s="166"/>
    </row>
    <row r="56" spans="1:19" s="158" customFormat="1" ht="17.25" customHeight="1" thickBot="1" x14ac:dyDescent="0.25">
      <c r="A56" s="297" t="str">
        <f>Global!A56</f>
        <v>GRUPO H (Group H)</v>
      </c>
      <c r="B56" s="298"/>
      <c r="C56" s="299"/>
      <c r="D56" s="298"/>
      <c r="E56" s="300"/>
      <c r="F56" s="298"/>
      <c r="G56" s="300"/>
      <c r="H56" s="298"/>
      <c r="I56" s="301"/>
      <c r="J56" s="117"/>
      <c r="K56" s="302"/>
      <c r="L56" s="302"/>
      <c r="M56" s="303" t="str">
        <f t="shared" si="1"/>
        <v/>
      </c>
      <c r="N56" s="304"/>
      <c r="O56" s="166"/>
      <c r="P56" s="166"/>
      <c r="Q56" s="166"/>
      <c r="R56" s="166"/>
      <c r="S56" s="166"/>
    </row>
    <row r="57" spans="1:19" s="158" customFormat="1" ht="30.95" customHeight="1" thickBot="1" x14ac:dyDescent="0.25">
      <c r="A57" s="276">
        <f>Global!A57</f>
        <v>44889</v>
      </c>
      <c r="B57" s="305">
        <f>Global!B57</f>
        <v>0.41666666666666669</v>
      </c>
      <c r="C57" s="278">
        <f>Global!C57</f>
        <v>15</v>
      </c>
      <c r="D57" s="279" t="str">
        <f>Global!D57</f>
        <v>Portugal</v>
      </c>
      <c r="E57" s="280">
        <v>2</v>
      </c>
      <c r="F57" s="281" t="s">
        <v>4</v>
      </c>
      <c r="G57" s="280">
        <v>1</v>
      </c>
      <c r="H57" s="282" t="str">
        <f>Global!H57</f>
        <v>Ghana</v>
      </c>
      <c r="I57" s="283" t="str">
        <f t="shared" ref="I57:I62" si="15">IF(OR(E57="",G57=""),"",IF(E57&gt;G57,"L",IF(G57&gt;E57,"V","E")))</f>
        <v>L</v>
      </c>
      <c r="J57" s="284"/>
      <c r="K57" s="285">
        <f>IF(Global!E57="","",Global!E57)</f>
        <v>3</v>
      </c>
      <c r="L57" s="285">
        <f>IF(Global!G57="","",Global!G57)</f>
        <v>2</v>
      </c>
      <c r="M57" s="296" t="str">
        <f t="shared" si="1"/>
        <v>L</v>
      </c>
      <c r="N57" s="287">
        <f t="shared" ref="N57:N62" si="16">IF(M57="","",IF(AND(E57=K57,L57=G57),GPOSPuntosPorMarcador,0)+IF(M57=I57,GPOSPuntosPorGanador,0)+IF(E57-G57=K57-L57,GPOSPuntosPorDiferencia,0))</f>
        <v>2</v>
      </c>
      <c r="O57" s="166"/>
      <c r="P57" s="166"/>
      <c r="Q57" s="166"/>
      <c r="R57" s="166"/>
      <c r="S57" s="166"/>
    </row>
    <row r="58" spans="1:19" s="158" customFormat="1" ht="30.95" customHeight="1" thickBot="1" x14ac:dyDescent="0.25">
      <c r="A58" s="276">
        <f>Global!A58</f>
        <v>44889</v>
      </c>
      <c r="B58" s="306">
        <f>Global!B58</f>
        <v>0.29166666666666669</v>
      </c>
      <c r="C58" s="289">
        <f>Global!C58</f>
        <v>16</v>
      </c>
      <c r="D58" s="290" t="str">
        <f>Global!D58</f>
        <v>Uruguay</v>
      </c>
      <c r="E58" s="280">
        <v>2</v>
      </c>
      <c r="F58" s="292" t="s">
        <v>4</v>
      </c>
      <c r="G58" s="291">
        <v>0</v>
      </c>
      <c r="H58" s="293" t="str">
        <f>Global!H58</f>
        <v>Corea del Sur (S. Korea)</v>
      </c>
      <c r="I58" s="283" t="str">
        <f t="shared" si="15"/>
        <v>L</v>
      </c>
      <c r="J58" s="284"/>
      <c r="K58" s="285">
        <f>IF(Global!E58="","",Global!E58)</f>
        <v>0</v>
      </c>
      <c r="L58" s="285">
        <f>IF(Global!G58="","",Global!G58)</f>
        <v>0</v>
      </c>
      <c r="M58" s="296" t="str">
        <f t="shared" si="1"/>
        <v>E</v>
      </c>
      <c r="N58" s="287">
        <f t="shared" si="16"/>
        <v>0</v>
      </c>
      <c r="O58" s="166"/>
      <c r="P58" s="166"/>
      <c r="Q58" s="166"/>
      <c r="R58" s="166"/>
      <c r="S58" s="166"/>
    </row>
    <row r="59" spans="1:19" s="158" customFormat="1" ht="30.95" customHeight="1" thickBot="1" x14ac:dyDescent="0.25">
      <c r="A59" s="276">
        <f>Global!A59</f>
        <v>44893</v>
      </c>
      <c r="B59" s="306">
        <f>Global!B59</f>
        <v>0.54166666666666663</v>
      </c>
      <c r="C59" s="289">
        <f>Global!C59</f>
        <v>31</v>
      </c>
      <c r="D59" s="290" t="str">
        <f>Global!D59</f>
        <v>Portugal</v>
      </c>
      <c r="E59" s="291">
        <v>1</v>
      </c>
      <c r="F59" s="292" t="s">
        <v>4</v>
      </c>
      <c r="G59" s="291">
        <v>1</v>
      </c>
      <c r="H59" s="293" t="str">
        <f>Global!H59</f>
        <v>Uruguay</v>
      </c>
      <c r="I59" s="283" t="str">
        <f t="shared" si="15"/>
        <v>E</v>
      </c>
      <c r="J59" s="284"/>
      <c r="K59" s="285">
        <f>IF(Global!E59="","",Global!E59)</f>
        <v>2</v>
      </c>
      <c r="L59" s="285">
        <f>IF(Global!G59="","",Global!G59)</f>
        <v>0</v>
      </c>
      <c r="M59" s="296" t="str">
        <f t="shared" si="1"/>
        <v>L</v>
      </c>
      <c r="N59" s="287">
        <f t="shared" si="16"/>
        <v>0</v>
      </c>
      <c r="O59" s="166"/>
      <c r="P59" s="166"/>
      <c r="Q59" s="166"/>
      <c r="R59" s="166"/>
      <c r="S59" s="166"/>
    </row>
    <row r="60" spans="1:19" s="158" customFormat="1" ht="30.95" customHeight="1" thickBot="1" x14ac:dyDescent="0.25">
      <c r="A60" s="276">
        <f>Global!A60</f>
        <v>44893</v>
      </c>
      <c r="B60" s="306">
        <f>Global!B60</f>
        <v>0.29166666666666669</v>
      </c>
      <c r="C60" s="289">
        <f>Global!C60</f>
        <v>32</v>
      </c>
      <c r="D60" s="290" t="str">
        <f>Global!D60</f>
        <v>Corea del Sur (S. Korea)</v>
      </c>
      <c r="E60" s="280">
        <v>1</v>
      </c>
      <c r="F60" s="292" t="s">
        <v>4</v>
      </c>
      <c r="G60" s="291">
        <v>0</v>
      </c>
      <c r="H60" s="293" t="str">
        <f>Global!H60</f>
        <v>Ghana</v>
      </c>
      <c r="I60" s="283" t="str">
        <f t="shared" si="15"/>
        <v>L</v>
      </c>
      <c r="J60" s="284"/>
      <c r="K60" s="285">
        <f>IF(Global!E60="","",Global!E60)</f>
        <v>2</v>
      </c>
      <c r="L60" s="285">
        <f>IF(Global!G60="","",Global!G60)</f>
        <v>3</v>
      </c>
      <c r="M60" s="296" t="str">
        <f t="shared" si="1"/>
        <v>V</v>
      </c>
      <c r="N60" s="287">
        <f t="shared" si="16"/>
        <v>0</v>
      </c>
      <c r="O60" s="166"/>
      <c r="P60" s="166"/>
      <c r="Q60" s="166"/>
      <c r="R60" s="166"/>
      <c r="S60" s="166"/>
    </row>
    <row r="61" spans="1:19" s="158" customFormat="1" ht="30.95" customHeight="1" thickBot="1" x14ac:dyDescent="0.25">
      <c r="A61" s="276">
        <f>Global!A61</f>
        <v>44897</v>
      </c>
      <c r="B61" s="306">
        <f>Global!B61</f>
        <v>0.375</v>
      </c>
      <c r="C61" s="289">
        <f>Global!C61</f>
        <v>47</v>
      </c>
      <c r="D61" s="290" t="str">
        <f>Global!D61</f>
        <v>Corea del Sur (S. Korea)</v>
      </c>
      <c r="E61" s="291">
        <v>1</v>
      </c>
      <c r="F61" s="292" t="s">
        <v>4</v>
      </c>
      <c r="G61" s="291">
        <v>2</v>
      </c>
      <c r="H61" s="293" t="str">
        <f>Global!H61</f>
        <v>Portugal</v>
      </c>
      <c r="I61" s="283" t="str">
        <f t="shared" si="15"/>
        <v>V</v>
      </c>
      <c r="J61" s="284"/>
      <c r="K61" s="285">
        <f>IF(Global!E61="","",Global!E61)</f>
        <v>2</v>
      </c>
      <c r="L61" s="285">
        <f>IF(Global!G61="","",Global!G61)</f>
        <v>1</v>
      </c>
      <c r="M61" s="296" t="str">
        <f t="shared" si="1"/>
        <v>L</v>
      </c>
      <c r="N61" s="287">
        <f t="shared" si="16"/>
        <v>0</v>
      </c>
      <c r="O61" s="166"/>
      <c r="P61" s="166"/>
      <c r="Q61" s="166"/>
      <c r="R61" s="166"/>
      <c r="S61" s="166"/>
    </row>
    <row r="62" spans="1:19" s="158" customFormat="1" ht="30.95" customHeight="1" thickBot="1" x14ac:dyDescent="0.25">
      <c r="A62" s="276">
        <f>Global!A62</f>
        <v>44897</v>
      </c>
      <c r="B62" s="306">
        <f>Global!B62</f>
        <v>0.375</v>
      </c>
      <c r="C62" s="289">
        <f>Global!C62</f>
        <v>48</v>
      </c>
      <c r="D62" s="290" t="str">
        <f>Global!D62</f>
        <v>Ghana</v>
      </c>
      <c r="E62" s="291">
        <v>1</v>
      </c>
      <c r="F62" s="292" t="s">
        <v>4</v>
      </c>
      <c r="G62" s="291">
        <v>2</v>
      </c>
      <c r="H62" s="293" t="str">
        <f>Global!H62</f>
        <v>Uruguay</v>
      </c>
      <c r="I62" s="283" t="str">
        <f t="shared" si="15"/>
        <v>V</v>
      </c>
      <c r="J62" s="284"/>
      <c r="K62" s="285">
        <f>IF(Global!E62="","",Global!E62)</f>
        <v>0</v>
      </c>
      <c r="L62" s="285">
        <f>IF(Global!G62="","",Global!G62)</f>
        <v>2</v>
      </c>
      <c r="M62" s="296" t="str">
        <f t="shared" si="1"/>
        <v>V</v>
      </c>
      <c r="N62" s="287">
        <f t="shared" si="16"/>
        <v>1</v>
      </c>
      <c r="O62" s="166"/>
      <c r="P62" s="166"/>
      <c r="Q62" s="166"/>
      <c r="R62" s="166"/>
      <c r="S62" s="166"/>
    </row>
    <row r="63" spans="1:19" s="158" customFormat="1" ht="17.25" customHeight="1" thickBot="1" x14ac:dyDescent="0.25">
      <c r="A63" s="297" t="str">
        <f>Global!A63</f>
        <v>OCTAVOS DE FINAL (Round of 16)</v>
      </c>
      <c r="B63" s="312"/>
      <c r="C63" s="313"/>
      <c r="D63" s="298"/>
      <c r="E63" s="300"/>
      <c r="F63" s="298"/>
      <c r="G63" s="300"/>
      <c r="H63" s="298"/>
      <c r="I63" s="301"/>
      <c r="J63" s="117"/>
      <c r="K63" s="302"/>
      <c r="L63" s="302"/>
      <c r="M63" s="303" t="str">
        <f t="shared" si="1"/>
        <v/>
      </c>
      <c r="N63" s="304"/>
      <c r="O63" s="166"/>
      <c r="P63" s="166"/>
      <c r="Q63" s="166"/>
      <c r="R63" s="166"/>
      <c r="S63" s="166"/>
    </row>
    <row r="64" spans="1:19" s="158" customFormat="1" ht="30.95" customHeight="1" thickBot="1" x14ac:dyDescent="0.25">
      <c r="A64" s="276">
        <f>Global!A64</f>
        <v>44898</v>
      </c>
      <c r="B64" s="305">
        <f>Global!B64</f>
        <v>0.375</v>
      </c>
      <c r="C64" s="278">
        <f>Global!C64</f>
        <v>49</v>
      </c>
      <c r="D64" s="281" t="str">
        <f>Global!D64</f>
        <v>Holanda (Holland)</v>
      </c>
      <c r="E64" s="280">
        <v>2</v>
      </c>
      <c r="F64" s="281" t="s">
        <v>4</v>
      </c>
      <c r="G64" s="280">
        <v>1</v>
      </c>
      <c r="H64" s="314" t="str">
        <f>Global!H64</f>
        <v>Estados Unidos (USA)</v>
      </c>
      <c r="I64" s="283" t="str">
        <f t="shared" ref="I64:I71" si="17">IF(OR(E64="",G64=""),"",IF(E64&gt;G64,"L",IF(G64&gt;E64,"V","E")))</f>
        <v>L</v>
      </c>
      <c r="J64" s="284"/>
      <c r="K64" s="285">
        <f>IF(Global!E64="","",Global!E64)</f>
        <v>3</v>
      </c>
      <c r="L64" s="285">
        <f>IF(Global!G64="","",Global!G64)</f>
        <v>1</v>
      </c>
      <c r="M64" s="296" t="str">
        <f t="shared" si="1"/>
        <v>L</v>
      </c>
      <c r="N64" s="287">
        <f t="shared" ref="N64:N71" si="18">IF(M64="","",IF(AND(E64=K64,L64=G64),OCTPuntosPorMarcador,0)+IF(M64=I64,OCTPuntosPorGanador,0)+IF(E64-G64=K64-L64,OCTPuntosPorDiferencia,0))</f>
        <v>3</v>
      </c>
      <c r="O64" s="166"/>
      <c r="P64" s="166"/>
      <c r="Q64" s="166"/>
      <c r="R64" s="166"/>
      <c r="S64" s="166"/>
    </row>
    <row r="65" spans="1:19" s="158" customFormat="1" ht="30.95" customHeight="1" thickBot="1" x14ac:dyDescent="0.25">
      <c r="A65" s="276">
        <f>Global!A65</f>
        <v>44898</v>
      </c>
      <c r="B65" s="306">
        <f>Global!B65</f>
        <v>0.54166666666666663</v>
      </c>
      <c r="C65" s="289">
        <f>Global!C65</f>
        <v>50</v>
      </c>
      <c r="D65" s="292" t="str">
        <f>Global!D65</f>
        <v>Argentina</v>
      </c>
      <c r="E65" s="291">
        <v>2</v>
      </c>
      <c r="F65" s="292" t="s">
        <v>4</v>
      </c>
      <c r="G65" s="291">
        <v>1</v>
      </c>
      <c r="H65" s="315" t="str">
        <f>Global!H65</f>
        <v>Australia</v>
      </c>
      <c r="I65" s="283" t="str">
        <f t="shared" si="17"/>
        <v>L</v>
      </c>
      <c r="J65" s="284"/>
      <c r="K65" s="285">
        <f>IF(Global!E65="","",Global!E65)</f>
        <v>2</v>
      </c>
      <c r="L65" s="285">
        <f>IF(Global!G65="","",Global!G65)</f>
        <v>1</v>
      </c>
      <c r="M65" s="296" t="str">
        <f t="shared" si="1"/>
        <v>L</v>
      </c>
      <c r="N65" s="287">
        <f t="shared" si="18"/>
        <v>5</v>
      </c>
      <c r="O65" s="166"/>
      <c r="P65" s="166"/>
      <c r="Q65" s="166"/>
      <c r="R65" s="166"/>
      <c r="S65" s="166"/>
    </row>
    <row r="66" spans="1:19" s="158" customFormat="1" ht="30.95" customHeight="1" thickBot="1" x14ac:dyDescent="0.25">
      <c r="A66" s="276">
        <f>Global!A66</f>
        <v>44899</v>
      </c>
      <c r="B66" s="306">
        <f>Global!B66</f>
        <v>0.375</v>
      </c>
      <c r="C66" s="289">
        <f>Global!C66</f>
        <v>51</v>
      </c>
      <c r="D66" s="292" t="str">
        <f>Global!D66</f>
        <v>Francia (France)</v>
      </c>
      <c r="E66" s="291">
        <v>2</v>
      </c>
      <c r="F66" s="292" t="s">
        <v>4</v>
      </c>
      <c r="G66" s="291">
        <v>0</v>
      </c>
      <c r="H66" s="315" t="str">
        <f>Global!H66</f>
        <v>Polonia (Poland)</v>
      </c>
      <c r="I66" s="283" t="str">
        <f t="shared" si="17"/>
        <v>L</v>
      </c>
      <c r="J66" s="284"/>
      <c r="K66" s="285">
        <f>IF(Global!E66="","",Global!E66)</f>
        <v>3</v>
      </c>
      <c r="L66" s="285">
        <f>IF(Global!G66="","",Global!G66)</f>
        <v>1</v>
      </c>
      <c r="M66" s="296" t="str">
        <f t="shared" si="1"/>
        <v>L</v>
      </c>
      <c r="N66" s="287">
        <f t="shared" si="18"/>
        <v>4</v>
      </c>
      <c r="O66" s="166"/>
      <c r="P66" s="166"/>
      <c r="Q66" s="166"/>
      <c r="R66" s="166"/>
      <c r="S66" s="166"/>
    </row>
    <row r="67" spans="1:19" s="158" customFormat="1" ht="30.95" customHeight="1" thickBot="1" x14ac:dyDescent="0.25">
      <c r="A67" s="276">
        <f>Global!A67</f>
        <v>44899</v>
      </c>
      <c r="B67" s="306">
        <f>Global!B67</f>
        <v>0.54166666666666663</v>
      </c>
      <c r="C67" s="289">
        <f>Global!C67</f>
        <v>52</v>
      </c>
      <c r="D67" s="292" t="str">
        <f>Global!D67</f>
        <v>Inglaterra (England)</v>
      </c>
      <c r="E67" s="291">
        <v>2</v>
      </c>
      <c r="F67" s="292" t="s">
        <v>4</v>
      </c>
      <c r="G67" s="291">
        <v>1</v>
      </c>
      <c r="H67" s="315" t="str">
        <f>Global!H67</f>
        <v>Senegal</v>
      </c>
      <c r="I67" s="283" t="str">
        <f t="shared" si="17"/>
        <v>L</v>
      </c>
      <c r="J67" s="284"/>
      <c r="K67" s="285">
        <f>IF(Global!E67="","",Global!E67)</f>
        <v>3</v>
      </c>
      <c r="L67" s="285">
        <f>IF(Global!G67="","",Global!G67)</f>
        <v>0</v>
      </c>
      <c r="M67" s="296" t="str">
        <f t="shared" si="1"/>
        <v>L</v>
      </c>
      <c r="N67" s="287">
        <f t="shared" si="18"/>
        <v>3</v>
      </c>
      <c r="O67" s="166"/>
      <c r="P67" s="166"/>
      <c r="Q67" s="166"/>
      <c r="R67" s="166"/>
      <c r="S67" s="166"/>
    </row>
    <row r="68" spans="1:19" s="158" customFormat="1" ht="30.95" customHeight="1" thickBot="1" x14ac:dyDescent="0.25">
      <c r="A68" s="276">
        <f>Global!A68</f>
        <v>44900</v>
      </c>
      <c r="B68" s="306">
        <f>Global!B68</f>
        <v>0.375</v>
      </c>
      <c r="C68" s="289">
        <f>Global!C68</f>
        <v>53</v>
      </c>
      <c r="D68" s="292" t="str">
        <f>Global!D68</f>
        <v>Japón (Japan)</v>
      </c>
      <c r="E68" s="291">
        <v>2</v>
      </c>
      <c r="F68" s="292" t="s">
        <v>4</v>
      </c>
      <c r="G68" s="291">
        <v>0</v>
      </c>
      <c r="H68" s="315" t="str">
        <f>Global!H68</f>
        <v>Croacia</v>
      </c>
      <c r="I68" s="283" t="str">
        <f t="shared" si="17"/>
        <v>L</v>
      </c>
      <c r="J68" s="284"/>
      <c r="K68" s="285">
        <f>IF(Global!E68="","",Global!E68)</f>
        <v>1</v>
      </c>
      <c r="L68" s="285">
        <f>IF(Global!G68="","",Global!G68)</f>
        <v>1</v>
      </c>
      <c r="M68" s="296" t="str">
        <f t="shared" si="1"/>
        <v>E</v>
      </c>
      <c r="N68" s="287">
        <f t="shared" si="18"/>
        <v>0</v>
      </c>
      <c r="O68" s="166"/>
      <c r="P68" s="166"/>
      <c r="Q68" s="166"/>
      <c r="R68" s="166"/>
      <c r="S68" s="166"/>
    </row>
    <row r="69" spans="1:19" s="158" customFormat="1" ht="30.95" customHeight="1" thickBot="1" x14ac:dyDescent="0.25">
      <c r="A69" s="276">
        <f>Global!A69</f>
        <v>44900</v>
      </c>
      <c r="B69" s="306">
        <f>Global!B69</f>
        <v>0.54166666666666663</v>
      </c>
      <c r="C69" s="289">
        <f>Global!C69</f>
        <v>54</v>
      </c>
      <c r="D69" s="292" t="str">
        <f>Global!D69</f>
        <v>Brasil (Brazil)</v>
      </c>
      <c r="E69" s="291">
        <v>1</v>
      </c>
      <c r="F69" s="292" t="s">
        <v>4</v>
      </c>
      <c r="G69" s="291">
        <v>1</v>
      </c>
      <c r="H69" s="315" t="str">
        <f>Global!H69</f>
        <v>Corea del Sur (S. Korea)</v>
      </c>
      <c r="I69" s="283" t="str">
        <f t="shared" si="17"/>
        <v>E</v>
      </c>
      <c r="J69" s="284"/>
      <c r="K69" s="285">
        <f>IF(Global!E69="","",Global!E69)</f>
        <v>4</v>
      </c>
      <c r="L69" s="285">
        <f>IF(Global!G69="","",Global!G69)</f>
        <v>1</v>
      </c>
      <c r="M69" s="296" t="str">
        <f t="shared" si="1"/>
        <v>L</v>
      </c>
      <c r="N69" s="287">
        <f t="shared" si="18"/>
        <v>0</v>
      </c>
      <c r="O69" s="166"/>
      <c r="P69" s="166"/>
      <c r="Q69" s="166"/>
      <c r="R69" s="166"/>
      <c r="S69" s="166"/>
    </row>
    <row r="70" spans="1:19" s="158" customFormat="1" ht="30.95" customHeight="1" thickBot="1" x14ac:dyDescent="0.25">
      <c r="A70" s="276">
        <f>Global!A70</f>
        <v>44901</v>
      </c>
      <c r="B70" s="306">
        <f>Global!B70</f>
        <v>0.375</v>
      </c>
      <c r="C70" s="289">
        <f>Global!C70</f>
        <v>55</v>
      </c>
      <c r="D70" s="292" t="str">
        <f>Global!D70</f>
        <v>Marruecos (Morocco)</v>
      </c>
      <c r="E70" s="291">
        <v>1</v>
      </c>
      <c r="F70" s="292" t="s">
        <v>4</v>
      </c>
      <c r="G70" s="291">
        <v>2</v>
      </c>
      <c r="H70" s="315" t="str">
        <f>Global!H70</f>
        <v>España (Spain)</v>
      </c>
      <c r="I70" s="283" t="str">
        <f t="shared" si="17"/>
        <v>V</v>
      </c>
      <c r="J70" s="284"/>
      <c r="K70" s="285">
        <f>IF(Global!E70="","",Global!E70)</f>
        <v>0</v>
      </c>
      <c r="L70" s="285">
        <f>IF(Global!G70="","",Global!G70)</f>
        <v>0</v>
      </c>
      <c r="M70" s="296" t="str">
        <f t="shared" si="1"/>
        <v>E</v>
      </c>
      <c r="N70" s="287">
        <f t="shared" si="18"/>
        <v>0</v>
      </c>
      <c r="O70" s="166"/>
      <c r="P70" s="166"/>
      <c r="Q70" s="166"/>
      <c r="R70" s="166"/>
      <c r="S70" s="166"/>
    </row>
    <row r="71" spans="1:19" s="158" customFormat="1" ht="30.95" customHeight="1" thickBot="1" x14ac:dyDescent="0.25">
      <c r="A71" s="276">
        <f>Global!A71</f>
        <v>44901</v>
      </c>
      <c r="B71" s="306">
        <f>Global!B71</f>
        <v>0.54166666666666663</v>
      </c>
      <c r="C71" s="289">
        <f>Global!C71</f>
        <v>56</v>
      </c>
      <c r="D71" s="292" t="str">
        <f>Global!D71</f>
        <v>Portugal</v>
      </c>
      <c r="E71" s="291">
        <v>1</v>
      </c>
      <c r="F71" s="292" t="s">
        <v>4</v>
      </c>
      <c r="G71" s="291">
        <v>1</v>
      </c>
      <c r="H71" s="315" t="str">
        <f>Global!H71</f>
        <v>Suiza (Switzerland)</v>
      </c>
      <c r="I71" s="283" t="str">
        <f t="shared" si="17"/>
        <v>E</v>
      </c>
      <c r="J71" s="284"/>
      <c r="K71" s="285">
        <f>IF(Global!E71="","",Global!E71)</f>
        <v>6</v>
      </c>
      <c r="L71" s="285">
        <f>IF(Global!G71="","",Global!G71)</f>
        <v>1</v>
      </c>
      <c r="M71" s="296" t="str">
        <f t="shared" si="1"/>
        <v>L</v>
      </c>
      <c r="N71" s="287">
        <f t="shared" si="18"/>
        <v>0</v>
      </c>
      <c r="O71" s="166"/>
      <c r="P71" s="166"/>
      <c r="Q71" s="166"/>
      <c r="R71" s="166"/>
      <c r="S71" s="166"/>
    </row>
    <row r="72" spans="1:19" s="158" customFormat="1" ht="17.25" customHeight="1" thickBot="1" x14ac:dyDescent="0.25">
      <c r="A72" s="297" t="str">
        <f>Global!A72</f>
        <v>CUARTOS DE FINAL (Quarterfinals)</v>
      </c>
      <c r="B72" s="312"/>
      <c r="C72" s="313"/>
      <c r="D72" s="298"/>
      <c r="E72" s="300"/>
      <c r="F72" s="298"/>
      <c r="G72" s="300" t="s">
        <v>73</v>
      </c>
      <c r="H72" s="298"/>
      <c r="I72" s="301"/>
      <c r="J72" s="117"/>
      <c r="K72" s="302"/>
      <c r="L72" s="302"/>
      <c r="M72" s="303" t="str">
        <f t="shared" ref="M72:M83" si="19">IF(OR(K72="",L72=""),"",IF(K72&gt;L72,"L",IF(L72&gt;K72,"V","E")))</f>
        <v/>
      </c>
      <c r="N72" s="304"/>
      <c r="O72" s="166"/>
      <c r="P72" s="166"/>
      <c r="Q72" s="166"/>
      <c r="R72" s="166"/>
      <c r="S72" s="166"/>
    </row>
    <row r="73" spans="1:19" s="158" customFormat="1" ht="30.95" customHeight="1" thickBot="1" x14ac:dyDescent="0.25">
      <c r="A73" s="276">
        <f>Global!A73</f>
        <v>44904</v>
      </c>
      <c r="B73" s="305">
        <f>Global!B73</f>
        <v>0.375</v>
      </c>
      <c r="C73" s="278">
        <f>Global!C73</f>
        <v>57</v>
      </c>
      <c r="D73" s="292" t="str">
        <f>Global!D73</f>
        <v>Croacia</v>
      </c>
      <c r="E73" s="280">
        <v>2</v>
      </c>
      <c r="F73" s="281" t="s">
        <v>4</v>
      </c>
      <c r="G73" s="280">
        <v>0</v>
      </c>
      <c r="H73" s="315" t="str">
        <f>Global!H73</f>
        <v>Brasil (Brazil)</v>
      </c>
      <c r="I73" s="283" t="str">
        <f>IF(OR(E73="",G73=""),"",IF(E73&gt;G73,"L",IF(G73&gt;E73,"V","E")))</f>
        <v>L</v>
      </c>
      <c r="J73" s="284"/>
      <c r="K73" s="285">
        <f>IF(Global!E73="","",Global!E73)</f>
        <v>0</v>
      </c>
      <c r="L73" s="285">
        <f>IF(Global!G73="","",Global!G73)</f>
        <v>0</v>
      </c>
      <c r="M73" s="296" t="str">
        <f t="shared" si="19"/>
        <v>E</v>
      </c>
      <c r="N73" s="287">
        <f>IF(M73="","",IF(AND(E73=K73,L73=G73),CTOSPuntosPorMarcador,0)+IF(M73=I73,CTOSPuntosPorGanador,0)+IF(E73-G73=K73-L73,CTOSPuntosPorDiferencia,0))</f>
        <v>0</v>
      </c>
      <c r="O73" s="166"/>
      <c r="P73" s="166"/>
      <c r="Q73" s="166"/>
      <c r="R73" s="166"/>
      <c r="S73" s="166"/>
    </row>
    <row r="74" spans="1:19" s="158" customFormat="1" ht="30.95" customHeight="1" thickBot="1" x14ac:dyDescent="0.25">
      <c r="A74" s="276">
        <f>Global!A74</f>
        <v>44904</v>
      </c>
      <c r="B74" s="306">
        <f>Global!B74</f>
        <v>0.54166666666666663</v>
      </c>
      <c r="C74" s="289">
        <f>Global!C74</f>
        <v>58</v>
      </c>
      <c r="D74" s="292" t="str">
        <f>Global!D74</f>
        <v>Holanda (Holland)</v>
      </c>
      <c r="E74" s="291">
        <v>1</v>
      </c>
      <c r="F74" s="292" t="s">
        <v>4</v>
      </c>
      <c r="G74" s="280">
        <v>1</v>
      </c>
      <c r="H74" s="315" t="str">
        <f>Global!H74</f>
        <v>Argentina</v>
      </c>
      <c r="I74" s="283" t="str">
        <f>IF(OR(E74="",G74=""),"",IF(E74&gt;G74,"L",IF(G74&gt;E74,"V","E")))</f>
        <v>E</v>
      </c>
      <c r="J74" s="284"/>
      <c r="K74" s="285">
        <f>IF(Global!E74="","",Global!E74)</f>
        <v>2</v>
      </c>
      <c r="L74" s="285">
        <f>IF(Global!G74="","",Global!G74)</f>
        <v>2</v>
      </c>
      <c r="M74" s="296" t="str">
        <f t="shared" si="19"/>
        <v>E</v>
      </c>
      <c r="N74" s="287">
        <f>IF(M74="","",IF(AND(E74=K74,L74=G74),CTOSPuntosPorMarcador,0)+IF(M74=I74,CTOSPuntosPorGanador,0)+IF(E74-G74=K74-L74,CTOSPuntosPorDiferencia,0))</f>
        <v>6</v>
      </c>
      <c r="O74" s="166"/>
      <c r="P74" s="166"/>
      <c r="Q74" s="166"/>
      <c r="R74" s="166"/>
      <c r="S74" s="166"/>
    </row>
    <row r="75" spans="1:19" s="158" customFormat="1" ht="30.95" customHeight="1" thickBot="1" x14ac:dyDescent="0.25">
      <c r="A75" s="276">
        <f>Global!A75</f>
        <v>44905</v>
      </c>
      <c r="B75" s="306">
        <f>Global!B75</f>
        <v>0.375</v>
      </c>
      <c r="C75" s="289">
        <f>Global!C75</f>
        <v>59</v>
      </c>
      <c r="D75" s="292" t="str">
        <f>Global!D75</f>
        <v>Marruecos (Morocco)</v>
      </c>
      <c r="E75" s="291">
        <v>2</v>
      </c>
      <c r="F75" s="292" t="s">
        <v>4</v>
      </c>
      <c r="G75" s="280">
        <v>0</v>
      </c>
      <c r="H75" s="315" t="str">
        <f>Global!H75</f>
        <v>Portugal</v>
      </c>
      <c r="I75" s="283" t="str">
        <f>IF(OR(E75="",G75=""),"",IF(E75&gt;G75,"L",IF(G75&gt;E75,"V","E")))</f>
        <v>L</v>
      </c>
      <c r="J75" s="284"/>
      <c r="K75" s="285">
        <f>IF(Global!E75="","",Global!E75)</f>
        <v>1</v>
      </c>
      <c r="L75" s="285">
        <f>IF(Global!G75="","",Global!G75)</f>
        <v>0</v>
      </c>
      <c r="M75" s="296" t="str">
        <f t="shared" si="19"/>
        <v>L</v>
      </c>
      <c r="N75" s="287">
        <f>IF(M75="","",IF(AND(E75=K75,L75=G75),CTOSPuntosPorMarcador,0)+IF(M75=I75,CTOSPuntosPorGanador,0)+IF(E75-G75=K75-L75,CTOSPuntosPorDiferencia,0))</f>
        <v>5</v>
      </c>
      <c r="O75" s="166"/>
      <c r="P75" s="166"/>
      <c r="Q75" s="166"/>
      <c r="R75" s="166"/>
      <c r="S75" s="166"/>
    </row>
    <row r="76" spans="1:19" s="158" customFormat="1" ht="30.95" customHeight="1" thickBot="1" x14ac:dyDescent="0.25">
      <c r="A76" s="276">
        <f>Global!A76</f>
        <v>44905</v>
      </c>
      <c r="B76" s="306">
        <f>Global!B76</f>
        <v>0.54166666666666663</v>
      </c>
      <c r="C76" s="289">
        <f>Global!C76</f>
        <v>60</v>
      </c>
      <c r="D76" s="292" t="str">
        <f>Global!D76</f>
        <v>Francia (France)</v>
      </c>
      <c r="E76" s="291">
        <v>1</v>
      </c>
      <c r="F76" s="292" t="s">
        <v>4</v>
      </c>
      <c r="G76" s="280">
        <v>1</v>
      </c>
      <c r="H76" s="315" t="str">
        <f>Global!H76</f>
        <v>Inglaterra (England)</v>
      </c>
      <c r="I76" s="283" t="str">
        <f>IF(OR(E76="",G76=""),"",IF(E76&gt;G76,"L",IF(G76&gt;E76,"V","E")))</f>
        <v>E</v>
      </c>
      <c r="J76" s="284"/>
      <c r="K76" s="285">
        <f>IF(Global!E76="","",Global!E76)</f>
        <v>2</v>
      </c>
      <c r="L76" s="285">
        <f>IF(Global!G76="","",Global!G76)</f>
        <v>1</v>
      </c>
      <c r="M76" s="296" t="str">
        <f t="shared" si="19"/>
        <v>L</v>
      </c>
      <c r="N76" s="287">
        <f>IF(M76="","",IF(AND(E76=K76,L76=G76),CTOSPuntosPorMarcador,0)+IF(M76=I76,CTOSPuntosPorGanador,0)+IF(E76-G76=K76-L76,CTOSPuntosPorDiferencia,0))</f>
        <v>0</v>
      </c>
      <c r="O76" s="166"/>
      <c r="P76" s="166"/>
      <c r="Q76" s="166"/>
      <c r="R76" s="166"/>
      <c r="S76" s="166"/>
    </row>
    <row r="77" spans="1:19" s="158" customFormat="1" ht="17.25" customHeight="1" thickBot="1" x14ac:dyDescent="0.25">
      <c r="A77" s="297" t="str">
        <f>Global!A77</f>
        <v>SEMIFINALES (Semifinals)</v>
      </c>
      <c r="B77" s="298"/>
      <c r="C77" s="299"/>
      <c r="D77" s="298"/>
      <c r="E77" s="300"/>
      <c r="F77" s="298"/>
      <c r="G77" s="300"/>
      <c r="H77" s="298"/>
      <c r="I77" s="301"/>
      <c r="J77" s="117"/>
      <c r="K77" s="302"/>
      <c r="L77" s="302"/>
      <c r="M77" s="303" t="str">
        <f t="shared" si="19"/>
        <v/>
      </c>
      <c r="N77" s="304"/>
      <c r="O77" s="166"/>
      <c r="P77" s="166"/>
      <c r="Q77" s="166"/>
      <c r="R77" s="166"/>
      <c r="S77" s="166"/>
    </row>
    <row r="78" spans="1:19" s="158" customFormat="1" ht="30.95" customHeight="1" thickBot="1" x14ac:dyDescent="0.25">
      <c r="A78" s="276">
        <f>Global!A78</f>
        <v>44908</v>
      </c>
      <c r="B78" s="305">
        <f>Global!B78</f>
        <v>0.54166666666666663</v>
      </c>
      <c r="C78" s="278">
        <f>Global!C78</f>
        <v>61</v>
      </c>
      <c r="D78" s="281" t="str">
        <f>Global!D78</f>
        <v>Croacia</v>
      </c>
      <c r="E78" s="280">
        <v>2</v>
      </c>
      <c r="F78" s="281" t="s">
        <v>4</v>
      </c>
      <c r="G78" s="280">
        <v>1</v>
      </c>
      <c r="H78" s="314" t="str">
        <f>Global!H78</f>
        <v>Argentina</v>
      </c>
      <c r="I78" s="283" t="str">
        <f>IF(OR(E78="",G78=""),"",IF(E78&gt;G78,"L",IF(G78&gt;E78,"V","E")))</f>
        <v>L</v>
      </c>
      <c r="J78" s="284"/>
      <c r="K78" s="285">
        <f>IF(Global!E78="","",Global!E78)</f>
        <v>0</v>
      </c>
      <c r="L78" s="285">
        <f>IF(Global!G78="","",Global!G78)</f>
        <v>3</v>
      </c>
      <c r="M78" s="296" t="str">
        <f t="shared" si="19"/>
        <v>V</v>
      </c>
      <c r="N78" s="287">
        <f>IF(M78="","",IF(AND(E78=K78,L78=G78),SEMIPuntosPorMarcador,0)+IF(M78=I78,SEMIPuntosPorGanador,0)+IF(E78-G78=K78-L78,SEMIPuntosPorDiferencia,0))</f>
        <v>0</v>
      </c>
      <c r="O78" s="166"/>
      <c r="P78" s="166"/>
      <c r="Q78" s="166"/>
      <c r="R78" s="166"/>
      <c r="S78" s="166"/>
    </row>
    <row r="79" spans="1:19" s="158" customFormat="1" ht="30.95" customHeight="1" thickBot="1" x14ac:dyDescent="0.25">
      <c r="A79" s="276">
        <f>Global!A79</f>
        <v>44909</v>
      </c>
      <c r="B79" s="306">
        <f>Global!B79</f>
        <v>0.54166666666666663</v>
      </c>
      <c r="C79" s="289">
        <f>Global!C79</f>
        <v>62</v>
      </c>
      <c r="D79" s="292" t="str">
        <f>Global!D79</f>
        <v>Marruecos (Morocco)</v>
      </c>
      <c r="E79" s="291">
        <v>1</v>
      </c>
      <c r="F79" s="292" t="s">
        <v>4</v>
      </c>
      <c r="G79" s="291">
        <v>0</v>
      </c>
      <c r="H79" s="315" t="str">
        <f>Global!H79</f>
        <v>Francia (France)</v>
      </c>
      <c r="I79" s="283" t="str">
        <f>IF(OR(E79="",G79=""),"",IF(E79&gt;G79,"L",IF(G79&gt;E79,"V","E")))</f>
        <v>L</v>
      </c>
      <c r="J79" s="284"/>
      <c r="K79" s="285">
        <f>IF(Global!E79="","",Global!E79)</f>
        <v>0</v>
      </c>
      <c r="L79" s="285">
        <f>IF(Global!G79="","",Global!G79)</f>
        <v>2</v>
      </c>
      <c r="M79" s="296" t="str">
        <f t="shared" si="19"/>
        <v>V</v>
      </c>
      <c r="N79" s="287">
        <f>IF(M79="","",IF(AND(E79=K79,L79=G79),SEMIPuntosPorMarcador,0)+IF(M79=I79,SEMIPuntosPorGanador,0)+IF(E79-G79=K79-L79,SEMIPuntosPorDiferencia,0))</f>
        <v>0</v>
      </c>
      <c r="O79" s="166"/>
      <c r="P79" s="166"/>
      <c r="Q79" s="166"/>
      <c r="R79" s="166"/>
      <c r="S79" s="166"/>
    </row>
    <row r="80" spans="1:19" s="158" customFormat="1" ht="17.25" customHeight="1" thickBot="1" x14ac:dyDescent="0.25">
      <c r="A80" s="297" t="str">
        <f>Global!A80</f>
        <v>TERCER PUESTO (Third Place)</v>
      </c>
      <c r="B80" s="312"/>
      <c r="C80" s="313"/>
      <c r="D80" s="298"/>
      <c r="E80" s="300"/>
      <c r="F80" s="298"/>
      <c r="G80" s="300"/>
      <c r="H80" s="298"/>
      <c r="I80" s="301"/>
      <c r="J80" s="117"/>
      <c r="K80" s="302"/>
      <c r="L80" s="302"/>
      <c r="M80" s="303" t="str">
        <f t="shared" si="19"/>
        <v/>
      </c>
      <c r="N80" s="304"/>
      <c r="O80" s="166"/>
      <c r="P80" s="166"/>
      <c r="Q80" s="166"/>
      <c r="R80" s="166"/>
      <c r="S80" s="166"/>
    </row>
    <row r="81" spans="1:19" s="158" customFormat="1" ht="30.95" customHeight="1" thickBot="1" x14ac:dyDescent="0.25">
      <c r="A81" s="276">
        <f>Global!A81</f>
        <v>44912</v>
      </c>
      <c r="B81" s="305">
        <f>Global!B81</f>
        <v>0.375</v>
      </c>
      <c r="C81" s="278">
        <f>Global!C81</f>
        <v>63</v>
      </c>
      <c r="D81" s="281" t="str">
        <f>Global!D81</f>
        <v>Croacia</v>
      </c>
      <c r="E81" s="280">
        <v>1</v>
      </c>
      <c r="F81" s="281" t="s">
        <v>4</v>
      </c>
      <c r="G81" s="280">
        <v>0</v>
      </c>
      <c r="H81" s="314" t="str">
        <f>Global!H81</f>
        <v>Marruecos (Morocco)</v>
      </c>
      <c r="I81" s="283" t="str">
        <f>IF(OR(E81="",G81=""),"",IF(E81&gt;G81,"L",IF(G81&gt;E81,"V","E")))</f>
        <v>L</v>
      </c>
      <c r="J81" s="284"/>
      <c r="K81" s="285">
        <f>IF(Global!E81="","",Global!E81)</f>
        <v>2</v>
      </c>
      <c r="L81" s="285">
        <f>IF(Global!G81="","",Global!G81)</f>
        <v>1</v>
      </c>
      <c r="M81" s="296" t="str">
        <f t="shared" si="19"/>
        <v>L</v>
      </c>
      <c r="N81" s="287">
        <f>IF(M81="","",IF(AND(E81=K81,L81=G81),TERCPuntosPorMarcador,0)+IF(M81=I81,TERCPuntosPorGanador,0)+IF(E81-G81=K81-L81,TERCPuntosPorDiferencia,0))</f>
        <v>9</v>
      </c>
      <c r="O81" s="166"/>
      <c r="P81" s="166"/>
      <c r="Q81" s="166"/>
      <c r="R81" s="166"/>
      <c r="S81" s="166"/>
    </row>
    <row r="82" spans="1:19" s="158" customFormat="1" ht="17.25" customHeight="1" thickBot="1" x14ac:dyDescent="0.25">
      <c r="A82" s="297" t="str">
        <f>Global!A82</f>
        <v>FINAL</v>
      </c>
      <c r="B82" s="298"/>
      <c r="C82" s="299"/>
      <c r="D82" s="298"/>
      <c r="E82" s="300"/>
      <c r="F82" s="298"/>
      <c r="G82" s="300"/>
      <c r="H82" s="298"/>
      <c r="I82" s="301"/>
      <c r="J82" s="117"/>
      <c r="K82" s="302"/>
      <c r="L82" s="302"/>
      <c r="M82" s="303" t="str">
        <f t="shared" si="19"/>
        <v/>
      </c>
      <c r="N82" s="304"/>
      <c r="O82" s="166"/>
      <c r="P82" s="166"/>
      <c r="Q82" s="166"/>
      <c r="R82" s="166"/>
      <c r="S82" s="166"/>
    </row>
    <row r="83" spans="1:19" s="158" customFormat="1" ht="30.95" customHeight="1" thickBot="1" x14ac:dyDescent="0.25">
      <c r="A83" s="276">
        <f>Global!A83</f>
        <v>44913</v>
      </c>
      <c r="B83" s="316">
        <f>Global!B83</f>
        <v>0.375</v>
      </c>
      <c r="C83" s="317">
        <f>Global!C83</f>
        <v>64</v>
      </c>
      <c r="D83" s="318" t="str">
        <f>Global!D83</f>
        <v>Argentina</v>
      </c>
      <c r="E83" s="280">
        <v>1</v>
      </c>
      <c r="F83" s="318" t="s">
        <v>4</v>
      </c>
      <c r="G83" s="280">
        <v>1</v>
      </c>
      <c r="H83" s="319" t="str">
        <f>Global!H83</f>
        <v>Francia (France)</v>
      </c>
      <c r="I83" s="283" t="str">
        <f>IF(OR(E83="",G83=""),"",IF(E83&gt;G83,"L",IF(G83&gt;E83,"V","E")))</f>
        <v>E</v>
      </c>
      <c r="J83" s="311"/>
      <c r="K83" s="320">
        <f>IF(Global!E83="","",Global!E83)</f>
        <v>2</v>
      </c>
      <c r="L83" s="320">
        <f>IF(Global!G83="","",Global!G83)</f>
        <v>2</v>
      </c>
      <c r="M83" s="286" t="str">
        <f t="shared" si="19"/>
        <v>E</v>
      </c>
      <c r="N83" s="287">
        <f>IF(M83="","",IF(AND(E83=K83,L83=G83),FINALPuntosPorMarcador,0)+IF(M83=I83,FINALPuntosPorGanador,0)+IF(E83-G83=K83-L83,FINALPuntosPorDiferencia,0))</f>
        <v>11</v>
      </c>
      <c r="O83" s="166"/>
      <c r="P83" s="166"/>
      <c r="Q83" s="166"/>
      <c r="R83" s="166"/>
      <c r="S83" s="166"/>
    </row>
    <row r="84" spans="1:19" ht="17.25" customHeight="1" x14ac:dyDescent="0.2">
      <c r="A84" s="262"/>
      <c r="B84" s="263"/>
      <c r="C84" s="264"/>
      <c r="D84" s="196"/>
      <c r="E84" s="192"/>
      <c r="F84" s="196"/>
      <c r="G84" s="192"/>
      <c r="H84" s="196"/>
      <c r="I84" s="195"/>
      <c r="J84" s="29"/>
      <c r="K84" s="198"/>
      <c r="L84" s="198"/>
      <c r="M84" s="265" t="s">
        <v>22</v>
      </c>
      <c r="N84" s="266">
        <f>SUM(N8:N83)</f>
        <v>75</v>
      </c>
      <c r="O84" s="161"/>
      <c r="P84" s="161"/>
      <c r="Q84" s="161"/>
      <c r="R84" s="161"/>
      <c r="S84" s="161"/>
    </row>
    <row r="85" spans="1:19" s="10" customFormat="1" ht="17.25" customHeight="1" x14ac:dyDescent="0.2">
      <c r="A85" s="87" t="str">
        <f>Global!A85</f>
        <v>FASE DE GRUPOS</v>
      </c>
      <c r="B85" s="88"/>
      <c r="C85" s="89"/>
      <c r="D85" s="90"/>
      <c r="E85" s="267"/>
      <c r="F85" s="90"/>
      <c r="G85" s="267"/>
      <c r="H85" s="92"/>
      <c r="I85" s="81"/>
      <c r="J85" s="30"/>
      <c r="K85" s="189"/>
      <c r="L85" s="189"/>
      <c r="M85" s="189"/>
      <c r="N85" s="189"/>
      <c r="O85" s="82"/>
      <c r="P85" s="82"/>
      <c r="Q85" s="82"/>
      <c r="R85" s="82"/>
      <c r="S85" s="82"/>
    </row>
    <row r="86" spans="1:19" ht="17.25" customHeight="1" x14ac:dyDescent="0.2">
      <c r="A86" s="83" t="str">
        <f>Global!A86</f>
        <v>Puntos por Marcador Atinado</v>
      </c>
      <c r="B86" s="83"/>
      <c r="C86" s="93"/>
      <c r="D86" s="83"/>
      <c r="E86" s="94">
        <f>Global!E86</f>
        <v>1</v>
      </c>
      <c r="F86" s="53"/>
      <c r="G86" s="268"/>
      <c r="H86" s="53"/>
      <c r="I86" s="57"/>
      <c r="J86" s="30"/>
      <c r="K86" s="167"/>
      <c r="L86" s="167"/>
      <c r="M86" s="167"/>
      <c r="N86" s="167"/>
      <c r="O86" s="167"/>
      <c r="P86" s="167"/>
      <c r="Q86" s="167"/>
      <c r="R86" s="167"/>
      <c r="S86" s="167"/>
    </row>
    <row r="87" spans="1:19" ht="17.25" customHeight="1" x14ac:dyDescent="0.2">
      <c r="A87" s="83" t="str">
        <f>Global!A87</f>
        <v>Puntos por Ganador/Empate Atinado</v>
      </c>
      <c r="B87" s="83"/>
      <c r="C87" s="93"/>
      <c r="D87" s="85"/>
      <c r="E87" s="94">
        <f>Global!E87</f>
        <v>1</v>
      </c>
      <c r="F87" s="53"/>
      <c r="G87" s="268"/>
      <c r="H87" s="53"/>
      <c r="I87" s="57"/>
      <c r="J87" s="30"/>
      <c r="K87" s="167"/>
      <c r="L87" s="167"/>
      <c r="M87" s="167"/>
      <c r="N87" s="167"/>
      <c r="O87" s="167"/>
      <c r="P87" s="167"/>
      <c r="Q87" s="167"/>
      <c r="R87" s="167"/>
      <c r="S87" s="167"/>
    </row>
    <row r="88" spans="1:19" ht="17.25" customHeight="1" x14ac:dyDescent="0.2">
      <c r="A88" s="83" t="str">
        <f>Global!A88</f>
        <v>Puntos por Ganador y Diferencia de Goles Atinado</v>
      </c>
      <c r="B88" s="84"/>
      <c r="C88" s="84"/>
      <c r="D88" s="85"/>
      <c r="E88" s="94">
        <f>Global!E88</f>
        <v>1</v>
      </c>
      <c r="F88" s="53"/>
      <c r="G88" s="268"/>
      <c r="H88" s="53"/>
      <c r="I88" s="57"/>
      <c r="J88" s="30"/>
      <c r="K88" s="167"/>
      <c r="L88" s="167"/>
      <c r="M88" s="167"/>
      <c r="N88" s="167"/>
      <c r="O88" s="167"/>
      <c r="P88" s="167"/>
      <c r="Q88" s="167"/>
      <c r="R88" s="167"/>
      <c r="S88" s="167"/>
    </row>
    <row r="89" spans="1:19" ht="17.25" customHeight="1" x14ac:dyDescent="0.2">
      <c r="A89" s="83"/>
      <c r="B89" s="84"/>
      <c r="C89" s="84"/>
      <c r="D89" s="85"/>
      <c r="E89" s="269"/>
      <c r="F89" s="53"/>
      <c r="G89" s="268"/>
      <c r="H89" s="53"/>
      <c r="I89" s="57"/>
      <c r="J89" s="30"/>
      <c r="K89" s="167"/>
      <c r="L89" s="167"/>
      <c r="M89" s="167"/>
      <c r="N89" s="167"/>
      <c r="O89" s="167"/>
      <c r="P89" s="167"/>
      <c r="Q89" s="167"/>
      <c r="R89" s="167"/>
      <c r="S89" s="167"/>
    </row>
    <row r="90" spans="1:19" ht="17.25" customHeight="1" x14ac:dyDescent="0.2">
      <c r="A90" s="87" t="str">
        <f>Global!A90</f>
        <v>OCTAVOS DE FINAL</v>
      </c>
      <c r="B90" s="55"/>
      <c r="C90" s="55"/>
      <c r="D90" s="53"/>
      <c r="E90" s="268"/>
      <c r="F90" s="53"/>
      <c r="G90" s="268"/>
      <c r="H90" s="53"/>
      <c r="I90" s="57"/>
      <c r="J90" s="30"/>
      <c r="K90" s="167"/>
      <c r="L90" s="167"/>
      <c r="M90" s="167"/>
      <c r="N90" s="167"/>
      <c r="O90" s="167"/>
      <c r="P90" s="167"/>
      <c r="Q90" s="167"/>
      <c r="R90" s="167"/>
      <c r="S90" s="167"/>
    </row>
    <row r="91" spans="1:19" ht="17.25" customHeight="1" x14ac:dyDescent="0.2">
      <c r="A91" s="83" t="str">
        <f>Global!A91</f>
        <v>Puntos por Marcador Atinado</v>
      </c>
      <c r="B91" s="83"/>
      <c r="C91" s="93"/>
      <c r="D91" s="83"/>
      <c r="E91" s="94">
        <f>Global!E91</f>
        <v>1</v>
      </c>
      <c r="F91" s="53"/>
      <c r="G91" s="268"/>
      <c r="H91" s="53"/>
      <c r="I91" s="57"/>
      <c r="J91" s="30"/>
      <c r="K91" s="167"/>
      <c r="L91" s="167"/>
      <c r="M91" s="167"/>
      <c r="N91" s="167"/>
      <c r="O91" s="167"/>
      <c r="P91" s="167"/>
      <c r="Q91" s="167"/>
      <c r="R91" s="167"/>
      <c r="S91" s="167"/>
    </row>
    <row r="92" spans="1:19" ht="17.25" customHeight="1" x14ac:dyDescent="0.2">
      <c r="A92" s="83" t="str">
        <f>Global!A92</f>
        <v>Puntos por Ganador/Empate Atinado</v>
      </c>
      <c r="B92" s="83"/>
      <c r="C92" s="93"/>
      <c r="D92" s="85"/>
      <c r="E92" s="94">
        <f>Global!E92</f>
        <v>3</v>
      </c>
      <c r="F92" s="53"/>
      <c r="G92" s="268"/>
      <c r="H92" s="53"/>
      <c r="I92" s="57"/>
      <c r="J92" s="30"/>
      <c r="K92" s="167"/>
      <c r="L92" s="167"/>
      <c r="M92" s="167"/>
      <c r="N92" s="167"/>
      <c r="O92" s="167"/>
      <c r="P92" s="167"/>
      <c r="Q92" s="167"/>
      <c r="R92" s="167"/>
      <c r="S92" s="167"/>
    </row>
    <row r="93" spans="1:19" ht="17.25" customHeight="1" x14ac:dyDescent="0.2">
      <c r="A93" s="83" t="str">
        <f>Global!A93</f>
        <v>Puntos por Ganador y Diferencia de Goles Atinado</v>
      </c>
      <c r="B93" s="84"/>
      <c r="C93" s="84"/>
      <c r="D93" s="85"/>
      <c r="E93" s="94">
        <f>Global!E93</f>
        <v>1</v>
      </c>
      <c r="F93" s="53"/>
      <c r="G93" s="268"/>
      <c r="H93" s="53"/>
      <c r="I93" s="57"/>
      <c r="J93" s="30"/>
      <c r="K93" s="167"/>
      <c r="L93" s="167"/>
      <c r="M93" s="167"/>
      <c r="N93" s="167"/>
      <c r="O93" s="167"/>
      <c r="P93" s="167"/>
      <c r="Q93" s="167"/>
      <c r="R93" s="167"/>
      <c r="S93" s="167"/>
    </row>
    <row r="94" spans="1:19" ht="17.25" customHeight="1" x14ac:dyDescent="0.2">
      <c r="A94" s="54"/>
      <c r="B94" s="55"/>
      <c r="C94" s="55"/>
      <c r="D94" s="53"/>
      <c r="E94" s="268"/>
      <c r="F94" s="53"/>
      <c r="G94" s="268"/>
      <c r="H94" s="53"/>
      <c r="I94" s="57"/>
      <c r="J94" s="30"/>
      <c r="K94" s="167"/>
      <c r="L94" s="167"/>
      <c r="M94" s="167"/>
      <c r="N94" s="167"/>
      <c r="O94" s="167"/>
      <c r="P94" s="167"/>
      <c r="Q94" s="167"/>
      <c r="R94" s="167"/>
      <c r="S94" s="167"/>
    </row>
    <row r="95" spans="1:19" ht="17.25" customHeight="1" x14ac:dyDescent="0.2">
      <c r="A95" s="87" t="str">
        <f>Global!A95</f>
        <v>CUARTOS DE FINAL</v>
      </c>
      <c r="B95" s="55"/>
      <c r="C95" s="55"/>
      <c r="D95" s="53"/>
      <c r="E95" s="268"/>
      <c r="F95" s="53"/>
      <c r="G95" s="268"/>
      <c r="H95" s="53"/>
      <c r="I95" s="57"/>
      <c r="J95" s="30"/>
      <c r="K95" s="167"/>
      <c r="L95" s="167"/>
      <c r="M95" s="167"/>
      <c r="N95" s="167"/>
      <c r="O95" s="167"/>
      <c r="P95" s="167"/>
      <c r="Q95" s="167"/>
      <c r="R95" s="167"/>
      <c r="S95" s="167"/>
    </row>
    <row r="96" spans="1:19" ht="17.25" customHeight="1" x14ac:dyDescent="0.2">
      <c r="A96" s="83" t="str">
        <f>Global!A96</f>
        <v>Puntos por Marcador Atinado</v>
      </c>
      <c r="B96" s="83"/>
      <c r="C96" s="93"/>
      <c r="D96" s="83"/>
      <c r="E96" s="94">
        <f>Global!E96</f>
        <v>1</v>
      </c>
      <c r="F96" s="53"/>
      <c r="G96" s="268"/>
      <c r="H96" s="53"/>
      <c r="I96" s="57"/>
      <c r="J96" s="30"/>
      <c r="K96" s="167"/>
      <c r="L96" s="167"/>
      <c r="M96" s="167"/>
      <c r="N96" s="167"/>
      <c r="O96" s="167"/>
      <c r="P96" s="167"/>
      <c r="Q96" s="167"/>
      <c r="R96" s="167"/>
      <c r="S96" s="167"/>
    </row>
    <row r="97" spans="1:19" ht="17.25" customHeight="1" x14ac:dyDescent="0.2">
      <c r="A97" s="83" t="str">
        <f>Global!A97</f>
        <v>Puntos por Ganador/Empate Atinado</v>
      </c>
      <c r="B97" s="83"/>
      <c r="C97" s="93"/>
      <c r="D97" s="85"/>
      <c r="E97" s="94">
        <f>Global!E97</f>
        <v>5</v>
      </c>
      <c r="F97" s="53"/>
      <c r="G97" s="268"/>
      <c r="H97" s="53"/>
      <c r="I97" s="57"/>
      <c r="J97" s="30"/>
      <c r="K97" s="167"/>
      <c r="L97" s="167"/>
      <c r="M97" s="167"/>
      <c r="N97" s="167"/>
      <c r="O97" s="167"/>
      <c r="P97" s="167"/>
      <c r="Q97" s="167"/>
      <c r="R97" s="167"/>
      <c r="S97" s="167"/>
    </row>
    <row r="98" spans="1:19" ht="17.25" customHeight="1" x14ac:dyDescent="0.2">
      <c r="A98" s="83" t="str">
        <f>Global!A98</f>
        <v>Puntos por Ganador y Diferencia de Goles Atinado</v>
      </c>
      <c r="B98" s="84"/>
      <c r="C98" s="84"/>
      <c r="D98" s="85"/>
      <c r="E98" s="94">
        <f>Global!E98</f>
        <v>1</v>
      </c>
      <c r="F98" s="53"/>
      <c r="G98" s="268"/>
      <c r="H98" s="53"/>
      <c r="I98" s="57"/>
      <c r="J98" s="30"/>
      <c r="K98" s="167"/>
      <c r="L98" s="167"/>
      <c r="M98" s="167"/>
      <c r="N98" s="167"/>
      <c r="O98" s="167"/>
      <c r="P98" s="167"/>
      <c r="Q98" s="167"/>
      <c r="R98" s="167"/>
      <c r="S98" s="167"/>
    </row>
    <row r="99" spans="1:19" ht="17.25" customHeight="1" x14ac:dyDescent="0.2">
      <c r="A99" s="54"/>
      <c r="B99" s="55"/>
      <c r="C99" s="55"/>
      <c r="D99" s="53"/>
      <c r="E99" s="268"/>
      <c r="F99" s="53"/>
      <c r="G99" s="268"/>
      <c r="H99" s="53"/>
      <c r="I99" s="57"/>
      <c r="J99" s="30"/>
      <c r="K99" s="167"/>
      <c r="L99" s="167"/>
      <c r="M99" s="167"/>
      <c r="N99" s="167"/>
      <c r="O99" s="167"/>
      <c r="P99" s="167"/>
      <c r="Q99" s="167"/>
      <c r="R99" s="167"/>
      <c r="S99" s="167"/>
    </row>
    <row r="100" spans="1:19" ht="17.25" customHeight="1" x14ac:dyDescent="0.2">
      <c r="A100" s="87" t="str">
        <f>Global!A100</f>
        <v>SEMIFINAL</v>
      </c>
      <c r="B100" s="55"/>
      <c r="C100" s="55"/>
      <c r="D100" s="53"/>
      <c r="E100" s="268"/>
      <c r="F100" s="53"/>
      <c r="G100" s="268"/>
      <c r="H100" s="53"/>
      <c r="I100" s="57"/>
      <c r="J100" s="30"/>
      <c r="K100" s="167"/>
      <c r="L100" s="167"/>
      <c r="M100" s="167"/>
      <c r="N100" s="167"/>
      <c r="O100" s="167"/>
      <c r="P100" s="167"/>
      <c r="Q100" s="167"/>
      <c r="R100" s="167"/>
      <c r="S100" s="167"/>
    </row>
    <row r="101" spans="1:19" ht="17.25" customHeight="1" x14ac:dyDescent="0.2">
      <c r="A101" s="83" t="str">
        <f>Global!A101</f>
        <v>Puntos por Marcador Atinado</v>
      </c>
      <c r="B101" s="83"/>
      <c r="C101" s="93"/>
      <c r="D101" s="83"/>
      <c r="E101" s="94">
        <f>Global!E101</f>
        <v>1</v>
      </c>
      <c r="F101" s="53"/>
      <c r="G101" s="268"/>
      <c r="H101" s="53"/>
      <c r="I101" s="57"/>
      <c r="J101" s="30"/>
      <c r="K101" s="167"/>
      <c r="L101" s="167"/>
      <c r="M101" s="167"/>
      <c r="N101" s="167"/>
      <c r="O101" s="167"/>
      <c r="P101" s="167"/>
      <c r="Q101" s="167"/>
      <c r="R101" s="167"/>
      <c r="S101" s="167"/>
    </row>
    <row r="102" spans="1:19" ht="17.25" customHeight="1" x14ac:dyDescent="0.2">
      <c r="A102" s="83" t="str">
        <f>Global!A102</f>
        <v>Puntos por Ganador/Empate Atinado</v>
      </c>
      <c r="B102" s="83"/>
      <c r="C102" s="93"/>
      <c r="D102" s="85"/>
      <c r="E102" s="94">
        <f>Global!E102</f>
        <v>7</v>
      </c>
      <c r="F102" s="53"/>
      <c r="G102" s="268"/>
      <c r="H102" s="53"/>
      <c r="I102" s="57"/>
      <c r="J102" s="30"/>
      <c r="K102" s="167"/>
      <c r="L102" s="167"/>
      <c r="M102" s="167"/>
      <c r="N102" s="167"/>
      <c r="O102" s="167"/>
      <c r="P102" s="167"/>
      <c r="Q102" s="167"/>
      <c r="R102" s="167"/>
      <c r="S102" s="167"/>
    </row>
    <row r="103" spans="1:19" ht="17.25" customHeight="1" x14ac:dyDescent="0.2">
      <c r="A103" s="83" t="str">
        <f>Global!A103</f>
        <v>Puntos por Ganador y Diferencia de Goles Atinado</v>
      </c>
      <c r="B103" s="84"/>
      <c r="C103" s="84"/>
      <c r="D103" s="85"/>
      <c r="E103" s="94">
        <f>Global!E103</f>
        <v>1</v>
      </c>
      <c r="F103" s="53"/>
      <c r="G103" s="268"/>
      <c r="H103" s="53"/>
      <c r="I103" s="57"/>
      <c r="J103" s="30"/>
      <c r="K103" s="167"/>
      <c r="L103" s="167"/>
      <c r="M103" s="167"/>
      <c r="N103" s="167"/>
      <c r="O103" s="167"/>
      <c r="P103" s="167"/>
      <c r="Q103" s="167"/>
      <c r="R103" s="167"/>
      <c r="S103" s="167"/>
    </row>
    <row r="104" spans="1:19" ht="17.25" customHeight="1" x14ac:dyDescent="0.2">
      <c r="A104" s="54"/>
      <c r="B104" s="55"/>
      <c r="C104" s="55"/>
      <c r="D104" s="53"/>
      <c r="E104" s="268"/>
      <c r="F104" s="53"/>
      <c r="G104" s="268"/>
      <c r="H104" s="53"/>
      <c r="I104" s="57"/>
      <c r="J104" s="30"/>
      <c r="K104" s="167"/>
      <c r="L104" s="167"/>
      <c r="M104" s="167"/>
      <c r="N104" s="167"/>
      <c r="O104" s="167"/>
      <c r="P104" s="167"/>
      <c r="Q104" s="167"/>
      <c r="R104" s="167"/>
      <c r="S104" s="167"/>
    </row>
    <row r="105" spans="1:19" ht="17.25" customHeight="1" x14ac:dyDescent="0.2">
      <c r="A105" s="87" t="str">
        <f>Global!A105</f>
        <v>TERCER LUGAR</v>
      </c>
      <c r="B105" s="55"/>
      <c r="C105" s="55"/>
      <c r="D105" s="53"/>
      <c r="E105" s="268"/>
      <c r="F105" s="53"/>
      <c r="G105" s="268"/>
      <c r="H105" s="53"/>
      <c r="I105" s="57"/>
      <c r="J105" s="30"/>
      <c r="K105" s="167"/>
      <c r="L105" s="167"/>
      <c r="M105" s="167"/>
      <c r="N105" s="167"/>
      <c r="O105" s="167"/>
      <c r="P105" s="167"/>
      <c r="Q105" s="167"/>
      <c r="R105" s="167"/>
      <c r="S105" s="167"/>
    </row>
    <row r="106" spans="1:19" ht="17.25" customHeight="1" x14ac:dyDescent="0.2">
      <c r="A106" s="83" t="str">
        <f>Global!A106</f>
        <v>Puntos por Marcador Atinado</v>
      </c>
      <c r="B106" s="83"/>
      <c r="C106" s="93"/>
      <c r="D106" s="83"/>
      <c r="E106" s="94">
        <f>Global!E106</f>
        <v>1</v>
      </c>
      <c r="F106" s="53"/>
      <c r="G106" s="268"/>
      <c r="H106" s="53"/>
      <c r="I106" s="57"/>
      <c r="J106" s="30"/>
      <c r="K106" s="167"/>
      <c r="L106" s="167"/>
      <c r="M106" s="167"/>
      <c r="N106" s="167"/>
      <c r="O106" s="167"/>
      <c r="P106" s="167"/>
      <c r="Q106" s="167"/>
      <c r="R106" s="167"/>
      <c r="S106" s="167"/>
    </row>
    <row r="107" spans="1:19" ht="17.25" customHeight="1" x14ac:dyDescent="0.2">
      <c r="A107" s="83" t="str">
        <f>Global!A107</f>
        <v>Puntos por Ganador/Empate Atinado</v>
      </c>
      <c r="B107" s="83"/>
      <c r="C107" s="93"/>
      <c r="D107" s="85"/>
      <c r="E107" s="94">
        <f>Global!E107</f>
        <v>8</v>
      </c>
      <c r="F107" s="53"/>
      <c r="G107" s="268"/>
      <c r="H107" s="53"/>
      <c r="I107" s="57"/>
      <c r="J107" s="30"/>
      <c r="K107" s="167"/>
      <c r="L107" s="167"/>
      <c r="M107" s="167"/>
      <c r="N107" s="167"/>
      <c r="O107" s="167"/>
      <c r="P107" s="167"/>
      <c r="Q107" s="167"/>
      <c r="R107" s="167"/>
      <c r="S107" s="167"/>
    </row>
    <row r="108" spans="1:19" ht="17.25" customHeight="1" x14ac:dyDescent="0.2">
      <c r="A108" s="83" t="str">
        <f>Global!A108</f>
        <v>Puntos por Ganador y Diferencia de Goles Atinado</v>
      </c>
      <c r="B108" s="84"/>
      <c r="C108" s="84"/>
      <c r="D108" s="85"/>
      <c r="E108" s="94">
        <f>Global!E108</f>
        <v>1</v>
      </c>
      <c r="F108" s="53"/>
      <c r="G108" s="268"/>
      <c r="H108" s="53"/>
      <c r="I108" s="57"/>
      <c r="J108" s="30"/>
      <c r="K108" s="167"/>
      <c r="L108" s="167"/>
      <c r="M108" s="167"/>
      <c r="N108" s="167"/>
      <c r="O108" s="167"/>
      <c r="P108" s="167"/>
      <c r="Q108" s="167"/>
      <c r="R108" s="167"/>
      <c r="S108" s="167"/>
    </row>
    <row r="109" spans="1:19" ht="17.25" customHeight="1" x14ac:dyDescent="0.2">
      <c r="A109" s="83"/>
      <c r="B109" s="84"/>
      <c r="C109" s="84"/>
      <c r="D109" s="85"/>
      <c r="E109" s="94"/>
      <c r="F109" s="53"/>
      <c r="G109" s="268"/>
      <c r="H109" s="53"/>
      <c r="I109" s="57"/>
      <c r="J109" s="30"/>
      <c r="K109" s="167"/>
      <c r="L109" s="167"/>
      <c r="M109" s="167"/>
      <c r="N109" s="167"/>
      <c r="O109" s="167"/>
      <c r="P109" s="167"/>
      <c r="Q109" s="167"/>
      <c r="R109" s="167"/>
      <c r="S109" s="167"/>
    </row>
    <row r="110" spans="1:19" ht="17.25" customHeight="1" x14ac:dyDescent="0.2">
      <c r="A110" s="87" t="str">
        <f>Global!A110</f>
        <v>FINAL</v>
      </c>
      <c r="B110" s="55"/>
      <c r="C110" s="55"/>
      <c r="D110" s="53"/>
      <c r="E110" s="268"/>
      <c r="F110" s="53"/>
      <c r="G110" s="268"/>
      <c r="H110" s="53"/>
      <c r="I110" s="57"/>
      <c r="J110" s="30"/>
      <c r="K110" s="167"/>
      <c r="L110" s="167"/>
      <c r="M110" s="167"/>
      <c r="N110" s="167"/>
      <c r="O110" s="167"/>
      <c r="P110" s="167"/>
      <c r="Q110" s="167"/>
      <c r="R110" s="167"/>
      <c r="S110" s="167"/>
    </row>
    <row r="111" spans="1:19" ht="17.25" customHeight="1" x14ac:dyDescent="0.2">
      <c r="A111" s="83" t="str">
        <f>Global!A111</f>
        <v>Puntos por Marcador Atinado</v>
      </c>
      <c r="B111" s="83"/>
      <c r="C111" s="93"/>
      <c r="D111" s="83"/>
      <c r="E111" s="94">
        <f>Global!E111</f>
        <v>1</v>
      </c>
      <c r="F111" s="53"/>
      <c r="G111" s="268"/>
      <c r="H111" s="53"/>
      <c r="I111" s="57"/>
      <c r="J111" s="30"/>
      <c r="K111" s="167"/>
      <c r="L111" s="167"/>
      <c r="M111" s="167"/>
      <c r="N111" s="167"/>
      <c r="O111" s="167"/>
      <c r="P111" s="167"/>
      <c r="Q111" s="167"/>
      <c r="R111" s="167"/>
      <c r="S111" s="167"/>
    </row>
    <row r="112" spans="1:19" ht="17.25" customHeight="1" x14ac:dyDescent="0.2">
      <c r="A112" s="83" t="str">
        <f>Global!A112</f>
        <v>Puntos por Ganador/Empate Atinado</v>
      </c>
      <c r="B112" s="83"/>
      <c r="C112" s="93"/>
      <c r="D112" s="85"/>
      <c r="E112" s="94">
        <f>Global!E112</f>
        <v>10</v>
      </c>
      <c r="F112" s="53"/>
      <c r="G112" s="268"/>
      <c r="H112" s="53"/>
      <c r="I112" s="57"/>
      <c r="J112" s="30"/>
      <c r="K112" s="167"/>
      <c r="L112" s="167"/>
      <c r="M112" s="167"/>
      <c r="N112" s="167"/>
      <c r="O112" s="167"/>
      <c r="P112" s="167"/>
      <c r="Q112" s="167"/>
      <c r="R112" s="167"/>
      <c r="S112" s="167"/>
    </row>
    <row r="113" spans="1:19" ht="17.25" customHeight="1" x14ac:dyDescent="0.2">
      <c r="A113" s="83" t="str">
        <f>Global!A113</f>
        <v>Puntos por Ganador y Diferencia de Goles Atinado</v>
      </c>
      <c r="B113" s="84"/>
      <c r="C113" s="84"/>
      <c r="D113" s="85"/>
      <c r="E113" s="94">
        <f>Global!E113</f>
        <v>1</v>
      </c>
      <c r="F113" s="53"/>
      <c r="G113" s="268"/>
      <c r="H113" s="53"/>
      <c r="I113" s="57"/>
      <c r="J113" s="30"/>
      <c r="K113" s="167"/>
      <c r="L113" s="167"/>
      <c r="M113" s="167"/>
      <c r="N113" s="167"/>
      <c r="O113" s="167"/>
      <c r="P113" s="167"/>
      <c r="Q113" s="167"/>
      <c r="R113" s="167"/>
      <c r="S113" s="167"/>
    </row>
    <row r="114" spans="1:19" ht="17.25" customHeight="1" x14ac:dyDescent="0.2">
      <c r="A114" s="54"/>
      <c r="B114" s="55"/>
      <c r="C114" s="55"/>
      <c r="D114" s="53"/>
      <c r="E114" s="268"/>
      <c r="F114" s="53"/>
      <c r="G114" s="268"/>
      <c r="H114" s="53"/>
      <c r="I114" s="57"/>
      <c r="J114" s="30"/>
      <c r="K114" s="167"/>
      <c r="L114" s="167"/>
      <c r="M114" s="167"/>
      <c r="N114" s="167"/>
      <c r="O114" s="167"/>
      <c r="P114" s="167"/>
      <c r="Q114" s="167"/>
      <c r="R114" s="167"/>
      <c r="S114" s="167"/>
    </row>
    <row r="115" spans="1:19" ht="17.25" customHeight="1" x14ac:dyDescent="0.2">
      <c r="A115" s="54"/>
      <c r="B115" s="55"/>
      <c r="C115" s="55"/>
      <c r="D115" s="53"/>
      <c r="E115" s="268"/>
      <c r="F115" s="53"/>
      <c r="G115" s="268"/>
      <c r="H115" s="53"/>
      <c r="I115" s="57"/>
      <c r="J115" s="30"/>
      <c r="K115" s="167"/>
      <c r="L115" s="167"/>
      <c r="M115" s="167"/>
      <c r="N115" s="167"/>
      <c r="O115" s="167"/>
      <c r="P115" s="167"/>
      <c r="Q115" s="167"/>
      <c r="R115" s="167"/>
      <c r="S115" s="167"/>
    </row>
    <row r="116" spans="1:19" ht="17.25" customHeight="1" x14ac:dyDescent="0.2">
      <c r="A116" s="54"/>
      <c r="B116" s="55"/>
      <c r="C116" s="55"/>
      <c r="D116" s="53"/>
      <c r="E116" s="268"/>
      <c r="F116" s="53"/>
      <c r="G116" s="268"/>
      <c r="H116" s="53"/>
      <c r="I116" s="57"/>
      <c r="J116" s="30"/>
      <c r="K116" s="167"/>
      <c r="L116" s="167"/>
      <c r="M116" s="167"/>
      <c r="N116" s="167"/>
      <c r="O116" s="167"/>
      <c r="P116" s="167"/>
      <c r="Q116" s="167"/>
      <c r="R116" s="167"/>
      <c r="S116" s="167"/>
    </row>
    <row r="117" spans="1:19" ht="17.25" customHeight="1" x14ac:dyDescent="0.2">
      <c r="A117" s="54"/>
      <c r="B117" s="55"/>
      <c r="C117" s="55"/>
      <c r="D117" s="53"/>
      <c r="E117" s="268"/>
      <c r="F117" s="53"/>
      <c r="G117" s="268"/>
      <c r="H117" s="53"/>
      <c r="I117" s="57"/>
      <c r="J117" s="30"/>
      <c r="K117" s="167"/>
      <c r="L117" s="167"/>
      <c r="M117" s="167"/>
      <c r="N117" s="167"/>
      <c r="O117" s="167"/>
      <c r="P117" s="167"/>
      <c r="Q117" s="167"/>
      <c r="R117" s="167"/>
      <c r="S117" s="167"/>
    </row>
    <row r="118" spans="1:19" ht="17.25" customHeight="1" x14ac:dyDescent="0.2">
      <c r="A118" s="54"/>
      <c r="B118" s="55"/>
      <c r="C118" s="55"/>
      <c r="D118" s="53"/>
      <c r="E118" s="268"/>
      <c r="F118" s="53"/>
      <c r="G118" s="268"/>
      <c r="H118" s="53"/>
      <c r="I118" s="57"/>
      <c r="J118" s="30"/>
      <c r="K118" s="167"/>
      <c r="L118" s="167"/>
      <c r="M118" s="167"/>
      <c r="N118" s="167"/>
      <c r="O118" s="167"/>
      <c r="P118" s="167"/>
      <c r="Q118" s="167"/>
      <c r="R118" s="167"/>
      <c r="S118" s="167"/>
    </row>
    <row r="119" spans="1:19" ht="17.25" customHeight="1" x14ac:dyDescent="0.2">
      <c r="A119" s="54"/>
      <c r="B119" s="55"/>
      <c r="C119" s="55"/>
      <c r="D119" s="53"/>
      <c r="E119" s="268"/>
      <c r="F119" s="53"/>
      <c r="G119" s="268"/>
      <c r="H119" s="53"/>
      <c r="I119" s="57"/>
      <c r="J119" s="30"/>
      <c r="K119" s="167"/>
      <c r="L119" s="167"/>
      <c r="M119" s="167"/>
      <c r="N119" s="167"/>
      <c r="O119" s="167"/>
      <c r="P119" s="167"/>
      <c r="Q119" s="167"/>
      <c r="R119" s="167"/>
      <c r="S119" s="167"/>
    </row>
    <row r="120" spans="1:19" ht="17.25" customHeight="1" x14ac:dyDescent="0.2">
      <c r="A120" s="54"/>
      <c r="B120" s="55"/>
      <c r="C120" s="55"/>
      <c r="D120" s="53"/>
      <c r="E120" s="268"/>
      <c r="F120" s="53"/>
      <c r="G120" s="268"/>
      <c r="H120" s="53"/>
      <c r="I120" s="57"/>
      <c r="J120" s="30"/>
      <c r="K120" s="167"/>
      <c r="L120" s="167"/>
      <c r="M120" s="167"/>
      <c r="N120" s="167"/>
      <c r="O120" s="167"/>
      <c r="P120" s="167"/>
      <c r="Q120" s="167"/>
      <c r="R120" s="167"/>
      <c r="S120" s="167"/>
    </row>
  </sheetData>
  <sheetProtection sheet="1" objects="1" scenarios="1"/>
  <mergeCells count="3">
    <mergeCell ref="A1:N1"/>
    <mergeCell ref="B3:D3"/>
    <mergeCell ref="B4:D4"/>
  </mergeCells>
  <dataValidations count="1">
    <dataValidation type="whole" allowBlank="1" showInputMessage="1" showErrorMessage="1" sqref="E3:E85 E114:E120 E89:E90 E94:E95 E99:E100 E104:E105 E110" xr:uid="{68822F95-EF11-4EE1-ACD0-65493049806C}">
      <formula1>0</formula1>
      <formula2>20</formula2>
    </dataValidation>
  </dataValidations>
  <hyperlinks>
    <hyperlink ref="A1:N1" location="Global!A1" display="Quiniela Mundial 2010" xr:uid="{274B74D5-BCE1-4471-AA83-35EBC8B6C1EC}"/>
  </hyperlink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CG226"/>
  <sheetViews>
    <sheetView zoomScaleNormal="100" workbookViewId="0"/>
  </sheetViews>
  <sheetFormatPr defaultColWidth="9.140625" defaultRowHeight="12.75" x14ac:dyDescent="0.2"/>
  <cols>
    <col min="1" max="1" width="18.7109375" style="96" customWidth="1"/>
    <col min="2" max="2" width="4.5703125" style="96" customWidth="1"/>
    <col min="3" max="3" width="13.28515625" style="96" customWidth="1"/>
    <col min="4" max="4" width="9.140625" style="96"/>
    <col min="5" max="5" width="7.42578125" style="96" customWidth="1"/>
    <col min="6" max="6" width="18.85546875" style="11" customWidth="1"/>
    <col min="7" max="7" width="12.140625" style="11" customWidth="1"/>
    <col min="8" max="68" width="9.140625" style="96"/>
    <col min="69" max="16384" width="9.140625" style="11"/>
  </cols>
  <sheetData>
    <row r="1" spans="5:85" s="96" customFormat="1" x14ac:dyDescent="0.2">
      <c r="E1" s="97"/>
      <c r="F1" s="97"/>
      <c r="G1" s="97"/>
      <c r="H1" s="97"/>
    </row>
    <row r="2" spans="5:85" s="96" customFormat="1" x14ac:dyDescent="0.2">
      <c r="E2" s="97"/>
      <c r="F2" s="97"/>
      <c r="G2" s="97"/>
      <c r="H2" s="97"/>
    </row>
    <row r="3" spans="5:85" s="96" customFormat="1" x14ac:dyDescent="0.2">
      <c r="E3" s="97"/>
      <c r="F3" s="350" t="s">
        <v>52</v>
      </c>
      <c r="G3" s="350"/>
      <c r="H3" s="97"/>
    </row>
    <row r="4" spans="5:85" s="96" customFormat="1" x14ac:dyDescent="0.2">
      <c r="E4" s="97"/>
      <c r="F4" s="351">
        <f ca="1">NOW()</f>
        <v>44913.491329282406</v>
      </c>
      <c r="G4" s="351"/>
      <c r="H4" s="97"/>
    </row>
    <row r="5" spans="5:85" ht="13.5" thickBot="1" x14ac:dyDescent="0.25">
      <c r="E5" s="97"/>
      <c r="F5" s="99"/>
      <c r="G5" s="98"/>
      <c r="H5" s="97"/>
      <c r="BQ5" s="23"/>
      <c r="BR5" s="23"/>
      <c r="BS5" s="23"/>
      <c r="BT5" s="23"/>
      <c r="BU5" s="23"/>
      <c r="BV5" s="23"/>
      <c r="BW5" s="23"/>
      <c r="BX5" s="23"/>
      <c r="BY5" s="23"/>
      <c r="BZ5" s="23"/>
      <c r="CA5" s="23"/>
      <c r="CB5" s="23"/>
      <c r="CC5" s="23"/>
      <c r="CD5" s="23"/>
      <c r="CE5" s="23"/>
      <c r="CF5" s="23"/>
      <c r="CG5" s="23"/>
    </row>
    <row r="6" spans="5:85" ht="14.25" thickTop="1" thickBot="1" x14ac:dyDescent="0.25">
      <c r="F6" s="24" t="s">
        <v>44</v>
      </c>
      <c r="G6" s="25" t="s">
        <v>43</v>
      </c>
      <c r="BQ6" s="23"/>
      <c r="BR6" s="23"/>
      <c r="BS6" s="23"/>
      <c r="BT6" s="23"/>
      <c r="BU6" s="23"/>
      <c r="BV6" s="23"/>
      <c r="BW6" s="23"/>
      <c r="BX6" s="23"/>
      <c r="BY6" s="23"/>
      <c r="BZ6" s="23"/>
      <c r="CA6" s="23"/>
      <c r="CB6" s="23"/>
      <c r="CC6" s="23"/>
      <c r="CD6" s="23"/>
      <c r="CE6" s="23"/>
      <c r="CF6" s="23"/>
      <c r="CG6" s="23"/>
    </row>
    <row r="7" spans="5:85" x14ac:dyDescent="0.2">
      <c r="F7" s="14" t="str">
        <f t="shared" ref="F7:F38" si="0">D84</f>
        <v>Uri Ghelman</v>
      </c>
      <c r="G7" s="14">
        <f t="shared" ref="G7:G38" si="1">E84</f>
        <v>102</v>
      </c>
      <c r="BQ7" s="23"/>
      <c r="BR7" s="23"/>
      <c r="BS7" s="23"/>
      <c r="BT7" s="23"/>
      <c r="BU7" s="23"/>
      <c r="BV7" s="23"/>
      <c r="BW7" s="23"/>
      <c r="BX7" s="23"/>
      <c r="BY7" s="23"/>
      <c r="BZ7" s="23"/>
      <c r="CA7" s="23"/>
      <c r="CB7" s="23"/>
      <c r="CC7" s="23"/>
      <c r="CD7" s="23"/>
      <c r="CE7" s="23"/>
      <c r="CF7" s="23"/>
      <c r="CG7" s="23"/>
    </row>
    <row r="8" spans="5:85" x14ac:dyDescent="0.2">
      <c r="F8" s="13" t="str">
        <f t="shared" si="0"/>
        <v>Jaime Aronowitz</v>
      </c>
      <c r="G8" s="15">
        <f t="shared" si="1"/>
        <v>99</v>
      </c>
      <c r="BQ8" s="23"/>
      <c r="BR8" s="23"/>
      <c r="BS8" s="23"/>
      <c r="BT8" s="23"/>
      <c r="BU8" s="23"/>
      <c r="BV8" s="23"/>
      <c r="BW8" s="23"/>
      <c r="BX8" s="23"/>
      <c r="BY8" s="23"/>
      <c r="BZ8" s="23"/>
      <c r="CA8" s="23"/>
      <c r="CB8" s="23"/>
      <c r="CC8" s="23"/>
      <c r="CD8" s="23"/>
      <c r="CE8" s="23"/>
      <c r="CF8" s="23"/>
      <c r="CG8" s="23"/>
    </row>
    <row r="9" spans="5:85" x14ac:dyDescent="0.2">
      <c r="F9" s="14" t="str">
        <f t="shared" si="0"/>
        <v>Jorge Estrada P.</v>
      </c>
      <c r="G9" s="9">
        <f t="shared" si="1"/>
        <v>99</v>
      </c>
      <c r="BQ9" s="23"/>
      <c r="BR9" s="23"/>
      <c r="BS9" s="23"/>
      <c r="BT9" s="23"/>
      <c r="BU9" s="23"/>
      <c r="BV9" s="23"/>
      <c r="BW9" s="23"/>
      <c r="BX9" s="23"/>
      <c r="BY9" s="23"/>
      <c r="BZ9" s="23"/>
      <c r="CA9" s="23"/>
      <c r="CB9" s="23"/>
      <c r="CC9" s="23"/>
      <c r="CD9" s="23"/>
      <c r="CE9" s="23"/>
      <c r="CF9" s="23"/>
      <c r="CG9" s="23"/>
    </row>
    <row r="10" spans="5:85" x14ac:dyDescent="0.2">
      <c r="F10" s="13" t="str">
        <f t="shared" si="0"/>
        <v>Juan P. Luzardo</v>
      </c>
      <c r="G10" s="15">
        <f t="shared" si="1"/>
        <v>99</v>
      </c>
      <c r="BQ10" s="23"/>
      <c r="BR10" s="23"/>
      <c r="BS10" s="23"/>
      <c r="BT10" s="23"/>
      <c r="BU10" s="23"/>
      <c r="BV10" s="23"/>
      <c r="BW10" s="23"/>
      <c r="BX10" s="23"/>
      <c r="BY10" s="23"/>
      <c r="BZ10" s="23"/>
      <c r="CA10" s="23"/>
      <c r="CB10" s="23"/>
      <c r="CC10" s="23"/>
      <c r="CD10" s="23"/>
      <c r="CE10" s="23"/>
      <c r="CF10" s="23"/>
      <c r="CG10" s="23"/>
    </row>
    <row r="11" spans="5:85" x14ac:dyDescent="0.2">
      <c r="F11" s="14" t="str">
        <f t="shared" si="0"/>
        <v>Veronica Chaluh 1</v>
      </c>
      <c r="G11" s="9">
        <f t="shared" si="1"/>
        <v>98</v>
      </c>
      <c r="BQ11" s="23"/>
      <c r="BR11" s="23"/>
      <c r="BS11" s="23"/>
      <c r="BT11" s="23"/>
      <c r="BU11" s="23"/>
      <c r="BV11" s="23"/>
      <c r="BW11" s="23"/>
      <c r="BX11" s="23"/>
      <c r="BY11" s="23"/>
      <c r="BZ11" s="23"/>
      <c r="CA11" s="23"/>
      <c r="CB11" s="23"/>
      <c r="CC11" s="23"/>
      <c r="CD11" s="23"/>
      <c r="CE11" s="23"/>
      <c r="CF11" s="23"/>
      <c r="CG11" s="23"/>
    </row>
    <row r="12" spans="5:85" x14ac:dyDescent="0.2">
      <c r="F12" s="13" t="str">
        <f t="shared" si="0"/>
        <v>Alan Kreindel</v>
      </c>
      <c r="G12" s="15">
        <f t="shared" si="1"/>
        <v>95</v>
      </c>
      <c r="BQ12" s="23"/>
      <c r="BR12" s="23"/>
      <c r="BS12" s="23"/>
      <c r="BT12" s="23"/>
      <c r="BU12" s="23"/>
      <c r="BV12" s="23"/>
      <c r="BW12" s="23"/>
      <c r="BX12" s="23"/>
      <c r="BY12" s="23"/>
      <c r="BZ12" s="23"/>
      <c r="CA12" s="23"/>
      <c r="CB12" s="23"/>
      <c r="CC12" s="23"/>
      <c r="CD12" s="23"/>
      <c r="CE12" s="23"/>
      <c r="CF12" s="23"/>
      <c r="CG12" s="23"/>
    </row>
    <row r="13" spans="5:85" x14ac:dyDescent="0.2">
      <c r="F13" s="14" t="str">
        <f t="shared" si="0"/>
        <v>Carola Aisenberg</v>
      </c>
      <c r="G13" s="9">
        <f t="shared" si="1"/>
        <v>95</v>
      </c>
      <c r="BQ13" s="23"/>
      <c r="BR13" s="23"/>
      <c r="BS13" s="23"/>
      <c r="BT13" s="23"/>
      <c r="BU13" s="23"/>
      <c r="BV13" s="23"/>
      <c r="BW13" s="23"/>
      <c r="BX13" s="23"/>
      <c r="BY13" s="23"/>
      <c r="BZ13" s="23"/>
      <c r="CA13" s="23"/>
      <c r="CB13" s="23"/>
      <c r="CC13" s="23"/>
      <c r="CD13" s="23"/>
      <c r="CE13" s="23"/>
      <c r="CF13" s="23"/>
      <c r="CG13" s="23"/>
    </row>
    <row r="14" spans="5:85" x14ac:dyDescent="0.2">
      <c r="F14" s="13" t="str">
        <f t="shared" si="0"/>
        <v>Mia Urrunaga</v>
      </c>
      <c r="G14" s="15">
        <f t="shared" si="1"/>
        <v>95</v>
      </c>
      <c r="BQ14" s="23"/>
      <c r="BR14" s="23"/>
      <c r="BS14" s="23"/>
      <c r="BT14" s="23"/>
      <c r="BU14" s="23"/>
      <c r="BV14" s="23"/>
      <c r="BW14" s="23"/>
      <c r="BX14" s="23"/>
      <c r="BY14" s="23"/>
      <c r="BZ14" s="23"/>
      <c r="CA14" s="23"/>
      <c r="CB14" s="23"/>
      <c r="CC14" s="23"/>
      <c r="CD14" s="23"/>
      <c r="CE14" s="23"/>
      <c r="CF14" s="23"/>
      <c r="CG14" s="23"/>
    </row>
    <row r="15" spans="5:85" x14ac:dyDescent="0.2">
      <c r="F15" s="14" t="str">
        <f t="shared" si="0"/>
        <v>Jorge Luis Campos</v>
      </c>
      <c r="G15" s="9">
        <f t="shared" si="1"/>
        <v>95</v>
      </c>
      <c r="BQ15" s="23"/>
      <c r="BR15" s="23"/>
      <c r="BS15" s="23"/>
      <c r="BT15" s="23"/>
      <c r="BU15" s="23"/>
      <c r="BV15" s="23"/>
      <c r="BW15" s="23"/>
      <c r="BX15" s="23"/>
      <c r="BY15" s="23"/>
      <c r="BZ15" s="23"/>
      <c r="CA15" s="23"/>
      <c r="CB15" s="23"/>
      <c r="CC15" s="23"/>
      <c r="CD15" s="23"/>
      <c r="CE15" s="23"/>
      <c r="CF15" s="23"/>
      <c r="CG15" s="23"/>
    </row>
    <row r="16" spans="5:85" x14ac:dyDescent="0.2">
      <c r="F16" s="13" t="str">
        <f t="shared" si="0"/>
        <v>Ilan Vonderwalde</v>
      </c>
      <c r="G16" s="15">
        <f t="shared" si="1"/>
        <v>93</v>
      </c>
      <c r="BQ16" s="23"/>
      <c r="BR16" s="23"/>
      <c r="BS16" s="23"/>
      <c r="BT16" s="23"/>
      <c r="BU16" s="23"/>
      <c r="BV16" s="23"/>
      <c r="BW16" s="23"/>
      <c r="BX16" s="23"/>
      <c r="BY16" s="23"/>
      <c r="BZ16" s="23"/>
      <c r="CA16" s="23"/>
      <c r="CB16" s="23"/>
      <c r="CC16" s="23"/>
      <c r="CD16" s="23"/>
      <c r="CE16" s="23"/>
      <c r="CF16" s="23"/>
      <c r="CG16" s="23"/>
    </row>
    <row r="17" spans="6:85" x14ac:dyDescent="0.2">
      <c r="F17" s="14" t="str">
        <f t="shared" si="0"/>
        <v>Julio Urrunaga</v>
      </c>
      <c r="G17" s="9">
        <f t="shared" si="1"/>
        <v>92</v>
      </c>
      <c r="BQ17" s="23"/>
      <c r="BR17" s="23"/>
      <c r="BS17" s="23"/>
      <c r="BT17" s="23"/>
      <c r="BU17" s="23"/>
      <c r="BV17" s="23"/>
      <c r="BW17" s="23"/>
      <c r="BX17" s="23"/>
      <c r="BY17" s="23"/>
      <c r="BZ17" s="23"/>
      <c r="CA17" s="23"/>
      <c r="CB17" s="23"/>
      <c r="CC17" s="23"/>
      <c r="CD17" s="23"/>
      <c r="CE17" s="23"/>
      <c r="CF17" s="23"/>
      <c r="CG17" s="23"/>
    </row>
    <row r="18" spans="6:85" x14ac:dyDescent="0.2">
      <c r="F18" s="13" t="str">
        <f t="shared" si="0"/>
        <v xml:space="preserve">Rafael  Zirdok </v>
      </c>
      <c r="G18" s="15">
        <f t="shared" si="1"/>
        <v>90</v>
      </c>
      <c r="BQ18" s="23"/>
      <c r="BR18" s="23"/>
      <c r="BS18" s="23"/>
      <c r="BT18" s="23"/>
      <c r="BU18" s="23"/>
      <c r="BV18" s="23"/>
      <c r="BW18" s="23"/>
      <c r="BX18" s="23"/>
      <c r="BY18" s="23"/>
      <c r="BZ18" s="23"/>
      <c r="CA18" s="23"/>
      <c r="CB18" s="23"/>
      <c r="CC18" s="23"/>
      <c r="CD18" s="23"/>
      <c r="CE18" s="23"/>
      <c r="CF18" s="23"/>
      <c r="CG18" s="23"/>
    </row>
    <row r="19" spans="6:85" x14ac:dyDescent="0.2">
      <c r="F19" s="14" t="str">
        <f t="shared" si="0"/>
        <v>Lucas Aisenberg</v>
      </c>
      <c r="G19" s="9">
        <f t="shared" si="1"/>
        <v>88</v>
      </c>
      <c r="BQ19" s="23"/>
      <c r="BR19" s="23"/>
      <c r="BS19" s="23"/>
      <c r="BT19" s="23"/>
      <c r="BU19" s="23"/>
      <c r="BV19" s="23"/>
      <c r="BW19" s="23"/>
      <c r="BX19" s="23"/>
      <c r="BY19" s="23"/>
      <c r="BZ19" s="23"/>
      <c r="CA19" s="23"/>
      <c r="CB19" s="23"/>
      <c r="CC19" s="23"/>
      <c r="CD19" s="23"/>
      <c r="CE19" s="23"/>
      <c r="CF19" s="23"/>
      <c r="CG19" s="23"/>
    </row>
    <row r="20" spans="6:85" x14ac:dyDescent="0.2">
      <c r="F20" s="13" t="str">
        <f t="shared" si="0"/>
        <v>El Davo</v>
      </c>
      <c r="G20" s="15">
        <f t="shared" si="1"/>
        <v>87</v>
      </c>
      <c r="BQ20" s="23"/>
      <c r="BR20" s="23"/>
      <c r="BS20" s="23"/>
      <c r="BT20" s="23"/>
      <c r="BU20" s="23"/>
      <c r="BV20" s="23"/>
      <c r="BW20" s="23"/>
      <c r="BX20" s="23"/>
      <c r="BY20" s="23"/>
      <c r="BZ20" s="23"/>
      <c r="CA20" s="23"/>
      <c r="CB20" s="23"/>
      <c r="CC20" s="23"/>
      <c r="CD20" s="23"/>
      <c r="CE20" s="23"/>
      <c r="CF20" s="23"/>
      <c r="CG20" s="23"/>
    </row>
    <row r="21" spans="6:85" x14ac:dyDescent="0.2">
      <c r="F21" s="14" t="str">
        <f t="shared" si="0"/>
        <v>Guillermo Schweber</v>
      </c>
      <c r="G21" s="9">
        <f t="shared" si="1"/>
        <v>87</v>
      </c>
      <c r="BQ21" s="23"/>
      <c r="BR21" s="23"/>
      <c r="BS21" s="23"/>
      <c r="BT21" s="23"/>
      <c r="BU21" s="23"/>
      <c r="BV21" s="23"/>
      <c r="BW21" s="23"/>
      <c r="BX21" s="23"/>
      <c r="BY21" s="23"/>
      <c r="BZ21" s="23"/>
      <c r="CA21" s="23"/>
      <c r="CB21" s="23"/>
      <c r="CC21" s="23"/>
      <c r="CD21" s="23"/>
      <c r="CE21" s="23"/>
      <c r="CF21" s="23"/>
      <c r="CG21" s="23"/>
    </row>
    <row r="22" spans="6:85" x14ac:dyDescent="0.2">
      <c r="F22" s="13" t="str">
        <f t="shared" si="0"/>
        <v>Jaco Schweber</v>
      </c>
      <c r="G22" s="15">
        <f t="shared" si="1"/>
        <v>86</v>
      </c>
      <c r="BQ22" s="23"/>
      <c r="BR22" s="23"/>
      <c r="BS22" s="23"/>
      <c r="BT22" s="23"/>
      <c r="BU22" s="23"/>
      <c r="BV22" s="23"/>
      <c r="BW22" s="23"/>
      <c r="BX22" s="23"/>
      <c r="BY22" s="23"/>
      <c r="BZ22" s="23"/>
      <c r="CA22" s="23"/>
      <c r="CB22" s="23"/>
      <c r="CC22" s="23"/>
      <c r="CD22" s="23"/>
      <c r="CE22" s="23"/>
      <c r="CF22" s="23"/>
      <c r="CG22" s="23"/>
    </row>
    <row r="23" spans="6:85" x14ac:dyDescent="0.2">
      <c r="F23" s="14" t="str">
        <f t="shared" si="0"/>
        <v>Tomas Aisenberg</v>
      </c>
      <c r="G23" s="9">
        <f t="shared" si="1"/>
        <v>85</v>
      </c>
      <c r="BQ23" s="23"/>
      <c r="BR23" s="23"/>
      <c r="BS23" s="23"/>
      <c r="BT23" s="23"/>
      <c r="BU23" s="23"/>
      <c r="BV23" s="23"/>
      <c r="BW23" s="23"/>
      <c r="BX23" s="23"/>
      <c r="BY23" s="23"/>
      <c r="BZ23" s="23"/>
      <c r="CA23" s="23"/>
      <c r="CB23" s="23"/>
      <c r="CC23" s="23"/>
      <c r="CD23" s="23"/>
      <c r="CE23" s="23"/>
      <c r="CF23" s="23"/>
      <c r="CG23" s="23"/>
    </row>
    <row r="24" spans="6:85" x14ac:dyDescent="0.2">
      <c r="F24" s="13" t="str">
        <f t="shared" si="0"/>
        <v>Sara Revah</v>
      </c>
      <c r="G24" s="15">
        <f t="shared" si="1"/>
        <v>84</v>
      </c>
      <c r="BQ24" s="23"/>
      <c r="BR24" s="23"/>
      <c r="BS24" s="23"/>
      <c r="BT24" s="23"/>
      <c r="BU24" s="23"/>
      <c r="BV24" s="23"/>
      <c r="BW24" s="23"/>
      <c r="BX24" s="23"/>
      <c r="BY24" s="23"/>
      <c r="BZ24" s="23"/>
      <c r="CA24" s="23"/>
      <c r="CB24" s="23"/>
      <c r="CC24" s="23"/>
      <c r="CD24" s="23"/>
      <c r="CE24" s="23"/>
      <c r="CF24" s="23"/>
      <c r="CG24" s="23"/>
    </row>
    <row r="25" spans="6:85" x14ac:dyDescent="0.2">
      <c r="F25" s="14" t="str">
        <f t="shared" si="0"/>
        <v>Lindsey Jorlando</v>
      </c>
      <c r="G25" s="9">
        <f t="shared" si="1"/>
        <v>82</v>
      </c>
      <c r="BQ25" s="23"/>
      <c r="BR25" s="23"/>
      <c r="BS25" s="23"/>
      <c r="BT25" s="23"/>
      <c r="BU25" s="23"/>
      <c r="BV25" s="23"/>
      <c r="BW25" s="23"/>
      <c r="BX25" s="23"/>
      <c r="BY25" s="23"/>
      <c r="BZ25" s="23"/>
      <c r="CA25" s="23"/>
      <c r="CB25" s="23"/>
      <c r="CC25" s="23"/>
      <c r="CD25" s="23"/>
      <c r="CE25" s="23"/>
      <c r="CF25" s="23"/>
      <c r="CG25" s="23"/>
    </row>
    <row r="26" spans="6:85" x14ac:dyDescent="0.2">
      <c r="F26" s="13" t="str">
        <f t="shared" si="0"/>
        <v>Daniel Zirdok</v>
      </c>
      <c r="G26" s="15">
        <f t="shared" si="1"/>
        <v>82</v>
      </c>
      <c r="BQ26" s="23"/>
      <c r="BR26" s="23"/>
      <c r="BS26" s="23"/>
      <c r="BT26" s="23"/>
      <c r="BU26" s="23"/>
      <c r="BV26" s="23"/>
      <c r="BW26" s="23"/>
      <c r="BX26" s="23"/>
      <c r="BY26" s="23"/>
      <c r="BZ26" s="23"/>
      <c r="CA26" s="23"/>
      <c r="CB26" s="23"/>
      <c r="CC26" s="23"/>
      <c r="CD26" s="23"/>
      <c r="CE26" s="23"/>
      <c r="CF26" s="23"/>
      <c r="CG26" s="23"/>
    </row>
    <row r="27" spans="6:85" x14ac:dyDescent="0.2">
      <c r="F27" s="14" t="str">
        <f t="shared" si="0"/>
        <v>Jorge Romero</v>
      </c>
      <c r="G27" s="9">
        <f t="shared" si="1"/>
        <v>82</v>
      </c>
      <c r="BQ27" s="23"/>
      <c r="BR27" s="23"/>
      <c r="BS27" s="23"/>
      <c r="BT27" s="23"/>
      <c r="BU27" s="23"/>
      <c r="BV27" s="23"/>
      <c r="BW27" s="23"/>
      <c r="BX27" s="23"/>
      <c r="BY27" s="23"/>
      <c r="BZ27" s="23"/>
      <c r="CA27" s="23"/>
      <c r="CB27" s="23"/>
      <c r="CC27" s="23"/>
      <c r="CD27" s="23"/>
      <c r="CE27" s="23"/>
      <c r="CF27" s="23"/>
      <c r="CG27" s="23"/>
    </row>
    <row r="28" spans="6:85" x14ac:dyDescent="0.2">
      <c r="F28" s="13" t="str">
        <f t="shared" si="0"/>
        <v>Carlos Vonder</v>
      </c>
      <c r="G28" s="15">
        <f t="shared" si="1"/>
        <v>80</v>
      </c>
      <c r="BQ28" s="23"/>
      <c r="BR28" s="23"/>
      <c r="BS28" s="23"/>
      <c r="BT28" s="23"/>
      <c r="BU28" s="23"/>
      <c r="BV28" s="23"/>
      <c r="BW28" s="23"/>
      <c r="BX28" s="23"/>
      <c r="BY28" s="23"/>
      <c r="BZ28" s="23"/>
      <c r="CA28" s="23"/>
      <c r="CB28" s="23"/>
      <c r="CC28" s="23"/>
      <c r="CD28" s="23"/>
      <c r="CE28" s="23"/>
      <c r="CF28" s="23"/>
      <c r="CG28" s="23"/>
    </row>
    <row r="29" spans="6:85" x14ac:dyDescent="0.2">
      <c r="F29" s="14" t="str">
        <f t="shared" si="0"/>
        <v>Victor Zirdok</v>
      </c>
      <c r="G29" s="9">
        <f t="shared" si="1"/>
        <v>80</v>
      </c>
      <c r="BQ29" s="23"/>
      <c r="BR29" s="23"/>
      <c r="BS29" s="23"/>
      <c r="BT29" s="23"/>
      <c r="BU29" s="23"/>
      <c r="BV29" s="23"/>
      <c r="BW29" s="23"/>
      <c r="BX29" s="23"/>
      <c r="BY29" s="23"/>
      <c r="BZ29" s="23"/>
      <c r="CA29" s="23"/>
      <c r="CB29" s="23"/>
      <c r="CC29" s="23"/>
      <c r="CD29" s="23"/>
      <c r="CE29" s="23"/>
      <c r="CF29" s="23"/>
      <c r="CG29" s="23"/>
    </row>
    <row r="30" spans="6:85" x14ac:dyDescent="0.2">
      <c r="F30" s="13" t="str">
        <f t="shared" si="0"/>
        <v>Veronica Chaluh 2</v>
      </c>
      <c r="G30" s="15">
        <f t="shared" si="1"/>
        <v>80</v>
      </c>
      <c r="BQ30" s="23"/>
      <c r="BR30" s="23"/>
      <c r="BS30" s="23"/>
      <c r="BT30" s="23"/>
      <c r="BU30" s="23"/>
      <c r="BV30" s="23"/>
      <c r="BW30" s="23"/>
      <c r="BX30" s="23"/>
      <c r="BY30" s="23"/>
      <c r="BZ30" s="23"/>
      <c r="CA30" s="23"/>
      <c r="CB30" s="23"/>
      <c r="CC30" s="23"/>
      <c r="CD30" s="23"/>
      <c r="CE30" s="23"/>
      <c r="CF30" s="23"/>
      <c r="CG30" s="23"/>
    </row>
    <row r="31" spans="6:85" x14ac:dyDescent="0.2">
      <c r="F31" s="14" t="str">
        <f t="shared" si="0"/>
        <v>Alessa Urrunaga</v>
      </c>
      <c r="G31" s="9">
        <f t="shared" si="1"/>
        <v>79</v>
      </c>
      <c r="BQ31" s="23"/>
      <c r="BR31" s="23"/>
      <c r="BS31" s="23"/>
      <c r="BT31" s="23"/>
      <c r="BU31" s="23"/>
      <c r="BV31" s="23"/>
      <c r="BW31" s="23"/>
      <c r="BX31" s="23"/>
      <c r="BY31" s="23"/>
      <c r="BZ31" s="23"/>
      <c r="CA31" s="23"/>
      <c r="CB31" s="23"/>
      <c r="CC31" s="23"/>
      <c r="CD31" s="23"/>
      <c r="CE31" s="23"/>
      <c r="CF31" s="23"/>
      <c r="CG31" s="23"/>
    </row>
    <row r="32" spans="6:85" x14ac:dyDescent="0.2">
      <c r="F32" s="13" t="str">
        <f t="shared" si="0"/>
        <v>Jeffrey Chaluh 2</v>
      </c>
      <c r="G32" s="15">
        <f t="shared" si="1"/>
        <v>79</v>
      </c>
      <c r="BQ32" s="23"/>
      <c r="BR32" s="23"/>
      <c r="BS32" s="23"/>
      <c r="BT32" s="23"/>
      <c r="BU32" s="23"/>
      <c r="BV32" s="23"/>
      <c r="BW32" s="23"/>
      <c r="BX32" s="23"/>
      <c r="BY32" s="23"/>
      <c r="BZ32" s="23"/>
      <c r="CA32" s="23"/>
      <c r="CB32" s="23"/>
      <c r="CC32" s="23"/>
      <c r="CD32" s="23"/>
      <c r="CE32" s="23"/>
      <c r="CF32" s="23"/>
      <c r="CG32" s="23"/>
    </row>
    <row r="33" spans="6:85" x14ac:dyDescent="0.2">
      <c r="F33" s="14" t="str">
        <f t="shared" si="0"/>
        <v>Pepe Nifco</v>
      </c>
      <c r="G33" s="9">
        <f t="shared" si="1"/>
        <v>78</v>
      </c>
      <c r="BQ33" s="23"/>
      <c r="BR33" s="23"/>
      <c r="BS33" s="23"/>
      <c r="BT33" s="23"/>
      <c r="BU33" s="23"/>
      <c r="BV33" s="23"/>
      <c r="BW33" s="23"/>
      <c r="BX33" s="23"/>
      <c r="BY33" s="23"/>
      <c r="BZ33" s="23"/>
      <c r="CA33" s="23"/>
      <c r="CB33" s="23"/>
      <c r="CC33" s="23"/>
      <c r="CD33" s="23"/>
      <c r="CE33" s="23"/>
      <c r="CF33" s="23"/>
      <c r="CG33" s="23"/>
    </row>
    <row r="34" spans="6:85" x14ac:dyDescent="0.2">
      <c r="F34" s="13" t="str">
        <f t="shared" si="0"/>
        <v>Gaby Aisenberg</v>
      </c>
      <c r="G34" s="15">
        <f t="shared" si="1"/>
        <v>78</v>
      </c>
      <c r="BQ34" s="23"/>
      <c r="BR34" s="23"/>
      <c r="BS34" s="23"/>
      <c r="BT34" s="23"/>
      <c r="BU34" s="23"/>
      <c r="BV34" s="23"/>
      <c r="BW34" s="23"/>
      <c r="BX34" s="23"/>
      <c r="BY34" s="23"/>
      <c r="BZ34" s="23"/>
      <c r="CA34" s="23"/>
      <c r="CB34" s="23"/>
      <c r="CC34" s="23"/>
      <c r="CD34" s="23"/>
      <c r="CE34" s="23"/>
      <c r="CF34" s="23"/>
      <c r="CG34" s="23"/>
    </row>
    <row r="35" spans="6:85" x14ac:dyDescent="0.2">
      <c r="F35" s="14" t="str">
        <f t="shared" si="0"/>
        <v>Jaime Varon</v>
      </c>
      <c r="G35" s="9">
        <f t="shared" si="1"/>
        <v>77</v>
      </c>
      <c r="BQ35" s="23"/>
      <c r="BR35" s="23"/>
      <c r="BS35" s="23"/>
      <c r="BT35" s="23"/>
      <c r="BU35" s="23"/>
      <c r="BV35" s="23"/>
      <c r="BW35" s="23"/>
      <c r="BX35" s="23"/>
      <c r="BY35" s="23"/>
      <c r="BZ35" s="23"/>
      <c r="CA35" s="23"/>
      <c r="CB35" s="23"/>
      <c r="CC35" s="23"/>
      <c r="CD35" s="23"/>
      <c r="CE35" s="23"/>
      <c r="CF35" s="23"/>
      <c r="CG35" s="23"/>
    </row>
    <row r="36" spans="6:85" x14ac:dyDescent="0.2">
      <c r="F36" s="13" t="str">
        <f t="shared" si="0"/>
        <v xml:space="preserve">Ilan Aronowitz </v>
      </c>
      <c r="G36" s="15">
        <f t="shared" si="1"/>
        <v>77</v>
      </c>
      <c r="BQ36" s="23"/>
      <c r="BR36" s="23"/>
      <c r="BS36" s="23"/>
      <c r="BT36" s="23"/>
      <c r="BU36" s="23"/>
      <c r="BV36" s="23"/>
      <c r="BW36" s="23"/>
      <c r="BX36" s="23"/>
      <c r="BY36" s="23"/>
      <c r="BZ36" s="23"/>
      <c r="CA36" s="23"/>
      <c r="CB36" s="23"/>
      <c r="CC36" s="23"/>
      <c r="CD36" s="23"/>
      <c r="CE36" s="23"/>
      <c r="CF36" s="23"/>
      <c r="CG36" s="23"/>
    </row>
    <row r="37" spans="6:85" x14ac:dyDescent="0.2">
      <c r="F37" s="14" t="str">
        <f t="shared" si="0"/>
        <v>Alberto Zirdok R.</v>
      </c>
      <c r="G37" s="9">
        <f t="shared" si="1"/>
        <v>76</v>
      </c>
      <c r="BQ37" s="23"/>
      <c r="BR37" s="23"/>
      <c r="BS37" s="23"/>
      <c r="BT37" s="23"/>
      <c r="BU37" s="23"/>
      <c r="BV37" s="23"/>
      <c r="BW37" s="23"/>
      <c r="BX37" s="23"/>
      <c r="BY37" s="23"/>
      <c r="BZ37" s="23"/>
      <c r="CA37" s="23"/>
      <c r="CB37" s="23"/>
      <c r="CC37" s="23"/>
      <c r="CD37" s="23"/>
      <c r="CE37" s="23"/>
      <c r="CF37" s="23"/>
      <c r="CG37" s="23"/>
    </row>
    <row r="38" spans="6:85" x14ac:dyDescent="0.2">
      <c r="F38" s="13" t="str">
        <f t="shared" si="0"/>
        <v>Jeffrey Chaluh 1</v>
      </c>
      <c r="G38" s="15">
        <f t="shared" si="1"/>
        <v>76</v>
      </c>
      <c r="BQ38" s="23"/>
      <c r="BR38" s="23"/>
      <c r="BS38" s="23"/>
      <c r="BT38" s="23"/>
      <c r="BU38" s="23"/>
      <c r="BV38" s="23"/>
      <c r="BW38" s="23"/>
      <c r="BX38" s="23"/>
      <c r="BY38" s="23"/>
      <c r="BZ38" s="23"/>
      <c r="CA38" s="23"/>
      <c r="CB38" s="23"/>
      <c r="CC38" s="23"/>
      <c r="CD38" s="23"/>
      <c r="CE38" s="23"/>
      <c r="CF38" s="23"/>
      <c r="CG38" s="23"/>
    </row>
    <row r="39" spans="6:85" x14ac:dyDescent="0.2">
      <c r="F39" s="14" t="str">
        <f t="shared" ref="F39:F60" si="2">D116</f>
        <v>Xaviera Estrada B.</v>
      </c>
      <c r="G39" s="9">
        <f t="shared" ref="G39:G60" si="3">E116</f>
        <v>75</v>
      </c>
      <c r="BQ39" s="23"/>
      <c r="BR39" s="23"/>
      <c r="BS39" s="23"/>
      <c r="BT39" s="23"/>
      <c r="BU39" s="23"/>
      <c r="BV39" s="23"/>
      <c r="BW39" s="23"/>
      <c r="BX39" s="23"/>
      <c r="BY39" s="23"/>
      <c r="BZ39" s="23"/>
      <c r="CA39" s="23"/>
      <c r="CB39" s="23"/>
      <c r="CC39" s="23"/>
      <c r="CD39" s="23"/>
      <c r="CE39" s="23"/>
      <c r="CF39" s="23"/>
      <c r="CG39" s="23"/>
    </row>
    <row r="40" spans="6:85" x14ac:dyDescent="0.2">
      <c r="F40" s="13" t="str">
        <f t="shared" si="2"/>
        <v>Los Meiz</v>
      </c>
      <c r="G40" s="15">
        <f t="shared" si="3"/>
        <v>74</v>
      </c>
      <c r="BQ40" s="23"/>
      <c r="BR40" s="23"/>
      <c r="BS40" s="23"/>
      <c r="BT40" s="23"/>
      <c r="BU40" s="23"/>
      <c r="BV40" s="23"/>
      <c r="BW40" s="23"/>
      <c r="BX40" s="23"/>
      <c r="BY40" s="23"/>
      <c r="BZ40" s="23"/>
      <c r="CA40" s="23"/>
      <c r="CB40" s="23"/>
      <c r="CC40" s="23"/>
      <c r="CD40" s="23"/>
      <c r="CE40" s="23"/>
      <c r="CF40" s="23"/>
      <c r="CG40" s="23"/>
    </row>
    <row r="41" spans="6:85" x14ac:dyDescent="0.2">
      <c r="F41" s="14" t="str">
        <f t="shared" si="2"/>
        <v>Jacobo Malca</v>
      </c>
      <c r="G41" s="9">
        <f t="shared" si="3"/>
        <v>74</v>
      </c>
      <c r="BQ41" s="23"/>
      <c r="BR41" s="23"/>
      <c r="BS41" s="23"/>
      <c r="BT41" s="23"/>
      <c r="BU41" s="23"/>
      <c r="BV41" s="23"/>
      <c r="BW41" s="23"/>
      <c r="BX41" s="23"/>
      <c r="BY41" s="23"/>
      <c r="BZ41" s="23"/>
      <c r="CA41" s="23"/>
      <c r="CB41" s="23"/>
      <c r="CC41" s="23"/>
      <c r="CD41" s="23"/>
      <c r="CE41" s="23"/>
      <c r="CF41" s="23"/>
      <c r="CG41" s="23"/>
    </row>
    <row r="42" spans="6:85" x14ac:dyDescent="0.2">
      <c r="F42" s="13" t="str">
        <f t="shared" si="2"/>
        <v>Francisco Hidalgo</v>
      </c>
      <c r="G42" s="15">
        <f t="shared" si="3"/>
        <v>74</v>
      </c>
      <c r="BQ42" s="23"/>
      <c r="BR42" s="23"/>
      <c r="BS42" s="23"/>
      <c r="BT42" s="23"/>
      <c r="BU42" s="23"/>
      <c r="BV42" s="23"/>
      <c r="BW42" s="23"/>
      <c r="BX42" s="23"/>
      <c r="BY42" s="23"/>
      <c r="BZ42" s="23"/>
      <c r="CA42" s="23"/>
      <c r="CB42" s="23"/>
      <c r="CC42" s="23"/>
      <c r="CD42" s="23"/>
      <c r="CE42" s="23"/>
      <c r="CF42" s="23"/>
      <c r="CG42" s="23"/>
    </row>
    <row r="43" spans="6:85" x14ac:dyDescent="0.2">
      <c r="F43" s="14" t="str">
        <f t="shared" si="2"/>
        <v>Ethan y Mijal Gordon</v>
      </c>
      <c r="G43" s="9">
        <f t="shared" si="3"/>
        <v>73</v>
      </c>
      <c r="BQ43" s="23"/>
      <c r="BR43" s="23"/>
      <c r="BS43" s="23"/>
      <c r="BT43" s="23"/>
      <c r="BU43" s="23"/>
      <c r="BV43" s="23"/>
      <c r="BW43" s="23"/>
      <c r="BX43" s="23"/>
      <c r="BY43" s="23"/>
      <c r="BZ43" s="23"/>
      <c r="CA43" s="23"/>
      <c r="CB43" s="23"/>
      <c r="CC43" s="23"/>
      <c r="CD43" s="23"/>
      <c r="CE43" s="23"/>
      <c r="CF43" s="23"/>
      <c r="CG43" s="23"/>
    </row>
    <row r="44" spans="6:85" x14ac:dyDescent="0.2">
      <c r="F44" s="13" t="str">
        <f t="shared" si="2"/>
        <v>Axel Rivera Diaz</v>
      </c>
      <c r="G44" s="15">
        <f t="shared" si="3"/>
        <v>73</v>
      </c>
      <c r="BQ44" s="23"/>
      <c r="BR44" s="23"/>
      <c r="BS44" s="23"/>
      <c r="BT44" s="23"/>
      <c r="BU44" s="23"/>
      <c r="BV44" s="23"/>
      <c r="BW44" s="23"/>
      <c r="BX44" s="23"/>
      <c r="BY44" s="23"/>
      <c r="BZ44" s="23"/>
      <c r="CA44" s="23"/>
      <c r="CB44" s="23"/>
      <c r="CC44" s="23"/>
      <c r="CD44" s="23"/>
      <c r="CE44" s="23"/>
      <c r="CF44" s="23"/>
      <c r="CG44" s="23"/>
    </row>
    <row r="45" spans="6:85" x14ac:dyDescent="0.2">
      <c r="F45" s="26" t="str">
        <f t="shared" si="2"/>
        <v>Eitan Nifco</v>
      </c>
      <c r="G45" s="27">
        <f t="shared" si="3"/>
        <v>72</v>
      </c>
      <c r="BQ45" s="23"/>
      <c r="BR45" s="23"/>
      <c r="BS45" s="23"/>
      <c r="BT45" s="23"/>
      <c r="BU45" s="23"/>
      <c r="BV45" s="23"/>
      <c r="BW45" s="23"/>
      <c r="BX45" s="23"/>
      <c r="BY45" s="23"/>
      <c r="BZ45" s="23"/>
      <c r="CA45" s="23"/>
      <c r="CB45" s="23"/>
      <c r="CC45" s="23"/>
      <c r="CD45" s="23"/>
      <c r="CE45" s="23"/>
      <c r="CF45" s="23"/>
      <c r="CG45" s="23"/>
    </row>
    <row r="46" spans="6:85" x14ac:dyDescent="0.2">
      <c r="F46" s="13" t="str">
        <f t="shared" si="2"/>
        <v>Jorge M. Chávez B.</v>
      </c>
      <c r="G46" s="15">
        <f t="shared" si="3"/>
        <v>71</v>
      </c>
      <c r="BQ46" s="23"/>
      <c r="BR46" s="23"/>
      <c r="BS46" s="23"/>
      <c r="BT46" s="23"/>
      <c r="BU46" s="23"/>
      <c r="BV46" s="23"/>
      <c r="BW46" s="23"/>
      <c r="BX46" s="23"/>
      <c r="BY46" s="23"/>
      <c r="BZ46" s="23"/>
      <c r="CA46" s="23"/>
      <c r="CB46" s="23"/>
      <c r="CC46" s="23"/>
      <c r="CD46" s="23"/>
      <c r="CE46" s="23"/>
      <c r="CF46" s="23"/>
      <c r="CG46" s="23"/>
    </row>
    <row r="47" spans="6:85" x14ac:dyDescent="0.2">
      <c r="F47" s="26" t="str">
        <f t="shared" si="2"/>
        <v>Lenny Tabakman</v>
      </c>
      <c r="G47" s="27">
        <f t="shared" si="3"/>
        <v>71</v>
      </c>
      <c r="BQ47" s="23"/>
      <c r="BR47" s="23"/>
      <c r="BS47" s="23"/>
      <c r="BT47" s="23"/>
      <c r="BU47" s="23"/>
      <c r="BV47" s="23"/>
      <c r="BW47" s="23"/>
      <c r="BX47" s="23"/>
      <c r="BY47" s="23"/>
      <c r="BZ47" s="23"/>
      <c r="CA47" s="23"/>
      <c r="CB47" s="23"/>
      <c r="CC47" s="23"/>
      <c r="CD47" s="23"/>
      <c r="CE47" s="23"/>
      <c r="CF47" s="23"/>
      <c r="CG47" s="23"/>
    </row>
    <row r="48" spans="6:85" x14ac:dyDescent="0.2">
      <c r="F48" s="13" t="str">
        <f t="shared" si="2"/>
        <v>Jeffrey Chaluh 3</v>
      </c>
      <c r="G48" s="15">
        <f t="shared" si="3"/>
        <v>71</v>
      </c>
      <c r="BQ48" s="23"/>
      <c r="BR48" s="23"/>
      <c r="BS48" s="23"/>
      <c r="BT48" s="23"/>
      <c r="BU48" s="23"/>
      <c r="BV48" s="23"/>
      <c r="BW48" s="23"/>
      <c r="BX48" s="23"/>
      <c r="BY48" s="23"/>
      <c r="BZ48" s="23"/>
      <c r="CA48" s="23"/>
      <c r="CB48" s="23"/>
      <c r="CC48" s="23"/>
      <c r="CD48" s="23"/>
      <c r="CE48" s="23"/>
      <c r="CF48" s="23"/>
      <c r="CG48" s="23"/>
    </row>
    <row r="49" spans="6:85" x14ac:dyDescent="0.2">
      <c r="F49" s="14" t="str">
        <f t="shared" si="2"/>
        <v>Eduardo Chavez B.</v>
      </c>
      <c r="G49" s="9">
        <f t="shared" si="3"/>
        <v>70</v>
      </c>
      <c r="BQ49" s="23"/>
      <c r="BR49" s="23"/>
      <c r="BS49" s="23"/>
      <c r="BT49" s="23"/>
      <c r="BU49" s="23"/>
      <c r="BV49" s="23"/>
      <c r="BW49" s="23"/>
      <c r="BX49" s="23"/>
      <c r="BY49" s="23"/>
      <c r="BZ49" s="23"/>
      <c r="CA49" s="23"/>
      <c r="CB49" s="23"/>
      <c r="CC49" s="23"/>
      <c r="CD49" s="23"/>
      <c r="CE49" s="23"/>
      <c r="CF49" s="23"/>
      <c r="CG49" s="23"/>
    </row>
    <row r="50" spans="6:85" x14ac:dyDescent="0.2">
      <c r="F50" s="13" t="str">
        <f t="shared" si="2"/>
        <v>Guillermo Mendoza</v>
      </c>
      <c r="G50" s="15">
        <f t="shared" si="3"/>
        <v>69</v>
      </c>
      <c r="BQ50" s="23"/>
      <c r="BR50" s="23"/>
      <c r="BS50" s="23"/>
      <c r="BT50" s="23"/>
      <c r="BU50" s="23"/>
      <c r="BV50" s="23"/>
      <c r="BW50" s="23"/>
      <c r="BX50" s="23"/>
      <c r="BY50" s="23"/>
      <c r="BZ50" s="23"/>
      <c r="CA50" s="23"/>
      <c r="CB50" s="23"/>
      <c r="CC50" s="23"/>
      <c r="CD50" s="23"/>
      <c r="CE50" s="23"/>
      <c r="CF50" s="23"/>
      <c r="CG50" s="23"/>
    </row>
    <row r="51" spans="6:85" x14ac:dyDescent="0.2">
      <c r="F51" s="14" t="str">
        <f t="shared" si="2"/>
        <v>Raul Diaz R.</v>
      </c>
      <c r="G51" s="9">
        <f t="shared" si="3"/>
        <v>69</v>
      </c>
      <c r="BQ51" s="23"/>
      <c r="BR51" s="23"/>
      <c r="BS51" s="23"/>
      <c r="BT51" s="23"/>
      <c r="BU51" s="23"/>
      <c r="BV51" s="23"/>
      <c r="BW51" s="23"/>
      <c r="BX51" s="23"/>
      <c r="BY51" s="23"/>
      <c r="BZ51" s="23"/>
      <c r="CA51" s="23"/>
      <c r="CB51" s="23"/>
      <c r="CC51" s="23"/>
      <c r="CD51" s="23"/>
      <c r="CE51" s="23"/>
      <c r="CF51" s="23"/>
      <c r="CG51" s="23"/>
    </row>
    <row r="52" spans="6:85" x14ac:dyDescent="0.2">
      <c r="F52" s="13" t="str">
        <f t="shared" si="2"/>
        <v>Pepe Nifco Es</v>
      </c>
      <c r="G52" s="15">
        <f t="shared" si="3"/>
        <v>68</v>
      </c>
      <c r="BQ52" s="23"/>
      <c r="BR52" s="23"/>
      <c r="BS52" s="23"/>
      <c r="BT52" s="23"/>
      <c r="BU52" s="23"/>
      <c r="BV52" s="23"/>
      <c r="BW52" s="23"/>
      <c r="BX52" s="23"/>
      <c r="BY52" s="23"/>
      <c r="BZ52" s="23"/>
      <c r="CA52" s="23"/>
      <c r="CB52" s="23"/>
      <c r="CC52" s="23"/>
      <c r="CD52" s="23"/>
      <c r="CE52" s="23"/>
      <c r="CF52" s="23"/>
      <c r="CG52" s="23"/>
    </row>
    <row r="53" spans="6:85" x14ac:dyDescent="0.2">
      <c r="F53" s="14" t="str">
        <f t="shared" si="2"/>
        <v>Marcela Estrada</v>
      </c>
      <c r="G53" s="9">
        <f t="shared" si="3"/>
        <v>68</v>
      </c>
      <c r="BQ53" s="23"/>
      <c r="BR53" s="23"/>
      <c r="BS53" s="23"/>
      <c r="BT53" s="23"/>
      <c r="BU53" s="23"/>
      <c r="BV53" s="23"/>
      <c r="BW53" s="23"/>
      <c r="BX53" s="23"/>
      <c r="BY53" s="23"/>
      <c r="BZ53" s="23"/>
      <c r="CA53" s="23"/>
      <c r="CB53" s="23"/>
      <c r="CC53" s="23"/>
      <c r="CD53" s="23"/>
      <c r="CE53" s="23"/>
      <c r="CF53" s="23"/>
      <c r="CG53" s="23"/>
    </row>
    <row r="54" spans="6:85" x14ac:dyDescent="0.2">
      <c r="F54" s="13" t="str">
        <f t="shared" si="2"/>
        <v>Nico Kreindel</v>
      </c>
      <c r="G54" s="15">
        <f t="shared" si="3"/>
        <v>67</v>
      </c>
      <c r="BQ54" s="23"/>
      <c r="BR54" s="23"/>
      <c r="BS54" s="23"/>
      <c r="BT54" s="23"/>
      <c r="BU54" s="23"/>
      <c r="BV54" s="23"/>
      <c r="BW54" s="23"/>
      <c r="BX54" s="23"/>
      <c r="BY54" s="23"/>
      <c r="BZ54" s="23"/>
      <c r="CA54" s="23"/>
      <c r="CB54" s="23"/>
      <c r="CC54" s="23"/>
      <c r="CD54" s="23"/>
      <c r="CE54" s="23"/>
      <c r="CF54" s="23"/>
      <c r="CG54" s="23"/>
    </row>
    <row r="55" spans="6:85" x14ac:dyDescent="0.2">
      <c r="F55" s="26" t="str">
        <f t="shared" si="2"/>
        <v>Quique Nifco</v>
      </c>
      <c r="G55" s="27">
        <f t="shared" si="3"/>
        <v>66</v>
      </c>
      <c r="BQ55" s="23"/>
      <c r="BR55" s="23"/>
      <c r="BS55" s="23"/>
      <c r="BT55" s="23"/>
      <c r="BU55" s="23"/>
      <c r="BV55" s="23"/>
      <c r="BW55" s="23"/>
      <c r="BX55" s="23"/>
      <c r="BY55" s="23"/>
      <c r="BZ55" s="23"/>
      <c r="CA55" s="23"/>
      <c r="CB55" s="23"/>
      <c r="CC55" s="23"/>
      <c r="CD55" s="23"/>
      <c r="CE55" s="23"/>
      <c r="CF55" s="23"/>
      <c r="CG55" s="23"/>
    </row>
    <row r="56" spans="6:85" x14ac:dyDescent="0.2">
      <c r="F56" s="13" t="str">
        <f t="shared" si="2"/>
        <v>Torin Dupper</v>
      </c>
      <c r="G56" s="15">
        <f t="shared" si="3"/>
        <v>65</v>
      </c>
      <c r="BQ56" s="23"/>
      <c r="BR56" s="23"/>
      <c r="BS56" s="23"/>
      <c r="BT56" s="23"/>
      <c r="BU56" s="23"/>
      <c r="BV56" s="23"/>
      <c r="BW56" s="23"/>
      <c r="BX56" s="23"/>
      <c r="BY56" s="23"/>
      <c r="BZ56" s="23"/>
      <c r="CA56" s="23"/>
      <c r="CB56" s="23"/>
      <c r="CC56" s="23"/>
      <c r="CD56" s="23"/>
      <c r="CE56" s="23"/>
      <c r="CF56" s="23"/>
      <c r="CG56" s="23"/>
    </row>
    <row r="57" spans="6:85" x14ac:dyDescent="0.2">
      <c r="F57" s="26" t="str">
        <f t="shared" si="2"/>
        <v>Marcela Beltrán R.</v>
      </c>
      <c r="G57" s="27">
        <f t="shared" si="3"/>
        <v>64</v>
      </c>
      <c r="BQ57" s="23"/>
      <c r="BR57" s="23"/>
      <c r="BS57" s="23"/>
      <c r="BT57" s="23"/>
      <c r="BU57" s="23"/>
      <c r="BV57" s="23"/>
      <c r="BW57" s="23"/>
      <c r="BX57" s="23"/>
      <c r="BY57" s="23"/>
      <c r="BZ57" s="23"/>
      <c r="CA57" s="23"/>
      <c r="CB57" s="23"/>
      <c r="CC57" s="23"/>
      <c r="CD57" s="23"/>
      <c r="CE57" s="23"/>
      <c r="CF57" s="23"/>
      <c r="CG57" s="23"/>
    </row>
    <row r="58" spans="6:85" x14ac:dyDescent="0.2">
      <c r="F58" s="13" t="str">
        <f t="shared" si="2"/>
        <v>Jessica Rogers</v>
      </c>
      <c r="G58" s="15">
        <f t="shared" si="3"/>
        <v>63</v>
      </c>
      <c r="BQ58" s="23"/>
      <c r="BR58" s="23"/>
      <c r="BS58" s="23"/>
      <c r="BT58" s="23"/>
      <c r="BU58" s="23"/>
      <c r="BV58" s="23"/>
      <c r="BW58" s="23"/>
      <c r="BX58" s="23"/>
      <c r="BY58" s="23"/>
      <c r="BZ58" s="23"/>
      <c r="CA58" s="23"/>
      <c r="CB58" s="23"/>
      <c r="CC58" s="23"/>
      <c r="CD58" s="23"/>
      <c r="CE58" s="23"/>
      <c r="CF58" s="23"/>
      <c r="CG58" s="23"/>
    </row>
    <row r="59" spans="6:85" x14ac:dyDescent="0.2">
      <c r="F59" s="26" t="str">
        <f t="shared" si="2"/>
        <v>Daniel Capuano</v>
      </c>
      <c r="G59" s="27">
        <f t="shared" si="3"/>
        <v>60</v>
      </c>
      <c r="BQ59" s="23"/>
      <c r="BR59" s="23"/>
      <c r="BS59" s="23"/>
      <c r="BT59" s="23"/>
      <c r="BU59" s="23"/>
      <c r="BV59" s="23"/>
      <c r="BW59" s="23"/>
      <c r="BX59" s="23"/>
      <c r="BY59" s="23"/>
      <c r="BZ59" s="23"/>
      <c r="CA59" s="23"/>
      <c r="CB59" s="23"/>
      <c r="CC59" s="23"/>
      <c r="CD59" s="23"/>
      <c r="CE59" s="23"/>
      <c r="CF59" s="23"/>
      <c r="CG59" s="23"/>
    </row>
    <row r="60" spans="6:85" x14ac:dyDescent="0.2">
      <c r="F60" s="13" t="str">
        <f t="shared" si="2"/>
        <v>Derek Rogers</v>
      </c>
      <c r="G60" s="15">
        <f t="shared" si="3"/>
        <v>58</v>
      </c>
      <c r="BQ60" s="23"/>
      <c r="BR60" s="23"/>
      <c r="BS60" s="23"/>
      <c r="BT60" s="23"/>
      <c r="BU60" s="23"/>
      <c r="BV60" s="23"/>
      <c r="BW60" s="23"/>
      <c r="BX60" s="23"/>
      <c r="BY60" s="23"/>
      <c r="BZ60" s="23"/>
      <c r="CA60" s="23"/>
      <c r="CB60" s="23"/>
      <c r="CC60" s="23"/>
      <c r="CD60" s="23"/>
      <c r="CE60" s="23"/>
      <c r="CF60" s="23"/>
      <c r="CG60" s="23"/>
    </row>
    <row r="61" spans="6:85" x14ac:dyDescent="0.2">
      <c r="F61" s="26" t="str">
        <f>D138</f>
        <v>Susy Malca</v>
      </c>
      <c r="G61" s="27">
        <f>E138</f>
        <v>43</v>
      </c>
      <c r="BQ61" s="23"/>
      <c r="BR61" s="23"/>
      <c r="BS61" s="23"/>
      <c r="BT61" s="23"/>
      <c r="BU61" s="23"/>
      <c r="BV61" s="23"/>
      <c r="BW61" s="23"/>
      <c r="BX61" s="23"/>
      <c r="BY61" s="23"/>
      <c r="BZ61" s="23"/>
      <c r="CA61" s="23"/>
      <c r="CB61" s="23"/>
      <c r="CC61" s="23"/>
      <c r="CD61" s="23"/>
      <c r="CE61" s="23"/>
      <c r="CF61" s="23"/>
      <c r="CG61" s="23"/>
    </row>
    <row r="62" spans="6:85" hidden="1" x14ac:dyDescent="0.2">
      <c r="F62" s="14"/>
      <c r="G62" s="14"/>
      <c r="BQ62" s="23"/>
      <c r="BR62" s="23"/>
      <c r="BS62" s="23"/>
      <c r="BT62" s="23"/>
      <c r="BU62" s="23"/>
      <c r="BV62" s="23"/>
      <c r="BW62" s="23"/>
      <c r="BX62" s="23"/>
      <c r="BY62" s="23"/>
      <c r="BZ62" s="23"/>
      <c r="CA62" s="23"/>
      <c r="CB62" s="23"/>
      <c r="CC62" s="23"/>
      <c r="CD62" s="23"/>
      <c r="CE62" s="23"/>
      <c r="CF62" s="23"/>
      <c r="CG62" s="23"/>
    </row>
    <row r="63" spans="6:85" hidden="1" x14ac:dyDescent="0.2">
      <c r="F63" s="13"/>
      <c r="G63" s="15"/>
      <c r="BQ63" s="23"/>
      <c r="BR63" s="23"/>
      <c r="BS63" s="23"/>
      <c r="BT63" s="23"/>
      <c r="BU63" s="23"/>
      <c r="BV63" s="23"/>
      <c r="BW63" s="23"/>
      <c r="BX63" s="23"/>
      <c r="BY63" s="23"/>
      <c r="BZ63" s="23"/>
      <c r="CA63" s="23"/>
      <c r="CB63" s="23"/>
      <c r="CC63" s="23"/>
      <c r="CD63" s="23"/>
      <c r="CE63" s="23"/>
      <c r="CF63" s="23"/>
      <c r="CG63" s="23"/>
    </row>
    <row r="64" spans="6:85" hidden="1" x14ac:dyDescent="0.2">
      <c r="F64" s="26"/>
      <c r="G64" s="27"/>
      <c r="BQ64" s="23"/>
      <c r="BR64" s="23"/>
      <c r="BS64" s="23"/>
      <c r="BT64" s="23"/>
      <c r="BU64" s="23"/>
      <c r="BV64" s="23"/>
      <c r="BW64" s="23"/>
      <c r="BX64" s="23"/>
      <c r="BY64" s="23"/>
      <c r="BZ64" s="23"/>
      <c r="CA64" s="23"/>
      <c r="CB64" s="23"/>
      <c r="CC64" s="23"/>
      <c r="CD64" s="23"/>
      <c r="CE64" s="23"/>
      <c r="CF64" s="23"/>
      <c r="CG64" s="23"/>
    </row>
    <row r="65" spans="3:85" hidden="1" x14ac:dyDescent="0.2">
      <c r="F65" s="13"/>
      <c r="G65" s="15"/>
      <c r="BQ65" s="23"/>
      <c r="BR65" s="23"/>
      <c r="BS65" s="23"/>
      <c r="BT65" s="23"/>
      <c r="BU65" s="23"/>
      <c r="BV65" s="23"/>
      <c r="BW65" s="23"/>
      <c r="BX65" s="23"/>
      <c r="BY65" s="23"/>
      <c r="BZ65" s="23"/>
      <c r="CA65" s="23"/>
      <c r="CB65" s="23"/>
      <c r="CC65" s="23"/>
      <c r="CD65" s="23"/>
      <c r="CE65" s="23"/>
      <c r="CF65" s="23"/>
      <c r="CG65" s="23"/>
    </row>
    <row r="66" spans="3:85" s="97" customFormat="1" x14ac:dyDescent="0.2"/>
    <row r="67" spans="3:85" s="97" customFormat="1" ht="9.75" customHeight="1" x14ac:dyDescent="0.2"/>
    <row r="68" spans="3:85" s="97" customFormat="1" x14ac:dyDescent="0.2"/>
    <row r="69" spans="3:85" s="97" customFormat="1" x14ac:dyDescent="0.2"/>
    <row r="70" spans="3:85" s="97" customFormat="1" x14ac:dyDescent="0.2">
      <c r="C70" s="100" t="s">
        <v>54</v>
      </c>
    </row>
    <row r="71" spans="3:85" s="97" customFormat="1" x14ac:dyDescent="0.2">
      <c r="C71" s="100" t="str">
        <f ca="1">TEXT(NOW(),"mmm dd, yyyy H:MM am/pm")</f>
        <v>Dec 18, 2022 11:47 AM</v>
      </c>
    </row>
    <row r="72" spans="3:85" s="97" customFormat="1" x14ac:dyDescent="0.2"/>
    <row r="73" spans="3:85" s="97" customFormat="1" x14ac:dyDescent="0.2"/>
    <row r="74" spans="3:85" s="97" customFormat="1" x14ac:dyDescent="0.2"/>
    <row r="75" spans="3:85" s="97" customFormat="1" x14ac:dyDescent="0.2"/>
    <row r="76" spans="3:85" s="97" customFormat="1" x14ac:dyDescent="0.2">
      <c r="C76" s="101" t="s">
        <v>53</v>
      </c>
      <c r="D76" s="97" t="str">
        <f>CONCATENATE(D79,";",E79,";",F79,";",G79,";",H79,";",I79,";",J79,";",K79,";",L79,";",M79,";",N79,";",O79,";",P79,";",Q79,";",R79,";",S79,";",T79,";",U79,";",V79,";",W79,";",X79,";",Y79,";",Z79,";",AA79,";",AB79,";",AC79,";",AD79,";",AE79,";",AF79,";",AG79,";",AH79,";",AI79,";",AJ79,";",AK79,";",AL79,";",AM79,";",AN79,";",AO79,";",AP79,";",AQ79,";",AR79,";",AS79,";",AT79,";",AU79,";",AV79,";",AW79,";",AX79,";",AY79,";",AZ79,";",BA79,";",BB79,";",BC79,";",BD79,";",BE79,";",BF79,";",BG79,";",BH79,";",)</f>
        <v>guillermo@icscoach.com;alankreindel@icloud.com;nkreindel@icloud.com;daronowitzs@gmail.com;carolaaisenberg@icloud.com;lucasaisenberg@yahoo.com;jvaron@pixart.mx;jacobo_m@bmgcomercial.com;cvonder2000@yahoo.com;jaimearo@gmail.com;joe@nifco.ca; ;jaimearo@gmail.com;julio@hgcbuild.com;jessmialessa@gmail.com;jessmialessa@gmail.com;julio@hgcbuild.com;julio@hgcbuild.com;jacobo@telus.net;gaisenberg@yahoo.com;jmalca@malcas.com;guilles@icloud.com;ilan.vonder@gmail.com;jorgeep60@gmail.com;xaviera.estrada.b@gmail.com;marcela.beltran@tec.mx;eduardochbe@gmail.com;rdrt.1398@gmail.com;jorgechavezbe@gmail.com;mughelman@gmail.com;smarcelaestrada@gmail.com;danielc@medstent.com.mx;TorinDupper@gmail.com;tomasaisenberg@yahoo.com;lbjorlando@gmail.com;rafazirdok@hotmail.com;srevah@hotmail.com;rafazirdok@hotmail.com;vzirdok@hotmail.com;qnifco@yahoo.com;dzirdok@hotmail.com;susymalca30@gmail.com;ethangordon17@gmail.com;jorgeromerogto@gmail.com;eitan@nifco.ca;lennyt7@hotmail.com;francisco.hidalgo.g@gmail.com;jp@hgcbuild.com;axelriveradiaz@gmail.com;cohenvero@gmail.com; ;jchaluh@gmail.com; ; ;jorgeluiscampos@gmail.com;;;</v>
      </c>
    </row>
    <row r="77" spans="3:85" s="97" customFormat="1" x14ac:dyDescent="0.2"/>
    <row r="78" spans="3:85" s="97" customFormat="1" x14ac:dyDescent="0.2"/>
    <row r="79" spans="3:85" s="97" customFormat="1" x14ac:dyDescent="0.2">
      <c r="D79" s="97" t="str">
        <f>Global!K4</f>
        <v>guillermo@icscoach.com</v>
      </c>
      <c r="E79" s="97" t="str">
        <f>Global!L4</f>
        <v>alankreindel@icloud.com</v>
      </c>
      <c r="F79" s="97" t="str">
        <f>Global!M4</f>
        <v>nkreindel@icloud.com</v>
      </c>
      <c r="G79" s="97" t="str">
        <f>Global!N4</f>
        <v>daronowitzs@gmail.com</v>
      </c>
      <c r="H79" s="97" t="str">
        <f>Global!O4</f>
        <v>carolaaisenberg@icloud.com</v>
      </c>
      <c r="I79" s="97" t="str">
        <f>Global!P4</f>
        <v>lucasaisenberg@yahoo.com</v>
      </c>
      <c r="J79" s="97" t="str">
        <f>Global!Q4</f>
        <v>jvaron@pixart.mx</v>
      </c>
      <c r="K79" s="97" t="str">
        <f>Global!R4</f>
        <v>jacobo_m@bmgcomercial.com</v>
      </c>
      <c r="L79" s="97" t="str">
        <f>Global!S4</f>
        <v>cvonder2000@yahoo.com</v>
      </c>
      <c r="M79" s="97" t="str">
        <f>Global!T4</f>
        <v>jaimearo@gmail.com</v>
      </c>
      <c r="N79" s="97" t="str">
        <f>Global!U4</f>
        <v>joe@nifco.ca</v>
      </c>
      <c r="O79" s="97" t="str">
        <f>Global!V4</f>
        <v xml:space="preserve"> </v>
      </c>
      <c r="P79" s="97" t="str">
        <f>Global!W4</f>
        <v>jaimearo@gmail.com</v>
      </c>
      <c r="Q79" s="97" t="str">
        <f>Global!X4</f>
        <v>julio@hgcbuild.com</v>
      </c>
      <c r="R79" s="97" t="str">
        <f>Global!Y4</f>
        <v>jessmialessa@gmail.com</v>
      </c>
      <c r="S79" s="97" t="str">
        <f>Global!Z4</f>
        <v>jessmialessa@gmail.com</v>
      </c>
      <c r="T79" s="97" t="str">
        <f>Global!AA4</f>
        <v>julio@hgcbuild.com</v>
      </c>
      <c r="U79" s="97" t="str">
        <f>Global!AB4</f>
        <v>julio@hgcbuild.com</v>
      </c>
      <c r="V79" s="97" t="str">
        <f>Global!AC4</f>
        <v>jacobo@telus.net</v>
      </c>
      <c r="W79" s="97" t="str">
        <f>Global!AD4</f>
        <v>gaisenberg@yahoo.com</v>
      </c>
      <c r="X79" s="97" t="str">
        <f>Global!AE4</f>
        <v>jmalca@malcas.com</v>
      </c>
      <c r="Y79" s="97" t="str">
        <f>Global!AF4</f>
        <v>guilles@icloud.com</v>
      </c>
      <c r="Z79" s="97" t="str">
        <f>Global!AG4</f>
        <v>ilan.vonder@gmail.com</v>
      </c>
      <c r="AA79" s="97" t="str">
        <f>Global!AH4</f>
        <v>jorgeep60@gmail.com</v>
      </c>
      <c r="AB79" s="97" t="str">
        <f>Global!AI4</f>
        <v>xaviera.estrada.b@gmail.com</v>
      </c>
      <c r="AC79" s="97" t="str">
        <f>Global!AJ4</f>
        <v>marcela.beltran@tec.mx</v>
      </c>
      <c r="AD79" s="97" t="str">
        <f>Global!AK4</f>
        <v>eduardochbe@gmail.com</v>
      </c>
      <c r="AE79" s="97" t="str">
        <f>Global!AL4</f>
        <v>rdrt.1398@gmail.com</v>
      </c>
      <c r="AF79" s="97" t="str">
        <f>Global!AM4</f>
        <v>jorgechavezbe@gmail.com</v>
      </c>
      <c r="AG79" s="97" t="str">
        <f>Global!AN4</f>
        <v>mughelman@gmail.com</v>
      </c>
      <c r="AH79" s="97" t="str">
        <f>Global!AO4</f>
        <v>smarcelaestrada@gmail.com</v>
      </c>
      <c r="AI79" s="97" t="str">
        <f>Global!AP4</f>
        <v>danielc@medstent.com.mx</v>
      </c>
      <c r="AJ79" s="97" t="str">
        <f>Global!AQ4</f>
        <v>TorinDupper@gmail.com</v>
      </c>
      <c r="AK79" s="97" t="str">
        <f>Global!AR4</f>
        <v>tomasaisenberg@yahoo.com</v>
      </c>
      <c r="AL79" s="97" t="str">
        <f>Global!AS4</f>
        <v>lbjorlando@gmail.com</v>
      </c>
      <c r="AM79" s="97" t="str">
        <f>Global!AT4</f>
        <v>rafazirdok@hotmail.com</v>
      </c>
      <c r="AN79" s="97" t="str">
        <f>Global!AU4</f>
        <v>srevah@hotmail.com</v>
      </c>
      <c r="AO79" s="97" t="str">
        <f>Global!AV4</f>
        <v>rafazirdok@hotmail.com</v>
      </c>
      <c r="AP79" s="97" t="str">
        <f>Global!AW4</f>
        <v>vzirdok@hotmail.com</v>
      </c>
      <c r="AQ79" s="97" t="str">
        <f>Global!AX4</f>
        <v>qnifco@yahoo.com</v>
      </c>
      <c r="AR79" s="97" t="str">
        <f>Global!AY4</f>
        <v>dzirdok@hotmail.com</v>
      </c>
      <c r="AS79" s="97" t="str">
        <f>Global!AZ4</f>
        <v>susymalca30@gmail.com</v>
      </c>
      <c r="AT79" s="97" t="str">
        <f>Global!BA4</f>
        <v>ethangordon17@gmail.com</v>
      </c>
      <c r="AU79" s="97" t="str">
        <f>Global!BB4</f>
        <v>jorgeromerogto@gmail.com</v>
      </c>
      <c r="AV79" s="97" t="str">
        <f>Global!BC4</f>
        <v>eitan@nifco.ca</v>
      </c>
      <c r="AW79" s="97" t="str">
        <f>Global!BD4</f>
        <v>lennyt7@hotmail.com</v>
      </c>
      <c r="AX79" s="97" t="str">
        <f>Global!BE4</f>
        <v>francisco.hidalgo.g@gmail.com</v>
      </c>
      <c r="AY79" s="97" t="str">
        <f>Global!BF4</f>
        <v>jp@hgcbuild.com</v>
      </c>
      <c r="AZ79" s="97" t="str">
        <f>Global!BG4</f>
        <v>axelriveradiaz@gmail.com</v>
      </c>
      <c r="BA79" s="97" t="str">
        <f>Global!BH4</f>
        <v>cohenvero@gmail.com</v>
      </c>
      <c r="BB79" s="97" t="str">
        <f>Global!BI4</f>
        <v xml:space="preserve"> </v>
      </c>
      <c r="BC79" s="97" t="str">
        <f>Global!BJ4</f>
        <v>jchaluh@gmail.com</v>
      </c>
      <c r="BD79" s="97" t="str">
        <f>Global!BK4</f>
        <v xml:space="preserve"> </v>
      </c>
      <c r="BE79" s="97" t="str">
        <f>Global!BL4</f>
        <v xml:space="preserve"> </v>
      </c>
      <c r="BF79" s="97" t="str">
        <f>Global!BM4</f>
        <v>jorgeluiscampos@gmail.com</v>
      </c>
    </row>
    <row r="80" spans="3:85" s="97" customFormat="1" x14ac:dyDescent="0.2">
      <c r="D80" s="97" t="str">
        <f>Global!K5</f>
        <v>Guillermo Mendoza</v>
      </c>
      <c r="E80" s="97" t="str">
        <f>Global!L5</f>
        <v>Alan Kreindel</v>
      </c>
      <c r="F80" s="97" t="str">
        <f>Global!M5</f>
        <v>Nico Kreindel</v>
      </c>
      <c r="G80" s="97" t="str">
        <f>Global!N5</f>
        <v>El Davo</v>
      </c>
      <c r="H80" s="97" t="str">
        <f>Global!O5</f>
        <v>Carola Aisenberg</v>
      </c>
      <c r="I80" s="97" t="str">
        <f>Global!P5</f>
        <v>Lucas Aisenberg</v>
      </c>
      <c r="J80" s="97" t="str">
        <f>Global!Q5</f>
        <v>Jaime Varon</v>
      </c>
      <c r="K80" s="97" t="str">
        <f>Global!R5</f>
        <v>Los Meiz</v>
      </c>
      <c r="L80" s="97" t="str">
        <f>Global!S5</f>
        <v>Carlos Vonder</v>
      </c>
      <c r="M80" s="97" t="str">
        <f>Global!T5</f>
        <v>Jaime Aronowitz</v>
      </c>
      <c r="N80" s="97" t="str">
        <f>Global!U5</f>
        <v>Pepe Nifco</v>
      </c>
      <c r="O80" s="97" t="str">
        <f>Global!V5</f>
        <v>Pepe Nifco Es</v>
      </c>
      <c r="P80" s="97" t="str">
        <f>Global!W5</f>
        <v xml:space="preserve">Ilan Aronowitz </v>
      </c>
      <c r="Q80" s="97" t="str">
        <f>Global!X5</f>
        <v>Alessa Urrunaga</v>
      </c>
      <c r="R80" s="97" t="str">
        <f>Global!Y5</f>
        <v>Derek Rogers</v>
      </c>
      <c r="S80" s="97" t="str">
        <f>Global!Z5</f>
        <v>Jessica Rogers</v>
      </c>
      <c r="T80" s="97" t="str">
        <f>Global!AA5</f>
        <v>Julio Urrunaga</v>
      </c>
      <c r="U80" s="97" t="str">
        <f>Global!AB5</f>
        <v>Mia Urrunaga</v>
      </c>
      <c r="V80" s="97" t="str">
        <f>Global!AC5</f>
        <v>Jaco Schweber</v>
      </c>
      <c r="W80" s="97" t="str">
        <f>Global!AD5</f>
        <v>Gaby Aisenberg</v>
      </c>
      <c r="X80" s="97" t="str">
        <f>Global!AE5</f>
        <v>Jacobo Malca</v>
      </c>
      <c r="Y80" s="97" t="str">
        <f>Global!AF5</f>
        <v>Guillermo Schweber</v>
      </c>
      <c r="Z80" s="97" t="str">
        <f>Global!AG5</f>
        <v>Ilan Vonderwalde</v>
      </c>
      <c r="AA80" s="97" t="str">
        <f>Global!AH5</f>
        <v>Jorge Estrada P.</v>
      </c>
      <c r="AB80" s="97" t="str">
        <f>Global!AI5</f>
        <v>Xaviera Estrada B.</v>
      </c>
      <c r="AC80" s="97" t="str">
        <f>Global!AJ5</f>
        <v>Marcela Beltrán R.</v>
      </c>
      <c r="AD80" s="97" t="str">
        <f>Global!AK5</f>
        <v>Eduardo Chavez B.</v>
      </c>
      <c r="AE80" s="97" t="str">
        <f>Global!AL5</f>
        <v>Raul Diaz R.</v>
      </c>
      <c r="AF80" s="97" t="str">
        <f>Global!AM5</f>
        <v>Jorge M. Chávez B.</v>
      </c>
      <c r="AG80" s="97" t="str">
        <f>Global!AN5</f>
        <v>Uri Ghelman</v>
      </c>
      <c r="AH80" s="97" t="str">
        <f>Global!AO5</f>
        <v>Marcela Estrada</v>
      </c>
      <c r="AI80" s="97" t="str">
        <f>Global!AP5</f>
        <v>Daniel Capuano</v>
      </c>
      <c r="AJ80" s="97" t="str">
        <f>Global!AQ5</f>
        <v>Torin Dupper</v>
      </c>
      <c r="AK80" s="97" t="str">
        <f>Global!AR5</f>
        <v>Tomas Aisenberg</v>
      </c>
      <c r="AL80" s="97" t="str">
        <f>Global!AS5</f>
        <v>Lindsey Jorlando</v>
      </c>
      <c r="AM80" s="97" t="str">
        <f>Global!AT5</f>
        <v>Alberto Zirdok R.</v>
      </c>
      <c r="AN80" s="97" t="str">
        <f>Global!AU5</f>
        <v>Sara Revah</v>
      </c>
      <c r="AO80" s="97" t="str">
        <f>Global!AV5</f>
        <v xml:space="preserve">Rafael  Zirdok </v>
      </c>
      <c r="AP80" s="97" t="str">
        <f>Global!AW5</f>
        <v>Victor Zirdok</v>
      </c>
      <c r="AQ80" s="97" t="str">
        <f>Global!AX5</f>
        <v>Quique Nifco</v>
      </c>
      <c r="AR80" s="97" t="str">
        <f>Global!AY5</f>
        <v>Daniel Zirdok</v>
      </c>
      <c r="AS80" s="97" t="str">
        <f>Global!AZ5</f>
        <v>Susy Malca</v>
      </c>
      <c r="AT80" s="97" t="str">
        <f>Global!BA5</f>
        <v>Ethan y Mijal Gordon</v>
      </c>
      <c r="AU80" s="97" t="str">
        <f>Global!BB5</f>
        <v>Jorge Romero</v>
      </c>
      <c r="AV80" s="97" t="str">
        <f>Global!BC5</f>
        <v>Eitan Nifco</v>
      </c>
      <c r="AW80" s="97" t="str">
        <f>Global!BD5</f>
        <v>Lenny Tabakman</v>
      </c>
      <c r="AX80" s="97" t="str">
        <f>Global!BE5</f>
        <v>Francisco Hidalgo</v>
      </c>
      <c r="AY80" s="97" t="str">
        <f>Global!BF5</f>
        <v>Juan P. Luzardo</v>
      </c>
      <c r="AZ80" s="97" t="str">
        <f>Global!BG5</f>
        <v>Axel Rivera Diaz</v>
      </c>
      <c r="BA80" s="97" t="str">
        <f>Global!BH5</f>
        <v>Veronica Chaluh 1</v>
      </c>
      <c r="BB80" s="97" t="str">
        <f>Global!BI5</f>
        <v>Veronica Chaluh 2</v>
      </c>
      <c r="BC80" s="97" t="str">
        <f>Global!BJ5</f>
        <v>Jeffrey Chaluh 1</v>
      </c>
      <c r="BD80" s="97" t="str">
        <f>Global!BK5</f>
        <v>Jeffrey Chaluh 2</v>
      </c>
      <c r="BE80" s="97" t="str">
        <f>Global!BL5</f>
        <v>Jeffrey Chaluh 3</v>
      </c>
      <c r="BF80" s="97" t="str">
        <f>Global!BM5</f>
        <v>Jorge Luis Campos</v>
      </c>
    </row>
    <row r="81" spans="4:58" s="97" customFormat="1" x14ac:dyDescent="0.2">
      <c r="D81" s="97">
        <f>Global!K6</f>
        <v>69</v>
      </c>
      <c r="E81" s="97">
        <f>Global!L6</f>
        <v>95</v>
      </c>
      <c r="F81" s="97">
        <f>Global!M6</f>
        <v>67</v>
      </c>
      <c r="G81" s="97">
        <f>Global!N6</f>
        <v>87</v>
      </c>
      <c r="H81" s="97">
        <f>Global!O6</f>
        <v>95</v>
      </c>
      <c r="I81" s="97">
        <f>Global!P6</f>
        <v>88</v>
      </c>
      <c r="J81" s="97">
        <f>Global!Q6</f>
        <v>77</v>
      </c>
      <c r="K81" s="97">
        <f>Global!R6</f>
        <v>74</v>
      </c>
      <c r="L81" s="97">
        <f>Global!S6</f>
        <v>80</v>
      </c>
      <c r="M81" s="97">
        <f>Global!T6</f>
        <v>99</v>
      </c>
      <c r="N81" s="97">
        <f>Global!U6</f>
        <v>78</v>
      </c>
      <c r="O81" s="97">
        <f>Global!V6</f>
        <v>68</v>
      </c>
      <c r="P81" s="97">
        <f>Global!W6</f>
        <v>77</v>
      </c>
      <c r="Q81" s="97">
        <f>Global!X6</f>
        <v>79</v>
      </c>
      <c r="R81" s="97">
        <f>Global!Y6</f>
        <v>58</v>
      </c>
      <c r="S81" s="97">
        <f>Global!Z6</f>
        <v>63</v>
      </c>
      <c r="T81" s="97">
        <f>Global!AA6</f>
        <v>92</v>
      </c>
      <c r="U81" s="97">
        <f>Global!AB6</f>
        <v>95</v>
      </c>
      <c r="V81" s="97">
        <f>Global!AC6</f>
        <v>86</v>
      </c>
      <c r="W81" s="97">
        <f>Global!AD6</f>
        <v>78</v>
      </c>
      <c r="X81" s="97">
        <f>Global!AE6</f>
        <v>74</v>
      </c>
      <c r="Y81" s="97">
        <f>Global!AF6</f>
        <v>87</v>
      </c>
      <c r="Z81" s="97">
        <f>Global!AG6</f>
        <v>93</v>
      </c>
      <c r="AA81" s="97">
        <f>Global!AH6</f>
        <v>99</v>
      </c>
      <c r="AB81" s="97">
        <f>Global!AI6</f>
        <v>75</v>
      </c>
      <c r="AC81" s="97">
        <f>Global!AJ6</f>
        <v>64</v>
      </c>
      <c r="AD81" s="97">
        <f>Global!AK6</f>
        <v>70</v>
      </c>
      <c r="AE81" s="97">
        <f>Global!AL6</f>
        <v>69</v>
      </c>
      <c r="AF81" s="97">
        <f>Global!AM6</f>
        <v>71</v>
      </c>
      <c r="AG81" s="97">
        <f>Global!AN6</f>
        <v>102</v>
      </c>
      <c r="AH81" s="97">
        <f>Global!AO6</f>
        <v>68</v>
      </c>
      <c r="AI81" s="97">
        <f>Global!AP6</f>
        <v>60</v>
      </c>
      <c r="AJ81" s="97">
        <f>Global!AQ6</f>
        <v>65</v>
      </c>
      <c r="AK81" s="97">
        <f>Global!AR6</f>
        <v>85</v>
      </c>
      <c r="AL81" s="97">
        <f>Global!AS6</f>
        <v>82</v>
      </c>
      <c r="AM81" s="97">
        <f>Global!AT6</f>
        <v>76</v>
      </c>
      <c r="AN81" s="97">
        <f>Global!AU6</f>
        <v>84</v>
      </c>
      <c r="AO81" s="97">
        <f>Global!AV6</f>
        <v>90</v>
      </c>
      <c r="AP81" s="97">
        <f>Global!AW6</f>
        <v>80</v>
      </c>
      <c r="AQ81" s="97">
        <f>Global!AX6</f>
        <v>66</v>
      </c>
      <c r="AR81" s="97">
        <f>Global!AY6</f>
        <v>82</v>
      </c>
      <c r="AS81" s="97">
        <f>Global!AZ6</f>
        <v>43</v>
      </c>
      <c r="AT81" s="97">
        <f>Global!BA6</f>
        <v>73</v>
      </c>
      <c r="AU81" s="97">
        <f>Global!BB6</f>
        <v>82</v>
      </c>
      <c r="AV81" s="97">
        <f>Global!BC6</f>
        <v>72</v>
      </c>
      <c r="AW81" s="97">
        <f>Global!BD6</f>
        <v>71</v>
      </c>
      <c r="AX81" s="97">
        <f>Global!BE6</f>
        <v>74</v>
      </c>
      <c r="AY81" s="97">
        <f>Global!BF6</f>
        <v>99</v>
      </c>
      <c r="AZ81" s="97">
        <f>Global!BG6</f>
        <v>73</v>
      </c>
      <c r="BA81" s="97">
        <f>Global!BH6</f>
        <v>98</v>
      </c>
      <c r="BB81" s="97">
        <f>Global!BI6</f>
        <v>80</v>
      </c>
      <c r="BC81" s="97">
        <f>Global!BJ6</f>
        <v>76</v>
      </c>
      <c r="BD81" s="97">
        <f>Global!BK6</f>
        <v>79</v>
      </c>
      <c r="BE81" s="97">
        <f>Global!BL6</f>
        <v>71</v>
      </c>
      <c r="BF81" s="97">
        <f>Global!BM6</f>
        <v>95</v>
      </c>
    </row>
    <row r="82" spans="4:58" s="97" customFormat="1" x14ac:dyDescent="0.2"/>
    <row r="83" spans="4:58" s="97" customFormat="1" x14ac:dyDescent="0.2"/>
    <row r="84" spans="4:58" s="97" customFormat="1" x14ac:dyDescent="0.2">
      <c r="D84" s="97" t="s">
        <v>164</v>
      </c>
      <c r="E84" s="97">
        <v>102</v>
      </c>
    </row>
    <row r="85" spans="4:58" s="97" customFormat="1" x14ac:dyDescent="0.2">
      <c r="D85" s="97" t="s">
        <v>145</v>
      </c>
      <c r="E85" s="97">
        <v>99</v>
      </c>
    </row>
    <row r="86" spans="4:58" s="97" customFormat="1" x14ac:dyDescent="0.2">
      <c r="D86" s="97" t="s">
        <v>160</v>
      </c>
      <c r="E86" s="97">
        <v>99</v>
      </c>
    </row>
    <row r="87" spans="4:58" s="97" customFormat="1" x14ac:dyDescent="0.2">
      <c r="D87" s="97" t="s">
        <v>201</v>
      </c>
      <c r="E87" s="97">
        <v>99</v>
      </c>
    </row>
    <row r="88" spans="4:58" s="97" customFormat="1" x14ac:dyDescent="0.2">
      <c r="D88" s="97" t="s">
        <v>205</v>
      </c>
      <c r="E88" s="97">
        <v>98</v>
      </c>
    </row>
    <row r="89" spans="4:58" s="97" customFormat="1" x14ac:dyDescent="0.2">
      <c r="D89" s="97" t="s">
        <v>115</v>
      </c>
      <c r="E89" s="97">
        <v>95</v>
      </c>
    </row>
    <row r="90" spans="4:58" s="97" customFormat="1" x14ac:dyDescent="0.2">
      <c r="D90" s="97" t="s">
        <v>121</v>
      </c>
      <c r="E90" s="97">
        <v>95</v>
      </c>
    </row>
    <row r="91" spans="4:58" s="97" customFormat="1" x14ac:dyDescent="0.2">
      <c r="D91" s="97" t="s">
        <v>139</v>
      </c>
      <c r="E91" s="97">
        <v>95</v>
      </c>
    </row>
    <row r="92" spans="4:58" s="97" customFormat="1" x14ac:dyDescent="0.2">
      <c r="D92" s="97" t="s">
        <v>212</v>
      </c>
      <c r="E92" s="97">
        <v>95</v>
      </c>
    </row>
    <row r="93" spans="4:58" s="97" customFormat="1" x14ac:dyDescent="0.2">
      <c r="D93" s="97" t="s">
        <v>149</v>
      </c>
      <c r="E93" s="97">
        <v>93</v>
      </c>
    </row>
    <row r="94" spans="4:58" s="97" customFormat="1" x14ac:dyDescent="0.2">
      <c r="D94" s="97" t="s">
        <v>138</v>
      </c>
      <c r="E94" s="97">
        <v>92</v>
      </c>
    </row>
    <row r="95" spans="4:58" s="97" customFormat="1" x14ac:dyDescent="0.2">
      <c r="D95" s="97" t="s">
        <v>178</v>
      </c>
      <c r="E95" s="97">
        <v>90</v>
      </c>
    </row>
    <row r="96" spans="4:58" s="97" customFormat="1" x14ac:dyDescent="0.2">
      <c r="D96" s="97" t="s">
        <v>123</v>
      </c>
      <c r="E96" s="97">
        <v>88</v>
      </c>
    </row>
    <row r="97" spans="4:5" s="97" customFormat="1" x14ac:dyDescent="0.2">
      <c r="D97" s="97" t="s">
        <v>120</v>
      </c>
      <c r="E97" s="97">
        <v>87</v>
      </c>
    </row>
    <row r="98" spans="4:5" s="97" customFormat="1" x14ac:dyDescent="0.2">
      <c r="D98" s="97" t="s">
        <v>147</v>
      </c>
      <c r="E98" s="97">
        <v>87</v>
      </c>
    </row>
    <row r="99" spans="4:5" s="97" customFormat="1" x14ac:dyDescent="0.2">
      <c r="D99" s="97" t="s">
        <v>140</v>
      </c>
      <c r="E99" s="97">
        <v>86</v>
      </c>
    </row>
    <row r="100" spans="4:5" s="97" customFormat="1" x14ac:dyDescent="0.2">
      <c r="D100" s="97" t="s">
        <v>173</v>
      </c>
      <c r="E100" s="97">
        <v>85</v>
      </c>
    </row>
    <row r="101" spans="4:5" s="97" customFormat="1" x14ac:dyDescent="0.2">
      <c r="D101" s="97" t="s">
        <v>180</v>
      </c>
      <c r="E101" s="97">
        <v>84</v>
      </c>
    </row>
    <row r="102" spans="4:5" s="97" customFormat="1" x14ac:dyDescent="0.2">
      <c r="D102" s="97" t="s">
        <v>175</v>
      </c>
      <c r="E102" s="97">
        <v>82</v>
      </c>
    </row>
    <row r="103" spans="4:5" s="97" customFormat="1" x14ac:dyDescent="0.2">
      <c r="D103" s="97" t="s">
        <v>186</v>
      </c>
      <c r="E103" s="97">
        <v>82</v>
      </c>
    </row>
    <row r="104" spans="4:5" s="97" customFormat="1" x14ac:dyDescent="0.2">
      <c r="D104" s="97" t="s">
        <v>199</v>
      </c>
      <c r="E104" s="97">
        <v>82</v>
      </c>
    </row>
    <row r="105" spans="4:5" s="97" customFormat="1" x14ac:dyDescent="0.2">
      <c r="D105" s="97" t="s">
        <v>146</v>
      </c>
      <c r="E105" s="97">
        <v>80</v>
      </c>
    </row>
    <row r="106" spans="4:5" s="97" customFormat="1" x14ac:dyDescent="0.2">
      <c r="D106" s="97" t="s">
        <v>182</v>
      </c>
      <c r="E106" s="97">
        <v>80</v>
      </c>
    </row>
    <row r="107" spans="4:5" s="97" customFormat="1" x14ac:dyDescent="0.2">
      <c r="D107" s="97" t="s">
        <v>206</v>
      </c>
      <c r="E107" s="97">
        <v>80</v>
      </c>
    </row>
    <row r="108" spans="4:5" s="97" customFormat="1" x14ac:dyDescent="0.2">
      <c r="D108" s="97" t="s">
        <v>133</v>
      </c>
      <c r="E108" s="97">
        <v>79</v>
      </c>
    </row>
    <row r="109" spans="4:5" s="97" customFormat="1" x14ac:dyDescent="0.2">
      <c r="D109" s="97" t="s">
        <v>208</v>
      </c>
      <c r="E109" s="97">
        <v>79</v>
      </c>
    </row>
    <row r="110" spans="4:5" s="97" customFormat="1" x14ac:dyDescent="0.2">
      <c r="D110" s="97" t="s">
        <v>129</v>
      </c>
      <c r="E110" s="97">
        <v>78</v>
      </c>
    </row>
    <row r="111" spans="4:5" s="97" customFormat="1" x14ac:dyDescent="0.2">
      <c r="D111" s="97" t="s">
        <v>142</v>
      </c>
      <c r="E111" s="97">
        <v>78</v>
      </c>
    </row>
    <row r="112" spans="4:5" s="97" customFormat="1" x14ac:dyDescent="0.2">
      <c r="D112" s="97" t="s">
        <v>214</v>
      </c>
      <c r="E112" s="97">
        <v>77</v>
      </c>
    </row>
    <row r="113" spans="4:5" s="97" customFormat="1" x14ac:dyDescent="0.2">
      <c r="D113" s="97" t="s">
        <v>132</v>
      </c>
      <c r="E113" s="97">
        <v>77</v>
      </c>
    </row>
    <row r="114" spans="4:5" s="97" customFormat="1" x14ac:dyDescent="0.2">
      <c r="D114" s="97" t="s">
        <v>177</v>
      </c>
      <c r="E114" s="97">
        <v>76</v>
      </c>
    </row>
    <row r="115" spans="4:5" s="97" customFormat="1" x14ac:dyDescent="0.2">
      <c r="D115" s="97" t="s">
        <v>209</v>
      </c>
      <c r="E115" s="97">
        <v>76</v>
      </c>
    </row>
    <row r="116" spans="4:5" s="97" customFormat="1" x14ac:dyDescent="0.2">
      <c r="D116" s="97" t="s">
        <v>159</v>
      </c>
      <c r="E116" s="97">
        <v>75</v>
      </c>
    </row>
    <row r="117" spans="4:5" s="97" customFormat="1" x14ac:dyDescent="0.2">
      <c r="D117" s="97" t="s">
        <v>213</v>
      </c>
      <c r="E117" s="97">
        <v>74</v>
      </c>
    </row>
    <row r="118" spans="4:5" s="97" customFormat="1" x14ac:dyDescent="0.2">
      <c r="D118" s="97" t="s">
        <v>113</v>
      </c>
      <c r="E118" s="97">
        <v>74</v>
      </c>
    </row>
    <row r="119" spans="4:5" s="97" customFormat="1" x14ac:dyDescent="0.2">
      <c r="D119" s="97" t="s">
        <v>196</v>
      </c>
      <c r="E119" s="97">
        <v>74</v>
      </c>
    </row>
    <row r="120" spans="4:5" s="97" customFormat="1" x14ac:dyDescent="0.2">
      <c r="D120" s="97" t="s">
        <v>198</v>
      </c>
      <c r="E120" s="97">
        <v>73</v>
      </c>
    </row>
    <row r="121" spans="4:5" s="97" customFormat="1" x14ac:dyDescent="0.2">
      <c r="D121" s="97" t="s">
        <v>202</v>
      </c>
      <c r="E121" s="97">
        <v>73</v>
      </c>
    </row>
    <row r="122" spans="4:5" s="97" customFormat="1" x14ac:dyDescent="0.2">
      <c r="D122" s="97" t="s">
        <v>192</v>
      </c>
      <c r="E122" s="97">
        <v>72</v>
      </c>
    </row>
    <row r="123" spans="4:5" s="97" customFormat="1" x14ac:dyDescent="0.2">
      <c r="D123" s="97" t="s">
        <v>161</v>
      </c>
      <c r="E123" s="97">
        <v>71</v>
      </c>
    </row>
    <row r="124" spans="4:5" s="97" customFormat="1" x14ac:dyDescent="0.2">
      <c r="D124" s="97" t="s">
        <v>194</v>
      </c>
      <c r="E124" s="97">
        <v>71</v>
      </c>
    </row>
    <row r="125" spans="4:5" s="97" customFormat="1" x14ac:dyDescent="0.2">
      <c r="D125" s="97" t="s">
        <v>210</v>
      </c>
      <c r="E125" s="97">
        <v>71</v>
      </c>
    </row>
    <row r="126" spans="4:5" s="97" customFormat="1" x14ac:dyDescent="0.2">
      <c r="D126" s="97" t="s">
        <v>163</v>
      </c>
      <c r="E126" s="97">
        <v>70</v>
      </c>
    </row>
    <row r="127" spans="4:5" s="97" customFormat="1" x14ac:dyDescent="0.2">
      <c r="D127" s="97" t="s">
        <v>151</v>
      </c>
      <c r="E127" s="97">
        <v>69</v>
      </c>
    </row>
    <row r="128" spans="4:5" s="97" customFormat="1" x14ac:dyDescent="0.2">
      <c r="D128" s="97" t="s">
        <v>162</v>
      </c>
      <c r="E128" s="97">
        <v>69</v>
      </c>
    </row>
    <row r="129" spans="4:5" s="97" customFormat="1" x14ac:dyDescent="0.2">
      <c r="D129" s="97" t="s">
        <v>131</v>
      </c>
      <c r="E129" s="97">
        <v>68</v>
      </c>
    </row>
    <row r="130" spans="4:5" s="97" customFormat="1" x14ac:dyDescent="0.2">
      <c r="D130" s="97" t="s">
        <v>167</v>
      </c>
      <c r="E130" s="97">
        <v>68</v>
      </c>
    </row>
    <row r="131" spans="4:5" s="97" customFormat="1" x14ac:dyDescent="0.2">
      <c r="D131" s="97" t="s">
        <v>117</v>
      </c>
      <c r="E131" s="97">
        <v>67</v>
      </c>
    </row>
    <row r="132" spans="4:5" s="97" customFormat="1" x14ac:dyDescent="0.2">
      <c r="D132" s="97" t="s">
        <v>184</v>
      </c>
      <c r="E132" s="97">
        <v>66</v>
      </c>
    </row>
    <row r="133" spans="4:5" s="97" customFormat="1" x14ac:dyDescent="0.2">
      <c r="D133" s="97" t="s">
        <v>171</v>
      </c>
      <c r="E133" s="97">
        <v>65</v>
      </c>
    </row>
    <row r="134" spans="4:5" s="97" customFormat="1" x14ac:dyDescent="0.2">
      <c r="D134" s="97" t="s">
        <v>158</v>
      </c>
      <c r="E134" s="97">
        <v>64</v>
      </c>
    </row>
    <row r="135" spans="4:5" s="97" customFormat="1" x14ac:dyDescent="0.2">
      <c r="D135" s="97" t="s">
        <v>137</v>
      </c>
      <c r="E135" s="97">
        <v>63</v>
      </c>
    </row>
    <row r="136" spans="4:5" s="97" customFormat="1" x14ac:dyDescent="0.2">
      <c r="D136" s="97" t="s">
        <v>169</v>
      </c>
      <c r="E136" s="97">
        <v>60</v>
      </c>
    </row>
    <row r="137" spans="4:5" s="97" customFormat="1" x14ac:dyDescent="0.2">
      <c r="D137" s="97" t="s">
        <v>135</v>
      </c>
      <c r="E137" s="97">
        <v>58</v>
      </c>
    </row>
    <row r="138" spans="4:5" s="97" customFormat="1" x14ac:dyDescent="0.2">
      <c r="D138" s="97" t="s">
        <v>188</v>
      </c>
      <c r="E138" s="97">
        <v>43</v>
      </c>
    </row>
    <row r="139" spans="4:5" s="97" customFormat="1" x14ac:dyDescent="0.2">
      <c r="D139" s="97" t="s">
        <v>202</v>
      </c>
      <c r="E139" s="97">
        <v>2</v>
      </c>
    </row>
    <row r="140" spans="4:5" s="97" customFormat="1" x14ac:dyDescent="0.2">
      <c r="D140" s="97" t="s">
        <v>117</v>
      </c>
      <c r="E140" s="97">
        <v>1</v>
      </c>
    </row>
    <row r="141" spans="4:5" s="97" customFormat="1" x14ac:dyDescent="0.2">
      <c r="D141" s="97">
        <v>0</v>
      </c>
      <c r="E141" s="97">
        <v>0</v>
      </c>
    </row>
    <row r="142" spans="4:5" s="97" customFormat="1" x14ac:dyDescent="0.2">
      <c r="D142" s="97">
        <v>0</v>
      </c>
      <c r="E142" s="97">
        <v>0</v>
      </c>
    </row>
    <row r="143" spans="4:5" s="97" customFormat="1" x14ac:dyDescent="0.2"/>
    <row r="144" spans="4:5" s="97" customFormat="1" x14ac:dyDescent="0.2"/>
    <row r="145" s="97" customFormat="1" x14ac:dyDescent="0.2"/>
    <row r="146" s="97" customFormat="1" x14ac:dyDescent="0.2"/>
    <row r="147" s="97" customFormat="1" x14ac:dyDescent="0.2"/>
    <row r="148" s="97" customFormat="1" x14ac:dyDescent="0.2"/>
    <row r="149" s="97" customFormat="1" x14ac:dyDescent="0.2"/>
    <row r="150" s="97" customFormat="1" x14ac:dyDescent="0.2"/>
    <row r="151" s="97" customFormat="1" x14ac:dyDescent="0.2"/>
    <row r="152" s="97" customFormat="1" x14ac:dyDescent="0.2"/>
    <row r="153" s="97" customFormat="1" x14ac:dyDescent="0.2"/>
    <row r="154" s="97" customFormat="1" x14ac:dyDescent="0.2"/>
    <row r="155" s="97" customFormat="1" x14ac:dyDescent="0.2"/>
    <row r="156" s="97" customFormat="1" x14ac:dyDescent="0.2"/>
    <row r="157" s="97" customFormat="1" x14ac:dyDescent="0.2"/>
    <row r="158" s="97" customFormat="1" x14ac:dyDescent="0.2"/>
    <row r="159" s="97" customFormat="1" x14ac:dyDescent="0.2"/>
    <row r="160" s="97" customFormat="1" x14ac:dyDescent="0.2"/>
    <row r="161" spans="4:5" s="97" customFormat="1" x14ac:dyDescent="0.2"/>
    <row r="162" spans="4:5" s="97" customFormat="1" x14ac:dyDescent="0.2"/>
    <row r="163" spans="4:5" s="97" customFormat="1" x14ac:dyDescent="0.2"/>
    <row r="164" spans="4:5" s="97" customFormat="1" x14ac:dyDescent="0.2"/>
    <row r="165" spans="4:5" s="97" customFormat="1" x14ac:dyDescent="0.2"/>
    <row r="166" spans="4:5" s="97" customFormat="1" x14ac:dyDescent="0.2">
      <c r="D166" s="97">
        <v>0</v>
      </c>
      <c r="E166" s="97">
        <v>0</v>
      </c>
    </row>
    <row r="167" spans="4:5" s="97" customFormat="1" x14ac:dyDescent="0.2">
      <c r="D167" s="97">
        <v>0</v>
      </c>
      <c r="E167" s="97">
        <v>0</v>
      </c>
    </row>
    <row r="168" spans="4:5" s="97" customFormat="1" x14ac:dyDescent="0.2">
      <c r="D168" s="97">
        <v>0</v>
      </c>
      <c r="E168" s="97">
        <v>0</v>
      </c>
    </row>
    <row r="169" spans="4:5" s="97" customFormat="1" x14ac:dyDescent="0.2">
      <c r="D169" s="97">
        <v>0</v>
      </c>
      <c r="E169" s="97">
        <v>0</v>
      </c>
    </row>
    <row r="170" spans="4:5" s="97" customFormat="1" x14ac:dyDescent="0.2"/>
    <row r="171" spans="4:5" s="97" customFormat="1" x14ac:dyDescent="0.2"/>
    <row r="172" spans="4:5" s="97" customFormat="1" x14ac:dyDescent="0.2"/>
    <row r="173" spans="4:5" s="97" customFormat="1" x14ac:dyDescent="0.2"/>
    <row r="174" spans="4:5" s="97" customFormat="1" x14ac:dyDescent="0.2"/>
    <row r="175" spans="4:5" s="97" customFormat="1" x14ac:dyDescent="0.2"/>
    <row r="176" spans="4:5" s="97" customFormat="1" x14ac:dyDescent="0.2"/>
    <row r="177" s="97" customFormat="1" x14ac:dyDescent="0.2"/>
    <row r="178" s="97" customFormat="1" x14ac:dyDescent="0.2"/>
    <row r="179" s="97" customFormat="1" x14ac:dyDescent="0.2"/>
    <row r="180" s="97" customFormat="1" x14ac:dyDescent="0.2"/>
    <row r="181" s="97" customFormat="1" x14ac:dyDescent="0.2"/>
    <row r="182" s="97" customFormat="1" x14ac:dyDescent="0.2"/>
    <row r="183" s="97" customFormat="1" x14ac:dyDescent="0.2"/>
    <row r="184" s="97" customFormat="1" x14ac:dyDescent="0.2"/>
    <row r="185" s="97" customFormat="1" x14ac:dyDescent="0.2"/>
    <row r="186" s="97" customFormat="1" x14ac:dyDescent="0.2"/>
    <row r="187" s="97" customFormat="1" x14ac:dyDescent="0.2"/>
    <row r="188" s="97" customFormat="1" x14ac:dyDescent="0.2"/>
    <row r="189" s="97" customFormat="1" x14ac:dyDescent="0.2"/>
    <row r="190" s="97" customFormat="1" x14ac:dyDescent="0.2"/>
    <row r="191" s="97" customFormat="1" x14ac:dyDescent="0.2"/>
    <row r="192" s="97" customFormat="1" x14ac:dyDescent="0.2"/>
    <row r="193" s="97" customFormat="1" x14ac:dyDescent="0.2"/>
    <row r="194" s="97" customFormat="1" x14ac:dyDescent="0.2"/>
    <row r="195" s="97" customFormat="1" x14ac:dyDescent="0.2"/>
    <row r="196" s="97" customFormat="1" x14ac:dyDescent="0.2"/>
    <row r="197" s="97" customFormat="1" x14ac:dyDescent="0.2"/>
    <row r="198" s="97" customFormat="1" x14ac:dyDescent="0.2"/>
    <row r="199" s="97" customFormat="1" x14ac:dyDescent="0.2"/>
    <row r="200" s="97" customFormat="1" x14ac:dyDescent="0.2"/>
    <row r="201" s="97" customFormat="1" x14ac:dyDescent="0.2"/>
    <row r="202" s="97" customFormat="1" x14ac:dyDescent="0.2"/>
    <row r="203" s="97" customFormat="1" x14ac:dyDescent="0.2"/>
    <row r="204" s="97" customFormat="1" x14ac:dyDescent="0.2"/>
    <row r="205" s="97" customFormat="1" x14ac:dyDescent="0.2"/>
    <row r="206" s="97" customFormat="1" x14ac:dyDescent="0.2"/>
    <row r="207" s="97" customFormat="1" x14ac:dyDescent="0.2"/>
    <row r="208" s="97" customFormat="1" x14ac:dyDescent="0.2"/>
    <row r="209" s="97" customFormat="1" x14ac:dyDescent="0.2"/>
    <row r="210" s="97" customFormat="1" x14ac:dyDescent="0.2"/>
    <row r="211" s="97" customFormat="1" x14ac:dyDescent="0.2"/>
    <row r="212" s="97" customFormat="1" x14ac:dyDescent="0.2"/>
    <row r="213" s="97" customFormat="1" x14ac:dyDescent="0.2"/>
    <row r="214" s="97" customFormat="1" x14ac:dyDescent="0.2"/>
    <row r="215" s="97" customFormat="1" x14ac:dyDescent="0.2"/>
    <row r="216" s="97" customFormat="1" x14ac:dyDescent="0.2"/>
    <row r="217" s="97" customFormat="1" x14ac:dyDescent="0.2"/>
    <row r="218" s="97" customFormat="1" x14ac:dyDescent="0.2"/>
    <row r="219" s="97" customFormat="1" x14ac:dyDescent="0.2"/>
    <row r="220" s="97" customFormat="1" x14ac:dyDescent="0.2"/>
    <row r="221" s="97" customFormat="1" x14ac:dyDescent="0.2"/>
    <row r="222" s="97" customFormat="1" x14ac:dyDescent="0.2"/>
    <row r="223" s="97" customFormat="1" x14ac:dyDescent="0.2"/>
    <row r="224" s="97" customFormat="1" x14ac:dyDescent="0.2"/>
    <row r="225" s="97" customFormat="1" x14ac:dyDescent="0.2"/>
    <row r="226" s="97" customFormat="1" x14ac:dyDescent="0.2"/>
  </sheetData>
  <sheetProtection sheet="1" objects="1" scenarios="1"/>
  <sortState xmlns:xlrd2="http://schemas.microsoft.com/office/spreadsheetml/2017/richdata2" ref="D84:E138">
    <sortCondition descending="1" ref="E84"/>
  </sortState>
  <mergeCells count="2">
    <mergeCell ref="F3:G3"/>
    <mergeCell ref="F4:G4"/>
  </mergeCells>
  <phoneticPr fontId="17" type="noConversion"/>
  <pageMargins left="0.75" right="0.75" top="1" bottom="1" header="0.5" footer="0.5"/>
  <pageSetup orientation="portrait" r:id="rId1"/>
  <headerFooter alignWithMargins="0"/>
  <webPublishItems count="440">
    <webPublishItem id="24328" divId="Quiniela Mundial 2006 - Todos los Participantes_24328" sourceType="range" sourceRef="C1:J27" destinationFile="C:\data files\websites\EstaEsLaBuena\Data\grupos.htm"/>
    <webPublishItem id="18204" divId="Quiniela Mundial 2022 - Todos los Participantes_18204" sourceType="range" sourceRef="E1:H64" destinationFile="c:\data files\websites\Estaeslabuena\data\Solo Posiciones.htm"/>
    <webPublishItem id="31063" divId="Quiniela Mundial 2010 - Todos los Participantes_24328" sourceType="range" sourceRef="E1:H68" destinationFile="c:\inetpub\wwwroot\Estaeslabuena\data\Solo Posiciones.htm"/>
    <webPublishItem id="16608" divId="Quiniela Mundial 2022 - Todos los Participantes_24328" sourceType="range" sourceRef="E1:H68" destinationFile="c:\data files\websites\Estaeslabuena\data\Solo Posiciones.htm"/>
    <webPublishItem id="10560" divId="Quiniela Mundial 2022 - Todos los Participantes_10560" sourceType="range" sourceRef="E1:H68" destinationFile="c:\data files\websites\Estaeslabuena\data\Solo Posiciones.htm"/>
    <webPublishItem id="11171" divId="Quiniela Mundial 2022 - Todos los Participantes_11171" sourceType="range" sourceRef="E1:H68" destinationFile="c:\data files\websites\Estaeslabuena\data\Solo Posiciones.htm"/>
    <webPublishItem id="11636" divId="Quiniela Mundial 2022 - Todos los Participantes_11636" sourceType="range" sourceRef="E1:H68" destinationFile="c:\data files\websites\Estaeslabuena\data\Solo Posiciones.htm"/>
    <webPublishItem id="11658" divId="Quiniela Mundial 2022 - Todos los Participantes_11658" sourceType="range" sourceRef="E1:H68" destinationFile="c:\data files\websites\Estaeslabuena\data\Solo Posiciones.htm"/>
    <webPublishItem id="11793" divId="Quiniela Mundial 2022 - Todos los Participantes_11793" sourceType="range" sourceRef="E1:H68" destinationFile="c:\data files\websites\Estaeslabuena\data\Solo Posiciones.htm"/>
    <webPublishItem id="11816" divId="Quiniela Mundial 2022 - Todos los Participantes_11816" sourceType="range" sourceRef="E1:H68" destinationFile="c:\data files\websites\Estaeslabuena\data\Solo Posiciones.htm"/>
    <webPublishItem id="12003" divId="Quiniela Mundial 2022 - Todos los Participantes_12003" sourceType="range" sourceRef="E1:H68" destinationFile="c:\data files\websites\Estaeslabuena\data\Solo Posiciones.htm"/>
    <webPublishItem id="16355" divId="Quiniela Mundial 2022 - Todos los Participantes_16355" sourceType="range" sourceRef="E1:H68" destinationFile="c:\data files\websites\Estaeslabuena\data\Solo Posiciones.htm"/>
    <webPublishItem id="16373" divId="Quiniela Mundial 2022 - Todos los Participantes_16373" sourceType="range" sourceRef="E1:H68" destinationFile="c:\data files\websites\Estaeslabuena\data\Solo Posiciones.htm"/>
    <webPublishItem id="16521" divId="Quiniela Mundial 2022 - Todos los Participantes_16521" sourceType="range" sourceRef="E1:H68" destinationFile="c:\data files\websites\Estaeslabuena\data\Solo Posiciones.htm"/>
    <webPublishItem id="16545" divId="Quiniela Mundial 2022 - Todos los Participantes_16545" sourceType="range" sourceRef="E1:H68" destinationFile="c:\data files\websites\Estaeslabuena\data\Solo Posiciones.htm"/>
    <webPublishItem id="2977" divId="Quiniela Mundial 2022 - Todos los Participantes_2977" sourceType="range" sourceRef="E1:H68" destinationFile="c:\data files\websites\Estaeslabuena\data\Solo Posiciones.htm"/>
    <webPublishItem id="2995" divId="Quiniela Mundial 2022 - Todos los Participantes_2995" sourceType="range" sourceRef="E1:H68" destinationFile="c:\data files\websites\Estaeslabuena\data\Solo Posiciones.htm"/>
    <webPublishItem id="16757" divId="Quiniela Mundial 2022 - Todos los Participantes_16757" sourceType="range" sourceRef="E1:H68" destinationFile="c:\data files\websites\Estaeslabuena\data\Solo Posiciones.htm"/>
    <webPublishItem id="16773" divId="Quiniela Mundial 2022 - Todos los Participantes_16773" sourceType="range" sourceRef="E1:H68" destinationFile="c:\data files\websites\Estaeslabuena\data\Solo Posiciones.htm"/>
    <webPublishItem id="20274" divId="Quiniela Mundial 2022 - Todos los Participantes_20274" sourceType="range" sourceRef="E1:H68" destinationFile="c:\data files\websites\Estaeslabuena\data\Solo Posiciones.htm"/>
    <webPublishItem id="20299" divId="Quiniela Mundial 2022 - Todos los Participantes_20299" sourceType="range" sourceRef="E1:H68" destinationFile="c:\data files\websites\Estaeslabuena\data\Solo Posiciones.htm"/>
    <webPublishItem id="26137" divId="Quiniela Mundial 2022 - Todos los Participantes_26137" sourceType="range" sourceRef="E1:H68" destinationFile="c:\data files\websites\Estaeslabuena\data\Solo Posiciones.htm"/>
    <webPublishItem id="26156" divId="Quiniela Mundial 2022 - Todos los Participantes_26156" sourceType="range" sourceRef="E1:H68" destinationFile="c:\data files\websites\Estaeslabuena\data\Solo Posiciones.htm"/>
    <webPublishItem id="976" divId="Quiniela Mundial 2022 - Todos los Participantes_976" sourceType="range" sourceRef="E1:H68" destinationFile="c:\data files\websites\Estaeslabuena\data\Solo Posiciones.htm"/>
    <webPublishItem id="5066" divId="Quiniela Mundial 2022 - Todos los Participantes_5066" sourceType="range" sourceRef="E1:H68" destinationFile="c:\data files\websites\Estaeslabuena\data\Solo Posiciones.htm"/>
    <webPublishItem id="5095" divId="Quiniela Mundial 2022 - Todos los Participantes_5095" sourceType="range" sourceRef="E1:H68" destinationFile="c:\data files\websites\Estaeslabuena\data\Solo Posiciones.htm"/>
    <webPublishItem id="5384" divId="Quiniela Mundial 2022 - Todos los Participantes_5384" sourceType="range" sourceRef="E1:H68" destinationFile="c:\data files\websites\Estaeslabuena\data\Solo Posiciones.htm"/>
    <webPublishItem id="5606" divId="Quiniela Mundial 2022 - Todos los Participantes_5606" sourceType="range" sourceRef="E1:H68" destinationFile="c:\data files\websites\Estaeslabuena\data\Solo Posiciones.htm"/>
    <webPublishItem id="17567" divId="Quiniela Mundial 2022 - Todos los Participantes_17567" sourceType="range" sourceRef="E1:H68" destinationFile="c:\data files\websites\Estaeslabuena\data\Solo Posiciones.htm"/>
    <webPublishItem id="17585" divId="Quiniela Mundial 2022 - Todos los Participantes_17585" sourceType="range" sourceRef="E1:H68" destinationFile="c:\data files\websites\Estaeslabuena\data\Solo Posiciones.htm"/>
    <webPublishItem id="18349" divId="Quiniela Mundial 2022 - Todos los Participantes_18349" sourceType="range" sourceRef="E1:H68" destinationFile="c:\data files\websites\Estaeslabuena\data\Solo Posiciones.htm"/>
    <webPublishItem id="18375" divId="Quiniela Mundial 2022 - Todos los Participantes_18375" sourceType="range" sourceRef="E1:H68" destinationFile="c:\data files\websites\Estaeslabuena\data\Solo Posiciones.htm"/>
    <webPublishItem id="19313" divId="Quiniela Mundial 2022 - Todos los Participantes_19313" sourceType="range" sourceRef="E1:H68" destinationFile="c:\data files\websites\Estaeslabuena\data\Solo Posiciones.htm"/>
    <webPublishItem id="19338" divId="Quiniela Mundial 2022 - Todos los Participantes_19338" sourceType="range" sourceRef="E1:H68" destinationFile="c:\data files\websites\Estaeslabuena\data\Solo Posiciones.htm"/>
    <webPublishItem id="20000" divId="Quiniela Mundial 2022 - Todos los Participantes_20000" sourceType="range" sourceRef="E1:H68" destinationFile="c:\data files\websites\Estaeslabuena\data\Solo Posiciones.htm"/>
    <webPublishItem id="20025" divId="Quiniela Mundial 2022 - Todos los Participantes_20025" sourceType="range" sourceRef="E1:H68" destinationFile="c:\data files\websites\Estaeslabuena\data\Solo Posiciones.htm"/>
    <webPublishItem id="4102" divId="Quiniela Mundial 2022 - Todos los Participantes_4102" sourceType="range" sourceRef="E1:H68" destinationFile="c:\data files\websites\Estaeslabuena\data\Solo Posiciones.htm"/>
    <webPublishItem id="1233" divId="Quiniela Mundial 2022 - Todos los Participantes_1233" sourceType="range" sourceRef="E1:H68" destinationFile="c:\data files\websites\Estaeslabuena\data\Solo Posiciones.htm"/>
    <webPublishItem id="1909" divId="Quiniela Mundial 2022 - Todos los Participantes_1909" sourceType="range" sourceRef="E1:H68" destinationFile="c:\data files\websites\Estaeslabuena\data\Solo Posiciones.htm"/>
    <webPublishItem id="1923" divId="Quiniela Mundial 2022 - Todos los Participantes_1923" sourceType="range" sourceRef="E1:H68" destinationFile="c:\data files\websites\Estaeslabuena\data\Solo Posiciones.htm"/>
    <webPublishItem id="23392" divId="Quiniela Mundial 2022 - Todos los Participantes_23392" sourceType="range" sourceRef="E1:H68" destinationFile="c:\data files\websites\Estaeslabuena\data\Solo Posiciones.htm"/>
    <webPublishItem id="23411" divId="Quiniela Mundial 2022 - Todos los Participantes_23411" sourceType="range" sourceRef="E1:H68" destinationFile="c:\data files\websites\Estaeslabuena\data\Solo Posiciones.htm"/>
    <webPublishItem id="26185" divId="Quiniela Mundial 2022 - Todos los Participantes_26185" sourceType="range" sourceRef="E1:H68" destinationFile="c:\data files\websites\Estaeslabuena\data\Solo Posiciones.htm"/>
    <webPublishItem id="26203" divId="Quiniela Mundial 2022 - Todos los Participantes_26203" sourceType="range" sourceRef="E1:H68" destinationFile="c:\data files\websites\Estaeslabuena\data\Solo Posiciones.htm"/>
    <webPublishItem id="29329" divId="Quiniela Mundial 2022 - Todos los Participantes_29329" sourceType="range" sourceRef="E1:H68" destinationFile="c:\data files\websites\Estaeslabuena\data\Solo Posiciones.htm"/>
    <webPublishItem id="3514" divId="Quiniela Mundial 2022 - Todos los Participantes_3514" sourceType="range" sourceRef="E1:H68" destinationFile="c:\data files\websites\Estaeslabuena\data\Solo Posiciones.htm"/>
    <webPublishItem id="3532" divId="Quiniela Mundial 2022 - Todos los Participantes_3532" sourceType="range" sourceRef="E1:H68" destinationFile="c:\data files\websites\Estaeslabuena\data\Solo Posiciones.htm"/>
    <webPublishItem id="4695" divId="Quiniela Mundial 2022 - Todos los Participantes_4695" sourceType="range" sourceRef="E1:H68" destinationFile="c:\data files\websites\Estaeslabuena\data\Solo Posiciones.htm"/>
    <webPublishItem id="4718" divId="Quiniela Mundial 2022 - Todos los Participantes_4718" sourceType="range" sourceRef="E1:H68" destinationFile="c:\data files\websites\Estaeslabuena\data\Solo Posiciones.htm"/>
    <webPublishItem id="22266" divId="Quiniela Mundial 2022 - Todos los Participantes_22266" sourceType="range" sourceRef="E1:H68" destinationFile="c:\data files\websites\Estaeslabuena\data\Solo Posiciones.htm"/>
    <webPublishItem id="22785" divId="Quiniela Mundial 2022 - Todos los Participantes_22785" sourceType="range" sourceRef="E1:H68" destinationFile="c:\data files\websites\Estaeslabuena\data\Solo Posiciones.htm"/>
    <webPublishItem id="25808" divId="Quiniela Mundial 2022 - Todos los Participantes_25808" sourceType="range" sourceRef="E1:H68" destinationFile="c:\data files\websites\Estaeslabuena\data\Solo Posiciones.htm"/>
    <webPublishItem id="25824" divId="Quiniela Mundial 2022 - Todos los Participantes_25824" sourceType="range" sourceRef="E1:H68" destinationFile="c:\data files\websites\Estaeslabuena\data\Solo Posiciones.htm"/>
    <webPublishItem id="15495" divId="Quiniela Mundial 2022 - Todos los Participantes_15495" sourceType="range" sourceRef="E1:H68" destinationFile="c:\data files\websites\Estaeslabuena\data\Solo Posiciones.htm"/>
    <webPublishItem id="21106" divId="Quiniela Mundial 2022 - Todos los Participantes_21106" sourceType="range" sourceRef="E1:H68" destinationFile="c:\data files\websites\Estaeslabuena\data\Solo Posiciones.htm"/>
    <webPublishItem id="1223" divId="Quiniela Mundial 2022 - Todos los Participantes_1223" sourceType="range" sourceRef="E1:H68" destinationFile="c:\data files\websites\Estaeslabuena\data\Solo Posiciones.htm"/>
    <webPublishItem id="1241" divId="Quiniela Mundial 2022 - Todos los Participantes_1241" sourceType="range" sourceRef="E1:H68" destinationFile="c:\data files\websites\Estaeslabuena\data\Solo Posiciones.htm"/>
    <webPublishItem id="1106" divId="Quiniela Mundial 2022 - Todos los Participantes_1106" sourceType="range" sourceRef="E1:H68" destinationFile="c:\data files\websites\Estaeslabuena\data\Solo Posiciones.htm"/>
    <webPublishItem id="1125" divId="Quiniela Mundial 2022 - Todos los Participantes_1125" sourceType="range" sourceRef="E1:H68" destinationFile="c:\data files\websites\Estaeslabuena\data\Solo Posiciones.htm"/>
    <webPublishItem id="14038" divId="Quiniela Mundial 2022 - Todos los Participantes_14038" sourceType="range" sourceRef="E1:H68" destinationFile="c:\data files\websites\Estaeslabuena\data\Solo Posiciones.htm"/>
    <webPublishItem id="16382" divId="Quiniela Mundial 2022 - Todos los Participantes_16382" sourceType="range" sourceRef="E1:H68" destinationFile="c:\data files\websites\Estaeslabuena\data\Solo Posiciones.htm"/>
    <webPublishItem id="16398" divId="Quiniela Mundial 2022 - Todos los Participantes_16398" sourceType="range" sourceRef="E1:H68" destinationFile="c:\data files\websites\Estaeslabuena\data\Solo Posiciones.htm"/>
    <webPublishItem id="16744" divId="Quiniela Mundial 2022 - Todos los Participantes_16744" sourceType="range" sourceRef="E1:H68" destinationFile="c:\data files\websites\Estaeslabuena\data\Solo Posiciones.htm"/>
    <webPublishItem id="16765" divId="Quiniela Mundial 2022 - Todos los Participantes_16765" sourceType="range" sourceRef="E1:H68" destinationFile="c:\data files\websites\Estaeslabuena\data\Solo Posiciones.htm"/>
    <webPublishItem id="19923" divId="Quiniela Mundial 2022 - Todos los Participantes_19923" sourceType="range" sourceRef="E1:H68" destinationFile="c:\data files\websites\Estaeslabuena\data\Solo Posiciones.htm"/>
    <webPublishItem id="19942" divId="Quiniela Mundial 2022 - Todos los Participantes_19942" sourceType="range" sourceRef="E1:H68" destinationFile="c:\data files\websites\Estaeslabuena\data\Solo Posiciones.htm"/>
    <webPublishItem id="23007" divId="Quiniela Mundial 2022 - Todos los Participantes_23007" sourceType="range" sourceRef="E1:H68" destinationFile="c:\data files\websites\Estaeslabuena\data\Solo Posiciones.htm"/>
    <webPublishItem id="28269" divId="Quiniela Mundial 2022 - Todos los Participantes_28269" sourceType="range" sourceRef="E1:H68" destinationFile="c:\data files\websites\Estaeslabuena\data\Solo Posiciones.htm"/>
    <webPublishItem id="18750" divId="Quiniela Mundial 2022 - Todos los Participantes_18750" sourceType="range" sourceRef="E1:H68" destinationFile="c:\data files\websites\Estaeslabuena\data\Solo Posiciones.htm"/>
    <webPublishItem id="23349" divId="Quiniela Mundial 2022 - Todos los Participantes_23349" sourceType="range" sourceRef="E1:H68" destinationFile="c:\data files\websites\Estaeslabuena\data\Solo Posiciones.htm"/>
    <webPublishItem id="23364" divId="Quiniela Mundial 2022 - Todos los Participantes_23364" sourceType="range" sourceRef="E1:H68" destinationFile="c:\data files\websites\Estaeslabuena\data\Solo Posiciones.htm"/>
    <webPublishItem id="7574" divId="Quiniela Mundial 2022 - Todos los Participantes_7574" sourceType="range" sourceRef="E1:H68" destinationFile="c:\data files\websites\Estaeslabuena\data\Solo Posiciones.htm"/>
    <webPublishItem id="13864" divId="Quiniela Mundial 2022 - Todos los Participantes_13864" sourceType="range" sourceRef="E1:H68" destinationFile="c:\data files\websites\Estaeslabuena\data\Solo Posiciones.htm"/>
    <webPublishItem id="13880" divId="Quiniela Mundial 2022 - Todos los Participantes_13880" sourceType="range" sourceRef="E1:H68" destinationFile="c:\data files\websites\Estaeslabuena\data\Solo Posiciones.htm"/>
    <webPublishItem id="25816" divId="Quiniela Mundial 2022 - Todos los Participantes_25816" sourceType="range" sourceRef="E1:H68" destinationFile="c:\data files\websites\Estaeslabuena\data\Solo Posiciones.htm"/>
    <webPublishItem id="28270" divId="Quiniela Mundial 2022 - Todos los Participantes_28270" sourceType="range" sourceRef="E1:H68" destinationFile="c:\data files\websites\Estaeslabuena\data\Solo Posiciones.htm"/>
    <webPublishItem id="29440" divId="Quiniela Mundial 2022 - Todos los Participantes_29440" sourceType="range" sourceRef="E1:H68" destinationFile="c:\data files\websites\Estaeslabuena\data\Solo Posiciones.htm"/>
    <webPublishItem id="29462" divId="Quiniela Mundial 2022 - Todos los Participantes_29462" sourceType="range" sourceRef="E1:H68" destinationFile="c:\data files\websites\Estaeslabuena\data\Solo Posiciones.htm"/>
    <webPublishItem id="31756" divId="Quiniela Mundial 2022 - Todos los Participantes_31756" sourceType="range" sourceRef="E1:H68" destinationFile="c:\data files\websites\Estaeslabuena\data\Solo Posiciones.htm"/>
    <webPublishItem id="10513" divId="Quiniela Mundial 2022 - Todos los Participantes_10513" sourceType="range" sourceRef="E1:H68" destinationFile="c:\data files\websites\Estaeslabuena\data\Solo Posiciones.htm"/>
    <webPublishItem id="10529" divId="Quiniela Mundial 2022 - Todos los Participantes_10529" sourceType="range" sourceRef="E1:H68" destinationFile="c:\data files\websites\Estaeslabuena\data\Solo Posiciones.htm"/>
    <webPublishItem id="3836" divId="Quiniela Mundial 2022 - Todos los Participantes_3836" sourceType="range" sourceRef="E1:H68" destinationFile="c:\data files\websites\Estaeslabuena\data\Solo Posiciones.htm"/>
    <webPublishItem id="3987" divId="Quiniela Mundial 2022 - Todos los Participantes_3987" sourceType="range" sourceRef="E1:H68" destinationFile="c:\data files\websites\Estaeslabuena\data\Solo Posiciones.htm"/>
    <webPublishItem id="11304" divId="Quiniela Mundial 2022 - Todos los Participantes_11304" sourceType="range" sourceRef="E1:H68" destinationFile="c:\data files\websites\Estaeslabuena\data\Solo Posiciones.htm"/>
    <webPublishItem id="12315" divId="Quiniela Mundial 2022 - Todos los Participantes_12315" sourceType="range" sourceRef="E1:H68" destinationFile="c:\data files\websites\Estaeslabuena\data\Solo Posiciones.htm"/>
    <webPublishItem id="21040" divId="Quiniela Mundial 2022 - Todos los Participantes_21040" sourceType="range" sourceRef="E1:H68" destinationFile="c:\data files\websites\Estaeslabuena\data\Solo Posiciones.htm"/>
    <webPublishItem id="1767" divId="Quiniela Mundial 2022 - Todos los Participantes_1767" sourceType="range" sourceRef="E1:H68" destinationFile="c:\data files\websites\Estaeslabuena\data\Solo Posiciones.htm"/>
    <webPublishItem id="1787" divId="Quiniela Mundial 2022 - Todos los Participantes_1787" sourceType="range" sourceRef="E1:H68" destinationFile="c:\data files\websites\Estaeslabuena\data\Solo Posiciones.htm"/>
    <webPublishItem id="15626" divId="Quiniela Mundial 2022 - Todos los Participantes_15626" sourceType="range" sourceRef="E1:H68" destinationFile="c:\data files\websites\Estaeslabuena\data\Solo Posiciones.htm"/>
    <webPublishItem id="17480" divId="Quiniela Mundial 2022 - Todos los Participantes_17480" sourceType="range" sourceRef="E1:H68" destinationFile="c:\data files\websites\Estaeslabuena\data\Solo Posiciones.htm"/>
    <webPublishItem id="17491" divId="Quiniela Mundial 2022 - Todos los Participantes_17491" sourceType="range" sourceRef="E1:H68" destinationFile="c:\data files\websites\Estaeslabuena\data\Solo Posiciones.htm"/>
    <webPublishItem id="5067" divId="Quiniela Mundial 2022 - Todos los Participantes_5067" sourceType="range" sourceRef="E1:H68" destinationFile="c:\data files\websites\Estaeslabuena\data\Solo Posiciones.htm"/>
    <webPublishItem id="5200" divId="Quiniela Mundial 2022 - Todos los Participantes_5200" sourceType="range" sourceRef="E1:H68" destinationFile="c:\data files\websites\Estaeslabuena\data\Solo Posiciones.htm"/>
    <webPublishItem id="28113" divId="Quiniela Mundial 2022 - Todos los Participantes_28113" sourceType="range" sourceRef="E1:H68" destinationFile="c:\data files\websites\Estaeslabuena\data\Solo Posiciones.htm"/>
    <webPublishItem id="28626" divId="Quiniela Mundial 2022 - Todos los Participantes_28626" sourceType="range" sourceRef="E1:H68" destinationFile="c:\data files\websites\Estaeslabuena\data\Solo Posiciones.htm"/>
    <webPublishItem id="28646" divId="Quiniela Mundial 2022 - Todos los Participantes_28646" sourceType="range" sourceRef="E1:H68" destinationFile="c:\data files\websites\Estaeslabuena\data\Solo Posiciones.htm"/>
    <webPublishItem id="31035" divId="Quiniela Mundial 2022 - Todos los Participantes_31035" sourceType="range" sourceRef="E1:H68" destinationFile="c:\data files\websites\Estaeslabuena\data\Solo Posiciones.htm"/>
    <webPublishItem id="31057" divId="Quiniela Mundial 2022 - Todos los Participantes_31057" sourceType="range" sourceRef="E1:H68" destinationFile="c:\data files\websites\Estaeslabuena\data\Solo Posiciones.htm"/>
    <webPublishItem id="32522" divId="Quiniela Mundial 2022 - Todos los Participantes_32522" sourceType="range" sourceRef="E1:H68" destinationFile="c:\data files\websites\Estaeslabuena\data\Solo Posiciones.htm"/>
    <webPublishItem id="32672" divId="Quiniela Mundial 2022 - Todos los Participantes_32672" sourceType="range" sourceRef="E1:H68" destinationFile="c:\data files\websites\Estaeslabuena\data\Solo Posiciones.htm"/>
    <webPublishItem id="3129" divId="Quiniela Mundial 2022 - Todos los Participantes_3129" sourceType="range" sourceRef="E1:H68" destinationFile="c:\data files\websites\Estaeslabuena\data\Solo Posiciones.htm"/>
    <webPublishItem id="12106" divId="Quiniela Mundial 2022 - Todos los Participantes_12106" sourceType="range" sourceRef="E1:H68" destinationFile="c:\data files\websites\Estaeslabuena\data\Solo Posiciones.htm"/>
    <webPublishItem id="24895" divId="Quiniela Mundial 2022 - Todos los Participantes_24895" sourceType="range" sourceRef="E1:H68" destinationFile="c:\data files\websites\Estaeslabuena\data\Solo Posiciones.htm"/>
    <webPublishItem id="26025" divId="Quiniela Mundial 2022 - Todos los Participantes_26025" sourceType="range" sourceRef="E1:H68" destinationFile="c:\data files\websites\Estaeslabuena\data\Solo Posiciones.htm"/>
    <webPublishItem id="26355" divId="Quiniela Mundial 2022 - Todos los Participantes_26355" sourceType="range" sourceRef="E1:H68" destinationFile="c:\data files\websites\Estaeslabuena\data\Solo Posiciones.htm"/>
    <webPublishItem id="28320" divId="Quiniela Mundial 2022 - Todos los Participantes_28320" sourceType="range" sourceRef="E1:H68" destinationFile="c:\data files\websites\Estaeslabuena\data\Solo Posiciones.htm"/>
    <webPublishItem id="28816" divId="Quiniela Mundial 2022 - Todos los Participantes_28816" sourceType="range" sourceRef="E1:H68" destinationFile="c:\data files\websites\Estaeslabuena\data\Solo Posiciones.htm"/>
    <webPublishItem id="32751" divId="Quiniela Mundial 2022 - Todos los Participantes_32751" sourceType="range" sourceRef="E1:H68" destinationFile="c:\data files\websites\Estaeslabuena\data\Solo Posiciones.htm"/>
    <webPublishItem id="745" divId="Quiniela Mundial 2022 - Todos los Participantes_745" sourceType="range" sourceRef="E1:H68" destinationFile="c:\data files\websites\Estaeslabuena\data\Solo Posiciones.htm"/>
    <webPublishItem id="864" divId="Quiniela Mundial 2022 - Todos los Participantes_864" sourceType="range" sourceRef="E1:H68" destinationFile="c:\data files\websites\Estaeslabuena\data\Solo Posiciones.htm"/>
    <webPublishItem id="1774" divId="Quiniela Mundial 2022 - Todos los Participantes_1774" sourceType="range" sourceRef="E1:H68" destinationFile="c:\data files\websites\Estaeslabuena\data\Solo Posiciones.htm"/>
    <webPublishItem id="2535" divId="Quiniela Mundial 2022 - Todos los Participantes_2535" sourceType="range" sourceRef="E1:H68" destinationFile="c:\data files\websites\Estaeslabuena\data\Solo Posiciones.htm"/>
    <webPublishItem id="3230" divId="Quiniela Mundial 2022 - Todos los Participantes_3230" sourceType="range" sourceRef="E1:H68" destinationFile="c:\data files\websites\Estaeslabuena\data\Solo Posiciones.htm"/>
    <webPublishItem id="3531" divId="Quiniela Mundial 2022 - Todos los Participantes_3531" sourceType="range" sourceRef="E1:H68" destinationFile="c:\data files\websites\Estaeslabuena\data\Solo Posiciones.htm"/>
    <webPublishItem id="19644" divId="Quiniela Mundial 2022 - Todos los Participantes_19644" sourceType="range" sourceRef="E1:H68" destinationFile="c:\data files\websites\Estaeslabuena\data\Solo Posiciones.htm"/>
    <webPublishItem id="20035" divId="Quiniela Mundial 2022 - Todos los Participantes_20035" sourceType="range" sourceRef="E1:H68" destinationFile="c:\data files\websites\Estaeslabuena\data\Solo Posiciones.htm"/>
    <webPublishItem id="20038" divId="Quiniela Mundial 2022 - Todos los Participantes_20038" sourceType="range" sourceRef="E1:H68" destinationFile="c:\data files\websites\Estaeslabuena\data\Solo Posiciones.htm"/>
    <webPublishItem id="20531" divId="Quiniela Mundial 2022 - Todos los Participantes_20531" sourceType="range" sourceRef="E1:H68" destinationFile="c:\data files\websites\Estaeslabuena\data\Solo Posiciones.htm"/>
    <webPublishItem id="20533" divId="Quiniela Mundial 2022 - Todos los Participantes_20533" sourceType="range" sourceRef="E1:H68" destinationFile="c:\data files\websites\Estaeslabuena\data\Solo Posiciones.htm"/>
    <webPublishItem id="20745" divId="Quiniela Mundial 2022 - Todos los Participantes_20745" sourceType="range" sourceRef="E1:H68" destinationFile="c:\data files\websites\Estaeslabuena\data\Solo Posiciones.htm"/>
    <webPublishItem id="20747" divId="Quiniela Mundial 2022 - Todos los Participantes_20747" sourceType="range" sourceRef="E1:H68" destinationFile="c:\data files\websites\Estaeslabuena\data\Solo Posiciones.htm"/>
    <webPublishItem id="22788" divId="Quiniela Mundial 2022 - Todos los Participantes_22788" sourceType="range" sourceRef="E1:H68" destinationFile="c:\data files\websites\Estaeslabuena\data\Solo Posiciones.htm"/>
    <webPublishItem id="22791" divId="Quiniela Mundial 2022 - Todos los Participantes_22791" sourceType="range" sourceRef="E1:H68" destinationFile="c:\data files\websites\Estaeslabuena\data\Solo Posiciones.htm"/>
    <webPublishItem id="23029" divId="Quiniela Mundial 2022 - Todos los Participantes_23029" sourceType="range" sourceRef="E1:H68" destinationFile="c:\data files\websites\Estaeslabuena\data\Solo Posiciones.htm"/>
    <webPublishItem id="23033" divId="Quiniela Mundial 2022 - Todos los Participantes_23033" sourceType="range" sourceRef="E1:H68" destinationFile="c:\data files\websites\Estaeslabuena\data\Solo Posiciones.htm"/>
    <webPublishItem id="24173" divId="Quiniela Mundial 2022 - Todos los Participantes_24173" sourceType="range" sourceRef="E1:H68" destinationFile="c:\data files\websites\Estaeslabuena\data\Solo Posiciones.htm"/>
    <webPublishItem id="24178" divId="Quiniela Mundial 2022 - Todos los Participantes_24178" sourceType="range" sourceRef="E1:H68" destinationFile="c:\data files\websites\Estaeslabuena\data\Solo Posiciones.htm"/>
    <webPublishItem id="3263" divId="Quiniela Mundial 2022 - Todos los Participantes_3263" sourceType="range" sourceRef="E1:H68" destinationFile="c:\data files\websites\Estaeslabuena\data\Solo Posiciones.htm"/>
    <webPublishItem id="3265" divId="Quiniela Mundial 2022 - Todos los Participantes_3265" sourceType="range" sourceRef="E1:H68" destinationFile="c:\data files\websites\Estaeslabuena\data\Solo Posiciones.htm"/>
    <webPublishItem id="3759" divId="Quiniela Mundial 2022 - Todos los Participantes_3759" sourceType="range" sourceRef="E1:H68" destinationFile="c:\data files\websites\Estaeslabuena\data\Solo Posiciones.htm"/>
    <webPublishItem id="3763" divId="Quiniela Mundial 2022 - Todos los Participantes_3763" sourceType="range" sourceRef="E1:H68" destinationFile="c:\data files\websites\Estaeslabuena\data\Solo Posiciones.htm"/>
    <webPublishItem id="12342" divId="Quiniela Mundial 2022 - Todos los Participantes_12342" sourceType="range" sourceRef="E1:H68" destinationFile="c:\data files\websites\Estaeslabuena\data\Solo Posiciones.htm"/>
    <webPublishItem id="12344" divId="Quiniela Mundial 2022 - Todos los Participantes_12344" sourceType="range" sourceRef="E1:H68" destinationFile="c:\data files\websites\Estaeslabuena\data\Solo Posiciones.htm"/>
    <webPublishItem id="13963" divId="Quiniela Mundial 2022 - Todos los Participantes_13963" sourceType="range" sourceRef="E1:H68" destinationFile="c:\data files\websites\Estaeslabuena\data\Solo Posiciones.htm"/>
    <webPublishItem id="15029" divId="Quiniela Mundial 2022 - Todos los Participantes_15029" sourceType="range" sourceRef="E1:H68" destinationFile="c:\data files\websites\Estaeslabuena\data\Solo Posiciones.htm"/>
    <webPublishItem id="29658" divId="Quiniela Mundial 2022 - Todos los Participantes_29658" sourceType="range" sourceRef="E1:H68" destinationFile="c:\data files\websites\Estaeslabuena\data\Solo Posiciones.htm"/>
    <webPublishItem id="17754" divId="Quiniela Mundial 2022 - Todos los Participantes_17754" sourceType="range" sourceRef="E1:H68" destinationFile="c:\data files\websites\Estaeslabuena\data\Solo Posiciones.htm"/>
    <webPublishItem id="18732" divId="Quiniela Mundial 2022 - Todos los Participantes_18732" sourceType="range" sourceRef="E1:H68" destinationFile="c:\data files\websites\Estaeslabuena\data\Solo Posiciones.htm"/>
    <webPublishItem id="30744" divId="Quiniela Mundial 2022 - Todos los Participantes_30744" sourceType="range" sourceRef="E1:H68" destinationFile="c:\data files\websites\Estaeslabuena\data\Solo Posiciones.htm"/>
    <webPublishItem id="31808" divId="Quiniela Mundial 2022 - Todos los Participantes_31808" sourceType="range" sourceRef="E1:H68" destinationFile="c:\data files\websites\Estaeslabuena\data\Solo Posiciones.htm"/>
    <webPublishItem id="10299" divId="Quiniela Mundial 2022 - Todos los Participantes_10299" sourceType="range" sourceRef="E1:H68" destinationFile="c:\data files\websites\Estaeslabuena\data\Solo Posiciones.htm"/>
    <webPublishItem id="10597" divId="Quiniela Mundial 2022 - Todos los Participantes_10597" sourceType="range" sourceRef="E1:H68" destinationFile="c:\data files\websites\Estaeslabuena\data\Solo Posiciones.htm"/>
    <webPublishItem id="22492" divId="Quiniela Mundial 2022 - Todos los Participantes_22492" sourceType="range" sourceRef="E1:H68" destinationFile="c:\data files\websites\Estaeslabuena\data\Solo Posiciones.htm"/>
    <webPublishItem id="18652" divId="Quiniela Mundial 2022 - Todos los Participantes_18652" sourceType="range" sourceRef="E1:H68" destinationFile="c:\data files\websites\Estaeslabuena\data\Solo Posiciones.htm"/>
    <webPublishItem id="18656" divId="Quiniela Mundial 2022 - Todos los Participantes_18656" sourceType="range" sourceRef="E1:H68" destinationFile="c:\data files\websites\Estaeslabuena\data\Solo Posiciones.htm"/>
    <webPublishItem id="23246" divId="Quiniela Mundial 2022 - Todos los Participantes_23246" sourceType="range" sourceRef="E1:H68" destinationFile="c:\data files\websites\Estaeslabuena\data\Solo Posiciones.htm"/>
    <webPublishItem id="25632" divId="Quiniela Mundial 2022 - Todos los Participantes_25632" sourceType="range" sourceRef="E1:H68" destinationFile="c:\data files\websites\Estaeslabuena\data\Solo Posiciones.htm"/>
    <webPublishItem id="26395" divId="Quiniela Mundial 2022 - Todos los Participantes_26395" sourceType="range" sourceRef="E1:H68" destinationFile="c:\data files\websites\Estaeslabuena\data\Solo Posiciones.htm"/>
    <webPublishItem id="26397" divId="Quiniela Mundial 2022 - Todos los Participantes_26397" sourceType="range" sourceRef="E1:H68" destinationFile="c:\data files\websites\Estaeslabuena\data\Solo Posiciones.htm"/>
    <webPublishItem id="26963" divId="Quiniela Mundial 2022 - Todos los Participantes_26963" sourceType="range" sourceRef="E1:H68" destinationFile="c:\data files\websites\Estaeslabuena\data\Solo Posiciones.htm"/>
    <webPublishItem id="26965" divId="Quiniela Mundial 2022 - Todos los Participantes_26965" sourceType="range" sourceRef="E1:H68" destinationFile="c:\data files\websites\Estaeslabuena\data\Solo Posiciones.htm"/>
    <webPublishItem id="29992" divId="Quiniela Mundial 2022 - Todos los Participantes_29992" sourceType="range" sourceRef="E1:H68" destinationFile="c:\data files\websites\Estaeslabuena\data\Solo Posiciones.htm"/>
    <webPublishItem id="30754" divId="Quiniela Mundial 2022 - Todos los Participantes_30754" sourceType="range" sourceRef="E1:H68" destinationFile="c:\data files\websites\Estaeslabuena\data\Solo Posiciones.htm"/>
    <webPublishItem id="30566" divId="Quiniela Mundial 2022 - Todos los Participantes_30566" sourceType="range" sourceRef="E1:H68" destinationFile="c:\data files\websites\Estaeslabuena\data\Solo Posiciones.htm"/>
    <webPublishItem id="30569" divId="Quiniela Mundial 2022 - Todos los Participantes_30569" sourceType="range" sourceRef="E1:H68" destinationFile="c:\data files\websites\Estaeslabuena\data\Solo Posiciones.htm"/>
    <webPublishItem id="27638" divId="Quiniela Mundial 2022 - Todos los Participantes_27638" sourceType="range" sourceRef="E1:H68" destinationFile="c:\data files\websites\Estaeslabuena\data\Solo Posiciones.htm"/>
    <webPublishItem id="1414" divId="Quiniela Mundial 2022 - Todos los Participantes_1414" sourceType="range" sourceRef="E1:H68" destinationFile="c:\data files\websites\Estaeslabuena\data\Solo Posiciones.htm"/>
    <webPublishItem id="1417" divId="Quiniela Mundial 2022 - Todos los Participantes_1417" sourceType="range" sourceRef="E1:H68" destinationFile="c:\data files\websites\Estaeslabuena\data\Solo Posiciones.htm"/>
    <webPublishItem id="4426" divId="Quiniela Mundial 2022 - Todos los Participantes_4426" sourceType="range" sourceRef="E1:H68" destinationFile="c:\data files\websites\Estaeslabuena\data\Solo Posiciones.htm"/>
    <webPublishItem id="4429" divId="Quiniela Mundial 2022 - Todos los Participantes_4429" sourceType="range" sourceRef="E1:H68" destinationFile="c:\data files\websites\Estaeslabuena\data\Solo Posiciones.htm"/>
    <webPublishItem id="1616" divId="Quiniela Mundial 2022 - Todos los Participantes_1616" sourceType="range" sourceRef="E1:H68" destinationFile="c:\data files\websites\Estaeslabuena\data\Solo Posiciones.htm"/>
    <webPublishItem id="26679" divId="Quiniela Mundial 2022 - Todos los Participantes_26679" sourceType="range" sourceRef="E1:H68" destinationFile="c:\data files\websites\Estaeslabuena\data\Solo Posiciones.htm"/>
    <webPublishItem id="26683" divId="Quiniela Mundial 2022 - Todos los Participantes_26683" sourceType="range" sourceRef="E1:H68" destinationFile="c:\data files\websites\Estaeslabuena\data\Solo Posiciones.htm"/>
    <webPublishItem id="27309" divId="Quiniela Mundial 2022 - Todos los Participantes_27309" sourceType="range" sourceRef="E1:H68" destinationFile="c:\data files\websites\Estaeslabuena\data\Solo Posiciones.htm"/>
    <webPublishItem id="27313" divId="Quiniela Mundial 2022 - Todos los Participantes_27313" sourceType="range" sourceRef="E1:H68" destinationFile="c:\data files\websites\Estaeslabuena\data\Solo Posiciones.htm"/>
    <webPublishItem id="23972" divId="Quiniela Mundial 2022 - Todos los Participantes_23972" sourceType="range" sourceRef="E1:H68" destinationFile="c:\data files\websites\Estaeslabuena\data\Solo Posiciones.htm"/>
    <webPublishItem id="23977" divId="Quiniela Mundial 2022 - Todos los Participantes_23977" sourceType="range" sourceRef="E1:H68" destinationFile="c:\data files\websites\Estaeslabuena\data\Solo Posiciones.htm"/>
    <webPublishItem id="24248" divId="Quiniela Mundial 2022 - Todos los Participantes_24248" sourceType="range" sourceRef="E1:H68" destinationFile="c:\data files\websites\Estaeslabuena\data\Solo Posiciones.htm"/>
    <webPublishItem id="24252" divId="Quiniela Mundial 2022 - Todos los Participantes_24252" sourceType="range" sourceRef="E1:H68" destinationFile="c:\data files\websites\Estaeslabuena\data\Solo Posiciones.htm"/>
    <webPublishItem id="24661" divId="Quiniela Mundial 2022 - Todos los Participantes_24661" sourceType="range" sourceRef="E1:H68" destinationFile="c:\data files\websites\Estaeslabuena\data\Solo Posiciones.htm"/>
    <webPublishItem id="24666" divId="Quiniela Mundial 2022 - Todos los Participantes_24666" sourceType="range" sourceRef="E1:H68" destinationFile="c:\data files\websites\Estaeslabuena\data\Solo Posiciones.htm"/>
    <webPublishItem id="24861" divId="Quiniela Mundial 2022 - Todos los Participantes_24861" sourceType="range" sourceRef="E1:H68" destinationFile="c:\data files\websites\Estaeslabuena\data\Solo Posiciones.htm"/>
    <webPublishItem id="24865" divId="Quiniela Mundial 2022 - Todos los Participantes_24865" sourceType="range" sourceRef="E1:H68" destinationFile="c:\data files\websites\Estaeslabuena\data\Solo Posiciones.htm"/>
    <webPublishItem id="25458" divId="Quiniela Mundial 2022 - Todos los Participantes_25458" sourceType="range" sourceRef="E1:H68" destinationFile="c:\data files\websites\Estaeslabuena\data\Solo Posiciones.htm"/>
    <webPublishItem id="25462" divId="Quiniela Mundial 2022 - Todos los Participantes_25462" sourceType="range" sourceRef="E1:H68" destinationFile="c:\data files\websites\Estaeslabuena\data\Solo Posiciones.htm"/>
    <webPublishItem id="4759" divId="Quiniela Mundial 2022 - Todos los Participantes_4759" sourceType="range" sourceRef="E1:H68" destinationFile="c:\data files\websites\Estaeslabuena\data\Solo Posiciones.htm"/>
    <webPublishItem id="4761" divId="Quiniela Mundial 2022 - Todos los Participantes_4761" sourceType="range" sourceRef="E1:H68" destinationFile="c:\data files\websites\Estaeslabuena\data\Solo Posiciones.htm"/>
    <webPublishItem id="18357" divId="Quiniela Mundial 2022 - Todos los Participantes_18357" sourceType="range" sourceRef="E1:H68" destinationFile="c:\data files\websites\Estaeslabuena\data\Solo Posiciones.htm"/>
    <webPublishItem id="18359" divId="Quiniela Mundial 2022 - Todos los Participantes_18359" sourceType="range" sourceRef="E1:H68" destinationFile="c:\data files\websites\Estaeslabuena\data\Solo Posiciones.htm"/>
    <webPublishItem id="12822" divId="Quiniela Mundial 2022 - Todos los Participantes_12822" sourceType="range" sourceRef="E1:H68" destinationFile="c:\data files\websites\Estaeslabuena\data\Solo Posiciones.htm"/>
    <webPublishItem id="14597" divId="Quiniela Mundial 2022 - Todos los Participantes_14597" sourceType="range" sourceRef="E1:H68" destinationFile="c:\data files\websites\Estaeslabuena\data\Solo Posiciones.htm"/>
    <webPublishItem id="14599" divId="Quiniela Mundial 2022 - Todos los Participantes_14599" sourceType="range" sourceRef="E1:H68" destinationFile="c:\data files\websites\Estaeslabuena\data\Solo Posiciones.htm"/>
    <webPublishItem id="19432" divId="Quiniela Mundial 2022 - Todos los Participantes_19432" sourceType="range" sourceRef="E1:H68" destinationFile="c:\data files\websites\Estaeslabuena\data\Solo Posiciones.htm"/>
    <webPublishItem id="20227" divId="Quiniela Mundial 2022 - Todos los Participantes_20227" sourceType="range" sourceRef="E1:H68" destinationFile="c:\data files\websites\Estaeslabuena\data\Solo Posiciones.htm"/>
    <webPublishItem id="26233" divId="Quiniela Mundial 2022 - Todos los Participantes_26233" sourceType="range" sourceRef="E1:H68" destinationFile="c:\data files\websites\Estaeslabuena\data\Solo Posiciones.htm"/>
    <webPublishItem id="26236" divId="Quiniela Mundial 2022 - Todos los Participantes_26236" sourceType="range" sourceRef="E1:H68" destinationFile="c:\data files\websites\Estaeslabuena\data\Solo Posiciones.htm"/>
    <webPublishItem id="6820" divId="Quiniela Mundial 2022 - Todos los Participantes_6820" sourceType="range" sourceRef="E1:H68" destinationFile="c:\data files\websites\Estaeslabuena\data\Solo Posiciones.htm"/>
    <webPublishItem id="6823" divId="Quiniela Mundial 2022 - Todos los Participantes_6823" sourceType="range" sourceRef="E1:H68" destinationFile="c:\data files\websites\Estaeslabuena\data\Solo Posiciones.htm"/>
    <webPublishItem id="7790" divId="Quiniela Mundial 2022 - Todos los Participantes_7790" sourceType="range" sourceRef="E1:H68" destinationFile="c:\data files\websites\Estaeslabuena\data\Solo Posiciones.htm"/>
    <webPublishItem id="7792" divId="Quiniela Mundial 2022 - Todos los Participantes_7792" sourceType="range" sourceRef="E1:H68" destinationFile="c:\data files\websites\Estaeslabuena\data\Solo Posiciones.htm"/>
    <webPublishItem id="31291" divId="Quiniela Mundial 2022 - Todos los Participantes_31291" sourceType="range" sourceRef="E1:H68" destinationFile="c:\data files\websites\Estaeslabuena\data\Solo Posiciones.htm"/>
    <webPublishItem id="7989" divId="Quiniela Mundial 2022 - Todos los Participantes_7989" sourceType="range" sourceRef="E1:H68" destinationFile="c:\data files\websites\Estaeslabuena\data\Solo Posiciones.htm"/>
    <webPublishItem id="22601" divId="Quiniela Mundial 2022 - Todos los Participantes_22601" sourceType="range" sourceRef="E1:H68" destinationFile="c:\data files\websites\Estaeslabuena\data\Solo Posiciones.htm"/>
    <webPublishItem id="25826" divId="Quiniela Mundial 2022 - Todos los Participantes_25826" sourceType="range" sourceRef="E1:H68" destinationFile="c:\data files\websites\Estaeslabuena\data\Solo Posiciones.htm"/>
    <webPublishItem id="25951" divId="Quiniela Mundial 2022 - Todos los Participantes_25951" sourceType="range" sourceRef="E1:H68" destinationFile="c:\data files\websites\Estaeslabuena\data\Solo Posiciones.htm"/>
    <webPublishItem id="29926" divId="Quiniela Mundial 2022 - Todos los Participantes_29926" sourceType="range" sourceRef="E1:H68" destinationFile="c:\data files\websites\Estaeslabuena\data\Solo Posiciones.htm"/>
    <webPublishItem id="29929" divId="Quiniela Mundial 2022 - Todos los Participantes_29929" sourceType="range" sourceRef="E1:H68" destinationFile="c:\data files\websites\Estaeslabuena\data\Solo Posiciones.htm"/>
    <webPublishItem id="30553" divId="Quiniela Mundial 2022 - Todos los Participantes_30553" sourceType="range" sourceRef="E1:H68" destinationFile="c:\data files\websites\Estaeslabuena\data\Solo Posiciones.htm"/>
    <webPublishItem id="30556" divId="Quiniela Mundial 2022 - Todos los Participantes_30556" sourceType="range" sourceRef="E1:H68" destinationFile="c:\data files\websites\Estaeslabuena\data\Solo Posiciones.htm"/>
    <webPublishItem id="30745" divId="Quiniela Mundial 2022 - Todos los Participantes_30745" sourceType="range" sourceRef="E1:H68" destinationFile="c:\data files\websites\Estaeslabuena\data\Solo Posiciones.htm"/>
    <webPublishItem id="32007" divId="Quiniela Mundial 2022 - Todos los Participantes_32007" sourceType="range" sourceRef="E1:H68" destinationFile="c:\data files\websites\Estaeslabuena\data\Solo Posiciones.htm"/>
    <webPublishItem id="32010" divId="Quiniela Mundial 2022 - Todos los Participantes_32010" sourceType="range" sourceRef="E1:H68" destinationFile="c:\data files\websites\Estaeslabuena\data\Solo Posiciones.htm"/>
    <webPublishItem id="30636" divId="Quiniela Mundial 2022 - Todos los Participantes_30636" sourceType="range" sourceRef="E1:H68" destinationFile="c:\data files\websites\Estaeslabuena\data\Solo Posiciones.htm"/>
    <webPublishItem id="30642" divId="Quiniela Mundial 2022 - Todos los Participantes_30642" sourceType="range" sourceRef="E1:H68" destinationFile="c:\data files\websites\Estaeslabuena\data\Solo Posiciones.htm"/>
    <webPublishItem id="31113" divId="Quiniela Mundial 2022 - Todos los Participantes_31113" sourceType="range" sourceRef="E1:H68" destinationFile="c:\data files\websites\Estaeslabuena\data\Solo Posiciones.htm"/>
    <webPublishItem id="31116" divId="Quiniela Mundial 2022 - Todos los Participantes_31116" sourceType="range" sourceRef="E1:H68" destinationFile="c:\data files\websites\Estaeslabuena\data\Solo Posiciones.htm"/>
    <webPublishItem id="7609" divId="Quiniela Mundial 2022 - Todos los Participantes_7609" sourceType="range" sourceRef="E1:H68" destinationFile="c:\data files\websites\Estaeslabuena\data\Solo Posiciones.htm"/>
    <webPublishItem id="7612" divId="Quiniela Mundial 2022 - Todos los Participantes_7612" sourceType="range" sourceRef="E1:H68" destinationFile="c:\data files\websites\Estaeslabuena\data\Solo Posiciones.htm"/>
    <webPublishItem id="18871" divId="Quiniela Mundial 2022 - Todos los Participantes_18871" sourceType="range" sourceRef="E1:H68" destinationFile="c:\data files\websites\Estaeslabuena\data\Solo Posiciones.htm"/>
    <webPublishItem id="19915" divId="Quiniela Mundial 2022 - Todos los Participantes_19915" sourceType="range" sourceRef="E1:H68" destinationFile="c:\data files\websites\Estaeslabuena\data\Solo Posiciones.htm"/>
    <webPublishItem id="19916" divId="Quiniela Mundial 2022 - Todos los Participantes_19916" sourceType="range" sourceRef="E1:H68" destinationFile="c:\data files\websites\Estaeslabuena\data\Solo Posiciones.htm"/>
    <webPublishItem id="20123" divId="Quiniela Mundial 2022 - Todos los Participantes_20123" sourceType="range" sourceRef="E1:H68" destinationFile="c:\data files\websites\Estaeslabuena\data\Solo Posiciones.htm"/>
    <webPublishItem id="20127" divId="Quiniela Mundial 2022 - Todos los Participantes_20127" sourceType="range" sourceRef="E1:H68" destinationFile="c:\data files\websites\Estaeslabuena\data\Solo Posiciones.htm"/>
    <webPublishItem id="3719" divId="Quiniela Mundial 2022 - Todos los Participantes_3719" sourceType="range" sourceRef="E1:H68" destinationFile="c:\data files\websites\Estaeslabuena\data\Solo Posiciones.htm"/>
    <webPublishItem id="4731" divId="Quiniela Mundial 2022 - Todos los Participantes_4731" sourceType="range" sourceRef="E1:H68" destinationFile="c:\data files\websites\Estaeslabuena\data\Solo Posiciones.htm"/>
    <webPublishItem id="19393" divId="Quiniela Mundial 2022 - Todos los Participantes_19393" sourceType="range" sourceRef="E1:H68" destinationFile="c:\data files\websites\Estaeslabuena\data\Solo Posiciones.htm"/>
    <webPublishItem id="19397" divId="Quiniela Mundial 2022 - Todos los Participantes_19397" sourceType="range" sourceRef="E1:H68" destinationFile="c:\data files\websites\Estaeslabuena\data\Solo Posiciones.htm"/>
    <webPublishItem id="13313" divId="Quiniela Mundial 2022 - Todos los Participantes_13313" sourceType="range" sourceRef="E1:H68" destinationFile="c:\data files\websites\Estaeslabuena\data\Solo Posiciones.htm"/>
    <webPublishItem id="15970" divId="Quiniela Mundial 2022 - Todos los Participantes_15970" sourceType="range" sourceRef="E1:H68" destinationFile="c:\data files\websites\Estaeslabuena\data\Solo Posiciones.htm"/>
    <webPublishItem id="15972" divId="Quiniela Mundial 2022 - Todos los Participantes_15972" sourceType="range" sourceRef="E1:H68" destinationFile="c:\data files\websites\Estaeslabuena\data\Solo Posiciones.htm"/>
    <webPublishItem id="12865" divId="Quiniela Mundial 2022 - Todos los Participantes_12865" sourceType="range" sourceRef="E1:H68" destinationFile="c:\data files\websites\Estaeslabuena\data\Solo Posiciones.htm"/>
    <webPublishItem id="12869" divId="Quiniela Mundial 2022 - Todos los Participantes_12869" sourceType="range" sourceRef="E1:H68" destinationFile="c:\data files\websites\Estaeslabuena\data\Solo Posiciones.htm"/>
    <webPublishItem id="3006" divId="Quiniela Mundial 2022 - Todos los Participantes_3006" sourceType="range" sourceRef="E1:H68" destinationFile="c:\data files\websites\Estaeslabuena\data\Solo Posiciones.htm"/>
    <webPublishItem id="3009" divId="Quiniela Mundial 2022 - Todos los Participantes_3009" sourceType="range" sourceRef="E1:H68" destinationFile="c:\data files\websites\Estaeslabuena\data\Solo Posiciones.htm"/>
    <webPublishItem id="28437" divId="Quiniela Mundial 2022 - Todos los Participantes_28437" sourceType="range" sourceRef="E1:H68" destinationFile="c:\data files\websites\Estaeslabuena\data\Solo Posiciones.htm"/>
    <webPublishItem id="28439" divId="Quiniela Mundial 2022 - Todos los Participantes_28439" sourceType="range" sourceRef="E1:H68" destinationFile="c:\data files\websites\Estaeslabuena\data\Solo Posiciones.htm"/>
    <webPublishItem id="7799" divId="Quiniela Mundial 2022 - Todos los Participantes_7799" sourceType="range" sourceRef="E1:H68" destinationFile="c:\data files\websites\Estaeslabuena\data\Solo Posiciones.htm"/>
    <webPublishItem id="8451" divId="Quiniela Mundial 2022 - Todos los Participantes_8451" sourceType="range" sourceRef="E1:H68" destinationFile="c:\data files\websites\Estaeslabuena\data\Solo Posiciones.htm"/>
    <webPublishItem id="32734" divId="Quiniela Mundial 2022 - Todos los Participantes_32734" sourceType="range" sourceRef="E1:H68" destinationFile="c:\data files\websites\Estaeslabuena\data\Solo Posiciones.htm"/>
    <webPublishItem id="377" divId="Quiniela Mundial 2022 - Todos los Participantes_377" sourceType="range" sourceRef="E1:H68" destinationFile="c:\data files\websites\Estaeslabuena\data\Solo Posiciones.htm"/>
    <webPublishItem id="22234" divId="Quiniela Mundial 2022 - Todos los Participantes_22234" sourceType="range" sourceRef="E1:H68" destinationFile="c:\data files\websites\Estaeslabuena\data\Solo Posiciones.htm"/>
    <webPublishItem id="22237" divId="Quiniela Mundial 2022 - Todos los Participantes_22237" sourceType="range" sourceRef="E1:H68" destinationFile="c:\data files\websites\Estaeslabuena\data\Solo Posiciones.htm"/>
    <webPublishItem id="2889" divId="Quiniela Mundial 2022 - Todos los Participantes_2889" sourceType="range" sourceRef="E1:H68" destinationFile="c:\data files\websites\Estaeslabuena\data\Solo Posiciones.htm"/>
    <webPublishItem id="2894" divId="Quiniela Mundial 2022 - Todos los Participantes_2894" sourceType="range" sourceRef="E1:H68" destinationFile="c:\data files\websites\Estaeslabuena\data\Solo Posiciones.htm"/>
    <webPublishItem id="28260" divId="Quiniela Mundial 2022 - Todos los Participantes_28260" sourceType="range" sourceRef="E1:H68" destinationFile="c:\data files\websites\Estaeslabuena\data\Solo Posiciones.htm"/>
    <webPublishItem id="28263" divId="Quiniela Mundial 2022 - Todos los Participantes_28263" sourceType="range" sourceRef="E1:H68" destinationFile="c:\data files\websites\Estaeslabuena\data\Solo Posiciones.htm"/>
    <webPublishItem id="6428" divId="Quiniela Mundial 2022 - Todos los Participantes_6428" sourceType="range" sourceRef="E1:H68" destinationFile="c:\data files\websites\Estaeslabuena\data\Solo Posiciones.htm"/>
    <webPublishItem id="6431" divId="Quiniela Mundial 2022 - Todos los Participantes_6431" sourceType="range" sourceRef="E1:H68" destinationFile="c:\data files\websites\Estaeslabuena\data\Solo Posiciones.htm"/>
    <webPublishItem id="21638" divId="Quiniela Mundial 2022 - Todos los Participantes_21638" sourceType="range" sourceRef="E1:H68" destinationFile="c:\data files\websites\Estaeslabuena\data\Solo Posiciones.htm"/>
    <webPublishItem id="22639" divId="Quiniela Mundial 2022 - Todos los Participantes_22639" sourceType="range" sourceRef="E1:H68" destinationFile="c:\data files\websites\Estaeslabuena\data\Solo Posiciones.htm"/>
    <webPublishItem id="19663" divId="Quiniela Mundial 2022 - Todos los Participantes_19663" sourceType="range" sourceRef="E1:H68" destinationFile="c:\data files\websites\Estaeslabuena\data\Solo Posiciones.htm"/>
    <webPublishItem id="19666" divId="Quiniela Mundial 2022 - Todos los Participantes_19666" sourceType="range" sourceRef="E1:H68" destinationFile="c:\data files\websites\Estaeslabuena\data\Solo Posiciones.htm"/>
    <webPublishItem id="18855" divId="Quiniela Mundial 2022 - Todos los Participantes_18855" sourceType="range" sourceRef="E1:H68" destinationFile="c:\data files\websites\Estaeslabuena\data\Solo Posiciones.htm"/>
    <webPublishItem id="18858" divId="Quiniela Mundial 2022 - Todos los Participantes_18858" sourceType="range" sourceRef="E1:H68" destinationFile="c:\data files\websites\Estaeslabuena\data\Solo Posiciones.htm"/>
    <webPublishItem id="32232" divId="Quiniela Mundial 2022 - Todos los Participantes_32232" sourceType="range" sourceRef="E1:H68" destinationFile="c:\data files\websites\Estaeslabuena\data\Solo Posiciones.htm"/>
    <webPublishItem id="32235" divId="Quiniela Mundial 2022 - Todos los Participantes_32235" sourceType="range" sourceRef="E1:H68" destinationFile="c:\data files\websites\Estaeslabuena\data\Solo Posiciones.htm"/>
    <webPublishItem id="4217" divId="Quiniela Mundial 2022 - Todos los Participantes_4217" sourceType="range" sourceRef="E1:H68" destinationFile="c:\data files\websites\Estaeslabuena\data\Solo Posiciones.htm"/>
    <webPublishItem id="4219" divId="Quiniela Mundial 2022 - Todos los Participantes_4219" sourceType="range" sourceRef="E1:H68" destinationFile="c:\data files\websites\Estaeslabuena\data\Solo Posiciones.htm"/>
    <webPublishItem id="5133" divId="Quiniela Mundial 2022 - Todos los Participantes_5133" sourceType="range" sourceRef="E1:H68" destinationFile="c:\data files\websites\Estaeslabuena\data\Solo Posiciones.htm"/>
    <webPublishItem id="5136" divId="Quiniela Mundial 2022 - Todos los Participantes_5136" sourceType="range" sourceRef="E1:H68" destinationFile="c:\data files\websites\Estaeslabuena\data\Solo Posiciones.htm"/>
    <webPublishItem id="24639" divId="Quiniela Mundial 2022 - Todos los Participantes_24639" sourceType="range" sourceRef="E1:H68" destinationFile="c:\data files\websites\Estaeslabuena\data\Solo Posiciones.htm"/>
    <webPublishItem id="24642" divId="Quiniela Mundial 2022 - Todos los Participantes_24642" sourceType="range" sourceRef="E1:H68" destinationFile="c:\data files\websites\Estaeslabuena\data\Solo Posiciones.htm"/>
    <webPublishItem id="24770" divId="Quiniela Mundial 2022 - Todos los Participantes_24770" sourceType="range" sourceRef="E1:H68" destinationFile="c:\data files\websites\Estaeslabuena\data\Solo Posiciones.htm"/>
    <webPublishItem id="24773" divId="Quiniela Mundial 2022 - Todos los Participantes_24773" sourceType="range" sourceRef="E1:H68" destinationFile="c:\data files\websites\Estaeslabuena\data\Solo Posiciones.htm"/>
    <webPublishItem id="2766" divId="Quiniela Mundial 2022 - Todos los Participantes_2766" sourceType="range" sourceRef="E1:H68" destinationFile="c:\data files\websites\Estaeslabuena\data\Solo Posiciones.htm"/>
    <webPublishItem id="2768" divId="Quiniela Mundial 2022 - Todos los Participantes_2768" sourceType="range" sourceRef="E1:H68" destinationFile="c:\data files\websites\Estaeslabuena\data\Solo Posiciones.htm"/>
    <webPublishItem id="5705" divId="Quiniela Mundial 2022 - Todos los Participantes_5705" sourceType="range" sourceRef="E1:H68" destinationFile="c:\data files\websites\Estaeslabuena\data\Solo Posiciones.htm"/>
    <webPublishItem id="5708" divId="Quiniela Mundial 2022 - Todos los Participantes_5708" sourceType="range" sourceRef="E1:H68" destinationFile="c:\data files\websites\Estaeslabuena\data\Solo Posiciones.htm"/>
    <webPublishItem id="6302" divId="Quiniela Mundial 2022 - Todos los Participantes_6302" sourceType="range" sourceRef="E1:H68" destinationFile="c:\data files\websites\Estaeslabuena\data\Solo Posiciones.htm"/>
    <webPublishItem id="6305" divId="Quiniela Mundial 2022 - Todos los Participantes_6305" sourceType="range" sourceRef="E1:H68" destinationFile="c:\data files\websites\Estaeslabuena\data\Solo Posiciones.htm"/>
    <webPublishItem id="8815" divId="Quiniela Mundial 2022 - Todos los Participantes_8815" sourceType="range" sourceRef="E1:H68" destinationFile="c:\data files\websites\Estaeslabuena\data\Solo Posiciones.htm"/>
    <webPublishItem id="8817" divId="Quiniela Mundial 2022 - Todos los Participantes_8817" sourceType="range" sourceRef="E1:H68" destinationFile="c:\data files\websites\Estaeslabuena\data\Solo Posiciones.htm"/>
    <webPublishItem id="17504" divId="Quiniela Mundial 2022 - Todos los Participantes_17504" sourceType="range" sourceRef="E1:H68" destinationFile="c:\data files\websites\Estaeslabuena\data\Solo Posiciones.htm"/>
    <webPublishItem id="17509" divId="Quiniela Mundial 2022 - Todos los Participantes_17509" sourceType="range" sourceRef="E1:H68" destinationFile="c:\data files\websites\Estaeslabuena\data\Solo Posiciones.htm"/>
    <webPublishItem id="11012" divId="Quiniela Mundial 2022 - Todos los Participantes_11012" sourceType="range" sourceRef="E1:H68" destinationFile="c:\data files\websites\Estaeslabuena\data\Solo Posiciones.htm"/>
    <webPublishItem id="12736" divId="Quiniela Mundial 2022 - Todos los Participantes_12736" sourceType="range" sourceRef="E1:H68" destinationFile="c:\data files\websites\Estaeslabuena\data\Solo Posiciones.htm"/>
    <webPublishItem id="32185" divId="Quiniela Mundial 2022 - Todos los Participantes_32185" sourceType="range" sourceRef="E1:H68" destinationFile="c:\data files\websites\Estaeslabuena\data\Solo Posiciones.htm"/>
    <webPublishItem id="32187" divId="Quiniela Mundial 2022 - Todos los Participantes_32187" sourceType="range" sourceRef="E1:H68" destinationFile="c:\data files\websites\Estaeslabuena\data\Solo Posiciones.htm"/>
    <webPublishItem id="19503" divId="Quiniela Mundial 2022 - Todos los Participantes_19503" sourceType="range" sourceRef="E1:H68" destinationFile="c:\data files\websites\Estaeslabuena\data\Solo Posiciones.htm"/>
    <webPublishItem id="19509" divId="Quiniela Mundial 2022 - Todos los Participantes_19509" sourceType="range" sourceRef="E1:H68" destinationFile="c:\data files\websites\Estaeslabuena\data\Solo Posiciones.htm"/>
    <webPublishItem id="11467" divId="Quiniela Mundial 2022 - Todos los Participantes_11467" sourceType="range" sourceRef="E1:H68" destinationFile="c:\data files\websites\Estaeslabuena\data\Solo Posiciones.htm"/>
    <webPublishItem id="11469" divId="Quiniela Mundial 2022 - Todos los Participantes_11469" sourceType="range" sourceRef="E1:H68" destinationFile="c:\data files\websites\Estaeslabuena\data\Solo Posiciones.htm"/>
    <webPublishItem id="3678" divId="Quiniela Mundial 2022 - Todos los Participantes_3678" sourceType="range" sourceRef="E1:H68" destinationFile="c:\data files\websites\Estaeslabuena\data\Solo Posiciones.htm"/>
    <webPublishItem id="23913" divId="Quiniela Mundial 2022 - Todos los Participantes_23913" sourceType="range" sourceRef="E1:H68" destinationFile="c:\data files\websites\Estaeslabuena\data\Solo Posiciones.htm"/>
    <webPublishItem id="23918" divId="Quiniela Mundial 2022 - Todos los Participantes_23918" sourceType="range" sourceRef="E1:H68" destinationFile="c:\data files\websites\Estaeslabuena\data\Solo Posiciones.htm"/>
    <webPublishItem id="5850" divId="Quiniela Mundial 2022 - Todos los Participantes_5850" sourceType="range" sourceRef="E1:H68" destinationFile="c:\data files\websites\Estaeslabuena\data\Solo Posiciones.htm"/>
    <webPublishItem id="7842" divId="Quiniela Mundial 2022 - Todos los Participantes_7842" sourceType="range" sourceRef="E1:H68" destinationFile="c:\data files\websites\Estaeslabuena\data\Solo Posiciones.htm"/>
    <webPublishItem id="7845" divId="Quiniela Mundial 2022 - Todos los Participantes_7845" sourceType="range" sourceRef="E1:H68" destinationFile="c:\data files\websites\Estaeslabuena\data\Solo Posiciones.htm"/>
    <webPublishItem id="30657" divId="Quiniela Mundial 2022 - Todos los Participantes_30657" sourceType="range" sourceRef="E1:H68" destinationFile="c:\data files\websites\Estaeslabuena\data\Solo Posiciones.htm"/>
    <webPublishItem id="30660" divId="Quiniela Mundial 2022 - Todos los Participantes_30660" sourceType="range" sourceRef="E1:H68" destinationFile="c:\data files\websites\Estaeslabuena\data\Solo Posiciones.htm"/>
    <webPublishItem id="2963" divId="Quiniela Mundial 2022 - Todos los Participantes_2963" sourceType="range" sourceRef="E1:H68" destinationFile="c:\data files\websites\Estaeslabuena\data\Solo Posiciones.htm"/>
    <webPublishItem id="2966" divId="Quiniela Mundial 2022 - Todos los Participantes_2966" sourceType="range" sourceRef="E1:H68" destinationFile="c:\data files\websites\Estaeslabuena\data\Solo Posiciones.htm"/>
    <webPublishItem id="12141" divId="Quiniela Mundial 2022 - Todos los Participantes_12141" sourceType="range" sourceRef="E1:H68" destinationFile="c:\data files\websites\Estaeslabuena\data\Solo Posiciones.htm"/>
    <webPublishItem id="12146" divId="Quiniela Mundial 2022 - Todos los Participantes_12146" sourceType="range" sourceRef="E1:H68" destinationFile="c:\data files\websites\Estaeslabuena\data\Solo Posiciones.htm"/>
    <webPublishItem id="14990" divId="Quiniela Mundial 2022 - Todos los Participantes_14990" sourceType="range" sourceRef="E1:H68" destinationFile="c:\data files\websites\Estaeslabuena\data\Solo Posiciones.htm"/>
    <webPublishItem id="14993" divId="Quiniela Mundial 2022 - Todos los Participantes_14993" sourceType="range" sourceRef="E1:H68" destinationFile="c:\data files\websites\Estaeslabuena\data\Solo Posiciones.htm"/>
    <webPublishItem id="20364" divId="Quiniela Mundial 2022 - Todos los Participantes_20364" sourceType="range" sourceRef="E1:H68" destinationFile="c:\data files\websites\Estaeslabuena\data\Solo Posiciones.htm"/>
    <webPublishItem id="20368" divId="Quiniela Mundial 2022 - Todos los Participantes_20368" sourceType="range" sourceRef="E1:H68" destinationFile="c:\data files\websites\Estaeslabuena\data\Solo Posiciones.htm"/>
    <webPublishItem id="6590" divId="Quiniela Mundial 2022 - Todos los Participantes_6590" sourceType="range" sourceRef="E1:H68" destinationFile="c:\data files\websites\Estaeslabuena\data\Solo Posiciones.htm"/>
    <webPublishItem id="12152" divId="Quiniela Mundial 2022 - Todos los Participantes_12152" sourceType="range" sourceRef="E1:H68" destinationFile="c:\data files\websites\Estaeslabuena\data\Solo Posiciones.htm"/>
    <webPublishItem id="12157" divId="Quiniela Mundial 2022 - Todos los Participantes_12157" sourceType="range" sourceRef="E1:H68" destinationFile="c:\data files\websites\Estaeslabuena\data\Solo Posiciones.htm"/>
    <webPublishItem id="31543" divId="Quiniela Mundial 2022 - Todos los Participantes_31543" sourceType="range" sourceRef="E1:H68" destinationFile="c:\data files\websites\Estaeslabuena\data\Solo Posiciones.htm"/>
    <webPublishItem id="31546" divId="Quiniela Mundial 2022 - Todos los Participantes_31546" sourceType="range" sourceRef="E1:H68" destinationFile="c:\data files\websites\Estaeslabuena\data\Solo Posiciones.htm"/>
    <webPublishItem id="1467" divId="Quiniela Mundial 2022 - Todos los Participantes_1467" sourceType="range" sourceRef="E1:H68" destinationFile="c:\data files\websites\Estaeslabuena\data\Solo Posiciones.htm"/>
    <webPublishItem id="1470" divId="Quiniela Mundial 2022 - Todos los Participantes_1470" sourceType="range" sourceRef="E1:H68" destinationFile="c:\data files\websites\Estaeslabuena\data\Solo Posiciones.htm"/>
    <webPublishItem id="22076" divId="Quiniela Mundial 2022 - Todos los Participantes_22076" sourceType="range" sourceRef="E1:H68" destinationFile="c:\data files\websites\Estaeslabuena\data\Solo Posiciones.htm"/>
    <webPublishItem id="22078" divId="Quiniela Mundial 2022 - Todos los Participantes_22078" sourceType="range" sourceRef="E1:H68" destinationFile="c:\data files\websites\Estaeslabuena\data\Solo Posiciones.htm"/>
    <webPublishItem id="31159" divId="Quiniela Mundial 2022 - Todos los Participantes_31159" sourceType="range" sourceRef="E1:H68" destinationFile="c:\data files\websites\Estaeslabuena\data\Solo Posiciones.htm"/>
    <webPublishItem id="31162" divId="Quiniela Mundial 2022 - Todos los Participantes_31162" sourceType="range" sourceRef="E1:H68" destinationFile="c:\data files\websites\Estaeslabuena\data\Solo Posiciones.htm"/>
    <webPublishItem id="15501" divId="Quiniela Mundial 2022 - Todos los Participantes_15501" sourceType="range" sourceRef="E1:H68" destinationFile="c:\data files\websites\Estaeslabuena\data\Solo Posiciones.htm"/>
    <webPublishItem id="15506" divId="Quiniela Mundial 2022 - Todos los Participantes_15506" sourceType="range" sourceRef="E1:H68" destinationFile="c:\data files\websites\Estaeslabuena\data\Solo Posiciones.htm"/>
    <webPublishItem id="14051" divId="Quiniela Mundial 2022 - Todos los Participantes_14051" sourceType="range" sourceRef="E1:H68" destinationFile="c:\data files\websites\Estaeslabuena\data\Solo Posiciones.htm"/>
    <webPublishItem id="32116" divId="Quiniela Mundial 2022 - Todos los Participantes_32116" sourceType="range" sourceRef="E1:H68" destinationFile="c:\data files\websites\Estaeslabuena\data\Solo Posiciones.htm"/>
    <webPublishItem id="32120" divId="Quiniela Mundial 2022 - Todos los Participantes_32120" sourceType="range" sourceRef="E1:H68" destinationFile="c:\data files\websites\Estaeslabuena\data\Solo Posiciones.htm"/>
    <webPublishItem id="6110" divId="Quiniela Mundial 2022 - Todos los Participantes_6110" sourceType="range" sourceRef="E1:H68" destinationFile="c:\data files\websites\Estaeslabuena\data\Solo Posiciones.htm"/>
    <webPublishItem id="6115" divId="Quiniela Mundial 2022 - Todos los Participantes_6115" sourceType="range" sourceRef="E1:H68" destinationFile="c:\data files\websites\Estaeslabuena\data\Solo Posiciones.htm"/>
    <webPublishItem id="11064" divId="Quiniela Mundial 2022 - Todos los Participantes_11064" sourceType="range" sourceRef="E1:H68" destinationFile="c:\data files\websites\Estaeslabuena\data\Solo Posiciones.htm"/>
    <webPublishItem id="11079" divId="Quiniela Mundial 2022 - Todos los Participantes_11079" sourceType="range" sourceRef="E1:H68" destinationFile="c:\data files\websites\Estaeslabuena\data\Solo Posiciones.htm"/>
    <webPublishItem id="15750" divId="Quiniela Mundial 2022 - Todos los Participantes_15750" sourceType="range" sourceRef="E1:H68" destinationFile="c:\data files\websites\Estaeslabuena\data\Solo Posiciones.htm"/>
    <webPublishItem id="15754" divId="Quiniela Mundial 2022 - Todos los Participantes_15754" sourceType="range" sourceRef="E1:H68" destinationFile="c:\data files\websites\Estaeslabuena\data\Solo Posiciones.htm"/>
    <webPublishItem id="23907" divId="Quiniela Mundial 2022 - Todos los Participantes_23907" sourceType="range" sourceRef="E1:H68" destinationFile="c:\data files\websites\Estaeslabuena\data\Solo Posiciones.htm"/>
    <webPublishItem id="23910" divId="Quiniela Mundial 2022 - Todos los Participantes_23910" sourceType="range" sourceRef="E1:H68" destinationFile="c:\data files\websites\Estaeslabuena\data\Solo Posiciones.htm"/>
    <webPublishItem id="27342" divId="Quiniela Mundial 2022 - Todos los Participantes_27342" sourceType="range" sourceRef="E1:H68" destinationFile="c:\data files\websites\Estaeslabuena\data\Solo Posiciones.htm"/>
    <webPublishItem id="27346" divId="Quiniela Mundial 2022 - Todos los Participantes_27346" sourceType="range" sourceRef="E1:H68" destinationFile="c:\data files\websites\Estaeslabuena\data\Solo Posiciones.htm"/>
    <webPublishItem id="27043" divId="Quiniela Mundial 2022 - Todos los Participantes_27043" sourceType="range" sourceRef="E1:H68" destinationFile="c:\data files\websites\Estaeslabuena\data\Solo Posiciones.htm"/>
    <webPublishItem id="27046" divId="Quiniela Mundial 2022 - Todos los Participantes_27046" sourceType="range" sourceRef="E1:H68" destinationFile="c:\data files\websites\Estaeslabuena\data\Solo Posiciones.htm"/>
    <webPublishItem id="28632" divId="Quiniela Mundial 2022 - Todos los Participantes_28632" sourceType="range" sourceRef="E1:H68" destinationFile="c:\data files\websites\Estaeslabuena\data\Solo Posiciones.htm"/>
    <webPublishItem id="28634" divId="Quiniela Mundial 2022 - Todos los Participantes_28634" sourceType="range" sourceRef="E1:H68" destinationFile="c:\data files\websites\Estaeslabuena\data\Solo Posiciones.htm"/>
    <webPublishItem id="31420" divId="Quiniela Mundial 2022 - Todos los Participantes_31420" sourceType="range" sourceRef="E1:H68" destinationFile="c:\data files\websites\Estaeslabuena\data\Solo Posiciones.htm"/>
    <webPublishItem id="31422" divId="Quiniela Mundial 2022 - Todos los Participantes_31422" sourceType="range" sourceRef="E1:H68" destinationFile="c:\data files\websites\Estaeslabuena\data\Solo Posiciones.htm"/>
    <webPublishItem id="26052" divId="Quiniela Mundial 2022 - Todos los Participantes_26052" sourceType="range" sourceRef="E1:H68" destinationFile="c:\data files\websites\Estaeslabuena\data\Solo Posiciones.htm"/>
    <webPublishItem id="30608" divId="Quiniela Mundial 2022 - Todos los Participantes_30608" sourceType="range" sourceRef="E1:H68" destinationFile="c:\data files\websites\Estaeslabuena\data\Solo Posiciones.htm"/>
    <webPublishItem id="30611" divId="Quiniela Mundial 2022 - Todos los Participantes_30611" sourceType="range" sourceRef="E1:H68" destinationFile="c:\data files\websites\Estaeslabuena\data\Solo Posiciones.htm"/>
    <webPublishItem id="27643" divId="Quiniela Mundial 2022 - Todos los Participantes_27643" sourceType="range" sourceRef="E1:H68" destinationFile="c:\data files\websites\Estaeslabuena\data\Solo Posiciones.htm"/>
    <webPublishItem id="27645" divId="Quiniela Mundial 2022 - Todos los Participantes_27645" sourceType="range" sourceRef="E1:H68" destinationFile="c:\data files\websites\Estaeslabuena\data\Solo Posiciones.htm"/>
    <webPublishItem id="8032" divId="Quiniela Mundial 2022 - Todos los Participantes_8032" sourceType="range" sourceRef="E1:H68" destinationFile="c:\data files\websites\Estaeslabuena\data\Solo Posiciones.htm"/>
    <webPublishItem id="8036" divId="Quiniela Mundial 2022 - Todos los Participantes_8036" sourceType="range" sourceRef="E1:H68" destinationFile="c:\data files\websites\Estaeslabuena\data\Solo Posiciones.htm"/>
    <webPublishItem id="951" divId="Quiniela Mundial 2022 - Todos los Participantes_951" sourceType="range" sourceRef="E1:H68" destinationFile="c:\data files\websites\Estaeslabuena\data\Solo Posiciones.htm"/>
    <webPublishItem id="18436" divId="Quiniela Mundial 2022 - Todos los Participantes_18436" sourceType="range" sourceRef="E1:H68" destinationFile="c:\data files\websites\Estaeslabuena\data\Solo Posiciones.htm"/>
    <webPublishItem id="18438" divId="Quiniela Mundial 2022 - Todos los Participantes_18438" sourceType="range" sourceRef="E1:H68" destinationFile="c:\data files\websites\Estaeslabuena\data\Solo Posiciones.htm"/>
    <webPublishItem id="22827" divId="Quiniela Mundial 2022 - Todos los Participantes_22827" sourceType="range" sourceRef="E1:H68" destinationFile="c:\data files\websites\Estaeslabuena\data\Solo Posiciones.htm"/>
    <webPublishItem id="32121" divId="Quiniela Mundial 2022 - Todos los Participantes_32121" sourceType="range" sourceRef="E1:H68" destinationFile="c:\data files\websites\Estaeslabuena\data\Solo Posiciones.htm"/>
    <webPublishItem id="18533" divId="Quiniela Mundial 2022 - Todos los Participantes_18533" sourceType="range" sourceRef="E1:H68" destinationFile="c:\data files\websites\Estaeslabuena\data\Solo Posiciones.htm"/>
    <webPublishItem id="18537" divId="Quiniela Mundial 2022 - Todos los Participantes_18537" sourceType="range" sourceRef="E1:H68" destinationFile="c:\data files\websites\Estaeslabuena\data\Solo Posiciones.htm"/>
    <webPublishItem id="23804" divId="Quiniela Mundial 2022 - Todos los Participantes_23804" sourceType="range" sourceRef="E1:H68" destinationFile="c:\data files\websites\Estaeslabuena\data\Solo Posiciones.htm"/>
    <webPublishItem id="23809" divId="Quiniela Mundial 2022 - Todos los Participantes_23809" sourceType="range" sourceRef="E1:H68" destinationFile="c:\data files\websites\Estaeslabuena\data\Solo Posiciones.htm"/>
    <webPublishItem id="2670" divId="Quiniela Mundial 2022 - Todos los Participantes_2670" sourceType="range" sourceRef="E1:H68" destinationFile="c:\data files\websites\Estaeslabuena\data\Solo Posiciones.htm"/>
    <webPublishItem id="2674" divId="Quiniela Mundial 2022 - Todos los Participantes_2674" sourceType="range" sourceRef="E1:H68" destinationFile="c:\data files\websites\Estaeslabuena\data\Solo Posiciones.htm"/>
    <webPublishItem id="9168" divId="Quiniela Mundial 2022 - Todos los Participantes_9168" sourceType="range" sourceRef="E1:H68" destinationFile="c:\data files\websites\Estaeslabuena\data\Solo Posiciones.htm"/>
    <webPublishItem id="10939" divId="Quiniela Mundial 2022 - Todos los Participantes_10939" sourceType="range" sourceRef="E1:H68" destinationFile="c:\data files\websites\Estaeslabuena\data\Solo Posiciones.htm"/>
    <webPublishItem id="10942" divId="Quiniela Mundial 2022 - Todos los Participantes_10942" sourceType="range" sourceRef="E1:H68" destinationFile="c:\data files\websites\Estaeslabuena\data\Solo Posiciones.htm"/>
    <webPublishItem id="23573" divId="Quiniela Mundial 2022 - Todos los Participantes_23573" sourceType="range" sourceRef="E1:H68" destinationFile="c:\data files\websites\Estaeslabuena\data\Solo Posiciones.htm"/>
    <webPublishItem id="23576" divId="Quiniela Mundial 2022 - Todos los Participantes_23576" sourceType="range" sourceRef="E1:H68" destinationFile="c:\data files\websites\Estaeslabuena\data\Solo Posiciones.htm"/>
    <webPublishItem id="31243" divId="Quiniela Mundial 2022 - Todos los Participantes_31243" sourceType="range" sourceRef="E1:H68" destinationFile="c:\data files\websites\Estaeslabuena\data\Solo Posiciones.htm"/>
    <webPublishItem id="31246" divId="Quiniela Mundial 2022 - Todos los Participantes_31246" sourceType="range" sourceRef="E1:H68" destinationFile="c:\data files\websites\Estaeslabuena\data\Solo Posiciones.htm"/>
    <webPublishItem id="5409" divId="Quiniela Mundial 2022 - Todos los Participantes_5409" sourceType="range" sourceRef="E1:H68" destinationFile="c:\data files\websites\Estaeslabuena\data\Solo Posiciones.htm"/>
    <webPublishItem id="5413" divId="Quiniela Mundial 2022 - Todos los Participantes_5413" sourceType="range" sourceRef="E1:H68" destinationFile="c:\data files\websites\Estaeslabuena\data\Solo Posiciones.htm"/>
    <webPublishItem id="22348" divId="Quiniela Mundial 2022 - Todos los Participantes_22348" sourceType="range" sourceRef="E1:H68" destinationFile="c:\data files\websites\Estaeslabuena\data\Solo Posiciones.htm"/>
    <webPublishItem id="24520" divId="Quiniela Mundial 2022 - Todos los Participantes_24520" sourceType="range" sourceRef="E1:H68" destinationFile="c:\data files\websites\Estaeslabuena\data\Solo Posiciones.htm"/>
    <webPublishItem id="24523" divId="Quiniela Mundial 2022 - Todos los Participantes_24523" sourceType="range" sourceRef="E1:H68" destinationFile="c:\data files\websites\Estaeslabuena\data\Solo Posiciones.htm"/>
    <webPublishItem id="11562" divId="Quiniela Mundial 2022 - Todos los Participantes_11562" sourceType="range" sourceRef="E1:H68" destinationFile="c:\data files\websites\Estaeslabuena\data\Solo Posiciones.htm"/>
    <webPublishItem id="11566" divId="Quiniela Mundial 2022 - Todos los Participantes_11566" sourceType="range" sourceRef="E1:H68" destinationFile="c:\data files\websites\Estaeslabuena\data\Solo Posiciones.htm"/>
    <webPublishItem id="19344" divId="Quiniela Mundial 2022 - Todos los Participantes_19344" sourceType="range" sourceRef="E1:H68" destinationFile="c:\data files\websites\Estaeslabuena\data\Solo Posiciones.htm"/>
    <webPublishItem id="19348" divId="Quiniela Mundial 2022 - Todos los Participantes_19348" sourceType="range" sourceRef="E1:H68" destinationFile="c:\data files\websites\Estaeslabuena\data\Solo Posiciones.htm"/>
    <webPublishItem id="21890" divId="Quiniela Mundial 2022 - Todos los Participantes_21890" sourceType="range" sourceRef="E1:H68" destinationFile="c:\data files\websites\Estaeslabuena\data\Solo Posiciones.htm"/>
    <webPublishItem id="21894" divId="Quiniela Mundial 2022 - Todos los Participantes_21894" sourceType="range" sourceRef="E1:H68" destinationFile="c:\data files\websites\Estaeslabuena\data\Solo Posiciones.htm"/>
    <webPublishItem id="26576" divId="Quiniela Mundial 2022 - Todos los Participantes_26576" sourceType="range" sourceRef="E1:H68" destinationFile="c:\data files\websites\Estaeslabuena\data\Solo Posiciones.htm"/>
    <webPublishItem id="26579" divId="Quiniela Mundial 2022 - Todos los Participantes_26579" sourceType="range" sourceRef="E1:H68" destinationFile="c:\data files\websites\Estaeslabuena\data\Solo Posiciones.htm"/>
    <webPublishItem id="9105" divId="Quiniela Mundial 2022 - Todos los Participantes_9105" sourceType="range" sourceRef="E1:H68" destinationFile="c:\data files\websites\Estaeslabuena\data\Solo Posiciones.htm"/>
    <webPublishItem id="9108" divId="Quiniela Mundial 2022 - Todos los Participantes_9108" sourceType="range" sourceRef="E1:H68" destinationFile="c:\data files\websites\Estaeslabuena\data\Solo Posiciones.htm"/>
    <webPublishItem id="3053" divId="Quiniela Mundial 2022 - Todos los Participantes_3053" sourceType="range" sourceRef="E1:H68" destinationFile="c:\data files\websites\Estaeslabuena\data\Solo Posiciones.htm"/>
    <webPublishItem id="3057" divId="Quiniela Mundial 2022 - Todos los Participantes_3057" sourceType="range" sourceRef="E1:H68" destinationFile="c:\data files\websites\Estaeslabuena\data\Solo Posiciones.htm"/>
    <webPublishItem id="25845" divId="Quiniela Mundial 2022 - Todos los Participantes_25845" sourceType="range" sourceRef="E1:H68" destinationFile="c:\data files\websites\Estaeslabuena\data\Solo Posiciones.htm"/>
    <webPublishItem id="25848" divId="Quiniela Mundial 2022 - Todos los Participantes_25848" sourceType="range" sourceRef="E1:H68" destinationFile="c:\data files\websites\Estaeslabuena\data\Solo Posiciones.htm"/>
    <webPublishItem id="9068" divId="Quiniela Mundial 2022 - Todos los Participantes_9068" sourceType="range" sourceRef="E1:H68" destinationFile="c:\data files\websites\Estaeslabuena\data\Solo Posiciones.htm"/>
    <webPublishItem id="9071" divId="Quiniela Mundial 2022 - Todos los Participantes_9071" sourceType="range" sourceRef="E1:H68" destinationFile="c:\data files\websites\Estaeslabuena\data\Solo Posiciones.htm"/>
    <webPublishItem id="15372" divId="Quiniela Mundial 2022 - Todos los Participantes_15372" sourceType="range" sourceRef="E1:H68" destinationFile="c:\data files\websites\Estaeslabuena\data\Solo Posiciones.htm"/>
    <webPublishItem id="15375" divId="Quiniela Mundial 2022 - Todos los Participantes_15375" sourceType="range" sourceRef="E1:H68" destinationFile="c:\data files\websites\Estaeslabuena\data\Solo Posiciones.htm"/>
    <webPublishItem id="28191" divId="Quiniela Mundial 2022 - Todos los Participantes_28191" sourceType="range" sourceRef="E1:H68" destinationFile="c:\data files\websites\Estaeslabuena\data\Solo Posiciones.htm"/>
    <webPublishItem id="28194" divId="Quiniela Mundial 2022 - Todos los Participantes_28194" sourceType="range" sourceRef="E1:H68" destinationFile="c:\data files\websites\Estaeslabuena\data\Solo Posiciones.htm"/>
    <webPublishItem id="29829" divId="Quiniela Mundial 2022 - Todos los Participantes_29829" sourceType="range" sourceRef="E1:H68" destinationFile="c:\data files\websites\Estaeslabuena\data\Solo Posiciones.htm"/>
    <webPublishItem id="29832" divId="Quiniela Mundial 2022 - Todos los Participantes_29832" sourceType="range" sourceRef="E1:H68" destinationFile="c:\data files\websites\Estaeslabuena\data\Solo Posiciones.htm"/>
    <webPublishItem id="30767" divId="Quiniela Mundial 2022 - Todos los Participantes_30767" sourceType="range" sourceRef="E1:H68" destinationFile="c:\data files\websites\Estaeslabuena\data\Solo Posiciones.htm"/>
    <webPublishItem id="30770" divId="Quiniela Mundial 2022 - Todos los Participantes_30770" sourceType="range" sourceRef="E1:H68" destinationFile="c:\data files\websites\Estaeslabuena\data\Solo Posiciones.htm"/>
    <webPublishItem id="7532" divId="Quiniela Mundial 2022 - Todos los Participantes_7532" sourceType="range" sourceRef="E1:H68" destinationFile="c:\data files\websites\Estaeslabuena\data\Solo Posiciones.htm"/>
    <webPublishItem id="7534" divId="Quiniela Mundial 2022 - Todos los Participantes_7534" sourceType="range" sourceRef="E1:H68" destinationFile="c:\data files\websites\Estaeslabuena\data\Solo Posiciones.htm"/>
    <webPublishItem id="15563" divId="Quiniela Mundial 2022 - Todos los Participantes_15563" sourceType="range" sourceRef="E1:H68" destinationFile="c:\data files\websites\Estaeslabuena\data\Solo Posiciones.htm"/>
    <webPublishItem id="15566" divId="Quiniela Mundial 2022 - Todos los Participantes_15566" sourceType="range" sourceRef="E1:H68" destinationFile="c:\data files\websites\Estaeslabuena\data\Solo Posiciones.htm"/>
    <webPublishItem id="19493" divId="Quiniela Mundial 2022 - Todos los Participantes_19493" sourceType="range" sourceRef="E1:H68" destinationFile="c:\data files\websites\Estaeslabuena\data\Solo Posiciones.htm"/>
    <webPublishItem id="19495" divId="Quiniela Mundial 2022 - Todos los Participantes_19495" sourceType="range" sourceRef="E1:H68" destinationFile="c:\data files\websites\Estaeslabuena\data\Solo Posiciones.htm"/>
    <webPublishItem id="25654" divId="Quiniela Mundial 2022 - Todos los Participantes_25654" sourceType="range" sourceRef="E1:H68" destinationFile="c:\data files\websites\Estaeslabuena\data\Solo Posiciones.htm"/>
    <webPublishItem id="25658" divId="Quiniela Mundial 2022 - Todos los Participantes_25658" sourceType="range" sourceRef="E1:H68" destinationFile="c:\data files\websites\Estaeslabuena\data\Solo Posiciones.htm"/>
    <webPublishItem id="13105" divId="Quiniela Mundial 2022 - Todos los Participantes_13105" sourceType="range" sourceRef="E1:H68" destinationFile="c:\data files\websites\Estaeslabuena\data\Solo Posiciones.htm"/>
    <webPublishItem id="13108" divId="Quiniela Mundial 2022 - Todos los Participantes_13108" sourceType="range" sourceRef="E1:H68" destinationFile="c:\data files\websites\Estaeslabuena\data\Solo Posiciones.htm"/>
    <webPublishItem id="14149" divId="Quiniela Mundial 2022 - Todos los Participantes_14149" sourceType="range" sourceRef="E1:H68" destinationFile="c:\data files\websites\Estaeslabuena\data\Solo Posiciones.htm"/>
    <webPublishItem id="14151" divId="Quiniela Mundial 2022 - Todos los Participantes_14151" sourceType="range" sourceRef="E1:H68" destinationFile="c:\data files\websites\Estaeslabuena\data\Solo Posiciones.htm"/>
    <webPublishItem id="16928" divId="Quiniela Mundial 2022 - Todos los Participantes_16928" sourceType="range" sourceRef="E1:H68" destinationFile="c:\data files\websites\Estaeslabuena\data\Solo Posiciones.htm"/>
    <webPublishItem id="16931" divId="Quiniela Mundial 2022 - Todos los Participantes_16931" sourceType="range" sourceRef="E1:H68" destinationFile="c:\data files\websites\Estaeslabuena\data\Solo Posiciones.htm"/>
    <webPublishItem id="18088" divId="Quiniela Mundial 2022 - Todos los Participantes_18088" sourceType="range" sourceRef="E1:H68" destinationFile="c:\data files\websites\Estaeslabuena\data\Solo Posiciones.htm"/>
    <webPublishItem id="18090" divId="Quiniela Mundial 2022 - Todos los Participantes_18090" sourceType="range" sourceRef="E1:H68" destinationFile="c:\data files\websites\Estaeslabuena\data\Solo Posiciones.htm"/>
    <webPublishItem id="20563" divId="Quiniela Mundial 2022 - Todos los Participantes_20563" sourceType="range" sourceRef="E1:H68" destinationFile="c:\data files\websites\Estaeslabuena\data\Solo Posiciones.htm"/>
    <webPublishItem id="27734" divId="Quiniela Mundial 2022 - Todos los Participantes_27734" sourceType="range" sourceRef="E1:H68" destinationFile="c:\data files\websites\Estaeslabuena\data\Solo Posiciones.htm"/>
    <webPublishItem id="8" divId="Quiniela Mundial 2022 - Todos los Participantes_8" sourceType="range" sourceRef="E1:H68" destinationFile="c:\data files\websites\Estaeslabuena\data\Solo Posiciones.htm"/>
    <webPublishItem id="622" divId="Quiniela Mundial 2022 - Todos los Participantes_622" sourceType="range" sourceRef="E1:H68" destinationFile="c:\data files\websites\Estaeslabuena\data\Solo Posiciones.htm"/>
    <webPublishItem id="2837" divId="Quiniela Mundial 2022 - Todos los Participantes_2837" sourceType="range" sourceRef="E1:H68" destinationFile="c:\data files\websites\Estaeslabuena\data\Solo Posiciones.htm"/>
    <webPublishItem id="2840" divId="Quiniela Mundial 2022 - Todos los Participantes_2840" sourceType="range" sourceRef="E1:H68" destinationFile="c:\data files\websites\Estaeslabuena\data\Solo Posiciones.htm"/>
    <webPublishItem id="9817" divId="Quiniela Mundial 2022 - Todos los Participantes_9817" sourceType="range" sourceRef="E1:H68" destinationFile="c:\data files\websites\Estaeslabuena\data\Solo Posiciones.htm"/>
    <webPublishItem id="9819" divId="Quiniela Mundial 2022 - Todos los Participantes_9819" sourceType="range" sourceRef="E1:H68" destinationFile="c:\data files\websites\Estaeslabuena\data\Solo Posiciones.htm"/>
    <webPublishItem id="24125" divId="Quiniela Mundial 2022 - Todos los Participantes_24125" sourceType="range" sourceRef="E1:H68" destinationFile="c:\data files\websites\Estaeslabuena\data\Solo Posiciones.htm"/>
    <webPublishItem id="24128" divId="Quiniela Mundial 2022 - Todos los Participantes_24128" sourceType="range" sourceRef="E1:H68" destinationFile="c:\data files\websites\Estaeslabuena\data\Solo Posiciones.htm"/>
    <webPublishItem id="8585" divId="Quiniela Mundial 2022 - Todos los Participantes_8585" sourceType="range" sourceRef="E1:H68" destinationFile="c:\data files\websites\Estaeslabuena\data\Solo Posiciones.htm"/>
    <webPublishItem id="8587" divId="Quiniela Mundial 2022 - Todos los Participantes_8587" sourceType="range" sourceRef="E1:H68" destinationFile="c:\data files\websites\Estaeslabuena\data\Solo Posiciones.htm"/>
    <webPublishItem id="12107" divId="Quiniela Mundial 2022 - Todos los Participantes_12107" sourceType="range" sourceRef="E1:H68" destinationFile="c:\data files\websites\Estaeslabuena\data\Solo Posiciones.htm"/>
    <webPublishItem id="13158" divId="Quiniela Mundial 2022 - Todos los Participantes_13158" sourceType="range" sourceRef="E1:H68" destinationFile="c:\data files\websites\Estaeslabuena\data\Solo Posiciones.htm"/>
    <webPublishItem id="13161" divId="Quiniela Mundial 2022 - Todos los Participantes_13161" sourceType="range" sourceRef="E1:H68" destinationFile="c:\data files\websites\Estaeslabuena\data\Solo Posiciones.htm"/>
    <webPublishItem id="29925" divId="Quiniela Mundial 2022 - Todos los Participantes_29925" sourceType="range" sourceRef="E1:H68" destinationFile="c:\data files\websites\Estaeslabuena\data\Solo Posiciones.htm"/>
    <webPublishItem id="29927" divId="Quiniela Mundial 2022 - Todos los Participantes_29927" sourceType="range" sourceRef="E1:H68" destinationFile="c:\data files\websites\Estaeslabuena\data\Solo Posiciones.htm"/>
    <webPublishItem id="23223" divId="Quiniela Mundial 2022 - Todos los Participantes_23223" sourceType="range" sourceRef="E1:H68" destinationFile="c:\data files\websites\Estaeslabuena\data\Solo Posiciones.htm"/>
    <webPublishItem id="23226" divId="Quiniela Mundial 2022 - Todos los Participantes_23226" sourceType="range" sourceRef="E1:H68" destinationFile="c:\data files\websites\Estaeslabuena\data\Solo Posiciones.htm"/>
    <webPublishItem id="24522" divId="Quiniela Mundial 2022 - Todos los Participantes_24522" sourceType="range" sourceRef="E1:H68" destinationFile="c:\data files\websites\Estaeslabuena\data\Solo Posiciones.htm"/>
    <webPublishItem id="22731" divId="Quiniela Mundial 2022 - Todos los Participantes_22731" sourceType="range" sourceRef="E1:H68" destinationFile="c:\data files\websites\Estaeslabuena\data\Solo Posiciones.htm"/>
    <webPublishItem id="22733" divId="Quiniela Mundial 2022 - Todos los Participantes_22733" sourceType="range" sourceRef="E1:H68" destinationFile="c:\data files\websites\Estaeslabuena\data\Solo Posiciones.htm"/>
    <webPublishItem id="29656" divId="Quiniela Mundial 2022 - Todos los Participantes_29656" sourceType="range" sourceRef="E1:H68" destinationFile="c:\data files\websites\Estaeslabuena\data\Solo Posiciones.htm"/>
    <webPublishItem id="29659" divId="Quiniela Mundial 2022 - Todos los Participantes_29659" sourceType="range" sourceRef="E1:H68" destinationFile="c:\data files\websites\Estaeslabuena\data\Solo Posiciones.htm"/>
    <webPublishItem id="8806" divId="Quiniela Mundial 2022 - Todos los Participantes_8806" sourceType="range" sourceRef="E1:H68" destinationFile="c:\data files\websites\Estaeslabuena\data\Solo Posiciones.htm"/>
    <webPublishItem id="15538" divId="Quiniela Mundial 2022 - Todos los Participantes_15538" sourceType="range" sourceRef="E1:H68" destinationFile="c:\data files\websites\Estaeslabuena\data\Solo Posiciones.htm"/>
    <webPublishItem id="15545" divId="Quiniela Mundial 2022 - Todos los Participantes_15545" sourceType="range" sourceRef="E1:H68" destinationFile="c:\data files\websites\Estaeslabuena\data\Solo Posiciones.htm"/>
    <webPublishItem id="1857" divId="Quiniela Mundial 2022 - Todos los Participantes_1857" sourceType="range" sourceRef="E1:H68" destinationFile="c:\data files\websites\Estaeslabuena\data\Solo Posiciones.htm"/>
    <webPublishItem id="1859" divId="Quiniela Mundial 2022 - Todos los Participantes_1859" sourceType="range" sourceRef="E1:H68" destinationFile="c:\data files\websites\Estaeslabuena\data\Solo Posiciones.htm"/>
    <webPublishItem id="3153" divId="Quiniela Mundial 2022 - Todos los Participantes_3153" sourceType="range" sourceRef="E1:H68" destinationFile="c:\data files\websites\Estaeslabuena\data\Solo Posiciones.htm"/>
    <webPublishItem id="3156" divId="Quiniela Mundial 2022 - Todos los Participantes_3156" sourceType="range" sourceRef="E1:H68" destinationFile="c:\data files\websites\Estaeslabuena\data\Solo Posiciones.htm"/>
    <webPublishItem id="14933" divId="Quiniela Mundial 2022 - Todos los Participantes_14933" sourceType="range" sourceRef="E1:H68" destinationFile="c:\data files\websites\Estaeslabuena\data\Solo Posiciones.htm"/>
    <webPublishItem id="14934" divId="Quiniela Mundial 2022 - Todos los Participantes_14934" sourceType="range" sourceRef="E1:H68" destinationFile="c:\data files\websites\Estaeslabuena\data\Solo Posiciones.htm"/>
    <webPublishItem id="31320" divId="Quiniela Mundial 2022 - Todos los Participantes_31320" sourceType="range" sourceRef="E1:H68" destinationFile="c:\data files\websites\Estaeslabuena\data\Solo Posiciones.htm"/>
    <webPublishItem id="31322" divId="Quiniela Mundial 2022 - Todos los Participantes_31322" sourceType="range" sourceRef="E1:H68" destinationFile="c:\data files\websites\Estaeslabuena\data\Solo Posiciones.htm"/>
    <webPublishItem id="4231" divId="Quiniela Mundial 2022 - Todos los Participantes_4231" sourceType="range" sourceRef="E1:H68" destinationFile="c:\data files\websites\Estaeslabuena\data\Solo Posiciones.htm"/>
    <webPublishItem id="4234" divId="Quiniela Mundial 2022 - Todos los Participantes_4234" sourceType="range" sourceRef="E1:H68" destinationFile="c:\data files\websites\Estaeslabuena\data\Solo Posiciones.htm"/>
    <webPublishItem id="4698" divId="Quiniela Mundial 2022 - Todos los Participantes_4698" sourceType="range" sourceRef="E1:H68" destinationFile="c:\data files\websites\Estaeslabuena\data\Solo Posiciones.htm"/>
    <webPublishItem id="4700" divId="Quiniela Mundial 2022 - Todos los Participantes_4700" sourceType="range" sourceRef="E1:H68" destinationFile="c:\data files\websites\Estaeslabuena\data\Solo Posiciones.htm"/>
    <webPublishItem id="13185" divId="Quiniela Mundial 2022 - Todos los Participantes_13185" sourceType="range" sourceRef="E1:H68" destinationFile="c:\data files\websites\Estaeslabuena\data\Solo Posiciones.htm"/>
    <webPublishItem id="13188" divId="Quiniela Mundial 2022 - Todos los Participantes_13188" sourceType="range" sourceRef="E1:H68" destinationFile="c:\data files\websites\Estaeslabuena\data\Solo Posiciones.htm"/>
    <webPublishItem id="9696" divId="Quiniela Mundial 2022 - Todos los Participantes_9696" sourceType="range" sourceRef="E1:H68" destinationFile="c:\data files\websites\Estaeslabuena\data\Solo Posiciones.htm"/>
    <webPublishItem id="10116" divId="Quiniela Mundial 2022 - Todos los Participantes_10116" sourceType="range" sourceRef="E1:H68" destinationFile="c:\data files\websites\Estaeslabuena\data\Solo Posiciones.htm"/>
    <webPublishItem id="20925" divId="Quiniela Mundial 2022 - Todos los Participantes_20925" sourceType="range" sourceRef="E1:H68" destinationFile="c:\data files\websites\Estaeslabuena\data\Solo Posiciones.htm"/>
    <webPublishItem id="20928" divId="Quiniela Mundial 2022 - Todos los Participantes_20928" sourceType="range" sourceRef="E1:H68" destinationFile="c:\data files\websites\Estaeslabuena\data\Solo Posiciones.htm"/>
    <webPublishItem id="17783" divId="Quiniela Mundial 2022 - Todos los Participantes_17783" sourceType="range" sourceRef="E1:H68" destinationFile="c:\data files\websites\Estaeslabuena\data\Solo Posiciones.htm"/>
    <webPublishItem id="19887" divId="Quiniela Mundial 2022 - Todos los Participantes_19887" sourceType="range" sourceRef="E1:H68" destinationFile="c:\data files\websites\Estaeslabuena\data\Solo Posiciones.htm"/>
    <webPublishItem id="20100" divId="Quiniela Mundial 2022 - Todos los Participantes_20100" sourceType="range" sourceRef="E1:H68" destinationFile="c:\data files\websites\Estaeslabuena\data\Solo Posiciones.htm"/>
    <webPublishItem id="21845" divId="Quiniela Mundial 2022 - Todos los Participantes_21845" sourceType="range" sourceRef="E1:H68" destinationFile="c:\data files\websites\Estaeslabuena\data\Solo Posiciones.htm"/>
    <webPublishItem id="21848" divId="Quiniela Mundial 2022 - Todos los Participantes_21848" sourceType="range" sourceRef="E1:H68" destinationFile="c:\data files\websites\Estaeslabuena\data\Solo Posiciones.htm"/>
  </webPublishItems>
  <tableParts count="2">
    <tablePart r:id="rId2"/>
    <tablePart r:id="rId3"/>
  </tablePart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29"/>
  <dimension ref="A1:S120"/>
  <sheetViews>
    <sheetView workbookViewId="0">
      <selection activeCell="A2" sqref="A1:N1048576"/>
    </sheetView>
  </sheetViews>
  <sheetFormatPr defaultColWidth="9.140625" defaultRowHeight="17.25" customHeight="1" x14ac:dyDescent="0.2"/>
  <cols>
    <col min="1" max="1" width="12" style="270" customWidth="1"/>
    <col min="2" max="2" width="10.7109375" style="271" customWidth="1"/>
    <col min="3" max="3" width="6.85546875" style="271" bestFit="1" customWidth="1"/>
    <col min="4" max="4" width="12.42578125" style="157" customWidth="1"/>
    <col min="5" max="5" width="3.7109375" style="272" customWidth="1"/>
    <col min="6" max="6" width="5.42578125" style="157" customWidth="1"/>
    <col min="7" max="7" width="3.85546875" style="272" customWidth="1"/>
    <col min="8" max="8" width="13" style="157" customWidth="1"/>
    <col min="9" max="9" width="5.85546875" style="273" customWidth="1"/>
    <col min="10" max="10" width="3" style="10" customWidth="1"/>
    <col min="11" max="11" width="5" style="274" customWidth="1"/>
    <col min="12" max="12" width="5.28515625" style="274" customWidth="1"/>
    <col min="13" max="13" width="6.5703125" style="275" customWidth="1"/>
    <col min="14" max="14" width="7.7109375" style="10" bestFit="1" customWidth="1"/>
    <col min="15" max="16384" width="9.140625" style="157"/>
  </cols>
  <sheetData>
    <row r="1" spans="1:19" ht="26.25" customHeight="1" x14ac:dyDescent="0.35">
      <c r="A1" s="352" t="s">
        <v>82</v>
      </c>
      <c r="B1" s="352"/>
      <c r="C1" s="352"/>
      <c r="D1" s="352"/>
      <c r="E1" s="352"/>
      <c r="F1" s="352"/>
      <c r="G1" s="352"/>
      <c r="H1" s="352"/>
      <c r="I1" s="352"/>
      <c r="J1" s="352"/>
      <c r="K1" s="352"/>
      <c r="L1" s="352"/>
      <c r="M1" s="352"/>
      <c r="N1" s="352"/>
      <c r="O1" s="161"/>
      <c r="P1" s="161"/>
      <c r="Q1" s="161"/>
      <c r="R1" s="161"/>
      <c r="S1" s="161"/>
    </row>
    <row r="2" spans="1:19" ht="12.75" customHeight="1" x14ac:dyDescent="0.3">
      <c r="A2" s="28"/>
      <c r="B2" s="28"/>
      <c r="C2" s="28"/>
      <c r="D2" s="28"/>
      <c r="E2" s="1"/>
      <c r="F2" s="28"/>
      <c r="G2" s="1"/>
      <c r="H2" s="28"/>
      <c r="I2" s="28"/>
      <c r="J2" s="28"/>
      <c r="K2" s="33"/>
      <c r="L2" s="33"/>
      <c r="M2" s="28"/>
      <c r="N2" s="28"/>
      <c r="O2" s="161"/>
      <c r="P2" s="161"/>
      <c r="Q2" s="161"/>
      <c r="R2" s="161"/>
      <c r="S2" s="161"/>
    </row>
    <row r="3" spans="1:19" ht="17.25" customHeight="1" x14ac:dyDescent="0.2">
      <c r="A3" s="191" t="s">
        <v>17</v>
      </c>
      <c r="B3" s="353" t="s">
        <v>158</v>
      </c>
      <c r="C3" s="353"/>
      <c r="D3" s="353"/>
      <c r="E3" s="192"/>
      <c r="F3" s="193"/>
      <c r="G3" s="192"/>
      <c r="H3" s="194"/>
      <c r="I3" s="195"/>
      <c r="J3" s="29"/>
      <c r="K3" s="34"/>
      <c r="L3" s="34"/>
      <c r="M3" s="196"/>
      <c r="N3" s="29"/>
      <c r="O3" s="161"/>
      <c r="P3" s="161"/>
      <c r="Q3" s="161"/>
      <c r="R3" s="161"/>
      <c r="S3" s="161"/>
    </row>
    <row r="4" spans="1:19" ht="17.25" customHeight="1" thickBot="1" x14ac:dyDescent="0.25">
      <c r="A4" s="197" t="s">
        <v>18</v>
      </c>
      <c r="B4" s="354" t="s">
        <v>154</v>
      </c>
      <c r="C4" s="354"/>
      <c r="D4" s="354"/>
      <c r="E4" s="192"/>
      <c r="F4" s="196"/>
      <c r="G4" s="192"/>
      <c r="H4" s="196"/>
      <c r="I4" s="195"/>
      <c r="J4" s="29"/>
      <c r="K4" s="198"/>
      <c r="L4" s="198"/>
      <c r="M4" s="199"/>
      <c r="N4" s="29"/>
      <c r="O4" s="161"/>
      <c r="P4" s="161"/>
      <c r="Q4" s="161"/>
      <c r="R4" s="161"/>
      <c r="S4" s="161"/>
    </row>
    <row r="5" spans="1:19" ht="17.25" customHeight="1" thickBot="1" x14ac:dyDescent="0.25">
      <c r="A5" s="197"/>
      <c r="B5" s="200"/>
      <c r="C5" s="200"/>
      <c r="D5" s="201"/>
      <c r="E5" s="192"/>
      <c r="F5" s="196"/>
      <c r="G5" s="192"/>
      <c r="H5" s="196"/>
      <c r="I5" s="195"/>
      <c r="J5" s="29"/>
      <c r="K5" s="202" t="s">
        <v>19</v>
      </c>
      <c r="L5" s="203"/>
      <c r="M5" s="204"/>
      <c r="N5" s="29"/>
      <c r="O5" s="161"/>
      <c r="P5" s="161"/>
      <c r="Q5" s="161"/>
      <c r="R5" s="161"/>
      <c r="S5" s="161"/>
    </row>
    <row r="6" spans="1:19" s="168" customFormat="1" ht="34.5" customHeight="1" thickBot="1" x14ac:dyDescent="0.25">
      <c r="A6" s="205" t="s">
        <v>0</v>
      </c>
      <c r="B6" s="206" t="s">
        <v>1</v>
      </c>
      <c r="C6" s="206" t="s">
        <v>25</v>
      </c>
      <c r="D6" s="207" t="s">
        <v>2</v>
      </c>
      <c r="E6" s="208"/>
      <c r="F6" s="209" t="s">
        <v>20</v>
      </c>
      <c r="G6" s="208"/>
      <c r="H6" s="209" t="s">
        <v>3</v>
      </c>
      <c r="I6" s="209" t="s">
        <v>21</v>
      </c>
      <c r="J6" s="210"/>
      <c r="K6" s="211" t="s">
        <v>109</v>
      </c>
      <c r="L6" s="211" t="s">
        <v>112</v>
      </c>
      <c r="M6" s="212" t="s">
        <v>110</v>
      </c>
      <c r="N6" s="213" t="s">
        <v>111</v>
      </c>
      <c r="O6" s="165"/>
      <c r="P6" s="165"/>
      <c r="Q6" s="165"/>
      <c r="R6" s="165"/>
      <c r="S6" s="165"/>
    </row>
    <row r="7" spans="1:19" ht="17.25" customHeight="1" thickBot="1" x14ac:dyDescent="0.25">
      <c r="A7" s="214" t="str">
        <f>Global!A7</f>
        <v>GRUPO A (Group A)</v>
      </c>
      <c r="B7" s="215"/>
      <c r="C7" s="216"/>
      <c r="D7" s="215"/>
      <c r="E7" s="217"/>
      <c r="F7" s="215"/>
      <c r="G7" s="217"/>
      <c r="H7" s="215"/>
      <c r="I7" s="218"/>
      <c r="J7" s="77"/>
      <c r="K7" s="219"/>
      <c r="L7" s="219"/>
      <c r="M7" s="220"/>
      <c r="N7" s="221"/>
      <c r="O7" s="161"/>
      <c r="P7" s="161"/>
      <c r="Q7" s="161"/>
      <c r="R7" s="161"/>
      <c r="S7" s="161"/>
    </row>
    <row r="8" spans="1:19" s="158" customFormat="1" ht="30.95" customHeight="1" thickBot="1" x14ac:dyDescent="0.25">
      <c r="A8" s="276">
        <f>Global!A8</f>
        <v>44885</v>
      </c>
      <c r="B8" s="277">
        <f>Global!B8</f>
        <v>0.41666666666666669</v>
      </c>
      <c r="C8" s="278">
        <f>Global!C8</f>
        <v>1</v>
      </c>
      <c r="D8" s="279" t="str">
        <f>Global!D8</f>
        <v>Qatar</v>
      </c>
      <c r="E8" s="280">
        <v>1</v>
      </c>
      <c r="F8" s="281" t="s">
        <v>4</v>
      </c>
      <c r="G8" s="280">
        <v>2</v>
      </c>
      <c r="H8" s="282" t="str">
        <f>Global!H8</f>
        <v>Ecuador</v>
      </c>
      <c r="I8" s="283" t="str">
        <f t="shared" ref="I8:I13" si="0">IF(OR(E8="",G8=""),"",IF(E8&gt;G8,"L",IF(G8&gt;E8,"V","E")))</f>
        <v>V</v>
      </c>
      <c r="J8" s="284"/>
      <c r="K8" s="285">
        <f>IF(Global!E8="","",Global!E8)</f>
        <v>0</v>
      </c>
      <c r="L8" s="285">
        <f>IF(Global!G8="","",Global!G8)</f>
        <v>2</v>
      </c>
      <c r="M8" s="286" t="str">
        <f t="shared" ref="M8:M71" si="1">IF(OR(K8="",L8=""),"",IF(K8&gt;L8,"L",IF(L8&gt;K8,"V","E")))</f>
        <v>V</v>
      </c>
      <c r="N8" s="287">
        <f t="shared" ref="N8:N13" si="2">IF(M8="","",IF(AND(E8=K8,L8=G8),GPOSPuntosPorMarcador,0)+IF(M8=I8,GPOSPuntosPorGanador,0)+IF(E8-G8=K8-L8,GPOSPuntosPorDiferencia,0))</f>
        <v>1</v>
      </c>
      <c r="O8" s="166"/>
      <c r="P8" s="166"/>
      <c r="Q8" s="166"/>
      <c r="R8" s="166"/>
      <c r="S8" s="166"/>
    </row>
    <row r="9" spans="1:19" s="158" customFormat="1" ht="30.95" customHeight="1" thickBot="1" x14ac:dyDescent="0.25">
      <c r="A9" s="276">
        <f>Global!A9</f>
        <v>44886</v>
      </c>
      <c r="B9" s="288">
        <f>Global!B9</f>
        <v>0.41666666666666669</v>
      </c>
      <c r="C9" s="289">
        <f>Global!C9</f>
        <v>2</v>
      </c>
      <c r="D9" s="290" t="str">
        <f>Global!D9</f>
        <v>Senegal</v>
      </c>
      <c r="E9" s="291">
        <v>0</v>
      </c>
      <c r="F9" s="292" t="s">
        <v>4</v>
      </c>
      <c r="G9" s="291">
        <v>3</v>
      </c>
      <c r="H9" s="293" t="str">
        <f>Global!H9</f>
        <v>Holanda (Holland)</v>
      </c>
      <c r="I9" s="283" t="str">
        <f t="shared" si="0"/>
        <v>V</v>
      </c>
      <c r="J9" s="284"/>
      <c r="K9" s="285">
        <f>IF(Global!E9="","",Global!E9)</f>
        <v>0</v>
      </c>
      <c r="L9" s="285">
        <f>IF(Global!G9="","",Global!G9)</f>
        <v>2</v>
      </c>
      <c r="M9" s="294" t="str">
        <f t="shared" si="1"/>
        <v>V</v>
      </c>
      <c r="N9" s="287">
        <f t="shared" si="2"/>
        <v>1</v>
      </c>
      <c r="O9" s="166"/>
      <c r="P9" s="166"/>
      <c r="Q9" s="166"/>
      <c r="R9" s="166"/>
      <c r="S9" s="166"/>
    </row>
    <row r="10" spans="1:19" s="158" customFormat="1" ht="30.95" customHeight="1" thickBot="1" x14ac:dyDescent="0.25">
      <c r="A10" s="276">
        <f>Global!A10</f>
        <v>44890</v>
      </c>
      <c r="B10" s="288">
        <f>Global!B10</f>
        <v>0.29166666666666669</v>
      </c>
      <c r="C10" s="289">
        <f>Global!C10</f>
        <v>17</v>
      </c>
      <c r="D10" s="290" t="str">
        <f>Global!D10</f>
        <v>Qatar</v>
      </c>
      <c r="E10" s="291">
        <v>1</v>
      </c>
      <c r="F10" s="292" t="s">
        <v>4</v>
      </c>
      <c r="G10" s="291">
        <v>1</v>
      </c>
      <c r="H10" s="293" t="str">
        <f>Global!H10</f>
        <v>Senegal</v>
      </c>
      <c r="I10" s="283" t="str">
        <f t="shared" si="0"/>
        <v>E</v>
      </c>
      <c r="J10" s="284"/>
      <c r="K10" s="285">
        <f>IF(Global!E10="","",Global!E10)</f>
        <v>1</v>
      </c>
      <c r="L10" s="285">
        <f>IF(Global!G10="","",Global!G10)</f>
        <v>3</v>
      </c>
      <c r="M10" s="295" t="str">
        <f t="shared" si="1"/>
        <v>V</v>
      </c>
      <c r="N10" s="287">
        <f t="shared" si="2"/>
        <v>0</v>
      </c>
      <c r="O10" s="166"/>
      <c r="P10" s="166"/>
      <c r="Q10" s="166"/>
      <c r="R10" s="166"/>
      <c r="S10" s="166"/>
    </row>
    <row r="11" spans="1:19" s="158" customFormat="1" ht="30.95" customHeight="1" thickBot="1" x14ac:dyDescent="0.25">
      <c r="A11" s="276">
        <f>Global!A11</f>
        <v>44890</v>
      </c>
      <c r="B11" s="288">
        <f>Global!B11</f>
        <v>0.41666666666666669</v>
      </c>
      <c r="C11" s="289">
        <f>Global!C11</f>
        <v>18</v>
      </c>
      <c r="D11" s="290" t="str">
        <f>Global!D11</f>
        <v>Holanda (Holland)</v>
      </c>
      <c r="E11" s="291">
        <v>2</v>
      </c>
      <c r="F11" s="292" t="s">
        <v>4</v>
      </c>
      <c r="G11" s="291">
        <v>1</v>
      </c>
      <c r="H11" s="293" t="str">
        <f>Global!H11</f>
        <v>Ecuador</v>
      </c>
      <c r="I11" s="283" t="str">
        <f t="shared" si="0"/>
        <v>L</v>
      </c>
      <c r="J11" s="284"/>
      <c r="K11" s="285">
        <f>IF(Global!E11="","",Global!E11)</f>
        <v>1</v>
      </c>
      <c r="L11" s="285">
        <f>IF(Global!G11="","",Global!G11)</f>
        <v>1</v>
      </c>
      <c r="M11" s="296" t="str">
        <f t="shared" si="1"/>
        <v>E</v>
      </c>
      <c r="N11" s="287">
        <f t="shared" si="2"/>
        <v>0</v>
      </c>
      <c r="O11" s="166"/>
      <c r="P11" s="166"/>
      <c r="Q11" s="166"/>
      <c r="R11" s="166"/>
      <c r="S11" s="166"/>
    </row>
    <row r="12" spans="1:19" s="158" customFormat="1" ht="30.95" customHeight="1" thickBot="1" x14ac:dyDescent="0.25">
      <c r="A12" s="276">
        <f>Global!A12</f>
        <v>44894</v>
      </c>
      <c r="B12" s="288">
        <f>Global!B12</f>
        <v>0.375</v>
      </c>
      <c r="C12" s="289">
        <f>Global!C12</f>
        <v>33</v>
      </c>
      <c r="D12" s="290" t="str">
        <f>Global!D12</f>
        <v>Holanda (Holland)</v>
      </c>
      <c r="E12" s="291">
        <v>4</v>
      </c>
      <c r="F12" s="292" t="s">
        <v>4</v>
      </c>
      <c r="G12" s="291">
        <v>1</v>
      </c>
      <c r="H12" s="293" t="str">
        <f>Global!H12</f>
        <v>Qatar</v>
      </c>
      <c r="I12" s="283" t="str">
        <f t="shared" si="0"/>
        <v>L</v>
      </c>
      <c r="J12" s="284"/>
      <c r="K12" s="285">
        <f>IF(Global!E12="","",Global!E12)</f>
        <v>2</v>
      </c>
      <c r="L12" s="285">
        <f>IF(Global!G12="","",Global!G12)</f>
        <v>0</v>
      </c>
      <c r="M12" s="296" t="str">
        <f t="shared" si="1"/>
        <v>L</v>
      </c>
      <c r="N12" s="287">
        <f t="shared" si="2"/>
        <v>1</v>
      </c>
      <c r="O12" s="166"/>
      <c r="P12" s="166"/>
      <c r="Q12" s="166"/>
      <c r="R12" s="166"/>
      <c r="S12" s="166"/>
    </row>
    <row r="13" spans="1:19" s="158" customFormat="1" ht="30.95" customHeight="1" thickBot="1" x14ac:dyDescent="0.25">
      <c r="A13" s="276">
        <f>Global!A13</f>
        <v>44894</v>
      </c>
      <c r="B13" s="288">
        <f>Global!B13</f>
        <v>0.375</v>
      </c>
      <c r="C13" s="289">
        <f>Global!C13</f>
        <v>34</v>
      </c>
      <c r="D13" s="290" t="str">
        <f>Global!D13</f>
        <v>Ecuador</v>
      </c>
      <c r="E13" s="291">
        <v>2</v>
      </c>
      <c r="F13" s="292" t="s">
        <v>4</v>
      </c>
      <c r="G13" s="291">
        <v>1</v>
      </c>
      <c r="H13" s="293" t="str">
        <f>Global!H13</f>
        <v>Senegal</v>
      </c>
      <c r="I13" s="283" t="str">
        <f t="shared" si="0"/>
        <v>L</v>
      </c>
      <c r="J13" s="284"/>
      <c r="K13" s="285">
        <f>IF(Global!E13="","",Global!E13)</f>
        <v>1</v>
      </c>
      <c r="L13" s="285">
        <f>IF(Global!G13="","",Global!G13)</f>
        <v>2</v>
      </c>
      <c r="M13" s="296" t="str">
        <f t="shared" si="1"/>
        <v>V</v>
      </c>
      <c r="N13" s="287">
        <f t="shared" si="2"/>
        <v>0</v>
      </c>
      <c r="O13" s="166"/>
      <c r="P13" s="166"/>
      <c r="Q13" s="166"/>
      <c r="R13" s="166"/>
      <c r="S13" s="166"/>
    </row>
    <row r="14" spans="1:19" s="158" customFormat="1" ht="17.25" customHeight="1" thickBot="1" x14ac:dyDescent="0.25">
      <c r="A14" s="297" t="str">
        <f>Global!A14</f>
        <v>GRUPO B (Group B)</v>
      </c>
      <c r="B14" s="298"/>
      <c r="C14" s="299"/>
      <c r="D14" s="298"/>
      <c r="E14" s="300"/>
      <c r="F14" s="298"/>
      <c r="G14" s="300"/>
      <c r="H14" s="298"/>
      <c r="I14" s="301"/>
      <c r="J14" s="117"/>
      <c r="K14" s="302"/>
      <c r="L14" s="302"/>
      <c r="M14" s="303" t="str">
        <f t="shared" si="1"/>
        <v/>
      </c>
      <c r="N14" s="304"/>
      <c r="O14" s="166"/>
      <c r="P14" s="166"/>
      <c r="Q14" s="166"/>
      <c r="R14" s="166"/>
      <c r="S14" s="166"/>
    </row>
    <row r="15" spans="1:19" s="158" customFormat="1" ht="30.95" customHeight="1" thickBot="1" x14ac:dyDescent="0.25">
      <c r="A15" s="276">
        <f>Global!A15</f>
        <v>44886</v>
      </c>
      <c r="B15" s="305">
        <f>Global!B15</f>
        <v>0.29166666666666669</v>
      </c>
      <c r="C15" s="278">
        <f>Global!C15</f>
        <v>3</v>
      </c>
      <c r="D15" s="279" t="str">
        <f>Global!D15</f>
        <v>Inglaterra (England)</v>
      </c>
      <c r="E15" s="280">
        <v>3</v>
      </c>
      <c r="F15" s="281" t="s">
        <v>4</v>
      </c>
      <c r="G15" s="280">
        <v>0</v>
      </c>
      <c r="H15" s="282" t="str">
        <f>Global!H15</f>
        <v>Irán</v>
      </c>
      <c r="I15" s="283" t="str">
        <f t="shared" ref="I15:I20" si="3">IF(OR(E15="",G15=""),"",IF(E15&gt;G15,"L",IF(G15&gt;E15,"V","E")))</f>
        <v>L</v>
      </c>
      <c r="J15" s="284"/>
      <c r="K15" s="285">
        <f>IF(Global!E15="","",Global!E15)</f>
        <v>6</v>
      </c>
      <c r="L15" s="285">
        <f>IF(Global!G15="","",Global!G15)</f>
        <v>2</v>
      </c>
      <c r="M15" s="296" t="str">
        <f t="shared" si="1"/>
        <v>L</v>
      </c>
      <c r="N15" s="287">
        <f t="shared" ref="N15:N20" si="4">IF(M15="","",IF(AND(E15=K15,L15=G15),GPOSPuntosPorMarcador,0)+IF(M15=I15,GPOSPuntosPorGanador,0)+IF(E15-G15=K15-L15,GPOSPuntosPorDiferencia,0))</f>
        <v>1</v>
      </c>
      <c r="O15" s="166"/>
      <c r="P15" s="166"/>
      <c r="Q15" s="166"/>
      <c r="R15" s="166"/>
      <c r="S15" s="166"/>
    </row>
    <row r="16" spans="1:19" s="158" customFormat="1" ht="30.95" customHeight="1" thickBot="1" x14ac:dyDescent="0.25">
      <c r="A16" s="276">
        <f>Global!A16</f>
        <v>44886</v>
      </c>
      <c r="B16" s="306">
        <f>Global!B16</f>
        <v>0.54166666666666663</v>
      </c>
      <c r="C16" s="289">
        <f>Global!C16</f>
        <v>4</v>
      </c>
      <c r="D16" s="290" t="str">
        <f>Global!D16</f>
        <v>Estados Unidos (USA)</v>
      </c>
      <c r="E16" s="291">
        <v>2</v>
      </c>
      <c r="F16" s="292" t="s">
        <v>4</v>
      </c>
      <c r="G16" s="291">
        <v>1</v>
      </c>
      <c r="H16" s="293" t="str">
        <f>Global!H16</f>
        <v>Gales (Wales)</v>
      </c>
      <c r="I16" s="283" t="str">
        <f t="shared" si="3"/>
        <v>L</v>
      </c>
      <c r="J16" s="284"/>
      <c r="K16" s="285">
        <f>IF(Global!E16="","",Global!E16)</f>
        <v>1</v>
      </c>
      <c r="L16" s="285">
        <f>IF(Global!G16="","",Global!G16)</f>
        <v>1</v>
      </c>
      <c r="M16" s="296" t="str">
        <f t="shared" si="1"/>
        <v>E</v>
      </c>
      <c r="N16" s="287">
        <f t="shared" si="4"/>
        <v>0</v>
      </c>
      <c r="O16" s="166"/>
      <c r="P16" s="166"/>
      <c r="Q16" s="166"/>
      <c r="R16" s="166"/>
      <c r="S16" s="166"/>
    </row>
    <row r="17" spans="1:19" s="158" customFormat="1" ht="30.95" customHeight="1" thickBot="1" x14ac:dyDescent="0.25">
      <c r="A17" s="276">
        <f>Global!A17</f>
        <v>44890</v>
      </c>
      <c r="B17" s="306">
        <f>Global!B17</f>
        <v>0.54166666666666663</v>
      </c>
      <c r="C17" s="289">
        <f>Global!C17</f>
        <v>19</v>
      </c>
      <c r="D17" s="290" t="str">
        <f>Global!D17</f>
        <v>Inglaterra (England)</v>
      </c>
      <c r="E17" s="291">
        <v>3</v>
      </c>
      <c r="F17" s="292" t="s">
        <v>4</v>
      </c>
      <c r="G17" s="291">
        <v>2</v>
      </c>
      <c r="H17" s="293" t="str">
        <f>Global!H17</f>
        <v>Estados Unidos (USA)</v>
      </c>
      <c r="I17" s="283" t="str">
        <f t="shared" si="3"/>
        <v>L</v>
      </c>
      <c r="J17" s="284"/>
      <c r="K17" s="285">
        <f>IF(Global!E17="","",Global!E17)</f>
        <v>0</v>
      </c>
      <c r="L17" s="285">
        <f>IF(Global!G17="","",Global!G17)</f>
        <v>0</v>
      </c>
      <c r="M17" s="296" t="str">
        <f t="shared" si="1"/>
        <v>E</v>
      </c>
      <c r="N17" s="287">
        <f t="shared" si="4"/>
        <v>0</v>
      </c>
      <c r="O17" s="166"/>
      <c r="P17" s="166"/>
      <c r="Q17" s="166"/>
      <c r="R17" s="166"/>
      <c r="S17" s="166"/>
    </row>
    <row r="18" spans="1:19" s="158" customFormat="1" ht="30.95" customHeight="1" thickBot="1" x14ac:dyDescent="0.25">
      <c r="A18" s="276">
        <f>Global!A18</f>
        <v>44890</v>
      </c>
      <c r="B18" s="306">
        <f>Global!B18</f>
        <v>0.16666666666666666</v>
      </c>
      <c r="C18" s="289">
        <f>Global!C18</f>
        <v>20</v>
      </c>
      <c r="D18" s="290" t="str">
        <f>Global!D18</f>
        <v>Gales (Wales)</v>
      </c>
      <c r="E18" s="291">
        <v>1</v>
      </c>
      <c r="F18" s="292" t="s">
        <v>4</v>
      </c>
      <c r="G18" s="291">
        <v>1</v>
      </c>
      <c r="H18" s="293" t="str">
        <f>Global!H18</f>
        <v>Irán</v>
      </c>
      <c r="I18" s="283" t="str">
        <f t="shared" si="3"/>
        <v>E</v>
      </c>
      <c r="J18" s="284"/>
      <c r="K18" s="285">
        <f>IF(Global!E18="","",Global!E18)</f>
        <v>0</v>
      </c>
      <c r="L18" s="285">
        <f>IF(Global!G18="","",Global!G18)</f>
        <v>2</v>
      </c>
      <c r="M18" s="296" t="str">
        <f t="shared" si="1"/>
        <v>V</v>
      </c>
      <c r="N18" s="287">
        <f t="shared" si="4"/>
        <v>0</v>
      </c>
      <c r="O18" s="166"/>
      <c r="P18" s="166"/>
      <c r="Q18" s="166"/>
      <c r="R18" s="166"/>
      <c r="S18" s="166"/>
    </row>
    <row r="19" spans="1:19" s="158" customFormat="1" ht="30.95" customHeight="1" thickBot="1" x14ac:dyDescent="0.25">
      <c r="A19" s="276">
        <f>Global!A19</f>
        <v>44894</v>
      </c>
      <c r="B19" s="306">
        <f>Global!B19</f>
        <v>0.54166666666666663</v>
      </c>
      <c r="C19" s="289">
        <f>Global!C19</f>
        <v>35</v>
      </c>
      <c r="D19" s="290" t="str">
        <f>Global!D19</f>
        <v>Gales (Wales)</v>
      </c>
      <c r="E19" s="291">
        <v>1</v>
      </c>
      <c r="F19" s="292" t="s">
        <v>4</v>
      </c>
      <c r="G19" s="291">
        <v>2</v>
      </c>
      <c r="H19" s="293" t="str">
        <f>Global!H19</f>
        <v>Inglaterra (England)</v>
      </c>
      <c r="I19" s="283" t="str">
        <f t="shared" si="3"/>
        <v>V</v>
      </c>
      <c r="J19" s="284"/>
      <c r="K19" s="285">
        <f>IF(Global!E19="","",Global!E19)</f>
        <v>0</v>
      </c>
      <c r="L19" s="285">
        <f>IF(Global!G19="","",Global!G19)</f>
        <v>3</v>
      </c>
      <c r="M19" s="296" t="str">
        <f t="shared" si="1"/>
        <v>V</v>
      </c>
      <c r="N19" s="287">
        <f t="shared" si="4"/>
        <v>1</v>
      </c>
      <c r="O19" s="166"/>
      <c r="P19" s="166"/>
      <c r="Q19" s="166"/>
      <c r="R19" s="166"/>
      <c r="S19" s="166"/>
    </row>
    <row r="20" spans="1:19" s="158" customFormat="1" ht="30.95" customHeight="1" thickBot="1" x14ac:dyDescent="0.25">
      <c r="A20" s="276">
        <f>Global!A20</f>
        <v>44894</v>
      </c>
      <c r="B20" s="306">
        <f>Global!B20</f>
        <v>0.54166666666666663</v>
      </c>
      <c r="C20" s="289">
        <f>Global!C20</f>
        <v>36</v>
      </c>
      <c r="D20" s="290" t="str">
        <f>Global!D20</f>
        <v>Irán</v>
      </c>
      <c r="E20" s="291">
        <v>1</v>
      </c>
      <c r="F20" s="292" t="s">
        <v>4</v>
      </c>
      <c r="G20" s="291">
        <v>3</v>
      </c>
      <c r="H20" s="293" t="str">
        <f>Global!H20</f>
        <v>Estados Unidos (USA)</v>
      </c>
      <c r="I20" s="283" t="str">
        <f t="shared" si="3"/>
        <v>V</v>
      </c>
      <c r="J20" s="284"/>
      <c r="K20" s="285">
        <f>IF(Global!E20="","",Global!E20)</f>
        <v>0</v>
      </c>
      <c r="L20" s="285">
        <f>IF(Global!G20="","",Global!G20)</f>
        <v>1</v>
      </c>
      <c r="M20" s="296" t="str">
        <f t="shared" si="1"/>
        <v>V</v>
      </c>
      <c r="N20" s="287">
        <f t="shared" si="4"/>
        <v>1</v>
      </c>
      <c r="O20" s="166"/>
      <c r="P20" s="166"/>
      <c r="Q20" s="166"/>
      <c r="R20" s="166"/>
      <c r="S20" s="166"/>
    </row>
    <row r="21" spans="1:19" s="158" customFormat="1" ht="17.25" customHeight="1" thickBot="1" x14ac:dyDescent="0.25">
      <c r="A21" s="297" t="str">
        <f>Global!A21</f>
        <v>GRUPO C (Group C)</v>
      </c>
      <c r="B21" s="298"/>
      <c r="C21" s="299"/>
      <c r="D21" s="298"/>
      <c r="E21" s="300"/>
      <c r="F21" s="298"/>
      <c r="G21" s="300"/>
      <c r="H21" s="298"/>
      <c r="I21" s="301"/>
      <c r="J21" s="117"/>
      <c r="K21" s="302"/>
      <c r="L21" s="302"/>
      <c r="M21" s="303" t="str">
        <f t="shared" si="1"/>
        <v/>
      </c>
      <c r="N21" s="304"/>
      <c r="O21" s="166"/>
      <c r="P21" s="166"/>
      <c r="Q21" s="166"/>
      <c r="R21" s="166"/>
      <c r="S21" s="166"/>
    </row>
    <row r="22" spans="1:19" s="158" customFormat="1" ht="30.95" customHeight="1" thickBot="1" x14ac:dyDescent="0.25">
      <c r="A22" s="276">
        <f>Global!A22</f>
        <v>44887</v>
      </c>
      <c r="B22" s="305">
        <f>Global!B22</f>
        <v>0.16666666666666666</v>
      </c>
      <c r="C22" s="278">
        <f>Global!C22</f>
        <v>5</v>
      </c>
      <c r="D22" s="279" t="str">
        <f>Global!D22</f>
        <v>Argentina</v>
      </c>
      <c r="E22" s="280">
        <v>4</v>
      </c>
      <c r="F22" s="281" t="s">
        <v>4</v>
      </c>
      <c r="G22" s="280">
        <v>2</v>
      </c>
      <c r="H22" s="282" t="str">
        <f>Global!H22</f>
        <v>A. Saudita (Saudi A.)</v>
      </c>
      <c r="I22" s="283" t="str">
        <f t="shared" ref="I22:I27" si="5">IF(OR(E22="",G22=""),"",IF(E22&gt;G22,"L",IF(G22&gt;E22,"V","E")))</f>
        <v>L</v>
      </c>
      <c r="J22" s="284"/>
      <c r="K22" s="285">
        <f>IF(Global!E22="","",Global!E22)</f>
        <v>1</v>
      </c>
      <c r="L22" s="285">
        <f>IF(Global!G22="","",Global!G22)</f>
        <v>2</v>
      </c>
      <c r="M22" s="296" t="str">
        <f t="shared" si="1"/>
        <v>V</v>
      </c>
      <c r="N22" s="287">
        <f t="shared" ref="N22:N27" si="6">IF(M22="","",IF(AND(E22=K22,L22=G22),GPOSPuntosPorMarcador,0)+IF(M22=I22,GPOSPuntosPorGanador,0)+IF(E22-G22=K22-L22,GPOSPuntosPorDiferencia,0))</f>
        <v>0</v>
      </c>
      <c r="O22" s="166"/>
      <c r="P22" s="166"/>
      <c r="Q22" s="166"/>
      <c r="R22" s="166"/>
      <c r="S22" s="166"/>
    </row>
    <row r="23" spans="1:19" s="158" customFormat="1" ht="30.95" customHeight="1" thickBot="1" x14ac:dyDescent="0.25">
      <c r="A23" s="276">
        <f>Global!A23</f>
        <v>44887</v>
      </c>
      <c r="B23" s="306">
        <f>Global!B23</f>
        <v>0.41666666666666669</v>
      </c>
      <c r="C23" s="289">
        <f>Global!C23</f>
        <v>6</v>
      </c>
      <c r="D23" s="290" t="str">
        <f>Global!D23</f>
        <v>México</v>
      </c>
      <c r="E23" s="291">
        <v>2</v>
      </c>
      <c r="F23" s="292" t="s">
        <v>4</v>
      </c>
      <c r="G23" s="291">
        <v>2</v>
      </c>
      <c r="H23" s="293" t="str">
        <f>Global!H23</f>
        <v>Polonia (Poland)</v>
      </c>
      <c r="I23" s="283" t="str">
        <f t="shared" si="5"/>
        <v>E</v>
      </c>
      <c r="J23" s="284"/>
      <c r="K23" s="285">
        <f>IF(Global!E23="","",Global!E23)</f>
        <v>0</v>
      </c>
      <c r="L23" s="285">
        <f>IF(Global!G23="","",Global!G23)</f>
        <v>0</v>
      </c>
      <c r="M23" s="296" t="str">
        <f t="shared" si="1"/>
        <v>E</v>
      </c>
      <c r="N23" s="287">
        <f t="shared" si="6"/>
        <v>2</v>
      </c>
      <c r="O23" s="166"/>
      <c r="P23" s="166"/>
      <c r="Q23" s="166"/>
      <c r="R23" s="166"/>
      <c r="S23" s="166"/>
    </row>
    <row r="24" spans="1:19" s="158" customFormat="1" ht="30.95" customHeight="1" thickBot="1" x14ac:dyDescent="0.25">
      <c r="A24" s="276">
        <f>Global!A24</f>
        <v>44891</v>
      </c>
      <c r="B24" s="306">
        <f>Global!B24</f>
        <v>0.54166666666666663</v>
      </c>
      <c r="C24" s="289">
        <f>Global!C24</f>
        <v>22</v>
      </c>
      <c r="D24" s="290" t="str">
        <f>Global!D24</f>
        <v>Argentina</v>
      </c>
      <c r="E24" s="291">
        <v>2</v>
      </c>
      <c r="F24" s="292" t="s">
        <v>4</v>
      </c>
      <c r="G24" s="291">
        <v>1</v>
      </c>
      <c r="H24" s="293" t="str">
        <f>Global!H24</f>
        <v>México</v>
      </c>
      <c r="I24" s="283" t="str">
        <f t="shared" si="5"/>
        <v>L</v>
      </c>
      <c r="J24" s="284"/>
      <c r="K24" s="285">
        <f>IF(Global!E24="","",Global!E24)</f>
        <v>2</v>
      </c>
      <c r="L24" s="285">
        <f>IF(Global!G24="","",Global!G24)</f>
        <v>0</v>
      </c>
      <c r="M24" s="296" t="str">
        <f t="shared" si="1"/>
        <v>L</v>
      </c>
      <c r="N24" s="287">
        <f t="shared" si="6"/>
        <v>1</v>
      </c>
      <c r="O24" s="166"/>
      <c r="P24" s="166"/>
      <c r="Q24" s="166"/>
      <c r="R24" s="166"/>
      <c r="S24" s="166"/>
    </row>
    <row r="25" spans="1:19" s="158" customFormat="1" ht="30.95" customHeight="1" thickBot="1" x14ac:dyDescent="0.25">
      <c r="A25" s="276">
        <f>Global!A25</f>
        <v>44891</v>
      </c>
      <c r="B25" s="306">
        <f>Global!B25</f>
        <v>0.29166666666666669</v>
      </c>
      <c r="C25" s="289">
        <f>Global!C25</f>
        <v>23</v>
      </c>
      <c r="D25" s="290" t="str">
        <f>Global!D25</f>
        <v>Polonia (Poland)</v>
      </c>
      <c r="E25" s="291">
        <v>1</v>
      </c>
      <c r="F25" s="292" t="s">
        <v>4</v>
      </c>
      <c r="G25" s="291">
        <v>0</v>
      </c>
      <c r="H25" s="293" t="str">
        <f>Global!H25</f>
        <v>A. Saudita (Saudi A.)</v>
      </c>
      <c r="I25" s="283" t="str">
        <f t="shared" si="5"/>
        <v>L</v>
      </c>
      <c r="J25" s="284"/>
      <c r="K25" s="285">
        <f>IF(Global!E25="","",Global!E25)</f>
        <v>2</v>
      </c>
      <c r="L25" s="285">
        <f>IF(Global!G25="","",Global!G25)</f>
        <v>0</v>
      </c>
      <c r="M25" s="296" t="str">
        <f t="shared" si="1"/>
        <v>L</v>
      </c>
      <c r="N25" s="287">
        <f t="shared" si="6"/>
        <v>1</v>
      </c>
      <c r="O25" s="166"/>
      <c r="P25" s="166"/>
      <c r="Q25" s="166"/>
      <c r="R25" s="166"/>
      <c r="S25" s="166"/>
    </row>
    <row r="26" spans="1:19" s="158" customFormat="1" ht="30.95" customHeight="1" thickBot="1" x14ac:dyDescent="0.25">
      <c r="A26" s="276">
        <f>Global!A26</f>
        <v>44895</v>
      </c>
      <c r="B26" s="306">
        <f>Global!B26</f>
        <v>0.54166666666666663</v>
      </c>
      <c r="C26" s="289">
        <f>Global!C26</f>
        <v>37</v>
      </c>
      <c r="D26" s="290" t="str">
        <f>Global!D26</f>
        <v>Polonia (Poland)</v>
      </c>
      <c r="E26" s="291">
        <v>1</v>
      </c>
      <c r="F26" s="292" t="s">
        <v>4</v>
      </c>
      <c r="G26" s="291">
        <v>3</v>
      </c>
      <c r="H26" s="293" t="str">
        <f>Global!H26</f>
        <v>Argentina</v>
      </c>
      <c r="I26" s="283" t="str">
        <f t="shared" si="5"/>
        <v>V</v>
      </c>
      <c r="J26" s="284"/>
      <c r="K26" s="285">
        <f>IF(Global!E26="","",Global!E26)</f>
        <v>0</v>
      </c>
      <c r="L26" s="285">
        <f>IF(Global!G26="","",Global!G26)</f>
        <v>2</v>
      </c>
      <c r="M26" s="296" t="str">
        <f t="shared" si="1"/>
        <v>V</v>
      </c>
      <c r="N26" s="287">
        <f t="shared" si="6"/>
        <v>2</v>
      </c>
      <c r="O26" s="166"/>
      <c r="P26" s="166"/>
      <c r="Q26" s="166"/>
      <c r="R26" s="166"/>
      <c r="S26" s="166"/>
    </row>
    <row r="27" spans="1:19" s="158" customFormat="1" ht="30.95" customHeight="1" thickBot="1" x14ac:dyDescent="0.25">
      <c r="A27" s="276">
        <f>Global!A27</f>
        <v>44895</v>
      </c>
      <c r="B27" s="306">
        <f>Global!B27</f>
        <v>0.54166666666666663</v>
      </c>
      <c r="C27" s="289">
        <f>Global!C27</f>
        <v>38</v>
      </c>
      <c r="D27" s="290" t="str">
        <f>Global!D27</f>
        <v>A. Saudita (Saudi A.)</v>
      </c>
      <c r="E27" s="291">
        <v>1</v>
      </c>
      <c r="F27" s="292" t="s">
        <v>4</v>
      </c>
      <c r="G27" s="291">
        <v>3</v>
      </c>
      <c r="H27" s="293" t="str">
        <f>Global!H27</f>
        <v>México</v>
      </c>
      <c r="I27" s="283" t="str">
        <f t="shared" si="5"/>
        <v>V</v>
      </c>
      <c r="J27" s="284"/>
      <c r="K27" s="285">
        <f>IF(Global!E27="","",Global!E27)</f>
        <v>1</v>
      </c>
      <c r="L27" s="285">
        <f>IF(Global!G27="","",Global!G27)</f>
        <v>2</v>
      </c>
      <c r="M27" s="296" t="str">
        <f t="shared" si="1"/>
        <v>V</v>
      </c>
      <c r="N27" s="287">
        <f t="shared" si="6"/>
        <v>1</v>
      </c>
      <c r="O27" s="166"/>
      <c r="P27" s="166"/>
      <c r="Q27" s="166"/>
      <c r="R27" s="166"/>
      <c r="S27" s="166"/>
    </row>
    <row r="28" spans="1:19" s="158" customFormat="1" ht="17.25" customHeight="1" thickBot="1" x14ac:dyDescent="0.25">
      <c r="A28" s="297" t="str">
        <f>Global!A28</f>
        <v>GRUPO D (Group D )</v>
      </c>
      <c r="B28" s="298"/>
      <c r="C28" s="299"/>
      <c r="D28" s="298"/>
      <c r="E28" s="300"/>
      <c r="F28" s="298"/>
      <c r="G28" s="300"/>
      <c r="H28" s="298"/>
      <c r="I28" s="301"/>
      <c r="J28" s="117"/>
      <c r="K28" s="302"/>
      <c r="L28" s="302"/>
      <c r="M28" s="303" t="str">
        <f t="shared" si="1"/>
        <v/>
      </c>
      <c r="N28" s="304"/>
      <c r="O28" s="166"/>
      <c r="P28" s="166"/>
      <c r="Q28" s="166"/>
      <c r="R28" s="166"/>
      <c r="S28" s="166"/>
    </row>
    <row r="29" spans="1:19" s="158" customFormat="1" ht="30.95" customHeight="1" thickBot="1" x14ac:dyDescent="0.25">
      <c r="A29" s="276">
        <f>Global!A29</f>
        <v>44887</v>
      </c>
      <c r="B29" s="305">
        <f>Global!B29</f>
        <v>0.54166666666666663</v>
      </c>
      <c r="C29" s="278">
        <f>Global!C29</f>
        <v>7</v>
      </c>
      <c r="D29" s="279" t="str">
        <f>Global!D29</f>
        <v>Francia (France)</v>
      </c>
      <c r="E29" s="280">
        <v>3</v>
      </c>
      <c r="F29" s="281" t="s">
        <v>4</v>
      </c>
      <c r="G29" s="280">
        <v>2</v>
      </c>
      <c r="H29" s="282" t="str">
        <f>Global!H29</f>
        <v>Australia</v>
      </c>
      <c r="I29" s="283" t="str">
        <f t="shared" ref="I29:I34" si="7">IF(OR(E29="",G29=""),"",IF(E29&gt;G29,"L",IF(G29&gt;E29,"V","E")))</f>
        <v>L</v>
      </c>
      <c r="J29" s="284"/>
      <c r="K29" s="285">
        <f>IF(Global!E29="","",Global!E29)</f>
        <v>4</v>
      </c>
      <c r="L29" s="285">
        <f>IF(Global!G29="","",Global!G29)</f>
        <v>1</v>
      </c>
      <c r="M29" s="296" t="str">
        <f t="shared" si="1"/>
        <v>L</v>
      </c>
      <c r="N29" s="287">
        <f t="shared" ref="N29:N34" si="8">IF(M29="","",IF(AND(E29=K29,L29=G29),GPOSPuntosPorMarcador,0)+IF(M29=I29,GPOSPuntosPorGanador,0)+IF(E29-G29=K29-L29,GPOSPuntosPorDiferencia,0))</f>
        <v>1</v>
      </c>
      <c r="O29" s="166"/>
      <c r="P29" s="166"/>
      <c r="Q29" s="166"/>
      <c r="R29" s="166"/>
      <c r="S29" s="166"/>
    </row>
    <row r="30" spans="1:19" s="158" customFormat="1" ht="30.95" customHeight="1" thickBot="1" x14ac:dyDescent="0.25">
      <c r="A30" s="276">
        <f>Global!A30</f>
        <v>44887</v>
      </c>
      <c r="B30" s="306">
        <f>Global!B30</f>
        <v>0.29166666666666669</v>
      </c>
      <c r="C30" s="289">
        <f>Global!C30</f>
        <v>8</v>
      </c>
      <c r="D30" s="290" t="str">
        <f>Global!D30</f>
        <v>Dinamarca (Denmark)</v>
      </c>
      <c r="E30" s="291">
        <v>2</v>
      </c>
      <c r="F30" s="292" t="s">
        <v>4</v>
      </c>
      <c r="G30" s="291">
        <v>1</v>
      </c>
      <c r="H30" s="293" t="str">
        <f>Global!H30</f>
        <v>Túnez (Tunisia)</v>
      </c>
      <c r="I30" s="283" t="str">
        <f t="shared" si="7"/>
        <v>L</v>
      </c>
      <c r="J30" s="284"/>
      <c r="K30" s="285">
        <f>IF(Global!E30="","",Global!E30)</f>
        <v>0</v>
      </c>
      <c r="L30" s="285">
        <f>IF(Global!G30="","",Global!G30)</f>
        <v>0</v>
      </c>
      <c r="M30" s="296" t="str">
        <f t="shared" si="1"/>
        <v>E</v>
      </c>
      <c r="N30" s="287">
        <f t="shared" si="8"/>
        <v>0</v>
      </c>
      <c r="O30" s="166"/>
      <c r="P30" s="166"/>
      <c r="Q30" s="166"/>
      <c r="R30" s="166"/>
      <c r="S30" s="166"/>
    </row>
    <row r="31" spans="1:19" s="158" customFormat="1" ht="30.95" customHeight="1" thickBot="1" x14ac:dyDescent="0.25">
      <c r="A31" s="276">
        <f>Global!A31</f>
        <v>44891</v>
      </c>
      <c r="B31" s="306">
        <f>Global!B31</f>
        <v>0.41666666666666669</v>
      </c>
      <c r="C31" s="289">
        <f>Global!C31</f>
        <v>21</v>
      </c>
      <c r="D31" s="290" t="str">
        <f>Global!D31</f>
        <v>Francia (France)</v>
      </c>
      <c r="E31" s="291">
        <v>3</v>
      </c>
      <c r="F31" s="292" t="s">
        <v>4</v>
      </c>
      <c r="G31" s="291">
        <v>2</v>
      </c>
      <c r="H31" s="293" t="str">
        <f>Global!H31</f>
        <v>Dinamarca (Denmark)</v>
      </c>
      <c r="I31" s="283" t="str">
        <f t="shared" si="7"/>
        <v>L</v>
      </c>
      <c r="J31" s="284"/>
      <c r="K31" s="285">
        <f>IF(Global!E31="","",Global!E31)</f>
        <v>2</v>
      </c>
      <c r="L31" s="285">
        <f>IF(Global!G31="","",Global!G31)</f>
        <v>1</v>
      </c>
      <c r="M31" s="296" t="str">
        <f t="shared" si="1"/>
        <v>L</v>
      </c>
      <c r="N31" s="287">
        <f t="shared" si="8"/>
        <v>2</v>
      </c>
      <c r="O31" s="166"/>
      <c r="P31" s="166"/>
      <c r="Q31" s="166"/>
      <c r="R31" s="166"/>
      <c r="S31" s="166"/>
    </row>
    <row r="32" spans="1:19" s="158" customFormat="1" ht="30.95" customHeight="1" thickBot="1" x14ac:dyDescent="0.25">
      <c r="A32" s="276">
        <f>Global!A32</f>
        <v>44891</v>
      </c>
      <c r="B32" s="306">
        <f>Global!B32</f>
        <v>0.16666666666666666</v>
      </c>
      <c r="C32" s="289">
        <f>Global!C32</f>
        <v>24</v>
      </c>
      <c r="D32" s="290" t="str">
        <f>Global!D32</f>
        <v>Túnez (Tunisia)</v>
      </c>
      <c r="E32" s="291">
        <v>1</v>
      </c>
      <c r="F32" s="292" t="s">
        <v>4</v>
      </c>
      <c r="G32" s="291">
        <v>1</v>
      </c>
      <c r="H32" s="293" t="str">
        <f>Global!H32</f>
        <v>Australia</v>
      </c>
      <c r="I32" s="283" t="str">
        <f t="shared" si="7"/>
        <v>E</v>
      </c>
      <c r="J32" s="284"/>
      <c r="K32" s="285">
        <f>IF(Global!E32="","",Global!E32)</f>
        <v>0</v>
      </c>
      <c r="L32" s="285">
        <f>IF(Global!G32="","",Global!G32)</f>
        <v>1</v>
      </c>
      <c r="M32" s="296" t="str">
        <f t="shared" si="1"/>
        <v>V</v>
      </c>
      <c r="N32" s="287">
        <f t="shared" si="8"/>
        <v>0</v>
      </c>
      <c r="O32" s="166"/>
      <c r="P32" s="166"/>
      <c r="Q32" s="166"/>
      <c r="R32" s="166"/>
      <c r="S32" s="166"/>
    </row>
    <row r="33" spans="1:19" s="158" customFormat="1" ht="30.95" customHeight="1" thickBot="1" x14ac:dyDescent="0.25">
      <c r="A33" s="276">
        <f>Global!A33</f>
        <v>44895</v>
      </c>
      <c r="B33" s="306">
        <f>Global!B33</f>
        <v>0.375</v>
      </c>
      <c r="C33" s="289">
        <f>Global!C33</f>
        <v>39</v>
      </c>
      <c r="D33" s="290" t="str">
        <f>Global!D33</f>
        <v>Túnez (Tunisia)</v>
      </c>
      <c r="E33" s="291">
        <v>1</v>
      </c>
      <c r="F33" s="292" t="s">
        <v>4</v>
      </c>
      <c r="G33" s="291">
        <v>3</v>
      </c>
      <c r="H33" s="293" t="str">
        <f>Global!H33</f>
        <v>Francia (France)</v>
      </c>
      <c r="I33" s="283" t="str">
        <f t="shared" si="7"/>
        <v>V</v>
      </c>
      <c r="J33" s="284"/>
      <c r="K33" s="285">
        <f>IF(Global!E33="","",Global!E33)</f>
        <v>1</v>
      </c>
      <c r="L33" s="285">
        <f>IF(Global!G33="","",Global!G33)</f>
        <v>0</v>
      </c>
      <c r="M33" s="296" t="str">
        <f t="shared" si="1"/>
        <v>L</v>
      </c>
      <c r="N33" s="287">
        <f t="shared" si="8"/>
        <v>0</v>
      </c>
      <c r="O33" s="166"/>
      <c r="P33" s="166"/>
      <c r="Q33" s="166"/>
      <c r="R33" s="166"/>
      <c r="S33" s="166"/>
    </row>
    <row r="34" spans="1:19" s="158" customFormat="1" ht="30.95" customHeight="1" thickBot="1" x14ac:dyDescent="0.25">
      <c r="A34" s="276">
        <f>Global!A34</f>
        <v>44895</v>
      </c>
      <c r="B34" s="306">
        <f>Global!B34</f>
        <v>0.375</v>
      </c>
      <c r="C34" s="289">
        <f>Global!C34</f>
        <v>40</v>
      </c>
      <c r="D34" s="290" t="str">
        <f>Global!D34</f>
        <v>Australia</v>
      </c>
      <c r="E34" s="291">
        <v>2</v>
      </c>
      <c r="F34" s="292" t="s">
        <v>4</v>
      </c>
      <c r="G34" s="291">
        <v>2</v>
      </c>
      <c r="H34" s="293" t="str">
        <f>Global!H34</f>
        <v>Dinamarca (Denmark)</v>
      </c>
      <c r="I34" s="283" t="str">
        <f t="shared" si="7"/>
        <v>E</v>
      </c>
      <c r="J34" s="284"/>
      <c r="K34" s="285">
        <f>IF(Global!E34="","",Global!E34)</f>
        <v>1</v>
      </c>
      <c r="L34" s="285">
        <f>IF(Global!G34="","",Global!G34)</f>
        <v>0</v>
      </c>
      <c r="M34" s="296" t="str">
        <f t="shared" si="1"/>
        <v>L</v>
      </c>
      <c r="N34" s="287">
        <f t="shared" si="8"/>
        <v>0</v>
      </c>
      <c r="O34" s="166"/>
      <c r="P34" s="166"/>
      <c r="Q34" s="166"/>
      <c r="R34" s="166"/>
      <c r="S34" s="166"/>
    </row>
    <row r="35" spans="1:19" s="158" customFormat="1" ht="17.25" customHeight="1" thickBot="1" x14ac:dyDescent="0.25">
      <c r="A35" s="297" t="str">
        <f>Global!A35</f>
        <v>Grupo E  (Group  E)</v>
      </c>
      <c r="B35" s="298"/>
      <c r="C35" s="299"/>
      <c r="D35" s="298"/>
      <c r="E35" s="300"/>
      <c r="F35" s="298"/>
      <c r="G35" s="300"/>
      <c r="H35" s="298"/>
      <c r="I35" s="301"/>
      <c r="J35" s="117"/>
      <c r="K35" s="302"/>
      <c r="L35" s="302"/>
      <c r="M35" s="303" t="str">
        <f t="shared" si="1"/>
        <v/>
      </c>
      <c r="N35" s="304"/>
      <c r="O35" s="166"/>
      <c r="P35" s="166"/>
      <c r="Q35" s="166"/>
      <c r="R35" s="166"/>
      <c r="S35" s="166"/>
    </row>
    <row r="36" spans="1:19" s="158" customFormat="1" ht="30.95" customHeight="1" thickBot="1" x14ac:dyDescent="0.25">
      <c r="A36" s="276">
        <f>Global!A36</f>
        <v>44888</v>
      </c>
      <c r="B36" s="305">
        <f>Global!B36</f>
        <v>0.41666666666666669</v>
      </c>
      <c r="C36" s="278">
        <f>Global!C36</f>
        <v>9</v>
      </c>
      <c r="D36" s="279" t="str">
        <f>Global!D36</f>
        <v>España (Spain)</v>
      </c>
      <c r="E36" s="280">
        <v>2</v>
      </c>
      <c r="F36" s="281" t="s">
        <v>4</v>
      </c>
      <c r="G36" s="280">
        <v>0</v>
      </c>
      <c r="H36" s="282" t="str">
        <f>Global!H36</f>
        <v>Costa Rica</v>
      </c>
      <c r="I36" s="283" t="str">
        <f t="shared" ref="I36:I41" si="9">IF(OR(E36="",G36=""),"",IF(E36&gt;G36,"L",IF(G36&gt;E36,"V","E")))</f>
        <v>L</v>
      </c>
      <c r="J36" s="284"/>
      <c r="K36" s="285">
        <f>IF(Global!E36="","",Global!E36)</f>
        <v>7</v>
      </c>
      <c r="L36" s="285">
        <f>IF(Global!G36="","",Global!G36)</f>
        <v>0</v>
      </c>
      <c r="M36" s="296" t="str">
        <f t="shared" si="1"/>
        <v>L</v>
      </c>
      <c r="N36" s="287">
        <f t="shared" ref="N36:N41" si="10">IF(M36="","",IF(AND(E36=K36,L36=G36),GPOSPuntosPorMarcador,0)+IF(M36=I36,GPOSPuntosPorGanador,0)+IF(E36-G36=K36-L36,GPOSPuntosPorDiferencia,0))</f>
        <v>1</v>
      </c>
      <c r="O36" s="166"/>
      <c r="P36" s="166"/>
      <c r="Q36" s="166"/>
      <c r="R36" s="166"/>
      <c r="S36" s="166"/>
    </row>
    <row r="37" spans="1:19" s="158" customFormat="1" ht="30.95" customHeight="1" thickBot="1" x14ac:dyDescent="0.25">
      <c r="A37" s="276">
        <f>Global!A37</f>
        <v>44888</v>
      </c>
      <c r="B37" s="306">
        <f>Global!B37</f>
        <v>0.29166666666666669</v>
      </c>
      <c r="C37" s="289">
        <f>Global!C37</f>
        <v>10</v>
      </c>
      <c r="D37" s="290" t="str">
        <f>Global!D37</f>
        <v>Alemania (Germany)</v>
      </c>
      <c r="E37" s="291">
        <v>3</v>
      </c>
      <c r="F37" s="292" t="s">
        <v>4</v>
      </c>
      <c r="G37" s="291">
        <v>2</v>
      </c>
      <c r="H37" s="293" t="str">
        <f>Global!H37</f>
        <v>Japón (Japan)</v>
      </c>
      <c r="I37" s="283" t="str">
        <f t="shared" si="9"/>
        <v>L</v>
      </c>
      <c r="J37" s="284"/>
      <c r="K37" s="285">
        <f>IF(Global!E37="","",Global!E37)</f>
        <v>1</v>
      </c>
      <c r="L37" s="285">
        <f>IF(Global!G37="","",Global!G37)</f>
        <v>2</v>
      </c>
      <c r="M37" s="296" t="str">
        <f t="shared" si="1"/>
        <v>V</v>
      </c>
      <c r="N37" s="287">
        <f t="shared" si="10"/>
        <v>0</v>
      </c>
      <c r="O37" s="166"/>
      <c r="P37" s="166"/>
      <c r="Q37" s="166"/>
      <c r="R37" s="166"/>
      <c r="S37" s="166"/>
    </row>
    <row r="38" spans="1:19" s="158" customFormat="1" ht="30.95" customHeight="1" thickBot="1" x14ac:dyDescent="0.25">
      <c r="A38" s="276">
        <f>Global!A38</f>
        <v>44892</v>
      </c>
      <c r="B38" s="306">
        <f>Global!B38</f>
        <v>0.54166666666666663</v>
      </c>
      <c r="C38" s="289">
        <f>Global!C38</f>
        <v>25</v>
      </c>
      <c r="D38" s="290" t="str">
        <f>Global!D38</f>
        <v>España (Spain)</v>
      </c>
      <c r="E38" s="291">
        <v>2</v>
      </c>
      <c r="F38" s="292" t="s">
        <v>4</v>
      </c>
      <c r="G38" s="291">
        <v>1</v>
      </c>
      <c r="H38" s="293" t="str">
        <f>Global!H38</f>
        <v>Alemania (Germany)</v>
      </c>
      <c r="I38" s="283" t="str">
        <f t="shared" si="9"/>
        <v>L</v>
      </c>
      <c r="J38" s="284"/>
      <c r="K38" s="285">
        <f>IF(Global!E38="","",Global!E38)</f>
        <v>1</v>
      </c>
      <c r="L38" s="285">
        <f>IF(Global!G38="","",Global!G38)</f>
        <v>1</v>
      </c>
      <c r="M38" s="296" t="str">
        <f t="shared" si="1"/>
        <v>E</v>
      </c>
      <c r="N38" s="287">
        <f t="shared" si="10"/>
        <v>0</v>
      </c>
      <c r="O38" s="166"/>
      <c r="P38" s="166"/>
      <c r="Q38" s="166"/>
      <c r="R38" s="166"/>
      <c r="S38" s="166"/>
    </row>
    <row r="39" spans="1:19" s="158" customFormat="1" ht="30.95" customHeight="1" thickBot="1" x14ac:dyDescent="0.25">
      <c r="A39" s="276">
        <f>Global!A39</f>
        <v>44892</v>
      </c>
      <c r="B39" s="306">
        <f>Global!B39</f>
        <v>0.16666666666666666</v>
      </c>
      <c r="C39" s="289">
        <f>Global!C39</f>
        <v>26</v>
      </c>
      <c r="D39" s="290" t="str">
        <f>Global!D39</f>
        <v>Japón (Japan)</v>
      </c>
      <c r="E39" s="280">
        <v>2</v>
      </c>
      <c r="F39" s="292" t="s">
        <v>4</v>
      </c>
      <c r="G39" s="280">
        <v>1</v>
      </c>
      <c r="H39" s="293" t="str">
        <f>Global!H39</f>
        <v>Costa Rica</v>
      </c>
      <c r="I39" s="283" t="str">
        <f t="shared" si="9"/>
        <v>L</v>
      </c>
      <c r="J39" s="284"/>
      <c r="K39" s="285">
        <f>IF(Global!E39="","",Global!E39)</f>
        <v>0</v>
      </c>
      <c r="L39" s="285">
        <f>IF(Global!G39="","",Global!G39)</f>
        <v>1</v>
      </c>
      <c r="M39" s="296" t="str">
        <f t="shared" si="1"/>
        <v>V</v>
      </c>
      <c r="N39" s="287">
        <f t="shared" si="10"/>
        <v>0</v>
      </c>
      <c r="O39" s="166"/>
      <c r="P39" s="166"/>
      <c r="Q39" s="166"/>
      <c r="R39" s="166"/>
      <c r="S39" s="166"/>
    </row>
    <row r="40" spans="1:19" s="158" customFormat="1" ht="30.95" customHeight="1" thickBot="1" x14ac:dyDescent="0.25">
      <c r="A40" s="276">
        <f>Global!A40</f>
        <v>44896</v>
      </c>
      <c r="B40" s="306">
        <f>Global!B40</f>
        <v>0.54166666666666663</v>
      </c>
      <c r="C40" s="289">
        <f>Global!C40</f>
        <v>43</v>
      </c>
      <c r="D40" s="290" t="str">
        <f>Global!D40</f>
        <v>Japón (Japan)</v>
      </c>
      <c r="E40" s="307">
        <v>1</v>
      </c>
      <c r="F40" s="292" t="s">
        <v>4</v>
      </c>
      <c r="G40" s="307">
        <v>3</v>
      </c>
      <c r="H40" s="293" t="str">
        <f>Global!H40</f>
        <v>España (Spain)</v>
      </c>
      <c r="I40" s="283" t="str">
        <f t="shared" si="9"/>
        <v>V</v>
      </c>
      <c r="J40" s="284"/>
      <c r="K40" s="285">
        <f>IF(Global!E40="","",Global!E40)</f>
        <v>2</v>
      </c>
      <c r="L40" s="285">
        <f>IF(Global!G40="","",Global!G40)</f>
        <v>1</v>
      </c>
      <c r="M40" s="296" t="str">
        <f t="shared" si="1"/>
        <v>L</v>
      </c>
      <c r="N40" s="287">
        <f t="shared" si="10"/>
        <v>0</v>
      </c>
      <c r="O40" s="166"/>
      <c r="P40" s="166"/>
      <c r="Q40" s="166"/>
      <c r="R40" s="166"/>
      <c r="S40" s="166"/>
    </row>
    <row r="41" spans="1:19" s="158" customFormat="1" ht="30.95" customHeight="1" thickBot="1" x14ac:dyDescent="0.25">
      <c r="A41" s="276">
        <f>Global!A41</f>
        <v>44896</v>
      </c>
      <c r="B41" s="306">
        <f>Global!B41</f>
        <v>0.54166666666666663</v>
      </c>
      <c r="C41" s="289">
        <f>Global!C41</f>
        <v>44</v>
      </c>
      <c r="D41" s="290" t="str">
        <f>Global!D41</f>
        <v>Costa Rica</v>
      </c>
      <c r="E41" s="280">
        <v>2</v>
      </c>
      <c r="F41" s="292" t="s">
        <v>4</v>
      </c>
      <c r="G41" s="280">
        <v>4</v>
      </c>
      <c r="H41" s="293" t="str">
        <f>Global!H41</f>
        <v>Alemania (Germany)</v>
      </c>
      <c r="I41" s="283" t="str">
        <f t="shared" si="9"/>
        <v>V</v>
      </c>
      <c r="J41" s="284"/>
      <c r="K41" s="285">
        <f>IF(Global!E41="","",Global!E41)</f>
        <v>2</v>
      </c>
      <c r="L41" s="285">
        <f>IF(Global!G41="","",Global!G41)</f>
        <v>4</v>
      </c>
      <c r="M41" s="296" t="str">
        <f t="shared" si="1"/>
        <v>V</v>
      </c>
      <c r="N41" s="287">
        <f t="shared" si="10"/>
        <v>3</v>
      </c>
      <c r="O41" s="166"/>
      <c r="P41" s="166"/>
      <c r="Q41" s="166"/>
      <c r="R41" s="166"/>
      <c r="S41" s="166"/>
    </row>
    <row r="42" spans="1:19" s="158" customFormat="1" ht="17.25" customHeight="1" thickBot="1" x14ac:dyDescent="0.25">
      <c r="A42" s="297" t="str">
        <f>Global!A42</f>
        <v>GRUPO F (Group F )</v>
      </c>
      <c r="B42" s="298"/>
      <c r="C42" s="299"/>
      <c r="D42" s="298"/>
      <c r="E42" s="300"/>
      <c r="F42" s="298"/>
      <c r="G42" s="300"/>
      <c r="H42" s="298"/>
      <c r="I42" s="301"/>
      <c r="J42" s="117"/>
      <c r="K42" s="302"/>
      <c r="L42" s="302"/>
      <c r="M42" s="303" t="str">
        <f t="shared" si="1"/>
        <v/>
      </c>
      <c r="N42" s="304"/>
      <c r="O42" s="166"/>
      <c r="P42" s="166"/>
      <c r="Q42" s="166"/>
      <c r="R42" s="166"/>
      <c r="S42" s="166"/>
    </row>
    <row r="43" spans="1:19" s="158" customFormat="1" ht="30.95" customHeight="1" thickBot="1" x14ac:dyDescent="0.25">
      <c r="A43" s="276">
        <f>Global!A43</f>
        <v>44888</v>
      </c>
      <c r="B43" s="305">
        <f>Global!B43</f>
        <v>0.54166666666666663</v>
      </c>
      <c r="C43" s="278">
        <f>Global!C43</f>
        <v>11</v>
      </c>
      <c r="D43" s="279" t="str">
        <f>Global!D43</f>
        <v>Bélgica (Belgium)</v>
      </c>
      <c r="E43" s="280">
        <v>0</v>
      </c>
      <c r="F43" s="281" t="s">
        <v>4</v>
      </c>
      <c r="G43" s="280">
        <v>1</v>
      </c>
      <c r="H43" s="282" t="str">
        <f>Global!H43</f>
        <v>Canada</v>
      </c>
      <c r="I43" s="283" t="str">
        <f t="shared" ref="I43:I48" si="11">IF(OR(E43="",G43=""),"",IF(E43&gt;G43,"L",IF(G43&gt;E43,"V","E")))</f>
        <v>V</v>
      </c>
      <c r="J43" s="284"/>
      <c r="K43" s="285">
        <f>IF(Global!E43="","",Global!E43)</f>
        <v>1</v>
      </c>
      <c r="L43" s="285">
        <f>IF(Global!G43="","",Global!G43)</f>
        <v>0</v>
      </c>
      <c r="M43" s="296" t="str">
        <f t="shared" si="1"/>
        <v>L</v>
      </c>
      <c r="N43" s="287">
        <f t="shared" ref="N43:N48" si="12">IF(M43="","",IF(AND(E43=K43,L43=G43),GPOSPuntosPorMarcador,0)+IF(M43=I43,GPOSPuntosPorGanador,0)+IF(E43-G43=K43-L43,GPOSPuntosPorDiferencia,0))</f>
        <v>0</v>
      </c>
      <c r="O43" s="166"/>
      <c r="P43" s="166"/>
      <c r="Q43" s="166"/>
      <c r="R43" s="166"/>
      <c r="S43" s="166"/>
    </row>
    <row r="44" spans="1:19" s="158" customFormat="1" ht="30.95" customHeight="1" thickBot="1" x14ac:dyDescent="0.25">
      <c r="A44" s="276">
        <f>Global!A44</f>
        <v>44888</v>
      </c>
      <c r="B44" s="306">
        <f>Global!B44</f>
        <v>0.16666666666666666</v>
      </c>
      <c r="C44" s="289">
        <f>Global!C44</f>
        <v>12</v>
      </c>
      <c r="D44" s="290" t="str">
        <f>Global!D44</f>
        <v>Marruecos (Morocco)</v>
      </c>
      <c r="E44" s="291">
        <v>2</v>
      </c>
      <c r="F44" s="292" t="s">
        <v>4</v>
      </c>
      <c r="G44" s="291">
        <v>1</v>
      </c>
      <c r="H44" s="293" t="str">
        <f>Global!H44</f>
        <v>Croacia</v>
      </c>
      <c r="I44" s="283" t="str">
        <f t="shared" si="11"/>
        <v>L</v>
      </c>
      <c r="J44" s="284"/>
      <c r="K44" s="285">
        <f>IF(Global!E44="","",Global!E44)</f>
        <v>0</v>
      </c>
      <c r="L44" s="285">
        <f>IF(Global!G44="","",Global!G44)</f>
        <v>0</v>
      </c>
      <c r="M44" s="296" t="str">
        <f t="shared" si="1"/>
        <v>E</v>
      </c>
      <c r="N44" s="287">
        <f t="shared" si="12"/>
        <v>0</v>
      </c>
      <c r="O44" s="166"/>
      <c r="P44" s="166"/>
      <c r="Q44" s="166"/>
      <c r="R44" s="166"/>
      <c r="S44" s="166"/>
    </row>
    <row r="45" spans="1:19" s="158" customFormat="1" ht="30.95" customHeight="1" thickBot="1" x14ac:dyDescent="0.25">
      <c r="A45" s="276">
        <f>Global!A45</f>
        <v>44892</v>
      </c>
      <c r="B45" s="306">
        <f>Global!B45</f>
        <v>0.29166666666666669</v>
      </c>
      <c r="C45" s="289">
        <f>Global!C45</f>
        <v>27</v>
      </c>
      <c r="D45" s="290" t="str">
        <f>Global!D45</f>
        <v>Bélgica (Belgium)</v>
      </c>
      <c r="E45" s="291">
        <v>2</v>
      </c>
      <c r="F45" s="292" t="s">
        <v>4</v>
      </c>
      <c r="G45" s="291">
        <v>2</v>
      </c>
      <c r="H45" s="293" t="str">
        <f>Global!H45</f>
        <v>Marruecos (Morocco)</v>
      </c>
      <c r="I45" s="283" t="str">
        <f t="shared" si="11"/>
        <v>E</v>
      </c>
      <c r="J45" s="284"/>
      <c r="K45" s="285">
        <f>IF(Global!E45="","",Global!E45)</f>
        <v>0</v>
      </c>
      <c r="L45" s="285">
        <f>IF(Global!G45="","",Global!G45)</f>
        <v>2</v>
      </c>
      <c r="M45" s="296" t="str">
        <f t="shared" si="1"/>
        <v>V</v>
      </c>
      <c r="N45" s="287">
        <f t="shared" si="12"/>
        <v>0</v>
      </c>
      <c r="O45" s="166"/>
      <c r="P45" s="166"/>
      <c r="Q45" s="166"/>
      <c r="R45" s="166"/>
      <c r="S45" s="166"/>
    </row>
    <row r="46" spans="1:19" s="158" customFormat="1" ht="30.95" customHeight="1" thickBot="1" x14ac:dyDescent="0.25">
      <c r="A46" s="276">
        <f>Global!A46</f>
        <v>44892</v>
      </c>
      <c r="B46" s="306">
        <f>Global!B46</f>
        <v>0.41666666666666669</v>
      </c>
      <c r="C46" s="289">
        <f>Global!C46</f>
        <v>28</v>
      </c>
      <c r="D46" s="290" t="str">
        <f>Global!D46</f>
        <v>Croacia</v>
      </c>
      <c r="E46" s="291">
        <v>3</v>
      </c>
      <c r="F46" s="292" t="s">
        <v>4</v>
      </c>
      <c r="G46" s="291">
        <v>2</v>
      </c>
      <c r="H46" s="293" t="str">
        <f>Global!H46</f>
        <v>Canada</v>
      </c>
      <c r="I46" s="283" t="str">
        <f t="shared" si="11"/>
        <v>L</v>
      </c>
      <c r="J46" s="284"/>
      <c r="K46" s="285">
        <f>IF(Global!E46="","",Global!E46)</f>
        <v>4</v>
      </c>
      <c r="L46" s="285">
        <f>IF(Global!G46="","",Global!G46)</f>
        <v>1</v>
      </c>
      <c r="M46" s="296" t="str">
        <f t="shared" si="1"/>
        <v>L</v>
      </c>
      <c r="N46" s="287">
        <f t="shared" si="12"/>
        <v>1</v>
      </c>
      <c r="O46" s="166"/>
      <c r="P46" s="166"/>
      <c r="Q46" s="166"/>
      <c r="R46" s="166"/>
      <c r="S46" s="166"/>
    </row>
    <row r="47" spans="1:19" s="158" customFormat="1" ht="30.95" customHeight="1" thickBot="1" x14ac:dyDescent="0.25">
      <c r="A47" s="276">
        <f>Global!A47</f>
        <v>44896</v>
      </c>
      <c r="B47" s="306">
        <f>Global!B47</f>
        <v>0.375</v>
      </c>
      <c r="C47" s="289">
        <f>Global!C47</f>
        <v>41</v>
      </c>
      <c r="D47" s="290" t="str">
        <f>Global!D47</f>
        <v>Croacia</v>
      </c>
      <c r="E47" s="291">
        <v>2</v>
      </c>
      <c r="F47" s="292" t="s">
        <v>4</v>
      </c>
      <c r="G47" s="291">
        <v>1</v>
      </c>
      <c r="H47" s="293" t="str">
        <f>Global!H47</f>
        <v>Bélgica (Belgium)</v>
      </c>
      <c r="I47" s="283" t="str">
        <f t="shared" si="11"/>
        <v>L</v>
      </c>
      <c r="J47" s="284"/>
      <c r="K47" s="285">
        <f>IF(Global!E47="","",Global!E47)</f>
        <v>0</v>
      </c>
      <c r="L47" s="285">
        <f>IF(Global!G47="","",Global!G47)</f>
        <v>0</v>
      </c>
      <c r="M47" s="296" t="str">
        <f t="shared" si="1"/>
        <v>E</v>
      </c>
      <c r="N47" s="287">
        <f t="shared" si="12"/>
        <v>0</v>
      </c>
      <c r="O47" s="166"/>
      <c r="P47" s="166"/>
      <c r="Q47" s="166"/>
      <c r="R47" s="166"/>
      <c r="S47" s="166"/>
    </row>
    <row r="48" spans="1:19" s="158" customFormat="1" ht="30.95" customHeight="1" thickBot="1" x14ac:dyDescent="0.25">
      <c r="A48" s="276">
        <f>Global!A48</f>
        <v>44896</v>
      </c>
      <c r="B48" s="306">
        <f>Global!B48</f>
        <v>0.375</v>
      </c>
      <c r="C48" s="289">
        <f>Global!C48</f>
        <v>42</v>
      </c>
      <c r="D48" s="308" t="str">
        <f>Global!D48</f>
        <v>Canada</v>
      </c>
      <c r="E48" s="291">
        <v>1</v>
      </c>
      <c r="F48" s="309" t="s">
        <v>4</v>
      </c>
      <c r="G48" s="291">
        <v>2</v>
      </c>
      <c r="H48" s="310" t="str">
        <f>Global!H48</f>
        <v>Marruecos (Morocco)</v>
      </c>
      <c r="I48" s="283" t="str">
        <f t="shared" si="11"/>
        <v>V</v>
      </c>
      <c r="J48" s="311"/>
      <c r="K48" s="285">
        <f>IF(Global!E48="","",Global!E48)</f>
        <v>1</v>
      </c>
      <c r="L48" s="285">
        <f>IF(Global!G48="","",Global!G48)</f>
        <v>2</v>
      </c>
      <c r="M48" s="286" t="str">
        <f t="shared" si="1"/>
        <v>V</v>
      </c>
      <c r="N48" s="287">
        <f t="shared" si="12"/>
        <v>3</v>
      </c>
      <c r="O48" s="166"/>
      <c r="P48" s="166"/>
      <c r="Q48" s="166"/>
      <c r="R48" s="166"/>
      <c r="S48" s="166"/>
    </row>
    <row r="49" spans="1:19" s="158" customFormat="1" ht="17.25" customHeight="1" thickBot="1" x14ac:dyDescent="0.25">
      <c r="A49" s="297" t="str">
        <f>Global!A49</f>
        <v>GRUPO G (Group  G)</v>
      </c>
      <c r="B49" s="298"/>
      <c r="C49" s="299"/>
      <c r="D49" s="298"/>
      <c r="E49" s="300"/>
      <c r="F49" s="298"/>
      <c r="G49" s="300"/>
      <c r="H49" s="298"/>
      <c r="I49" s="301"/>
      <c r="J49" s="117"/>
      <c r="K49" s="302"/>
      <c r="L49" s="302"/>
      <c r="M49" s="303" t="str">
        <f t="shared" si="1"/>
        <v/>
      </c>
      <c r="N49" s="304"/>
      <c r="O49" s="166"/>
      <c r="P49" s="166"/>
      <c r="Q49" s="166"/>
      <c r="R49" s="166"/>
      <c r="S49" s="166"/>
    </row>
    <row r="50" spans="1:19" s="158" customFormat="1" ht="30.95" customHeight="1" thickBot="1" x14ac:dyDescent="0.25">
      <c r="A50" s="276">
        <f>Global!A50</f>
        <v>44889</v>
      </c>
      <c r="B50" s="305">
        <f>Global!B50</f>
        <v>0.54166666666666663</v>
      </c>
      <c r="C50" s="278">
        <f>Global!C50</f>
        <v>13</v>
      </c>
      <c r="D50" s="279" t="str">
        <f>Global!D50</f>
        <v>Brasil (Brazil)</v>
      </c>
      <c r="E50" s="280">
        <v>4</v>
      </c>
      <c r="F50" s="281" t="s">
        <v>4</v>
      </c>
      <c r="G50" s="280">
        <v>0</v>
      </c>
      <c r="H50" s="282" t="str">
        <f>Global!H50</f>
        <v>Serbia</v>
      </c>
      <c r="I50" s="283" t="str">
        <f t="shared" ref="I50:I55" si="13">IF(OR(E50="",G50=""),"",IF(E50&gt;G50,"L",IF(G50&gt;E50,"V","E")))</f>
        <v>L</v>
      </c>
      <c r="J50" s="284"/>
      <c r="K50" s="285">
        <f>IF(Global!E50="","",Global!E50)</f>
        <v>2</v>
      </c>
      <c r="L50" s="285">
        <f>IF(Global!G50="","",Global!G50)</f>
        <v>0</v>
      </c>
      <c r="M50" s="296" t="str">
        <f t="shared" si="1"/>
        <v>L</v>
      </c>
      <c r="N50" s="287">
        <f t="shared" ref="N50:N55" si="14">IF(M50="","",IF(AND(E50=K50,L50=G50),GPOSPuntosPorMarcador,0)+IF(M50=I50,GPOSPuntosPorGanador,0)+IF(E50-G50=K50-L50,GPOSPuntosPorDiferencia,0))</f>
        <v>1</v>
      </c>
      <c r="O50" s="166"/>
      <c r="P50" s="166"/>
      <c r="Q50" s="166"/>
      <c r="R50" s="166"/>
      <c r="S50" s="166"/>
    </row>
    <row r="51" spans="1:19" s="158" customFormat="1" ht="30.95" customHeight="1" thickBot="1" x14ac:dyDescent="0.25">
      <c r="A51" s="276">
        <f>Global!A51</f>
        <v>44889</v>
      </c>
      <c r="B51" s="306">
        <f>Global!B51</f>
        <v>0.16666666666666666</v>
      </c>
      <c r="C51" s="289">
        <f>Global!C51</f>
        <v>14</v>
      </c>
      <c r="D51" s="290" t="str">
        <f>Global!D51</f>
        <v>Suiza (Switzerland)</v>
      </c>
      <c r="E51" s="291">
        <v>2</v>
      </c>
      <c r="F51" s="292" t="s">
        <v>4</v>
      </c>
      <c r="G51" s="291">
        <v>0</v>
      </c>
      <c r="H51" s="293" t="str">
        <f>Global!H51</f>
        <v>Camerún (Cameroon)</v>
      </c>
      <c r="I51" s="283" t="str">
        <f t="shared" si="13"/>
        <v>L</v>
      </c>
      <c r="J51" s="284"/>
      <c r="K51" s="285">
        <f>IF(Global!E51="","",Global!E51)</f>
        <v>1</v>
      </c>
      <c r="L51" s="285">
        <f>IF(Global!G51="","",Global!G51)</f>
        <v>0</v>
      </c>
      <c r="M51" s="296" t="str">
        <f t="shared" si="1"/>
        <v>L</v>
      </c>
      <c r="N51" s="287">
        <f t="shared" si="14"/>
        <v>1</v>
      </c>
      <c r="O51" s="166"/>
      <c r="P51" s="166"/>
      <c r="Q51" s="166"/>
      <c r="R51" s="166"/>
      <c r="S51" s="166"/>
    </row>
    <row r="52" spans="1:19" s="158" customFormat="1" ht="30.95" customHeight="1" thickBot="1" x14ac:dyDescent="0.25">
      <c r="A52" s="276">
        <f>Global!A52</f>
        <v>44893</v>
      </c>
      <c r="B52" s="306">
        <f>Global!B52</f>
        <v>0.41666666666666669</v>
      </c>
      <c r="C52" s="289">
        <f>Global!C52</f>
        <v>29</v>
      </c>
      <c r="D52" s="290" t="str">
        <f>Global!D52</f>
        <v>Brasil (Brazil)</v>
      </c>
      <c r="E52" s="291">
        <v>2</v>
      </c>
      <c r="F52" s="292" t="s">
        <v>4</v>
      </c>
      <c r="G52" s="291">
        <v>1</v>
      </c>
      <c r="H52" s="293" t="str">
        <f>Global!H52</f>
        <v>Suiza (Switzerland)</v>
      </c>
      <c r="I52" s="283" t="str">
        <f t="shared" si="13"/>
        <v>L</v>
      </c>
      <c r="J52" s="284"/>
      <c r="K52" s="285">
        <f>IF(Global!E52="","",Global!E52)</f>
        <v>1</v>
      </c>
      <c r="L52" s="285">
        <f>IF(Global!G52="","",Global!G52)</f>
        <v>0</v>
      </c>
      <c r="M52" s="296" t="str">
        <f t="shared" si="1"/>
        <v>L</v>
      </c>
      <c r="N52" s="287">
        <f t="shared" si="14"/>
        <v>2</v>
      </c>
      <c r="O52" s="166"/>
      <c r="P52" s="166"/>
      <c r="Q52" s="166"/>
      <c r="R52" s="166"/>
      <c r="S52" s="166"/>
    </row>
    <row r="53" spans="1:19" s="158" customFormat="1" ht="30.95" customHeight="1" thickBot="1" x14ac:dyDescent="0.25">
      <c r="A53" s="276">
        <f>Global!A53</f>
        <v>44893</v>
      </c>
      <c r="B53" s="306">
        <f>Global!B53</f>
        <v>0.16666666666666666</v>
      </c>
      <c r="C53" s="289">
        <f>Global!C53</f>
        <v>30</v>
      </c>
      <c r="D53" s="290" t="str">
        <f>Global!D53</f>
        <v>Camerún (Cameroon)</v>
      </c>
      <c r="E53" s="291">
        <v>1</v>
      </c>
      <c r="F53" s="292" t="s">
        <v>4</v>
      </c>
      <c r="G53" s="291">
        <v>0</v>
      </c>
      <c r="H53" s="293" t="str">
        <f>Global!H53</f>
        <v>Serbia</v>
      </c>
      <c r="I53" s="283" t="str">
        <f t="shared" si="13"/>
        <v>L</v>
      </c>
      <c r="J53" s="284"/>
      <c r="K53" s="285">
        <f>IF(Global!E53="","",Global!E53)</f>
        <v>3</v>
      </c>
      <c r="L53" s="285">
        <f>IF(Global!G53="","",Global!G53)</f>
        <v>3</v>
      </c>
      <c r="M53" s="296" t="str">
        <f t="shared" si="1"/>
        <v>E</v>
      </c>
      <c r="N53" s="287">
        <f t="shared" si="14"/>
        <v>0</v>
      </c>
      <c r="O53" s="166"/>
      <c r="P53" s="166"/>
      <c r="Q53" s="166"/>
      <c r="R53" s="166"/>
      <c r="S53" s="166"/>
    </row>
    <row r="54" spans="1:19" s="158" customFormat="1" ht="30.95" customHeight="1" thickBot="1" x14ac:dyDescent="0.25">
      <c r="A54" s="276">
        <f>Global!A54</f>
        <v>44897</v>
      </c>
      <c r="B54" s="306">
        <f>Global!B54</f>
        <v>0.54166666666666663</v>
      </c>
      <c r="C54" s="289">
        <f>Global!C54</f>
        <v>45</v>
      </c>
      <c r="D54" s="290" t="str">
        <f>Global!D54</f>
        <v>Camerún (Cameroon)</v>
      </c>
      <c r="E54" s="291">
        <v>1</v>
      </c>
      <c r="F54" s="292" t="s">
        <v>4</v>
      </c>
      <c r="G54" s="291">
        <v>2</v>
      </c>
      <c r="H54" s="293" t="str">
        <f>Global!H54</f>
        <v>Brasil (Brazil)</v>
      </c>
      <c r="I54" s="283" t="str">
        <f t="shared" si="13"/>
        <v>V</v>
      </c>
      <c r="J54" s="284"/>
      <c r="K54" s="285">
        <f>IF(Global!E54="","",Global!E54)</f>
        <v>1</v>
      </c>
      <c r="L54" s="285">
        <f>IF(Global!G54="","",Global!G54)</f>
        <v>0</v>
      </c>
      <c r="M54" s="296" t="str">
        <f t="shared" si="1"/>
        <v>L</v>
      </c>
      <c r="N54" s="287">
        <f t="shared" si="14"/>
        <v>0</v>
      </c>
      <c r="O54" s="166"/>
      <c r="P54" s="166"/>
      <c r="Q54" s="166"/>
      <c r="R54" s="166"/>
      <c r="S54" s="166"/>
    </row>
    <row r="55" spans="1:19" s="158" customFormat="1" ht="30.95" customHeight="1" thickBot="1" x14ac:dyDescent="0.25">
      <c r="A55" s="276">
        <f>Global!A55</f>
        <v>44897</v>
      </c>
      <c r="B55" s="306">
        <f>Global!B55</f>
        <v>0.54166666666666663</v>
      </c>
      <c r="C55" s="289">
        <f>Global!C55</f>
        <v>46</v>
      </c>
      <c r="D55" s="290" t="str">
        <f>Global!D55</f>
        <v>Serbia</v>
      </c>
      <c r="E55" s="291">
        <v>2</v>
      </c>
      <c r="F55" s="292" t="s">
        <v>4</v>
      </c>
      <c r="G55" s="291">
        <v>2</v>
      </c>
      <c r="H55" s="293" t="str">
        <f>Global!H55</f>
        <v>Suiza (Switzerland)</v>
      </c>
      <c r="I55" s="283" t="str">
        <f t="shared" si="13"/>
        <v>E</v>
      </c>
      <c r="J55" s="284"/>
      <c r="K55" s="285">
        <f>IF(Global!E55="","",Global!E55)</f>
        <v>2</v>
      </c>
      <c r="L55" s="285">
        <f>IF(Global!G55="","",Global!G55)</f>
        <v>3</v>
      </c>
      <c r="M55" s="296" t="str">
        <f t="shared" si="1"/>
        <v>V</v>
      </c>
      <c r="N55" s="287">
        <f t="shared" si="14"/>
        <v>0</v>
      </c>
      <c r="O55" s="166"/>
      <c r="P55" s="166"/>
      <c r="Q55" s="166"/>
      <c r="R55" s="166"/>
      <c r="S55" s="166"/>
    </row>
    <row r="56" spans="1:19" s="158" customFormat="1" ht="17.25" customHeight="1" thickBot="1" x14ac:dyDescent="0.25">
      <c r="A56" s="297" t="str">
        <f>Global!A56</f>
        <v>GRUPO H (Group H)</v>
      </c>
      <c r="B56" s="298"/>
      <c r="C56" s="299"/>
      <c r="D56" s="298"/>
      <c r="E56" s="300"/>
      <c r="F56" s="298"/>
      <c r="G56" s="300"/>
      <c r="H56" s="298"/>
      <c r="I56" s="301"/>
      <c r="J56" s="117"/>
      <c r="K56" s="302"/>
      <c r="L56" s="302"/>
      <c r="M56" s="303" t="str">
        <f t="shared" si="1"/>
        <v/>
      </c>
      <c r="N56" s="304"/>
      <c r="O56" s="166"/>
      <c r="P56" s="166"/>
      <c r="Q56" s="166"/>
      <c r="R56" s="166"/>
      <c r="S56" s="166"/>
    </row>
    <row r="57" spans="1:19" s="158" customFormat="1" ht="30.95" customHeight="1" thickBot="1" x14ac:dyDescent="0.25">
      <c r="A57" s="276">
        <f>Global!A57</f>
        <v>44889</v>
      </c>
      <c r="B57" s="305">
        <f>Global!B57</f>
        <v>0.41666666666666669</v>
      </c>
      <c r="C57" s="278">
        <f>Global!C57</f>
        <v>15</v>
      </c>
      <c r="D57" s="279" t="str">
        <f>Global!D57</f>
        <v>Portugal</v>
      </c>
      <c r="E57" s="280">
        <v>3</v>
      </c>
      <c r="F57" s="281" t="s">
        <v>4</v>
      </c>
      <c r="G57" s="280">
        <v>1</v>
      </c>
      <c r="H57" s="282" t="str">
        <f>Global!H57</f>
        <v>Ghana</v>
      </c>
      <c r="I57" s="283" t="str">
        <f t="shared" ref="I57:I62" si="15">IF(OR(E57="",G57=""),"",IF(E57&gt;G57,"L",IF(G57&gt;E57,"V","E")))</f>
        <v>L</v>
      </c>
      <c r="J57" s="284"/>
      <c r="K57" s="285">
        <f>IF(Global!E57="","",Global!E57)</f>
        <v>3</v>
      </c>
      <c r="L57" s="285">
        <f>IF(Global!G57="","",Global!G57)</f>
        <v>2</v>
      </c>
      <c r="M57" s="296" t="str">
        <f t="shared" si="1"/>
        <v>L</v>
      </c>
      <c r="N57" s="287">
        <f t="shared" ref="N57:N62" si="16">IF(M57="","",IF(AND(E57=K57,L57=G57),GPOSPuntosPorMarcador,0)+IF(M57=I57,GPOSPuntosPorGanador,0)+IF(E57-G57=K57-L57,GPOSPuntosPorDiferencia,0))</f>
        <v>1</v>
      </c>
      <c r="O57" s="166"/>
      <c r="P57" s="166"/>
      <c r="Q57" s="166"/>
      <c r="R57" s="166"/>
      <c r="S57" s="166"/>
    </row>
    <row r="58" spans="1:19" s="158" customFormat="1" ht="30.95" customHeight="1" thickBot="1" x14ac:dyDescent="0.25">
      <c r="A58" s="276">
        <f>Global!A58</f>
        <v>44889</v>
      </c>
      <c r="B58" s="306">
        <f>Global!B58</f>
        <v>0.29166666666666669</v>
      </c>
      <c r="C58" s="289">
        <f>Global!C58</f>
        <v>16</v>
      </c>
      <c r="D58" s="290" t="str">
        <f>Global!D58</f>
        <v>Uruguay</v>
      </c>
      <c r="E58" s="280">
        <v>4</v>
      </c>
      <c r="F58" s="292" t="s">
        <v>4</v>
      </c>
      <c r="G58" s="291">
        <v>2</v>
      </c>
      <c r="H58" s="293" t="str">
        <f>Global!H58</f>
        <v>Corea del Sur (S. Korea)</v>
      </c>
      <c r="I58" s="283" t="str">
        <f t="shared" si="15"/>
        <v>L</v>
      </c>
      <c r="J58" s="284"/>
      <c r="K58" s="285">
        <f>IF(Global!E58="","",Global!E58)</f>
        <v>0</v>
      </c>
      <c r="L58" s="285">
        <f>IF(Global!G58="","",Global!G58)</f>
        <v>0</v>
      </c>
      <c r="M58" s="296" t="str">
        <f t="shared" si="1"/>
        <v>E</v>
      </c>
      <c r="N58" s="287">
        <f t="shared" si="16"/>
        <v>0</v>
      </c>
      <c r="O58" s="166"/>
      <c r="P58" s="166"/>
      <c r="Q58" s="166"/>
      <c r="R58" s="166"/>
      <c r="S58" s="166"/>
    </row>
    <row r="59" spans="1:19" s="158" customFormat="1" ht="30.95" customHeight="1" thickBot="1" x14ac:dyDescent="0.25">
      <c r="A59" s="276">
        <f>Global!A59</f>
        <v>44893</v>
      </c>
      <c r="B59" s="306">
        <f>Global!B59</f>
        <v>0.54166666666666663</v>
      </c>
      <c r="C59" s="289">
        <f>Global!C59</f>
        <v>31</v>
      </c>
      <c r="D59" s="290" t="str">
        <f>Global!D59</f>
        <v>Portugal</v>
      </c>
      <c r="E59" s="291">
        <v>3</v>
      </c>
      <c r="F59" s="292" t="s">
        <v>4</v>
      </c>
      <c r="G59" s="291">
        <v>2</v>
      </c>
      <c r="H59" s="293" t="str">
        <f>Global!H59</f>
        <v>Uruguay</v>
      </c>
      <c r="I59" s="283" t="str">
        <f t="shared" si="15"/>
        <v>L</v>
      </c>
      <c r="J59" s="284"/>
      <c r="K59" s="285">
        <f>IF(Global!E59="","",Global!E59)</f>
        <v>2</v>
      </c>
      <c r="L59" s="285">
        <f>IF(Global!G59="","",Global!G59)</f>
        <v>0</v>
      </c>
      <c r="M59" s="296" t="str">
        <f t="shared" si="1"/>
        <v>L</v>
      </c>
      <c r="N59" s="287">
        <f t="shared" si="16"/>
        <v>1</v>
      </c>
      <c r="O59" s="166"/>
      <c r="P59" s="166"/>
      <c r="Q59" s="166"/>
      <c r="R59" s="166"/>
      <c r="S59" s="166"/>
    </row>
    <row r="60" spans="1:19" s="158" customFormat="1" ht="30.95" customHeight="1" thickBot="1" x14ac:dyDescent="0.25">
      <c r="A60" s="276">
        <f>Global!A60</f>
        <v>44893</v>
      </c>
      <c r="B60" s="306">
        <f>Global!B60</f>
        <v>0.29166666666666669</v>
      </c>
      <c r="C60" s="289">
        <f>Global!C60</f>
        <v>32</v>
      </c>
      <c r="D60" s="290" t="str">
        <f>Global!D60</f>
        <v>Corea del Sur (S. Korea)</v>
      </c>
      <c r="E60" s="280">
        <v>2</v>
      </c>
      <c r="F60" s="292" t="s">
        <v>4</v>
      </c>
      <c r="G60" s="291">
        <v>0</v>
      </c>
      <c r="H60" s="293" t="str">
        <f>Global!H60</f>
        <v>Ghana</v>
      </c>
      <c r="I60" s="283" t="str">
        <f t="shared" si="15"/>
        <v>L</v>
      </c>
      <c r="J60" s="284"/>
      <c r="K60" s="285">
        <f>IF(Global!E60="","",Global!E60)</f>
        <v>2</v>
      </c>
      <c r="L60" s="285">
        <f>IF(Global!G60="","",Global!G60)</f>
        <v>3</v>
      </c>
      <c r="M60" s="296" t="str">
        <f t="shared" si="1"/>
        <v>V</v>
      </c>
      <c r="N60" s="287">
        <f t="shared" si="16"/>
        <v>0</v>
      </c>
      <c r="O60" s="166"/>
      <c r="P60" s="166"/>
      <c r="Q60" s="166"/>
      <c r="R60" s="166"/>
      <c r="S60" s="166"/>
    </row>
    <row r="61" spans="1:19" s="158" customFormat="1" ht="30.95" customHeight="1" thickBot="1" x14ac:dyDescent="0.25">
      <c r="A61" s="276">
        <f>Global!A61</f>
        <v>44897</v>
      </c>
      <c r="B61" s="306">
        <f>Global!B61</f>
        <v>0.375</v>
      </c>
      <c r="C61" s="289">
        <f>Global!C61</f>
        <v>47</v>
      </c>
      <c r="D61" s="290" t="str">
        <f>Global!D61</f>
        <v>Corea del Sur (S. Korea)</v>
      </c>
      <c r="E61" s="291">
        <v>1</v>
      </c>
      <c r="F61" s="292" t="s">
        <v>4</v>
      </c>
      <c r="G61" s="291">
        <v>3</v>
      </c>
      <c r="H61" s="293" t="str">
        <f>Global!H61</f>
        <v>Portugal</v>
      </c>
      <c r="I61" s="283" t="str">
        <f t="shared" si="15"/>
        <v>V</v>
      </c>
      <c r="J61" s="284"/>
      <c r="K61" s="285">
        <f>IF(Global!E61="","",Global!E61)</f>
        <v>2</v>
      </c>
      <c r="L61" s="285">
        <f>IF(Global!G61="","",Global!G61)</f>
        <v>1</v>
      </c>
      <c r="M61" s="296" t="str">
        <f t="shared" si="1"/>
        <v>L</v>
      </c>
      <c r="N61" s="287">
        <f t="shared" si="16"/>
        <v>0</v>
      </c>
      <c r="O61" s="166"/>
      <c r="P61" s="166"/>
      <c r="Q61" s="166"/>
      <c r="R61" s="166"/>
      <c r="S61" s="166"/>
    </row>
    <row r="62" spans="1:19" s="158" customFormat="1" ht="30.95" customHeight="1" thickBot="1" x14ac:dyDescent="0.25">
      <c r="A62" s="276">
        <f>Global!A62</f>
        <v>44897</v>
      </c>
      <c r="B62" s="306">
        <f>Global!B62</f>
        <v>0.375</v>
      </c>
      <c r="C62" s="289">
        <f>Global!C62</f>
        <v>48</v>
      </c>
      <c r="D62" s="290" t="str">
        <f>Global!D62</f>
        <v>Ghana</v>
      </c>
      <c r="E62" s="291">
        <v>0</v>
      </c>
      <c r="F62" s="292" t="s">
        <v>4</v>
      </c>
      <c r="G62" s="291">
        <v>2</v>
      </c>
      <c r="H62" s="293" t="str">
        <f>Global!H62</f>
        <v>Uruguay</v>
      </c>
      <c r="I62" s="283" t="str">
        <f t="shared" si="15"/>
        <v>V</v>
      </c>
      <c r="J62" s="284"/>
      <c r="K62" s="285">
        <f>IF(Global!E62="","",Global!E62)</f>
        <v>0</v>
      </c>
      <c r="L62" s="285">
        <f>IF(Global!G62="","",Global!G62)</f>
        <v>2</v>
      </c>
      <c r="M62" s="296" t="str">
        <f t="shared" si="1"/>
        <v>V</v>
      </c>
      <c r="N62" s="287">
        <f t="shared" si="16"/>
        <v>3</v>
      </c>
      <c r="O62" s="166"/>
      <c r="P62" s="166"/>
      <c r="Q62" s="166"/>
      <c r="R62" s="166"/>
      <c r="S62" s="166"/>
    </row>
    <row r="63" spans="1:19" s="158" customFormat="1" ht="17.25" customHeight="1" thickBot="1" x14ac:dyDescent="0.25">
      <c r="A63" s="297" t="str">
        <f>Global!A63</f>
        <v>OCTAVOS DE FINAL (Round of 16)</v>
      </c>
      <c r="B63" s="312"/>
      <c r="C63" s="313"/>
      <c r="D63" s="298"/>
      <c r="E63" s="300"/>
      <c r="F63" s="298"/>
      <c r="G63" s="300"/>
      <c r="H63" s="298"/>
      <c r="I63" s="301"/>
      <c r="J63" s="117"/>
      <c r="K63" s="302"/>
      <c r="L63" s="302"/>
      <c r="M63" s="303" t="str">
        <f t="shared" si="1"/>
        <v/>
      </c>
      <c r="N63" s="304"/>
      <c r="O63" s="166"/>
      <c r="P63" s="166"/>
      <c r="Q63" s="166"/>
      <c r="R63" s="166"/>
      <c r="S63" s="166"/>
    </row>
    <row r="64" spans="1:19" s="158" customFormat="1" ht="30.95" customHeight="1" thickBot="1" x14ac:dyDescent="0.25">
      <c r="A64" s="276">
        <f>Global!A64</f>
        <v>44898</v>
      </c>
      <c r="B64" s="305">
        <f>Global!B64</f>
        <v>0.375</v>
      </c>
      <c r="C64" s="278">
        <f>Global!C64</f>
        <v>49</v>
      </c>
      <c r="D64" s="281" t="str">
        <f>Global!D64</f>
        <v>Holanda (Holland)</v>
      </c>
      <c r="E64" s="280">
        <v>2</v>
      </c>
      <c r="F64" s="281" t="s">
        <v>4</v>
      </c>
      <c r="G64" s="280">
        <v>1</v>
      </c>
      <c r="H64" s="314" t="str">
        <f>Global!H64</f>
        <v>Estados Unidos (USA)</v>
      </c>
      <c r="I64" s="283" t="str">
        <f t="shared" ref="I64:I71" si="17">IF(OR(E64="",G64=""),"",IF(E64&gt;G64,"L",IF(G64&gt;E64,"V","E")))</f>
        <v>L</v>
      </c>
      <c r="J64" s="284"/>
      <c r="K64" s="285">
        <f>IF(Global!E64="","",Global!E64)</f>
        <v>3</v>
      </c>
      <c r="L64" s="285">
        <f>IF(Global!G64="","",Global!G64)</f>
        <v>1</v>
      </c>
      <c r="M64" s="296" t="str">
        <f t="shared" si="1"/>
        <v>L</v>
      </c>
      <c r="N64" s="287">
        <f t="shared" ref="N64:N71" si="18">IF(M64="","",IF(AND(E64=K64,L64=G64),OCTPuntosPorMarcador,0)+IF(M64=I64,OCTPuntosPorGanador,0)+IF(E64-G64=K64-L64,OCTPuntosPorDiferencia,0))</f>
        <v>3</v>
      </c>
      <c r="O64" s="166"/>
      <c r="P64" s="166"/>
      <c r="Q64" s="166"/>
      <c r="R64" s="166"/>
      <c r="S64" s="166"/>
    </row>
    <row r="65" spans="1:19" s="158" customFormat="1" ht="30.95" customHeight="1" thickBot="1" x14ac:dyDescent="0.25">
      <c r="A65" s="276">
        <f>Global!A65</f>
        <v>44898</v>
      </c>
      <c r="B65" s="306">
        <f>Global!B65</f>
        <v>0.54166666666666663</v>
      </c>
      <c r="C65" s="289">
        <f>Global!C65</f>
        <v>50</v>
      </c>
      <c r="D65" s="292" t="str">
        <f>Global!D65</f>
        <v>Argentina</v>
      </c>
      <c r="E65" s="291">
        <v>2</v>
      </c>
      <c r="F65" s="292" t="s">
        <v>4</v>
      </c>
      <c r="G65" s="291">
        <v>0</v>
      </c>
      <c r="H65" s="315" t="str">
        <f>Global!H65</f>
        <v>Australia</v>
      </c>
      <c r="I65" s="283" t="str">
        <f t="shared" si="17"/>
        <v>L</v>
      </c>
      <c r="J65" s="284"/>
      <c r="K65" s="285">
        <f>IF(Global!E65="","",Global!E65)</f>
        <v>2</v>
      </c>
      <c r="L65" s="285">
        <f>IF(Global!G65="","",Global!G65)</f>
        <v>1</v>
      </c>
      <c r="M65" s="296" t="str">
        <f t="shared" si="1"/>
        <v>L</v>
      </c>
      <c r="N65" s="287">
        <f t="shared" si="18"/>
        <v>3</v>
      </c>
      <c r="O65" s="166"/>
      <c r="P65" s="166"/>
      <c r="Q65" s="166"/>
      <c r="R65" s="166"/>
      <c r="S65" s="166"/>
    </row>
    <row r="66" spans="1:19" s="158" customFormat="1" ht="30.95" customHeight="1" thickBot="1" x14ac:dyDescent="0.25">
      <c r="A66" s="276">
        <f>Global!A66</f>
        <v>44899</v>
      </c>
      <c r="B66" s="306">
        <f>Global!B66</f>
        <v>0.375</v>
      </c>
      <c r="C66" s="289">
        <f>Global!C66</f>
        <v>51</v>
      </c>
      <c r="D66" s="292" t="str">
        <f>Global!D66</f>
        <v>Francia (France)</v>
      </c>
      <c r="E66" s="291">
        <v>2</v>
      </c>
      <c r="F66" s="292" t="s">
        <v>4</v>
      </c>
      <c r="G66" s="291">
        <v>1</v>
      </c>
      <c r="H66" s="315" t="str">
        <f>Global!H66</f>
        <v>Polonia (Poland)</v>
      </c>
      <c r="I66" s="283" t="str">
        <f t="shared" si="17"/>
        <v>L</v>
      </c>
      <c r="J66" s="284"/>
      <c r="K66" s="285">
        <f>IF(Global!E66="","",Global!E66)</f>
        <v>3</v>
      </c>
      <c r="L66" s="285">
        <f>IF(Global!G66="","",Global!G66)</f>
        <v>1</v>
      </c>
      <c r="M66" s="296" t="str">
        <f t="shared" si="1"/>
        <v>L</v>
      </c>
      <c r="N66" s="287">
        <f t="shared" si="18"/>
        <v>3</v>
      </c>
      <c r="O66" s="166"/>
      <c r="P66" s="166"/>
      <c r="Q66" s="166"/>
      <c r="R66" s="166"/>
      <c r="S66" s="166"/>
    </row>
    <row r="67" spans="1:19" s="158" customFormat="1" ht="30.95" customHeight="1" thickBot="1" x14ac:dyDescent="0.25">
      <c r="A67" s="276">
        <f>Global!A67</f>
        <v>44899</v>
      </c>
      <c r="B67" s="306">
        <f>Global!B67</f>
        <v>0.54166666666666663</v>
      </c>
      <c r="C67" s="289">
        <f>Global!C67</f>
        <v>52</v>
      </c>
      <c r="D67" s="292" t="str">
        <f>Global!D67</f>
        <v>Inglaterra (England)</v>
      </c>
      <c r="E67" s="291">
        <v>2</v>
      </c>
      <c r="F67" s="292" t="s">
        <v>4</v>
      </c>
      <c r="G67" s="291">
        <v>1</v>
      </c>
      <c r="H67" s="315" t="str">
        <f>Global!H67</f>
        <v>Senegal</v>
      </c>
      <c r="I67" s="283" t="str">
        <f t="shared" si="17"/>
        <v>L</v>
      </c>
      <c r="J67" s="284"/>
      <c r="K67" s="285">
        <f>IF(Global!E67="","",Global!E67)</f>
        <v>3</v>
      </c>
      <c r="L67" s="285">
        <f>IF(Global!G67="","",Global!G67)</f>
        <v>0</v>
      </c>
      <c r="M67" s="296" t="str">
        <f t="shared" si="1"/>
        <v>L</v>
      </c>
      <c r="N67" s="287">
        <f t="shared" si="18"/>
        <v>3</v>
      </c>
      <c r="O67" s="166"/>
      <c r="P67" s="166"/>
      <c r="Q67" s="166"/>
      <c r="R67" s="166"/>
      <c r="S67" s="166"/>
    </row>
    <row r="68" spans="1:19" s="158" customFormat="1" ht="30.95" customHeight="1" thickBot="1" x14ac:dyDescent="0.25">
      <c r="A68" s="276">
        <f>Global!A68</f>
        <v>44900</v>
      </c>
      <c r="B68" s="306">
        <f>Global!B68</f>
        <v>0.375</v>
      </c>
      <c r="C68" s="289">
        <f>Global!C68</f>
        <v>53</v>
      </c>
      <c r="D68" s="292" t="str">
        <f>Global!D68</f>
        <v>Japón (Japan)</v>
      </c>
      <c r="E68" s="291">
        <v>3</v>
      </c>
      <c r="F68" s="292" t="s">
        <v>4</v>
      </c>
      <c r="G68" s="291">
        <v>0</v>
      </c>
      <c r="H68" s="315" t="str">
        <f>Global!H68</f>
        <v>Croacia</v>
      </c>
      <c r="I68" s="283" t="str">
        <f t="shared" si="17"/>
        <v>L</v>
      </c>
      <c r="J68" s="284"/>
      <c r="K68" s="285">
        <f>IF(Global!E68="","",Global!E68)</f>
        <v>1</v>
      </c>
      <c r="L68" s="285">
        <f>IF(Global!G68="","",Global!G68)</f>
        <v>1</v>
      </c>
      <c r="M68" s="296" t="str">
        <f t="shared" si="1"/>
        <v>E</v>
      </c>
      <c r="N68" s="287">
        <f t="shared" si="18"/>
        <v>0</v>
      </c>
      <c r="O68" s="166"/>
      <c r="P68" s="166"/>
      <c r="Q68" s="166"/>
      <c r="R68" s="166"/>
      <c r="S68" s="166"/>
    </row>
    <row r="69" spans="1:19" s="158" customFormat="1" ht="30.95" customHeight="1" thickBot="1" x14ac:dyDescent="0.25">
      <c r="A69" s="276">
        <f>Global!A69</f>
        <v>44900</v>
      </c>
      <c r="B69" s="306">
        <f>Global!B69</f>
        <v>0.54166666666666663</v>
      </c>
      <c r="C69" s="289">
        <f>Global!C69</f>
        <v>54</v>
      </c>
      <c r="D69" s="292" t="str">
        <f>Global!D69</f>
        <v>Brasil (Brazil)</v>
      </c>
      <c r="E69" s="291">
        <v>2</v>
      </c>
      <c r="F69" s="292" t="s">
        <v>4</v>
      </c>
      <c r="G69" s="291">
        <v>1</v>
      </c>
      <c r="H69" s="315" t="str">
        <f>Global!H69</f>
        <v>Corea del Sur (S. Korea)</v>
      </c>
      <c r="I69" s="283" t="str">
        <f t="shared" si="17"/>
        <v>L</v>
      </c>
      <c r="J69" s="284"/>
      <c r="K69" s="285">
        <f>IF(Global!E69="","",Global!E69)</f>
        <v>4</v>
      </c>
      <c r="L69" s="285">
        <f>IF(Global!G69="","",Global!G69)</f>
        <v>1</v>
      </c>
      <c r="M69" s="296" t="str">
        <f t="shared" si="1"/>
        <v>L</v>
      </c>
      <c r="N69" s="287">
        <f t="shared" si="18"/>
        <v>3</v>
      </c>
      <c r="O69" s="166"/>
      <c r="P69" s="166"/>
      <c r="Q69" s="166"/>
      <c r="R69" s="166"/>
      <c r="S69" s="166"/>
    </row>
    <row r="70" spans="1:19" s="158" customFormat="1" ht="30.95" customHeight="1" thickBot="1" x14ac:dyDescent="0.25">
      <c r="A70" s="276">
        <f>Global!A70</f>
        <v>44901</v>
      </c>
      <c r="B70" s="306">
        <f>Global!B70</f>
        <v>0.375</v>
      </c>
      <c r="C70" s="289">
        <f>Global!C70</f>
        <v>55</v>
      </c>
      <c r="D70" s="292" t="str">
        <f>Global!D70</f>
        <v>Marruecos (Morocco)</v>
      </c>
      <c r="E70" s="291">
        <v>1</v>
      </c>
      <c r="F70" s="292" t="s">
        <v>4</v>
      </c>
      <c r="G70" s="291">
        <v>3</v>
      </c>
      <c r="H70" s="315" t="str">
        <f>Global!H70</f>
        <v>España (Spain)</v>
      </c>
      <c r="I70" s="283" t="str">
        <f t="shared" si="17"/>
        <v>V</v>
      </c>
      <c r="J70" s="284"/>
      <c r="K70" s="285">
        <f>IF(Global!E70="","",Global!E70)</f>
        <v>0</v>
      </c>
      <c r="L70" s="285">
        <f>IF(Global!G70="","",Global!G70)</f>
        <v>0</v>
      </c>
      <c r="M70" s="296" t="str">
        <f t="shared" si="1"/>
        <v>E</v>
      </c>
      <c r="N70" s="287">
        <f t="shared" si="18"/>
        <v>0</v>
      </c>
      <c r="O70" s="166"/>
      <c r="P70" s="166"/>
      <c r="Q70" s="166"/>
      <c r="R70" s="166"/>
      <c r="S70" s="166"/>
    </row>
    <row r="71" spans="1:19" s="158" customFormat="1" ht="30.95" customHeight="1" thickBot="1" x14ac:dyDescent="0.25">
      <c r="A71" s="276">
        <f>Global!A71</f>
        <v>44901</v>
      </c>
      <c r="B71" s="306">
        <f>Global!B71</f>
        <v>0.54166666666666663</v>
      </c>
      <c r="C71" s="289">
        <f>Global!C71</f>
        <v>56</v>
      </c>
      <c r="D71" s="292" t="str">
        <f>Global!D71</f>
        <v>Portugal</v>
      </c>
      <c r="E71" s="291">
        <v>2</v>
      </c>
      <c r="F71" s="292" t="s">
        <v>4</v>
      </c>
      <c r="G71" s="291">
        <v>0</v>
      </c>
      <c r="H71" s="315" t="str">
        <f>Global!H71</f>
        <v>Suiza (Switzerland)</v>
      </c>
      <c r="I71" s="283" t="str">
        <f t="shared" si="17"/>
        <v>L</v>
      </c>
      <c r="J71" s="284"/>
      <c r="K71" s="285">
        <f>IF(Global!E71="","",Global!E71)</f>
        <v>6</v>
      </c>
      <c r="L71" s="285">
        <f>IF(Global!G71="","",Global!G71)</f>
        <v>1</v>
      </c>
      <c r="M71" s="296" t="str">
        <f t="shared" si="1"/>
        <v>L</v>
      </c>
      <c r="N71" s="287">
        <f t="shared" si="18"/>
        <v>3</v>
      </c>
      <c r="O71" s="166"/>
      <c r="P71" s="166"/>
      <c r="Q71" s="166"/>
      <c r="R71" s="166"/>
      <c r="S71" s="166"/>
    </row>
    <row r="72" spans="1:19" s="158" customFormat="1" ht="17.25" customHeight="1" thickBot="1" x14ac:dyDescent="0.25">
      <c r="A72" s="297" t="str">
        <f>Global!A72</f>
        <v>CUARTOS DE FINAL (Quarterfinals)</v>
      </c>
      <c r="B72" s="312"/>
      <c r="C72" s="313"/>
      <c r="D72" s="298"/>
      <c r="E72" s="300"/>
      <c r="F72" s="298"/>
      <c r="G72" s="300" t="s">
        <v>73</v>
      </c>
      <c r="H72" s="298"/>
      <c r="I72" s="301"/>
      <c r="J72" s="117"/>
      <c r="K72" s="302"/>
      <c r="L72" s="302"/>
      <c r="M72" s="303" t="str">
        <f t="shared" ref="M72:M83" si="19">IF(OR(K72="",L72=""),"",IF(K72&gt;L72,"L",IF(L72&gt;K72,"V","E")))</f>
        <v/>
      </c>
      <c r="N72" s="304"/>
      <c r="O72" s="166"/>
      <c r="P72" s="166"/>
      <c r="Q72" s="166"/>
      <c r="R72" s="166"/>
      <c r="S72" s="166"/>
    </row>
    <row r="73" spans="1:19" s="158" customFormat="1" ht="30.95" customHeight="1" thickBot="1" x14ac:dyDescent="0.25">
      <c r="A73" s="276">
        <f>Global!A73</f>
        <v>44904</v>
      </c>
      <c r="B73" s="305">
        <f>Global!B73</f>
        <v>0.375</v>
      </c>
      <c r="C73" s="278">
        <f>Global!C73</f>
        <v>57</v>
      </c>
      <c r="D73" s="292" t="str">
        <f>Global!D73</f>
        <v>Croacia</v>
      </c>
      <c r="E73" s="280">
        <v>2</v>
      </c>
      <c r="F73" s="281" t="s">
        <v>4</v>
      </c>
      <c r="G73" s="280">
        <v>1</v>
      </c>
      <c r="H73" s="315" t="str">
        <f>Global!H73</f>
        <v>Brasil (Brazil)</v>
      </c>
      <c r="I73" s="283" t="str">
        <f>IF(OR(E73="",G73=""),"",IF(E73&gt;G73,"L",IF(G73&gt;E73,"V","E")))</f>
        <v>L</v>
      </c>
      <c r="J73" s="284"/>
      <c r="K73" s="285">
        <f>IF(Global!E73="","",Global!E73)</f>
        <v>0</v>
      </c>
      <c r="L73" s="285">
        <f>IF(Global!G73="","",Global!G73)</f>
        <v>0</v>
      </c>
      <c r="M73" s="296" t="str">
        <f t="shared" si="19"/>
        <v>E</v>
      </c>
      <c r="N73" s="287">
        <f>IF(M73="","",IF(AND(E73=K73,L73=G73),CTOSPuntosPorMarcador,0)+IF(M73=I73,CTOSPuntosPorGanador,0)+IF(E73-G73=K73-L73,CTOSPuntosPorDiferencia,0))</f>
        <v>0</v>
      </c>
      <c r="O73" s="166"/>
      <c r="P73" s="166"/>
      <c r="Q73" s="166"/>
      <c r="R73" s="166"/>
      <c r="S73" s="166"/>
    </row>
    <row r="74" spans="1:19" s="158" customFormat="1" ht="30.95" customHeight="1" thickBot="1" x14ac:dyDescent="0.25">
      <c r="A74" s="276">
        <f>Global!A74</f>
        <v>44904</v>
      </c>
      <c r="B74" s="306">
        <f>Global!B74</f>
        <v>0.54166666666666663</v>
      </c>
      <c r="C74" s="289">
        <f>Global!C74</f>
        <v>58</v>
      </c>
      <c r="D74" s="292" t="str">
        <f>Global!D74</f>
        <v>Holanda (Holland)</v>
      </c>
      <c r="E74" s="291">
        <v>0</v>
      </c>
      <c r="F74" s="292" t="s">
        <v>4</v>
      </c>
      <c r="G74" s="280">
        <v>1</v>
      </c>
      <c r="H74" s="315" t="str">
        <f>Global!H74</f>
        <v>Argentina</v>
      </c>
      <c r="I74" s="283" t="str">
        <f>IF(OR(E74="",G74=""),"",IF(E74&gt;G74,"L",IF(G74&gt;E74,"V","E")))</f>
        <v>V</v>
      </c>
      <c r="J74" s="284"/>
      <c r="K74" s="285">
        <f>IF(Global!E74="","",Global!E74)</f>
        <v>2</v>
      </c>
      <c r="L74" s="285">
        <f>IF(Global!G74="","",Global!G74)</f>
        <v>2</v>
      </c>
      <c r="M74" s="296" t="str">
        <f t="shared" si="19"/>
        <v>E</v>
      </c>
      <c r="N74" s="287">
        <f>IF(M74="","",IF(AND(E74=K74,L74=G74),CTOSPuntosPorMarcador,0)+IF(M74=I74,CTOSPuntosPorGanador,0)+IF(E74-G74=K74-L74,CTOSPuntosPorDiferencia,0))</f>
        <v>0</v>
      </c>
      <c r="O74" s="166"/>
      <c r="P74" s="166"/>
      <c r="Q74" s="166"/>
      <c r="R74" s="166"/>
      <c r="S74" s="166"/>
    </row>
    <row r="75" spans="1:19" s="158" customFormat="1" ht="30.95" customHeight="1" thickBot="1" x14ac:dyDescent="0.25">
      <c r="A75" s="276">
        <f>Global!A75</f>
        <v>44905</v>
      </c>
      <c r="B75" s="306">
        <f>Global!B75</f>
        <v>0.375</v>
      </c>
      <c r="C75" s="289">
        <f>Global!C75</f>
        <v>59</v>
      </c>
      <c r="D75" s="292" t="str">
        <f>Global!D75</f>
        <v>Marruecos (Morocco)</v>
      </c>
      <c r="E75" s="291">
        <v>2</v>
      </c>
      <c r="F75" s="292" t="s">
        <v>4</v>
      </c>
      <c r="G75" s="280">
        <v>1</v>
      </c>
      <c r="H75" s="315" t="str">
        <f>Global!H75</f>
        <v>Portugal</v>
      </c>
      <c r="I75" s="283" t="str">
        <f>IF(OR(E75="",G75=""),"",IF(E75&gt;G75,"L",IF(G75&gt;E75,"V","E")))</f>
        <v>L</v>
      </c>
      <c r="J75" s="284"/>
      <c r="K75" s="285">
        <f>IF(Global!E75="","",Global!E75)</f>
        <v>1</v>
      </c>
      <c r="L75" s="285">
        <f>IF(Global!G75="","",Global!G75)</f>
        <v>0</v>
      </c>
      <c r="M75" s="296" t="str">
        <f t="shared" si="19"/>
        <v>L</v>
      </c>
      <c r="N75" s="287">
        <f>IF(M75="","",IF(AND(E75=K75,L75=G75),CTOSPuntosPorMarcador,0)+IF(M75=I75,CTOSPuntosPorGanador,0)+IF(E75-G75=K75-L75,CTOSPuntosPorDiferencia,0))</f>
        <v>6</v>
      </c>
      <c r="O75" s="166"/>
      <c r="P75" s="166"/>
      <c r="Q75" s="166"/>
      <c r="R75" s="166"/>
      <c r="S75" s="166"/>
    </row>
    <row r="76" spans="1:19" s="158" customFormat="1" ht="30.95" customHeight="1" thickBot="1" x14ac:dyDescent="0.25">
      <c r="A76" s="276">
        <f>Global!A76</f>
        <v>44905</v>
      </c>
      <c r="B76" s="306">
        <f>Global!B76</f>
        <v>0.54166666666666663</v>
      </c>
      <c r="C76" s="289">
        <f>Global!C76</f>
        <v>60</v>
      </c>
      <c r="D76" s="292" t="str">
        <f>Global!D76</f>
        <v>Francia (France)</v>
      </c>
      <c r="E76" s="291">
        <v>2</v>
      </c>
      <c r="F76" s="292" t="s">
        <v>4</v>
      </c>
      <c r="G76" s="280">
        <v>1</v>
      </c>
      <c r="H76" s="315" t="str">
        <f>Global!H76</f>
        <v>Inglaterra (England)</v>
      </c>
      <c r="I76" s="283" t="str">
        <f>IF(OR(E76="",G76=""),"",IF(E76&gt;G76,"L",IF(G76&gt;E76,"V","E")))</f>
        <v>L</v>
      </c>
      <c r="J76" s="284"/>
      <c r="K76" s="285">
        <f>IF(Global!E76="","",Global!E76)</f>
        <v>2</v>
      </c>
      <c r="L76" s="285">
        <f>IF(Global!G76="","",Global!G76)</f>
        <v>1</v>
      </c>
      <c r="M76" s="296" t="str">
        <f t="shared" si="19"/>
        <v>L</v>
      </c>
      <c r="N76" s="287">
        <f>IF(M76="","",IF(AND(E76=K76,L76=G76),CTOSPuntosPorMarcador,0)+IF(M76=I76,CTOSPuntosPorGanador,0)+IF(E76-G76=K76-L76,CTOSPuntosPorDiferencia,0))</f>
        <v>7</v>
      </c>
      <c r="O76" s="166"/>
      <c r="P76" s="166"/>
      <c r="Q76" s="166"/>
      <c r="R76" s="166"/>
      <c r="S76" s="166"/>
    </row>
    <row r="77" spans="1:19" s="158" customFormat="1" ht="17.25" customHeight="1" thickBot="1" x14ac:dyDescent="0.25">
      <c r="A77" s="297" t="str">
        <f>Global!A77</f>
        <v>SEMIFINALES (Semifinals)</v>
      </c>
      <c r="B77" s="298"/>
      <c r="C77" s="299"/>
      <c r="D77" s="298"/>
      <c r="E77" s="300"/>
      <c r="F77" s="298"/>
      <c r="G77" s="300"/>
      <c r="H77" s="298"/>
      <c r="I77" s="301"/>
      <c r="J77" s="117"/>
      <c r="K77" s="302"/>
      <c r="L77" s="302"/>
      <c r="M77" s="303" t="str">
        <f t="shared" si="19"/>
        <v/>
      </c>
      <c r="N77" s="304"/>
      <c r="O77" s="166"/>
      <c r="P77" s="166"/>
      <c r="Q77" s="166"/>
      <c r="R77" s="166"/>
      <c r="S77" s="166"/>
    </row>
    <row r="78" spans="1:19" s="158" customFormat="1" ht="30.95" customHeight="1" thickBot="1" x14ac:dyDescent="0.25">
      <c r="A78" s="276">
        <f>Global!A78</f>
        <v>44908</v>
      </c>
      <c r="B78" s="305">
        <f>Global!B78</f>
        <v>0.54166666666666663</v>
      </c>
      <c r="C78" s="278">
        <f>Global!C78</f>
        <v>61</v>
      </c>
      <c r="D78" s="281" t="str">
        <f>Global!D78</f>
        <v>Croacia</v>
      </c>
      <c r="E78" s="280">
        <v>2</v>
      </c>
      <c r="F78" s="281" t="s">
        <v>4</v>
      </c>
      <c r="G78" s="280">
        <v>0</v>
      </c>
      <c r="H78" s="314" t="str">
        <f>Global!H78</f>
        <v>Argentina</v>
      </c>
      <c r="I78" s="283" t="str">
        <f>IF(OR(E78="",G78=""),"",IF(E78&gt;G78,"L",IF(G78&gt;E78,"V","E")))</f>
        <v>L</v>
      </c>
      <c r="J78" s="284"/>
      <c r="K78" s="285">
        <f>IF(Global!E78="","",Global!E78)</f>
        <v>0</v>
      </c>
      <c r="L78" s="285">
        <f>IF(Global!G78="","",Global!G78)</f>
        <v>3</v>
      </c>
      <c r="M78" s="296" t="str">
        <f t="shared" si="19"/>
        <v>V</v>
      </c>
      <c r="N78" s="287">
        <f>IF(M78="","",IF(AND(E78=K78,L78=G78),SEMIPuntosPorMarcador,0)+IF(M78=I78,SEMIPuntosPorGanador,0)+IF(E78-G78=K78-L78,SEMIPuntosPorDiferencia,0))</f>
        <v>0</v>
      </c>
      <c r="O78" s="166"/>
      <c r="P78" s="166"/>
      <c r="Q78" s="166"/>
      <c r="R78" s="166"/>
      <c r="S78" s="166"/>
    </row>
    <row r="79" spans="1:19" s="158" customFormat="1" ht="30.95" customHeight="1" thickBot="1" x14ac:dyDescent="0.25">
      <c r="A79" s="276">
        <f>Global!A79</f>
        <v>44909</v>
      </c>
      <c r="B79" s="306">
        <f>Global!B79</f>
        <v>0.54166666666666663</v>
      </c>
      <c r="C79" s="289">
        <f>Global!C79</f>
        <v>62</v>
      </c>
      <c r="D79" s="292" t="str">
        <f>Global!D79</f>
        <v>Marruecos (Morocco)</v>
      </c>
      <c r="E79" s="291">
        <v>2</v>
      </c>
      <c r="F79" s="292" t="s">
        <v>4</v>
      </c>
      <c r="G79" s="291">
        <v>1</v>
      </c>
      <c r="H79" s="315" t="str">
        <f>Global!H79</f>
        <v>Francia (France)</v>
      </c>
      <c r="I79" s="283" t="str">
        <f>IF(OR(E79="",G79=""),"",IF(E79&gt;G79,"L",IF(G79&gt;E79,"V","E")))</f>
        <v>L</v>
      </c>
      <c r="J79" s="284"/>
      <c r="K79" s="285">
        <f>IF(Global!E79="","",Global!E79)</f>
        <v>0</v>
      </c>
      <c r="L79" s="285">
        <f>IF(Global!G79="","",Global!G79)</f>
        <v>2</v>
      </c>
      <c r="M79" s="296" t="str">
        <f t="shared" si="19"/>
        <v>V</v>
      </c>
      <c r="N79" s="287">
        <f>IF(M79="","",IF(AND(E79=K79,L79=G79),SEMIPuntosPorMarcador,0)+IF(M79=I79,SEMIPuntosPorGanador,0)+IF(E79-G79=K79-L79,SEMIPuntosPorDiferencia,0))</f>
        <v>0</v>
      </c>
      <c r="O79" s="166"/>
      <c r="P79" s="166"/>
      <c r="Q79" s="166"/>
      <c r="R79" s="166"/>
      <c r="S79" s="166"/>
    </row>
    <row r="80" spans="1:19" s="158" customFormat="1" ht="17.25" customHeight="1" thickBot="1" x14ac:dyDescent="0.25">
      <c r="A80" s="297" t="str">
        <f>Global!A80</f>
        <v>TERCER PUESTO (Third Place)</v>
      </c>
      <c r="B80" s="312"/>
      <c r="C80" s="313"/>
      <c r="D80" s="298"/>
      <c r="E80" s="300"/>
      <c r="F80" s="298"/>
      <c r="G80" s="300"/>
      <c r="H80" s="298"/>
      <c r="I80" s="301"/>
      <c r="J80" s="117"/>
      <c r="K80" s="302"/>
      <c r="L80" s="302"/>
      <c r="M80" s="303" t="str">
        <f t="shared" si="19"/>
        <v/>
      </c>
      <c r="N80" s="304"/>
      <c r="O80" s="166"/>
      <c r="P80" s="166"/>
      <c r="Q80" s="166"/>
      <c r="R80" s="166"/>
      <c r="S80" s="166"/>
    </row>
    <row r="81" spans="1:19" s="158" customFormat="1" ht="30.95" customHeight="1" thickBot="1" x14ac:dyDescent="0.25">
      <c r="A81" s="276">
        <f>Global!A81</f>
        <v>44912</v>
      </c>
      <c r="B81" s="305">
        <f>Global!B81</f>
        <v>0.375</v>
      </c>
      <c r="C81" s="278">
        <f>Global!C81</f>
        <v>63</v>
      </c>
      <c r="D81" s="281" t="str">
        <f>Global!D81</f>
        <v>Croacia</v>
      </c>
      <c r="E81" s="280">
        <v>1</v>
      </c>
      <c r="F81" s="281" t="s">
        <v>4</v>
      </c>
      <c r="G81" s="280">
        <v>2</v>
      </c>
      <c r="H81" s="314" t="str">
        <f>Global!H81</f>
        <v>Marruecos (Morocco)</v>
      </c>
      <c r="I81" s="283" t="str">
        <f>IF(OR(E81="",G81=""),"",IF(E81&gt;G81,"L",IF(G81&gt;E81,"V","E")))</f>
        <v>V</v>
      </c>
      <c r="J81" s="284"/>
      <c r="K81" s="285">
        <f>IF(Global!E81="","",Global!E81)</f>
        <v>2</v>
      </c>
      <c r="L81" s="285">
        <f>IF(Global!G81="","",Global!G81)</f>
        <v>1</v>
      </c>
      <c r="M81" s="296" t="str">
        <f t="shared" si="19"/>
        <v>L</v>
      </c>
      <c r="N81" s="287">
        <f>IF(M81="","",IF(AND(E81=K81,L81=G81),TERCPuntosPorMarcador,0)+IF(M81=I81,TERCPuntosPorGanador,0)+IF(E81-G81=K81-L81,TERCPuntosPorDiferencia,0))</f>
        <v>0</v>
      </c>
      <c r="O81" s="166"/>
      <c r="P81" s="166"/>
      <c r="Q81" s="166"/>
      <c r="R81" s="166"/>
      <c r="S81" s="166"/>
    </row>
    <row r="82" spans="1:19" s="158" customFormat="1" ht="17.25" customHeight="1" thickBot="1" x14ac:dyDescent="0.25">
      <c r="A82" s="297" t="str">
        <f>Global!A82</f>
        <v>FINAL</v>
      </c>
      <c r="B82" s="298"/>
      <c r="C82" s="299"/>
      <c r="D82" s="298"/>
      <c r="E82" s="300"/>
      <c r="F82" s="298"/>
      <c r="G82" s="300"/>
      <c r="H82" s="298"/>
      <c r="I82" s="301"/>
      <c r="J82" s="117"/>
      <c r="K82" s="302"/>
      <c r="L82" s="302"/>
      <c r="M82" s="303" t="str">
        <f t="shared" si="19"/>
        <v/>
      </c>
      <c r="N82" s="304"/>
      <c r="O82" s="166"/>
      <c r="P82" s="166"/>
      <c r="Q82" s="166"/>
      <c r="R82" s="166"/>
      <c r="S82" s="166"/>
    </row>
    <row r="83" spans="1:19" s="158" customFormat="1" ht="30.95" customHeight="1" thickBot="1" x14ac:dyDescent="0.25">
      <c r="A83" s="276">
        <f>Global!A83</f>
        <v>44913</v>
      </c>
      <c r="B83" s="316">
        <f>Global!B83</f>
        <v>0.375</v>
      </c>
      <c r="C83" s="317">
        <f>Global!C83</f>
        <v>64</v>
      </c>
      <c r="D83" s="318" t="str">
        <f>Global!D83</f>
        <v>Argentina</v>
      </c>
      <c r="E83" s="280">
        <v>2</v>
      </c>
      <c r="F83" s="318" t="s">
        <v>4</v>
      </c>
      <c r="G83" s="280">
        <v>1</v>
      </c>
      <c r="H83" s="319" t="str">
        <f>Global!H83</f>
        <v>Francia (France)</v>
      </c>
      <c r="I83" s="283" t="str">
        <f>IF(OR(E83="",G83=""),"",IF(E83&gt;G83,"L",IF(G83&gt;E83,"V","E")))</f>
        <v>L</v>
      </c>
      <c r="J83" s="311"/>
      <c r="K83" s="320">
        <f>IF(Global!E83="","",Global!E83)</f>
        <v>2</v>
      </c>
      <c r="L83" s="320">
        <f>IF(Global!G83="","",Global!G83)</f>
        <v>2</v>
      </c>
      <c r="M83" s="286" t="str">
        <f t="shared" si="19"/>
        <v>E</v>
      </c>
      <c r="N83" s="287">
        <f>IF(M83="","",IF(AND(E83=K83,L83=G83),FINALPuntosPorMarcador,0)+IF(M83=I83,FINALPuntosPorGanador,0)+IF(E83-G83=K83-L83,FINALPuntosPorDiferencia,0))</f>
        <v>0</v>
      </c>
      <c r="O83" s="166"/>
      <c r="P83" s="166"/>
      <c r="Q83" s="166"/>
      <c r="R83" s="166"/>
      <c r="S83" s="166"/>
    </row>
    <row r="84" spans="1:19" ht="17.25" customHeight="1" x14ac:dyDescent="0.2">
      <c r="A84" s="262"/>
      <c r="B84" s="263"/>
      <c r="C84" s="264"/>
      <c r="D84" s="196"/>
      <c r="E84" s="192"/>
      <c r="F84" s="196"/>
      <c r="G84" s="192"/>
      <c r="H84" s="196"/>
      <c r="I84" s="195"/>
      <c r="J84" s="29"/>
      <c r="K84" s="198"/>
      <c r="L84" s="198"/>
      <c r="M84" s="265" t="s">
        <v>22</v>
      </c>
      <c r="N84" s="266">
        <f>SUM(N8:N83)</f>
        <v>64</v>
      </c>
      <c r="O84" s="161"/>
      <c r="P84" s="161"/>
      <c r="Q84" s="161"/>
      <c r="R84" s="161"/>
      <c r="S84" s="161"/>
    </row>
    <row r="85" spans="1:19" s="10" customFormat="1" ht="17.25" customHeight="1" x14ac:dyDescent="0.2">
      <c r="A85" s="87" t="str">
        <f>Global!A85</f>
        <v>FASE DE GRUPOS</v>
      </c>
      <c r="B85" s="88"/>
      <c r="C85" s="89"/>
      <c r="D85" s="90"/>
      <c r="E85" s="267"/>
      <c r="F85" s="90"/>
      <c r="G85" s="267"/>
      <c r="H85" s="92"/>
      <c r="I85" s="81"/>
      <c r="J85" s="30"/>
      <c r="K85" s="189"/>
      <c r="L85" s="189"/>
      <c r="M85" s="189"/>
      <c r="N85" s="189"/>
      <c r="O85" s="82"/>
      <c r="P85" s="82"/>
      <c r="Q85" s="82"/>
      <c r="R85" s="82"/>
      <c r="S85" s="82"/>
    </row>
    <row r="86" spans="1:19" ht="17.25" customHeight="1" x14ac:dyDescent="0.2">
      <c r="A86" s="83" t="str">
        <f>Global!A86</f>
        <v>Puntos por Marcador Atinado</v>
      </c>
      <c r="B86" s="83"/>
      <c r="C86" s="93"/>
      <c r="D86" s="83"/>
      <c r="E86" s="94">
        <f>Global!E86</f>
        <v>1</v>
      </c>
      <c r="F86" s="53"/>
      <c r="G86" s="268"/>
      <c r="H86" s="53"/>
      <c r="I86" s="57"/>
      <c r="J86" s="30"/>
      <c r="K86" s="167"/>
      <c r="L86" s="167"/>
      <c r="M86" s="167"/>
      <c r="N86" s="167"/>
      <c r="O86" s="167"/>
      <c r="P86" s="167"/>
      <c r="Q86" s="167"/>
      <c r="R86" s="167"/>
      <c r="S86" s="167"/>
    </row>
    <row r="87" spans="1:19" ht="17.25" customHeight="1" x14ac:dyDescent="0.2">
      <c r="A87" s="83" t="str">
        <f>Global!A87</f>
        <v>Puntos por Ganador/Empate Atinado</v>
      </c>
      <c r="B87" s="83"/>
      <c r="C87" s="93"/>
      <c r="D87" s="85"/>
      <c r="E87" s="94">
        <f>Global!E87</f>
        <v>1</v>
      </c>
      <c r="F87" s="53"/>
      <c r="G87" s="268"/>
      <c r="H87" s="53"/>
      <c r="I87" s="57"/>
      <c r="J87" s="30"/>
      <c r="K87" s="167"/>
      <c r="L87" s="167"/>
      <c r="M87" s="167"/>
      <c r="N87" s="167"/>
      <c r="O87" s="167"/>
      <c r="P87" s="167"/>
      <c r="Q87" s="167"/>
      <c r="R87" s="167"/>
      <c r="S87" s="167"/>
    </row>
    <row r="88" spans="1:19" ht="17.25" customHeight="1" x14ac:dyDescent="0.2">
      <c r="A88" s="83" t="str">
        <f>Global!A88</f>
        <v>Puntos por Ganador y Diferencia de Goles Atinado</v>
      </c>
      <c r="B88" s="84"/>
      <c r="C88" s="84"/>
      <c r="D88" s="85"/>
      <c r="E88" s="94">
        <f>Global!E88</f>
        <v>1</v>
      </c>
      <c r="F88" s="53"/>
      <c r="G88" s="268"/>
      <c r="H88" s="53"/>
      <c r="I88" s="57"/>
      <c r="J88" s="30"/>
      <c r="K88" s="167"/>
      <c r="L88" s="167"/>
      <c r="M88" s="167"/>
      <c r="N88" s="167"/>
      <c r="O88" s="167"/>
      <c r="P88" s="167"/>
      <c r="Q88" s="167"/>
      <c r="R88" s="167"/>
      <c r="S88" s="167"/>
    </row>
    <row r="89" spans="1:19" ht="17.25" customHeight="1" x14ac:dyDescent="0.2">
      <c r="A89" s="83"/>
      <c r="B89" s="84"/>
      <c r="C89" s="84"/>
      <c r="D89" s="85"/>
      <c r="E89" s="269"/>
      <c r="F89" s="53"/>
      <c r="G89" s="268"/>
      <c r="H89" s="53"/>
      <c r="I89" s="57"/>
      <c r="J89" s="30"/>
      <c r="K89" s="167"/>
      <c r="L89" s="167"/>
      <c r="M89" s="167"/>
      <c r="N89" s="167"/>
      <c r="O89" s="167"/>
      <c r="P89" s="167"/>
      <c r="Q89" s="167"/>
      <c r="R89" s="167"/>
      <c r="S89" s="167"/>
    </row>
    <row r="90" spans="1:19" ht="17.25" customHeight="1" x14ac:dyDescent="0.2">
      <c r="A90" s="87" t="str">
        <f>Global!A90</f>
        <v>OCTAVOS DE FINAL</v>
      </c>
      <c r="B90" s="55"/>
      <c r="C90" s="55"/>
      <c r="D90" s="53"/>
      <c r="E90" s="268"/>
      <c r="F90" s="53"/>
      <c r="G90" s="268"/>
      <c r="H90" s="53"/>
      <c r="I90" s="57"/>
      <c r="J90" s="30"/>
      <c r="K90" s="167"/>
      <c r="L90" s="167"/>
      <c r="M90" s="167"/>
      <c r="N90" s="167"/>
      <c r="O90" s="167"/>
      <c r="P90" s="167"/>
      <c r="Q90" s="167"/>
      <c r="R90" s="167"/>
      <c r="S90" s="167"/>
    </row>
    <row r="91" spans="1:19" ht="17.25" customHeight="1" x14ac:dyDescent="0.2">
      <c r="A91" s="83" t="str">
        <f>Global!A91</f>
        <v>Puntos por Marcador Atinado</v>
      </c>
      <c r="B91" s="83"/>
      <c r="C91" s="93"/>
      <c r="D91" s="83"/>
      <c r="E91" s="94">
        <f>Global!E91</f>
        <v>1</v>
      </c>
      <c r="F91" s="53"/>
      <c r="G91" s="268"/>
      <c r="H91" s="53"/>
      <c r="I91" s="57"/>
      <c r="J91" s="30"/>
      <c r="K91" s="167"/>
      <c r="L91" s="167"/>
      <c r="M91" s="167"/>
      <c r="N91" s="167"/>
      <c r="O91" s="167"/>
      <c r="P91" s="167"/>
      <c r="Q91" s="167"/>
      <c r="R91" s="167"/>
      <c r="S91" s="167"/>
    </row>
    <row r="92" spans="1:19" ht="17.25" customHeight="1" x14ac:dyDescent="0.2">
      <c r="A92" s="83" t="str">
        <f>Global!A92</f>
        <v>Puntos por Ganador/Empate Atinado</v>
      </c>
      <c r="B92" s="83"/>
      <c r="C92" s="93"/>
      <c r="D92" s="85"/>
      <c r="E92" s="94">
        <f>Global!E92</f>
        <v>3</v>
      </c>
      <c r="F92" s="53"/>
      <c r="G92" s="268"/>
      <c r="H92" s="53"/>
      <c r="I92" s="57"/>
      <c r="J92" s="30"/>
      <c r="K92" s="167"/>
      <c r="L92" s="167"/>
      <c r="M92" s="167"/>
      <c r="N92" s="167"/>
      <c r="O92" s="167"/>
      <c r="P92" s="167"/>
      <c r="Q92" s="167"/>
      <c r="R92" s="167"/>
      <c r="S92" s="167"/>
    </row>
    <row r="93" spans="1:19" ht="17.25" customHeight="1" x14ac:dyDescent="0.2">
      <c r="A93" s="83" t="str">
        <f>Global!A93</f>
        <v>Puntos por Ganador y Diferencia de Goles Atinado</v>
      </c>
      <c r="B93" s="84"/>
      <c r="C93" s="84"/>
      <c r="D93" s="85"/>
      <c r="E93" s="94">
        <f>Global!E93</f>
        <v>1</v>
      </c>
      <c r="F93" s="53"/>
      <c r="G93" s="268"/>
      <c r="H93" s="53"/>
      <c r="I93" s="57"/>
      <c r="J93" s="30"/>
      <c r="K93" s="167"/>
      <c r="L93" s="167"/>
      <c r="M93" s="167"/>
      <c r="N93" s="167"/>
      <c r="O93" s="167"/>
      <c r="P93" s="167"/>
      <c r="Q93" s="167"/>
      <c r="R93" s="167"/>
      <c r="S93" s="167"/>
    </row>
    <row r="94" spans="1:19" ht="17.25" customHeight="1" x14ac:dyDescent="0.2">
      <c r="A94" s="54"/>
      <c r="B94" s="55"/>
      <c r="C94" s="55"/>
      <c r="D94" s="53"/>
      <c r="E94" s="268"/>
      <c r="F94" s="53"/>
      <c r="G94" s="268"/>
      <c r="H94" s="53"/>
      <c r="I94" s="57"/>
      <c r="J94" s="30"/>
      <c r="K94" s="167"/>
      <c r="L94" s="167"/>
      <c r="M94" s="167"/>
      <c r="N94" s="167"/>
      <c r="O94" s="167"/>
      <c r="P94" s="167"/>
      <c r="Q94" s="167"/>
      <c r="R94" s="167"/>
      <c r="S94" s="167"/>
    </row>
    <row r="95" spans="1:19" ht="17.25" customHeight="1" x14ac:dyDescent="0.2">
      <c r="A95" s="87" t="str">
        <f>Global!A95</f>
        <v>CUARTOS DE FINAL</v>
      </c>
      <c r="B95" s="55"/>
      <c r="C95" s="55"/>
      <c r="D95" s="53"/>
      <c r="E95" s="268"/>
      <c r="F95" s="53"/>
      <c r="G95" s="268"/>
      <c r="H95" s="53"/>
      <c r="I95" s="57"/>
      <c r="J95" s="30"/>
      <c r="K95" s="167"/>
      <c r="L95" s="167"/>
      <c r="M95" s="167"/>
      <c r="N95" s="167"/>
      <c r="O95" s="167"/>
      <c r="P95" s="167"/>
      <c r="Q95" s="167"/>
      <c r="R95" s="167"/>
      <c r="S95" s="167"/>
    </row>
    <row r="96" spans="1:19" ht="17.25" customHeight="1" x14ac:dyDescent="0.2">
      <c r="A96" s="83" t="str">
        <f>Global!A96</f>
        <v>Puntos por Marcador Atinado</v>
      </c>
      <c r="B96" s="83"/>
      <c r="C96" s="93"/>
      <c r="D96" s="83"/>
      <c r="E96" s="94">
        <f>Global!E96</f>
        <v>1</v>
      </c>
      <c r="F96" s="53"/>
      <c r="G96" s="268"/>
      <c r="H96" s="53"/>
      <c r="I96" s="57"/>
      <c r="J96" s="30"/>
      <c r="K96" s="167"/>
      <c r="L96" s="167"/>
      <c r="M96" s="167"/>
      <c r="N96" s="167"/>
      <c r="O96" s="167"/>
      <c r="P96" s="167"/>
      <c r="Q96" s="167"/>
      <c r="R96" s="167"/>
      <c r="S96" s="167"/>
    </row>
    <row r="97" spans="1:19" ht="17.25" customHeight="1" x14ac:dyDescent="0.2">
      <c r="A97" s="83" t="str">
        <f>Global!A97</f>
        <v>Puntos por Ganador/Empate Atinado</v>
      </c>
      <c r="B97" s="83"/>
      <c r="C97" s="93"/>
      <c r="D97" s="85"/>
      <c r="E97" s="94">
        <f>Global!E97</f>
        <v>5</v>
      </c>
      <c r="F97" s="53"/>
      <c r="G97" s="268"/>
      <c r="H97" s="53"/>
      <c r="I97" s="57"/>
      <c r="J97" s="30"/>
      <c r="K97" s="167"/>
      <c r="L97" s="167"/>
      <c r="M97" s="167"/>
      <c r="N97" s="167"/>
      <c r="O97" s="167"/>
      <c r="P97" s="167"/>
      <c r="Q97" s="167"/>
      <c r="R97" s="167"/>
      <c r="S97" s="167"/>
    </row>
    <row r="98" spans="1:19" ht="17.25" customHeight="1" x14ac:dyDescent="0.2">
      <c r="A98" s="83" t="str">
        <f>Global!A98</f>
        <v>Puntos por Ganador y Diferencia de Goles Atinado</v>
      </c>
      <c r="B98" s="84"/>
      <c r="C98" s="84"/>
      <c r="D98" s="85"/>
      <c r="E98" s="94">
        <f>Global!E98</f>
        <v>1</v>
      </c>
      <c r="F98" s="53"/>
      <c r="G98" s="268"/>
      <c r="H98" s="53"/>
      <c r="I98" s="57"/>
      <c r="J98" s="30"/>
      <c r="K98" s="167"/>
      <c r="L98" s="167"/>
      <c r="M98" s="167"/>
      <c r="N98" s="167"/>
      <c r="O98" s="167"/>
      <c r="P98" s="167"/>
      <c r="Q98" s="167"/>
      <c r="R98" s="167"/>
      <c r="S98" s="167"/>
    </row>
    <row r="99" spans="1:19" ht="17.25" customHeight="1" x14ac:dyDescent="0.2">
      <c r="A99" s="54"/>
      <c r="B99" s="55"/>
      <c r="C99" s="55"/>
      <c r="D99" s="53"/>
      <c r="E99" s="268"/>
      <c r="F99" s="53"/>
      <c r="G99" s="268"/>
      <c r="H99" s="53"/>
      <c r="I99" s="57"/>
      <c r="J99" s="30"/>
      <c r="K99" s="167"/>
      <c r="L99" s="167"/>
      <c r="M99" s="167"/>
      <c r="N99" s="167"/>
      <c r="O99" s="167"/>
      <c r="P99" s="167"/>
      <c r="Q99" s="167"/>
      <c r="R99" s="167"/>
      <c r="S99" s="167"/>
    </row>
    <row r="100" spans="1:19" ht="17.25" customHeight="1" x14ac:dyDescent="0.2">
      <c r="A100" s="87" t="str">
        <f>Global!A100</f>
        <v>SEMIFINAL</v>
      </c>
      <c r="B100" s="55"/>
      <c r="C100" s="55"/>
      <c r="D100" s="53"/>
      <c r="E100" s="268"/>
      <c r="F100" s="53"/>
      <c r="G100" s="268"/>
      <c r="H100" s="53"/>
      <c r="I100" s="57"/>
      <c r="J100" s="30"/>
      <c r="K100" s="167"/>
      <c r="L100" s="167"/>
      <c r="M100" s="167"/>
      <c r="N100" s="167"/>
      <c r="O100" s="167"/>
      <c r="P100" s="167"/>
      <c r="Q100" s="167"/>
      <c r="R100" s="167"/>
      <c r="S100" s="167"/>
    </row>
    <row r="101" spans="1:19" ht="17.25" customHeight="1" x14ac:dyDescent="0.2">
      <c r="A101" s="83" t="str">
        <f>Global!A101</f>
        <v>Puntos por Marcador Atinado</v>
      </c>
      <c r="B101" s="83"/>
      <c r="C101" s="93"/>
      <c r="D101" s="83"/>
      <c r="E101" s="94">
        <f>Global!E101</f>
        <v>1</v>
      </c>
      <c r="F101" s="53"/>
      <c r="G101" s="268"/>
      <c r="H101" s="53"/>
      <c r="I101" s="57"/>
      <c r="J101" s="30"/>
      <c r="K101" s="167"/>
      <c r="L101" s="167"/>
      <c r="M101" s="167"/>
      <c r="N101" s="167"/>
      <c r="O101" s="167"/>
      <c r="P101" s="167"/>
      <c r="Q101" s="167"/>
      <c r="R101" s="167"/>
      <c r="S101" s="167"/>
    </row>
    <row r="102" spans="1:19" ht="17.25" customHeight="1" x14ac:dyDescent="0.2">
      <c r="A102" s="83" t="str">
        <f>Global!A102</f>
        <v>Puntos por Ganador/Empate Atinado</v>
      </c>
      <c r="B102" s="83"/>
      <c r="C102" s="93"/>
      <c r="D102" s="85"/>
      <c r="E102" s="94">
        <f>Global!E102</f>
        <v>7</v>
      </c>
      <c r="F102" s="53"/>
      <c r="G102" s="268"/>
      <c r="H102" s="53"/>
      <c r="I102" s="57"/>
      <c r="J102" s="30"/>
      <c r="K102" s="167"/>
      <c r="L102" s="167"/>
      <c r="M102" s="167"/>
      <c r="N102" s="167"/>
      <c r="O102" s="167"/>
      <c r="P102" s="167"/>
      <c r="Q102" s="167"/>
      <c r="R102" s="167"/>
      <c r="S102" s="167"/>
    </row>
    <row r="103" spans="1:19" ht="17.25" customHeight="1" x14ac:dyDescent="0.2">
      <c r="A103" s="83" t="str">
        <f>Global!A103</f>
        <v>Puntos por Ganador y Diferencia de Goles Atinado</v>
      </c>
      <c r="B103" s="84"/>
      <c r="C103" s="84"/>
      <c r="D103" s="85"/>
      <c r="E103" s="94">
        <f>Global!E103</f>
        <v>1</v>
      </c>
      <c r="F103" s="53"/>
      <c r="G103" s="268"/>
      <c r="H103" s="53"/>
      <c r="I103" s="57"/>
      <c r="J103" s="30"/>
      <c r="K103" s="167"/>
      <c r="L103" s="167"/>
      <c r="M103" s="167"/>
      <c r="N103" s="167"/>
      <c r="O103" s="167"/>
      <c r="P103" s="167"/>
      <c r="Q103" s="167"/>
      <c r="R103" s="167"/>
      <c r="S103" s="167"/>
    </row>
    <row r="104" spans="1:19" ht="17.25" customHeight="1" x14ac:dyDescent="0.2">
      <c r="A104" s="54"/>
      <c r="B104" s="55"/>
      <c r="C104" s="55"/>
      <c r="D104" s="53"/>
      <c r="E104" s="268"/>
      <c r="F104" s="53"/>
      <c r="G104" s="268"/>
      <c r="H104" s="53"/>
      <c r="I104" s="57"/>
      <c r="J104" s="30"/>
      <c r="K104" s="167"/>
      <c r="L104" s="167"/>
      <c r="M104" s="167"/>
      <c r="N104" s="167"/>
      <c r="O104" s="167"/>
      <c r="P104" s="167"/>
      <c r="Q104" s="167"/>
      <c r="R104" s="167"/>
      <c r="S104" s="167"/>
    </row>
    <row r="105" spans="1:19" ht="17.25" customHeight="1" x14ac:dyDescent="0.2">
      <c r="A105" s="87" t="str">
        <f>Global!A105</f>
        <v>TERCER LUGAR</v>
      </c>
      <c r="B105" s="55"/>
      <c r="C105" s="55"/>
      <c r="D105" s="53"/>
      <c r="E105" s="268"/>
      <c r="F105" s="53"/>
      <c r="G105" s="268"/>
      <c r="H105" s="53"/>
      <c r="I105" s="57"/>
      <c r="J105" s="30"/>
      <c r="K105" s="167"/>
      <c r="L105" s="167"/>
      <c r="M105" s="167"/>
      <c r="N105" s="167"/>
      <c r="O105" s="167"/>
      <c r="P105" s="167"/>
      <c r="Q105" s="167"/>
      <c r="R105" s="167"/>
      <c r="S105" s="167"/>
    </row>
    <row r="106" spans="1:19" ht="17.25" customHeight="1" x14ac:dyDescent="0.2">
      <c r="A106" s="83" t="str">
        <f>Global!A106</f>
        <v>Puntos por Marcador Atinado</v>
      </c>
      <c r="B106" s="83"/>
      <c r="C106" s="93"/>
      <c r="D106" s="83"/>
      <c r="E106" s="94">
        <f>Global!E106</f>
        <v>1</v>
      </c>
      <c r="F106" s="53"/>
      <c r="G106" s="268"/>
      <c r="H106" s="53"/>
      <c r="I106" s="57"/>
      <c r="J106" s="30"/>
      <c r="K106" s="167"/>
      <c r="L106" s="167"/>
      <c r="M106" s="167"/>
      <c r="N106" s="167"/>
      <c r="O106" s="167"/>
      <c r="P106" s="167"/>
      <c r="Q106" s="167"/>
      <c r="R106" s="167"/>
      <c r="S106" s="167"/>
    </row>
    <row r="107" spans="1:19" ht="17.25" customHeight="1" x14ac:dyDescent="0.2">
      <c r="A107" s="83" t="str">
        <f>Global!A107</f>
        <v>Puntos por Ganador/Empate Atinado</v>
      </c>
      <c r="B107" s="83"/>
      <c r="C107" s="93"/>
      <c r="D107" s="85"/>
      <c r="E107" s="94">
        <f>Global!E107</f>
        <v>8</v>
      </c>
      <c r="F107" s="53"/>
      <c r="G107" s="268"/>
      <c r="H107" s="53"/>
      <c r="I107" s="57"/>
      <c r="J107" s="30"/>
      <c r="K107" s="167"/>
      <c r="L107" s="167"/>
      <c r="M107" s="167"/>
      <c r="N107" s="167"/>
      <c r="O107" s="167"/>
      <c r="P107" s="167"/>
      <c r="Q107" s="167"/>
      <c r="R107" s="167"/>
      <c r="S107" s="167"/>
    </row>
    <row r="108" spans="1:19" ht="17.25" customHeight="1" x14ac:dyDescent="0.2">
      <c r="A108" s="83" t="str">
        <f>Global!A108</f>
        <v>Puntos por Ganador y Diferencia de Goles Atinado</v>
      </c>
      <c r="B108" s="84"/>
      <c r="C108" s="84"/>
      <c r="D108" s="85"/>
      <c r="E108" s="94">
        <f>Global!E108</f>
        <v>1</v>
      </c>
      <c r="F108" s="53"/>
      <c r="G108" s="268"/>
      <c r="H108" s="53"/>
      <c r="I108" s="57"/>
      <c r="J108" s="30"/>
      <c r="K108" s="167"/>
      <c r="L108" s="167"/>
      <c r="M108" s="167"/>
      <c r="N108" s="167"/>
      <c r="O108" s="167"/>
      <c r="P108" s="167"/>
      <c r="Q108" s="167"/>
      <c r="R108" s="167"/>
      <c r="S108" s="167"/>
    </row>
    <row r="109" spans="1:19" ht="17.25" customHeight="1" x14ac:dyDescent="0.2">
      <c r="A109" s="83"/>
      <c r="B109" s="84"/>
      <c r="C109" s="84"/>
      <c r="D109" s="85"/>
      <c r="E109" s="94"/>
      <c r="F109" s="53"/>
      <c r="G109" s="268"/>
      <c r="H109" s="53"/>
      <c r="I109" s="57"/>
      <c r="J109" s="30"/>
      <c r="K109" s="167"/>
      <c r="L109" s="167"/>
      <c r="M109" s="167"/>
      <c r="N109" s="167"/>
      <c r="O109" s="167"/>
      <c r="P109" s="167"/>
      <c r="Q109" s="167"/>
      <c r="R109" s="167"/>
      <c r="S109" s="167"/>
    </row>
    <row r="110" spans="1:19" ht="17.25" customHeight="1" x14ac:dyDescent="0.2">
      <c r="A110" s="87" t="str">
        <f>Global!A110</f>
        <v>FINAL</v>
      </c>
      <c r="B110" s="55"/>
      <c r="C110" s="55"/>
      <c r="D110" s="53"/>
      <c r="E110" s="268"/>
      <c r="F110" s="53"/>
      <c r="G110" s="268"/>
      <c r="H110" s="53"/>
      <c r="I110" s="57"/>
      <c r="J110" s="30"/>
      <c r="K110" s="167"/>
      <c r="L110" s="167"/>
      <c r="M110" s="167"/>
      <c r="N110" s="167"/>
      <c r="O110" s="167"/>
      <c r="P110" s="167"/>
      <c r="Q110" s="167"/>
      <c r="R110" s="167"/>
      <c r="S110" s="167"/>
    </row>
    <row r="111" spans="1:19" ht="17.25" customHeight="1" x14ac:dyDescent="0.2">
      <c r="A111" s="83" t="str">
        <f>Global!A111</f>
        <v>Puntos por Marcador Atinado</v>
      </c>
      <c r="B111" s="83"/>
      <c r="C111" s="93"/>
      <c r="D111" s="83"/>
      <c r="E111" s="94">
        <f>Global!E111</f>
        <v>1</v>
      </c>
      <c r="F111" s="53"/>
      <c r="G111" s="268"/>
      <c r="H111" s="53"/>
      <c r="I111" s="57"/>
      <c r="J111" s="30"/>
      <c r="K111" s="167"/>
      <c r="L111" s="167"/>
      <c r="M111" s="167"/>
      <c r="N111" s="167"/>
      <c r="O111" s="167"/>
      <c r="P111" s="167"/>
      <c r="Q111" s="167"/>
      <c r="R111" s="167"/>
      <c r="S111" s="167"/>
    </row>
    <row r="112" spans="1:19" ht="17.25" customHeight="1" x14ac:dyDescent="0.2">
      <c r="A112" s="83" t="str">
        <f>Global!A112</f>
        <v>Puntos por Ganador/Empate Atinado</v>
      </c>
      <c r="B112" s="83"/>
      <c r="C112" s="93"/>
      <c r="D112" s="85"/>
      <c r="E112" s="94">
        <f>Global!E112</f>
        <v>10</v>
      </c>
      <c r="F112" s="53"/>
      <c r="G112" s="268"/>
      <c r="H112" s="53"/>
      <c r="I112" s="57"/>
      <c r="J112" s="30"/>
      <c r="K112" s="167"/>
      <c r="L112" s="167"/>
      <c r="M112" s="167"/>
      <c r="N112" s="167"/>
      <c r="O112" s="167"/>
      <c r="P112" s="167"/>
      <c r="Q112" s="167"/>
      <c r="R112" s="167"/>
      <c r="S112" s="167"/>
    </row>
    <row r="113" spans="1:19" ht="17.25" customHeight="1" x14ac:dyDescent="0.2">
      <c r="A113" s="83" t="str">
        <f>Global!A113</f>
        <v>Puntos por Ganador y Diferencia de Goles Atinado</v>
      </c>
      <c r="B113" s="84"/>
      <c r="C113" s="84"/>
      <c r="D113" s="85"/>
      <c r="E113" s="94">
        <f>Global!E113</f>
        <v>1</v>
      </c>
      <c r="F113" s="53"/>
      <c r="G113" s="268"/>
      <c r="H113" s="53"/>
      <c r="I113" s="57"/>
      <c r="J113" s="30"/>
      <c r="K113" s="167"/>
      <c r="L113" s="167"/>
      <c r="M113" s="167"/>
      <c r="N113" s="167"/>
      <c r="O113" s="167"/>
      <c r="P113" s="167"/>
      <c r="Q113" s="167"/>
      <c r="R113" s="167"/>
      <c r="S113" s="167"/>
    </row>
    <row r="114" spans="1:19" ht="17.25" customHeight="1" x14ac:dyDescent="0.2">
      <c r="A114" s="54"/>
      <c r="B114" s="55"/>
      <c r="C114" s="55"/>
      <c r="D114" s="53"/>
      <c r="E114" s="268"/>
      <c r="F114" s="53"/>
      <c r="G114" s="268"/>
      <c r="H114" s="53"/>
      <c r="I114" s="57"/>
      <c r="J114" s="30"/>
      <c r="K114" s="167"/>
      <c r="L114" s="167"/>
      <c r="M114" s="167"/>
      <c r="N114" s="167"/>
      <c r="O114" s="167"/>
      <c r="P114" s="167"/>
      <c r="Q114" s="167"/>
      <c r="R114" s="167"/>
      <c r="S114" s="167"/>
    </row>
    <row r="115" spans="1:19" ht="17.25" customHeight="1" x14ac:dyDescent="0.2">
      <c r="A115" s="54"/>
      <c r="B115" s="55"/>
      <c r="C115" s="55"/>
      <c r="D115" s="53"/>
      <c r="E115" s="268"/>
      <c r="F115" s="53"/>
      <c r="G115" s="268"/>
      <c r="H115" s="53"/>
      <c r="I115" s="57"/>
      <c r="J115" s="30"/>
      <c r="K115" s="167"/>
      <c r="L115" s="167"/>
      <c r="M115" s="167"/>
      <c r="N115" s="167"/>
      <c r="O115" s="167"/>
      <c r="P115" s="167"/>
      <c r="Q115" s="167"/>
      <c r="R115" s="167"/>
      <c r="S115" s="167"/>
    </row>
    <row r="116" spans="1:19" ht="17.25" customHeight="1" x14ac:dyDescent="0.2">
      <c r="A116" s="54"/>
      <c r="B116" s="55"/>
      <c r="C116" s="55"/>
      <c r="D116" s="53"/>
      <c r="E116" s="268"/>
      <c r="F116" s="53"/>
      <c r="G116" s="268"/>
      <c r="H116" s="53"/>
      <c r="I116" s="57"/>
      <c r="J116" s="30"/>
      <c r="K116" s="167"/>
      <c r="L116" s="167"/>
      <c r="M116" s="167"/>
      <c r="N116" s="167"/>
      <c r="O116" s="167"/>
      <c r="P116" s="167"/>
      <c r="Q116" s="167"/>
      <c r="R116" s="167"/>
      <c r="S116" s="167"/>
    </row>
    <row r="117" spans="1:19" ht="17.25" customHeight="1" x14ac:dyDescent="0.2">
      <c r="A117" s="54"/>
      <c r="B117" s="55"/>
      <c r="C117" s="55"/>
      <c r="D117" s="53"/>
      <c r="E117" s="268"/>
      <c r="F117" s="53"/>
      <c r="G117" s="268"/>
      <c r="H117" s="53"/>
      <c r="I117" s="57"/>
      <c r="J117" s="30"/>
      <c r="K117" s="167"/>
      <c r="L117" s="167"/>
      <c r="M117" s="167"/>
      <c r="N117" s="167"/>
      <c r="O117" s="167"/>
      <c r="P117" s="167"/>
      <c r="Q117" s="167"/>
      <c r="R117" s="167"/>
      <c r="S117" s="167"/>
    </row>
    <row r="118" spans="1:19" ht="17.25" customHeight="1" x14ac:dyDescent="0.2">
      <c r="A118" s="54"/>
      <c r="B118" s="55"/>
      <c r="C118" s="55"/>
      <c r="D118" s="53"/>
      <c r="E118" s="268"/>
      <c r="F118" s="53"/>
      <c r="G118" s="268"/>
      <c r="H118" s="53"/>
      <c r="I118" s="57"/>
      <c r="J118" s="30"/>
      <c r="K118" s="167"/>
      <c r="L118" s="167"/>
      <c r="M118" s="167"/>
      <c r="N118" s="167"/>
      <c r="O118" s="167"/>
      <c r="P118" s="167"/>
      <c r="Q118" s="167"/>
      <c r="R118" s="167"/>
      <c r="S118" s="167"/>
    </row>
    <row r="119" spans="1:19" ht="17.25" customHeight="1" x14ac:dyDescent="0.2">
      <c r="A119" s="54"/>
      <c r="B119" s="55"/>
      <c r="C119" s="55"/>
      <c r="D119" s="53"/>
      <c r="E119" s="268"/>
      <c r="F119" s="53"/>
      <c r="G119" s="268"/>
      <c r="H119" s="53"/>
      <c r="I119" s="57"/>
      <c r="J119" s="30"/>
      <c r="K119" s="167"/>
      <c r="L119" s="167"/>
      <c r="M119" s="167"/>
      <c r="N119" s="167"/>
      <c r="O119" s="167"/>
      <c r="P119" s="167"/>
      <c r="Q119" s="167"/>
      <c r="R119" s="167"/>
      <c r="S119" s="167"/>
    </row>
    <row r="120" spans="1:19" ht="17.25" customHeight="1" x14ac:dyDescent="0.2">
      <c r="A120" s="54"/>
      <c r="B120" s="55"/>
      <c r="C120" s="55"/>
      <c r="D120" s="53"/>
      <c r="E120" s="268"/>
      <c r="F120" s="53"/>
      <c r="G120" s="268"/>
      <c r="H120" s="53"/>
      <c r="I120" s="57"/>
      <c r="J120" s="30"/>
      <c r="K120" s="167"/>
      <c r="L120" s="167"/>
      <c r="M120" s="167"/>
      <c r="N120" s="167"/>
      <c r="O120" s="167"/>
      <c r="P120" s="167"/>
      <c r="Q120" s="167"/>
      <c r="R120" s="167"/>
      <c r="S120" s="167"/>
    </row>
  </sheetData>
  <sheetProtection sheet="1" objects="1" scenarios="1"/>
  <mergeCells count="3">
    <mergeCell ref="A1:N1"/>
    <mergeCell ref="B3:D3"/>
    <mergeCell ref="B4:D4"/>
  </mergeCells>
  <dataValidations count="1">
    <dataValidation type="whole" allowBlank="1" showInputMessage="1" showErrorMessage="1" sqref="E3:E85 E114:E120 E89:E90 E94:E95 E99:E100 E104:E105 E110" xr:uid="{43874BE5-D719-4A4F-8EB9-48902E8FB96D}">
      <formula1>0</formula1>
      <formula2>20</formula2>
    </dataValidation>
  </dataValidations>
  <hyperlinks>
    <hyperlink ref="A1:N1" location="Global!A1" display="Quiniela Mundial 2010" xr:uid="{950B6356-E67D-489D-ABF4-986F37609AB2}"/>
  </hyperlinks>
  <pageMargins left="0.7" right="0.7" top="0.75" bottom="0.75" header="0.3" footer="0.3"/>
  <pageSetup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30"/>
  <dimension ref="A1:S120"/>
  <sheetViews>
    <sheetView workbookViewId="0">
      <selection activeCell="A2" sqref="A1:N1048576"/>
    </sheetView>
  </sheetViews>
  <sheetFormatPr defaultColWidth="9.140625" defaultRowHeight="17.25" customHeight="1" x14ac:dyDescent="0.2"/>
  <cols>
    <col min="1" max="1" width="12" style="270" customWidth="1"/>
    <col min="2" max="2" width="10.7109375" style="271" customWidth="1"/>
    <col min="3" max="3" width="6.85546875" style="271" bestFit="1" customWidth="1"/>
    <col min="4" max="4" width="12.42578125" style="157" customWidth="1"/>
    <col min="5" max="5" width="3.7109375" style="272" customWidth="1"/>
    <col min="6" max="6" width="5.42578125" style="157" customWidth="1"/>
    <col min="7" max="7" width="3.85546875" style="272" customWidth="1"/>
    <col min="8" max="8" width="13" style="157" customWidth="1"/>
    <col min="9" max="9" width="5.85546875" style="273" customWidth="1"/>
    <col min="10" max="10" width="3" style="10" customWidth="1"/>
    <col min="11" max="11" width="5" style="274" customWidth="1"/>
    <col min="12" max="12" width="5.28515625" style="274" customWidth="1"/>
    <col min="13" max="13" width="6.5703125" style="275" customWidth="1"/>
    <col min="14" max="14" width="7.7109375" style="10" bestFit="1" customWidth="1"/>
    <col min="15" max="16384" width="9.140625" style="157"/>
  </cols>
  <sheetData>
    <row r="1" spans="1:19" ht="26.25" customHeight="1" x14ac:dyDescent="0.35">
      <c r="A1" s="352" t="s">
        <v>82</v>
      </c>
      <c r="B1" s="352"/>
      <c r="C1" s="352"/>
      <c r="D1" s="352"/>
      <c r="E1" s="352"/>
      <c r="F1" s="352"/>
      <c r="G1" s="352"/>
      <c r="H1" s="352"/>
      <c r="I1" s="352"/>
      <c r="J1" s="352"/>
      <c r="K1" s="352"/>
      <c r="L1" s="352"/>
      <c r="M1" s="352"/>
      <c r="N1" s="352"/>
      <c r="O1" s="161"/>
      <c r="P1" s="161"/>
      <c r="Q1" s="161"/>
      <c r="R1" s="161"/>
      <c r="S1" s="161"/>
    </row>
    <row r="2" spans="1:19" ht="12.75" customHeight="1" x14ac:dyDescent="0.3">
      <c r="A2" s="28"/>
      <c r="B2" s="28"/>
      <c r="C2" s="28"/>
      <c r="D2" s="28"/>
      <c r="E2" s="1"/>
      <c r="F2" s="28"/>
      <c r="G2" s="1"/>
      <c r="H2" s="28"/>
      <c r="I2" s="28"/>
      <c r="J2" s="28"/>
      <c r="K2" s="33"/>
      <c r="L2" s="33"/>
      <c r="M2" s="28"/>
      <c r="N2" s="28"/>
      <c r="O2" s="161"/>
      <c r="P2" s="161"/>
      <c r="Q2" s="161"/>
      <c r="R2" s="161"/>
      <c r="S2" s="161"/>
    </row>
    <row r="3" spans="1:19" ht="17.25" customHeight="1" x14ac:dyDescent="0.2">
      <c r="A3" s="191" t="s">
        <v>17</v>
      </c>
      <c r="B3" s="353" t="s">
        <v>163</v>
      </c>
      <c r="C3" s="353"/>
      <c r="D3" s="353"/>
      <c r="E3" s="192"/>
      <c r="F3" s="193"/>
      <c r="G3" s="192"/>
      <c r="H3" s="194"/>
      <c r="I3" s="195"/>
      <c r="J3" s="29"/>
      <c r="K3" s="34"/>
      <c r="L3" s="34"/>
      <c r="M3" s="196"/>
      <c r="N3" s="29"/>
      <c r="O3" s="161"/>
      <c r="P3" s="161"/>
      <c r="Q3" s="161"/>
      <c r="R3" s="161"/>
      <c r="S3" s="161"/>
    </row>
    <row r="4" spans="1:19" ht="17.25" customHeight="1" thickBot="1" x14ac:dyDescent="0.25">
      <c r="A4" s="197" t="s">
        <v>18</v>
      </c>
      <c r="B4" s="354" t="s">
        <v>155</v>
      </c>
      <c r="C4" s="354"/>
      <c r="D4" s="354"/>
      <c r="E4" s="192"/>
      <c r="F4" s="196"/>
      <c r="G4" s="192"/>
      <c r="H4" s="196"/>
      <c r="I4" s="195"/>
      <c r="J4" s="29"/>
      <c r="K4" s="198"/>
      <c r="L4" s="198"/>
      <c r="M4" s="199"/>
      <c r="N4" s="29"/>
      <c r="O4" s="161"/>
      <c r="P4" s="161"/>
      <c r="Q4" s="161"/>
      <c r="R4" s="161"/>
      <c r="S4" s="161"/>
    </row>
    <row r="5" spans="1:19" ht="17.25" customHeight="1" thickBot="1" x14ac:dyDescent="0.25">
      <c r="A5" s="197"/>
      <c r="B5" s="200"/>
      <c r="C5" s="200"/>
      <c r="D5" s="201"/>
      <c r="E5" s="192"/>
      <c r="F5" s="196"/>
      <c r="G5" s="192"/>
      <c r="H5" s="196"/>
      <c r="I5" s="195"/>
      <c r="J5" s="29"/>
      <c r="K5" s="202" t="s">
        <v>19</v>
      </c>
      <c r="L5" s="203"/>
      <c r="M5" s="204"/>
      <c r="N5" s="29"/>
      <c r="O5" s="161"/>
      <c r="P5" s="161"/>
      <c r="Q5" s="161"/>
      <c r="R5" s="161"/>
      <c r="S5" s="161"/>
    </row>
    <row r="6" spans="1:19" s="168" customFormat="1" ht="34.5" customHeight="1" thickBot="1" x14ac:dyDescent="0.25">
      <c r="A6" s="205" t="s">
        <v>0</v>
      </c>
      <c r="B6" s="206" t="s">
        <v>1</v>
      </c>
      <c r="C6" s="206" t="s">
        <v>25</v>
      </c>
      <c r="D6" s="207" t="s">
        <v>2</v>
      </c>
      <c r="E6" s="208"/>
      <c r="F6" s="209" t="s">
        <v>20</v>
      </c>
      <c r="G6" s="208"/>
      <c r="H6" s="209" t="s">
        <v>3</v>
      </c>
      <c r="I6" s="209" t="s">
        <v>21</v>
      </c>
      <c r="J6" s="210"/>
      <c r="K6" s="211" t="s">
        <v>109</v>
      </c>
      <c r="L6" s="211" t="s">
        <v>112</v>
      </c>
      <c r="M6" s="212" t="s">
        <v>110</v>
      </c>
      <c r="N6" s="213" t="s">
        <v>111</v>
      </c>
      <c r="O6" s="165"/>
      <c r="P6" s="165"/>
      <c r="Q6" s="165"/>
      <c r="R6" s="165"/>
      <c r="S6" s="165"/>
    </row>
    <row r="7" spans="1:19" ht="17.25" customHeight="1" thickBot="1" x14ac:dyDescent="0.25">
      <c r="A7" s="214" t="str">
        <f>Global!A7</f>
        <v>GRUPO A (Group A)</v>
      </c>
      <c r="B7" s="215"/>
      <c r="C7" s="216"/>
      <c r="D7" s="215"/>
      <c r="E7" s="217"/>
      <c r="F7" s="215"/>
      <c r="G7" s="217"/>
      <c r="H7" s="215"/>
      <c r="I7" s="218"/>
      <c r="J7" s="77"/>
      <c r="K7" s="219"/>
      <c r="L7" s="219"/>
      <c r="M7" s="220"/>
      <c r="N7" s="221"/>
      <c r="O7" s="161"/>
      <c r="P7" s="161"/>
      <c r="Q7" s="161"/>
      <c r="R7" s="161"/>
      <c r="S7" s="161"/>
    </row>
    <row r="8" spans="1:19" s="158" customFormat="1" ht="30.95" customHeight="1" thickBot="1" x14ac:dyDescent="0.25">
      <c r="A8" s="276">
        <f>Global!A8</f>
        <v>44885</v>
      </c>
      <c r="B8" s="277">
        <f>Global!B8</f>
        <v>0.41666666666666669</v>
      </c>
      <c r="C8" s="278">
        <f>Global!C8</f>
        <v>1</v>
      </c>
      <c r="D8" s="279" t="str">
        <f>Global!D8</f>
        <v>Qatar</v>
      </c>
      <c r="E8" s="280">
        <v>0</v>
      </c>
      <c r="F8" s="281" t="s">
        <v>4</v>
      </c>
      <c r="G8" s="280">
        <v>1</v>
      </c>
      <c r="H8" s="282" t="str">
        <f>Global!H8</f>
        <v>Ecuador</v>
      </c>
      <c r="I8" s="283" t="str">
        <f t="shared" ref="I8:I13" si="0">IF(OR(E8="",G8=""),"",IF(E8&gt;G8,"L",IF(G8&gt;E8,"V","E")))</f>
        <v>V</v>
      </c>
      <c r="J8" s="284"/>
      <c r="K8" s="285">
        <f>IF(Global!E8="","",Global!E8)</f>
        <v>0</v>
      </c>
      <c r="L8" s="285">
        <f>IF(Global!G8="","",Global!G8)</f>
        <v>2</v>
      </c>
      <c r="M8" s="286" t="str">
        <f t="shared" ref="M8:M71" si="1">IF(OR(K8="",L8=""),"",IF(K8&gt;L8,"L",IF(L8&gt;K8,"V","E")))</f>
        <v>V</v>
      </c>
      <c r="N8" s="287">
        <f t="shared" ref="N8:N13" si="2">IF(M8="","",IF(AND(E8=K8,L8=G8),GPOSPuntosPorMarcador,0)+IF(M8=I8,GPOSPuntosPorGanador,0)+IF(E8-G8=K8-L8,GPOSPuntosPorDiferencia,0))</f>
        <v>1</v>
      </c>
      <c r="O8" s="166"/>
      <c r="P8" s="166"/>
      <c r="Q8" s="166"/>
      <c r="R8" s="166"/>
      <c r="S8" s="166"/>
    </row>
    <row r="9" spans="1:19" s="158" customFormat="1" ht="30.95" customHeight="1" thickBot="1" x14ac:dyDescent="0.25">
      <c r="A9" s="276">
        <f>Global!A9</f>
        <v>44886</v>
      </c>
      <c r="B9" s="288">
        <f>Global!B9</f>
        <v>0.41666666666666669</v>
      </c>
      <c r="C9" s="289">
        <f>Global!C9</f>
        <v>2</v>
      </c>
      <c r="D9" s="290" t="str">
        <f>Global!D9</f>
        <v>Senegal</v>
      </c>
      <c r="E9" s="291">
        <v>1</v>
      </c>
      <c r="F9" s="292" t="s">
        <v>4</v>
      </c>
      <c r="G9" s="291">
        <v>1</v>
      </c>
      <c r="H9" s="293" t="str">
        <f>Global!H9</f>
        <v>Holanda (Holland)</v>
      </c>
      <c r="I9" s="283" t="str">
        <f t="shared" si="0"/>
        <v>E</v>
      </c>
      <c r="J9" s="284"/>
      <c r="K9" s="285">
        <f>IF(Global!E9="","",Global!E9)</f>
        <v>0</v>
      </c>
      <c r="L9" s="285">
        <f>IF(Global!G9="","",Global!G9)</f>
        <v>2</v>
      </c>
      <c r="M9" s="294" t="str">
        <f t="shared" si="1"/>
        <v>V</v>
      </c>
      <c r="N9" s="287">
        <f t="shared" si="2"/>
        <v>0</v>
      </c>
      <c r="O9" s="166"/>
      <c r="P9" s="166"/>
      <c r="Q9" s="166"/>
      <c r="R9" s="166"/>
      <c r="S9" s="166"/>
    </row>
    <row r="10" spans="1:19" s="158" customFormat="1" ht="30.95" customHeight="1" thickBot="1" x14ac:dyDescent="0.25">
      <c r="A10" s="276">
        <f>Global!A10</f>
        <v>44890</v>
      </c>
      <c r="B10" s="288">
        <f>Global!B10</f>
        <v>0.29166666666666669</v>
      </c>
      <c r="C10" s="289">
        <f>Global!C10</f>
        <v>17</v>
      </c>
      <c r="D10" s="290" t="str">
        <f>Global!D10</f>
        <v>Qatar</v>
      </c>
      <c r="E10" s="291">
        <v>1</v>
      </c>
      <c r="F10" s="292" t="s">
        <v>4</v>
      </c>
      <c r="G10" s="291">
        <v>1</v>
      </c>
      <c r="H10" s="293" t="str">
        <f>Global!H10</f>
        <v>Senegal</v>
      </c>
      <c r="I10" s="283" t="str">
        <f t="shared" si="0"/>
        <v>E</v>
      </c>
      <c r="J10" s="284"/>
      <c r="K10" s="285">
        <f>IF(Global!E10="","",Global!E10)</f>
        <v>1</v>
      </c>
      <c r="L10" s="285">
        <f>IF(Global!G10="","",Global!G10)</f>
        <v>3</v>
      </c>
      <c r="M10" s="295" t="str">
        <f t="shared" si="1"/>
        <v>V</v>
      </c>
      <c r="N10" s="287">
        <f t="shared" si="2"/>
        <v>0</v>
      </c>
      <c r="O10" s="166"/>
      <c r="P10" s="166"/>
      <c r="Q10" s="166"/>
      <c r="R10" s="166"/>
      <c r="S10" s="166"/>
    </row>
    <row r="11" spans="1:19" s="158" customFormat="1" ht="30.95" customHeight="1" thickBot="1" x14ac:dyDescent="0.25">
      <c r="A11" s="276">
        <f>Global!A11</f>
        <v>44890</v>
      </c>
      <c r="B11" s="288">
        <f>Global!B11</f>
        <v>0.41666666666666669</v>
      </c>
      <c r="C11" s="289">
        <f>Global!C11</f>
        <v>18</v>
      </c>
      <c r="D11" s="290" t="str">
        <f>Global!D11</f>
        <v>Holanda (Holland)</v>
      </c>
      <c r="E11" s="291">
        <v>2</v>
      </c>
      <c r="F11" s="292" t="s">
        <v>4</v>
      </c>
      <c r="G11" s="291">
        <v>0</v>
      </c>
      <c r="H11" s="293" t="str">
        <f>Global!H11</f>
        <v>Ecuador</v>
      </c>
      <c r="I11" s="283" t="str">
        <f t="shared" si="0"/>
        <v>L</v>
      </c>
      <c r="J11" s="284"/>
      <c r="K11" s="285">
        <f>IF(Global!E11="","",Global!E11)</f>
        <v>1</v>
      </c>
      <c r="L11" s="285">
        <f>IF(Global!G11="","",Global!G11)</f>
        <v>1</v>
      </c>
      <c r="M11" s="296" t="str">
        <f t="shared" si="1"/>
        <v>E</v>
      </c>
      <c r="N11" s="287">
        <f t="shared" si="2"/>
        <v>0</v>
      </c>
      <c r="O11" s="166"/>
      <c r="P11" s="166"/>
      <c r="Q11" s="166"/>
      <c r="R11" s="166"/>
      <c r="S11" s="166"/>
    </row>
    <row r="12" spans="1:19" s="158" customFormat="1" ht="30.95" customHeight="1" thickBot="1" x14ac:dyDescent="0.25">
      <c r="A12" s="276">
        <f>Global!A12</f>
        <v>44894</v>
      </c>
      <c r="B12" s="288">
        <f>Global!B12</f>
        <v>0.375</v>
      </c>
      <c r="C12" s="289">
        <f>Global!C12</f>
        <v>33</v>
      </c>
      <c r="D12" s="290" t="str">
        <f>Global!D12</f>
        <v>Holanda (Holland)</v>
      </c>
      <c r="E12" s="291">
        <v>2</v>
      </c>
      <c r="F12" s="292" t="s">
        <v>4</v>
      </c>
      <c r="G12" s="291">
        <v>0</v>
      </c>
      <c r="H12" s="293" t="str">
        <f>Global!H12</f>
        <v>Qatar</v>
      </c>
      <c r="I12" s="283" t="str">
        <f t="shared" si="0"/>
        <v>L</v>
      </c>
      <c r="J12" s="284"/>
      <c r="K12" s="285">
        <f>IF(Global!E12="","",Global!E12)</f>
        <v>2</v>
      </c>
      <c r="L12" s="285">
        <f>IF(Global!G12="","",Global!G12)</f>
        <v>0</v>
      </c>
      <c r="M12" s="296" t="str">
        <f t="shared" si="1"/>
        <v>L</v>
      </c>
      <c r="N12" s="287">
        <f t="shared" si="2"/>
        <v>3</v>
      </c>
      <c r="O12" s="166"/>
      <c r="P12" s="166"/>
      <c r="Q12" s="166"/>
      <c r="R12" s="166"/>
      <c r="S12" s="166"/>
    </row>
    <row r="13" spans="1:19" s="158" customFormat="1" ht="30.95" customHeight="1" thickBot="1" x14ac:dyDescent="0.25">
      <c r="A13" s="276">
        <f>Global!A13</f>
        <v>44894</v>
      </c>
      <c r="B13" s="288">
        <f>Global!B13</f>
        <v>0.375</v>
      </c>
      <c r="C13" s="289">
        <f>Global!C13</f>
        <v>34</v>
      </c>
      <c r="D13" s="290" t="str">
        <f>Global!D13</f>
        <v>Ecuador</v>
      </c>
      <c r="E13" s="291">
        <v>0</v>
      </c>
      <c r="F13" s="292" t="s">
        <v>4</v>
      </c>
      <c r="G13" s="291">
        <v>1</v>
      </c>
      <c r="H13" s="293" t="str">
        <f>Global!H13</f>
        <v>Senegal</v>
      </c>
      <c r="I13" s="283" t="str">
        <f t="shared" si="0"/>
        <v>V</v>
      </c>
      <c r="J13" s="284"/>
      <c r="K13" s="285">
        <f>IF(Global!E13="","",Global!E13)</f>
        <v>1</v>
      </c>
      <c r="L13" s="285">
        <f>IF(Global!G13="","",Global!G13)</f>
        <v>2</v>
      </c>
      <c r="M13" s="296" t="str">
        <f t="shared" si="1"/>
        <v>V</v>
      </c>
      <c r="N13" s="287">
        <f t="shared" si="2"/>
        <v>2</v>
      </c>
      <c r="O13" s="166"/>
      <c r="P13" s="166"/>
      <c r="Q13" s="166"/>
      <c r="R13" s="166"/>
      <c r="S13" s="166"/>
    </row>
    <row r="14" spans="1:19" s="158" customFormat="1" ht="17.25" customHeight="1" thickBot="1" x14ac:dyDescent="0.25">
      <c r="A14" s="297" t="str">
        <f>Global!A14</f>
        <v>GRUPO B (Group B)</v>
      </c>
      <c r="B14" s="298"/>
      <c r="C14" s="299"/>
      <c r="D14" s="298"/>
      <c r="E14" s="300"/>
      <c r="F14" s="298"/>
      <c r="G14" s="300"/>
      <c r="H14" s="298"/>
      <c r="I14" s="301"/>
      <c r="J14" s="117"/>
      <c r="K14" s="302"/>
      <c r="L14" s="302"/>
      <c r="M14" s="303" t="str">
        <f t="shared" si="1"/>
        <v/>
      </c>
      <c r="N14" s="304"/>
      <c r="O14" s="166"/>
      <c r="P14" s="166"/>
      <c r="Q14" s="166"/>
      <c r="R14" s="166"/>
      <c r="S14" s="166"/>
    </row>
    <row r="15" spans="1:19" s="158" customFormat="1" ht="30.95" customHeight="1" thickBot="1" x14ac:dyDescent="0.25">
      <c r="A15" s="276">
        <f>Global!A15</f>
        <v>44886</v>
      </c>
      <c r="B15" s="305">
        <f>Global!B15</f>
        <v>0.29166666666666669</v>
      </c>
      <c r="C15" s="278">
        <f>Global!C15</f>
        <v>3</v>
      </c>
      <c r="D15" s="279" t="str">
        <f>Global!D15</f>
        <v>Inglaterra (England)</v>
      </c>
      <c r="E15" s="280">
        <v>1</v>
      </c>
      <c r="F15" s="281" t="s">
        <v>4</v>
      </c>
      <c r="G15" s="280">
        <v>0</v>
      </c>
      <c r="H15" s="282" t="str">
        <f>Global!H15</f>
        <v>Irán</v>
      </c>
      <c r="I15" s="283" t="str">
        <f t="shared" ref="I15:I20" si="3">IF(OR(E15="",G15=""),"",IF(E15&gt;G15,"L",IF(G15&gt;E15,"V","E")))</f>
        <v>L</v>
      </c>
      <c r="J15" s="284"/>
      <c r="K15" s="285">
        <f>IF(Global!E15="","",Global!E15)</f>
        <v>6</v>
      </c>
      <c r="L15" s="285">
        <f>IF(Global!G15="","",Global!G15)</f>
        <v>2</v>
      </c>
      <c r="M15" s="296" t="str">
        <f t="shared" si="1"/>
        <v>L</v>
      </c>
      <c r="N15" s="287">
        <f t="shared" ref="N15:N20" si="4">IF(M15="","",IF(AND(E15=K15,L15=G15),GPOSPuntosPorMarcador,0)+IF(M15=I15,GPOSPuntosPorGanador,0)+IF(E15-G15=K15-L15,GPOSPuntosPorDiferencia,0))</f>
        <v>1</v>
      </c>
      <c r="O15" s="166"/>
      <c r="P15" s="166"/>
      <c r="Q15" s="166"/>
      <c r="R15" s="166"/>
      <c r="S15" s="166"/>
    </row>
    <row r="16" spans="1:19" s="158" customFormat="1" ht="30.95" customHeight="1" thickBot="1" x14ac:dyDescent="0.25">
      <c r="A16" s="276">
        <f>Global!A16</f>
        <v>44886</v>
      </c>
      <c r="B16" s="306">
        <f>Global!B16</f>
        <v>0.54166666666666663</v>
      </c>
      <c r="C16" s="289">
        <f>Global!C16</f>
        <v>4</v>
      </c>
      <c r="D16" s="290" t="str">
        <f>Global!D16</f>
        <v>Estados Unidos (USA)</v>
      </c>
      <c r="E16" s="291">
        <v>1</v>
      </c>
      <c r="F16" s="292" t="s">
        <v>4</v>
      </c>
      <c r="G16" s="291">
        <v>1</v>
      </c>
      <c r="H16" s="293" t="str">
        <f>Global!H16</f>
        <v>Gales (Wales)</v>
      </c>
      <c r="I16" s="283" t="str">
        <f t="shared" si="3"/>
        <v>E</v>
      </c>
      <c r="J16" s="284"/>
      <c r="K16" s="285">
        <f>IF(Global!E16="","",Global!E16)</f>
        <v>1</v>
      </c>
      <c r="L16" s="285">
        <f>IF(Global!G16="","",Global!G16)</f>
        <v>1</v>
      </c>
      <c r="M16" s="296" t="str">
        <f t="shared" si="1"/>
        <v>E</v>
      </c>
      <c r="N16" s="287">
        <f t="shared" si="4"/>
        <v>3</v>
      </c>
      <c r="O16" s="166"/>
      <c r="P16" s="166"/>
      <c r="Q16" s="166"/>
      <c r="R16" s="166"/>
      <c r="S16" s="166"/>
    </row>
    <row r="17" spans="1:19" s="158" customFormat="1" ht="30.95" customHeight="1" thickBot="1" x14ac:dyDescent="0.25">
      <c r="A17" s="276">
        <f>Global!A17</f>
        <v>44890</v>
      </c>
      <c r="B17" s="306">
        <f>Global!B17</f>
        <v>0.54166666666666663</v>
      </c>
      <c r="C17" s="289">
        <f>Global!C17</f>
        <v>19</v>
      </c>
      <c r="D17" s="290" t="str">
        <f>Global!D17</f>
        <v>Inglaterra (England)</v>
      </c>
      <c r="E17" s="291">
        <v>1</v>
      </c>
      <c r="F17" s="292" t="s">
        <v>4</v>
      </c>
      <c r="G17" s="291">
        <v>0</v>
      </c>
      <c r="H17" s="293" t="str">
        <f>Global!H17</f>
        <v>Estados Unidos (USA)</v>
      </c>
      <c r="I17" s="283" t="str">
        <f t="shared" si="3"/>
        <v>L</v>
      </c>
      <c r="J17" s="284"/>
      <c r="K17" s="285">
        <f>IF(Global!E17="","",Global!E17)</f>
        <v>0</v>
      </c>
      <c r="L17" s="285">
        <f>IF(Global!G17="","",Global!G17)</f>
        <v>0</v>
      </c>
      <c r="M17" s="296" t="str">
        <f t="shared" si="1"/>
        <v>E</v>
      </c>
      <c r="N17" s="287">
        <f t="shared" si="4"/>
        <v>0</v>
      </c>
      <c r="O17" s="166"/>
      <c r="P17" s="166"/>
      <c r="Q17" s="166"/>
      <c r="R17" s="166"/>
      <c r="S17" s="166"/>
    </row>
    <row r="18" spans="1:19" s="158" customFormat="1" ht="30.95" customHeight="1" thickBot="1" x14ac:dyDescent="0.25">
      <c r="A18" s="276">
        <f>Global!A18</f>
        <v>44890</v>
      </c>
      <c r="B18" s="306">
        <f>Global!B18</f>
        <v>0.16666666666666666</v>
      </c>
      <c r="C18" s="289">
        <f>Global!C18</f>
        <v>20</v>
      </c>
      <c r="D18" s="290" t="str">
        <f>Global!D18</f>
        <v>Gales (Wales)</v>
      </c>
      <c r="E18" s="291">
        <v>1</v>
      </c>
      <c r="F18" s="292" t="s">
        <v>4</v>
      </c>
      <c r="G18" s="291">
        <v>0</v>
      </c>
      <c r="H18" s="293" t="str">
        <f>Global!H18</f>
        <v>Irán</v>
      </c>
      <c r="I18" s="283" t="str">
        <f t="shared" si="3"/>
        <v>L</v>
      </c>
      <c r="J18" s="284"/>
      <c r="K18" s="285">
        <f>IF(Global!E18="","",Global!E18)</f>
        <v>0</v>
      </c>
      <c r="L18" s="285">
        <f>IF(Global!G18="","",Global!G18)</f>
        <v>2</v>
      </c>
      <c r="M18" s="296" t="str">
        <f t="shared" si="1"/>
        <v>V</v>
      </c>
      <c r="N18" s="287">
        <f t="shared" si="4"/>
        <v>0</v>
      </c>
      <c r="O18" s="166"/>
      <c r="P18" s="166"/>
      <c r="Q18" s="166"/>
      <c r="R18" s="166"/>
      <c r="S18" s="166"/>
    </row>
    <row r="19" spans="1:19" s="158" customFormat="1" ht="30.95" customHeight="1" thickBot="1" x14ac:dyDescent="0.25">
      <c r="A19" s="276">
        <f>Global!A19</f>
        <v>44894</v>
      </c>
      <c r="B19" s="306">
        <f>Global!B19</f>
        <v>0.54166666666666663</v>
      </c>
      <c r="C19" s="289">
        <f>Global!C19</f>
        <v>35</v>
      </c>
      <c r="D19" s="290" t="str">
        <f>Global!D19</f>
        <v>Gales (Wales)</v>
      </c>
      <c r="E19" s="291">
        <v>0</v>
      </c>
      <c r="F19" s="292" t="s">
        <v>4</v>
      </c>
      <c r="G19" s="291">
        <v>1</v>
      </c>
      <c r="H19" s="293" t="str">
        <f>Global!H19</f>
        <v>Inglaterra (England)</v>
      </c>
      <c r="I19" s="283" t="str">
        <f t="shared" si="3"/>
        <v>V</v>
      </c>
      <c r="J19" s="284"/>
      <c r="K19" s="285">
        <f>IF(Global!E19="","",Global!E19)</f>
        <v>0</v>
      </c>
      <c r="L19" s="285">
        <f>IF(Global!G19="","",Global!G19)</f>
        <v>3</v>
      </c>
      <c r="M19" s="296" t="str">
        <f t="shared" si="1"/>
        <v>V</v>
      </c>
      <c r="N19" s="287">
        <f t="shared" si="4"/>
        <v>1</v>
      </c>
      <c r="O19" s="166"/>
      <c r="P19" s="166"/>
      <c r="Q19" s="166"/>
      <c r="R19" s="166"/>
      <c r="S19" s="166"/>
    </row>
    <row r="20" spans="1:19" s="158" customFormat="1" ht="30.95" customHeight="1" thickBot="1" x14ac:dyDescent="0.25">
      <c r="A20" s="276">
        <f>Global!A20</f>
        <v>44894</v>
      </c>
      <c r="B20" s="306">
        <f>Global!B20</f>
        <v>0.54166666666666663</v>
      </c>
      <c r="C20" s="289">
        <f>Global!C20</f>
        <v>36</v>
      </c>
      <c r="D20" s="290" t="str">
        <f>Global!D20</f>
        <v>Irán</v>
      </c>
      <c r="E20" s="291">
        <v>1</v>
      </c>
      <c r="F20" s="292" t="s">
        <v>4</v>
      </c>
      <c r="G20" s="291">
        <v>2</v>
      </c>
      <c r="H20" s="293" t="str">
        <f>Global!H20</f>
        <v>Estados Unidos (USA)</v>
      </c>
      <c r="I20" s="283" t="str">
        <f t="shared" si="3"/>
        <v>V</v>
      </c>
      <c r="J20" s="284"/>
      <c r="K20" s="285">
        <f>IF(Global!E20="","",Global!E20)</f>
        <v>0</v>
      </c>
      <c r="L20" s="285">
        <f>IF(Global!G20="","",Global!G20)</f>
        <v>1</v>
      </c>
      <c r="M20" s="296" t="str">
        <f t="shared" si="1"/>
        <v>V</v>
      </c>
      <c r="N20" s="287">
        <f t="shared" si="4"/>
        <v>2</v>
      </c>
      <c r="O20" s="166"/>
      <c r="P20" s="166"/>
      <c r="Q20" s="166"/>
      <c r="R20" s="166"/>
      <c r="S20" s="166"/>
    </row>
    <row r="21" spans="1:19" s="158" customFormat="1" ht="17.25" customHeight="1" thickBot="1" x14ac:dyDescent="0.25">
      <c r="A21" s="297" t="str">
        <f>Global!A21</f>
        <v>GRUPO C (Group C)</v>
      </c>
      <c r="B21" s="298"/>
      <c r="C21" s="299"/>
      <c r="D21" s="298"/>
      <c r="E21" s="300"/>
      <c r="F21" s="298"/>
      <c r="G21" s="300"/>
      <c r="H21" s="298"/>
      <c r="I21" s="301"/>
      <c r="J21" s="117"/>
      <c r="K21" s="302"/>
      <c r="L21" s="302"/>
      <c r="M21" s="303" t="str">
        <f t="shared" si="1"/>
        <v/>
      </c>
      <c r="N21" s="304"/>
      <c r="O21" s="166"/>
      <c r="P21" s="166"/>
      <c r="Q21" s="166"/>
      <c r="R21" s="166"/>
      <c r="S21" s="166"/>
    </row>
    <row r="22" spans="1:19" s="158" customFormat="1" ht="30.95" customHeight="1" thickBot="1" x14ac:dyDescent="0.25">
      <c r="A22" s="276">
        <f>Global!A22</f>
        <v>44887</v>
      </c>
      <c r="B22" s="305">
        <f>Global!B22</f>
        <v>0.16666666666666666</v>
      </c>
      <c r="C22" s="278">
        <f>Global!C22</f>
        <v>5</v>
      </c>
      <c r="D22" s="279" t="str">
        <f>Global!D22</f>
        <v>Argentina</v>
      </c>
      <c r="E22" s="280">
        <v>2</v>
      </c>
      <c r="F22" s="281" t="s">
        <v>4</v>
      </c>
      <c r="G22" s="280">
        <v>0</v>
      </c>
      <c r="H22" s="282" t="str">
        <f>Global!H22</f>
        <v>A. Saudita (Saudi A.)</v>
      </c>
      <c r="I22" s="283" t="str">
        <f t="shared" ref="I22:I27" si="5">IF(OR(E22="",G22=""),"",IF(E22&gt;G22,"L",IF(G22&gt;E22,"V","E")))</f>
        <v>L</v>
      </c>
      <c r="J22" s="284"/>
      <c r="K22" s="285">
        <f>IF(Global!E22="","",Global!E22)</f>
        <v>1</v>
      </c>
      <c r="L22" s="285">
        <f>IF(Global!G22="","",Global!G22)</f>
        <v>2</v>
      </c>
      <c r="M22" s="296" t="str">
        <f t="shared" si="1"/>
        <v>V</v>
      </c>
      <c r="N22" s="287">
        <f t="shared" ref="N22:N27" si="6">IF(M22="","",IF(AND(E22=K22,L22=G22),GPOSPuntosPorMarcador,0)+IF(M22=I22,GPOSPuntosPorGanador,0)+IF(E22-G22=K22-L22,GPOSPuntosPorDiferencia,0))</f>
        <v>0</v>
      </c>
      <c r="O22" s="166"/>
      <c r="P22" s="166"/>
      <c r="Q22" s="166"/>
      <c r="R22" s="166"/>
      <c r="S22" s="166"/>
    </row>
    <row r="23" spans="1:19" s="158" customFormat="1" ht="30.95" customHeight="1" thickBot="1" x14ac:dyDescent="0.25">
      <c r="A23" s="276">
        <f>Global!A23</f>
        <v>44887</v>
      </c>
      <c r="B23" s="306">
        <f>Global!B23</f>
        <v>0.41666666666666669</v>
      </c>
      <c r="C23" s="289">
        <f>Global!C23</f>
        <v>6</v>
      </c>
      <c r="D23" s="290" t="str">
        <f>Global!D23</f>
        <v>México</v>
      </c>
      <c r="E23" s="291">
        <v>1</v>
      </c>
      <c r="F23" s="292" t="s">
        <v>4</v>
      </c>
      <c r="G23" s="291">
        <v>1</v>
      </c>
      <c r="H23" s="293" t="str">
        <f>Global!H23</f>
        <v>Polonia (Poland)</v>
      </c>
      <c r="I23" s="283" t="str">
        <f t="shared" si="5"/>
        <v>E</v>
      </c>
      <c r="J23" s="284"/>
      <c r="K23" s="285">
        <f>IF(Global!E23="","",Global!E23)</f>
        <v>0</v>
      </c>
      <c r="L23" s="285">
        <f>IF(Global!G23="","",Global!G23)</f>
        <v>0</v>
      </c>
      <c r="M23" s="296" t="str">
        <f t="shared" si="1"/>
        <v>E</v>
      </c>
      <c r="N23" s="287">
        <f t="shared" si="6"/>
        <v>2</v>
      </c>
      <c r="O23" s="166"/>
      <c r="P23" s="166"/>
      <c r="Q23" s="166"/>
      <c r="R23" s="166"/>
      <c r="S23" s="166"/>
    </row>
    <row r="24" spans="1:19" s="158" customFormat="1" ht="30.95" customHeight="1" thickBot="1" x14ac:dyDescent="0.25">
      <c r="A24" s="276">
        <f>Global!A24</f>
        <v>44891</v>
      </c>
      <c r="B24" s="306">
        <f>Global!B24</f>
        <v>0.54166666666666663</v>
      </c>
      <c r="C24" s="289">
        <f>Global!C24</f>
        <v>22</v>
      </c>
      <c r="D24" s="290" t="str">
        <f>Global!D24</f>
        <v>Argentina</v>
      </c>
      <c r="E24" s="291">
        <v>2</v>
      </c>
      <c r="F24" s="292" t="s">
        <v>4</v>
      </c>
      <c r="G24" s="291">
        <v>1</v>
      </c>
      <c r="H24" s="293" t="str">
        <f>Global!H24</f>
        <v>México</v>
      </c>
      <c r="I24" s="283" t="str">
        <f t="shared" si="5"/>
        <v>L</v>
      </c>
      <c r="J24" s="284"/>
      <c r="K24" s="285">
        <f>IF(Global!E24="","",Global!E24)</f>
        <v>2</v>
      </c>
      <c r="L24" s="285">
        <f>IF(Global!G24="","",Global!G24)</f>
        <v>0</v>
      </c>
      <c r="M24" s="296" t="str">
        <f t="shared" si="1"/>
        <v>L</v>
      </c>
      <c r="N24" s="287">
        <f t="shared" si="6"/>
        <v>1</v>
      </c>
      <c r="O24" s="166"/>
      <c r="P24" s="166"/>
      <c r="Q24" s="166"/>
      <c r="R24" s="166"/>
      <c r="S24" s="166"/>
    </row>
    <row r="25" spans="1:19" s="158" customFormat="1" ht="30.95" customHeight="1" thickBot="1" x14ac:dyDescent="0.25">
      <c r="A25" s="276">
        <f>Global!A25</f>
        <v>44891</v>
      </c>
      <c r="B25" s="306">
        <f>Global!B25</f>
        <v>0.29166666666666669</v>
      </c>
      <c r="C25" s="289">
        <f>Global!C25</f>
        <v>23</v>
      </c>
      <c r="D25" s="290" t="str">
        <f>Global!D25</f>
        <v>Polonia (Poland)</v>
      </c>
      <c r="E25" s="291">
        <v>1</v>
      </c>
      <c r="F25" s="292" t="s">
        <v>4</v>
      </c>
      <c r="G25" s="291">
        <v>0</v>
      </c>
      <c r="H25" s="293" t="str">
        <f>Global!H25</f>
        <v>A. Saudita (Saudi A.)</v>
      </c>
      <c r="I25" s="283" t="str">
        <f t="shared" si="5"/>
        <v>L</v>
      </c>
      <c r="J25" s="284"/>
      <c r="K25" s="285">
        <f>IF(Global!E25="","",Global!E25)</f>
        <v>2</v>
      </c>
      <c r="L25" s="285">
        <f>IF(Global!G25="","",Global!G25)</f>
        <v>0</v>
      </c>
      <c r="M25" s="296" t="str">
        <f t="shared" si="1"/>
        <v>L</v>
      </c>
      <c r="N25" s="287">
        <f t="shared" si="6"/>
        <v>1</v>
      </c>
      <c r="O25" s="166"/>
      <c r="P25" s="166"/>
      <c r="Q25" s="166"/>
      <c r="R25" s="166"/>
      <c r="S25" s="166"/>
    </row>
    <row r="26" spans="1:19" s="158" customFormat="1" ht="30.95" customHeight="1" thickBot="1" x14ac:dyDescent="0.25">
      <c r="A26" s="276">
        <f>Global!A26</f>
        <v>44895</v>
      </c>
      <c r="B26" s="306">
        <f>Global!B26</f>
        <v>0.54166666666666663</v>
      </c>
      <c r="C26" s="289">
        <f>Global!C26</f>
        <v>37</v>
      </c>
      <c r="D26" s="290" t="str">
        <f>Global!D26</f>
        <v>Polonia (Poland)</v>
      </c>
      <c r="E26" s="291">
        <v>0</v>
      </c>
      <c r="F26" s="292" t="s">
        <v>4</v>
      </c>
      <c r="G26" s="291">
        <v>1</v>
      </c>
      <c r="H26" s="293" t="str">
        <f>Global!H26</f>
        <v>Argentina</v>
      </c>
      <c r="I26" s="283" t="str">
        <f t="shared" si="5"/>
        <v>V</v>
      </c>
      <c r="J26" s="284"/>
      <c r="K26" s="285">
        <f>IF(Global!E26="","",Global!E26)</f>
        <v>0</v>
      </c>
      <c r="L26" s="285">
        <f>IF(Global!G26="","",Global!G26)</f>
        <v>2</v>
      </c>
      <c r="M26" s="296" t="str">
        <f t="shared" si="1"/>
        <v>V</v>
      </c>
      <c r="N26" s="287">
        <f t="shared" si="6"/>
        <v>1</v>
      </c>
      <c r="O26" s="166"/>
      <c r="P26" s="166"/>
      <c r="Q26" s="166"/>
      <c r="R26" s="166"/>
      <c r="S26" s="166"/>
    </row>
    <row r="27" spans="1:19" s="158" customFormat="1" ht="30.95" customHeight="1" thickBot="1" x14ac:dyDescent="0.25">
      <c r="A27" s="276">
        <f>Global!A27</f>
        <v>44895</v>
      </c>
      <c r="B27" s="306">
        <f>Global!B27</f>
        <v>0.54166666666666663</v>
      </c>
      <c r="C27" s="289">
        <f>Global!C27</f>
        <v>38</v>
      </c>
      <c r="D27" s="290" t="str">
        <f>Global!D27</f>
        <v>A. Saudita (Saudi A.)</v>
      </c>
      <c r="E27" s="291">
        <v>0</v>
      </c>
      <c r="F27" s="292" t="s">
        <v>4</v>
      </c>
      <c r="G27" s="291">
        <v>1</v>
      </c>
      <c r="H27" s="293" t="str">
        <f>Global!H27</f>
        <v>México</v>
      </c>
      <c r="I27" s="283" t="str">
        <f t="shared" si="5"/>
        <v>V</v>
      </c>
      <c r="J27" s="284"/>
      <c r="K27" s="285">
        <f>IF(Global!E27="","",Global!E27)</f>
        <v>1</v>
      </c>
      <c r="L27" s="285">
        <f>IF(Global!G27="","",Global!G27)</f>
        <v>2</v>
      </c>
      <c r="M27" s="296" t="str">
        <f t="shared" si="1"/>
        <v>V</v>
      </c>
      <c r="N27" s="287">
        <f t="shared" si="6"/>
        <v>2</v>
      </c>
      <c r="O27" s="166"/>
      <c r="P27" s="166"/>
      <c r="Q27" s="166"/>
      <c r="R27" s="166"/>
      <c r="S27" s="166"/>
    </row>
    <row r="28" spans="1:19" s="158" customFormat="1" ht="17.25" customHeight="1" thickBot="1" x14ac:dyDescent="0.25">
      <c r="A28" s="297" t="str">
        <f>Global!A28</f>
        <v>GRUPO D (Group D )</v>
      </c>
      <c r="B28" s="298"/>
      <c r="C28" s="299"/>
      <c r="D28" s="298"/>
      <c r="E28" s="300"/>
      <c r="F28" s="298"/>
      <c r="G28" s="300"/>
      <c r="H28" s="298"/>
      <c r="I28" s="301"/>
      <c r="J28" s="117"/>
      <c r="K28" s="302"/>
      <c r="L28" s="302"/>
      <c r="M28" s="303" t="str">
        <f t="shared" si="1"/>
        <v/>
      </c>
      <c r="N28" s="304"/>
      <c r="O28" s="166"/>
      <c r="P28" s="166"/>
      <c r="Q28" s="166"/>
      <c r="R28" s="166"/>
      <c r="S28" s="166"/>
    </row>
    <row r="29" spans="1:19" s="158" customFormat="1" ht="30.95" customHeight="1" thickBot="1" x14ac:dyDescent="0.25">
      <c r="A29" s="276">
        <f>Global!A29</f>
        <v>44887</v>
      </c>
      <c r="B29" s="305">
        <f>Global!B29</f>
        <v>0.54166666666666663</v>
      </c>
      <c r="C29" s="278">
        <f>Global!C29</f>
        <v>7</v>
      </c>
      <c r="D29" s="279" t="str">
        <f>Global!D29</f>
        <v>Francia (France)</v>
      </c>
      <c r="E29" s="280">
        <v>2</v>
      </c>
      <c r="F29" s="281" t="s">
        <v>4</v>
      </c>
      <c r="G29" s="280">
        <v>0</v>
      </c>
      <c r="H29" s="282" t="str">
        <f>Global!H29</f>
        <v>Australia</v>
      </c>
      <c r="I29" s="283" t="str">
        <f t="shared" ref="I29:I34" si="7">IF(OR(E29="",G29=""),"",IF(E29&gt;G29,"L",IF(G29&gt;E29,"V","E")))</f>
        <v>L</v>
      </c>
      <c r="J29" s="284"/>
      <c r="K29" s="285">
        <f>IF(Global!E29="","",Global!E29)</f>
        <v>4</v>
      </c>
      <c r="L29" s="285">
        <f>IF(Global!G29="","",Global!G29)</f>
        <v>1</v>
      </c>
      <c r="M29" s="296" t="str">
        <f t="shared" si="1"/>
        <v>L</v>
      </c>
      <c r="N29" s="287">
        <f t="shared" ref="N29:N34" si="8">IF(M29="","",IF(AND(E29=K29,L29=G29),GPOSPuntosPorMarcador,0)+IF(M29=I29,GPOSPuntosPorGanador,0)+IF(E29-G29=K29-L29,GPOSPuntosPorDiferencia,0))</f>
        <v>1</v>
      </c>
      <c r="O29" s="166"/>
      <c r="P29" s="166"/>
      <c r="Q29" s="166"/>
      <c r="R29" s="166"/>
      <c r="S29" s="166"/>
    </row>
    <row r="30" spans="1:19" s="158" customFormat="1" ht="30.95" customHeight="1" thickBot="1" x14ac:dyDescent="0.25">
      <c r="A30" s="276">
        <f>Global!A30</f>
        <v>44887</v>
      </c>
      <c r="B30" s="306">
        <f>Global!B30</f>
        <v>0.29166666666666669</v>
      </c>
      <c r="C30" s="289">
        <f>Global!C30</f>
        <v>8</v>
      </c>
      <c r="D30" s="290" t="str">
        <f>Global!D30</f>
        <v>Dinamarca (Denmark)</v>
      </c>
      <c r="E30" s="291">
        <v>1</v>
      </c>
      <c r="F30" s="292" t="s">
        <v>4</v>
      </c>
      <c r="G30" s="291">
        <v>0</v>
      </c>
      <c r="H30" s="293" t="str">
        <f>Global!H30</f>
        <v>Túnez (Tunisia)</v>
      </c>
      <c r="I30" s="283" t="str">
        <f t="shared" si="7"/>
        <v>L</v>
      </c>
      <c r="J30" s="284"/>
      <c r="K30" s="285">
        <f>IF(Global!E30="","",Global!E30)</f>
        <v>0</v>
      </c>
      <c r="L30" s="285">
        <f>IF(Global!G30="","",Global!G30)</f>
        <v>0</v>
      </c>
      <c r="M30" s="296" t="str">
        <f t="shared" si="1"/>
        <v>E</v>
      </c>
      <c r="N30" s="287">
        <f t="shared" si="8"/>
        <v>0</v>
      </c>
      <c r="O30" s="166"/>
      <c r="P30" s="166"/>
      <c r="Q30" s="166"/>
      <c r="R30" s="166"/>
      <c r="S30" s="166"/>
    </row>
    <row r="31" spans="1:19" s="158" customFormat="1" ht="30.95" customHeight="1" thickBot="1" x14ac:dyDescent="0.25">
      <c r="A31" s="276">
        <f>Global!A31</f>
        <v>44891</v>
      </c>
      <c r="B31" s="306">
        <f>Global!B31</f>
        <v>0.41666666666666669</v>
      </c>
      <c r="C31" s="289">
        <f>Global!C31</f>
        <v>21</v>
      </c>
      <c r="D31" s="290" t="str">
        <f>Global!D31</f>
        <v>Francia (France)</v>
      </c>
      <c r="E31" s="291">
        <v>1</v>
      </c>
      <c r="F31" s="292" t="s">
        <v>4</v>
      </c>
      <c r="G31" s="291">
        <v>1</v>
      </c>
      <c r="H31" s="293" t="str">
        <f>Global!H31</f>
        <v>Dinamarca (Denmark)</v>
      </c>
      <c r="I31" s="283" t="str">
        <f t="shared" si="7"/>
        <v>E</v>
      </c>
      <c r="J31" s="284"/>
      <c r="K31" s="285">
        <f>IF(Global!E31="","",Global!E31)</f>
        <v>2</v>
      </c>
      <c r="L31" s="285">
        <f>IF(Global!G31="","",Global!G31)</f>
        <v>1</v>
      </c>
      <c r="M31" s="296" t="str">
        <f t="shared" si="1"/>
        <v>L</v>
      </c>
      <c r="N31" s="287">
        <f t="shared" si="8"/>
        <v>0</v>
      </c>
      <c r="O31" s="166"/>
      <c r="P31" s="166"/>
      <c r="Q31" s="166"/>
      <c r="R31" s="166"/>
      <c r="S31" s="166"/>
    </row>
    <row r="32" spans="1:19" s="158" customFormat="1" ht="30.95" customHeight="1" thickBot="1" x14ac:dyDescent="0.25">
      <c r="A32" s="276">
        <f>Global!A32</f>
        <v>44891</v>
      </c>
      <c r="B32" s="306">
        <f>Global!B32</f>
        <v>0.16666666666666666</v>
      </c>
      <c r="C32" s="289">
        <f>Global!C32</f>
        <v>24</v>
      </c>
      <c r="D32" s="290" t="str">
        <f>Global!D32</f>
        <v>Túnez (Tunisia)</v>
      </c>
      <c r="E32" s="291">
        <v>1</v>
      </c>
      <c r="F32" s="292" t="s">
        <v>4</v>
      </c>
      <c r="G32" s="291">
        <v>1</v>
      </c>
      <c r="H32" s="293" t="str">
        <f>Global!H32</f>
        <v>Australia</v>
      </c>
      <c r="I32" s="283" t="str">
        <f t="shared" si="7"/>
        <v>E</v>
      </c>
      <c r="J32" s="284"/>
      <c r="K32" s="285">
        <f>IF(Global!E32="","",Global!E32)</f>
        <v>0</v>
      </c>
      <c r="L32" s="285">
        <f>IF(Global!G32="","",Global!G32)</f>
        <v>1</v>
      </c>
      <c r="M32" s="296" t="str">
        <f t="shared" si="1"/>
        <v>V</v>
      </c>
      <c r="N32" s="287">
        <f t="shared" si="8"/>
        <v>0</v>
      </c>
      <c r="O32" s="166"/>
      <c r="P32" s="166"/>
      <c r="Q32" s="166"/>
      <c r="R32" s="166"/>
      <c r="S32" s="166"/>
    </row>
    <row r="33" spans="1:19" s="158" customFormat="1" ht="30.95" customHeight="1" thickBot="1" x14ac:dyDescent="0.25">
      <c r="A33" s="276">
        <f>Global!A33</f>
        <v>44895</v>
      </c>
      <c r="B33" s="306">
        <f>Global!B33</f>
        <v>0.375</v>
      </c>
      <c r="C33" s="289">
        <f>Global!C33</f>
        <v>39</v>
      </c>
      <c r="D33" s="290" t="str">
        <f>Global!D33</f>
        <v>Túnez (Tunisia)</v>
      </c>
      <c r="E33" s="291">
        <v>0</v>
      </c>
      <c r="F33" s="292" t="s">
        <v>4</v>
      </c>
      <c r="G33" s="291">
        <v>2</v>
      </c>
      <c r="H33" s="293" t="str">
        <f>Global!H33</f>
        <v>Francia (France)</v>
      </c>
      <c r="I33" s="283" t="str">
        <f t="shared" si="7"/>
        <v>V</v>
      </c>
      <c r="J33" s="284"/>
      <c r="K33" s="285">
        <f>IF(Global!E33="","",Global!E33)</f>
        <v>1</v>
      </c>
      <c r="L33" s="285">
        <f>IF(Global!G33="","",Global!G33)</f>
        <v>0</v>
      </c>
      <c r="M33" s="296" t="str">
        <f t="shared" si="1"/>
        <v>L</v>
      </c>
      <c r="N33" s="287">
        <f t="shared" si="8"/>
        <v>0</v>
      </c>
      <c r="O33" s="166"/>
      <c r="P33" s="166"/>
      <c r="Q33" s="166"/>
      <c r="R33" s="166"/>
      <c r="S33" s="166"/>
    </row>
    <row r="34" spans="1:19" s="158" customFormat="1" ht="30.95" customHeight="1" thickBot="1" x14ac:dyDescent="0.25">
      <c r="A34" s="276">
        <f>Global!A34</f>
        <v>44895</v>
      </c>
      <c r="B34" s="306">
        <f>Global!B34</f>
        <v>0.375</v>
      </c>
      <c r="C34" s="289">
        <f>Global!C34</f>
        <v>40</v>
      </c>
      <c r="D34" s="290" t="str">
        <f>Global!D34</f>
        <v>Australia</v>
      </c>
      <c r="E34" s="291">
        <v>0</v>
      </c>
      <c r="F34" s="292" t="s">
        <v>4</v>
      </c>
      <c r="G34" s="291">
        <v>1</v>
      </c>
      <c r="H34" s="293" t="str">
        <f>Global!H34</f>
        <v>Dinamarca (Denmark)</v>
      </c>
      <c r="I34" s="283" t="str">
        <f t="shared" si="7"/>
        <v>V</v>
      </c>
      <c r="J34" s="284"/>
      <c r="K34" s="285">
        <f>IF(Global!E34="","",Global!E34)</f>
        <v>1</v>
      </c>
      <c r="L34" s="285">
        <f>IF(Global!G34="","",Global!G34)</f>
        <v>0</v>
      </c>
      <c r="M34" s="296" t="str">
        <f t="shared" si="1"/>
        <v>L</v>
      </c>
      <c r="N34" s="287">
        <f t="shared" si="8"/>
        <v>0</v>
      </c>
      <c r="O34" s="166"/>
      <c r="P34" s="166"/>
      <c r="Q34" s="166"/>
      <c r="R34" s="166"/>
      <c r="S34" s="166"/>
    </row>
    <row r="35" spans="1:19" s="158" customFormat="1" ht="17.25" customHeight="1" thickBot="1" x14ac:dyDescent="0.25">
      <c r="A35" s="297" t="str">
        <f>Global!A35</f>
        <v>Grupo E  (Group  E)</v>
      </c>
      <c r="B35" s="298"/>
      <c r="C35" s="299"/>
      <c r="D35" s="298"/>
      <c r="E35" s="300"/>
      <c r="F35" s="298"/>
      <c r="G35" s="300"/>
      <c r="H35" s="298"/>
      <c r="I35" s="301"/>
      <c r="J35" s="117"/>
      <c r="K35" s="302"/>
      <c r="L35" s="302"/>
      <c r="M35" s="303" t="str">
        <f t="shared" si="1"/>
        <v/>
      </c>
      <c r="N35" s="304"/>
      <c r="O35" s="166"/>
      <c r="P35" s="166"/>
      <c r="Q35" s="166"/>
      <c r="R35" s="166"/>
      <c r="S35" s="166"/>
    </row>
    <row r="36" spans="1:19" s="158" customFormat="1" ht="30.95" customHeight="1" thickBot="1" x14ac:dyDescent="0.25">
      <c r="A36" s="276">
        <f>Global!A36</f>
        <v>44888</v>
      </c>
      <c r="B36" s="305">
        <f>Global!B36</f>
        <v>0.41666666666666669</v>
      </c>
      <c r="C36" s="278">
        <f>Global!C36</f>
        <v>9</v>
      </c>
      <c r="D36" s="279" t="str">
        <f>Global!D36</f>
        <v>España (Spain)</v>
      </c>
      <c r="E36" s="280">
        <v>1</v>
      </c>
      <c r="F36" s="281" t="s">
        <v>4</v>
      </c>
      <c r="G36" s="280">
        <v>0</v>
      </c>
      <c r="H36" s="282" t="str">
        <f>Global!H36</f>
        <v>Costa Rica</v>
      </c>
      <c r="I36" s="283" t="str">
        <f t="shared" ref="I36:I41" si="9">IF(OR(E36="",G36=""),"",IF(E36&gt;G36,"L",IF(G36&gt;E36,"V","E")))</f>
        <v>L</v>
      </c>
      <c r="J36" s="284"/>
      <c r="K36" s="285">
        <f>IF(Global!E36="","",Global!E36)</f>
        <v>7</v>
      </c>
      <c r="L36" s="285">
        <f>IF(Global!G36="","",Global!G36)</f>
        <v>0</v>
      </c>
      <c r="M36" s="296" t="str">
        <f t="shared" si="1"/>
        <v>L</v>
      </c>
      <c r="N36" s="287">
        <f t="shared" ref="N36:N41" si="10">IF(M36="","",IF(AND(E36=K36,L36=G36),GPOSPuntosPorMarcador,0)+IF(M36=I36,GPOSPuntosPorGanador,0)+IF(E36-G36=K36-L36,GPOSPuntosPorDiferencia,0))</f>
        <v>1</v>
      </c>
      <c r="O36" s="166"/>
      <c r="P36" s="166"/>
      <c r="Q36" s="166"/>
      <c r="R36" s="166"/>
      <c r="S36" s="166"/>
    </row>
    <row r="37" spans="1:19" s="158" customFormat="1" ht="30.95" customHeight="1" thickBot="1" x14ac:dyDescent="0.25">
      <c r="A37" s="276">
        <f>Global!A37</f>
        <v>44888</v>
      </c>
      <c r="B37" s="306">
        <f>Global!B37</f>
        <v>0.29166666666666669</v>
      </c>
      <c r="C37" s="289">
        <f>Global!C37</f>
        <v>10</v>
      </c>
      <c r="D37" s="290" t="str">
        <f>Global!D37</f>
        <v>Alemania (Germany)</v>
      </c>
      <c r="E37" s="291">
        <v>2</v>
      </c>
      <c r="F37" s="292" t="s">
        <v>4</v>
      </c>
      <c r="G37" s="291">
        <v>1</v>
      </c>
      <c r="H37" s="293" t="str">
        <f>Global!H37</f>
        <v>Japón (Japan)</v>
      </c>
      <c r="I37" s="283" t="str">
        <f t="shared" si="9"/>
        <v>L</v>
      </c>
      <c r="J37" s="284"/>
      <c r="K37" s="285">
        <f>IF(Global!E37="","",Global!E37)</f>
        <v>1</v>
      </c>
      <c r="L37" s="285">
        <f>IF(Global!G37="","",Global!G37)</f>
        <v>2</v>
      </c>
      <c r="M37" s="296" t="str">
        <f t="shared" si="1"/>
        <v>V</v>
      </c>
      <c r="N37" s="287">
        <f t="shared" si="10"/>
        <v>0</v>
      </c>
      <c r="O37" s="166"/>
      <c r="P37" s="166"/>
      <c r="Q37" s="166"/>
      <c r="R37" s="166"/>
      <c r="S37" s="166"/>
    </row>
    <row r="38" spans="1:19" s="158" customFormat="1" ht="30.95" customHeight="1" thickBot="1" x14ac:dyDescent="0.25">
      <c r="A38" s="276">
        <f>Global!A38</f>
        <v>44892</v>
      </c>
      <c r="B38" s="306">
        <f>Global!B38</f>
        <v>0.54166666666666663</v>
      </c>
      <c r="C38" s="289">
        <f>Global!C38</f>
        <v>25</v>
      </c>
      <c r="D38" s="290" t="str">
        <f>Global!D38</f>
        <v>España (Spain)</v>
      </c>
      <c r="E38" s="291">
        <v>1</v>
      </c>
      <c r="F38" s="292" t="s">
        <v>4</v>
      </c>
      <c r="G38" s="291">
        <v>2</v>
      </c>
      <c r="H38" s="293" t="str">
        <f>Global!H38</f>
        <v>Alemania (Germany)</v>
      </c>
      <c r="I38" s="283" t="str">
        <f t="shared" si="9"/>
        <v>V</v>
      </c>
      <c r="J38" s="284"/>
      <c r="K38" s="285">
        <f>IF(Global!E38="","",Global!E38)</f>
        <v>1</v>
      </c>
      <c r="L38" s="285">
        <f>IF(Global!G38="","",Global!G38)</f>
        <v>1</v>
      </c>
      <c r="M38" s="296" t="str">
        <f t="shared" si="1"/>
        <v>E</v>
      </c>
      <c r="N38" s="287">
        <f t="shared" si="10"/>
        <v>0</v>
      </c>
      <c r="O38" s="166"/>
      <c r="P38" s="166"/>
      <c r="Q38" s="166"/>
      <c r="R38" s="166"/>
      <c r="S38" s="166"/>
    </row>
    <row r="39" spans="1:19" s="158" customFormat="1" ht="30.95" customHeight="1" thickBot="1" x14ac:dyDescent="0.25">
      <c r="A39" s="276">
        <f>Global!A39</f>
        <v>44892</v>
      </c>
      <c r="B39" s="306">
        <f>Global!B39</f>
        <v>0.16666666666666666</v>
      </c>
      <c r="C39" s="289">
        <f>Global!C39</f>
        <v>26</v>
      </c>
      <c r="D39" s="290" t="str">
        <f>Global!D39</f>
        <v>Japón (Japan)</v>
      </c>
      <c r="E39" s="280">
        <v>1</v>
      </c>
      <c r="F39" s="292" t="s">
        <v>4</v>
      </c>
      <c r="G39" s="280">
        <v>1</v>
      </c>
      <c r="H39" s="293" t="str">
        <f>Global!H39</f>
        <v>Costa Rica</v>
      </c>
      <c r="I39" s="283" t="str">
        <f t="shared" si="9"/>
        <v>E</v>
      </c>
      <c r="J39" s="284"/>
      <c r="K39" s="285">
        <f>IF(Global!E39="","",Global!E39)</f>
        <v>0</v>
      </c>
      <c r="L39" s="285">
        <f>IF(Global!G39="","",Global!G39)</f>
        <v>1</v>
      </c>
      <c r="M39" s="296" t="str">
        <f t="shared" si="1"/>
        <v>V</v>
      </c>
      <c r="N39" s="287">
        <f t="shared" si="10"/>
        <v>0</v>
      </c>
      <c r="O39" s="166"/>
      <c r="P39" s="166"/>
      <c r="Q39" s="166"/>
      <c r="R39" s="166"/>
      <c r="S39" s="166"/>
    </row>
    <row r="40" spans="1:19" s="158" customFormat="1" ht="30.95" customHeight="1" thickBot="1" x14ac:dyDescent="0.25">
      <c r="A40" s="276">
        <f>Global!A40</f>
        <v>44896</v>
      </c>
      <c r="B40" s="306">
        <f>Global!B40</f>
        <v>0.54166666666666663</v>
      </c>
      <c r="C40" s="289">
        <f>Global!C40</f>
        <v>43</v>
      </c>
      <c r="D40" s="290" t="str">
        <f>Global!D40</f>
        <v>Japón (Japan)</v>
      </c>
      <c r="E40" s="307">
        <v>0</v>
      </c>
      <c r="F40" s="292" t="s">
        <v>4</v>
      </c>
      <c r="G40" s="307">
        <v>1</v>
      </c>
      <c r="H40" s="293" t="str">
        <f>Global!H40</f>
        <v>España (Spain)</v>
      </c>
      <c r="I40" s="283" t="str">
        <f t="shared" si="9"/>
        <v>V</v>
      </c>
      <c r="J40" s="284"/>
      <c r="K40" s="285">
        <f>IF(Global!E40="","",Global!E40)</f>
        <v>2</v>
      </c>
      <c r="L40" s="285">
        <f>IF(Global!G40="","",Global!G40)</f>
        <v>1</v>
      </c>
      <c r="M40" s="296" t="str">
        <f t="shared" si="1"/>
        <v>L</v>
      </c>
      <c r="N40" s="287">
        <f t="shared" si="10"/>
        <v>0</v>
      </c>
      <c r="O40" s="166"/>
      <c r="P40" s="166"/>
      <c r="Q40" s="166"/>
      <c r="R40" s="166"/>
      <c r="S40" s="166"/>
    </row>
    <row r="41" spans="1:19" s="158" customFormat="1" ht="30.95" customHeight="1" thickBot="1" x14ac:dyDescent="0.25">
      <c r="A41" s="276">
        <f>Global!A41</f>
        <v>44896</v>
      </c>
      <c r="B41" s="306">
        <f>Global!B41</f>
        <v>0.54166666666666663</v>
      </c>
      <c r="C41" s="289">
        <f>Global!C41</f>
        <v>44</v>
      </c>
      <c r="D41" s="290" t="str">
        <f>Global!D41</f>
        <v>Costa Rica</v>
      </c>
      <c r="E41" s="280">
        <v>0</v>
      </c>
      <c r="F41" s="292" t="s">
        <v>4</v>
      </c>
      <c r="G41" s="280">
        <v>2</v>
      </c>
      <c r="H41" s="293" t="str">
        <f>Global!H41</f>
        <v>Alemania (Germany)</v>
      </c>
      <c r="I41" s="283" t="str">
        <f t="shared" si="9"/>
        <v>V</v>
      </c>
      <c r="J41" s="284"/>
      <c r="K41" s="285">
        <f>IF(Global!E41="","",Global!E41)</f>
        <v>2</v>
      </c>
      <c r="L41" s="285">
        <f>IF(Global!G41="","",Global!G41)</f>
        <v>4</v>
      </c>
      <c r="M41" s="296" t="str">
        <f t="shared" si="1"/>
        <v>V</v>
      </c>
      <c r="N41" s="287">
        <f t="shared" si="10"/>
        <v>2</v>
      </c>
      <c r="O41" s="166"/>
      <c r="P41" s="166"/>
      <c r="Q41" s="166"/>
      <c r="R41" s="166"/>
      <c r="S41" s="166"/>
    </row>
    <row r="42" spans="1:19" s="158" customFormat="1" ht="17.25" customHeight="1" thickBot="1" x14ac:dyDescent="0.25">
      <c r="A42" s="297" t="str">
        <f>Global!A42</f>
        <v>GRUPO F (Group F )</v>
      </c>
      <c r="B42" s="298"/>
      <c r="C42" s="299"/>
      <c r="D42" s="298"/>
      <c r="E42" s="300"/>
      <c r="F42" s="298"/>
      <c r="G42" s="300"/>
      <c r="H42" s="298"/>
      <c r="I42" s="301"/>
      <c r="J42" s="117"/>
      <c r="K42" s="302"/>
      <c r="L42" s="302"/>
      <c r="M42" s="303" t="str">
        <f t="shared" si="1"/>
        <v/>
      </c>
      <c r="N42" s="304"/>
      <c r="O42" s="166"/>
      <c r="P42" s="166"/>
      <c r="Q42" s="166"/>
      <c r="R42" s="166"/>
      <c r="S42" s="166"/>
    </row>
    <row r="43" spans="1:19" s="158" customFormat="1" ht="30.95" customHeight="1" thickBot="1" x14ac:dyDescent="0.25">
      <c r="A43" s="276">
        <f>Global!A43</f>
        <v>44888</v>
      </c>
      <c r="B43" s="305">
        <f>Global!B43</f>
        <v>0.54166666666666663</v>
      </c>
      <c r="C43" s="278">
        <f>Global!C43</f>
        <v>11</v>
      </c>
      <c r="D43" s="279" t="str">
        <f>Global!D43</f>
        <v>Bélgica (Belgium)</v>
      </c>
      <c r="E43" s="280">
        <v>2</v>
      </c>
      <c r="F43" s="281" t="s">
        <v>4</v>
      </c>
      <c r="G43" s="280">
        <v>0</v>
      </c>
      <c r="H43" s="282" t="str">
        <f>Global!H43</f>
        <v>Canada</v>
      </c>
      <c r="I43" s="283" t="str">
        <f t="shared" ref="I43:I48" si="11">IF(OR(E43="",G43=""),"",IF(E43&gt;G43,"L",IF(G43&gt;E43,"V","E")))</f>
        <v>L</v>
      </c>
      <c r="J43" s="284"/>
      <c r="K43" s="285">
        <f>IF(Global!E43="","",Global!E43)</f>
        <v>1</v>
      </c>
      <c r="L43" s="285">
        <f>IF(Global!G43="","",Global!G43)</f>
        <v>0</v>
      </c>
      <c r="M43" s="296" t="str">
        <f t="shared" si="1"/>
        <v>L</v>
      </c>
      <c r="N43" s="287">
        <f t="shared" ref="N43:N48" si="12">IF(M43="","",IF(AND(E43=K43,L43=G43),GPOSPuntosPorMarcador,0)+IF(M43=I43,GPOSPuntosPorGanador,0)+IF(E43-G43=K43-L43,GPOSPuntosPorDiferencia,0))</f>
        <v>1</v>
      </c>
      <c r="O43" s="166"/>
      <c r="P43" s="166"/>
      <c r="Q43" s="166"/>
      <c r="R43" s="166"/>
      <c r="S43" s="166"/>
    </row>
    <row r="44" spans="1:19" s="158" customFormat="1" ht="30.95" customHeight="1" thickBot="1" x14ac:dyDescent="0.25">
      <c r="A44" s="276">
        <f>Global!A44</f>
        <v>44888</v>
      </c>
      <c r="B44" s="306">
        <f>Global!B44</f>
        <v>0.16666666666666666</v>
      </c>
      <c r="C44" s="289">
        <f>Global!C44</f>
        <v>12</v>
      </c>
      <c r="D44" s="290" t="str">
        <f>Global!D44</f>
        <v>Marruecos (Morocco)</v>
      </c>
      <c r="E44" s="291">
        <v>0</v>
      </c>
      <c r="F44" s="292" t="s">
        <v>4</v>
      </c>
      <c r="G44" s="291">
        <v>1</v>
      </c>
      <c r="H44" s="293" t="str">
        <f>Global!H44</f>
        <v>Croacia</v>
      </c>
      <c r="I44" s="283" t="str">
        <f t="shared" si="11"/>
        <v>V</v>
      </c>
      <c r="J44" s="284"/>
      <c r="K44" s="285">
        <f>IF(Global!E44="","",Global!E44)</f>
        <v>0</v>
      </c>
      <c r="L44" s="285">
        <f>IF(Global!G44="","",Global!G44)</f>
        <v>0</v>
      </c>
      <c r="M44" s="296" t="str">
        <f t="shared" si="1"/>
        <v>E</v>
      </c>
      <c r="N44" s="287">
        <f t="shared" si="12"/>
        <v>0</v>
      </c>
      <c r="O44" s="166"/>
      <c r="P44" s="166"/>
      <c r="Q44" s="166"/>
      <c r="R44" s="166"/>
      <c r="S44" s="166"/>
    </row>
    <row r="45" spans="1:19" s="158" customFormat="1" ht="30.95" customHeight="1" thickBot="1" x14ac:dyDescent="0.25">
      <c r="A45" s="276">
        <f>Global!A45</f>
        <v>44892</v>
      </c>
      <c r="B45" s="306">
        <f>Global!B45</f>
        <v>0.29166666666666669</v>
      </c>
      <c r="C45" s="289">
        <f>Global!C45</f>
        <v>27</v>
      </c>
      <c r="D45" s="290" t="str">
        <f>Global!D45</f>
        <v>Bélgica (Belgium)</v>
      </c>
      <c r="E45" s="291">
        <v>2</v>
      </c>
      <c r="F45" s="292" t="s">
        <v>4</v>
      </c>
      <c r="G45" s="291">
        <v>1</v>
      </c>
      <c r="H45" s="293" t="str">
        <f>Global!H45</f>
        <v>Marruecos (Morocco)</v>
      </c>
      <c r="I45" s="283" t="str">
        <f t="shared" si="11"/>
        <v>L</v>
      </c>
      <c r="J45" s="284"/>
      <c r="K45" s="285">
        <f>IF(Global!E45="","",Global!E45)</f>
        <v>0</v>
      </c>
      <c r="L45" s="285">
        <f>IF(Global!G45="","",Global!G45)</f>
        <v>2</v>
      </c>
      <c r="M45" s="296" t="str">
        <f t="shared" si="1"/>
        <v>V</v>
      </c>
      <c r="N45" s="287">
        <f t="shared" si="12"/>
        <v>0</v>
      </c>
      <c r="O45" s="166"/>
      <c r="P45" s="166"/>
      <c r="Q45" s="166"/>
      <c r="R45" s="166"/>
      <c r="S45" s="166"/>
    </row>
    <row r="46" spans="1:19" s="158" customFormat="1" ht="30.95" customHeight="1" thickBot="1" x14ac:dyDescent="0.25">
      <c r="A46" s="276">
        <f>Global!A46</f>
        <v>44892</v>
      </c>
      <c r="B46" s="306">
        <f>Global!B46</f>
        <v>0.41666666666666669</v>
      </c>
      <c r="C46" s="289">
        <f>Global!C46</f>
        <v>28</v>
      </c>
      <c r="D46" s="290" t="str">
        <f>Global!D46</f>
        <v>Croacia</v>
      </c>
      <c r="E46" s="291">
        <v>1</v>
      </c>
      <c r="F46" s="292" t="s">
        <v>4</v>
      </c>
      <c r="G46" s="291">
        <v>0</v>
      </c>
      <c r="H46" s="293" t="str">
        <f>Global!H46</f>
        <v>Canada</v>
      </c>
      <c r="I46" s="283" t="str">
        <f t="shared" si="11"/>
        <v>L</v>
      </c>
      <c r="J46" s="284"/>
      <c r="K46" s="285">
        <f>IF(Global!E46="","",Global!E46)</f>
        <v>4</v>
      </c>
      <c r="L46" s="285">
        <f>IF(Global!G46="","",Global!G46)</f>
        <v>1</v>
      </c>
      <c r="M46" s="296" t="str">
        <f t="shared" si="1"/>
        <v>L</v>
      </c>
      <c r="N46" s="287">
        <f t="shared" si="12"/>
        <v>1</v>
      </c>
      <c r="O46" s="166"/>
      <c r="P46" s="166"/>
      <c r="Q46" s="166"/>
      <c r="R46" s="166"/>
      <c r="S46" s="166"/>
    </row>
    <row r="47" spans="1:19" s="158" customFormat="1" ht="30.95" customHeight="1" thickBot="1" x14ac:dyDescent="0.25">
      <c r="A47" s="276">
        <f>Global!A47</f>
        <v>44896</v>
      </c>
      <c r="B47" s="306">
        <f>Global!B47</f>
        <v>0.375</v>
      </c>
      <c r="C47" s="289">
        <f>Global!C47</f>
        <v>41</v>
      </c>
      <c r="D47" s="290" t="str">
        <f>Global!D47</f>
        <v>Croacia</v>
      </c>
      <c r="E47" s="291">
        <v>1</v>
      </c>
      <c r="F47" s="292" t="s">
        <v>4</v>
      </c>
      <c r="G47" s="291">
        <v>1</v>
      </c>
      <c r="H47" s="293" t="str">
        <f>Global!H47</f>
        <v>Bélgica (Belgium)</v>
      </c>
      <c r="I47" s="283" t="str">
        <f t="shared" si="11"/>
        <v>E</v>
      </c>
      <c r="J47" s="284"/>
      <c r="K47" s="285">
        <f>IF(Global!E47="","",Global!E47)</f>
        <v>0</v>
      </c>
      <c r="L47" s="285">
        <f>IF(Global!G47="","",Global!G47)</f>
        <v>0</v>
      </c>
      <c r="M47" s="296" t="str">
        <f t="shared" si="1"/>
        <v>E</v>
      </c>
      <c r="N47" s="287">
        <f t="shared" si="12"/>
        <v>2</v>
      </c>
      <c r="O47" s="166"/>
      <c r="P47" s="166"/>
      <c r="Q47" s="166"/>
      <c r="R47" s="166"/>
      <c r="S47" s="166"/>
    </row>
    <row r="48" spans="1:19" s="158" customFormat="1" ht="30.95" customHeight="1" thickBot="1" x14ac:dyDescent="0.25">
      <c r="A48" s="276">
        <f>Global!A48</f>
        <v>44896</v>
      </c>
      <c r="B48" s="306">
        <f>Global!B48</f>
        <v>0.375</v>
      </c>
      <c r="C48" s="289">
        <f>Global!C48</f>
        <v>42</v>
      </c>
      <c r="D48" s="308" t="str">
        <f>Global!D48</f>
        <v>Canada</v>
      </c>
      <c r="E48" s="291">
        <v>1</v>
      </c>
      <c r="F48" s="309" t="s">
        <v>4</v>
      </c>
      <c r="G48" s="291">
        <v>1</v>
      </c>
      <c r="H48" s="310" t="str">
        <f>Global!H48</f>
        <v>Marruecos (Morocco)</v>
      </c>
      <c r="I48" s="283" t="str">
        <f t="shared" si="11"/>
        <v>E</v>
      </c>
      <c r="J48" s="311"/>
      <c r="K48" s="285">
        <f>IF(Global!E48="","",Global!E48)</f>
        <v>1</v>
      </c>
      <c r="L48" s="285">
        <f>IF(Global!G48="","",Global!G48)</f>
        <v>2</v>
      </c>
      <c r="M48" s="286" t="str">
        <f t="shared" si="1"/>
        <v>V</v>
      </c>
      <c r="N48" s="287">
        <f t="shared" si="12"/>
        <v>0</v>
      </c>
      <c r="O48" s="166"/>
      <c r="P48" s="166"/>
      <c r="Q48" s="166"/>
      <c r="R48" s="166"/>
      <c r="S48" s="166"/>
    </row>
    <row r="49" spans="1:19" s="158" customFormat="1" ht="17.25" customHeight="1" thickBot="1" x14ac:dyDescent="0.25">
      <c r="A49" s="297" t="str">
        <f>Global!A49</f>
        <v>GRUPO G (Group  G)</v>
      </c>
      <c r="B49" s="298"/>
      <c r="C49" s="299"/>
      <c r="D49" s="298"/>
      <c r="E49" s="300"/>
      <c r="F49" s="298"/>
      <c r="G49" s="300"/>
      <c r="H49" s="298"/>
      <c r="I49" s="301"/>
      <c r="J49" s="117"/>
      <c r="K49" s="302"/>
      <c r="L49" s="302"/>
      <c r="M49" s="303" t="str">
        <f t="shared" si="1"/>
        <v/>
      </c>
      <c r="N49" s="304"/>
      <c r="O49" s="166"/>
      <c r="P49" s="166"/>
      <c r="Q49" s="166"/>
      <c r="R49" s="166"/>
      <c r="S49" s="166"/>
    </row>
    <row r="50" spans="1:19" s="158" customFormat="1" ht="30.95" customHeight="1" thickBot="1" x14ac:dyDescent="0.25">
      <c r="A50" s="276">
        <f>Global!A50</f>
        <v>44889</v>
      </c>
      <c r="B50" s="305">
        <f>Global!B50</f>
        <v>0.54166666666666663</v>
      </c>
      <c r="C50" s="278">
        <f>Global!C50</f>
        <v>13</v>
      </c>
      <c r="D50" s="279" t="str">
        <f>Global!D50</f>
        <v>Brasil (Brazil)</v>
      </c>
      <c r="E50" s="280">
        <v>1</v>
      </c>
      <c r="F50" s="281" t="s">
        <v>4</v>
      </c>
      <c r="G50" s="280">
        <v>0</v>
      </c>
      <c r="H50" s="282" t="str">
        <f>Global!H50</f>
        <v>Serbia</v>
      </c>
      <c r="I50" s="283" t="str">
        <f t="shared" ref="I50:I55" si="13">IF(OR(E50="",G50=""),"",IF(E50&gt;G50,"L",IF(G50&gt;E50,"V","E")))</f>
        <v>L</v>
      </c>
      <c r="J50" s="284"/>
      <c r="K50" s="285">
        <f>IF(Global!E50="","",Global!E50)</f>
        <v>2</v>
      </c>
      <c r="L50" s="285">
        <f>IF(Global!G50="","",Global!G50)</f>
        <v>0</v>
      </c>
      <c r="M50" s="296" t="str">
        <f t="shared" si="1"/>
        <v>L</v>
      </c>
      <c r="N50" s="287">
        <f t="shared" ref="N50:N55" si="14">IF(M50="","",IF(AND(E50=K50,L50=G50),GPOSPuntosPorMarcador,0)+IF(M50=I50,GPOSPuntosPorGanador,0)+IF(E50-G50=K50-L50,GPOSPuntosPorDiferencia,0))</f>
        <v>1</v>
      </c>
      <c r="O50" s="166"/>
      <c r="P50" s="166"/>
      <c r="Q50" s="166"/>
      <c r="R50" s="166"/>
      <c r="S50" s="166"/>
    </row>
    <row r="51" spans="1:19" s="158" customFormat="1" ht="30.95" customHeight="1" thickBot="1" x14ac:dyDescent="0.25">
      <c r="A51" s="276">
        <f>Global!A51</f>
        <v>44889</v>
      </c>
      <c r="B51" s="306">
        <f>Global!B51</f>
        <v>0.16666666666666666</v>
      </c>
      <c r="C51" s="289">
        <f>Global!C51</f>
        <v>14</v>
      </c>
      <c r="D51" s="290" t="str">
        <f>Global!D51</f>
        <v>Suiza (Switzerland)</v>
      </c>
      <c r="E51" s="291">
        <v>1</v>
      </c>
      <c r="F51" s="292" t="s">
        <v>4</v>
      </c>
      <c r="G51" s="291">
        <v>1</v>
      </c>
      <c r="H51" s="293" t="str">
        <f>Global!H51</f>
        <v>Camerún (Cameroon)</v>
      </c>
      <c r="I51" s="283" t="str">
        <f t="shared" si="13"/>
        <v>E</v>
      </c>
      <c r="J51" s="284"/>
      <c r="K51" s="285">
        <f>IF(Global!E51="","",Global!E51)</f>
        <v>1</v>
      </c>
      <c r="L51" s="285">
        <f>IF(Global!G51="","",Global!G51)</f>
        <v>0</v>
      </c>
      <c r="M51" s="296" t="str">
        <f t="shared" si="1"/>
        <v>L</v>
      </c>
      <c r="N51" s="287">
        <f t="shared" si="14"/>
        <v>0</v>
      </c>
      <c r="O51" s="166"/>
      <c r="P51" s="166"/>
      <c r="Q51" s="166"/>
      <c r="R51" s="166"/>
      <c r="S51" s="166"/>
    </row>
    <row r="52" spans="1:19" s="158" customFormat="1" ht="30.95" customHeight="1" thickBot="1" x14ac:dyDescent="0.25">
      <c r="A52" s="276">
        <f>Global!A52</f>
        <v>44893</v>
      </c>
      <c r="B52" s="306">
        <f>Global!B52</f>
        <v>0.41666666666666669</v>
      </c>
      <c r="C52" s="289">
        <f>Global!C52</f>
        <v>29</v>
      </c>
      <c r="D52" s="290" t="str">
        <f>Global!D52</f>
        <v>Brasil (Brazil)</v>
      </c>
      <c r="E52" s="291">
        <v>2</v>
      </c>
      <c r="F52" s="292" t="s">
        <v>4</v>
      </c>
      <c r="G52" s="291">
        <v>0</v>
      </c>
      <c r="H52" s="293" t="str">
        <f>Global!H52</f>
        <v>Suiza (Switzerland)</v>
      </c>
      <c r="I52" s="283" t="str">
        <f t="shared" si="13"/>
        <v>L</v>
      </c>
      <c r="J52" s="284"/>
      <c r="K52" s="285">
        <f>IF(Global!E52="","",Global!E52)</f>
        <v>1</v>
      </c>
      <c r="L52" s="285">
        <f>IF(Global!G52="","",Global!G52)</f>
        <v>0</v>
      </c>
      <c r="M52" s="296" t="str">
        <f t="shared" si="1"/>
        <v>L</v>
      </c>
      <c r="N52" s="287">
        <f t="shared" si="14"/>
        <v>1</v>
      </c>
      <c r="O52" s="166"/>
      <c r="P52" s="166"/>
      <c r="Q52" s="166"/>
      <c r="R52" s="166"/>
      <c r="S52" s="166"/>
    </row>
    <row r="53" spans="1:19" s="158" customFormat="1" ht="30.95" customHeight="1" thickBot="1" x14ac:dyDescent="0.25">
      <c r="A53" s="276">
        <f>Global!A53</f>
        <v>44893</v>
      </c>
      <c r="B53" s="306">
        <f>Global!B53</f>
        <v>0.16666666666666666</v>
      </c>
      <c r="C53" s="289">
        <f>Global!C53</f>
        <v>30</v>
      </c>
      <c r="D53" s="290" t="str">
        <f>Global!D53</f>
        <v>Camerún (Cameroon)</v>
      </c>
      <c r="E53" s="291">
        <v>0</v>
      </c>
      <c r="F53" s="292" t="s">
        <v>4</v>
      </c>
      <c r="G53" s="291">
        <v>1</v>
      </c>
      <c r="H53" s="293" t="str">
        <f>Global!H53</f>
        <v>Serbia</v>
      </c>
      <c r="I53" s="283" t="str">
        <f t="shared" si="13"/>
        <v>V</v>
      </c>
      <c r="J53" s="284"/>
      <c r="K53" s="285">
        <f>IF(Global!E53="","",Global!E53)</f>
        <v>3</v>
      </c>
      <c r="L53" s="285">
        <f>IF(Global!G53="","",Global!G53)</f>
        <v>3</v>
      </c>
      <c r="M53" s="296" t="str">
        <f t="shared" si="1"/>
        <v>E</v>
      </c>
      <c r="N53" s="287">
        <f t="shared" si="14"/>
        <v>0</v>
      </c>
      <c r="O53" s="166"/>
      <c r="P53" s="166"/>
      <c r="Q53" s="166"/>
      <c r="R53" s="166"/>
      <c r="S53" s="166"/>
    </row>
    <row r="54" spans="1:19" s="158" customFormat="1" ht="30.95" customHeight="1" thickBot="1" x14ac:dyDescent="0.25">
      <c r="A54" s="276">
        <f>Global!A54</f>
        <v>44897</v>
      </c>
      <c r="B54" s="306">
        <f>Global!B54</f>
        <v>0.54166666666666663</v>
      </c>
      <c r="C54" s="289">
        <f>Global!C54</f>
        <v>45</v>
      </c>
      <c r="D54" s="290" t="str">
        <f>Global!D54</f>
        <v>Camerún (Cameroon)</v>
      </c>
      <c r="E54" s="291">
        <v>0</v>
      </c>
      <c r="F54" s="292" t="s">
        <v>4</v>
      </c>
      <c r="G54" s="291">
        <v>1</v>
      </c>
      <c r="H54" s="293" t="str">
        <f>Global!H54</f>
        <v>Brasil (Brazil)</v>
      </c>
      <c r="I54" s="283" t="str">
        <f t="shared" si="13"/>
        <v>V</v>
      </c>
      <c r="J54" s="284"/>
      <c r="K54" s="285">
        <f>IF(Global!E54="","",Global!E54)</f>
        <v>1</v>
      </c>
      <c r="L54" s="285">
        <f>IF(Global!G54="","",Global!G54)</f>
        <v>0</v>
      </c>
      <c r="M54" s="296" t="str">
        <f t="shared" si="1"/>
        <v>L</v>
      </c>
      <c r="N54" s="287">
        <f t="shared" si="14"/>
        <v>0</v>
      </c>
      <c r="O54" s="166"/>
      <c r="P54" s="166"/>
      <c r="Q54" s="166"/>
      <c r="R54" s="166"/>
      <c r="S54" s="166"/>
    </row>
    <row r="55" spans="1:19" s="158" customFormat="1" ht="30.95" customHeight="1" thickBot="1" x14ac:dyDescent="0.25">
      <c r="A55" s="276">
        <f>Global!A55</f>
        <v>44897</v>
      </c>
      <c r="B55" s="306">
        <f>Global!B55</f>
        <v>0.54166666666666663</v>
      </c>
      <c r="C55" s="289">
        <f>Global!C55</f>
        <v>46</v>
      </c>
      <c r="D55" s="290" t="str">
        <f>Global!D55</f>
        <v>Serbia</v>
      </c>
      <c r="E55" s="291">
        <v>1</v>
      </c>
      <c r="F55" s="292" t="s">
        <v>4</v>
      </c>
      <c r="G55" s="291">
        <v>0</v>
      </c>
      <c r="H55" s="293" t="str">
        <f>Global!H55</f>
        <v>Suiza (Switzerland)</v>
      </c>
      <c r="I55" s="283" t="str">
        <f t="shared" si="13"/>
        <v>L</v>
      </c>
      <c r="J55" s="284"/>
      <c r="K55" s="285">
        <f>IF(Global!E55="","",Global!E55)</f>
        <v>2</v>
      </c>
      <c r="L55" s="285">
        <f>IF(Global!G55="","",Global!G55)</f>
        <v>3</v>
      </c>
      <c r="M55" s="296" t="str">
        <f t="shared" si="1"/>
        <v>V</v>
      </c>
      <c r="N55" s="287">
        <f t="shared" si="14"/>
        <v>0</v>
      </c>
      <c r="O55" s="166"/>
      <c r="P55" s="166"/>
      <c r="Q55" s="166"/>
      <c r="R55" s="166"/>
      <c r="S55" s="166"/>
    </row>
    <row r="56" spans="1:19" s="158" customFormat="1" ht="17.25" customHeight="1" thickBot="1" x14ac:dyDescent="0.25">
      <c r="A56" s="297" t="str">
        <f>Global!A56</f>
        <v>GRUPO H (Group H)</v>
      </c>
      <c r="B56" s="298"/>
      <c r="C56" s="299"/>
      <c r="D56" s="298"/>
      <c r="E56" s="300"/>
      <c r="F56" s="298"/>
      <c r="G56" s="300"/>
      <c r="H56" s="298"/>
      <c r="I56" s="301"/>
      <c r="J56" s="117"/>
      <c r="K56" s="302"/>
      <c r="L56" s="302"/>
      <c r="M56" s="303" t="str">
        <f t="shared" si="1"/>
        <v/>
      </c>
      <c r="N56" s="304"/>
      <c r="O56" s="166"/>
      <c r="P56" s="166"/>
      <c r="Q56" s="166"/>
      <c r="R56" s="166"/>
      <c r="S56" s="166"/>
    </row>
    <row r="57" spans="1:19" s="158" customFormat="1" ht="30.95" customHeight="1" thickBot="1" x14ac:dyDescent="0.25">
      <c r="A57" s="276">
        <f>Global!A57</f>
        <v>44889</v>
      </c>
      <c r="B57" s="305">
        <f>Global!B57</f>
        <v>0.41666666666666669</v>
      </c>
      <c r="C57" s="278">
        <f>Global!C57</f>
        <v>15</v>
      </c>
      <c r="D57" s="279" t="str">
        <f>Global!D57</f>
        <v>Portugal</v>
      </c>
      <c r="E57" s="280">
        <v>1</v>
      </c>
      <c r="F57" s="281" t="s">
        <v>4</v>
      </c>
      <c r="G57" s="280">
        <v>1</v>
      </c>
      <c r="H57" s="282" t="str">
        <f>Global!H57</f>
        <v>Ghana</v>
      </c>
      <c r="I57" s="283" t="str">
        <f t="shared" ref="I57:I62" si="15">IF(OR(E57="",G57=""),"",IF(E57&gt;G57,"L",IF(G57&gt;E57,"V","E")))</f>
        <v>E</v>
      </c>
      <c r="J57" s="284"/>
      <c r="K57" s="285">
        <f>IF(Global!E57="","",Global!E57)</f>
        <v>3</v>
      </c>
      <c r="L57" s="285">
        <f>IF(Global!G57="","",Global!G57)</f>
        <v>2</v>
      </c>
      <c r="M57" s="296" t="str">
        <f t="shared" si="1"/>
        <v>L</v>
      </c>
      <c r="N57" s="287">
        <f t="shared" ref="N57:N62" si="16">IF(M57="","",IF(AND(E57=K57,L57=G57),GPOSPuntosPorMarcador,0)+IF(M57=I57,GPOSPuntosPorGanador,0)+IF(E57-G57=K57-L57,GPOSPuntosPorDiferencia,0))</f>
        <v>0</v>
      </c>
      <c r="O57" s="166"/>
      <c r="P57" s="166"/>
      <c r="Q57" s="166"/>
      <c r="R57" s="166"/>
      <c r="S57" s="166"/>
    </row>
    <row r="58" spans="1:19" s="158" customFormat="1" ht="30.95" customHeight="1" thickBot="1" x14ac:dyDescent="0.25">
      <c r="A58" s="276">
        <f>Global!A58</f>
        <v>44889</v>
      </c>
      <c r="B58" s="306">
        <f>Global!B58</f>
        <v>0.29166666666666669</v>
      </c>
      <c r="C58" s="289">
        <f>Global!C58</f>
        <v>16</v>
      </c>
      <c r="D58" s="290" t="str">
        <f>Global!D58</f>
        <v>Uruguay</v>
      </c>
      <c r="E58" s="280">
        <v>1</v>
      </c>
      <c r="F58" s="292" t="s">
        <v>4</v>
      </c>
      <c r="G58" s="291">
        <v>0</v>
      </c>
      <c r="H58" s="293" t="str">
        <f>Global!H58</f>
        <v>Corea del Sur (S. Korea)</v>
      </c>
      <c r="I58" s="283" t="str">
        <f t="shared" si="15"/>
        <v>L</v>
      </c>
      <c r="J58" s="284"/>
      <c r="K58" s="285">
        <f>IF(Global!E58="","",Global!E58)</f>
        <v>0</v>
      </c>
      <c r="L58" s="285">
        <f>IF(Global!G58="","",Global!G58)</f>
        <v>0</v>
      </c>
      <c r="M58" s="296" t="str">
        <f t="shared" si="1"/>
        <v>E</v>
      </c>
      <c r="N58" s="287">
        <f t="shared" si="16"/>
        <v>0</v>
      </c>
      <c r="O58" s="166"/>
      <c r="P58" s="166"/>
      <c r="Q58" s="166"/>
      <c r="R58" s="166"/>
      <c r="S58" s="166"/>
    </row>
    <row r="59" spans="1:19" s="158" customFormat="1" ht="30.95" customHeight="1" thickBot="1" x14ac:dyDescent="0.25">
      <c r="A59" s="276">
        <f>Global!A59</f>
        <v>44893</v>
      </c>
      <c r="B59" s="306">
        <f>Global!B59</f>
        <v>0.54166666666666663</v>
      </c>
      <c r="C59" s="289">
        <f>Global!C59</f>
        <v>31</v>
      </c>
      <c r="D59" s="290" t="str">
        <f>Global!D59</f>
        <v>Portugal</v>
      </c>
      <c r="E59" s="291">
        <v>1</v>
      </c>
      <c r="F59" s="292" t="s">
        <v>4</v>
      </c>
      <c r="G59" s="291">
        <v>1</v>
      </c>
      <c r="H59" s="293" t="str">
        <f>Global!H59</f>
        <v>Uruguay</v>
      </c>
      <c r="I59" s="283" t="str">
        <f t="shared" si="15"/>
        <v>E</v>
      </c>
      <c r="J59" s="284"/>
      <c r="K59" s="285">
        <f>IF(Global!E59="","",Global!E59)</f>
        <v>2</v>
      </c>
      <c r="L59" s="285">
        <f>IF(Global!G59="","",Global!G59)</f>
        <v>0</v>
      </c>
      <c r="M59" s="296" t="str">
        <f t="shared" si="1"/>
        <v>L</v>
      </c>
      <c r="N59" s="287">
        <f t="shared" si="16"/>
        <v>0</v>
      </c>
      <c r="O59" s="166"/>
      <c r="P59" s="166"/>
      <c r="Q59" s="166"/>
      <c r="R59" s="166"/>
      <c r="S59" s="166"/>
    </row>
    <row r="60" spans="1:19" s="158" customFormat="1" ht="30.95" customHeight="1" thickBot="1" x14ac:dyDescent="0.25">
      <c r="A60" s="276">
        <f>Global!A60</f>
        <v>44893</v>
      </c>
      <c r="B60" s="306">
        <f>Global!B60</f>
        <v>0.29166666666666669</v>
      </c>
      <c r="C60" s="289">
        <f>Global!C60</f>
        <v>32</v>
      </c>
      <c r="D60" s="290" t="str">
        <f>Global!D60</f>
        <v>Corea del Sur (S. Korea)</v>
      </c>
      <c r="E60" s="280">
        <v>1</v>
      </c>
      <c r="F60" s="292" t="s">
        <v>4</v>
      </c>
      <c r="G60" s="291">
        <v>1</v>
      </c>
      <c r="H60" s="293" t="str">
        <f>Global!H60</f>
        <v>Ghana</v>
      </c>
      <c r="I60" s="283" t="str">
        <f t="shared" si="15"/>
        <v>E</v>
      </c>
      <c r="J60" s="284"/>
      <c r="K60" s="285">
        <f>IF(Global!E60="","",Global!E60)</f>
        <v>2</v>
      </c>
      <c r="L60" s="285">
        <f>IF(Global!G60="","",Global!G60)</f>
        <v>3</v>
      </c>
      <c r="M60" s="296" t="str">
        <f t="shared" si="1"/>
        <v>V</v>
      </c>
      <c r="N60" s="287">
        <f t="shared" si="16"/>
        <v>0</v>
      </c>
      <c r="O60" s="166"/>
      <c r="P60" s="166"/>
      <c r="Q60" s="166"/>
      <c r="R60" s="166"/>
      <c r="S60" s="166"/>
    </row>
    <row r="61" spans="1:19" s="158" customFormat="1" ht="30.95" customHeight="1" thickBot="1" x14ac:dyDescent="0.25">
      <c r="A61" s="276">
        <f>Global!A61</f>
        <v>44897</v>
      </c>
      <c r="B61" s="306">
        <f>Global!B61</f>
        <v>0.375</v>
      </c>
      <c r="C61" s="289">
        <f>Global!C61</f>
        <v>47</v>
      </c>
      <c r="D61" s="290" t="str">
        <f>Global!D61</f>
        <v>Corea del Sur (S. Korea)</v>
      </c>
      <c r="E61" s="291">
        <v>0</v>
      </c>
      <c r="F61" s="292" t="s">
        <v>4</v>
      </c>
      <c r="G61" s="291">
        <v>1</v>
      </c>
      <c r="H61" s="293" t="str">
        <f>Global!H61</f>
        <v>Portugal</v>
      </c>
      <c r="I61" s="283" t="str">
        <f t="shared" si="15"/>
        <v>V</v>
      </c>
      <c r="J61" s="284"/>
      <c r="K61" s="285">
        <f>IF(Global!E61="","",Global!E61)</f>
        <v>2</v>
      </c>
      <c r="L61" s="285">
        <f>IF(Global!G61="","",Global!G61)</f>
        <v>1</v>
      </c>
      <c r="M61" s="296" t="str">
        <f t="shared" si="1"/>
        <v>L</v>
      </c>
      <c r="N61" s="287">
        <f t="shared" si="16"/>
        <v>0</v>
      </c>
      <c r="O61" s="166"/>
      <c r="P61" s="166"/>
      <c r="Q61" s="166"/>
      <c r="R61" s="166"/>
      <c r="S61" s="166"/>
    </row>
    <row r="62" spans="1:19" s="158" customFormat="1" ht="30.95" customHeight="1" thickBot="1" x14ac:dyDescent="0.25">
      <c r="A62" s="276">
        <f>Global!A62</f>
        <v>44897</v>
      </c>
      <c r="B62" s="306">
        <f>Global!B62</f>
        <v>0.375</v>
      </c>
      <c r="C62" s="289">
        <f>Global!C62</f>
        <v>48</v>
      </c>
      <c r="D62" s="290" t="str">
        <f>Global!D62</f>
        <v>Ghana</v>
      </c>
      <c r="E62" s="291">
        <v>0</v>
      </c>
      <c r="F62" s="292" t="s">
        <v>4</v>
      </c>
      <c r="G62" s="291">
        <v>1</v>
      </c>
      <c r="H62" s="293" t="str">
        <f>Global!H62</f>
        <v>Uruguay</v>
      </c>
      <c r="I62" s="283" t="str">
        <f t="shared" si="15"/>
        <v>V</v>
      </c>
      <c r="J62" s="284"/>
      <c r="K62" s="285">
        <f>IF(Global!E62="","",Global!E62)</f>
        <v>0</v>
      </c>
      <c r="L62" s="285">
        <f>IF(Global!G62="","",Global!G62)</f>
        <v>2</v>
      </c>
      <c r="M62" s="296" t="str">
        <f t="shared" si="1"/>
        <v>V</v>
      </c>
      <c r="N62" s="287">
        <f t="shared" si="16"/>
        <v>1</v>
      </c>
      <c r="O62" s="166"/>
      <c r="P62" s="166"/>
      <c r="Q62" s="166"/>
      <c r="R62" s="166"/>
      <c r="S62" s="166"/>
    </row>
    <row r="63" spans="1:19" s="158" customFormat="1" ht="17.25" customHeight="1" thickBot="1" x14ac:dyDescent="0.25">
      <c r="A63" s="297" t="str">
        <f>Global!A63</f>
        <v>OCTAVOS DE FINAL (Round of 16)</v>
      </c>
      <c r="B63" s="312"/>
      <c r="C63" s="313"/>
      <c r="D63" s="298"/>
      <c r="E63" s="300"/>
      <c r="F63" s="298"/>
      <c r="G63" s="300"/>
      <c r="H63" s="298"/>
      <c r="I63" s="301"/>
      <c r="J63" s="117"/>
      <c r="K63" s="302"/>
      <c r="L63" s="302"/>
      <c r="M63" s="303" t="str">
        <f t="shared" si="1"/>
        <v/>
      </c>
      <c r="N63" s="304"/>
      <c r="O63" s="166"/>
      <c r="P63" s="166"/>
      <c r="Q63" s="166"/>
      <c r="R63" s="166"/>
      <c r="S63" s="166"/>
    </row>
    <row r="64" spans="1:19" s="158" customFormat="1" ht="30.95" customHeight="1" thickBot="1" x14ac:dyDescent="0.25">
      <c r="A64" s="276">
        <f>Global!A64</f>
        <v>44898</v>
      </c>
      <c r="B64" s="305">
        <f>Global!B64</f>
        <v>0.375</v>
      </c>
      <c r="C64" s="278">
        <f>Global!C64</f>
        <v>49</v>
      </c>
      <c r="D64" s="281" t="str">
        <f>Global!D64</f>
        <v>Holanda (Holland)</v>
      </c>
      <c r="E64" s="280">
        <v>1</v>
      </c>
      <c r="F64" s="281" t="s">
        <v>4</v>
      </c>
      <c r="G64" s="280">
        <v>0</v>
      </c>
      <c r="H64" s="314" t="str">
        <f>Global!H64</f>
        <v>Estados Unidos (USA)</v>
      </c>
      <c r="I64" s="283" t="str">
        <f t="shared" ref="I64:I71" si="17">IF(OR(E64="",G64=""),"",IF(E64&gt;G64,"L",IF(G64&gt;E64,"V","E")))</f>
        <v>L</v>
      </c>
      <c r="J64" s="284"/>
      <c r="K64" s="285">
        <f>IF(Global!E64="","",Global!E64)</f>
        <v>3</v>
      </c>
      <c r="L64" s="285">
        <f>IF(Global!G64="","",Global!G64)</f>
        <v>1</v>
      </c>
      <c r="M64" s="296" t="str">
        <f t="shared" si="1"/>
        <v>L</v>
      </c>
      <c r="N64" s="287">
        <f t="shared" ref="N64:N71" si="18">IF(M64="","",IF(AND(E64=K64,L64=G64),OCTPuntosPorMarcador,0)+IF(M64=I64,OCTPuntosPorGanador,0)+IF(E64-G64=K64-L64,OCTPuntosPorDiferencia,0))</f>
        <v>3</v>
      </c>
      <c r="O64" s="166"/>
      <c r="P64" s="166"/>
      <c r="Q64" s="166"/>
      <c r="R64" s="166"/>
      <c r="S64" s="166"/>
    </row>
    <row r="65" spans="1:19" s="158" customFormat="1" ht="30.95" customHeight="1" thickBot="1" x14ac:dyDescent="0.25">
      <c r="A65" s="276">
        <f>Global!A65</f>
        <v>44898</v>
      </c>
      <c r="B65" s="306">
        <f>Global!B65</f>
        <v>0.54166666666666663</v>
      </c>
      <c r="C65" s="289">
        <f>Global!C65</f>
        <v>50</v>
      </c>
      <c r="D65" s="292" t="str">
        <f>Global!D65</f>
        <v>Argentina</v>
      </c>
      <c r="E65" s="291">
        <v>2</v>
      </c>
      <c r="F65" s="292" t="s">
        <v>4</v>
      </c>
      <c r="G65" s="291">
        <v>0</v>
      </c>
      <c r="H65" s="315" t="str">
        <f>Global!H65</f>
        <v>Australia</v>
      </c>
      <c r="I65" s="283" t="str">
        <f t="shared" si="17"/>
        <v>L</v>
      </c>
      <c r="J65" s="284"/>
      <c r="K65" s="285">
        <f>IF(Global!E65="","",Global!E65)</f>
        <v>2</v>
      </c>
      <c r="L65" s="285">
        <f>IF(Global!G65="","",Global!G65)</f>
        <v>1</v>
      </c>
      <c r="M65" s="296" t="str">
        <f t="shared" si="1"/>
        <v>L</v>
      </c>
      <c r="N65" s="287">
        <f t="shared" si="18"/>
        <v>3</v>
      </c>
      <c r="O65" s="166"/>
      <c r="P65" s="166"/>
      <c r="Q65" s="166"/>
      <c r="R65" s="166"/>
      <c r="S65" s="166"/>
    </row>
    <row r="66" spans="1:19" s="158" customFormat="1" ht="30.95" customHeight="1" thickBot="1" x14ac:dyDescent="0.25">
      <c r="A66" s="276">
        <f>Global!A66</f>
        <v>44899</v>
      </c>
      <c r="B66" s="306">
        <f>Global!B66</f>
        <v>0.375</v>
      </c>
      <c r="C66" s="289">
        <f>Global!C66</f>
        <v>51</v>
      </c>
      <c r="D66" s="292" t="str">
        <f>Global!D66</f>
        <v>Francia (France)</v>
      </c>
      <c r="E66" s="291">
        <v>2</v>
      </c>
      <c r="F66" s="292" t="s">
        <v>4</v>
      </c>
      <c r="G66" s="291">
        <v>0</v>
      </c>
      <c r="H66" s="315" t="str">
        <f>Global!H66</f>
        <v>Polonia (Poland)</v>
      </c>
      <c r="I66" s="283" t="str">
        <f t="shared" si="17"/>
        <v>L</v>
      </c>
      <c r="J66" s="284"/>
      <c r="K66" s="285">
        <f>IF(Global!E66="","",Global!E66)</f>
        <v>3</v>
      </c>
      <c r="L66" s="285">
        <f>IF(Global!G66="","",Global!G66)</f>
        <v>1</v>
      </c>
      <c r="M66" s="296" t="str">
        <f t="shared" si="1"/>
        <v>L</v>
      </c>
      <c r="N66" s="287">
        <f t="shared" si="18"/>
        <v>4</v>
      </c>
      <c r="O66" s="166"/>
      <c r="P66" s="166"/>
      <c r="Q66" s="166"/>
      <c r="R66" s="166"/>
      <c r="S66" s="166"/>
    </row>
    <row r="67" spans="1:19" s="158" customFormat="1" ht="30.95" customHeight="1" thickBot="1" x14ac:dyDescent="0.25">
      <c r="A67" s="276">
        <f>Global!A67</f>
        <v>44899</v>
      </c>
      <c r="B67" s="306">
        <f>Global!B67</f>
        <v>0.54166666666666663</v>
      </c>
      <c r="C67" s="289">
        <f>Global!C67</f>
        <v>52</v>
      </c>
      <c r="D67" s="292" t="str">
        <f>Global!D67</f>
        <v>Inglaterra (England)</v>
      </c>
      <c r="E67" s="291">
        <v>1</v>
      </c>
      <c r="F67" s="292" t="s">
        <v>4</v>
      </c>
      <c r="G67" s="291">
        <v>1</v>
      </c>
      <c r="H67" s="315" t="str">
        <f>Global!H67</f>
        <v>Senegal</v>
      </c>
      <c r="I67" s="283" t="str">
        <f t="shared" si="17"/>
        <v>E</v>
      </c>
      <c r="J67" s="284"/>
      <c r="K67" s="285">
        <f>IF(Global!E67="","",Global!E67)</f>
        <v>3</v>
      </c>
      <c r="L67" s="285">
        <f>IF(Global!G67="","",Global!G67)</f>
        <v>0</v>
      </c>
      <c r="M67" s="296" t="str">
        <f t="shared" si="1"/>
        <v>L</v>
      </c>
      <c r="N67" s="287">
        <f t="shared" si="18"/>
        <v>0</v>
      </c>
      <c r="O67" s="166"/>
      <c r="P67" s="166"/>
      <c r="Q67" s="166"/>
      <c r="R67" s="166"/>
      <c r="S67" s="166"/>
    </row>
    <row r="68" spans="1:19" s="158" customFormat="1" ht="30.95" customHeight="1" thickBot="1" x14ac:dyDescent="0.25">
      <c r="A68" s="276">
        <f>Global!A68</f>
        <v>44900</v>
      </c>
      <c r="B68" s="306">
        <f>Global!B68</f>
        <v>0.375</v>
      </c>
      <c r="C68" s="289">
        <f>Global!C68</f>
        <v>53</v>
      </c>
      <c r="D68" s="292" t="str">
        <f>Global!D68</f>
        <v>Japón (Japan)</v>
      </c>
      <c r="E68" s="291">
        <v>2</v>
      </c>
      <c r="F68" s="292" t="s">
        <v>4</v>
      </c>
      <c r="G68" s="291">
        <v>1</v>
      </c>
      <c r="H68" s="315" t="str">
        <f>Global!H68</f>
        <v>Croacia</v>
      </c>
      <c r="I68" s="283" t="str">
        <f t="shared" si="17"/>
        <v>L</v>
      </c>
      <c r="J68" s="284"/>
      <c r="K68" s="285">
        <f>IF(Global!E68="","",Global!E68)</f>
        <v>1</v>
      </c>
      <c r="L68" s="285">
        <f>IF(Global!G68="","",Global!G68)</f>
        <v>1</v>
      </c>
      <c r="M68" s="296" t="str">
        <f t="shared" si="1"/>
        <v>E</v>
      </c>
      <c r="N68" s="287">
        <f t="shared" si="18"/>
        <v>0</v>
      </c>
      <c r="O68" s="166"/>
      <c r="P68" s="166"/>
      <c r="Q68" s="166"/>
      <c r="R68" s="166"/>
      <c r="S68" s="166"/>
    </row>
    <row r="69" spans="1:19" s="158" customFormat="1" ht="30.95" customHeight="1" thickBot="1" x14ac:dyDescent="0.25">
      <c r="A69" s="276">
        <f>Global!A69</f>
        <v>44900</v>
      </c>
      <c r="B69" s="306">
        <f>Global!B69</f>
        <v>0.54166666666666663</v>
      </c>
      <c r="C69" s="289">
        <f>Global!C69</f>
        <v>54</v>
      </c>
      <c r="D69" s="292" t="str">
        <f>Global!D69</f>
        <v>Brasil (Brazil)</v>
      </c>
      <c r="E69" s="291">
        <v>2</v>
      </c>
      <c r="F69" s="292" t="s">
        <v>4</v>
      </c>
      <c r="G69" s="291">
        <v>1</v>
      </c>
      <c r="H69" s="315" t="str">
        <f>Global!H69</f>
        <v>Corea del Sur (S. Korea)</v>
      </c>
      <c r="I69" s="283" t="str">
        <f t="shared" si="17"/>
        <v>L</v>
      </c>
      <c r="J69" s="284"/>
      <c r="K69" s="285">
        <f>IF(Global!E69="","",Global!E69)</f>
        <v>4</v>
      </c>
      <c r="L69" s="285">
        <f>IF(Global!G69="","",Global!G69)</f>
        <v>1</v>
      </c>
      <c r="M69" s="296" t="str">
        <f t="shared" si="1"/>
        <v>L</v>
      </c>
      <c r="N69" s="287">
        <f t="shared" si="18"/>
        <v>3</v>
      </c>
      <c r="O69" s="166"/>
      <c r="P69" s="166"/>
      <c r="Q69" s="166"/>
      <c r="R69" s="166"/>
      <c r="S69" s="166"/>
    </row>
    <row r="70" spans="1:19" s="158" customFormat="1" ht="30.95" customHeight="1" thickBot="1" x14ac:dyDescent="0.25">
      <c r="A70" s="276">
        <f>Global!A70</f>
        <v>44901</v>
      </c>
      <c r="B70" s="306">
        <f>Global!B70</f>
        <v>0.375</v>
      </c>
      <c r="C70" s="289">
        <f>Global!C70</f>
        <v>55</v>
      </c>
      <c r="D70" s="292" t="str">
        <f>Global!D70</f>
        <v>Marruecos (Morocco)</v>
      </c>
      <c r="E70" s="291">
        <v>2</v>
      </c>
      <c r="F70" s="292" t="s">
        <v>4</v>
      </c>
      <c r="G70" s="291">
        <v>1</v>
      </c>
      <c r="H70" s="315" t="str">
        <f>Global!H70</f>
        <v>España (Spain)</v>
      </c>
      <c r="I70" s="283" t="str">
        <f t="shared" si="17"/>
        <v>L</v>
      </c>
      <c r="J70" s="284"/>
      <c r="K70" s="285">
        <f>IF(Global!E70="","",Global!E70)</f>
        <v>0</v>
      </c>
      <c r="L70" s="285">
        <f>IF(Global!G70="","",Global!G70)</f>
        <v>0</v>
      </c>
      <c r="M70" s="296" t="str">
        <f t="shared" si="1"/>
        <v>E</v>
      </c>
      <c r="N70" s="287">
        <f t="shared" si="18"/>
        <v>0</v>
      </c>
      <c r="O70" s="166"/>
      <c r="P70" s="166"/>
      <c r="Q70" s="166"/>
      <c r="R70" s="166"/>
      <c r="S70" s="166"/>
    </row>
    <row r="71" spans="1:19" s="158" customFormat="1" ht="30.95" customHeight="1" thickBot="1" x14ac:dyDescent="0.25">
      <c r="A71" s="276">
        <f>Global!A71</f>
        <v>44901</v>
      </c>
      <c r="B71" s="306">
        <f>Global!B71</f>
        <v>0.54166666666666663</v>
      </c>
      <c r="C71" s="289">
        <f>Global!C71</f>
        <v>56</v>
      </c>
      <c r="D71" s="292" t="str">
        <f>Global!D71</f>
        <v>Portugal</v>
      </c>
      <c r="E71" s="291">
        <v>1</v>
      </c>
      <c r="F71" s="292" t="s">
        <v>4</v>
      </c>
      <c r="G71" s="291">
        <v>0</v>
      </c>
      <c r="H71" s="315" t="str">
        <f>Global!H71</f>
        <v>Suiza (Switzerland)</v>
      </c>
      <c r="I71" s="283" t="str">
        <f t="shared" si="17"/>
        <v>L</v>
      </c>
      <c r="J71" s="284"/>
      <c r="K71" s="285">
        <f>IF(Global!E71="","",Global!E71)</f>
        <v>6</v>
      </c>
      <c r="L71" s="285">
        <f>IF(Global!G71="","",Global!G71)</f>
        <v>1</v>
      </c>
      <c r="M71" s="296" t="str">
        <f t="shared" si="1"/>
        <v>L</v>
      </c>
      <c r="N71" s="287">
        <f t="shared" si="18"/>
        <v>3</v>
      </c>
      <c r="O71" s="166"/>
      <c r="P71" s="166"/>
      <c r="Q71" s="166"/>
      <c r="R71" s="166"/>
      <c r="S71" s="166"/>
    </row>
    <row r="72" spans="1:19" s="158" customFormat="1" ht="17.25" customHeight="1" thickBot="1" x14ac:dyDescent="0.25">
      <c r="A72" s="297" t="str">
        <f>Global!A72</f>
        <v>CUARTOS DE FINAL (Quarterfinals)</v>
      </c>
      <c r="B72" s="312"/>
      <c r="C72" s="313"/>
      <c r="D72" s="298"/>
      <c r="E72" s="300"/>
      <c r="F72" s="298"/>
      <c r="G72" s="300" t="s">
        <v>73</v>
      </c>
      <c r="H72" s="298"/>
      <c r="I72" s="301"/>
      <c r="J72" s="117"/>
      <c r="K72" s="302"/>
      <c r="L72" s="302"/>
      <c r="M72" s="303" t="str">
        <f t="shared" ref="M72:M83" si="19">IF(OR(K72="",L72=""),"",IF(K72&gt;L72,"L",IF(L72&gt;K72,"V","E")))</f>
        <v/>
      </c>
      <c r="N72" s="304"/>
      <c r="O72" s="166"/>
      <c r="P72" s="166"/>
      <c r="Q72" s="166"/>
      <c r="R72" s="166"/>
      <c r="S72" s="166"/>
    </row>
    <row r="73" spans="1:19" s="158" customFormat="1" ht="30.95" customHeight="1" thickBot="1" x14ac:dyDescent="0.25">
      <c r="A73" s="276">
        <f>Global!A73</f>
        <v>44904</v>
      </c>
      <c r="B73" s="305">
        <f>Global!B73</f>
        <v>0.375</v>
      </c>
      <c r="C73" s="278">
        <f>Global!C73</f>
        <v>57</v>
      </c>
      <c r="D73" s="292" t="str">
        <f>Global!D73</f>
        <v>Croacia</v>
      </c>
      <c r="E73" s="280">
        <v>1</v>
      </c>
      <c r="F73" s="281" t="s">
        <v>4</v>
      </c>
      <c r="G73" s="280">
        <v>2</v>
      </c>
      <c r="H73" s="315" t="str">
        <f>Global!H73</f>
        <v>Brasil (Brazil)</v>
      </c>
      <c r="I73" s="283" t="str">
        <f>IF(OR(E73="",G73=""),"",IF(E73&gt;G73,"L",IF(G73&gt;E73,"V","E")))</f>
        <v>V</v>
      </c>
      <c r="J73" s="284"/>
      <c r="K73" s="285">
        <f>IF(Global!E73="","",Global!E73)</f>
        <v>0</v>
      </c>
      <c r="L73" s="285">
        <f>IF(Global!G73="","",Global!G73)</f>
        <v>0</v>
      </c>
      <c r="M73" s="296" t="str">
        <f t="shared" si="19"/>
        <v>E</v>
      </c>
      <c r="N73" s="287">
        <f>IF(M73="","",IF(AND(E73=K73,L73=G73),CTOSPuntosPorMarcador,0)+IF(M73=I73,CTOSPuntosPorGanador,0)+IF(E73-G73=K73-L73,CTOSPuntosPorDiferencia,0))</f>
        <v>0</v>
      </c>
      <c r="O73" s="166"/>
      <c r="P73" s="166"/>
      <c r="Q73" s="166"/>
      <c r="R73" s="166"/>
      <c r="S73" s="166"/>
    </row>
    <row r="74" spans="1:19" s="158" customFormat="1" ht="30.95" customHeight="1" thickBot="1" x14ac:dyDescent="0.25">
      <c r="A74" s="276">
        <f>Global!A74</f>
        <v>44904</v>
      </c>
      <c r="B74" s="306">
        <f>Global!B74</f>
        <v>0.54166666666666663</v>
      </c>
      <c r="C74" s="289">
        <f>Global!C74</f>
        <v>58</v>
      </c>
      <c r="D74" s="292" t="str">
        <f>Global!D74</f>
        <v>Holanda (Holland)</v>
      </c>
      <c r="E74" s="291">
        <v>0</v>
      </c>
      <c r="F74" s="292" t="s">
        <v>4</v>
      </c>
      <c r="G74" s="280">
        <v>2</v>
      </c>
      <c r="H74" s="315" t="str">
        <f>Global!H74</f>
        <v>Argentina</v>
      </c>
      <c r="I74" s="283" t="str">
        <f>IF(OR(E74="",G74=""),"",IF(E74&gt;G74,"L",IF(G74&gt;E74,"V","E")))</f>
        <v>V</v>
      </c>
      <c r="J74" s="284"/>
      <c r="K74" s="285">
        <f>IF(Global!E74="","",Global!E74)</f>
        <v>2</v>
      </c>
      <c r="L74" s="285">
        <f>IF(Global!G74="","",Global!G74)</f>
        <v>2</v>
      </c>
      <c r="M74" s="296" t="str">
        <f t="shared" si="19"/>
        <v>E</v>
      </c>
      <c r="N74" s="287">
        <f>IF(M74="","",IF(AND(E74=K74,L74=G74),CTOSPuntosPorMarcador,0)+IF(M74=I74,CTOSPuntosPorGanador,0)+IF(E74-G74=K74-L74,CTOSPuntosPorDiferencia,0))</f>
        <v>0</v>
      </c>
      <c r="O74" s="166"/>
      <c r="P74" s="166"/>
      <c r="Q74" s="166"/>
      <c r="R74" s="166"/>
      <c r="S74" s="166"/>
    </row>
    <row r="75" spans="1:19" s="158" customFormat="1" ht="30.95" customHeight="1" thickBot="1" x14ac:dyDescent="0.25">
      <c r="A75" s="276">
        <f>Global!A75</f>
        <v>44905</v>
      </c>
      <c r="B75" s="306">
        <f>Global!B75</f>
        <v>0.375</v>
      </c>
      <c r="C75" s="289">
        <f>Global!C75</f>
        <v>59</v>
      </c>
      <c r="D75" s="292" t="str">
        <f>Global!D75</f>
        <v>Marruecos (Morocco)</v>
      </c>
      <c r="E75" s="291">
        <v>1</v>
      </c>
      <c r="F75" s="292" t="s">
        <v>4</v>
      </c>
      <c r="G75" s="280">
        <v>1</v>
      </c>
      <c r="H75" s="315" t="str">
        <f>Global!H75</f>
        <v>Portugal</v>
      </c>
      <c r="I75" s="283" t="str">
        <f>IF(OR(E75="",G75=""),"",IF(E75&gt;G75,"L",IF(G75&gt;E75,"V","E")))</f>
        <v>E</v>
      </c>
      <c r="J75" s="284"/>
      <c r="K75" s="285">
        <f>IF(Global!E75="","",Global!E75)</f>
        <v>1</v>
      </c>
      <c r="L75" s="285">
        <f>IF(Global!G75="","",Global!G75)</f>
        <v>0</v>
      </c>
      <c r="M75" s="296" t="str">
        <f t="shared" si="19"/>
        <v>L</v>
      </c>
      <c r="N75" s="287">
        <f>IF(M75="","",IF(AND(E75=K75,L75=G75),CTOSPuntosPorMarcador,0)+IF(M75=I75,CTOSPuntosPorGanador,0)+IF(E75-G75=K75-L75,CTOSPuntosPorDiferencia,0))</f>
        <v>0</v>
      </c>
      <c r="O75" s="166"/>
      <c r="P75" s="166"/>
      <c r="Q75" s="166"/>
      <c r="R75" s="166"/>
      <c r="S75" s="166"/>
    </row>
    <row r="76" spans="1:19" s="158" customFormat="1" ht="30.95" customHeight="1" thickBot="1" x14ac:dyDescent="0.25">
      <c r="A76" s="276">
        <f>Global!A76</f>
        <v>44905</v>
      </c>
      <c r="B76" s="306">
        <f>Global!B76</f>
        <v>0.54166666666666663</v>
      </c>
      <c r="C76" s="289">
        <f>Global!C76</f>
        <v>60</v>
      </c>
      <c r="D76" s="292" t="str">
        <f>Global!D76</f>
        <v>Francia (France)</v>
      </c>
      <c r="E76" s="291">
        <v>2</v>
      </c>
      <c r="F76" s="292" t="s">
        <v>4</v>
      </c>
      <c r="G76" s="280">
        <v>1</v>
      </c>
      <c r="H76" s="315" t="str">
        <f>Global!H76</f>
        <v>Inglaterra (England)</v>
      </c>
      <c r="I76" s="283" t="str">
        <f>IF(OR(E76="",G76=""),"",IF(E76&gt;G76,"L",IF(G76&gt;E76,"V","E")))</f>
        <v>L</v>
      </c>
      <c r="J76" s="284"/>
      <c r="K76" s="285">
        <f>IF(Global!E76="","",Global!E76)</f>
        <v>2</v>
      </c>
      <c r="L76" s="285">
        <f>IF(Global!G76="","",Global!G76)</f>
        <v>1</v>
      </c>
      <c r="M76" s="296" t="str">
        <f t="shared" si="19"/>
        <v>L</v>
      </c>
      <c r="N76" s="287">
        <f>IF(M76="","",IF(AND(E76=K76,L76=G76),CTOSPuntosPorMarcador,0)+IF(M76=I76,CTOSPuntosPorGanador,0)+IF(E76-G76=K76-L76,CTOSPuntosPorDiferencia,0))</f>
        <v>7</v>
      </c>
      <c r="O76" s="166"/>
      <c r="P76" s="166"/>
      <c r="Q76" s="166"/>
      <c r="R76" s="166"/>
      <c r="S76" s="166"/>
    </row>
    <row r="77" spans="1:19" s="158" customFormat="1" ht="17.25" customHeight="1" thickBot="1" x14ac:dyDescent="0.25">
      <c r="A77" s="297" t="str">
        <f>Global!A77</f>
        <v>SEMIFINALES (Semifinals)</v>
      </c>
      <c r="B77" s="298"/>
      <c r="C77" s="299"/>
      <c r="D77" s="298"/>
      <c r="E77" s="300"/>
      <c r="F77" s="298"/>
      <c r="G77" s="300"/>
      <c r="H77" s="298"/>
      <c r="I77" s="301"/>
      <c r="J77" s="117"/>
      <c r="K77" s="302"/>
      <c r="L77" s="302"/>
      <c r="M77" s="303" t="str">
        <f t="shared" si="19"/>
        <v/>
      </c>
      <c r="N77" s="304"/>
      <c r="O77" s="166"/>
      <c r="P77" s="166"/>
      <c r="Q77" s="166"/>
      <c r="R77" s="166"/>
      <c r="S77" s="166"/>
    </row>
    <row r="78" spans="1:19" s="158" customFormat="1" ht="30.95" customHeight="1" thickBot="1" x14ac:dyDescent="0.25">
      <c r="A78" s="276">
        <f>Global!A78</f>
        <v>44908</v>
      </c>
      <c r="B78" s="305">
        <f>Global!B78</f>
        <v>0.54166666666666663</v>
      </c>
      <c r="C78" s="278">
        <f>Global!C78</f>
        <v>61</v>
      </c>
      <c r="D78" s="281" t="str">
        <f>Global!D78</f>
        <v>Croacia</v>
      </c>
      <c r="E78" s="280">
        <v>1</v>
      </c>
      <c r="F78" s="281" t="s">
        <v>4</v>
      </c>
      <c r="G78" s="280">
        <v>0</v>
      </c>
      <c r="H78" s="314" t="str">
        <f>Global!H78</f>
        <v>Argentina</v>
      </c>
      <c r="I78" s="283" t="str">
        <f>IF(OR(E78="",G78=""),"",IF(E78&gt;G78,"L",IF(G78&gt;E78,"V","E")))</f>
        <v>L</v>
      </c>
      <c r="J78" s="284"/>
      <c r="K78" s="285">
        <f>IF(Global!E78="","",Global!E78)</f>
        <v>0</v>
      </c>
      <c r="L78" s="285">
        <f>IF(Global!G78="","",Global!G78)</f>
        <v>3</v>
      </c>
      <c r="M78" s="296" t="str">
        <f t="shared" si="19"/>
        <v>V</v>
      </c>
      <c r="N78" s="287">
        <f>IF(M78="","",IF(AND(E78=K78,L78=G78),SEMIPuntosPorMarcador,0)+IF(M78=I78,SEMIPuntosPorGanador,0)+IF(E78-G78=K78-L78,SEMIPuntosPorDiferencia,0))</f>
        <v>0</v>
      </c>
      <c r="O78" s="166"/>
      <c r="P78" s="166"/>
      <c r="Q78" s="166"/>
      <c r="R78" s="166"/>
      <c r="S78" s="166"/>
    </row>
    <row r="79" spans="1:19" s="158" customFormat="1" ht="30.95" customHeight="1" thickBot="1" x14ac:dyDescent="0.25">
      <c r="A79" s="276">
        <f>Global!A79</f>
        <v>44909</v>
      </c>
      <c r="B79" s="306">
        <f>Global!B79</f>
        <v>0.54166666666666663</v>
      </c>
      <c r="C79" s="289">
        <f>Global!C79</f>
        <v>62</v>
      </c>
      <c r="D79" s="292" t="str">
        <f>Global!D79</f>
        <v>Marruecos (Morocco)</v>
      </c>
      <c r="E79" s="291">
        <v>0</v>
      </c>
      <c r="F79" s="292" t="s">
        <v>4</v>
      </c>
      <c r="G79" s="291">
        <v>1</v>
      </c>
      <c r="H79" s="315" t="str">
        <f>Global!H79</f>
        <v>Francia (France)</v>
      </c>
      <c r="I79" s="283" t="str">
        <f>IF(OR(E79="",G79=""),"",IF(E79&gt;G79,"L",IF(G79&gt;E79,"V","E")))</f>
        <v>V</v>
      </c>
      <c r="J79" s="284"/>
      <c r="K79" s="285">
        <f>IF(Global!E79="","",Global!E79)</f>
        <v>0</v>
      </c>
      <c r="L79" s="285">
        <f>IF(Global!G79="","",Global!G79)</f>
        <v>2</v>
      </c>
      <c r="M79" s="296" t="str">
        <f t="shared" si="19"/>
        <v>V</v>
      </c>
      <c r="N79" s="287">
        <f>IF(M79="","",IF(AND(E79=K79,L79=G79),SEMIPuntosPorMarcador,0)+IF(M79=I79,SEMIPuntosPorGanador,0)+IF(E79-G79=K79-L79,SEMIPuntosPorDiferencia,0))</f>
        <v>7</v>
      </c>
      <c r="O79" s="166"/>
      <c r="P79" s="166"/>
      <c r="Q79" s="166"/>
      <c r="R79" s="166"/>
      <c r="S79" s="166"/>
    </row>
    <row r="80" spans="1:19" s="158" customFormat="1" ht="17.25" customHeight="1" thickBot="1" x14ac:dyDescent="0.25">
      <c r="A80" s="297" t="str">
        <f>Global!A80</f>
        <v>TERCER PUESTO (Third Place)</v>
      </c>
      <c r="B80" s="312"/>
      <c r="C80" s="313"/>
      <c r="D80" s="298"/>
      <c r="E80" s="300"/>
      <c r="F80" s="298"/>
      <c r="G80" s="300"/>
      <c r="H80" s="298"/>
      <c r="I80" s="301"/>
      <c r="J80" s="117"/>
      <c r="K80" s="302"/>
      <c r="L80" s="302"/>
      <c r="M80" s="303" t="str">
        <f t="shared" si="19"/>
        <v/>
      </c>
      <c r="N80" s="304"/>
      <c r="O80" s="166"/>
      <c r="P80" s="166"/>
      <c r="Q80" s="166"/>
      <c r="R80" s="166"/>
      <c r="S80" s="166"/>
    </row>
    <row r="81" spans="1:19" s="158" customFormat="1" ht="30.95" customHeight="1" thickBot="1" x14ac:dyDescent="0.25">
      <c r="A81" s="276">
        <f>Global!A81</f>
        <v>44912</v>
      </c>
      <c r="B81" s="305">
        <f>Global!B81</f>
        <v>0.375</v>
      </c>
      <c r="C81" s="278">
        <f>Global!C81</f>
        <v>63</v>
      </c>
      <c r="D81" s="281" t="str">
        <f>Global!D81</f>
        <v>Croacia</v>
      </c>
      <c r="E81" s="280">
        <v>1</v>
      </c>
      <c r="F81" s="281" t="s">
        <v>4</v>
      </c>
      <c r="G81" s="280">
        <v>0</v>
      </c>
      <c r="H81" s="314" t="str">
        <f>Global!H81</f>
        <v>Marruecos (Morocco)</v>
      </c>
      <c r="I81" s="283" t="str">
        <f>IF(OR(E81="",G81=""),"",IF(E81&gt;G81,"L",IF(G81&gt;E81,"V","E")))</f>
        <v>L</v>
      </c>
      <c r="J81" s="284"/>
      <c r="K81" s="285">
        <f>IF(Global!E81="","",Global!E81)</f>
        <v>2</v>
      </c>
      <c r="L81" s="285">
        <f>IF(Global!G81="","",Global!G81)</f>
        <v>1</v>
      </c>
      <c r="M81" s="296" t="str">
        <f t="shared" si="19"/>
        <v>L</v>
      </c>
      <c r="N81" s="287">
        <f>IF(M81="","",IF(AND(E81=K81,L81=G81),TERCPuntosPorMarcador,0)+IF(M81=I81,TERCPuntosPorGanador,0)+IF(E81-G81=K81-L81,TERCPuntosPorDiferencia,0))</f>
        <v>9</v>
      </c>
      <c r="O81" s="166"/>
      <c r="P81" s="166"/>
      <c r="Q81" s="166"/>
      <c r="R81" s="166"/>
      <c r="S81" s="166"/>
    </row>
    <row r="82" spans="1:19" s="158" customFormat="1" ht="17.25" customHeight="1" thickBot="1" x14ac:dyDescent="0.25">
      <c r="A82" s="297" t="str">
        <f>Global!A82</f>
        <v>FINAL</v>
      </c>
      <c r="B82" s="298"/>
      <c r="C82" s="299"/>
      <c r="D82" s="298"/>
      <c r="E82" s="300"/>
      <c r="F82" s="298"/>
      <c r="G82" s="300"/>
      <c r="H82" s="298"/>
      <c r="I82" s="301"/>
      <c r="J82" s="117"/>
      <c r="K82" s="302"/>
      <c r="L82" s="302"/>
      <c r="M82" s="303" t="str">
        <f t="shared" si="19"/>
        <v/>
      </c>
      <c r="N82" s="304"/>
      <c r="O82" s="166"/>
      <c r="P82" s="166"/>
      <c r="Q82" s="166"/>
      <c r="R82" s="166"/>
      <c r="S82" s="166"/>
    </row>
    <row r="83" spans="1:19" s="158" customFormat="1" ht="30.95" customHeight="1" thickBot="1" x14ac:dyDescent="0.25">
      <c r="A83" s="276">
        <f>Global!A83</f>
        <v>44913</v>
      </c>
      <c r="B83" s="316">
        <f>Global!B83</f>
        <v>0.375</v>
      </c>
      <c r="C83" s="317">
        <f>Global!C83</f>
        <v>64</v>
      </c>
      <c r="D83" s="318" t="str">
        <f>Global!D83</f>
        <v>Argentina</v>
      </c>
      <c r="E83" s="280">
        <v>2</v>
      </c>
      <c r="F83" s="318" t="s">
        <v>4</v>
      </c>
      <c r="G83" s="280">
        <v>1</v>
      </c>
      <c r="H83" s="319" t="str">
        <f>Global!H83</f>
        <v>Francia (France)</v>
      </c>
      <c r="I83" s="283" t="str">
        <f>IF(OR(E83="",G83=""),"",IF(E83&gt;G83,"L",IF(G83&gt;E83,"V","E")))</f>
        <v>L</v>
      </c>
      <c r="J83" s="311"/>
      <c r="K83" s="320">
        <f>IF(Global!E83="","",Global!E83)</f>
        <v>2</v>
      </c>
      <c r="L83" s="320">
        <f>IF(Global!G83="","",Global!G83)</f>
        <v>2</v>
      </c>
      <c r="M83" s="286" t="str">
        <f t="shared" si="19"/>
        <v>E</v>
      </c>
      <c r="N83" s="287">
        <f>IF(M83="","",IF(AND(E83=K83,L83=G83),FINALPuntosPorMarcador,0)+IF(M83=I83,FINALPuntosPorGanador,0)+IF(E83-G83=K83-L83,FINALPuntosPorDiferencia,0))</f>
        <v>0</v>
      </c>
      <c r="O83" s="166"/>
      <c r="P83" s="166"/>
      <c r="Q83" s="166"/>
      <c r="R83" s="166"/>
      <c r="S83" s="166"/>
    </row>
    <row r="84" spans="1:19" ht="17.25" customHeight="1" x14ac:dyDescent="0.2">
      <c r="A84" s="262"/>
      <c r="B84" s="263"/>
      <c r="C84" s="264"/>
      <c r="D84" s="196"/>
      <c r="E84" s="192"/>
      <c r="F84" s="196"/>
      <c r="G84" s="192"/>
      <c r="H84" s="196"/>
      <c r="I84" s="195"/>
      <c r="J84" s="29"/>
      <c r="K84" s="198"/>
      <c r="L84" s="198"/>
      <c r="M84" s="265" t="s">
        <v>22</v>
      </c>
      <c r="N84" s="266">
        <f>SUM(N8:N83)</f>
        <v>70</v>
      </c>
      <c r="O84" s="161"/>
      <c r="P84" s="161"/>
      <c r="Q84" s="161"/>
      <c r="R84" s="161"/>
      <c r="S84" s="161"/>
    </row>
    <row r="85" spans="1:19" s="10" customFormat="1" ht="17.25" customHeight="1" x14ac:dyDescent="0.2">
      <c r="A85" s="87" t="str">
        <f>Global!A85</f>
        <v>FASE DE GRUPOS</v>
      </c>
      <c r="B85" s="88"/>
      <c r="C85" s="89"/>
      <c r="D85" s="90"/>
      <c r="E85" s="267"/>
      <c r="F85" s="90"/>
      <c r="G85" s="267"/>
      <c r="H85" s="92"/>
      <c r="I85" s="81"/>
      <c r="J85" s="30"/>
      <c r="K85" s="189"/>
      <c r="L85" s="189"/>
      <c r="M85" s="189"/>
      <c r="N85" s="189"/>
      <c r="O85" s="82"/>
      <c r="P85" s="82"/>
      <c r="Q85" s="82"/>
      <c r="R85" s="82"/>
      <c r="S85" s="82"/>
    </row>
    <row r="86" spans="1:19" ht="17.25" customHeight="1" x14ac:dyDescent="0.2">
      <c r="A86" s="83" t="str">
        <f>Global!A86</f>
        <v>Puntos por Marcador Atinado</v>
      </c>
      <c r="B86" s="83"/>
      <c r="C86" s="93"/>
      <c r="D86" s="83"/>
      <c r="E86" s="94">
        <f>Global!E86</f>
        <v>1</v>
      </c>
      <c r="F86" s="53"/>
      <c r="G86" s="268"/>
      <c r="H86" s="53"/>
      <c r="I86" s="57"/>
      <c r="J86" s="30"/>
      <c r="K86" s="167"/>
      <c r="L86" s="167"/>
      <c r="M86" s="167"/>
      <c r="N86" s="167"/>
      <c r="O86" s="167"/>
      <c r="P86" s="167"/>
      <c r="Q86" s="167"/>
      <c r="R86" s="167"/>
      <c r="S86" s="167"/>
    </row>
    <row r="87" spans="1:19" ht="17.25" customHeight="1" x14ac:dyDescent="0.2">
      <c r="A87" s="83" t="str">
        <f>Global!A87</f>
        <v>Puntos por Ganador/Empate Atinado</v>
      </c>
      <c r="B87" s="83"/>
      <c r="C87" s="93"/>
      <c r="D87" s="85"/>
      <c r="E87" s="94">
        <f>Global!E87</f>
        <v>1</v>
      </c>
      <c r="F87" s="53"/>
      <c r="G87" s="268"/>
      <c r="H87" s="53"/>
      <c r="I87" s="57"/>
      <c r="J87" s="30"/>
      <c r="K87" s="167"/>
      <c r="L87" s="167"/>
      <c r="M87" s="167"/>
      <c r="N87" s="167"/>
      <c r="O87" s="167"/>
      <c r="P87" s="167"/>
      <c r="Q87" s="167"/>
      <c r="R87" s="167"/>
      <c r="S87" s="167"/>
    </row>
    <row r="88" spans="1:19" ht="17.25" customHeight="1" x14ac:dyDescent="0.2">
      <c r="A88" s="83" t="str">
        <f>Global!A88</f>
        <v>Puntos por Ganador y Diferencia de Goles Atinado</v>
      </c>
      <c r="B88" s="84"/>
      <c r="C88" s="84"/>
      <c r="D88" s="85"/>
      <c r="E88" s="94">
        <f>Global!E88</f>
        <v>1</v>
      </c>
      <c r="F88" s="53"/>
      <c r="G88" s="268"/>
      <c r="H88" s="53"/>
      <c r="I88" s="57"/>
      <c r="J88" s="30"/>
      <c r="K88" s="167"/>
      <c r="L88" s="167"/>
      <c r="M88" s="167"/>
      <c r="N88" s="167"/>
      <c r="O88" s="167"/>
      <c r="P88" s="167"/>
      <c r="Q88" s="167"/>
      <c r="R88" s="167"/>
      <c r="S88" s="167"/>
    </row>
    <row r="89" spans="1:19" ht="17.25" customHeight="1" x14ac:dyDescent="0.2">
      <c r="A89" s="83"/>
      <c r="B89" s="84"/>
      <c r="C89" s="84"/>
      <c r="D89" s="85"/>
      <c r="E89" s="269"/>
      <c r="F89" s="53"/>
      <c r="G89" s="268"/>
      <c r="H89" s="53"/>
      <c r="I89" s="57"/>
      <c r="J89" s="30"/>
      <c r="K89" s="167"/>
      <c r="L89" s="167"/>
      <c r="M89" s="167"/>
      <c r="N89" s="167"/>
      <c r="O89" s="167"/>
      <c r="P89" s="167"/>
      <c r="Q89" s="167"/>
      <c r="R89" s="167"/>
      <c r="S89" s="167"/>
    </row>
    <row r="90" spans="1:19" ht="17.25" customHeight="1" x14ac:dyDescent="0.2">
      <c r="A90" s="87" t="str">
        <f>Global!A90</f>
        <v>OCTAVOS DE FINAL</v>
      </c>
      <c r="B90" s="55"/>
      <c r="C90" s="55"/>
      <c r="D90" s="53"/>
      <c r="E90" s="268"/>
      <c r="F90" s="53"/>
      <c r="G90" s="268"/>
      <c r="H90" s="53"/>
      <c r="I90" s="57"/>
      <c r="J90" s="30"/>
      <c r="K90" s="167"/>
      <c r="L90" s="167"/>
      <c r="M90" s="167"/>
      <c r="N90" s="167"/>
      <c r="O90" s="167"/>
      <c r="P90" s="167"/>
      <c r="Q90" s="167"/>
      <c r="R90" s="167"/>
      <c r="S90" s="167"/>
    </row>
    <row r="91" spans="1:19" ht="17.25" customHeight="1" x14ac:dyDescent="0.2">
      <c r="A91" s="83" t="str">
        <f>Global!A91</f>
        <v>Puntos por Marcador Atinado</v>
      </c>
      <c r="B91" s="83"/>
      <c r="C91" s="93"/>
      <c r="D91" s="83"/>
      <c r="E91" s="94">
        <f>Global!E91</f>
        <v>1</v>
      </c>
      <c r="F91" s="53"/>
      <c r="G91" s="268"/>
      <c r="H91" s="53"/>
      <c r="I91" s="57"/>
      <c r="J91" s="30"/>
      <c r="K91" s="167"/>
      <c r="L91" s="167"/>
      <c r="M91" s="167"/>
      <c r="N91" s="167"/>
      <c r="O91" s="167"/>
      <c r="P91" s="167"/>
      <c r="Q91" s="167"/>
      <c r="R91" s="167"/>
      <c r="S91" s="167"/>
    </row>
    <row r="92" spans="1:19" ht="17.25" customHeight="1" x14ac:dyDescent="0.2">
      <c r="A92" s="83" t="str">
        <f>Global!A92</f>
        <v>Puntos por Ganador/Empate Atinado</v>
      </c>
      <c r="B92" s="83"/>
      <c r="C92" s="93"/>
      <c r="D92" s="85"/>
      <c r="E92" s="94">
        <f>Global!E92</f>
        <v>3</v>
      </c>
      <c r="F92" s="53"/>
      <c r="G92" s="268"/>
      <c r="H92" s="53"/>
      <c r="I92" s="57"/>
      <c r="J92" s="30"/>
      <c r="K92" s="167"/>
      <c r="L92" s="167"/>
      <c r="M92" s="167"/>
      <c r="N92" s="167"/>
      <c r="O92" s="167"/>
      <c r="P92" s="167"/>
      <c r="Q92" s="167"/>
      <c r="R92" s="167"/>
      <c r="S92" s="167"/>
    </row>
    <row r="93" spans="1:19" ht="17.25" customHeight="1" x14ac:dyDescent="0.2">
      <c r="A93" s="83" t="str">
        <f>Global!A93</f>
        <v>Puntos por Ganador y Diferencia de Goles Atinado</v>
      </c>
      <c r="B93" s="84"/>
      <c r="C93" s="84"/>
      <c r="D93" s="85"/>
      <c r="E93" s="94">
        <f>Global!E93</f>
        <v>1</v>
      </c>
      <c r="F93" s="53"/>
      <c r="G93" s="268"/>
      <c r="H93" s="53"/>
      <c r="I93" s="57"/>
      <c r="J93" s="30"/>
      <c r="K93" s="167"/>
      <c r="L93" s="167"/>
      <c r="M93" s="167"/>
      <c r="N93" s="167"/>
      <c r="O93" s="167"/>
      <c r="P93" s="167"/>
      <c r="Q93" s="167"/>
      <c r="R93" s="167"/>
      <c r="S93" s="167"/>
    </row>
    <row r="94" spans="1:19" ht="17.25" customHeight="1" x14ac:dyDescent="0.2">
      <c r="A94" s="54"/>
      <c r="B94" s="55"/>
      <c r="C94" s="55"/>
      <c r="D94" s="53"/>
      <c r="E94" s="268"/>
      <c r="F94" s="53"/>
      <c r="G94" s="268"/>
      <c r="H94" s="53"/>
      <c r="I94" s="57"/>
      <c r="J94" s="30"/>
      <c r="K94" s="167"/>
      <c r="L94" s="167"/>
      <c r="M94" s="167"/>
      <c r="N94" s="167"/>
      <c r="O94" s="167"/>
      <c r="P94" s="167"/>
      <c r="Q94" s="167"/>
      <c r="R94" s="167"/>
      <c r="S94" s="167"/>
    </row>
    <row r="95" spans="1:19" ht="17.25" customHeight="1" x14ac:dyDescent="0.2">
      <c r="A95" s="87" t="str">
        <f>Global!A95</f>
        <v>CUARTOS DE FINAL</v>
      </c>
      <c r="B95" s="55"/>
      <c r="C95" s="55"/>
      <c r="D95" s="53"/>
      <c r="E95" s="268"/>
      <c r="F95" s="53"/>
      <c r="G95" s="268"/>
      <c r="H95" s="53"/>
      <c r="I95" s="57"/>
      <c r="J95" s="30"/>
      <c r="K95" s="167"/>
      <c r="L95" s="167"/>
      <c r="M95" s="167"/>
      <c r="N95" s="167"/>
      <c r="O95" s="167"/>
      <c r="P95" s="167"/>
      <c r="Q95" s="167"/>
      <c r="R95" s="167"/>
      <c r="S95" s="167"/>
    </row>
    <row r="96" spans="1:19" ht="17.25" customHeight="1" x14ac:dyDescent="0.2">
      <c r="A96" s="83" t="str">
        <f>Global!A96</f>
        <v>Puntos por Marcador Atinado</v>
      </c>
      <c r="B96" s="83"/>
      <c r="C96" s="93"/>
      <c r="D96" s="83"/>
      <c r="E96" s="94">
        <f>Global!E96</f>
        <v>1</v>
      </c>
      <c r="F96" s="53"/>
      <c r="G96" s="268"/>
      <c r="H96" s="53"/>
      <c r="I96" s="57"/>
      <c r="J96" s="30"/>
      <c r="K96" s="167"/>
      <c r="L96" s="167"/>
      <c r="M96" s="167"/>
      <c r="N96" s="167"/>
      <c r="O96" s="167"/>
      <c r="P96" s="167"/>
      <c r="Q96" s="167"/>
      <c r="R96" s="167"/>
      <c r="S96" s="167"/>
    </row>
    <row r="97" spans="1:19" ht="17.25" customHeight="1" x14ac:dyDescent="0.2">
      <c r="A97" s="83" t="str">
        <f>Global!A97</f>
        <v>Puntos por Ganador/Empate Atinado</v>
      </c>
      <c r="B97" s="83"/>
      <c r="C97" s="93"/>
      <c r="D97" s="85"/>
      <c r="E97" s="94">
        <f>Global!E97</f>
        <v>5</v>
      </c>
      <c r="F97" s="53"/>
      <c r="G97" s="268"/>
      <c r="H97" s="53"/>
      <c r="I97" s="57"/>
      <c r="J97" s="30"/>
      <c r="K97" s="167"/>
      <c r="L97" s="167"/>
      <c r="M97" s="167"/>
      <c r="N97" s="167"/>
      <c r="O97" s="167"/>
      <c r="P97" s="167"/>
      <c r="Q97" s="167"/>
      <c r="R97" s="167"/>
      <c r="S97" s="167"/>
    </row>
    <row r="98" spans="1:19" ht="17.25" customHeight="1" x14ac:dyDescent="0.2">
      <c r="A98" s="83" t="str">
        <f>Global!A98</f>
        <v>Puntos por Ganador y Diferencia de Goles Atinado</v>
      </c>
      <c r="B98" s="84"/>
      <c r="C98" s="84"/>
      <c r="D98" s="85"/>
      <c r="E98" s="94">
        <f>Global!E98</f>
        <v>1</v>
      </c>
      <c r="F98" s="53"/>
      <c r="G98" s="268"/>
      <c r="H98" s="53"/>
      <c r="I98" s="57"/>
      <c r="J98" s="30"/>
      <c r="K98" s="167"/>
      <c r="L98" s="167"/>
      <c r="M98" s="167"/>
      <c r="N98" s="167"/>
      <c r="O98" s="167"/>
      <c r="P98" s="167"/>
      <c r="Q98" s="167"/>
      <c r="R98" s="167"/>
      <c r="S98" s="167"/>
    </row>
    <row r="99" spans="1:19" ht="17.25" customHeight="1" x14ac:dyDescent="0.2">
      <c r="A99" s="54"/>
      <c r="B99" s="55"/>
      <c r="C99" s="55"/>
      <c r="D99" s="53"/>
      <c r="E99" s="268"/>
      <c r="F99" s="53"/>
      <c r="G99" s="268"/>
      <c r="H99" s="53"/>
      <c r="I99" s="57"/>
      <c r="J99" s="30"/>
      <c r="K99" s="167"/>
      <c r="L99" s="167"/>
      <c r="M99" s="167"/>
      <c r="N99" s="167"/>
      <c r="O99" s="167"/>
      <c r="P99" s="167"/>
      <c r="Q99" s="167"/>
      <c r="R99" s="167"/>
      <c r="S99" s="167"/>
    </row>
    <row r="100" spans="1:19" ht="17.25" customHeight="1" x14ac:dyDescent="0.2">
      <c r="A100" s="87" t="str">
        <f>Global!A100</f>
        <v>SEMIFINAL</v>
      </c>
      <c r="B100" s="55"/>
      <c r="C100" s="55"/>
      <c r="D100" s="53"/>
      <c r="E100" s="268"/>
      <c r="F100" s="53"/>
      <c r="G100" s="268"/>
      <c r="H100" s="53"/>
      <c r="I100" s="57"/>
      <c r="J100" s="30"/>
      <c r="K100" s="167"/>
      <c r="L100" s="167"/>
      <c r="M100" s="167"/>
      <c r="N100" s="167"/>
      <c r="O100" s="167"/>
      <c r="P100" s="167"/>
      <c r="Q100" s="167"/>
      <c r="R100" s="167"/>
      <c r="S100" s="167"/>
    </row>
    <row r="101" spans="1:19" ht="17.25" customHeight="1" x14ac:dyDescent="0.2">
      <c r="A101" s="83" t="str">
        <f>Global!A101</f>
        <v>Puntos por Marcador Atinado</v>
      </c>
      <c r="B101" s="83"/>
      <c r="C101" s="93"/>
      <c r="D101" s="83"/>
      <c r="E101" s="94">
        <f>Global!E101</f>
        <v>1</v>
      </c>
      <c r="F101" s="53"/>
      <c r="G101" s="268"/>
      <c r="H101" s="53"/>
      <c r="I101" s="57"/>
      <c r="J101" s="30"/>
      <c r="K101" s="167"/>
      <c r="L101" s="167"/>
      <c r="M101" s="167"/>
      <c r="N101" s="167"/>
      <c r="O101" s="167"/>
      <c r="P101" s="167"/>
      <c r="Q101" s="167"/>
      <c r="R101" s="167"/>
      <c r="S101" s="167"/>
    </row>
    <row r="102" spans="1:19" ht="17.25" customHeight="1" x14ac:dyDescent="0.2">
      <c r="A102" s="83" t="str">
        <f>Global!A102</f>
        <v>Puntos por Ganador/Empate Atinado</v>
      </c>
      <c r="B102" s="83"/>
      <c r="C102" s="93"/>
      <c r="D102" s="85"/>
      <c r="E102" s="94">
        <f>Global!E102</f>
        <v>7</v>
      </c>
      <c r="F102" s="53"/>
      <c r="G102" s="268"/>
      <c r="H102" s="53"/>
      <c r="I102" s="57"/>
      <c r="J102" s="30"/>
      <c r="K102" s="167"/>
      <c r="L102" s="167"/>
      <c r="M102" s="167"/>
      <c r="N102" s="167"/>
      <c r="O102" s="167"/>
      <c r="P102" s="167"/>
      <c r="Q102" s="167"/>
      <c r="R102" s="167"/>
      <c r="S102" s="167"/>
    </row>
    <row r="103" spans="1:19" ht="17.25" customHeight="1" x14ac:dyDescent="0.2">
      <c r="A103" s="83" t="str">
        <f>Global!A103</f>
        <v>Puntos por Ganador y Diferencia de Goles Atinado</v>
      </c>
      <c r="B103" s="84"/>
      <c r="C103" s="84"/>
      <c r="D103" s="85"/>
      <c r="E103" s="94">
        <f>Global!E103</f>
        <v>1</v>
      </c>
      <c r="F103" s="53"/>
      <c r="G103" s="268"/>
      <c r="H103" s="53"/>
      <c r="I103" s="57"/>
      <c r="J103" s="30"/>
      <c r="K103" s="167"/>
      <c r="L103" s="167"/>
      <c r="M103" s="167"/>
      <c r="N103" s="167"/>
      <c r="O103" s="167"/>
      <c r="P103" s="167"/>
      <c r="Q103" s="167"/>
      <c r="R103" s="167"/>
      <c r="S103" s="167"/>
    </row>
    <row r="104" spans="1:19" ht="17.25" customHeight="1" x14ac:dyDescent="0.2">
      <c r="A104" s="54"/>
      <c r="B104" s="55"/>
      <c r="C104" s="55"/>
      <c r="D104" s="53"/>
      <c r="E104" s="268"/>
      <c r="F104" s="53"/>
      <c r="G104" s="268"/>
      <c r="H104" s="53"/>
      <c r="I104" s="57"/>
      <c r="J104" s="30"/>
      <c r="K104" s="167"/>
      <c r="L104" s="167"/>
      <c r="M104" s="167"/>
      <c r="N104" s="167"/>
      <c r="O104" s="167"/>
      <c r="P104" s="167"/>
      <c r="Q104" s="167"/>
      <c r="R104" s="167"/>
      <c r="S104" s="167"/>
    </row>
    <row r="105" spans="1:19" ht="17.25" customHeight="1" x14ac:dyDescent="0.2">
      <c r="A105" s="87" t="str">
        <f>Global!A105</f>
        <v>TERCER LUGAR</v>
      </c>
      <c r="B105" s="55"/>
      <c r="C105" s="55"/>
      <c r="D105" s="53"/>
      <c r="E105" s="268"/>
      <c r="F105" s="53"/>
      <c r="G105" s="268"/>
      <c r="H105" s="53"/>
      <c r="I105" s="57"/>
      <c r="J105" s="30"/>
      <c r="K105" s="167"/>
      <c r="L105" s="167"/>
      <c r="M105" s="167"/>
      <c r="N105" s="167"/>
      <c r="O105" s="167"/>
      <c r="P105" s="167"/>
      <c r="Q105" s="167"/>
      <c r="R105" s="167"/>
      <c r="S105" s="167"/>
    </row>
    <row r="106" spans="1:19" ht="17.25" customHeight="1" x14ac:dyDescent="0.2">
      <c r="A106" s="83" t="str">
        <f>Global!A106</f>
        <v>Puntos por Marcador Atinado</v>
      </c>
      <c r="B106" s="83"/>
      <c r="C106" s="93"/>
      <c r="D106" s="83"/>
      <c r="E106" s="94">
        <f>Global!E106</f>
        <v>1</v>
      </c>
      <c r="F106" s="53"/>
      <c r="G106" s="268"/>
      <c r="H106" s="53"/>
      <c r="I106" s="57"/>
      <c r="J106" s="30"/>
      <c r="K106" s="167"/>
      <c r="L106" s="167"/>
      <c r="M106" s="167"/>
      <c r="N106" s="167"/>
      <c r="O106" s="167"/>
      <c r="P106" s="167"/>
      <c r="Q106" s="167"/>
      <c r="R106" s="167"/>
      <c r="S106" s="167"/>
    </row>
    <row r="107" spans="1:19" ht="17.25" customHeight="1" x14ac:dyDescent="0.2">
      <c r="A107" s="83" t="str">
        <f>Global!A107</f>
        <v>Puntos por Ganador/Empate Atinado</v>
      </c>
      <c r="B107" s="83"/>
      <c r="C107" s="93"/>
      <c r="D107" s="85"/>
      <c r="E107" s="94">
        <f>Global!E107</f>
        <v>8</v>
      </c>
      <c r="F107" s="53"/>
      <c r="G107" s="268"/>
      <c r="H107" s="53"/>
      <c r="I107" s="57"/>
      <c r="J107" s="30"/>
      <c r="K107" s="167"/>
      <c r="L107" s="167"/>
      <c r="M107" s="167"/>
      <c r="N107" s="167"/>
      <c r="O107" s="167"/>
      <c r="P107" s="167"/>
      <c r="Q107" s="167"/>
      <c r="R107" s="167"/>
      <c r="S107" s="167"/>
    </row>
    <row r="108" spans="1:19" ht="17.25" customHeight="1" x14ac:dyDescent="0.2">
      <c r="A108" s="83" t="str">
        <f>Global!A108</f>
        <v>Puntos por Ganador y Diferencia de Goles Atinado</v>
      </c>
      <c r="B108" s="84"/>
      <c r="C108" s="84"/>
      <c r="D108" s="85"/>
      <c r="E108" s="94">
        <f>Global!E108</f>
        <v>1</v>
      </c>
      <c r="F108" s="53"/>
      <c r="G108" s="268"/>
      <c r="H108" s="53"/>
      <c r="I108" s="57"/>
      <c r="J108" s="30"/>
      <c r="K108" s="167"/>
      <c r="L108" s="167"/>
      <c r="M108" s="167"/>
      <c r="N108" s="167"/>
      <c r="O108" s="167"/>
      <c r="P108" s="167"/>
      <c r="Q108" s="167"/>
      <c r="R108" s="167"/>
      <c r="S108" s="167"/>
    </row>
    <row r="109" spans="1:19" ht="17.25" customHeight="1" x14ac:dyDescent="0.2">
      <c r="A109" s="83"/>
      <c r="B109" s="84"/>
      <c r="C109" s="84"/>
      <c r="D109" s="85"/>
      <c r="E109" s="94"/>
      <c r="F109" s="53"/>
      <c r="G109" s="268"/>
      <c r="H109" s="53"/>
      <c r="I109" s="57"/>
      <c r="J109" s="30"/>
      <c r="K109" s="167"/>
      <c r="L109" s="167"/>
      <c r="M109" s="167"/>
      <c r="N109" s="167"/>
      <c r="O109" s="167"/>
      <c r="P109" s="167"/>
      <c r="Q109" s="167"/>
      <c r="R109" s="167"/>
      <c r="S109" s="167"/>
    </row>
    <row r="110" spans="1:19" ht="17.25" customHeight="1" x14ac:dyDescent="0.2">
      <c r="A110" s="87" t="str">
        <f>Global!A110</f>
        <v>FINAL</v>
      </c>
      <c r="B110" s="55"/>
      <c r="C110" s="55"/>
      <c r="D110" s="53"/>
      <c r="E110" s="268"/>
      <c r="F110" s="53"/>
      <c r="G110" s="268"/>
      <c r="H110" s="53"/>
      <c r="I110" s="57"/>
      <c r="J110" s="30"/>
      <c r="K110" s="167"/>
      <c r="L110" s="167"/>
      <c r="M110" s="167"/>
      <c r="N110" s="167"/>
      <c r="O110" s="167"/>
      <c r="P110" s="167"/>
      <c r="Q110" s="167"/>
      <c r="R110" s="167"/>
      <c r="S110" s="167"/>
    </row>
    <row r="111" spans="1:19" ht="17.25" customHeight="1" x14ac:dyDescent="0.2">
      <c r="A111" s="83" t="str">
        <f>Global!A111</f>
        <v>Puntos por Marcador Atinado</v>
      </c>
      <c r="B111" s="83"/>
      <c r="C111" s="93"/>
      <c r="D111" s="83"/>
      <c r="E111" s="94">
        <f>Global!E111</f>
        <v>1</v>
      </c>
      <c r="F111" s="53"/>
      <c r="G111" s="268"/>
      <c r="H111" s="53"/>
      <c r="I111" s="57"/>
      <c r="J111" s="30"/>
      <c r="K111" s="167"/>
      <c r="L111" s="167"/>
      <c r="M111" s="167"/>
      <c r="N111" s="167"/>
      <c r="O111" s="167"/>
      <c r="P111" s="167"/>
      <c r="Q111" s="167"/>
      <c r="R111" s="167"/>
      <c r="S111" s="167"/>
    </row>
    <row r="112" spans="1:19" ht="17.25" customHeight="1" x14ac:dyDescent="0.2">
      <c r="A112" s="83" t="str">
        <f>Global!A112</f>
        <v>Puntos por Ganador/Empate Atinado</v>
      </c>
      <c r="B112" s="83"/>
      <c r="C112" s="93"/>
      <c r="D112" s="85"/>
      <c r="E112" s="94">
        <f>Global!E112</f>
        <v>10</v>
      </c>
      <c r="F112" s="53"/>
      <c r="G112" s="268"/>
      <c r="H112" s="53"/>
      <c r="I112" s="57"/>
      <c r="J112" s="30"/>
      <c r="K112" s="167"/>
      <c r="L112" s="167"/>
      <c r="M112" s="167"/>
      <c r="N112" s="167"/>
      <c r="O112" s="167"/>
      <c r="P112" s="167"/>
      <c r="Q112" s="167"/>
      <c r="R112" s="167"/>
      <c r="S112" s="167"/>
    </row>
    <row r="113" spans="1:19" ht="17.25" customHeight="1" x14ac:dyDescent="0.2">
      <c r="A113" s="83" t="str">
        <f>Global!A113</f>
        <v>Puntos por Ganador y Diferencia de Goles Atinado</v>
      </c>
      <c r="B113" s="84"/>
      <c r="C113" s="84"/>
      <c r="D113" s="85"/>
      <c r="E113" s="94">
        <f>Global!E113</f>
        <v>1</v>
      </c>
      <c r="F113" s="53"/>
      <c r="G113" s="268"/>
      <c r="H113" s="53"/>
      <c r="I113" s="57"/>
      <c r="J113" s="30"/>
      <c r="K113" s="167"/>
      <c r="L113" s="167"/>
      <c r="M113" s="167"/>
      <c r="N113" s="167"/>
      <c r="O113" s="167"/>
      <c r="P113" s="167"/>
      <c r="Q113" s="167"/>
      <c r="R113" s="167"/>
      <c r="S113" s="167"/>
    </row>
    <row r="114" spans="1:19" ht="17.25" customHeight="1" x14ac:dyDescent="0.2">
      <c r="A114" s="54"/>
      <c r="B114" s="55"/>
      <c r="C114" s="55"/>
      <c r="D114" s="53"/>
      <c r="E114" s="268"/>
      <c r="F114" s="53"/>
      <c r="G114" s="268"/>
      <c r="H114" s="53"/>
      <c r="I114" s="57"/>
      <c r="J114" s="30"/>
      <c r="K114" s="167"/>
      <c r="L114" s="167"/>
      <c r="M114" s="167"/>
      <c r="N114" s="167"/>
      <c r="O114" s="167"/>
      <c r="P114" s="167"/>
      <c r="Q114" s="167"/>
      <c r="R114" s="167"/>
      <c r="S114" s="167"/>
    </row>
    <row r="115" spans="1:19" ht="17.25" customHeight="1" x14ac:dyDescent="0.2">
      <c r="A115" s="54"/>
      <c r="B115" s="55"/>
      <c r="C115" s="55"/>
      <c r="D115" s="53"/>
      <c r="E115" s="268"/>
      <c r="F115" s="53"/>
      <c r="G115" s="268"/>
      <c r="H115" s="53"/>
      <c r="I115" s="57"/>
      <c r="J115" s="30"/>
      <c r="K115" s="167"/>
      <c r="L115" s="167"/>
      <c r="M115" s="167"/>
      <c r="N115" s="167"/>
      <c r="O115" s="167"/>
      <c r="P115" s="167"/>
      <c r="Q115" s="167"/>
      <c r="R115" s="167"/>
      <c r="S115" s="167"/>
    </row>
    <row r="116" spans="1:19" ht="17.25" customHeight="1" x14ac:dyDescent="0.2">
      <c r="A116" s="54"/>
      <c r="B116" s="55"/>
      <c r="C116" s="55"/>
      <c r="D116" s="53"/>
      <c r="E116" s="268"/>
      <c r="F116" s="53"/>
      <c r="G116" s="268"/>
      <c r="H116" s="53"/>
      <c r="I116" s="57"/>
      <c r="J116" s="30"/>
      <c r="K116" s="167"/>
      <c r="L116" s="167"/>
      <c r="M116" s="167"/>
      <c r="N116" s="167"/>
      <c r="O116" s="167"/>
      <c r="P116" s="167"/>
      <c r="Q116" s="167"/>
      <c r="R116" s="167"/>
      <c r="S116" s="167"/>
    </row>
    <row r="117" spans="1:19" ht="17.25" customHeight="1" x14ac:dyDescent="0.2">
      <c r="A117" s="54"/>
      <c r="B117" s="55"/>
      <c r="C117" s="55"/>
      <c r="D117" s="53"/>
      <c r="E117" s="268"/>
      <c r="F117" s="53"/>
      <c r="G117" s="268"/>
      <c r="H117" s="53"/>
      <c r="I117" s="57"/>
      <c r="J117" s="30"/>
      <c r="K117" s="167"/>
      <c r="L117" s="167"/>
      <c r="M117" s="167"/>
      <c r="N117" s="167"/>
      <c r="O117" s="167"/>
      <c r="P117" s="167"/>
      <c r="Q117" s="167"/>
      <c r="R117" s="167"/>
      <c r="S117" s="167"/>
    </row>
    <row r="118" spans="1:19" ht="17.25" customHeight="1" x14ac:dyDescent="0.2">
      <c r="A118" s="54"/>
      <c r="B118" s="55"/>
      <c r="C118" s="55"/>
      <c r="D118" s="53"/>
      <c r="E118" s="268"/>
      <c r="F118" s="53"/>
      <c r="G118" s="268"/>
      <c r="H118" s="53"/>
      <c r="I118" s="57"/>
      <c r="J118" s="30"/>
      <c r="K118" s="167"/>
      <c r="L118" s="167"/>
      <c r="M118" s="167"/>
      <c r="N118" s="167"/>
      <c r="O118" s="167"/>
      <c r="P118" s="167"/>
      <c r="Q118" s="167"/>
      <c r="R118" s="167"/>
      <c r="S118" s="167"/>
    </row>
    <row r="119" spans="1:19" ht="17.25" customHeight="1" x14ac:dyDescent="0.2">
      <c r="A119" s="54"/>
      <c r="B119" s="55"/>
      <c r="C119" s="55"/>
      <c r="D119" s="53"/>
      <c r="E119" s="268"/>
      <c r="F119" s="53"/>
      <c r="G119" s="268"/>
      <c r="H119" s="53"/>
      <c r="I119" s="57"/>
      <c r="J119" s="30"/>
      <c r="K119" s="167"/>
      <c r="L119" s="167"/>
      <c r="M119" s="167"/>
      <c r="N119" s="167"/>
      <c r="O119" s="167"/>
      <c r="P119" s="167"/>
      <c r="Q119" s="167"/>
      <c r="R119" s="167"/>
      <c r="S119" s="167"/>
    </row>
    <row r="120" spans="1:19" ht="17.25" customHeight="1" x14ac:dyDescent="0.2">
      <c r="A120" s="54"/>
      <c r="B120" s="55"/>
      <c r="C120" s="55"/>
      <c r="D120" s="53"/>
      <c r="E120" s="268"/>
      <c r="F120" s="53"/>
      <c r="G120" s="268"/>
      <c r="H120" s="53"/>
      <c r="I120" s="57"/>
      <c r="J120" s="30"/>
      <c r="K120" s="167"/>
      <c r="L120" s="167"/>
      <c r="M120" s="167"/>
      <c r="N120" s="167"/>
      <c r="O120" s="167"/>
      <c r="P120" s="167"/>
      <c r="Q120" s="167"/>
      <c r="R120" s="167"/>
      <c r="S120" s="167"/>
    </row>
  </sheetData>
  <sheetProtection sheet="1" objects="1" scenarios="1"/>
  <mergeCells count="3">
    <mergeCell ref="A1:N1"/>
    <mergeCell ref="B3:D3"/>
    <mergeCell ref="B4:D4"/>
  </mergeCells>
  <dataValidations count="1">
    <dataValidation type="whole" allowBlank="1" showInputMessage="1" showErrorMessage="1" sqref="E3:E85 E114:E120 E89:E90 E94:E95 E99:E100 E104:E105 E110" xr:uid="{6E8CE7EF-ABA3-464A-8708-E44F5E34A04F}">
      <formula1>0</formula1>
      <formula2>20</formula2>
    </dataValidation>
  </dataValidations>
  <hyperlinks>
    <hyperlink ref="A1:N1" location="Global!A1" display="Quiniela Mundial 2010" xr:uid="{109BA410-AA8D-497C-9668-DDD994648EAF}"/>
  </hyperlinks>
  <pageMargins left="0.7" right="0.7" top="0.75" bottom="0.75" header="0.3" footer="0.3"/>
  <pageSetup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31"/>
  <dimension ref="A1:S120"/>
  <sheetViews>
    <sheetView workbookViewId="0">
      <selection activeCell="A2" sqref="A1:N1048576"/>
    </sheetView>
  </sheetViews>
  <sheetFormatPr defaultColWidth="9.140625" defaultRowHeight="17.25" customHeight="1" x14ac:dyDescent="0.2"/>
  <cols>
    <col min="1" max="1" width="12" style="270" customWidth="1"/>
    <col min="2" max="2" width="10.7109375" style="271" customWidth="1"/>
    <col min="3" max="3" width="6.85546875" style="271" bestFit="1" customWidth="1"/>
    <col min="4" max="4" width="12.42578125" style="157" customWidth="1"/>
    <col min="5" max="5" width="3.7109375" style="272" customWidth="1"/>
    <col min="6" max="6" width="5.42578125" style="157" customWidth="1"/>
    <col min="7" max="7" width="3.85546875" style="272" customWidth="1"/>
    <col min="8" max="8" width="13" style="157" customWidth="1"/>
    <col min="9" max="9" width="5.85546875" style="273" customWidth="1"/>
    <col min="10" max="10" width="3" style="10" customWidth="1"/>
    <col min="11" max="11" width="5" style="274" customWidth="1"/>
    <col min="12" max="12" width="5.28515625" style="274" customWidth="1"/>
    <col min="13" max="13" width="6.5703125" style="275" customWidth="1"/>
    <col min="14" max="14" width="7.7109375" style="10" bestFit="1" customWidth="1"/>
    <col min="15" max="16384" width="9.140625" style="157"/>
  </cols>
  <sheetData>
    <row r="1" spans="1:19" ht="26.25" customHeight="1" x14ac:dyDescent="0.35">
      <c r="A1" s="352" t="s">
        <v>82</v>
      </c>
      <c r="B1" s="352"/>
      <c r="C1" s="352"/>
      <c r="D1" s="352"/>
      <c r="E1" s="352"/>
      <c r="F1" s="352"/>
      <c r="G1" s="352"/>
      <c r="H1" s="352"/>
      <c r="I1" s="352"/>
      <c r="J1" s="352"/>
      <c r="K1" s="352"/>
      <c r="L1" s="352"/>
      <c r="M1" s="352"/>
      <c r="N1" s="352"/>
      <c r="O1" s="161"/>
      <c r="P1" s="161"/>
      <c r="Q1" s="161"/>
      <c r="R1" s="161"/>
      <c r="S1" s="161"/>
    </row>
    <row r="2" spans="1:19" ht="12.75" customHeight="1" x14ac:dyDescent="0.3">
      <c r="A2" s="28"/>
      <c r="B2" s="28"/>
      <c r="C2" s="28"/>
      <c r="D2" s="28"/>
      <c r="E2" s="1"/>
      <c r="F2" s="28"/>
      <c r="G2" s="1"/>
      <c r="H2" s="28"/>
      <c r="I2" s="28"/>
      <c r="J2" s="28"/>
      <c r="K2" s="33"/>
      <c r="L2" s="33"/>
      <c r="M2" s="28"/>
      <c r="N2" s="28"/>
      <c r="O2" s="161"/>
      <c r="P2" s="161"/>
      <c r="Q2" s="161"/>
      <c r="R2" s="161"/>
      <c r="S2" s="161"/>
    </row>
    <row r="3" spans="1:19" ht="17.25" customHeight="1" x14ac:dyDescent="0.2">
      <c r="A3" s="191" t="s">
        <v>17</v>
      </c>
      <c r="B3" s="353" t="s">
        <v>162</v>
      </c>
      <c r="C3" s="353"/>
      <c r="D3" s="353"/>
      <c r="E3" s="192"/>
      <c r="F3" s="193"/>
      <c r="G3" s="192"/>
      <c r="H3" s="194"/>
      <c r="I3" s="195"/>
      <c r="J3" s="29"/>
      <c r="K3" s="34"/>
      <c r="L3" s="34"/>
      <c r="M3" s="196"/>
      <c r="N3" s="29"/>
      <c r="O3" s="161"/>
      <c r="P3" s="161"/>
      <c r="Q3" s="161"/>
      <c r="R3" s="161"/>
      <c r="S3" s="161"/>
    </row>
    <row r="4" spans="1:19" ht="17.25" customHeight="1" thickBot="1" x14ac:dyDescent="0.25">
      <c r="A4" s="197" t="s">
        <v>18</v>
      </c>
      <c r="B4" s="354" t="s">
        <v>156</v>
      </c>
      <c r="C4" s="354"/>
      <c r="D4" s="354"/>
      <c r="E4" s="192"/>
      <c r="F4" s="196"/>
      <c r="G4" s="192"/>
      <c r="H4" s="196"/>
      <c r="I4" s="195"/>
      <c r="J4" s="29"/>
      <c r="K4" s="198"/>
      <c r="L4" s="198"/>
      <c r="M4" s="199"/>
      <c r="N4" s="29"/>
      <c r="O4" s="161"/>
      <c r="P4" s="161"/>
      <c r="Q4" s="161"/>
      <c r="R4" s="161"/>
      <c r="S4" s="161"/>
    </row>
    <row r="5" spans="1:19" ht="17.25" customHeight="1" thickBot="1" x14ac:dyDescent="0.25">
      <c r="A5" s="197"/>
      <c r="B5" s="200"/>
      <c r="C5" s="200"/>
      <c r="D5" s="201"/>
      <c r="E5" s="192"/>
      <c r="F5" s="196"/>
      <c r="G5" s="192"/>
      <c r="H5" s="196"/>
      <c r="I5" s="195"/>
      <c r="J5" s="29"/>
      <c r="K5" s="202" t="s">
        <v>19</v>
      </c>
      <c r="L5" s="203"/>
      <c r="M5" s="204"/>
      <c r="N5" s="29"/>
      <c r="O5" s="161"/>
      <c r="P5" s="161"/>
      <c r="Q5" s="161"/>
      <c r="R5" s="161"/>
      <c r="S5" s="161"/>
    </row>
    <row r="6" spans="1:19" s="168" customFormat="1" ht="34.5" customHeight="1" thickBot="1" x14ac:dyDescent="0.25">
      <c r="A6" s="205" t="s">
        <v>0</v>
      </c>
      <c r="B6" s="206" t="s">
        <v>1</v>
      </c>
      <c r="C6" s="206" t="s">
        <v>25</v>
      </c>
      <c r="D6" s="207" t="s">
        <v>2</v>
      </c>
      <c r="E6" s="208"/>
      <c r="F6" s="209" t="s">
        <v>20</v>
      </c>
      <c r="G6" s="208"/>
      <c r="H6" s="209" t="s">
        <v>3</v>
      </c>
      <c r="I6" s="209" t="s">
        <v>21</v>
      </c>
      <c r="J6" s="210"/>
      <c r="K6" s="211" t="s">
        <v>109</v>
      </c>
      <c r="L6" s="211" t="s">
        <v>112</v>
      </c>
      <c r="M6" s="212" t="s">
        <v>110</v>
      </c>
      <c r="N6" s="213" t="s">
        <v>111</v>
      </c>
      <c r="O6" s="165"/>
      <c r="P6" s="165"/>
      <c r="Q6" s="165"/>
      <c r="R6" s="165"/>
      <c r="S6" s="165"/>
    </row>
    <row r="7" spans="1:19" ht="17.25" customHeight="1" thickBot="1" x14ac:dyDescent="0.25">
      <c r="A7" s="214" t="str">
        <f>Global!A7</f>
        <v>GRUPO A (Group A)</v>
      </c>
      <c r="B7" s="215"/>
      <c r="C7" s="216"/>
      <c r="D7" s="215"/>
      <c r="E7" s="217"/>
      <c r="F7" s="215"/>
      <c r="G7" s="217"/>
      <c r="H7" s="215"/>
      <c r="I7" s="218"/>
      <c r="J7" s="77"/>
      <c r="K7" s="219"/>
      <c r="L7" s="219"/>
      <c r="M7" s="220"/>
      <c r="N7" s="221"/>
      <c r="O7" s="161"/>
      <c r="P7" s="161"/>
      <c r="Q7" s="161"/>
      <c r="R7" s="161"/>
      <c r="S7" s="161"/>
    </row>
    <row r="8" spans="1:19" s="158" customFormat="1" ht="30.95" customHeight="1" thickBot="1" x14ac:dyDescent="0.25">
      <c r="A8" s="276">
        <f>Global!A8</f>
        <v>44885</v>
      </c>
      <c r="B8" s="277">
        <f>Global!B8</f>
        <v>0.41666666666666669</v>
      </c>
      <c r="C8" s="278">
        <f>Global!C8</f>
        <v>1</v>
      </c>
      <c r="D8" s="279" t="str">
        <f>Global!D8</f>
        <v>Qatar</v>
      </c>
      <c r="E8" s="280">
        <v>1</v>
      </c>
      <c r="F8" s="281" t="s">
        <v>4</v>
      </c>
      <c r="G8" s="280">
        <v>1</v>
      </c>
      <c r="H8" s="282" t="str">
        <f>Global!H8</f>
        <v>Ecuador</v>
      </c>
      <c r="I8" s="283" t="str">
        <f t="shared" ref="I8:I13" si="0">IF(OR(E8="",G8=""),"",IF(E8&gt;G8,"L",IF(G8&gt;E8,"V","E")))</f>
        <v>E</v>
      </c>
      <c r="J8" s="284"/>
      <c r="K8" s="285">
        <f>IF(Global!E8="","",Global!E8)</f>
        <v>0</v>
      </c>
      <c r="L8" s="285">
        <f>IF(Global!G8="","",Global!G8)</f>
        <v>2</v>
      </c>
      <c r="M8" s="286" t="str">
        <f t="shared" ref="M8:M71" si="1">IF(OR(K8="",L8=""),"",IF(K8&gt;L8,"L",IF(L8&gt;K8,"V","E")))</f>
        <v>V</v>
      </c>
      <c r="N8" s="287">
        <f t="shared" ref="N8:N13" si="2">IF(M8="","",IF(AND(E8=K8,L8=G8),GPOSPuntosPorMarcador,0)+IF(M8=I8,GPOSPuntosPorGanador,0)+IF(E8-G8=K8-L8,GPOSPuntosPorDiferencia,0))</f>
        <v>0</v>
      </c>
      <c r="O8" s="166"/>
      <c r="P8" s="166"/>
      <c r="Q8" s="166"/>
      <c r="R8" s="166"/>
      <c r="S8" s="166"/>
    </row>
    <row r="9" spans="1:19" s="158" customFormat="1" ht="30.95" customHeight="1" thickBot="1" x14ac:dyDescent="0.25">
      <c r="A9" s="276">
        <f>Global!A9</f>
        <v>44886</v>
      </c>
      <c r="B9" s="288">
        <f>Global!B9</f>
        <v>0.41666666666666669</v>
      </c>
      <c r="C9" s="289">
        <f>Global!C9</f>
        <v>2</v>
      </c>
      <c r="D9" s="290" t="str">
        <f>Global!D9</f>
        <v>Senegal</v>
      </c>
      <c r="E9" s="291">
        <v>1</v>
      </c>
      <c r="F9" s="292" t="s">
        <v>4</v>
      </c>
      <c r="G9" s="291">
        <v>2</v>
      </c>
      <c r="H9" s="293" t="str">
        <f>Global!H9</f>
        <v>Holanda (Holland)</v>
      </c>
      <c r="I9" s="283" t="str">
        <f t="shared" si="0"/>
        <v>V</v>
      </c>
      <c r="J9" s="284"/>
      <c r="K9" s="285">
        <f>IF(Global!E9="","",Global!E9)</f>
        <v>0</v>
      </c>
      <c r="L9" s="285">
        <f>IF(Global!G9="","",Global!G9)</f>
        <v>2</v>
      </c>
      <c r="M9" s="294" t="str">
        <f t="shared" si="1"/>
        <v>V</v>
      </c>
      <c r="N9" s="287">
        <f t="shared" si="2"/>
        <v>1</v>
      </c>
      <c r="O9" s="166"/>
      <c r="P9" s="166"/>
      <c r="Q9" s="166"/>
      <c r="R9" s="166"/>
      <c r="S9" s="166"/>
    </row>
    <row r="10" spans="1:19" s="158" customFormat="1" ht="30.95" customHeight="1" thickBot="1" x14ac:dyDescent="0.25">
      <c r="A10" s="276">
        <f>Global!A10</f>
        <v>44890</v>
      </c>
      <c r="B10" s="288">
        <f>Global!B10</f>
        <v>0.29166666666666669</v>
      </c>
      <c r="C10" s="289">
        <f>Global!C10</f>
        <v>17</v>
      </c>
      <c r="D10" s="290" t="str">
        <f>Global!D10</f>
        <v>Qatar</v>
      </c>
      <c r="E10" s="291">
        <v>0</v>
      </c>
      <c r="F10" s="292" t="s">
        <v>4</v>
      </c>
      <c r="G10" s="291">
        <v>1</v>
      </c>
      <c r="H10" s="293" t="str">
        <f>Global!H10</f>
        <v>Senegal</v>
      </c>
      <c r="I10" s="283" t="str">
        <f t="shared" si="0"/>
        <v>V</v>
      </c>
      <c r="J10" s="284"/>
      <c r="K10" s="285">
        <f>IF(Global!E10="","",Global!E10)</f>
        <v>1</v>
      </c>
      <c r="L10" s="285">
        <f>IF(Global!G10="","",Global!G10)</f>
        <v>3</v>
      </c>
      <c r="M10" s="295" t="str">
        <f t="shared" si="1"/>
        <v>V</v>
      </c>
      <c r="N10" s="287">
        <f t="shared" si="2"/>
        <v>1</v>
      </c>
      <c r="O10" s="166"/>
      <c r="P10" s="166"/>
      <c r="Q10" s="166"/>
      <c r="R10" s="166"/>
      <c r="S10" s="166"/>
    </row>
    <row r="11" spans="1:19" s="158" customFormat="1" ht="30.95" customHeight="1" thickBot="1" x14ac:dyDescent="0.25">
      <c r="A11" s="276">
        <f>Global!A11</f>
        <v>44890</v>
      </c>
      <c r="B11" s="288">
        <f>Global!B11</f>
        <v>0.41666666666666669</v>
      </c>
      <c r="C11" s="289">
        <f>Global!C11</f>
        <v>18</v>
      </c>
      <c r="D11" s="290" t="str">
        <f>Global!D11</f>
        <v>Holanda (Holland)</v>
      </c>
      <c r="E11" s="291">
        <v>2</v>
      </c>
      <c r="F11" s="292" t="s">
        <v>4</v>
      </c>
      <c r="G11" s="291">
        <v>0</v>
      </c>
      <c r="H11" s="293" t="str">
        <f>Global!H11</f>
        <v>Ecuador</v>
      </c>
      <c r="I11" s="283" t="str">
        <f t="shared" si="0"/>
        <v>L</v>
      </c>
      <c r="J11" s="284"/>
      <c r="K11" s="285">
        <f>IF(Global!E11="","",Global!E11)</f>
        <v>1</v>
      </c>
      <c r="L11" s="285">
        <f>IF(Global!G11="","",Global!G11)</f>
        <v>1</v>
      </c>
      <c r="M11" s="296" t="str">
        <f t="shared" si="1"/>
        <v>E</v>
      </c>
      <c r="N11" s="287">
        <f t="shared" si="2"/>
        <v>0</v>
      </c>
      <c r="O11" s="166"/>
      <c r="P11" s="166"/>
      <c r="Q11" s="166"/>
      <c r="R11" s="166"/>
      <c r="S11" s="166"/>
    </row>
    <row r="12" spans="1:19" s="158" customFormat="1" ht="30.95" customHeight="1" thickBot="1" x14ac:dyDescent="0.25">
      <c r="A12" s="276">
        <f>Global!A12</f>
        <v>44894</v>
      </c>
      <c r="B12" s="288">
        <f>Global!B12</f>
        <v>0.375</v>
      </c>
      <c r="C12" s="289">
        <f>Global!C12</f>
        <v>33</v>
      </c>
      <c r="D12" s="290" t="str">
        <f>Global!D12</f>
        <v>Holanda (Holland)</v>
      </c>
      <c r="E12" s="291">
        <v>4</v>
      </c>
      <c r="F12" s="292" t="s">
        <v>4</v>
      </c>
      <c r="G12" s="291">
        <v>1</v>
      </c>
      <c r="H12" s="293" t="str">
        <f>Global!H12</f>
        <v>Qatar</v>
      </c>
      <c r="I12" s="283" t="str">
        <f t="shared" si="0"/>
        <v>L</v>
      </c>
      <c r="J12" s="284"/>
      <c r="K12" s="285">
        <f>IF(Global!E12="","",Global!E12)</f>
        <v>2</v>
      </c>
      <c r="L12" s="285">
        <f>IF(Global!G12="","",Global!G12)</f>
        <v>0</v>
      </c>
      <c r="M12" s="296" t="str">
        <f t="shared" si="1"/>
        <v>L</v>
      </c>
      <c r="N12" s="287">
        <f t="shared" si="2"/>
        <v>1</v>
      </c>
      <c r="O12" s="166"/>
      <c r="P12" s="166"/>
      <c r="Q12" s="166"/>
      <c r="R12" s="166"/>
      <c r="S12" s="166"/>
    </row>
    <row r="13" spans="1:19" s="158" customFormat="1" ht="30.95" customHeight="1" thickBot="1" x14ac:dyDescent="0.25">
      <c r="A13" s="276">
        <f>Global!A13</f>
        <v>44894</v>
      </c>
      <c r="B13" s="288">
        <f>Global!B13</f>
        <v>0.375</v>
      </c>
      <c r="C13" s="289">
        <f>Global!C13</f>
        <v>34</v>
      </c>
      <c r="D13" s="290" t="str">
        <f>Global!D13</f>
        <v>Ecuador</v>
      </c>
      <c r="E13" s="291">
        <v>2</v>
      </c>
      <c r="F13" s="292" t="s">
        <v>4</v>
      </c>
      <c r="G13" s="291">
        <v>2</v>
      </c>
      <c r="H13" s="293" t="str">
        <f>Global!H13</f>
        <v>Senegal</v>
      </c>
      <c r="I13" s="283" t="str">
        <f t="shared" si="0"/>
        <v>E</v>
      </c>
      <c r="J13" s="284"/>
      <c r="K13" s="285">
        <f>IF(Global!E13="","",Global!E13)</f>
        <v>1</v>
      </c>
      <c r="L13" s="285">
        <f>IF(Global!G13="","",Global!G13)</f>
        <v>2</v>
      </c>
      <c r="M13" s="296" t="str">
        <f t="shared" si="1"/>
        <v>V</v>
      </c>
      <c r="N13" s="287">
        <f t="shared" si="2"/>
        <v>0</v>
      </c>
      <c r="O13" s="166"/>
      <c r="P13" s="166"/>
      <c r="Q13" s="166"/>
      <c r="R13" s="166"/>
      <c r="S13" s="166"/>
    </row>
    <row r="14" spans="1:19" s="158" customFormat="1" ht="17.25" customHeight="1" thickBot="1" x14ac:dyDescent="0.25">
      <c r="A14" s="297" t="str">
        <f>Global!A14</f>
        <v>GRUPO B (Group B)</v>
      </c>
      <c r="B14" s="298"/>
      <c r="C14" s="299"/>
      <c r="D14" s="298"/>
      <c r="E14" s="300"/>
      <c r="F14" s="298"/>
      <c r="G14" s="300"/>
      <c r="H14" s="298"/>
      <c r="I14" s="301"/>
      <c r="J14" s="117"/>
      <c r="K14" s="302"/>
      <c r="L14" s="302"/>
      <c r="M14" s="303" t="str">
        <f t="shared" si="1"/>
        <v/>
      </c>
      <c r="N14" s="304"/>
      <c r="O14" s="166"/>
      <c r="P14" s="166"/>
      <c r="Q14" s="166"/>
      <c r="R14" s="166"/>
      <c r="S14" s="166"/>
    </row>
    <row r="15" spans="1:19" s="158" customFormat="1" ht="30.95" customHeight="1" thickBot="1" x14ac:dyDescent="0.25">
      <c r="A15" s="276">
        <f>Global!A15</f>
        <v>44886</v>
      </c>
      <c r="B15" s="305">
        <f>Global!B15</f>
        <v>0.29166666666666669</v>
      </c>
      <c r="C15" s="278">
        <f>Global!C15</f>
        <v>3</v>
      </c>
      <c r="D15" s="279" t="str">
        <f>Global!D15</f>
        <v>Inglaterra (England)</v>
      </c>
      <c r="E15" s="280">
        <v>2</v>
      </c>
      <c r="F15" s="281" t="s">
        <v>4</v>
      </c>
      <c r="G15" s="280">
        <v>0</v>
      </c>
      <c r="H15" s="282" t="str">
        <f>Global!H15</f>
        <v>Irán</v>
      </c>
      <c r="I15" s="283" t="str">
        <f t="shared" ref="I15:I20" si="3">IF(OR(E15="",G15=""),"",IF(E15&gt;G15,"L",IF(G15&gt;E15,"V","E")))</f>
        <v>L</v>
      </c>
      <c r="J15" s="284"/>
      <c r="K15" s="285">
        <f>IF(Global!E15="","",Global!E15)</f>
        <v>6</v>
      </c>
      <c r="L15" s="285">
        <f>IF(Global!G15="","",Global!G15)</f>
        <v>2</v>
      </c>
      <c r="M15" s="296" t="str">
        <f t="shared" si="1"/>
        <v>L</v>
      </c>
      <c r="N15" s="287">
        <f t="shared" ref="N15:N20" si="4">IF(M15="","",IF(AND(E15=K15,L15=G15),GPOSPuntosPorMarcador,0)+IF(M15=I15,GPOSPuntosPorGanador,0)+IF(E15-G15=K15-L15,GPOSPuntosPorDiferencia,0))</f>
        <v>1</v>
      </c>
      <c r="O15" s="166"/>
      <c r="P15" s="166"/>
      <c r="Q15" s="166"/>
      <c r="R15" s="166"/>
      <c r="S15" s="166"/>
    </row>
    <row r="16" spans="1:19" s="158" customFormat="1" ht="30.95" customHeight="1" thickBot="1" x14ac:dyDescent="0.25">
      <c r="A16" s="276">
        <f>Global!A16</f>
        <v>44886</v>
      </c>
      <c r="B16" s="306">
        <f>Global!B16</f>
        <v>0.54166666666666663</v>
      </c>
      <c r="C16" s="289">
        <f>Global!C16</f>
        <v>4</v>
      </c>
      <c r="D16" s="290" t="str">
        <f>Global!D16</f>
        <v>Estados Unidos (USA)</v>
      </c>
      <c r="E16" s="291">
        <v>0</v>
      </c>
      <c r="F16" s="292" t="s">
        <v>4</v>
      </c>
      <c r="G16" s="291">
        <v>0</v>
      </c>
      <c r="H16" s="293" t="str">
        <f>Global!H16</f>
        <v>Gales (Wales)</v>
      </c>
      <c r="I16" s="283" t="str">
        <f t="shared" si="3"/>
        <v>E</v>
      </c>
      <c r="J16" s="284"/>
      <c r="K16" s="285">
        <f>IF(Global!E16="","",Global!E16)</f>
        <v>1</v>
      </c>
      <c r="L16" s="285">
        <f>IF(Global!G16="","",Global!G16)</f>
        <v>1</v>
      </c>
      <c r="M16" s="296" t="str">
        <f t="shared" si="1"/>
        <v>E</v>
      </c>
      <c r="N16" s="287">
        <f t="shared" si="4"/>
        <v>2</v>
      </c>
      <c r="O16" s="166"/>
      <c r="P16" s="166"/>
      <c r="Q16" s="166"/>
      <c r="R16" s="166"/>
      <c r="S16" s="166"/>
    </row>
    <row r="17" spans="1:19" s="158" customFormat="1" ht="30.95" customHeight="1" thickBot="1" x14ac:dyDescent="0.25">
      <c r="A17" s="276">
        <f>Global!A17</f>
        <v>44890</v>
      </c>
      <c r="B17" s="306">
        <f>Global!B17</f>
        <v>0.54166666666666663</v>
      </c>
      <c r="C17" s="289">
        <f>Global!C17</f>
        <v>19</v>
      </c>
      <c r="D17" s="290" t="str">
        <f>Global!D17</f>
        <v>Inglaterra (England)</v>
      </c>
      <c r="E17" s="291">
        <v>2</v>
      </c>
      <c r="F17" s="292" t="s">
        <v>4</v>
      </c>
      <c r="G17" s="291">
        <v>1</v>
      </c>
      <c r="H17" s="293" t="str">
        <f>Global!H17</f>
        <v>Estados Unidos (USA)</v>
      </c>
      <c r="I17" s="283" t="str">
        <f t="shared" si="3"/>
        <v>L</v>
      </c>
      <c r="J17" s="284"/>
      <c r="K17" s="285">
        <f>IF(Global!E17="","",Global!E17)</f>
        <v>0</v>
      </c>
      <c r="L17" s="285">
        <f>IF(Global!G17="","",Global!G17)</f>
        <v>0</v>
      </c>
      <c r="M17" s="296" t="str">
        <f t="shared" si="1"/>
        <v>E</v>
      </c>
      <c r="N17" s="287">
        <f t="shared" si="4"/>
        <v>0</v>
      </c>
      <c r="O17" s="166"/>
      <c r="P17" s="166"/>
      <c r="Q17" s="166"/>
      <c r="R17" s="166"/>
      <c r="S17" s="166"/>
    </row>
    <row r="18" spans="1:19" s="158" customFormat="1" ht="30.95" customHeight="1" thickBot="1" x14ac:dyDescent="0.25">
      <c r="A18" s="276">
        <f>Global!A18</f>
        <v>44890</v>
      </c>
      <c r="B18" s="306">
        <f>Global!B18</f>
        <v>0.16666666666666666</v>
      </c>
      <c r="C18" s="289">
        <f>Global!C18</f>
        <v>20</v>
      </c>
      <c r="D18" s="290" t="str">
        <f>Global!D18</f>
        <v>Gales (Wales)</v>
      </c>
      <c r="E18" s="291">
        <v>1</v>
      </c>
      <c r="F18" s="292" t="s">
        <v>4</v>
      </c>
      <c r="G18" s="291">
        <v>1</v>
      </c>
      <c r="H18" s="293" t="str">
        <f>Global!H18</f>
        <v>Irán</v>
      </c>
      <c r="I18" s="283" t="str">
        <f t="shared" si="3"/>
        <v>E</v>
      </c>
      <c r="J18" s="284"/>
      <c r="K18" s="285">
        <f>IF(Global!E18="","",Global!E18)</f>
        <v>0</v>
      </c>
      <c r="L18" s="285">
        <f>IF(Global!G18="","",Global!G18)</f>
        <v>2</v>
      </c>
      <c r="M18" s="296" t="str">
        <f t="shared" si="1"/>
        <v>V</v>
      </c>
      <c r="N18" s="287">
        <f t="shared" si="4"/>
        <v>0</v>
      </c>
      <c r="O18" s="166"/>
      <c r="P18" s="166"/>
      <c r="Q18" s="166"/>
      <c r="R18" s="166"/>
      <c r="S18" s="166"/>
    </row>
    <row r="19" spans="1:19" s="158" customFormat="1" ht="30.95" customHeight="1" thickBot="1" x14ac:dyDescent="0.25">
      <c r="A19" s="276">
        <f>Global!A19</f>
        <v>44894</v>
      </c>
      <c r="B19" s="306">
        <f>Global!B19</f>
        <v>0.54166666666666663</v>
      </c>
      <c r="C19" s="289">
        <f>Global!C19</f>
        <v>35</v>
      </c>
      <c r="D19" s="290" t="str">
        <f>Global!D19</f>
        <v>Gales (Wales)</v>
      </c>
      <c r="E19" s="291">
        <v>1</v>
      </c>
      <c r="F19" s="292" t="s">
        <v>4</v>
      </c>
      <c r="G19" s="291">
        <v>1</v>
      </c>
      <c r="H19" s="293" t="str">
        <f>Global!H19</f>
        <v>Inglaterra (England)</v>
      </c>
      <c r="I19" s="283" t="str">
        <f t="shared" si="3"/>
        <v>E</v>
      </c>
      <c r="J19" s="284"/>
      <c r="K19" s="285">
        <f>IF(Global!E19="","",Global!E19)</f>
        <v>0</v>
      </c>
      <c r="L19" s="285">
        <f>IF(Global!G19="","",Global!G19)</f>
        <v>3</v>
      </c>
      <c r="M19" s="296" t="str">
        <f t="shared" si="1"/>
        <v>V</v>
      </c>
      <c r="N19" s="287">
        <f t="shared" si="4"/>
        <v>0</v>
      </c>
      <c r="O19" s="166"/>
      <c r="P19" s="166"/>
      <c r="Q19" s="166"/>
      <c r="R19" s="166"/>
      <c r="S19" s="166"/>
    </row>
    <row r="20" spans="1:19" s="158" customFormat="1" ht="30.95" customHeight="1" thickBot="1" x14ac:dyDescent="0.25">
      <c r="A20" s="276">
        <f>Global!A20</f>
        <v>44894</v>
      </c>
      <c r="B20" s="306">
        <f>Global!B20</f>
        <v>0.54166666666666663</v>
      </c>
      <c r="C20" s="289">
        <f>Global!C20</f>
        <v>36</v>
      </c>
      <c r="D20" s="290" t="str">
        <f>Global!D20</f>
        <v>Irán</v>
      </c>
      <c r="E20" s="291">
        <v>1</v>
      </c>
      <c r="F20" s="292" t="s">
        <v>4</v>
      </c>
      <c r="G20" s="291">
        <v>1</v>
      </c>
      <c r="H20" s="293" t="str">
        <f>Global!H20</f>
        <v>Estados Unidos (USA)</v>
      </c>
      <c r="I20" s="283" t="str">
        <f t="shared" si="3"/>
        <v>E</v>
      </c>
      <c r="J20" s="284"/>
      <c r="K20" s="285">
        <f>IF(Global!E20="","",Global!E20)</f>
        <v>0</v>
      </c>
      <c r="L20" s="285">
        <f>IF(Global!G20="","",Global!G20)</f>
        <v>1</v>
      </c>
      <c r="M20" s="296" t="str">
        <f t="shared" si="1"/>
        <v>V</v>
      </c>
      <c r="N20" s="287">
        <f t="shared" si="4"/>
        <v>0</v>
      </c>
      <c r="O20" s="166"/>
      <c r="P20" s="166"/>
      <c r="Q20" s="166"/>
      <c r="R20" s="166"/>
      <c r="S20" s="166"/>
    </row>
    <row r="21" spans="1:19" s="158" customFormat="1" ht="17.25" customHeight="1" thickBot="1" x14ac:dyDescent="0.25">
      <c r="A21" s="297" t="str">
        <f>Global!A21</f>
        <v>GRUPO C (Group C)</v>
      </c>
      <c r="B21" s="298"/>
      <c r="C21" s="299"/>
      <c r="D21" s="298"/>
      <c r="E21" s="300"/>
      <c r="F21" s="298"/>
      <c r="G21" s="300"/>
      <c r="H21" s="298"/>
      <c r="I21" s="301"/>
      <c r="J21" s="117"/>
      <c r="K21" s="302"/>
      <c r="L21" s="302"/>
      <c r="M21" s="303" t="str">
        <f t="shared" si="1"/>
        <v/>
      </c>
      <c r="N21" s="304"/>
      <c r="O21" s="166"/>
      <c r="P21" s="166"/>
      <c r="Q21" s="166"/>
      <c r="R21" s="166"/>
      <c r="S21" s="166"/>
    </row>
    <row r="22" spans="1:19" s="158" customFormat="1" ht="30.95" customHeight="1" thickBot="1" x14ac:dyDescent="0.25">
      <c r="A22" s="276">
        <f>Global!A22</f>
        <v>44887</v>
      </c>
      <c r="B22" s="305">
        <f>Global!B22</f>
        <v>0.16666666666666666</v>
      </c>
      <c r="C22" s="278">
        <f>Global!C22</f>
        <v>5</v>
      </c>
      <c r="D22" s="279" t="str">
        <f>Global!D22</f>
        <v>Argentina</v>
      </c>
      <c r="E22" s="280">
        <v>3</v>
      </c>
      <c r="F22" s="281" t="s">
        <v>4</v>
      </c>
      <c r="G22" s="280">
        <v>0</v>
      </c>
      <c r="H22" s="282" t="str">
        <f>Global!H22</f>
        <v>A. Saudita (Saudi A.)</v>
      </c>
      <c r="I22" s="283" t="str">
        <f t="shared" ref="I22:I27" si="5">IF(OR(E22="",G22=""),"",IF(E22&gt;G22,"L",IF(G22&gt;E22,"V","E")))</f>
        <v>L</v>
      </c>
      <c r="J22" s="284"/>
      <c r="K22" s="285">
        <f>IF(Global!E22="","",Global!E22)</f>
        <v>1</v>
      </c>
      <c r="L22" s="285">
        <f>IF(Global!G22="","",Global!G22)</f>
        <v>2</v>
      </c>
      <c r="M22" s="296" t="str">
        <f t="shared" si="1"/>
        <v>V</v>
      </c>
      <c r="N22" s="287">
        <f t="shared" ref="N22:N27" si="6">IF(M22="","",IF(AND(E22=K22,L22=G22),GPOSPuntosPorMarcador,0)+IF(M22=I22,GPOSPuntosPorGanador,0)+IF(E22-G22=K22-L22,GPOSPuntosPorDiferencia,0))</f>
        <v>0</v>
      </c>
      <c r="O22" s="166"/>
      <c r="P22" s="166"/>
      <c r="Q22" s="166"/>
      <c r="R22" s="166"/>
      <c r="S22" s="166"/>
    </row>
    <row r="23" spans="1:19" s="158" customFormat="1" ht="30.95" customHeight="1" thickBot="1" x14ac:dyDescent="0.25">
      <c r="A23" s="276">
        <f>Global!A23</f>
        <v>44887</v>
      </c>
      <c r="B23" s="306">
        <f>Global!B23</f>
        <v>0.41666666666666669</v>
      </c>
      <c r="C23" s="289">
        <f>Global!C23</f>
        <v>6</v>
      </c>
      <c r="D23" s="290" t="str">
        <f>Global!D23</f>
        <v>México</v>
      </c>
      <c r="E23" s="291">
        <v>1</v>
      </c>
      <c r="F23" s="292" t="s">
        <v>4</v>
      </c>
      <c r="G23" s="291">
        <v>0</v>
      </c>
      <c r="H23" s="293" t="str">
        <f>Global!H23</f>
        <v>Polonia (Poland)</v>
      </c>
      <c r="I23" s="283" t="str">
        <f t="shared" si="5"/>
        <v>L</v>
      </c>
      <c r="J23" s="284"/>
      <c r="K23" s="285">
        <f>IF(Global!E23="","",Global!E23)</f>
        <v>0</v>
      </c>
      <c r="L23" s="285">
        <f>IF(Global!G23="","",Global!G23)</f>
        <v>0</v>
      </c>
      <c r="M23" s="296" t="str">
        <f t="shared" si="1"/>
        <v>E</v>
      </c>
      <c r="N23" s="287">
        <f t="shared" si="6"/>
        <v>0</v>
      </c>
      <c r="O23" s="166"/>
      <c r="P23" s="166"/>
      <c r="Q23" s="166"/>
      <c r="R23" s="166"/>
      <c r="S23" s="166"/>
    </row>
    <row r="24" spans="1:19" s="158" customFormat="1" ht="30.95" customHeight="1" thickBot="1" x14ac:dyDescent="0.25">
      <c r="A24" s="276">
        <f>Global!A24</f>
        <v>44891</v>
      </c>
      <c r="B24" s="306">
        <f>Global!B24</f>
        <v>0.54166666666666663</v>
      </c>
      <c r="C24" s="289">
        <f>Global!C24</f>
        <v>22</v>
      </c>
      <c r="D24" s="290" t="str">
        <f>Global!D24</f>
        <v>Argentina</v>
      </c>
      <c r="E24" s="291">
        <v>1</v>
      </c>
      <c r="F24" s="292" t="s">
        <v>4</v>
      </c>
      <c r="G24" s="291">
        <v>1</v>
      </c>
      <c r="H24" s="293" t="str">
        <f>Global!H24</f>
        <v>México</v>
      </c>
      <c r="I24" s="283" t="str">
        <f t="shared" si="5"/>
        <v>E</v>
      </c>
      <c r="J24" s="284"/>
      <c r="K24" s="285">
        <f>IF(Global!E24="","",Global!E24)</f>
        <v>2</v>
      </c>
      <c r="L24" s="285">
        <f>IF(Global!G24="","",Global!G24)</f>
        <v>0</v>
      </c>
      <c r="M24" s="296" t="str">
        <f t="shared" si="1"/>
        <v>L</v>
      </c>
      <c r="N24" s="287">
        <f t="shared" si="6"/>
        <v>0</v>
      </c>
      <c r="O24" s="166"/>
      <c r="P24" s="166"/>
      <c r="Q24" s="166"/>
      <c r="R24" s="166"/>
      <c r="S24" s="166"/>
    </row>
    <row r="25" spans="1:19" s="158" customFormat="1" ht="30.95" customHeight="1" thickBot="1" x14ac:dyDescent="0.25">
      <c r="A25" s="276">
        <f>Global!A25</f>
        <v>44891</v>
      </c>
      <c r="B25" s="306">
        <f>Global!B25</f>
        <v>0.29166666666666669</v>
      </c>
      <c r="C25" s="289">
        <f>Global!C25</f>
        <v>23</v>
      </c>
      <c r="D25" s="290" t="str">
        <f>Global!D25</f>
        <v>Polonia (Poland)</v>
      </c>
      <c r="E25" s="291">
        <v>0</v>
      </c>
      <c r="F25" s="292" t="s">
        <v>4</v>
      </c>
      <c r="G25" s="291">
        <v>0</v>
      </c>
      <c r="H25" s="293" t="str">
        <f>Global!H25</f>
        <v>A. Saudita (Saudi A.)</v>
      </c>
      <c r="I25" s="283" t="str">
        <f t="shared" si="5"/>
        <v>E</v>
      </c>
      <c r="J25" s="284"/>
      <c r="K25" s="285">
        <f>IF(Global!E25="","",Global!E25)</f>
        <v>2</v>
      </c>
      <c r="L25" s="285">
        <f>IF(Global!G25="","",Global!G25)</f>
        <v>0</v>
      </c>
      <c r="M25" s="296" t="str">
        <f t="shared" si="1"/>
        <v>L</v>
      </c>
      <c r="N25" s="287">
        <f t="shared" si="6"/>
        <v>0</v>
      </c>
      <c r="O25" s="166"/>
      <c r="P25" s="166"/>
      <c r="Q25" s="166"/>
      <c r="R25" s="166"/>
      <c r="S25" s="166"/>
    </row>
    <row r="26" spans="1:19" s="158" customFormat="1" ht="30.95" customHeight="1" thickBot="1" x14ac:dyDescent="0.25">
      <c r="A26" s="276">
        <f>Global!A26</f>
        <v>44895</v>
      </c>
      <c r="B26" s="306">
        <f>Global!B26</f>
        <v>0.54166666666666663</v>
      </c>
      <c r="C26" s="289">
        <f>Global!C26</f>
        <v>37</v>
      </c>
      <c r="D26" s="290" t="str">
        <f>Global!D26</f>
        <v>Polonia (Poland)</v>
      </c>
      <c r="E26" s="291">
        <v>1</v>
      </c>
      <c r="F26" s="292" t="s">
        <v>4</v>
      </c>
      <c r="G26" s="291">
        <v>2</v>
      </c>
      <c r="H26" s="293" t="str">
        <f>Global!H26</f>
        <v>Argentina</v>
      </c>
      <c r="I26" s="283" t="str">
        <f t="shared" si="5"/>
        <v>V</v>
      </c>
      <c r="J26" s="284"/>
      <c r="K26" s="285">
        <f>IF(Global!E26="","",Global!E26)</f>
        <v>0</v>
      </c>
      <c r="L26" s="285">
        <f>IF(Global!G26="","",Global!G26)</f>
        <v>2</v>
      </c>
      <c r="M26" s="296" t="str">
        <f t="shared" si="1"/>
        <v>V</v>
      </c>
      <c r="N26" s="287">
        <f t="shared" si="6"/>
        <v>1</v>
      </c>
      <c r="O26" s="166"/>
      <c r="P26" s="166"/>
      <c r="Q26" s="166"/>
      <c r="R26" s="166"/>
      <c r="S26" s="166"/>
    </row>
    <row r="27" spans="1:19" s="158" customFormat="1" ht="30.95" customHeight="1" thickBot="1" x14ac:dyDescent="0.25">
      <c r="A27" s="276">
        <f>Global!A27</f>
        <v>44895</v>
      </c>
      <c r="B27" s="306">
        <f>Global!B27</f>
        <v>0.54166666666666663</v>
      </c>
      <c r="C27" s="289">
        <f>Global!C27</f>
        <v>38</v>
      </c>
      <c r="D27" s="290" t="str">
        <f>Global!D27</f>
        <v>A. Saudita (Saudi A.)</v>
      </c>
      <c r="E27" s="291">
        <v>0</v>
      </c>
      <c r="F27" s="292" t="s">
        <v>4</v>
      </c>
      <c r="G27" s="291">
        <v>2</v>
      </c>
      <c r="H27" s="293" t="str">
        <f>Global!H27</f>
        <v>México</v>
      </c>
      <c r="I27" s="283" t="str">
        <f t="shared" si="5"/>
        <v>V</v>
      </c>
      <c r="J27" s="284"/>
      <c r="K27" s="285">
        <f>IF(Global!E27="","",Global!E27)</f>
        <v>1</v>
      </c>
      <c r="L27" s="285">
        <f>IF(Global!G27="","",Global!G27)</f>
        <v>2</v>
      </c>
      <c r="M27" s="296" t="str">
        <f t="shared" si="1"/>
        <v>V</v>
      </c>
      <c r="N27" s="287">
        <f t="shared" si="6"/>
        <v>1</v>
      </c>
      <c r="O27" s="166"/>
      <c r="P27" s="166"/>
      <c r="Q27" s="166"/>
      <c r="R27" s="166"/>
      <c r="S27" s="166"/>
    </row>
    <row r="28" spans="1:19" s="158" customFormat="1" ht="17.25" customHeight="1" thickBot="1" x14ac:dyDescent="0.25">
      <c r="A28" s="297" t="str">
        <f>Global!A28</f>
        <v>GRUPO D (Group D )</v>
      </c>
      <c r="B28" s="298"/>
      <c r="C28" s="299"/>
      <c r="D28" s="298"/>
      <c r="E28" s="300"/>
      <c r="F28" s="298"/>
      <c r="G28" s="300"/>
      <c r="H28" s="298"/>
      <c r="I28" s="301"/>
      <c r="J28" s="117"/>
      <c r="K28" s="302"/>
      <c r="L28" s="302"/>
      <c r="M28" s="303" t="str">
        <f t="shared" si="1"/>
        <v/>
      </c>
      <c r="N28" s="304"/>
      <c r="O28" s="166"/>
      <c r="P28" s="166"/>
      <c r="Q28" s="166"/>
      <c r="R28" s="166"/>
      <c r="S28" s="166"/>
    </row>
    <row r="29" spans="1:19" s="158" customFormat="1" ht="30.95" customHeight="1" thickBot="1" x14ac:dyDescent="0.25">
      <c r="A29" s="276">
        <f>Global!A29</f>
        <v>44887</v>
      </c>
      <c r="B29" s="305">
        <f>Global!B29</f>
        <v>0.54166666666666663</v>
      </c>
      <c r="C29" s="278">
        <f>Global!C29</f>
        <v>7</v>
      </c>
      <c r="D29" s="279" t="str">
        <f>Global!D29</f>
        <v>Francia (France)</v>
      </c>
      <c r="E29" s="280">
        <v>2</v>
      </c>
      <c r="F29" s="281" t="s">
        <v>4</v>
      </c>
      <c r="G29" s="280">
        <v>1</v>
      </c>
      <c r="H29" s="282" t="str">
        <f>Global!H29</f>
        <v>Australia</v>
      </c>
      <c r="I29" s="283" t="str">
        <f t="shared" ref="I29:I34" si="7">IF(OR(E29="",G29=""),"",IF(E29&gt;G29,"L",IF(G29&gt;E29,"V","E")))</f>
        <v>L</v>
      </c>
      <c r="J29" s="284"/>
      <c r="K29" s="285">
        <f>IF(Global!E29="","",Global!E29)</f>
        <v>4</v>
      </c>
      <c r="L29" s="285">
        <f>IF(Global!G29="","",Global!G29)</f>
        <v>1</v>
      </c>
      <c r="M29" s="296" t="str">
        <f t="shared" si="1"/>
        <v>L</v>
      </c>
      <c r="N29" s="287">
        <f t="shared" ref="N29:N34" si="8">IF(M29="","",IF(AND(E29=K29,L29=G29),GPOSPuntosPorMarcador,0)+IF(M29=I29,GPOSPuntosPorGanador,0)+IF(E29-G29=K29-L29,GPOSPuntosPorDiferencia,0))</f>
        <v>1</v>
      </c>
      <c r="O29" s="166"/>
      <c r="P29" s="166"/>
      <c r="Q29" s="166"/>
      <c r="R29" s="166"/>
      <c r="S29" s="166"/>
    </row>
    <row r="30" spans="1:19" s="158" customFormat="1" ht="30.95" customHeight="1" thickBot="1" x14ac:dyDescent="0.25">
      <c r="A30" s="276">
        <f>Global!A30</f>
        <v>44887</v>
      </c>
      <c r="B30" s="306">
        <f>Global!B30</f>
        <v>0.29166666666666669</v>
      </c>
      <c r="C30" s="289">
        <f>Global!C30</f>
        <v>8</v>
      </c>
      <c r="D30" s="290" t="str">
        <f>Global!D30</f>
        <v>Dinamarca (Denmark)</v>
      </c>
      <c r="E30" s="291">
        <v>2</v>
      </c>
      <c r="F30" s="292" t="s">
        <v>4</v>
      </c>
      <c r="G30" s="291">
        <v>0</v>
      </c>
      <c r="H30" s="293" t="str">
        <f>Global!H30</f>
        <v>Túnez (Tunisia)</v>
      </c>
      <c r="I30" s="283" t="str">
        <f t="shared" si="7"/>
        <v>L</v>
      </c>
      <c r="J30" s="284"/>
      <c r="K30" s="285">
        <f>IF(Global!E30="","",Global!E30)</f>
        <v>0</v>
      </c>
      <c r="L30" s="285">
        <f>IF(Global!G30="","",Global!G30)</f>
        <v>0</v>
      </c>
      <c r="M30" s="296" t="str">
        <f t="shared" si="1"/>
        <v>E</v>
      </c>
      <c r="N30" s="287">
        <f t="shared" si="8"/>
        <v>0</v>
      </c>
      <c r="O30" s="166"/>
      <c r="P30" s="166"/>
      <c r="Q30" s="166"/>
      <c r="R30" s="166"/>
      <c r="S30" s="166"/>
    </row>
    <row r="31" spans="1:19" s="158" customFormat="1" ht="30.95" customHeight="1" thickBot="1" x14ac:dyDescent="0.25">
      <c r="A31" s="276">
        <f>Global!A31</f>
        <v>44891</v>
      </c>
      <c r="B31" s="306">
        <f>Global!B31</f>
        <v>0.41666666666666669</v>
      </c>
      <c r="C31" s="289">
        <f>Global!C31</f>
        <v>21</v>
      </c>
      <c r="D31" s="290" t="str">
        <f>Global!D31</f>
        <v>Francia (France)</v>
      </c>
      <c r="E31" s="291">
        <v>1</v>
      </c>
      <c r="F31" s="292" t="s">
        <v>4</v>
      </c>
      <c r="G31" s="291">
        <v>0</v>
      </c>
      <c r="H31" s="293" t="str">
        <f>Global!H31</f>
        <v>Dinamarca (Denmark)</v>
      </c>
      <c r="I31" s="283" t="str">
        <f t="shared" si="7"/>
        <v>L</v>
      </c>
      <c r="J31" s="284"/>
      <c r="K31" s="285">
        <f>IF(Global!E31="","",Global!E31)</f>
        <v>2</v>
      </c>
      <c r="L31" s="285">
        <f>IF(Global!G31="","",Global!G31)</f>
        <v>1</v>
      </c>
      <c r="M31" s="296" t="str">
        <f t="shared" si="1"/>
        <v>L</v>
      </c>
      <c r="N31" s="287">
        <f t="shared" si="8"/>
        <v>2</v>
      </c>
      <c r="O31" s="166"/>
      <c r="P31" s="166"/>
      <c r="Q31" s="166"/>
      <c r="R31" s="166"/>
      <c r="S31" s="166"/>
    </row>
    <row r="32" spans="1:19" s="158" customFormat="1" ht="30.95" customHeight="1" thickBot="1" x14ac:dyDescent="0.25">
      <c r="A32" s="276">
        <f>Global!A32</f>
        <v>44891</v>
      </c>
      <c r="B32" s="306">
        <f>Global!B32</f>
        <v>0.16666666666666666</v>
      </c>
      <c r="C32" s="289">
        <f>Global!C32</f>
        <v>24</v>
      </c>
      <c r="D32" s="290" t="str">
        <f>Global!D32</f>
        <v>Túnez (Tunisia)</v>
      </c>
      <c r="E32" s="291">
        <v>1</v>
      </c>
      <c r="F32" s="292" t="s">
        <v>4</v>
      </c>
      <c r="G32" s="291">
        <v>1</v>
      </c>
      <c r="H32" s="293" t="str">
        <f>Global!H32</f>
        <v>Australia</v>
      </c>
      <c r="I32" s="283" t="str">
        <f t="shared" si="7"/>
        <v>E</v>
      </c>
      <c r="J32" s="284"/>
      <c r="K32" s="285">
        <f>IF(Global!E32="","",Global!E32)</f>
        <v>0</v>
      </c>
      <c r="L32" s="285">
        <f>IF(Global!G32="","",Global!G32)</f>
        <v>1</v>
      </c>
      <c r="M32" s="296" t="str">
        <f t="shared" si="1"/>
        <v>V</v>
      </c>
      <c r="N32" s="287">
        <f t="shared" si="8"/>
        <v>0</v>
      </c>
      <c r="O32" s="166"/>
      <c r="P32" s="166"/>
      <c r="Q32" s="166"/>
      <c r="R32" s="166"/>
      <c r="S32" s="166"/>
    </row>
    <row r="33" spans="1:19" s="158" customFormat="1" ht="30.95" customHeight="1" thickBot="1" x14ac:dyDescent="0.25">
      <c r="A33" s="276">
        <f>Global!A33</f>
        <v>44895</v>
      </c>
      <c r="B33" s="306">
        <f>Global!B33</f>
        <v>0.375</v>
      </c>
      <c r="C33" s="289">
        <f>Global!C33</f>
        <v>39</v>
      </c>
      <c r="D33" s="290" t="str">
        <f>Global!D33</f>
        <v>Túnez (Tunisia)</v>
      </c>
      <c r="E33" s="291">
        <v>0</v>
      </c>
      <c r="F33" s="292" t="s">
        <v>4</v>
      </c>
      <c r="G33" s="291">
        <v>2</v>
      </c>
      <c r="H33" s="293" t="str">
        <f>Global!H33</f>
        <v>Francia (France)</v>
      </c>
      <c r="I33" s="283" t="str">
        <f t="shared" si="7"/>
        <v>V</v>
      </c>
      <c r="J33" s="284"/>
      <c r="K33" s="285">
        <f>IF(Global!E33="","",Global!E33)</f>
        <v>1</v>
      </c>
      <c r="L33" s="285">
        <f>IF(Global!G33="","",Global!G33)</f>
        <v>0</v>
      </c>
      <c r="M33" s="296" t="str">
        <f t="shared" si="1"/>
        <v>L</v>
      </c>
      <c r="N33" s="287">
        <f t="shared" si="8"/>
        <v>0</v>
      </c>
      <c r="O33" s="166"/>
      <c r="P33" s="166"/>
      <c r="Q33" s="166"/>
      <c r="R33" s="166"/>
      <c r="S33" s="166"/>
    </row>
    <row r="34" spans="1:19" s="158" customFormat="1" ht="30.95" customHeight="1" thickBot="1" x14ac:dyDescent="0.25">
      <c r="A34" s="276">
        <f>Global!A34</f>
        <v>44895</v>
      </c>
      <c r="B34" s="306">
        <f>Global!B34</f>
        <v>0.375</v>
      </c>
      <c r="C34" s="289">
        <f>Global!C34</f>
        <v>40</v>
      </c>
      <c r="D34" s="290" t="str">
        <f>Global!D34</f>
        <v>Australia</v>
      </c>
      <c r="E34" s="291">
        <v>1</v>
      </c>
      <c r="F34" s="292" t="s">
        <v>4</v>
      </c>
      <c r="G34" s="291">
        <v>1</v>
      </c>
      <c r="H34" s="293" t="str">
        <f>Global!H34</f>
        <v>Dinamarca (Denmark)</v>
      </c>
      <c r="I34" s="283" t="str">
        <f t="shared" si="7"/>
        <v>E</v>
      </c>
      <c r="J34" s="284"/>
      <c r="K34" s="285">
        <f>IF(Global!E34="","",Global!E34)</f>
        <v>1</v>
      </c>
      <c r="L34" s="285">
        <f>IF(Global!G34="","",Global!G34)</f>
        <v>0</v>
      </c>
      <c r="M34" s="296" t="str">
        <f t="shared" si="1"/>
        <v>L</v>
      </c>
      <c r="N34" s="287">
        <f t="shared" si="8"/>
        <v>0</v>
      </c>
      <c r="O34" s="166"/>
      <c r="P34" s="166"/>
      <c r="Q34" s="166"/>
      <c r="R34" s="166"/>
      <c r="S34" s="166"/>
    </row>
    <row r="35" spans="1:19" s="158" customFormat="1" ht="17.25" customHeight="1" thickBot="1" x14ac:dyDescent="0.25">
      <c r="A35" s="297" t="str">
        <f>Global!A35</f>
        <v>Grupo E  (Group  E)</v>
      </c>
      <c r="B35" s="298"/>
      <c r="C35" s="299"/>
      <c r="D35" s="298"/>
      <c r="E35" s="300"/>
      <c r="F35" s="298"/>
      <c r="G35" s="300"/>
      <c r="H35" s="298"/>
      <c r="I35" s="301"/>
      <c r="J35" s="117"/>
      <c r="K35" s="302"/>
      <c r="L35" s="302"/>
      <c r="M35" s="303" t="str">
        <f t="shared" si="1"/>
        <v/>
      </c>
      <c r="N35" s="304"/>
      <c r="O35" s="166"/>
      <c r="P35" s="166"/>
      <c r="Q35" s="166"/>
      <c r="R35" s="166"/>
      <c r="S35" s="166"/>
    </row>
    <row r="36" spans="1:19" s="158" customFormat="1" ht="30.95" customHeight="1" thickBot="1" x14ac:dyDescent="0.25">
      <c r="A36" s="276">
        <f>Global!A36</f>
        <v>44888</v>
      </c>
      <c r="B36" s="305">
        <f>Global!B36</f>
        <v>0.41666666666666669</v>
      </c>
      <c r="C36" s="278">
        <f>Global!C36</f>
        <v>9</v>
      </c>
      <c r="D36" s="279" t="str">
        <f>Global!D36</f>
        <v>España (Spain)</v>
      </c>
      <c r="E36" s="280">
        <v>1</v>
      </c>
      <c r="F36" s="281" t="s">
        <v>4</v>
      </c>
      <c r="G36" s="280">
        <v>0</v>
      </c>
      <c r="H36" s="282" t="str">
        <f>Global!H36</f>
        <v>Costa Rica</v>
      </c>
      <c r="I36" s="283" t="str">
        <f t="shared" ref="I36:I41" si="9">IF(OR(E36="",G36=""),"",IF(E36&gt;G36,"L",IF(G36&gt;E36,"V","E")))</f>
        <v>L</v>
      </c>
      <c r="J36" s="284"/>
      <c r="K36" s="285">
        <f>IF(Global!E36="","",Global!E36)</f>
        <v>7</v>
      </c>
      <c r="L36" s="285">
        <f>IF(Global!G36="","",Global!G36)</f>
        <v>0</v>
      </c>
      <c r="M36" s="296" t="str">
        <f t="shared" si="1"/>
        <v>L</v>
      </c>
      <c r="N36" s="287">
        <f t="shared" ref="N36:N41" si="10">IF(M36="","",IF(AND(E36=K36,L36=G36),GPOSPuntosPorMarcador,0)+IF(M36=I36,GPOSPuntosPorGanador,0)+IF(E36-G36=K36-L36,GPOSPuntosPorDiferencia,0))</f>
        <v>1</v>
      </c>
      <c r="O36" s="166"/>
      <c r="P36" s="166"/>
      <c r="Q36" s="166"/>
      <c r="R36" s="166"/>
      <c r="S36" s="166"/>
    </row>
    <row r="37" spans="1:19" s="158" customFormat="1" ht="30.95" customHeight="1" thickBot="1" x14ac:dyDescent="0.25">
      <c r="A37" s="276">
        <f>Global!A37</f>
        <v>44888</v>
      </c>
      <c r="B37" s="306">
        <f>Global!B37</f>
        <v>0.29166666666666669</v>
      </c>
      <c r="C37" s="289">
        <f>Global!C37</f>
        <v>10</v>
      </c>
      <c r="D37" s="290" t="str">
        <f>Global!D37</f>
        <v>Alemania (Germany)</v>
      </c>
      <c r="E37" s="291">
        <v>1</v>
      </c>
      <c r="F37" s="292" t="s">
        <v>4</v>
      </c>
      <c r="G37" s="291">
        <v>1</v>
      </c>
      <c r="H37" s="293" t="str">
        <f>Global!H37</f>
        <v>Japón (Japan)</v>
      </c>
      <c r="I37" s="283" t="str">
        <f t="shared" si="9"/>
        <v>E</v>
      </c>
      <c r="J37" s="284"/>
      <c r="K37" s="285">
        <f>IF(Global!E37="","",Global!E37)</f>
        <v>1</v>
      </c>
      <c r="L37" s="285">
        <f>IF(Global!G37="","",Global!G37)</f>
        <v>2</v>
      </c>
      <c r="M37" s="296" t="str">
        <f t="shared" si="1"/>
        <v>V</v>
      </c>
      <c r="N37" s="287">
        <f t="shared" si="10"/>
        <v>0</v>
      </c>
      <c r="O37" s="166"/>
      <c r="P37" s="166"/>
      <c r="Q37" s="166"/>
      <c r="R37" s="166"/>
      <c r="S37" s="166"/>
    </row>
    <row r="38" spans="1:19" s="158" customFormat="1" ht="30.95" customHeight="1" thickBot="1" x14ac:dyDescent="0.25">
      <c r="A38" s="276">
        <f>Global!A38</f>
        <v>44892</v>
      </c>
      <c r="B38" s="306">
        <f>Global!B38</f>
        <v>0.54166666666666663</v>
      </c>
      <c r="C38" s="289">
        <f>Global!C38</f>
        <v>25</v>
      </c>
      <c r="D38" s="290" t="str">
        <f>Global!D38</f>
        <v>España (Spain)</v>
      </c>
      <c r="E38" s="291">
        <v>0</v>
      </c>
      <c r="F38" s="292" t="s">
        <v>4</v>
      </c>
      <c r="G38" s="291">
        <v>0</v>
      </c>
      <c r="H38" s="293" t="str">
        <f>Global!H38</f>
        <v>Alemania (Germany)</v>
      </c>
      <c r="I38" s="283" t="str">
        <f t="shared" si="9"/>
        <v>E</v>
      </c>
      <c r="J38" s="284"/>
      <c r="K38" s="285">
        <f>IF(Global!E38="","",Global!E38)</f>
        <v>1</v>
      </c>
      <c r="L38" s="285">
        <f>IF(Global!G38="","",Global!G38)</f>
        <v>1</v>
      </c>
      <c r="M38" s="296" t="str">
        <f t="shared" si="1"/>
        <v>E</v>
      </c>
      <c r="N38" s="287">
        <f t="shared" si="10"/>
        <v>2</v>
      </c>
      <c r="O38" s="166"/>
      <c r="P38" s="166"/>
      <c r="Q38" s="166"/>
      <c r="R38" s="166"/>
      <c r="S38" s="166"/>
    </row>
    <row r="39" spans="1:19" s="158" customFormat="1" ht="30.95" customHeight="1" thickBot="1" x14ac:dyDescent="0.25">
      <c r="A39" s="276">
        <f>Global!A39</f>
        <v>44892</v>
      </c>
      <c r="B39" s="306">
        <f>Global!B39</f>
        <v>0.16666666666666666</v>
      </c>
      <c r="C39" s="289">
        <f>Global!C39</f>
        <v>26</v>
      </c>
      <c r="D39" s="290" t="str">
        <f>Global!D39</f>
        <v>Japón (Japan)</v>
      </c>
      <c r="E39" s="280">
        <v>1</v>
      </c>
      <c r="F39" s="292" t="s">
        <v>4</v>
      </c>
      <c r="G39" s="280">
        <v>0</v>
      </c>
      <c r="H39" s="293" t="str">
        <f>Global!H39</f>
        <v>Costa Rica</v>
      </c>
      <c r="I39" s="283" t="str">
        <f t="shared" si="9"/>
        <v>L</v>
      </c>
      <c r="J39" s="284"/>
      <c r="K39" s="285">
        <f>IF(Global!E39="","",Global!E39)</f>
        <v>0</v>
      </c>
      <c r="L39" s="285">
        <f>IF(Global!G39="","",Global!G39)</f>
        <v>1</v>
      </c>
      <c r="M39" s="296" t="str">
        <f t="shared" si="1"/>
        <v>V</v>
      </c>
      <c r="N39" s="287">
        <f t="shared" si="10"/>
        <v>0</v>
      </c>
      <c r="O39" s="166"/>
      <c r="P39" s="166"/>
      <c r="Q39" s="166"/>
      <c r="R39" s="166"/>
      <c r="S39" s="166"/>
    </row>
    <row r="40" spans="1:19" s="158" customFormat="1" ht="30.95" customHeight="1" thickBot="1" x14ac:dyDescent="0.25">
      <c r="A40" s="276">
        <f>Global!A40</f>
        <v>44896</v>
      </c>
      <c r="B40" s="306">
        <f>Global!B40</f>
        <v>0.54166666666666663</v>
      </c>
      <c r="C40" s="289">
        <f>Global!C40</f>
        <v>43</v>
      </c>
      <c r="D40" s="290" t="str">
        <f>Global!D40</f>
        <v>Japón (Japan)</v>
      </c>
      <c r="E40" s="307">
        <v>3</v>
      </c>
      <c r="F40" s="292" t="s">
        <v>4</v>
      </c>
      <c r="G40" s="307">
        <v>2</v>
      </c>
      <c r="H40" s="293" t="str">
        <f>Global!H40</f>
        <v>España (Spain)</v>
      </c>
      <c r="I40" s="283" t="str">
        <f t="shared" si="9"/>
        <v>L</v>
      </c>
      <c r="J40" s="284"/>
      <c r="K40" s="285">
        <f>IF(Global!E40="","",Global!E40)</f>
        <v>2</v>
      </c>
      <c r="L40" s="285">
        <f>IF(Global!G40="","",Global!G40)</f>
        <v>1</v>
      </c>
      <c r="M40" s="296" t="str">
        <f t="shared" si="1"/>
        <v>L</v>
      </c>
      <c r="N40" s="287">
        <f t="shared" si="10"/>
        <v>2</v>
      </c>
      <c r="O40" s="166"/>
      <c r="P40" s="166"/>
      <c r="Q40" s="166"/>
      <c r="R40" s="166"/>
      <c r="S40" s="166"/>
    </row>
    <row r="41" spans="1:19" s="158" customFormat="1" ht="30.95" customHeight="1" thickBot="1" x14ac:dyDescent="0.25">
      <c r="A41" s="276">
        <f>Global!A41</f>
        <v>44896</v>
      </c>
      <c r="B41" s="306">
        <f>Global!B41</f>
        <v>0.54166666666666663</v>
      </c>
      <c r="C41" s="289">
        <f>Global!C41</f>
        <v>44</v>
      </c>
      <c r="D41" s="290" t="str">
        <f>Global!D41</f>
        <v>Costa Rica</v>
      </c>
      <c r="E41" s="280">
        <v>0</v>
      </c>
      <c r="F41" s="292" t="s">
        <v>4</v>
      </c>
      <c r="G41" s="280">
        <v>1</v>
      </c>
      <c r="H41" s="293" t="str">
        <f>Global!H41</f>
        <v>Alemania (Germany)</v>
      </c>
      <c r="I41" s="283" t="str">
        <f t="shared" si="9"/>
        <v>V</v>
      </c>
      <c r="J41" s="284"/>
      <c r="K41" s="285">
        <f>IF(Global!E41="","",Global!E41)</f>
        <v>2</v>
      </c>
      <c r="L41" s="285">
        <f>IF(Global!G41="","",Global!G41)</f>
        <v>4</v>
      </c>
      <c r="M41" s="296" t="str">
        <f t="shared" si="1"/>
        <v>V</v>
      </c>
      <c r="N41" s="287">
        <f t="shared" si="10"/>
        <v>1</v>
      </c>
      <c r="O41" s="166"/>
      <c r="P41" s="166"/>
      <c r="Q41" s="166"/>
      <c r="R41" s="166"/>
      <c r="S41" s="166"/>
    </row>
    <row r="42" spans="1:19" s="158" customFormat="1" ht="17.25" customHeight="1" thickBot="1" x14ac:dyDescent="0.25">
      <c r="A42" s="297" t="str">
        <f>Global!A42</f>
        <v>GRUPO F (Group F )</v>
      </c>
      <c r="B42" s="298"/>
      <c r="C42" s="299"/>
      <c r="D42" s="298"/>
      <c r="E42" s="300"/>
      <c r="F42" s="298"/>
      <c r="G42" s="300"/>
      <c r="H42" s="298"/>
      <c r="I42" s="301"/>
      <c r="J42" s="117"/>
      <c r="K42" s="302"/>
      <c r="L42" s="302"/>
      <c r="M42" s="303" t="str">
        <f t="shared" si="1"/>
        <v/>
      </c>
      <c r="N42" s="304"/>
      <c r="O42" s="166"/>
      <c r="P42" s="166"/>
      <c r="Q42" s="166"/>
      <c r="R42" s="166"/>
      <c r="S42" s="166"/>
    </row>
    <row r="43" spans="1:19" s="158" customFormat="1" ht="30.95" customHeight="1" thickBot="1" x14ac:dyDescent="0.25">
      <c r="A43" s="276">
        <f>Global!A43</f>
        <v>44888</v>
      </c>
      <c r="B43" s="305">
        <f>Global!B43</f>
        <v>0.54166666666666663</v>
      </c>
      <c r="C43" s="278">
        <f>Global!C43</f>
        <v>11</v>
      </c>
      <c r="D43" s="279" t="str">
        <f>Global!D43</f>
        <v>Bélgica (Belgium)</v>
      </c>
      <c r="E43" s="280">
        <v>2</v>
      </c>
      <c r="F43" s="281" t="s">
        <v>4</v>
      </c>
      <c r="G43" s="280">
        <v>0</v>
      </c>
      <c r="H43" s="282" t="str">
        <f>Global!H43</f>
        <v>Canada</v>
      </c>
      <c r="I43" s="283" t="str">
        <f t="shared" ref="I43:I48" si="11">IF(OR(E43="",G43=""),"",IF(E43&gt;G43,"L",IF(G43&gt;E43,"V","E")))</f>
        <v>L</v>
      </c>
      <c r="J43" s="284"/>
      <c r="K43" s="285">
        <f>IF(Global!E43="","",Global!E43)</f>
        <v>1</v>
      </c>
      <c r="L43" s="285">
        <f>IF(Global!G43="","",Global!G43)</f>
        <v>0</v>
      </c>
      <c r="M43" s="296" t="str">
        <f t="shared" si="1"/>
        <v>L</v>
      </c>
      <c r="N43" s="287">
        <f t="shared" ref="N43:N48" si="12">IF(M43="","",IF(AND(E43=K43,L43=G43),GPOSPuntosPorMarcador,0)+IF(M43=I43,GPOSPuntosPorGanador,0)+IF(E43-G43=K43-L43,GPOSPuntosPorDiferencia,0))</f>
        <v>1</v>
      </c>
      <c r="O43" s="166"/>
      <c r="P43" s="166"/>
      <c r="Q43" s="166"/>
      <c r="R43" s="166"/>
      <c r="S43" s="166"/>
    </row>
    <row r="44" spans="1:19" s="158" customFormat="1" ht="30.95" customHeight="1" thickBot="1" x14ac:dyDescent="0.25">
      <c r="A44" s="276">
        <f>Global!A44</f>
        <v>44888</v>
      </c>
      <c r="B44" s="306">
        <f>Global!B44</f>
        <v>0.16666666666666666</v>
      </c>
      <c r="C44" s="289">
        <f>Global!C44</f>
        <v>12</v>
      </c>
      <c r="D44" s="290" t="str">
        <f>Global!D44</f>
        <v>Marruecos (Morocco)</v>
      </c>
      <c r="E44" s="291">
        <v>1</v>
      </c>
      <c r="F44" s="292" t="s">
        <v>4</v>
      </c>
      <c r="G44" s="291">
        <v>1</v>
      </c>
      <c r="H44" s="293" t="str">
        <f>Global!H44</f>
        <v>Croacia</v>
      </c>
      <c r="I44" s="283" t="str">
        <f t="shared" si="11"/>
        <v>E</v>
      </c>
      <c r="J44" s="284"/>
      <c r="K44" s="285">
        <f>IF(Global!E44="","",Global!E44)</f>
        <v>0</v>
      </c>
      <c r="L44" s="285">
        <f>IF(Global!G44="","",Global!G44)</f>
        <v>0</v>
      </c>
      <c r="M44" s="296" t="str">
        <f t="shared" si="1"/>
        <v>E</v>
      </c>
      <c r="N44" s="287">
        <f t="shared" si="12"/>
        <v>2</v>
      </c>
      <c r="O44" s="166"/>
      <c r="P44" s="166"/>
      <c r="Q44" s="166"/>
      <c r="R44" s="166"/>
      <c r="S44" s="166"/>
    </row>
    <row r="45" spans="1:19" s="158" customFormat="1" ht="30.95" customHeight="1" thickBot="1" x14ac:dyDescent="0.25">
      <c r="A45" s="276">
        <f>Global!A45</f>
        <v>44892</v>
      </c>
      <c r="B45" s="306">
        <f>Global!B45</f>
        <v>0.29166666666666669</v>
      </c>
      <c r="C45" s="289">
        <f>Global!C45</f>
        <v>27</v>
      </c>
      <c r="D45" s="290" t="str">
        <f>Global!D45</f>
        <v>Bélgica (Belgium)</v>
      </c>
      <c r="E45" s="291">
        <v>2</v>
      </c>
      <c r="F45" s="292" t="s">
        <v>4</v>
      </c>
      <c r="G45" s="291">
        <v>0</v>
      </c>
      <c r="H45" s="293" t="str">
        <f>Global!H45</f>
        <v>Marruecos (Morocco)</v>
      </c>
      <c r="I45" s="283" t="str">
        <f t="shared" si="11"/>
        <v>L</v>
      </c>
      <c r="J45" s="284"/>
      <c r="K45" s="285">
        <f>IF(Global!E45="","",Global!E45)</f>
        <v>0</v>
      </c>
      <c r="L45" s="285">
        <f>IF(Global!G45="","",Global!G45)</f>
        <v>2</v>
      </c>
      <c r="M45" s="296" t="str">
        <f t="shared" si="1"/>
        <v>V</v>
      </c>
      <c r="N45" s="287">
        <f t="shared" si="12"/>
        <v>0</v>
      </c>
      <c r="O45" s="166"/>
      <c r="P45" s="166"/>
      <c r="Q45" s="166"/>
      <c r="R45" s="166"/>
      <c r="S45" s="166"/>
    </row>
    <row r="46" spans="1:19" s="158" customFormat="1" ht="30.95" customHeight="1" thickBot="1" x14ac:dyDescent="0.25">
      <c r="A46" s="276">
        <f>Global!A46</f>
        <v>44892</v>
      </c>
      <c r="B46" s="306">
        <f>Global!B46</f>
        <v>0.41666666666666669</v>
      </c>
      <c r="C46" s="289">
        <f>Global!C46</f>
        <v>28</v>
      </c>
      <c r="D46" s="290" t="str">
        <f>Global!D46</f>
        <v>Croacia</v>
      </c>
      <c r="E46" s="291">
        <v>1</v>
      </c>
      <c r="F46" s="292" t="s">
        <v>4</v>
      </c>
      <c r="G46" s="291">
        <v>1</v>
      </c>
      <c r="H46" s="293" t="str">
        <f>Global!H46</f>
        <v>Canada</v>
      </c>
      <c r="I46" s="283" t="str">
        <f t="shared" si="11"/>
        <v>E</v>
      </c>
      <c r="J46" s="284"/>
      <c r="K46" s="285">
        <f>IF(Global!E46="","",Global!E46)</f>
        <v>4</v>
      </c>
      <c r="L46" s="285">
        <f>IF(Global!G46="","",Global!G46)</f>
        <v>1</v>
      </c>
      <c r="M46" s="296" t="str">
        <f t="shared" si="1"/>
        <v>L</v>
      </c>
      <c r="N46" s="287">
        <f t="shared" si="12"/>
        <v>0</v>
      </c>
      <c r="O46" s="166"/>
      <c r="P46" s="166"/>
      <c r="Q46" s="166"/>
      <c r="R46" s="166"/>
      <c r="S46" s="166"/>
    </row>
    <row r="47" spans="1:19" s="158" customFormat="1" ht="30.95" customHeight="1" thickBot="1" x14ac:dyDescent="0.25">
      <c r="A47" s="276">
        <f>Global!A47</f>
        <v>44896</v>
      </c>
      <c r="B47" s="306">
        <f>Global!B47</f>
        <v>0.375</v>
      </c>
      <c r="C47" s="289">
        <f>Global!C47</f>
        <v>41</v>
      </c>
      <c r="D47" s="290" t="str">
        <f>Global!D47</f>
        <v>Croacia</v>
      </c>
      <c r="E47" s="291">
        <v>1</v>
      </c>
      <c r="F47" s="292" t="s">
        <v>4</v>
      </c>
      <c r="G47" s="291">
        <v>2</v>
      </c>
      <c r="H47" s="293" t="str">
        <f>Global!H47</f>
        <v>Bélgica (Belgium)</v>
      </c>
      <c r="I47" s="283" t="str">
        <f t="shared" si="11"/>
        <v>V</v>
      </c>
      <c r="J47" s="284"/>
      <c r="K47" s="285">
        <f>IF(Global!E47="","",Global!E47)</f>
        <v>0</v>
      </c>
      <c r="L47" s="285">
        <f>IF(Global!G47="","",Global!G47)</f>
        <v>0</v>
      </c>
      <c r="M47" s="296" t="str">
        <f t="shared" si="1"/>
        <v>E</v>
      </c>
      <c r="N47" s="287">
        <f t="shared" si="12"/>
        <v>0</v>
      </c>
      <c r="O47" s="166"/>
      <c r="P47" s="166"/>
      <c r="Q47" s="166"/>
      <c r="R47" s="166"/>
      <c r="S47" s="166"/>
    </row>
    <row r="48" spans="1:19" s="158" customFormat="1" ht="30.95" customHeight="1" thickBot="1" x14ac:dyDescent="0.25">
      <c r="A48" s="276">
        <f>Global!A48</f>
        <v>44896</v>
      </c>
      <c r="B48" s="306">
        <f>Global!B48</f>
        <v>0.375</v>
      </c>
      <c r="C48" s="289">
        <f>Global!C48</f>
        <v>42</v>
      </c>
      <c r="D48" s="308" t="str">
        <f>Global!D48</f>
        <v>Canada</v>
      </c>
      <c r="E48" s="291">
        <v>1</v>
      </c>
      <c r="F48" s="309" t="s">
        <v>4</v>
      </c>
      <c r="G48" s="291">
        <v>2</v>
      </c>
      <c r="H48" s="310" t="str">
        <f>Global!H48</f>
        <v>Marruecos (Morocco)</v>
      </c>
      <c r="I48" s="283" t="str">
        <f t="shared" si="11"/>
        <v>V</v>
      </c>
      <c r="J48" s="311"/>
      <c r="K48" s="285">
        <f>IF(Global!E48="","",Global!E48)</f>
        <v>1</v>
      </c>
      <c r="L48" s="285">
        <f>IF(Global!G48="","",Global!G48)</f>
        <v>2</v>
      </c>
      <c r="M48" s="286" t="str">
        <f t="shared" si="1"/>
        <v>V</v>
      </c>
      <c r="N48" s="287">
        <f t="shared" si="12"/>
        <v>3</v>
      </c>
      <c r="O48" s="166"/>
      <c r="P48" s="166"/>
      <c r="Q48" s="166"/>
      <c r="R48" s="166"/>
      <c r="S48" s="166"/>
    </row>
    <row r="49" spans="1:19" s="158" customFormat="1" ht="17.25" customHeight="1" thickBot="1" x14ac:dyDescent="0.25">
      <c r="A49" s="297" t="str">
        <f>Global!A49</f>
        <v>GRUPO G (Group  G)</v>
      </c>
      <c r="B49" s="298"/>
      <c r="C49" s="299"/>
      <c r="D49" s="298"/>
      <c r="E49" s="300"/>
      <c r="F49" s="298"/>
      <c r="G49" s="300"/>
      <c r="H49" s="298"/>
      <c r="I49" s="301"/>
      <c r="J49" s="117"/>
      <c r="K49" s="302"/>
      <c r="L49" s="302"/>
      <c r="M49" s="303" t="str">
        <f t="shared" si="1"/>
        <v/>
      </c>
      <c r="N49" s="304"/>
      <c r="O49" s="166"/>
      <c r="P49" s="166"/>
      <c r="Q49" s="166"/>
      <c r="R49" s="166"/>
      <c r="S49" s="166"/>
    </row>
    <row r="50" spans="1:19" s="158" customFormat="1" ht="30.95" customHeight="1" thickBot="1" x14ac:dyDescent="0.25">
      <c r="A50" s="276">
        <f>Global!A50</f>
        <v>44889</v>
      </c>
      <c r="B50" s="305">
        <f>Global!B50</f>
        <v>0.54166666666666663</v>
      </c>
      <c r="C50" s="278">
        <f>Global!C50</f>
        <v>13</v>
      </c>
      <c r="D50" s="279" t="str">
        <f>Global!D50</f>
        <v>Brasil (Brazil)</v>
      </c>
      <c r="E50" s="280">
        <v>2</v>
      </c>
      <c r="F50" s="281" t="s">
        <v>4</v>
      </c>
      <c r="G50" s="280">
        <v>1</v>
      </c>
      <c r="H50" s="282" t="str">
        <f>Global!H50</f>
        <v>Serbia</v>
      </c>
      <c r="I50" s="283" t="str">
        <f t="shared" ref="I50:I55" si="13">IF(OR(E50="",G50=""),"",IF(E50&gt;G50,"L",IF(G50&gt;E50,"V","E")))</f>
        <v>L</v>
      </c>
      <c r="J50" s="284"/>
      <c r="K50" s="285">
        <f>IF(Global!E50="","",Global!E50)</f>
        <v>2</v>
      </c>
      <c r="L50" s="285">
        <f>IF(Global!G50="","",Global!G50)</f>
        <v>0</v>
      </c>
      <c r="M50" s="296" t="str">
        <f t="shared" si="1"/>
        <v>L</v>
      </c>
      <c r="N50" s="287">
        <f t="shared" ref="N50:N55" si="14">IF(M50="","",IF(AND(E50=K50,L50=G50),GPOSPuntosPorMarcador,0)+IF(M50=I50,GPOSPuntosPorGanador,0)+IF(E50-G50=K50-L50,GPOSPuntosPorDiferencia,0))</f>
        <v>1</v>
      </c>
      <c r="O50" s="166"/>
      <c r="P50" s="166"/>
      <c r="Q50" s="166"/>
      <c r="R50" s="166"/>
      <c r="S50" s="166"/>
    </row>
    <row r="51" spans="1:19" s="158" customFormat="1" ht="30.95" customHeight="1" thickBot="1" x14ac:dyDescent="0.25">
      <c r="A51" s="276">
        <f>Global!A51</f>
        <v>44889</v>
      </c>
      <c r="B51" s="306">
        <f>Global!B51</f>
        <v>0.16666666666666666</v>
      </c>
      <c r="C51" s="289">
        <f>Global!C51</f>
        <v>14</v>
      </c>
      <c r="D51" s="290" t="str">
        <f>Global!D51</f>
        <v>Suiza (Switzerland)</v>
      </c>
      <c r="E51" s="291">
        <v>1</v>
      </c>
      <c r="F51" s="292" t="s">
        <v>4</v>
      </c>
      <c r="G51" s="291">
        <v>1</v>
      </c>
      <c r="H51" s="293" t="str">
        <f>Global!H51</f>
        <v>Camerún (Cameroon)</v>
      </c>
      <c r="I51" s="283" t="str">
        <f t="shared" si="13"/>
        <v>E</v>
      </c>
      <c r="J51" s="284"/>
      <c r="K51" s="285">
        <f>IF(Global!E51="","",Global!E51)</f>
        <v>1</v>
      </c>
      <c r="L51" s="285">
        <f>IF(Global!G51="","",Global!G51)</f>
        <v>0</v>
      </c>
      <c r="M51" s="296" t="str">
        <f t="shared" si="1"/>
        <v>L</v>
      </c>
      <c r="N51" s="287">
        <f t="shared" si="14"/>
        <v>0</v>
      </c>
      <c r="O51" s="166"/>
      <c r="P51" s="166"/>
      <c r="Q51" s="166"/>
      <c r="R51" s="166"/>
      <c r="S51" s="166"/>
    </row>
    <row r="52" spans="1:19" s="158" customFormat="1" ht="30.95" customHeight="1" thickBot="1" x14ac:dyDescent="0.25">
      <c r="A52" s="276">
        <f>Global!A52</f>
        <v>44893</v>
      </c>
      <c r="B52" s="306">
        <f>Global!B52</f>
        <v>0.41666666666666669</v>
      </c>
      <c r="C52" s="289">
        <f>Global!C52</f>
        <v>29</v>
      </c>
      <c r="D52" s="290" t="str">
        <f>Global!D52</f>
        <v>Brasil (Brazil)</v>
      </c>
      <c r="E52" s="291">
        <v>3</v>
      </c>
      <c r="F52" s="292" t="s">
        <v>4</v>
      </c>
      <c r="G52" s="291">
        <v>1</v>
      </c>
      <c r="H52" s="293" t="str">
        <f>Global!H52</f>
        <v>Suiza (Switzerland)</v>
      </c>
      <c r="I52" s="283" t="str">
        <f t="shared" si="13"/>
        <v>L</v>
      </c>
      <c r="J52" s="284"/>
      <c r="K52" s="285">
        <f>IF(Global!E52="","",Global!E52)</f>
        <v>1</v>
      </c>
      <c r="L52" s="285">
        <f>IF(Global!G52="","",Global!G52)</f>
        <v>0</v>
      </c>
      <c r="M52" s="296" t="str">
        <f t="shared" si="1"/>
        <v>L</v>
      </c>
      <c r="N52" s="287">
        <f t="shared" si="14"/>
        <v>1</v>
      </c>
      <c r="O52" s="166"/>
      <c r="P52" s="166"/>
      <c r="Q52" s="166"/>
      <c r="R52" s="166"/>
      <c r="S52" s="166"/>
    </row>
    <row r="53" spans="1:19" s="158" customFormat="1" ht="30.95" customHeight="1" thickBot="1" x14ac:dyDescent="0.25">
      <c r="A53" s="276">
        <f>Global!A53</f>
        <v>44893</v>
      </c>
      <c r="B53" s="306">
        <f>Global!B53</f>
        <v>0.16666666666666666</v>
      </c>
      <c r="C53" s="289">
        <f>Global!C53</f>
        <v>30</v>
      </c>
      <c r="D53" s="290" t="str">
        <f>Global!D53</f>
        <v>Camerún (Cameroon)</v>
      </c>
      <c r="E53" s="291">
        <v>1</v>
      </c>
      <c r="F53" s="292" t="s">
        <v>4</v>
      </c>
      <c r="G53" s="291">
        <v>3</v>
      </c>
      <c r="H53" s="293" t="str">
        <f>Global!H53</f>
        <v>Serbia</v>
      </c>
      <c r="I53" s="283" t="str">
        <f t="shared" si="13"/>
        <v>V</v>
      </c>
      <c r="J53" s="284"/>
      <c r="K53" s="285">
        <f>IF(Global!E53="","",Global!E53)</f>
        <v>3</v>
      </c>
      <c r="L53" s="285">
        <f>IF(Global!G53="","",Global!G53)</f>
        <v>3</v>
      </c>
      <c r="M53" s="296" t="str">
        <f t="shared" si="1"/>
        <v>E</v>
      </c>
      <c r="N53" s="287">
        <f t="shared" si="14"/>
        <v>0</v>
      </c>
      <c r="O53" s="166"/>
      <c r="P53" s="166"/>
      <c r="Q53" s="166"/>
      <c r="R53" s="166"/>
      <c r="S53" s="166"/>
    </row>
    <row r="54" spans="1:19" s="158" customFormat="1" ht="30.95" customHeight="1" thickBot="1" x14ac:dyDescent="0.25">
      <c r="A54" s="276">
        <f>Global!A54</f>
        <v>44897</v>
      </c>
      <c r="B54" s="306">
        <f>Global!B54</f>
        <v>0.54166666666666663</v>
      </c>
      <c r="C54" s="289">
        <f>Global!C54</f>
        <v>45</v>
      </c>
      <c r="D54" s="290" t="str">
        <f>Global!D54</f>
        <v>Camerún (Cameroon)</v>
      </c>
      <c r="E54" s="291">
        <v>0</v>
      </c>
      <c r="F54" s="292" t="s">
        <v>4</v>
      </c>
      <c r="G54" s="291">
        <v>2</v>
      </c>
      <c r="H54" s="293" t="str">
        <f>Global!H54</f>
        <v>Brasil (Brazil)</v>
      </c>
      <c r="I54" s="283" t="str">
        <f t="shared" si="13"/>
        <v>V</v>
      </c>
      <c r="J54" s="284"/>
      <c r="K54" s="285">
        <f>IF(Global!E54="","",Global!E54)</f>
        <v>1</v>
      </c>
      <c r="L54" s="285">
        <f>IF(Global!G54="","",Global!G54)</f>
        <v>0</v>
      </c>
      <c r="M54" s="296" t="str">
        <f t="shared" si="1"/>
        <v>L</v>
      </c>
      <c r="N54" s="287">
        <f t="shared" si="14"/>
        <v>0</v>
      </c>
      <c r="O54" s="166"/>
      <c r="P54" s="166"/>
      <c r="Q54" s="166"/>
      <c r="R54" s="166"/>
      <c r="S54" s="166"/>
    </row>
    <row r="55" spans="1:19" s="158" customFormat="1" ht="30.95" customHeight="1" thickBot="1" x14ac:dyDescent="0.25">
      <c r="A55" s="276">
        <f>Global!A55</f>
        <v>44897</v>
      </c>
      <c r="B55" s="306">
        <f>Global!B55</f>
        <v>0.54166666666666663</v>
      </c>
      <c r="C55" s="289">
        <f>Global!C55</f>
        <v>46</v>
      </c>
      <c r="D55" s="290" t="str">
        <f>Global!D55</f>
        <v>Serbia</v>
      </c>
      <c r="E55" s="291">
        <v>1</v>
      </c>
      <c r="F55" s="292" t="s">
        <v>4</v>
      </c>
      <c r="G55" s="291">
        <v>0</v>
      </c>
      <c r="H55" s="293" t="str">
        <f>Global!H55</f>
        <v>Suiza (Switzerland)</v>
      </c>
      <c r="I55" s="283" t="str">
        <f t="shared" si="13"/>
        <v>L</v>
      </c>
      <c r="J55" s="284"/>
      <c r="K55" s="285">
        <f>IF(Global!E55="","",Global!E55)</f>
        <v>2</v>
      </c>
      <c r="L55" s="285">
        <f>IF(Global!G55="","",Global!G55)</f>
        <v>3</v>
      </c>
      <c r="M55" s="296" t="str">
        <f t="shared" si="1"/>
        <v>V</v>
      </c>
      <c r="N55" s="287">
        <f t="shared" si="14"/>
        <v>0</v>
      </c>
      <c r="O55" s="166"/>
      <c r="P55" s="166"/>
      <c r="Q55" s="166"/>
      <c r="R55" s="166"/>
      <c r="S55" s="166"/>
    </row>
    <row r="56" spans="1:19" s="158" customFormat="1" ht="17.25" customHeight="1" thickBot="1" x14ac:dyDescent="0.25">
      <c r="A56" s="297" t="str">
        <f>Global!A56</f>
        <v>GRUPO H (Group H)</v>
      </c>
      <c r="B56" s="298"/>
      <c r="C56" s="299"/>
      <c r="D56" s="298"/>
      <c r="E56" s="300"/>
      <c r="F56" s="298"/>
      <c r="G56" s="300"/>
      <c r="H56" s="298"/>
      <c r="I56" s="301"/>
      <c r="J56" s="117"/>
      <c r="K56" s="302"/>
      <c r="L56" s="302"/>
      <c r="M56" s="303" t="str">
        <f t="shared" si="1"/>
        <v/>
      </c>
      <c r="N56" s="304"/>
      <c r="O56" s="166"/>
      <c r="P56" s="166"/>
      <c r="Q56" s="166"/>
      <c r="R56" s="166"/>
      <c r="S56" s="166"/>
    </row>
    <row r="57" spans="1:19" s="158" customFormat="1" ht="30.95" customHeight="1" thickBot="1" x14ac:dyDescent="0.25">
      <c r="A57" s="276">
        <f>Global!A57</f>
        <v>44889</v>
      </c>
      <c r="B57" s="305">
        <f>Global!B57</f>
        <v>0.41666666666666669</v>
      </c>
      <c r="C57" s="278">
        <f>Global!C57</f>
        <v>15</v>
      </c>
      <c r="D57" s="279" t="str">
        <f>Global!D57</f>
        <v>Portugal</v>
      </c>
      <c r="E57" s="280">
        <v>1</v>
      </c>
      <c r="F57" s="281" t="s">
        <v>4</v>
      </c>
      <c r="G57" s="280">
        <v>0</v>
      </c>
      <c r="H57" s="282" t="str">
        <f>Global!H57</f>
        <v>Ghana</v>
      </c>
      <c r="I57" s="283" t="str">
        <f t="shared" ref="I57:I62" si="15">IF(OR(E57="",G57=""),"",IF(E57&gt;G57,"L",IF(G57&gt;E57,"V","E")))</f>
        <v>L</v>
      </c>
      <c r="J57" s="284"/>
      <c r="K57" s="285">
        <f>IF(Global!E57="","",Global!E57)</f>
        <v>3</v>
      </c>
      <c r="L57" s="285">
        <f>IF(Global!G57="","",Global!G57)</f>
        <v>2</v>
      </c>
      <c r="M57" s="296" t="str">
        <f t="shared" si="1"/>
        <v>L</v>
      </c>
      <c r="N57" s="287">
        <f t="shared" ref="N57:N62" si="16">IF(M57="","",IF(AND(E57=K57,L57=G57),GPOSPuntosPorMarcador,0)+IF(M57=I57,GPOSPuntosPorGanador,0)+IF(E57-G57=K57-L57,GPOSPuntosPorDiferencia,0))</f>
        <v>2</v>
      </c>
      <c r="O57" s="166"/>
      <c r="P57" s="166"/>
      <c r="Q57" s="166"/>
      <c r="R57" s="166"/>
      <c r="S57" s="166"/>
    </row>
    <row r="58" spans="1:19" s="158" customFormat="1" ht="30.95" customHeight="1" thickBot="1" x14ac:dyDescent="0.25">
      <c r="A58" s="276">
        <f>Global!A58</f>
        <v>44889</v>
      </c>
      <c r="B58" s="306">
        <f>Global!B58</f>
        <v>0.29166666666666669</v>
      </c>
      <c r="C58" s="289">
        <f>Global!C58</f>
        <v>16</v>
      </c>
      <c r="D58" s="290" t="str">
        <f>Global!D58</f>
        <v>Uruguay</v>
      </c>
      <c r="E58" s="280">
        <v>1</v>
      </c>
      <c r="F58" s="292" t="s">
        <v>4</v>
      </c>
      <c r="G58" s="291">
        <v>1</v>
      </c>
      <c r="H58" s="293" t="str">
        <f>Global!H58</f>
        <v>Corea del Sur (S. Korea)</v>
      </c>
      <c r="I58" s="283" t="str">
        <f t="shared" si="15"/>
        <v>E</v>
      </c>
      <c r="J58" s="284"/>
      <c r="K58" s="285">
        <f>IF(Global!E58="","",Global!E58)</f>
        <v>0</v>
      </c>
      <c r="L58" s="285">
        <f>IF(Global!G58="","",Global!G58)</f>
        <v>0</v>
      </c>
      <c r="M58" s="296" t="str">
        <f t="shared" si="1"/>
        <v>E</v>
      </c>
      <c r="N58" s="287">
        <f t="shared" si="16"/>
        <v>2</v>
      </c>
      <c r="O58" s="166"/>
      <c r="P58" s="166"/>
      <c r="Q58" s="166"/>
      <c r="R58" s="166"/>
      <c r="S58" s="166"/>
    </row>
    <row r="59" spans="1:19" s="158" customFormat="1" ht="30.95" customHeight="1" thickBot="1" x14ac:dyDescent="0.25">
      <c r="A59" s="276">
        <f>Global!A59</f>
        <v>44893</v>
      </c>
      <c r="B59" s="306">
        <f>Global!B59</f>
        <v>0.54166666666666663</v>
      </c>
      <c r="C59" s="289">
        <f>Global!C59</f>
        <v>31</v>
      </c>
      <c r="D59" s="290" t="str">
        <f>Global!D59</f>
        <v>Portugal</v>
      </c>
      <c r="E59" s="291">
        <v>2</v>
      </c>
      <c r="F59" s="292" t="s">
        <v>4</v>
      </c>
      <c r="G59" s="291">
        <v>1</v>
      </c>
      <c r="H59" s="293" t="str">
        <f>Global!H59</f>
        <v>Uruguay</v>
      </c>
      <c r="I59" s="283" t="str">
        <f t="shared" si="15"/>
        <v>L</v>
      </c>
      <c r="J59" s="284"/>
      <c r="K59" s="285">
        <f>IF(Global!E59="","",Global!E59)</f>
        <v>2</v>
      </c>
      <c r="L59" s="285">
        <f>IF(Global!G59="","",Global!G59)</f>
        <v>0</v>
      </c>
      <c r="M59" s="296" t="str">
        <f t="shared" si="1"/>
        <v>L</v>
      </c>
      <c r="N59" s="287">
        <f t="shared" si="16"/>
        <v>1</v>
      </c>
      <c r="O59" s="166"/>
      <c r="P59" s="166"/>
      <c r="Q59" s="166"/>
      <c r="R59" s="166"/>
      <c r="S59" s="166"/>
    </row>
    <row r="60" spans="1:19" s="158" customFormat="1" ht="30.95" customHeight="1" thickBot="1" x14ac:dyDescent="0.25">
      <c r="A60" s="276">
        <f>Global!A60</f>
        <v>44893</v>
      </c>
      <c r="B60" s="306">
        <f>Global!B60</f>
        <v>0.29166666666666669</v>
      </c>
      <c r="C60" s="289">
        <f>Global!C60</f>
        <v>32</v>
      </c>
      <c r="D60" s="290" t="str">
        <f>Global!D60</f>
        <v>Corea del Sur (S. Korea)</v>
      </c>
      <c r="E60" s="280">
        <v>1</v>
      </c>
      <c r="F60" s="292" t="s">
        <v>4</v>
      </c>
      <c r="G60" s="291">
        <v>0</v>
      </c>
      <c r="H60" s="293" t="str">
        <f>Global!H60</f>
        <v>Ghana</v>
      </c>
      <c r="I60" s="283" t="str">
        <f t="shared" si="15"/>
        <v>L</v>
      </c>
      <c r="J60" s="284"/>
      <c r="K60" s="285">
        <f>IF(Global!E60="","",Global!E60)</f>
        <v>2</v>
      </c>
      <c r="L60" s="285">
        <f>IF(Global!G60="","",Global!G60)</f>
        <v>3</v>
      </c>
      <c r="M60" s="296" t="str">
        <f t="shared" si="1"/>
        <v>V</v>
      </c>
      <c r="N60" s="287">
        <f t="shared" si="16"/>
        <v>0</v>
      </c>
      <c r="O60" s="166"/>
      <c r="P60" s="166"/>
      <c r="Q60" s="166"/>
      <c r="R60" s="166"/>
      <c r="S60" s="166"/>
    </row>
    <row r="61" spans="1:19" s="158" customFormat="1" ht="30.95" customHeight="1" thickBot="1" x14ac:dyDescent="0.25">
      <c r="A61" s="276">
        <f>Global!A61</f>
        <v>44897</v>
      </c>
      <c r="B61" s="306">
        <f>Global!B61</f>
        <v>0.375</v>
      </c>
      <c r="C61" s="289">
        <f>Global!C61</f>
        <v>47</v>
      </c>
      <c r="D61" s="290" t="str">
        <f>Global!D61</f>
        <v>Corea del Sur (S. Korea)</v>
      </c>
      <c r="E61" s="291">
        <v>0</v>
      </c>
      <c r="F61" s="292" t="s">
        <v>4</v>
      </c>
      <c r="G61" s="291">
        <v>1</v>
      </c>
      <c r="H61" s="293" t="str">
        <f>Global!H61</f>
        <v>Portugal</v>
      </c>
      <c r="I61" s="283" t="str">
        <f t="shared" si="15"/>
        <v>V</v>
      </c>
      <c r="J61" s="284"/>
      <c r="K61" s="285">
        <f>IF(Global!E61="","",Global!E61)</f>
        <v>2</v>
      </c>
      <c r="L61" s="285">
        <f>IF(Global!G61="","",Global!G61)</f>
        <v>1</v>
      </c>
      <c r="M61" s="296" t="str">
        <f t="shared" si="1"/>
        <v>L</v>
      </c>
      <c r="N61" s="287">
        <f t="shared" si="16"/>
        <v>0</v>
      </c>
      <c r="O61" s="166"/>
      <c r="P61" s="166"/>
      <c r="Q61" s="166"/>
      <c r="R61" s="166"/>
      <c r="S61" s="166"/>
    </row>
    <row r="62" spans="1:19" s="158" customFormat="1" ht="30.95" customHeight="1" thickBot="1" x14ac:dyDescent="0.25">
      <c r="A62" s="276">
        <f>Global!A62</f>
        <v>44897</v>
      </c>
      <c r="B62" s="306">
        <f>Global!B62</f>
        <v>0.375</v>
      </c>
      <c r="C62" s="289">
        <f>Global!C62</f>
        <v>48</v>
      </c>
      <c r="D62" s="290" t="str">
        <f>Global!D62</f>
        <v>Ghana</v>
      </c>
      <c r="E62" s="291">
        <v>0</v>
      </c>
      <c r="F62" s="292" t="s">
        <v>4</v>
      </c>
      <c r="G62" s="291">
        <v>1</v>
      </c>
      <c r="H62" s="293" t="str">
        <f>Global!H62</f>
        <v>Uruguay</v>
      </c>
      <c r="I62" s="283" t="str">
        <f t="shared" si="15"/>
        <v>V</v>
      </c>
      <c r="J62" s="284"/>
      <c r="K62" s="285">
        <f>IF(Global!E62="","",Global!E62)</f>
        <v>0</v>
      </c>
      <c r="L62" s="285">
        <f>IF(Global!G62="","",Global!G62)</f>
        <v>2</v>
      </c>
      <c r="M62" s="296" t="str">
        <f t="shared" si="1"/>
        <v>V</v>
      </c>
      <c r="N62" s="287">
        <f t="shared" si="16"/>
        <v>1</v>
      </c>
      <c r="O62" s="166"/>
      <c r="P62" s="166"/>
      <c r="Q62" s="166"/>
      <c r="R62" s="166"/>
      <c r="S62" s="166"/>
    </row>
    <row r="63" spans="1:19" s="158" customFormat="1" ht="17.25" customHeight="1" thickBot="1" x14ac:dyDescent="0.25">
      <c r="A63" s="297" t="str">
        <f>Global!A63</f>
        <v>OCTAVOS DE FINAL (Round of 16)</v>
      </c>
      <c r="B63" s="312"/>
      <c r="C63" s="313"/>
      <c r="D63" s="298"/>
      <c r="E63" s="300"/>
      <c r="F63" s="298"/>
      <c r="G63" s="300"/>
      <c r="H63" s="298"/>
      <c r="I63" s="301"/>
      <c r="J63" s="117"/>
      <c r="K63" s="302"/>
      <c r="L63" s="302"/>
      <c r="M63" s="303" t="str">
        <f t="shared" si="1"/>
        <v/>
      </c>
      <c r="N63" s="304"/>
      <c r="O63" s="166"/>
      <c r="P63" s="166"/>
      <c r="Q63" s="166"/>
      <c r="R63" s="166"/>
      <c r="S63" s="166"/>
    </row>
    <row r="64" spans="1:19" s="158" customFormat="1" ht="30.95" customHeight="1" thickBot="1" x14ac:dyDescent="0.25">
      <c r="A64" s="276">
        <f>Global!A64</f>
        <v>44898</v>
      </c>
      <c r="B64" s="305">
        <f>Global!B64</f>
        <v>0.375</v>
      </c>
      <c r="C64" s="278">
        <f>Global!C64</f>
        <v>49</v>
      </c>
      <c r="D64" s="281" t="str">
        <f>Global!D64</f>
        <v>Holanda (Holland)</v>
      </c>
      <c r="E64" s="280">
        <v>1</v>
      </c>
      <c r="F64" s="281" t="s">
        <v>4</v>
      </c>
      <c r="G64" s="280">
        <v>0</v>
      </c>
      <c r="H64" s="314" t="str">
        <f>Global!H64</f>
        <v>Estados Unidos (USA)</v>
      </c>
      <c r="I64" s="283" t="str">
        <f t="shared" ref="I64:I71" si="17">IF(OR(E64="",G64=""),"",IF(E64&gt;G64,"L",IF(G64&gt;E64,"V","E")))</f>
        <v>L</v>
      </c>
      <c r="J64" s="284"/>
      <c r="K64" s="285">
        <f>IF(Global!E64="","",Global!E64)</f>
        <v>3</v>
      </c>
      <c r="L64" s="285">
        <f>IF(Global!G64="","",Global!G64)</f>
        <v>1</v>
      </c>
      <c r="M64" s="296" t="str">
        <f t="shared" si="1"/>
        <v>L</v>
      </c>
      <c r="N64" s="287">
        <f t="shared" ref="N64:N71" si="18">IF(M64="","",IF(AND(E64=K64,L64=G64),OCTPuntosPorMarcador,0)+IF(M64=I64,OCTPuntosPorGanador,0)+IF(E64-G64=K64-L64,OCTPuntosPorDiferencia,0))</f>
        <v>3</v>
      </c>
      <c r="O64" s="166"/>
      <c r="P64" s="166"/>
      <c r="Q64" s="166"/>
      <c r="R64" s="166"/>
      <c r="S64" s="166"/>
    </row>
    <row r="65" spans="1:19" s="158" customFormat="1" ht="30.95" customHeight="1" thickBot="1" x14ac:dyDescent="0.25">
      <c r="A65" s="276">
        <f>Global!A65</f>
        <v>44898</v>
      </c>
      <c r="B65" s="306">
        <f>Global!B65</f>
        <v>0.54166666666666663</v>
      </c>
      <c r="C65" s="289">
        <f>Global!C65</f>
        <v>50</v>
      </c>
      <c r="D65" s="292" t="str">
        <f>Global!D65</f>
        <v>Argentina</v>
      </c>
      <c r="E65" s="291">
        <v>2</v>
      </c>
      <c r="F65" s="292" t="s">
        <v>4</v>
      </c>
      <c r="G65" s="291">
        <v>1</v>
      </c>
      <c r="H65" s="315" t="str">
        <f>Global!H65</f>
        <v>Australia</v>
      </c>
      <c r="I65" s="283" t="str">
        <f t="shared" si="17"/>
        <v>L</v>
      </c>
      <c r="J65" s="284"/>
      <c r="K65" s="285">
        <f>IF(Global!E65="","",Global!E65)</f>
        <v>2</v>
      </c>
      <c r="L65" s="285">
        <f>IF(Global!G65="","",Global!G65)</f>
        <v>1</v>
      </c>
      <c r="M65" s="296" t="str">
        <f t="shared" si="1"/>
        <v>L</v>
      </c>
      <c r="N65" s="287">
        <f t="shared" si="18"/>
        <v>5</v>
      </c>
      <c r="O65" s="166"/>
      <c r="P65" s="166"/>
      <c r="Q65" s="166"/>
      <c r="R65" s="166"/>
      <c r="S65" s="166"/>
    </row>
    <row r="66" spans="1:19" s="158" customFormat="1" ht="30.95" customHeight="1" thickBot="1" x14ac:dyDescent="0.25">
      <c r="A66" s="276">
        <f>Global!A66</f>
        <v>44899</v>
      </c>
      <c r="B66" s="306">
        <f>Global!B66</f>
        <v>0.375</v>
      </c>
      <c r="C66" s="289">
        <f>Global!C66</f>
        <v>51</v>
      </c>
      <c r="D66" s="292" t="str">
        <f>Global!D66</f>
        <v>Francia (France)</v>
      </c>
      <c r="E66" s="291">
        <v>2</v>
      </c>
      <c r="F66" s="292" t="s">
        <v>4</v>
      </c>
      <c r="G66" s="291">
        <v>1</v>
      </c>
      <c r="H66" s="315" t="str">
        <f>Global!H66</f>
        <v>Polonia (Poland)</v>
      </c>
      <c r="I66" s="283" t="str">
        <f t="shared" si="17"/>
        <v>L</v>
      </c>
      <c r="J66" s="284"/>
      <c r="K66" s="285">
        <f>IF(Global!E66="","",Global!E66)</f>
        <v>3</v>
      </c>
      <c r="L66" s="285">
        <f>IF(Global!G66="","",Global!G66)</f>
        <v>1</v>
      </c>
      <c r="M66" s="296" t="str">
        <f t="shared" si="1"/>
        <v>L</v>
      </c>
      <c r="N66" s="287">
        <f t="shared" si="18"/>
        <v>3</v>
      </c>
      <c r="O66" s="166"/>
      <c r="P66" s="166"/>
      <c r="Q66" s="166"/>
      <c r="R66" s="166"/>
      <c r="S66" s="166"/>
    </row>
    <row r="67" spans="1:19" s="158" customFormat="1" ht="30.95" customHeight="1" thickBot="1" x14ac:dyDescent="0.25">
      <c r="A67" s="276">
        <f>Global!A67</f>
        <v>44899</v>
      </c>
      <c r="B67" s="306">
        <f>Global!B67</f>
        <v>0.54166666666666663</v>
      </c>
      <c r="C67" s="289">
        <f>Global!C67</f>
        <v>52</v>
      </c>
      <c r="D67" s="292" t="str">
        <f>Global!D67</f>
        <v>Inglaterra (England)</v>
      </c>
      <c r="E67" s="291">
        <v>1</v>
      </c>
      <c r="F67" s="292" t="s">
        <v>4</v>
      </c>
      <c r="G67" s="291">
        <v>0</v>
      </c>
      <c r="H67" s="315" t="str">
        <f>Global!H67</f>
        <v>Senegal</v>
      </c>
      <c r="I67" s="283" t="str">
        <f t="shared" si="17"/>
        <v>L</v>
      </c>
      <c r="J67" s="284"/>
      <c r="K67" s="285">
        <f>IF(Global!E67="","",Global!E67)</f>
        <v>3</v>
      </c>
      <c r="L67" s="285">
        <f>IF(Global!G67="","",Global!G67)</f>
        <v>0</v>
      </c>
      <c r="M67" s="296" t="str">
        <f t="shared" si="1"/>
        <v>L</v>
      </c>
      <c r="N67" s="287">
        <f t="shared" si="18"/>
        <v>3</v>
      </c>
      <c r="O67" s="166"/>
      <c r="P67" s="166"/>
      <c r="Q67" s="166"/>
      <c r="R67" s="166"/>
      <c r="S67" s="166"/>
    </row>
    <row r="68" spans="1:19" s="158" customFormat="1" ht="30.95" customHeight="1" thickBot="1" x14ac:dyDescent="0.25">
      <c r="A68" s="276">
        <f>Global!A68</f>
        <v>44900</v>
      </c>
      <c r="B68" s="306">
        <f>Global!B68</f>
        <v>0.375</v>
      </c>
      <c r="C68" s="289">
        <f>Global!C68</f>
        <v>53</v>
      </c>
      <c r="D68" s="292" t="str">
        <f>Global!D68</f>
        <v>Japón (Japan)</v>
      </c>
      <c r="E68" s="291">
        <v>2</v>
      </c>
      <c r="F68" s="292" t="s">
        <v>4</v>
      </c>
      <c r="G68" s="291">
        <v>2</v>
      </c>
      <c r="H68" s="315" t="str">
        <f>Global!H68</f>
        <v>Croacia</v>
      </c>
      <c r="I68" s="283" t="str">
        <f t="shared" si="17"/>
        <v>E</v>
      </c>
      <c r="J68" s="284"/>
      <c r="K68" s="285">
        <f>IF(Global!E68="","",Global!E68)</f>
        <v>1</v>
      </c>
      <c r="L68" s="285">
        <f>IF(Global!G68="","",Global!G68)</f>
        <v>1</v>
      </c>
      <c r="M68" s="296" t="str">
        <f t="shared" si="1"/>
        <v>E</v>
      </c>
      <c r="N68" s="287">
        <f t="shared" si="18"/>
        <v>4</v>
      </c>
      <c r="O68" s="166"/>
      <c r="P68" s="166"/>
      <c r="Q68" s="166"/>
      <c r="R68" s="166"/>
      <c r="S68" s="166"/>
    </row>
    <row r="69" spans="1:19" s="158" customFormat="1" ht="30.95" customHeight="1" thickBot="1" x14ac:dyDescent="0.25">
      <c r="A69" s="276">
        <f>Global!A69</f>
        <v>44900</v>
      </c>
      <c r="B69" s="306">
        <f>Global!B69</f>
        <v>0.54166666666666663</v>
      </c>
      <c r="C69" s="289">
        <f>Global!C69</f>
        <v>54</v>
      </c>
      <c r="D69" s="292" t="str">
        <f>Global!D69</f>
        <v>Brasil (Brazil)</v>
      </c>
      <c r="E69" s="291">
        <v>1</v>
      </c>
      <c r="F69" s="292" t="s">
        <v>4</v>
      </c>
      <c r="G69" s="291">
        <v>0</v>
      </c>
      <c r="H69" s="315" t="str">
        <f>Global!H69</f>
        <v>Corea del Sur (S. Korea)</v>
      </c>
      <c r="I69" s="283" t="str">
        <f t="shared" si="17"/>
        <v>L</v>
      </c>
      <c r="J69" s="284"/>
      <c r="K69" s="285">
        <f>IF(Global!E69="","",Global!E69)</f>
        <v>4</v>
      </c>
      <c r="L69" s="285">
        <f>IF(Global!G69="","",Global!G69)</f>
        <v>1</v>
      </c>
      <c r="M69" s="296" t="str">
        <f t="shared" si="1"/>
        <v>L</v>
      </c>
      <c r="N69" s="287">
        <f t="shared" si="18"/>
        <v>3</v>
      </c>
      <c r="O69" s="166"/>
      <c r="P69" s="166"/>
      <c r="Q69" s="166"/>
      <c r="R69" s="166"/>
      <c r="S69" s="166"/>
    </row>
    <row r="70" spans="1:19" s="158" customFormat="1" ht="30.95" customHeight="1" thickBot="1" x14ac:dyDescent="0.25">
      <c r="A70" s="276">
        <f>Global!A70</f>
        <v>44901</v>
      </c>
      <c r="B70" s="306">
        <f>Global!B70</f>
        <v>0.375</v>
      </c>
      <c r="C70" s="289">
        <f>Global!C70</f>
        <v>55</v>
      </c>
      <c r="D70" s="292" t="str">
        <f>Global!D70</f>
        <v>Marruecos (Morocco)</v>
      </c>
      <c r="E70" s="291">
        <v>2</v>
      </c>
      <c r="F70" s="292" t="s">
        <v>4</v>
      </c>
      <c r="G70" s="291">
        <v>1</v>
      </c>
      <c r="H70" s="315" t="str">
        <f>Global!H70</f>
        <v>España (Spain)</v>
      </c>
      <c r="I70" s="283" t="str">
        <f t="shared" si="17"/>
        <v>L</v>
      </c>
      <c r="J70" s="284"/>
      <c r="K70" s="285">
        <f>IF(Global!E70="","",Global!E70)</f>
        <v>0</v>
      </c>
      <c r="L70" s="285">
        <f>IF(Global!G70="","",Global!G70)</f>
        <v>0</v>
      </c>
      <c r="M70" s="296" t="str">
        <f t="shared" si="1"/>
        <v>E</v>
      </c>
      <c r="N70" s="287">
        <f t="shared" si="18"/>
        <v>0</v>
      </c>
      <c r="O70" s="166"/>
      <c r="P70" s="166"/>
      <c r="Q70" s="166"/>
      <c r="R70" s="166"/>
      <c r="S70" s="166"/>
    </row>
    <row r="71" spans="1:19" s="158" customFormat="1" ht="30.95" customHeight="1" thickBot="1" x14ac:dyDescent="0.25">
      <c r="A71" s="276">
        <f>Global!A71</f>
        <v>44901</v>
      </c>
      <c r="B71" s="306">
        <f>Global!B71</f>
        <v>0.54166666666666663</v>
      </c>
      <c r="C71" s="289">
        <f>Global!C71</f>
        <v>56</v>
      </c>
      <c r="D71" s="292" t="str">
        <f>Global!D71</f>
        <v>Portugal</v>
      </c>
      <c r="E71" s="291">
        <v>2</v>
      </c>
      <c r="F71" s="292" t="s">
        <v>4</v>
      </c>
      <c r="G71" s="291">
        <v>1</v>
      </c>
      <c r="H71" s="315" t="str">
        <f>Global!H71</f>
        <v>Suiza (Switzerland)</v>
      </c>
      <c r="I71" s="283" t="str">
        <f t="shared" si="17"/>
        <v>L</v>
      </c>
      <c r="J71" s="284"/>
      <c r="K71" s="285">
        <f>IF(Global!E71="","",Global!E71)</f>
        <v>6</v>
      </c>
      <c r="L71" s="285">
        <f>IF(Global!G71="","",Global!G71)</f>
        <v>1</v>
      </c>
      <c r="M71" s="296" t="str">
        <f t="shared" si="1"/>
        <v>L</v>
      </c>
      <c r="N71" s="287">
        <f t="shared" si="18"/>
        <v>3</v>
      </c>
      <c r="O71" s="166"/>
      <c r="P71" s="166"/>
      <c r="Q71" s="166"/>
      <c r="R71" s="166"/>
      <c r="S71" s="166"/>
    </row>
    <row r="72" spans="1:19" s="158" customFormat="1" ht="17.25" customHeight="1" thickBot="1" x14ac:dyDescent="0.25">
      <c r="A72" s="297" t="str">
        <f>Global!A72</f>
        <v>CUARTOS DE FINAL (Quarterfinals)</v>
      </c>
      <c r="B72" s="312"/>
      <c r="C72" s="313"/>
      <c r="D72" s="298"/>
      <c r="E72" s="300"/>
      <c r="F72" s="298"/>
      <c r="G72" s="300" t="s">
        <v>73</v>
      </c>
      <c r="H72" s="298"/>
      <c r="I72" s="301"/>
      <c r="J72" s="117"/>
      <c r="K72" s="302"/>
      <c r="L72" s="302"/>
      <c r="M72" s="303" t="str">
        <f t="shared" ref="M72:M83" si="19">IF(OR(K72="",L72=""),"",IF(K72&gt;L72,"L",IF(L72&gt;K72,"V","E")))</f>
        <v/>
      </c>
      <c r="N72" s="304"/>
      <c r="O72" s="166"/>
      <c r="P72" s="166"/>
      <c r="Q72" s="166"/>
      <c r="R72" s="166"/>
      <c r="S72" s="166"/>
    </row>
    <row r="73" spans="1:19" s="158" customFormat="1" ht="30.95" customHeight="1" thickBot="1" x14ac:dyDescent="0.25">
      <c r="A73" s="276">
        <f>Global!A73</f>
        <v>44904</v>
      </c>
      <c r="B73" s="305">
        <f>Global!B73</f>
        <v>0.375</v>
      </c>
      <c r="C73" s="278">
        <f>Global!C73</f>
        <v>57</v>
      </c>
      <c r="D73" s="292" t="str">
        <f>Global!D73</f>
        <v>Croacia</v>
      </c>
      <c r="E73" s="280">
        <v>0</v>
      </c>
      <c r="F73" s="281" t="s">
        <v>4</v>
      </c>
      <c r="G73" s="280">
        <v>2</v>
      </c>
      <c r="H73" s="315" t="str">
        <f>Global!H73</f>
        <v>Brasil (Brazil)</v>
      </c>
      <c r="I73" s="283" t="str">
        <f>IF(OR(E73="",G73=""),"",IF(E73&gt;G73,"L",IF(G73&gt;E73,"V","E")))</f>
        <v>V</v>
      </c>
      <c r="J73" s="284"/>
      <c r="K73" s="285">
        <f>IF(Global!E73="","",Global!E73)</f>
        <v>0</v>
      </c>
      <c r="L73" s="285">
        <f>IF(Global!G73="","",Global!G73)</f>
        <v>0</v>
      </c>
      <c r="M73" s="296" t="str">
        <f t="shared" si="19"/>
        <v>E</v>
      </c>
      <c r="N73" s="287">
        <f>IF(M73="","",IF(AND(E73=K73,L73=G73),CTOSPuntosPorMarcador,0)+IF(M73=I73,CTOSPuntosPorGanador,0)+IF(E73-G73=K73-L73,CTOSPuntosPorDiferencia,0))</f>
        <v>0</v>
      </c>
      <c r="O73" s="166"/>
      <c r="P73" s="166"/>
      <c r="Q73" s="166"/>
      <c r="R73" s="166"/>
      <c r="S73" s="166"/>
    </row>
    <row r="74" spans="1:19" s="158" customFormat="1" ht="30.95" customHeight="1" thickBot="1" x14ac:dyDescent="0.25">
      <c r="A74" s="276">
        <f>Global!A74</f>
        <v>44904</v>
      </c>
      <c r="B74" s="306">
        <f>Global!B74</f>
        <v>0.54166666666666663</v>
      </c>
      <c r="C74" s="289">
        <f>Global!C74</f>
        <v>58</v>
      </c>
      <c r="D74" s="292" t="str">
        <f>Global!D74</f>
        <v>Holanda (Holland)</v>
      </c>
      <c r="E74" s="291">
        <v>0</v>
      </c>
      <c r="F74" s="292" t="s">
        <v>4</v>
      </c>
      <c r="G74" s="280">
        <v>1</v>
      </c>
      <c r="H74" s="315" t="str">
        <f>Global!H74</f>
        <v>Argentina</v>
      </c>
      <c r="I74" s="283" t="str">
        <f>IF(OR(E74="",G74=""),"",IF(E74&gt;G74,"L",IF(G74&gt;E74,"V","E")))</f>
        <v>V</v>
      </c>
      <c r="J74" s="284"/>
      <c r="K74" s="285">
        <f>IF(Global!E74="","",Global!E74)</f>
        <v>2</v>
      </c>
      <c r="L74" s="285">
        <f>IF(Global!G74="","",Global!G74)</f>
        <v>2</v>
      </c>
      <c r="M74" s="296" t="str">
        <f t="shared" si="19"/>
        <v>E</v>
      </c>
      <c r="N74" s="287">
        <f>IF(M74="","",IF(AND(E74=K74,L74=G74),CTOSPuntosPorMarcador,0)+IF(M74=I74,CTOSPuntosPorGanador,0)+IF(E74-G74=K74-L74,CTOSPuntosPorDiferencia,0))</f>
        <v>0</v>
      </c>
      <c r="O74" s="166"/>
      <c r="P74" s="166"/>
      <c r="Q74" s="166"/>
      <c r="R74" s="166"/>
      <c r="S74" s="166"/>
    </row>
    <row r="75" spans="1:19" s="158" customFormat="1" ht="30.95" customHeight="1" thickBot="1" x14ac:dyDescent="0.25">
      <c r="A75" s="276">
        <f>Global!A75</f>
        <v>44905</v>
      </c>
      <c r="B75" s="306">
        <f>Global!B75</f>
        <v>0.375</v>
      </c>
      <c r="C75" s="289">
        <f>Global!C75</f>
        <v>59</v>
      </c>
      <c r="D75" s="292" t="str">
        <f>Global!D75</f>
        <v>Marruecos (Morocco)</v>
      </c>
      <c r="E75" s="291">
        <v>1</v>
      </c>
      <c r="F75" s="292" t="s">
        <v>4</v>
      </c>
      <c r="G75" s="280">
        <v>1</v>
      </c>
      <c r="H75" s="315" t="str">
        <f>Global!H75</f>
        <v>Portugal</v>
      </c>
      <c r="I75" s="283" t="str">
        <f>IF(OR(E75="",G75=""),"",IF(E75&gt;G75,"L",IF(G75&gt;E75,"V","E")))</f>
        <v>E</v>
      </c>
      <c r="J75" s="284"/>
      <c r="K75" s="285">
        <f>IF(Global!E75="","",Global!E75)</f>
        <v>1</v>
      </c>
      <c r="L75" s="285">
        <f>IF(Global!G75="","",Global!G75)</f>
        <v>0</v>
      </c>
      <c r="M75" s="296" t="str">
        <f t="shared" si="19"/>
        <v>L</v>
      </c>
      <c r="N75" s="287">
        <f>IF(M75="","",IF(AND(E75=K75,L75=G75),CTOSPuntosPorMarcador,0)+IF(M75=I75,CTOSPuntosPorGanador,0)+IF(E75-G75=K75-L75,CTOSPuntosPorDiferencia,0))</f>
        <v>0</v>
      </c>
      <c r="O75" s="166"/>
      <c r="P75" s="166"/>
      <c r="Q75" s="166"/>
      <c r="R75" s="166"/>
      <c r="S75" s="166"/>
    </row>
    <row r="76" spans="1:19" s="158" customFormat="1" ht="30.95" customHeight="1" thickBot="1" x14ac:dyDescent="0.25">
      <c r="A76" s="276">
        <f>Global!A76</f>
        <v>44905</v>
      </c>
      <c r="B76" s="306">
        <f>Global!B76</f>
        <v>0.54166666666666663</v>
      </c>
      <c r="C76" s="289">
        <f>Global!C76</f>
        <v>60</v>
      </c>
      <c r="D76" s="292" t="str">
        <f>Global!D76</f>
        <v>Francia (France)</v>
      </c>
      <c r="E76" s="291">
        <v>1</v>
      </c>
      <c r="F76" s="292" t="s">
        <v>4</v>
      </c>
      <c r="G76" s="280">
        <v>0</v>
      </c>
      <c r="H76" s="315" t="str">
        <f>Global!H76</f>
        <v>Inglaterra (England)</v>
      </c>
      <c r="I76" s="283" t="str">
        <f>IF(OR(E76="",G76=""),"",IF(E76&gt;G76,"L",IF(G76&gt;E76,"V","E")))</f>
        <v>L</v>
      </c>
      <c r="J76" s="284"/>
      <c r="K76" s="285">
        <f>IF(Global!E76="","",Global!E76)</f>
        <v>2</v>
      </c>
      <c r="L76" s="285">
        <f>IF(Global!G76="","",Global!G76)</f>
        <v>1</v>
      </c>
      <c r="M76" s="296" t="str">
        <f t="shared" si="19"/>
        <v>L</v>
      </c>
      <c r="N76" s="287">
        <f>IF(M76="","",IF(AND(E76=K76,L76=G76),CTOSPuntosPorMarcador,0)+IF(M76=I76,CTOSPuntosPorGanador,0)+IF(E76-G76=K76-L76,CTOSPuntosPorDiferencia,0))</f>
        <v>6</v>
      </c>
      <c r="O76" s="166"/>
      <c r="P76" s="166"/>
      <c r="Q76" s="166"/>
      <c r="R76" s="166"/>
      <c r="S76" s="166"/>
    </row>
    <row r="77" spans="1:19" s="158" customFormat="1" ht="17.25" customHeight="1" thickBot="1" x14ac:dyDescent="0.25">
      <c r="A77" s="297" t="str">
        <f>Global!A77</f>
        <v>SEMIFINALES (Semifinals)</v>
      </c>
      <c r="B77" s="298"/>
      <c r="C77" s="299"/>
      <c r="D77" s="298"/>
      <c r="E77" s="300"/>
      <c r="F77" s="298"/>
      <c r="G77" s="300"/>
      <c r="H77" s="298"/>
      <c r="I77" s="301"/>
      <c r="J77" s="117"/>
      <c r="K77" s="302"/>
      <c r="L77" s="302"/>
      <c r="M77" s="303" t="str">
        <f t="shared" si="19"/>
        <v/>
      </c>
      <c r="N77" s="304"/>
      <c r="O77" s="166"/>
      <c r="P77" s="166"/>
      <c r="Q77" s="166"/>
      <c r="R77" s="166"/>
      <c r="S77" s="166"/>
    </row>
    <row r="78" spans="1:19" s="158" customFormat="1" ht="30.95" customHeight="1" thickBot="1" x14ac:dyDescent="0.25">
      <c r="A78" s="276">
        <f>Global!A78</f>
        <v>44908</v>
      </c>
      <c r="B78" s="305">
        <f>Global!B78</f>
        <v>0.54166666666666663</v>
      </c>
      <c r="C78" s="278">
        <f>Global!C78</f>
        <v>61</v>
      </c>
      <c r="D78" s="281" t="str">
        <f>Global!D78</f>
        <v>Croacia</v>
      </c>
      <c r="E78" s="280">
        <v>3</v>
      </c>
      <c r="F78" s="281" t="s">
        <v>4</v>
      </c>
      <c r="G78" s="280">
        <v>1</v>
      </c>
      <c r="H78" s="314" t="str">
        <f>Global!H78</f>
        <v>Argentina</v>
      </c>
      <c r="I78" s="283" t="str">
        <f>IF(OR(E78="",G78=""),"",IF(E78&gt;G78,"L",IF(G78&gt;E78,"V","E")))</f>
        <v>L</v>
      </c>
      <c r="J78" s="284"/>
      <c r="K78" s="285">
        <f>IF(Global!E78="","",Global!E78)</f>
        <v>0</v>
      </c>
      <c r="L78" s="285">
        <f>IF(Global!G78="","",Global!G78)</f>
        <v>3</v>
      </c>
      <c r="M78" s="296" t="str">
        <f t="shared" si="19"/>
        <v>V</v>
      </c>
      <c r="N78" s="287">
        <f>IF(M78="","",IF(AND(E78=K78,L78=G78),SEMIPuntosPorMarcador,0)+IF(M78=I78,SEMIPuntosPorGanador,0)+IF(E78-G78=K78-L78,SEMIPuntosPorDiferencia,0))</f>
        <v>0</v>
      </c>
      <c r="O78" s="166"/>
      <c r="P78" s="166"/>
      <c r="Q78" s="166"/>
      <c r="R78" s="166"/>
      <c r="S78" s="166"/>
    </row>
    <row r="79" spans="1:19" s="158" customFormat="1" ht="30.95" customHeight="1" thickBot="1" x14ac:dyDescent="0.25">
      <c r="A79" s="276">
        <f>Global!A79</f>
        <v>44909</v>
      </c>
      <c r="B79" s="306">
        <f>Global!B79</f>
        <v>0.54166666666666663</v>
      </c>
      <c r="C79" s="289">
        <f>Global!C79</f>
        <v>62</v>
      </c>
      <c r="D79" s="292" t="str">
        <f>Global!D79</f>
        <v>Marruecos (Morocco)</v>
      </c>
      <c r="E79" s="291">
        <v>2</v>
      </c>
      <c r="F79" s="292" t="s">
        <v>4</v>
      </c>
      <c r="G79" s="291">
        <v>1</v>
      </c>
      <c r="H79" s="315" t="str">
        <f>Global!H79</f>
        <v>Francia (France)</v>
      </c>
      <c r="I79" s="283" t="str">
        <f>IF(OR(E79="",G79=""),"",IF(E79&gt;G79,"L",IF(G79&gt;E79,"V","E")))</f>
        <v>L</v>
      </c>
      <c r="J79" s="284"/>
      <c r="K79" s="285">
        <f>IF(Global!E79="","",Global!E79)</f>
        <v>0</v>
      </c>
      <c r="L79" s="285">
        <f>IF(Global!G79="","",Global!G79)</f>
        <v>2</v>
      </c>
      <c r="M79" s="296" t="str">
        <f t="shared" si="19"/>
        <v>V</v>
      </c>
      <c r="N79" s="287">
        <f>IF(M79="","",IF(AND(E79=K79,L79=G79),SEMIPuntosPorMarcador,0)+IF(M79=I79,SEMIPuntosPorGanador,0)+IF(E79-G79=K79-L79,SEMIPuntosPorDiferencia,0))</f>
        <v>0</v>
      </c>
      <c r="O79" s="166"/>
      <c r="P79" s="166"/>
      <c r="Q79" s="166"/>
      <c r="R79" s="166"/>
      <c r="S79" s="166"/>
    </row>
    <row r="80" spans="1:19" s="158" customFormat="1" ht="17.25" customHeight="1" thickBot="1" x14ac:dyDescent="0.25">
      <c r="A80" s="297" t="str">
        <f>Global!A80</f>
        <v>TERCER PUESTO (Third Place)</v>
      </c>
      <c r="B80" s="312"/>
      <c r="C80" s="313"/>
      <c r="D80" s="298"/>
      <c r="E80" s="300"/>
      <c r="F80" s="298"/>
      <c r="G80" s="300"/>
      <c r="H80" s="298"/>
      <c r="I80" s="301"/>
      <c r="J80" s="117"/>
      <c r="K80" s="302"/>
      <c r="L80" s="302"/>
      <c r="M80" s="303" t="str">
        <f t="shared" si="19"/>
        <v/>
      </c>
      <c r="N80" s="304"/>
      <c r="O80" s="166"/>
      <c r="P80" s="166"/>
      <c r="Q80" s="166"/>
      <c r="R80" s="166"/>
      <c r="S80" s="166"/>
    </row>
    <row r="81" spans="1:19" s="158" customFormat="1" ht="30.95" customHeight="1" thickBot="1" x14ac:dyDescent="0.25">
      <c r="A81" s="276">
        <f>Global!A81</f>
        <v>44912</v>
      </c>
      <c r="B81" s="305">
        <f>Global!B81</f>
        <v>0.375</v>
      </c>
      <c r="C81" s="278">
        <f>Global!C81</f>
        <v>63</v>
      </c>
      <c r="D81" s="281" t="str">
        <f>Global!D81</f>
        <v>Croacia</v>
      </c>
      <c r="E81" s="280">
        <v>2</v>
      </c>
      <c r="F81" s="281" t="s">
        <v>4</v>
      </c>
      <c r="G81" s="280">
        <v>0</v>
      </c>
      <c r="H81" s="314" t="str">
        <f>Global!H81</f>
        <v>Marruecos (Morocco)</v>
      </c>
      <c r="I81" s="283" t="str">
        <f>IF(OR(E81="",G81=""),"",IF(E81&gt;G81,"L",IF(G81&gt;E81,"V","E")))</f>
        <v>L</v>
      </c>
      <c r="J81" s="284"/>
      <c r="K81" s="285">
        <f>IF(Global!E81="","",Global!E81)</f>
        <v>2</v>
      </c>
      <c r="L81" s="285">
        <f>IF(Global!G81="","",Global!G81)</f>
        <v>1</v>
      </c>
      <c r="M81" s="296" t="str">
        <f t="shared" si="19"/>
        <v>L</v>
      </c>
      <c r="N81" s="287">
        <f>IF(M81="","",IF(AND(E81=K81,L81=G81),TERCPuntosPorMarcador,0)+IF(M81=I81,TERCPuntosPorGanador,0)+IF(E81-G81=K81-L81,TERCPuntosPorDiferencia,0))</f>
        <v>8</v>
      </c>
      <c r="O81" s="166"/>
      <c r="P81" s="166"/>
      <c r="Q81" s="166"/>
      <c r="R81" s="166"/>
      <c r="S81" s="166"/>
    </row>
    <row r="82" spans="1:19" s="158" customFormat="1" ht="17.25" customHeight="1" thickBot="1" x14ac:dyDescent="0.25">
      <c r="A82" s="297" t="str">
        <f>Global!A82</f>
        <v>FINAL</v>
      </c>
      <c r="B82" s="298"/>
      <c r="C82" s="299"/>
      <c r="D82" s="298"/>
      <c r="E82" s="300"/>
      <c r="F82" s="298"/>
      <c r="G82" s="300"/>
      <c r="H82" s="298"/>
      <c r="I82" s="301"/>
      <c r="J82" s="117"/>
      <c r="K82" s="302"/>
      <c r="L82" s="302"/>
      <c r="M82" s="303" t="str">
        <f t="shared" si="19"/>
        <v/>
      </c>
      <c r="N82" s="304"/>
      <c r="O82" s="166"/>
      <c r="P82" s="166"/>
      <c r="Q82" s="166"/>
      <c r="R82" s="166"/>
      <c r="S82" s="166"/>
    </row>
    <row r="83" spans="1:19" s="158" customFormat="1" ht="30.95" customHeight="1" thickBot="1" x14ac:dyDescent="0.25">
      <c r="A83" s="276">
        <f>Global!A83</f>
        <v>44913</v>
      </c>
      <c r="B83" s="316">
        <f>Global!B83</f>
        <v>0.375</v>
      </c>
      <c r="C83" s="317">
        <f>Global!C83</f>
        <v>64</v>
      </c>
      <c r="D83" s="318" t="str">
        <f>Global!D83</f>
        <v>Argentina</v>
      </c>
      <c r="E83" s="280">
        <v>1</v>
      </c>
      <c r="F83" s="318" t="s">
        <v>4</v>
      </c>
      <c r="G83" s="280">
        <v>0</v>
      </c>
      <c r="H83" s="319" t="str">
        <f>Global!H83</f>
        <v>Francia (France)</v>
      </c>
      <c r="I83" s="283" t="str">
        <f>IF(OR(E83="",G83=""),"",IF(E83&gt;G83,"L",IF(G83&gt;E83,"V","E")))</f>
        <v>L</v>
      </c>
      <c r="J83" s="311"/>
      <c r="K83" s="320">
        <f>IF(Global!E83="","",Global!E83)</f>
        <v>2</v>
      </c>
      <c r="L83" s="320">
        <f>IF(Global!G83="","",Global!G83)</f>
        <v>2</v>
      </c>
      <c r="M83" s="286" t="str">
        <f t="shared" si="19"/>
        <v>E</v>
      </c>
      <c r="N83" s="287">
        <f>IF(M83="","",IF(AND(E83=K83,L83=G83),FINALPuntosPorMarcador,0)+IF(M83=I83,FINALPuntosPorGanador,0)+IF(E83-G83=K83-L83,FINALPuntosPorDiferencia,0))</f>
        <v>0</v>
      </c>
      <c r="O83" s="166"/>
      <c r="P83" s="166"/>
      <c r="Q83" s="166"/>
      <c r="R83" s="166"/>
      <c r="S83" s="166"/>
    </row>
    <row r="84" spans="1:19" ht="17.25" customHeight="1" x14ac:dyDescent="0.2">
      <c r="A84" s="262"/>
      <c r="B84" s="263"/>
      <c r="C84" s="264"/>
      <c r="D84" s="196"/>
      <c r="E84" s="192"/>
      <c r="F84" s="196"/>
      <c r="G84" s="192"/>
      <c r="H84" s="196"/>
      <c r="I84" s="195"/>
      <c r="J84" s="29"/>
      <c r="K84" s="198"/>
      <c r="L84" s="198"/>
      <c r="M84" s="265" t="s">
        <v>22</v>
      </c>
      <c r="N84" s="266">
        <f>SUM(N8:N83)</f>
        <v>69</v>
      </c>
      <c r="O84" s="161"/>
      <c r="P84" s="161"/>
      <c r="Q84" s="161"/>
      <c r="R84" s="161"/>
      <c r="S84" s="161"/>
    </row>
    <row r="85" spans="1:19" s="10" customFormat="1" ht="17.25" customHeight="1" x14ac:dyDescent="0.2">
      <c r="A85" s="87" t="str">
        <f>Global!A85</f>
        <v>FASE DE GRUPOS</v>
      </c>
      <c r="B85" s="88"/>
      <c r="C85" s="89"/>
      <c r="D85" s="90"/>
      <c r="E85" s="267"/>
      <c r="F85" s="90"/>
      <c r="G85" s="267"/>
      <c r="H85" s="92"/>
      <c r="I85" s="81"/>
      <c r="J85" s="30"/>
      <c r="K85" s="189"/>
      <c r="L85" s="189"/>
      <c r="M85" s="189"/>
      <c r="N85" s="189"/>
      <c r="O85" s="82"/>
      <c r="P85" s="82"/>
      <c r="Q85" s="82"/>
      <c r="R85" s="82"/>
      <c r="S85" s="82"/>
    </row>
    <row r="86" spans="1:19" ht="17.25" customHeight="1" x14ac:dyDescent="0.2">
      <c r="A86" s="83" t="str">
        <f>Global!A86</f>
        <v>Puntos por Marcador Atinado</v>
      </c>
      <c r="B86" s="83"/>
      <c r="C86" s="93"/>
      <c r="D86" s="83"/>
      <c r="E86" s="94">
        <f>Global!E86</f>
        <v>1</v>
      </c>
      <c r="F86" s="53"/>
      <c r="G86" s="268"/>
      <c r="H86" s="53"/>
      <c r="I86" s="57"/>
      <c r="J86" s="30"/>
      <c r="K86" s="167"/>
      <c r="L86" s="167"/>
      <c r="M86" s="167"/>
      <c r="N86" s="167"/>
      <c r="O86" s="167"/>
      <c r="P86" s="167"/>
      <c r="Q86" s="167"/>
      <c r="R86" s="167"/>
      <c r="S86" s="167"/>
    </row>
    <row r="87" spans="1:19" ht="17.25" customHeight="1" x14ac:dyDescent="0.2">
      <c r="A87" s="83" t="str">
        <f>Global!A87</f>
        <v>Puntos por Ganador/Empate Atinado</v>
      </c>
      <c r="B87" s="83"/>
      <c r="C87" s="93"/>
      <c r="D87" s="85"/>
      <c r="E87" s="94">
        <f>Global!E87</f>
        <v>1</v>
      </c>
      <c r="F87" s="53"/>
      <c r="G87" s="268"/>
      <c r="H87" s="53"/>
      <c r="I87" s="57"/>
      <c r="J87" s="30"/>
      <c r="K87" s="167"/>
      <c r="L87" s="167"/>
      <c r="M87" s="167"/>
      <c r="N87" s="167"/>
      <c r="O87" s="167"/>
      <c r="P87" s="167"/>
      <c r="Q87" s="167"/>
      <c r="R87" s="167"/>
      <c r="S87" s="167"/>
    </row>
    <row r="88" spans="1:19" ht="17.25" customHeight="1" x14ac:dyDescent="0.2">
      <c r="A88" s="83" t="str">
        <f>Global!A88</f>
        <v>Puntos por Ganador y Diferencia de Goles Atinado</v>
      </c>
      <c r="B88" s="84"/>
      <c r="C88" s="84"/>
      <c r="D88" s="85"/>
      <c r="E88" s="94">
        <f>Global!E88</f>
        <v>1</v>
      </c>
      <c r="F88" s="53"/>
      <c r="G88" s="268"/>
      <c r="H88" s="53"/>
      <c r="I88" s="57"/>
      <c r="J88" s="30"/>
      <c r="K88" s="167"/>
      <c r="L88" s="167"/>
      <c r="M88" s="167"/>
      <c r="N88" s="167"/>
      <c r="O88" s="167"/>
      <c r="P88" s="167"/>
      <c r="Q88" s="167"/>
      <c r="R88" s="167"/>
      <c r="S88" s="167"/>
    </row>
    <row r="89" spans="1:19" ht="17.25" customHeight="1" x14ac:dyDescent="0.2">
      <c r="A89" s="83"/>
      <c r="B89" s="84"/>
      <c r="C89" s="84"/>
      <c r="D89" s="85"/>
      <c r="E89" s="269"/>
      <c r="F89" s="53"/>
      <c r="G89" s="268"/>
      <c r="H89" s="53"/>
      <c r="I89" s="57"/>
      <c r="J89" s="30"/>
      <c r="K89" s="167"/>
      <c r="L89" s="167"/>
      <c r="M89" s="167"/>
      <c r="N89" s="167"/>
      <c r="O89" s="167"/>
      <c r="P89" s="167"/>
      <c r="Q89" s="167"/>
      <c r="R89" s="167"/>
      <c r="S89" s="167"/>
    </row>
    <row r="90" spans="1:19" ht="17.25" customHeight="1" x14ac:dyDescent="0.2">
      <c r="A90" s="87" t="str">
        <f>Global!A90</f>
        <v>OCTAVOS DE FINAL</v>
      </c>
      <c r="B90" s="55"/>
      <c r="C90" s="55"/>
      <c r="D90" s="53"/>
      <c r="E90" s="268"/>
      <c r="F90" s="53"/>
      <c r="G90" s="268"/>
      <c r="H90" s="53"/>
      <c r="I90" s="57"/>
      <c r="J90" s="30"/>
      <c r="K90" s="167"/>
      <c r="L90" s="167"/>
      <c r="M90" s="167"/>
      <c r="N90" s="167"/>
      <c r="O90" s="167"/>
      <c r="P90" s="167"/>
      <c r="Q90" s="167"/>
      <c r="R90" s="167"/>
      <c r="S90" s="167"/>
    </row>
    <row r="91" spans="1:19" ht="17.25" customHeight="1" x14ac:dyDescent="0.2">
      <c r="A91" s="83" t="str">
        <f>Global!A91</f>
        <v>Puntos por Marcador Atinado</v>
      </c>
      <c r="B91" s="83"/>
      <c r="C91" s="93"/>
      <c r="D91" s="83"/>
      <c r="E91" s="94">
        <f>Global!E91</f>
        <v>1</v>
      </c>
      <c r="F91" s="53"/>
      <c r="G91" s="268"/>
      <c r="H91" s="53"/>
      <c r="I91" s="57"/>
      <c r="J91" s="30"/>
      <c r="K91" s="167"/>
      <c r="L91" s="167"/>
      <c r="M91" s="167"/>
      <c r="N91" s="167"/>
      <c r="O91" s="167"/>
      <c r="P91" s="167"/>
      <c r="Q91" s="167"/>
      <c r="R91" s="167"/>
      <c r="S91" s="167"/>
    </row>
    <row r="92" spans="1:19" ht="17.25" customHeight="1" x14ac:dyDescent="0.2">
      <c r="A92" s="83" t="str">
        <f>Global!A92</f>
        <v>Puntos por Ganador/Empate Atinado</v>
      </c>
      <c r="B92" s="83"/>
      <c r="C92" s="93"/>
      <c r="D92" s="85"/>
      <c r="E92" s="94">
        <f>Global!E92</f>
        <v>3</v>
      </c>
      <c r="F92" s="53"/>
      <c r="G92" s="268"/>
      <c r="H92" s="53"/>
      <c r="I92" s="57"/>
      <c r="J92" s="30"/>
      <c r="K92" s="167"/>
      <c r="L92" s="167"/>
      <c r="M92" s="167"/>
      <c r="N92" s="167"/>
      <c r="O92" s="167"/>
      <c r="P92" s="167"/>
      <c r="Q92" s="167"/>
      <c r="R92" s="167"/>
      <c r="S92" s="167"/>
    </row>
    <row r="93" spans="1:19" ht="17.25" customHeight="1" x14ac:dyDescent="0.2">
      <c r="A93" s="83" t="str">
        <f>Global!A93</f>
        <v>Puntos por Ganador y Diferencia de Goles Atinado</v>
      </c>
      <c r="B93" s="84"/>
      <c r="C93" s="84"/>
      <c r="D93" s="85"/>
      <c r="E93" s="94">
        <f>Global!E93</f>
        <v>1</v>
      </c>
      <c r="F93" s="53"/>
      <c r="G93" s="268"/>
      <c r="H93" s="53"/>
      <c r="I93" s="57"/>
      <c r="J93" s="30"/>
      <c r="K93" s="167"/>
      <c r="L93" s="167"/>
      <c r="M93" s="167"/>
      <c r="N93" s="167"/>
      <c r="O93" s="167"/>
      <c r="P93" s="167"/>
      <c r="Q93" s="167"/>
      <c r="R93" s="167"/>
      <c r="S93" s="167"/>
    </row>
    <row r="94" spans="1:19" ht="17.25" customHeight="1" x14ac:dyDescent="0.2">
      <c r="A94" s="54"/>
      <c r="B94" s="55"/>
      <c r="C94" s="55"/>
      <c r="D94" s="53"/>
      <c r="E94" s="268"/>
      <c r="F94" s="53"/>
      <c r="G94" s="268"/>
      <c r="H94" s="53"/>
      <c r="I94" s="57"/>
      <c r="J94" s="30"/>
      <c r="K94" s="167"/>
      <c r="L94" s="167"/>
      <c r="M94" s="167"/>
      <c r="N94" s="167"/>
      <c r="O94" s="167"/>
      <c r="P94" s="167"/>
      <c r="Q94" s="167"/>
      <c r="R94" s="167"/>
      <c r="S94" s="167"/>
    </row>
    <row r="95" spans="1:19" ht="17.25" customHeight="1" x14ac:dyDescent="0.2">
      <c r="A95" s="87" t="str">
        <f>Global!A95</f>
        <v>CUARTOS DE FINAL</v>
      </c>
      <c r="B95" s="55"/>
      <c r="C95" s="55"/>
      <c r="D95" s="53"/>
      <c r="E95" s="268"/>
      <c r="F95" s="53"/>
      <c r="G95" s="268"/>
      <c r="H95" s="53"/>
      <c r="I95" s="57"/>
      <c r="J95" s="30"/>
      <c r="K95" s="167"/>
      <c r="L95" s="167"/>
      <c r="M95" s="167"/>
      <c r="N95" s="167"/>
      <c r="O95" s="167"/>
      <c r="P95" s="167"/>
      <c r="Q95" s="167"/>
      <c r="R95" s="167"/>
      <c r="S95" s="167"/>
    </row>
    <row r="96" spans="1:19" ht="17.25" customHeight="1" x14ac:dyDescent="0.2">
      <c r="A96" s="83" t="str">
        <f>Global!A96</f>
        <v>Puntos por Marcador Atinado</v>
      </c>
      <c r="B96" s="83"/>
      <c r="C96" s="93"/>
      <c r="D96" s="83"/>
      <c r="E96" s="94">
        <f>Global!E96</f>
        <v>1</v>
      </c>
      <c r="F96" s="53"/>
      <c r="G96" s="268"/>
      <c r="H96" s="53"/>
      <c r="I96" s="57"/>
      <c r="J96" s="30"/>
      <c r="K96" s="167"/>
      <c r="L96" s="167"/>
      <c r="M96" s="167"/>
      <c r="N96" s="167"/>
      <c r="O96" s="167"/>
      <c r="P96" s="167"/>
      <c r="Q96" s="167"/>
      <c r="R96" s="167"/>
      <c r="S96" s="167"/>
    </row>
    <row r="97" spans="1:19" ht="17.25" customHeight="1" x14ac:dyDescent="0.2">
      <c r="A97" s="83" t="str">
        <f>Global!A97</f>
        <v>Puntos por Ganador/Empate Atinado</v>
      </c>
      <c r="B97" s="83"/>
      <c r="C97" s="93"/>
      <c r="D97" s="85"/>
      <c r="E97" s="94">
        <f>Global!E97</f>
        <v>5</v>
      </c>
      <c r="F97" s="53"/>
      <c r="G97" s="268"/>
      <c r="H97" s="53"/>
      <c r="I97" s="57"/>
      <c r="J97" s="30"/>
      <c r="K97" s="167"/>
      <c r="L97" s="167"/>
      <c r="M97" s="167"/>
      <c r="N97" s="167"/>
      <c r="O97" s="167"/>
      <c r="P97" s="167"/>
      <c r="Q97" s="167"/>
      <c r="R97" s="167"/>
      <c r="S97" s="167"/>
    </row>
    <row r="98" spans="1:19" ht="17.25" customHeight="1" x14ac:dyDescent="0.2">
      <c r="A98" s="83" t="str">
        <f>Global!A98</f>
        <v>Puntos por Ganador y Diferencia de Goles Atinado</v>
      </c>
      <c r="B98" s="84"/>
      <c r="C98" s="84"/>
      <c r="D98" s="85"/>
      <c r="E98" s="94">
        <f>Global!E98</f>
        <v>1</v>
      </c>
      <c r="F98" s="53"/>
      <c r="G98" s="268"/>
      <c r="H98" s="53"/>
      <c r="I98" s="57"/>
      <c r="J98" s="30"/>
      <c r="K98" s="167"/>
      <c r="L98" s="167"/>
      <c r="M98" s="167"/>
      <c r="N98" s="167"/>
      <c r="O98" s="167"/>
      <c r="P98" s="167"/>
      <c r="Q98" s="167"/>
      <c r="R98" s="167"/>
      <c r="S98" s="167"/>
    </row>
    <row r="99" spans="1:19" ht="17.25" customHeight="1" x14ac:dyDescent="0.2">
      <c r="A99" s="54"/>
      <c r="B99" s="55"/>
      <c r="C99" s="55"/>
      <c r="D99" s="53"/>
      <c r="E99" s="268"/>
      <c r="F99" s="53"/>
      <c r="G99" s="268"/>
      <c r="H99" s="53"/>
      <c r="I99" s="57"/>
      <c r="J99" s="30"/>
      <c r="K99" s="167"/>
      <c r="L99" s="167"/>
      <c r="M99" s="167"/>
      <c r="N99" s="167"/>
      <c r="O99" s="167"/>
      <c r="P99" s="167"/>
      <c r="Q99" s="167"/>
      <c r="R99" s="167"/>
      <c r="S99" s="167"/>
    </row>
    <row r="100" spans="1:19" ht="17.25" customHeight="1" x14ac:dyDescent="0.2">
      <c r="A100" s="87" t="str">
        <f>Global!A100</f>
        <v>SEMIFINAL</v>
      </c>
      <c r="B100" s="55"/>
      <c r="C100" s="55"/>
      <c r="D100" s="53"/>
      <c r="E100" s="268"/>
      <c r="F100" s="53"/>
      <c r="G100" s="268"/>
      <c r="H100" s="53"/>
      <c r="I100" s="57"/>
      <c r="J100" s="30"/>
      <c r="K100" s="167"/>
      <c r="L100" s="167"/>
      <c r="M100" s="167"/>
      <c r="N100" s="167"/>
      <c r="O100" s="167"/>
      <c r="P100" s="167"/>
      <c r="Q100" s="167"/>
      <c r="R100" s="167"/>
      <c r="S100" s="167"/>
    </row>
    <row r="101" spans="1:19" ht="17.25" customHeight="1" x14ac:dyDescent="0.2">
      <c r="A101" s="83" t="str">
        <f>Global!A101</f>
        <v>Puntos por Marcador Atinado</v>
      </c>
      <c r="B101" s="83"/>
      <c r="C101" s="93"/>
      <c r="D101" s="83"/>
      <c r="E101" s="94">
        <f>Global!E101</f>
        <v>1</v>
      </c>
      <c r="F101" s="53"/>
      <c r="G101" s="268"/>
      <c r="H101" s="53"/>
      <c r="I101" s="57"/>
      <c r="J101" s="30"/>
      <c r="K101" s="167"/>
      <c r="L101" s="167"/>
      <c r="M101" s="167"/>
      <c r="N101" s="167"/>
      <c r="O101" s="167"/>
      <c r="P101" s="167"/>
      <c r="Q101" s="167"/>
      <c r="R101" s="167"/>
      <c r="S101" s="167"/>
    </row>
    <row r="102" spans="1:19" ht="17.25" customHeight="1" x14ac:dyDescent="0.2">
      <c r="A102" s="83" t="str">
        <f>Global!A102</f>
        <v>Puntos por Ganador/Empate Atinado</v>
      </c>
      <c r="B102" s="83"/>
      <c r="C102" s="93"/>
      <c r="D102" s="85"/>
      <c r="E102" s="94">
        <f>Global!E102</f>
        <v>7</v>
      </c>
      <c r="F102" s="53"/>
      <c r="G102" s="268"/>
      <c r="H102" s="53"/>
      <c r="I102" s="57"/>
      <c r="J102" s="30"/>
      <c r="K102" s="167"/>
      <c r="L102" s="167"/>
      <c r="M102" s="167"/>
      <c r="N102" s="167"/>
      <c r="O102" s="167"/>
      <c r="P102" s="167"/>
      <c r="Q102" s="167"/>
      <c r="R102" s="167"/>
      <c r="S102" s="167"/>
    </row>
    <row r="103" spans="1:19" ht="17.25" customHeight="1" x14ac:dyDescent="0.2">
      <c r="A103" s="83" t="str">
        <f>Global!A103</f>
        <v>Puntos por Ganador y Diferencia de Goles Atinado</v>
      </c>
      <c r="B103" s="84"/>
      <c r="C103" s="84"/>
      <c r="D103" s="85"/>
      <c r="E103" s="94">
        <f>Global!E103</f>
        <v>1</v>
      </c>
      <c r="F103" s="53"/>
      <c r="G103" s="268"/>
      <c r="H103" s="53"/>
      <c r="I103" s="57"/>
      <c r="J103" s="30"/>
      <c r="K103" s="167"/>
      <c r="L103" s="167"/>
      <c r="M103" s="167"/>
      <c r="N103" s="167"/>
      <c r="O103" s="167"/>
      <c r="P103" s="167"/>
      <c r="Q103" s="167"/>
      <c r="R103" s="167"/>
      <c r="S103" s="167"/>
    </row>
    <row r="104" spans="1:19" ht="17.25" customHeight="1" x14ac:dyDescent="0.2">
      <c r="A104" s="54"/>
      <c r="B104" s="55"/>
      <c r="C104" s="55"/>
      <c r="D104" s="53"/>
      <c r="E104" s="268"/>
      <c r="F104" s="53"/>
      <c r="G104" s="268"/>
      <c r="H104" s="53"/>
      <c r="I104" s="57"/>
      <c r="J104" s="30"/>
      <c r="K104" s="167"/>
      <c r="L104" s="167"/>
      <c r="M104" s="167"/>
      <c r="N104" s="167"/>
      <c r="O104" s="167"/>
      <c r="P104" s="167"/>
      <c r="Q104" s="167"/>
      <c r="R104" s="167"/>
      <c r="S104" s="167"/>
    </row>
    <row r="105" spans="1:19" ht="17.25" customHeight="1" x14ac:dyDescent="0.2">
      <c r="A105" s="87" t="str">
        <f>Global!A105</f>
        <v>TERCER LUGAR</v>
      </c>
      <c r="B105" s="55"/>
      <c r="C105" s="55"/>
      <c r="D105" s="53"/>
      <c r="E105" s="268"/>
      <c r="F105" s="53"/>
      <c r="G105" s="268"/>
      <c r="H105" s="53"/>
      <c r="I105" s="57"/>
      <c r="J105" s="30"/>
      <c r="K105" s="167"/>
      <c r="L105" s="167"/>
      <c r="M105" s="167"/>
      <c r="N105" s="167"/>
      <c r="O105" s="167"/>
      <c r="P105" s="167"/>
      <c r="Q105" s="167"/>
      <c r="R105" s="167"/>
      <c r="S105" s="167"/>
    </row>
    <row r="106" spans="1:19" ht="17.25" customHeight="1" x14ac:dyDescent="0.2">
      <c r="A106" s="83" t="str">
        <f>Global!A106</f>
        <v>Puntos por Marcador Atinado</v>
      </c>
      <c r="B106" s="83"/>
      <c r="C106" s="93"/>
      <c r="D106" s="83"/>
      <c r="E106" s="94">
        <f>Global!E106</f>
        <v>1</v>
      </c>
      <c r="F106" s="53"/>
      <c r="G106" s="268"/>
      <c r="H106" s="53"/>
      <c r="I106" s="57"/>
      <c r="J106" s="30"/>
      <c r="K106" s="167"/>
      <c r="L106" s="167"/>
      <c r="M106" s="167"/>
      <c r="N106" s="167"/>
      <c r="O106" s="167"/>
      <c r="P106" s="167"/>
      <c r="Q106" s="167"/>
      <c r="R106" s="167"/>
      <c r="S106" s="167"/>
    </row>
    <row r="107" spans="1:19" ht="17.25" customHeight="1" x14ac:dyDescent="0.2">
      <c r="A107" s="83" t="str">
        <f>Global!A107</f>
        <v>Puntos por Ganador/Empate Atinado</v>
      </c>
      <c r="B107" s="83"/>
      <c r="C107" s="93"/>
      <c r="D107" s="85"/>
      <c r="E107" s="94">
        <f>Global!E107</f>
        <v>8</v>
      </c>
      <c r="F107" s="53"/>
      <c r="G107" s="268"/>
      <c r="H107" s="53"/>
      <c r="I107" s="57"/>
      <c r="J107" s="30"/>
      <c r="K107" s="167"/>
      <c r="L107" s="167"/>
      <c r="M107" s="167"/>
      <c r="N107" s="167"/>
      <c r="O107" s="167"/>
      <c r="P107" s="167"/>
      <c r="Q107" s="167"/>
      <c r="R107" s="167"/>
      <c r="S107" s="167"/>
    </row>
    <row r="108" spans="1:19" ht="17.25" customHeight="1" x14ac:dyDescent="0.2">
      <c r="A108" s="83" t="str">
        <f>Global!A108</f>
        <v>Puntos por Ganador y Diferencia de Goles Atinado</v>
      </c>
      <c r="B108" s="84"/>
      <c r="C108" s="84"/>
      <c r="D108" s="85"/>
      <c r="E108" s="94">
        <f>Global!E108</f>
        <v>1</v>
      </c>
      <c r="F108" s="53"/>
      <c r="G108" s="268"/>
      <c r="H108" s="53"/>
      <c r="I108" s="57"/>
      <c r="J108" s="30"/>
      <c r="K108" s="167"/>
      <c r="L108" s="167"/>
      <c r="M108" s="167"/>
      <c r="N108" s="167"/>
      <c r="O108" s="167"/>
      <c r="P108" s="167"/>
      <c r="Q108" s="167"/>
      <c r="R108" s="167"/>
      <c r="S108" s="167"/>
    </row>
    <row r="109" spans="1:19" ht="17.25" customHeight="1" x14ac:dyDescent="0.2">
      <c r="A109" s="83"/>
      <c r="B109" s="84"/>
      <c r="C109" s="84"/>
      <c r="D109" s="85"/>
      <c r="E109" s="94"/>
      <c r="F109" s="53"/>
      <c r="G109" s="268"/>
      <c r="H109" s="53"/>
      <c r="I109" s="57"/>
      <c r="J109" s="30"/>
      <c r="K109" s="167"/>
      <c r="L109" s="167"/>
      <c r="M109" s="167"/>
      <c r="N109" s="167"/>
      <c r="O109" s="167"/>
      <c r="P109" s="167"/>
      <c r="Q109" s="167"/>
      <c r="R109" s="167"/>
      <c r="S109" s="167"/>
    </row>
    <row r="110" spans="1:19" ht="17.25" customHeight="1" x14ac:dyDescent="0.2">
      <c r="A110" s="87" t="str">
        <f>Global!A110</f>
        <v>FINAL</v>
      </c>
      <c r="B110" s="55"/>
      <c r="C110" s="55"/>
      <c r="D110" s="53"/>
      <c r="E110" s="268"/>
      <c r="F110" s="53"/>
      <c r="G110" s="268"/>
      <c r="H110" s="53"/>
      <c r="I110" s="57"/>
      <c r="J110" s="30"/>
      <c r="K110" s="167"/>
      <c r="L110" s="167"/>
      <c r="M110" s="167"/>
      <c r="N110" s="167"/>
      <c r="O110" s="167"/>
      <c r="P110" s="167"/>
      <c r="Q110" s="167"/>
      <c r="R110" s="167"/>
      <c r="S110" s="167"/>
    </row>
    <row r="111" spans="1:19" ht="17.25" customHeight="1" x14ac:dyDescent="0.2">
      <c r="A111" s="83" t="str">
        <f>Global!A111</f>
        <v>Puntos por Marcador Atinado</v>
      </c>
      <c r="B111" s="83"/>
      <c r="C111" s="93"/>
      <c r="D111" s="83"/>
      <c r="E111" s="94">
        <f>Global!E111</f>
        <v>1</v>
      </c>
      <c r="F111" s="53"/>
      <c r="G111" s="268"/>
      <c r="H111" s="53"/>
      <c r="I111" s="57"/>
      <c r="J111" s="30"/>
      <c r="K111" s="167"/>
      <c r="L111" s="167"/>
      <c r="M111" s="167"/>
      <c r="N111" s="167"/>
      <c r="O111" s="167"/>
      <c r="P111" s="167"/>
      <c r="Q111" s="167"/>
      <c r="R111" s="167"/>
      <c r="S111" s="167"/>
    </row>
    <row r="112" spans="1:19" ht="17.25" customHeight="1" x14ac:dyDescent="0.2">
      <c r="A112" s="83" t="str">
        <f>Global!A112</f>
        <v>Puntos por Ganador/Empate Atinado</v>
      </c>
      <c r="B112" s="83"/>
      <c r="C112" s="93"/>
      <c r="D112" s="85"/>
      <c r="E112" s="94">
        <f>Global!E112</f>
        <v>10</v>
      </c>
      <c r="F112" s="53"/>
      <c r="G112" s="268"/>
      <c r="H112" s="53"/>
      <c r="I112" s="57"/>
      <c r="J112" s="30"/>
      <c r="K112" s="167"/>
      <c r="L112" s="167"/>
      <c r="M112" s="167"/>
      <c r="N112" s="167"/>
      <c r="O112" s="167"/>
      <c r="P112" s="167"/>
      <c r="Q112" s="167"/>
      <c r="R112" s="167"/>
      <c r="S112" s="167"/>
    </row>
    <row r="113" spans="1:19" ht="17.25" customHeight="1" x14ac:dyDescent="0.2">
      <c r="A113" s="83" t="str">
        <f>Global!A113</f>
        <v>Puntos por Ganador y Diferencia de Goles Atinado</v>
      </c>
      <c r="B113" s="84"/>
      <c r="C113" s="84"/>
      <c r="D113" s="85"/>
      <c r="E113" s="94">
        <f>Global!E113</f>
        <v>1</v>
      </c>
      <c r="F113" s="53"/>
      <c r="G113" s="268"/>
      <c r="H113" s="53"/>
      <c r="I113" s="57"/>
      <c r="J113" s="30"/>
      <c r="K113" s="167"/>
      <c r="L113" s="167"/>
      <c r="M113" s="167"/>
      <c r="N113" s="167"/>
      <c r="O113" s="167"/>
      <c r="P113" s="167"/>
      <c r="Q113" s="167"/>
      <c r="R113" s="167"/>
      <c r="S113" s="167"/>
    </row>
    <row r="114" spans="1:19" ht="17.25" customHeight="1" x14ac:dyDescent="0.2">
      <c r="A114" s="54"/>
      <c r="B114" s="55"/>
      <c r="C114" s="55"/>
      <c r="D114" s="53"/>
      <c r="E114" s="268"/>
      <c r="F114" s="53"/>
      <c r="G114" s="268"/>
      <c r="H114" s="53"/>
      <c r="I114" s="57"/>
      <c r="J114" s="30"/>
      <c r="K114" s="167"/>
      <c r="L114" s="167"/>
      <c r="M114" s="167"/>
      <c r="N114" s="167"/>
      <c r="O114" s="167"/>
      <c r="P114" s="167"/>
      <c r="Q114" s="167"/>
      <c r="R114" s="167"/>
      <c r="S114" s="167"/>
    </row>
    <row r="115" spans="1:19" ht="17.25" customHeight="1" x14ac:dyDescent="0.2">
      <c r="A115" s="54"/>
      <c r="B115" s="55"/>
      <c r="C115" s="55"/>
      <c r="D115" s="53"/>
      <c r="E115" s="268"/>
      <c r="F115" s="53"/>
      <c r="G115" s="268"/>
      <c r="H115" s="53"/>
      <c r="I115" s="57"/>
      <c r="J115" s="30"/>
      <c r="K115" s="167"/>
      <c r="L115" s="167"/>
      <c r="M115" s="167"/>
      <c r="N115" s="167"/>
      <c r="O115" s="167"/>
      <c r="P115" s="167"/>
      <c r="Q115" s="167"/>
      <c r="R115" s="167"/>
      <c r="S115" s="167"/>
    </row>
    <row r="116" spans="1:19" ht="17.25" customHeight="1" x14ac:dyDescent="0.2">
      <c r="A116" s="54"/>
      <c r="B116" s="55"/>
      <c r="C116" s="55"/>
      <c r="D116" s="53"/>
      <c r="E116" s="268"/>
      <c r="F116" s="53"/>
      <c r="G116" s="268"/>
      <c r="H116" s="53"/>
      <c r="I116" s="57"/>
      <c r="J116" s="30"/>
      <c r="K116" s="167"/>
      <c r="L116" s="167"/>
      <c r="M116" s="167"/>
      <c r="N116" s="167"/>
      <c r="O116" s="167"/>
      <c r="P116" s="167"/>
      <c r="Q116" s="167"/>
      <c r="R116" s="167"/>
      <c r="S116" s="167"/>
    </row>
    <row r="117" spans="1:19" ht="17.25" customHeight="1" x14ac:dyDescent="0.2">
      <c r="A117" s="54"/>
      <c r="B117" s="55"/>
      <c r="C117" s="55"/>
      <c r="D117" s="53"/>
      <c r="E117" s="268"/>
      <c r="F117" s="53"/>
      <c r="G117" s="268"/>
      <c r="H117" s="53"/>
      <c r="I117" s="57"/>
      <c r="J117" s="30"/>
      <c r="K117" s="167"/>
      <c r="L117" s="167"/>
      <c r="M117" s="167"/>
      <c r="N117" s="167"/>
      <c r="O117" s="167"/>
      <c r="P117" s="167"/>
      <c r="Q117" s="167"/>
      <c r="R117" s="167"/>
      <c r="S117" s="167"/>
    </row>
    <row r="118" spans="1:19" ht="17.25" customHeight="1" x14ac:dyDescent="0.2">
      <c r="A118" s="54"/>
      <c r="B118" s="55"/>
      <c r="C118" s="55"/>
      <c r="D118" s="53"/>
      <c r="E118" s="268"/>
      <c r="F118" s="53"/>
      <c r="G118" s="268"/>
      <c r="H118" s="53"/>
      <c r="I118" s="57"/>
      <c r="J118" s="30"/>
      <c r="K118" s="167"/>
      <c r="L118" s="167"/>
      <c r="M118" s="167"/>
      <c r="N118" s="167"/>
      <c r="O118" s="167"/>
      <c r="P118" s="167"/>
      <c r="Q118" s="167"/>
      <c r="R118" s="167"/>
      <c r="S118" s="167"/>
    </row>
    <row r="119" spans="1:19" ht="17.25" customHeight="1" x14ac:dyDescent="0.2">
      <c r="A119" s="54"/>
      <c r="B119" s="55"/>
      <c r="C119" s="55"/>
      <c r="D119" s="53"/>
      <c r="E119" s="268"/>
      <c r="F119" s="53"/>
      <c r="G119" s="268"/>
      <c r="H119" s="53"/>
      <c r="I119" s="57"/>
      <c r="J119" s="30"/>
      <c r="K119" s="167"/>
      <c r="L119" s="167"/>
      <c r="M119" s="167"/>
      <c r="N119" s="167"/>
      <c r="O119" s="167"/>
      <c r="P119" s="167"/>
      <c r="Q119" s="167"/>
      <c r="R119" s="167"/>
      <c r="S119" s="167"/>
    </row>
    <row r="120" spans="1:19" ht="17.25" customHeight="1" x14ac:dyDescent="0.2">
      <c r="A120" s="54"/>
      <c r="B120" s="55"/>
      <c r="C120" s="55"/>
      <c r="D120" s="53"/>
      <c r="E120" s="268"/>
      <c r="F120" s="53"/>
      <c r="G120" s="268"/>
      <c r="H120" s="53"/>
      <c r="I120" s="57"/>
      <c r="J120" s="30"/>
      <c r="K120" s="167"/>
      <c r="L120" s="167"/>
      <c r="M120" s="167"/>
      <c r="N120" s="167"/>
      <c r="O120" s="167"/>
      <c r="P120" s="167"/>
      <c r="Q120" s="167"/>
      <c r="R120" s="167"/>
      <c r="S120" s="167"/>
    </row>
  </sheetData>
  <sheetProtection sheet="1" objects="1" scenarios="1"/>
  <mergeCells count="3">
    <mergeCell ref="A1:N1"/>
    <mergeCell ref="B3:D3"/>
    <mergeCell ref="B4:D4"/>
  </mergeCells>
  <dataValidations count="1">
    <dataValidation type="whole" allowBlank="1" showInputMessage="1" showErrorMessage="1" sqref="E3:E85 E114:E120 E89:E90 E94:E95 E99:E100 E104:E105 E110" xr:uid="{95A78090-2EFA-4309-BA19-EA08C709E1C5}">
      <formula1>0</formula1>
      <formula2>20</formula2>
    </dataValidation>
  </dataValidations>
  <hyperlinks>
    <hyperlink ref="A1:N1" location="Global!A1" display="Quiniela Mundial 2010" xr:uid="{77685978-6DC0-4A4F-B2CE-91011D9619D4}"/>
  </hyperlinks>
  <pageMargins left="0.7" right="0.7" top="0.75" bottom="0.75" header="0.3" footer="0.3"/>
  <pageSetup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32"/>
  <dimension ref="A1:S120"/>
  <sheetViews>
    <sheetView workbookViewId="0">
      <selection activeCell="A2" sqref="A1:N1048576"/>
    </sheetView>
  </sheetViews>
  <sheetFormatPr defaultColWidth="9.140625" defaultRowHeight="17.25" customHeight="1" x14ac:dyDescent="0.2"/>
  <cols>
    <col min="1" max="1" width="12" style="270" customWidth="1"/>
    <col min="2" max="2" width="10.7109375" style="271" customWidth="1"/>
    <col min="3" max="3" width="6.85546875" style="271" bestFit="1" customWidth="1"/>
    <col min="4" max="4" width="12.42578125" style="157" customWidth="1"/>
    <col min="5" max="5" width="3.7109375" style="272" customWidth="1"/>
    <col min="6" max="6" width="5.42578125" style="157" customWidth="1"/>
    <col min="7" max="7" width="3.85546875" style="272" customWidth="1"/>
    <col min="8" max="8" width="13" style="157" customWidth="1"/>
    <col min="9" max="9" width="5.85546875" style="273" customWidth="1"/>
    <col min="10" max="10" width="3" style="10" customWidth="1"/>
    <col min="11" max="11" width="5" style="274" customWidth="1"/>
    <col min="12" max="12" width="5.28515625" style="274" customWidth="1"/>
    <col min="13" max="13" width="6.5703125" style="275" customWidth="1"/>
    <col min="14" max="14" width="7.7109375" style="10" bestFit="1" customWidth="1"/>
    <col min="15" max="16384" width="9.140625" style="157"/>
  </cols>
  <sheetData>
    <row r="1" spans="1:19" ht="26.25" customHeight="1" x14ac:dyDescent="0.35">
      <c r="A1" s="352" t="s">
        <v>82</v>
      </c>
      <c r="B1" s="352"/>
      <c r="C1" s="352"/>
      <c r="D1" s="352"/>
      <c r="E1" s="352"/>
      <c r="F1" s="352"/>
      <c r="G1" s="352"/>
      <c r="H1" s="352"/>
      <c r="I1" s="352"/>
      <c r="J1" s="352"/>
      <c r="K1" s="352"/>
      <c r="L1" s="352"/>
      <c r="M1" s="352"/>
      <c r="N1" s="352"/>
      <c r="O1" s="161"/>
      <c r="P1" s="161"/>
      <c r="Q1" s="161"/>
      <c r="R1" s="161"/>
      <c r="S1" s="161"/>
    </row>
    <row r="2" spans="1:19" ht="12.75" customHeight="1" x14ac:dyDescent="0.3">
      <c r="A2" s="28"/>
      <c r="B2" s="28"/>
      <c r="C2" s="28"/>
      <c r="D2" s="28"/>
      <c r="E2" s="1"/>
      <c r="F2" s="28"/>
      <c r="G2" s="1"/>
      <c r="H2" s="28"/>
      <c r="I2" s="28"/>
      <c r="J2" s="28"/>
      <c r="K2" s="33"/>
      <c r="L2" s="33"/>
      <c r="M2" s="28"/>
      <c r="N2" s="28"/>
      <c r="O2" s="161"/>
      <c r="P2" s="161"/>
      <c r="Q2" s="161"/>
      <c r="R2" s="161"/>
      <c r="S2" s="161"/>
    </row>
    <row r="3" spans="1:19" ht="17.25" customHeight="1" x14ac:dyDescent="0.2">
      <c r="A3" s="191" t="s">
        <v>17</v>
      </c>
      <c r="B3" s="353" t="s">
        <v>161</v>
      </c>
      <c r="C3" s="353"/>
      <c r="D3" s="353"/>
      <c r="E3" s="192"/>
      <c r="F3" s="193"/>
      <c r="G3" s="192"/>
      <c r="H3" s="194"/>
      <c r="I3" s="195"/>
      <c r="J3" s="29"/>
      <c r="K3" s="34"/>
      <c r="L3" s="34"/>
      <c r="M3" s="196"/>
      <c r="N3" s="29"/>
      <c r="O3" s="161"/>
      <c r="P3" s="161"/>
      <c r="Q3" s="161"/>
      <c r="R3" s="161"/>
      <c r="S3" s="161"/>
    </row>
    <row r="4" spans="1:19" ht="17.25" customHeight="1" thickBot="1" x14ac:dyDescent="0.25">
      <c r="A4" s="197" t="s">
        <v>18</v>
      </c>
      <c r="B4" s="354" t="s">
        <v>157</v>
      </c>
      <c r="C4" s="354"/>
      <c r="D4" s="354"/>
      <c r="E4" s="192"/>
      <c r="F4" s="196"/>
      <c r="G4" s="192"/>
      <c r="H4" s="196"/>
      <c r="I4" s="195"/>
      <c r="J4" s="29"/>
      <c r="K4" s="198"/>
      <c r="L4" s="198"/>
      <c r="M4" s="199"/>
      <c r="N4" s="29"/>
      <c r="O4" s="161"/>
      <c r="P4" s="161"/>
      <c r="Q4" s="161"/>
      <c r="R4" s="161"/>
      <c r="S4" s="161"/>
    </row>
    <row r="5" spans="1:19" ht="17.25" customHeight="1" thickBot="1" x14ac:dyDescent="0.25">
      <c r="A5" s="197"/>
      <c r="B5" s="200"/>
      <c r="C5" s="200"/>
      <c r="D5" s="201"/>
      <c r="E5" s="192"/>
      <c r="F5" s="196"/>
      <c r="G5" s="192"/>
      <c r="H5" s="196"/>
      <c r="I5" s="195"/>
      <c r="J5" s="29"/>
      <c r="K5" s="202" t="s">
        <v>19</v>
      </c>
      <c r="L5" s="203"/>
      <c r="M5" s="204"/>
      <c r="N5" s="29"/>
      <c r="O5" s="161"/>
      <c r="P5" s="161"/>
      <c r="Q5" s="161"/>
      <c r="R5" s="161"/>
      <c r="S5" s="161"/>
    </row>
    <row r="6" spans="1:19" s="168" customFormat="1" ht="34.5" customHeight="1" thickBot="1" x14ac:dyDescent="0.25">
      <c r="A6" s="205" t="s">
        <v>0</v>
      </c>
      <c r="B6" s="206" t="s">
        <v>1</v>
      </c>
      <c r="C6" s="206" t="s">
        <v>25</v>
      </c>
      <c r="D6" s="207" t="s">
        <v>2</v>
      </c>
      <c r="E6" s="208"/>
      <c r="F6" s="209" t="s">
        <v>20</v>
      </c>
      <c r="G6" s="208"/>
      <c r="H6" s="209" t="s">
        <v>3</v>
      </c>
      <c r="I6" s="209" t="s">
        <v>21</v>
      </c>
      <c r="J6" s="210"/>
      <c r="K6" s="211" t="s">
        <v>109</v>
      </c>
      <c r="L6" s="211" t="s">
        <v>112</v>
      </c>
      <c r="M6" s="212" t="s">
        <v>110</v>
      </c>
      <c r="N6" s="213" t="s">
        <v>111</v>
      </c>
      <c r="O6" s="165"/>
      <c r="P6" s="165"/>
      <c r="Q6" s="165"/>
      <c r="R6" s="165"/>
      <c r="S6" s="165"/>
    </row>
    <row r="7" spans="1:19" ht="17.25" customHeight="1" thickBot="1" x14ac:dyDescent="0.25">
      <c r="A7" s="214" t="str">
        <f>Global!A7</f>
        <v>GRUPO A (Group A)</v>
      </c>
      <c r="B7" s="215"/>
      <c r="C7" s="216"/>
      <c r="D7" s="215"/>
      <c r="E7" s="217"/>
      <c r="F7" s="215"/>
      <c r="G7" s="217"/>
      <c r="H7" s="215"/>
      <c r="I7" s="218"/>
      <c r="J7" s="77"/>
      <c r="K7" s="219"/>
      <c r="L7" s="219"/>
      <c r="M7" s="220"/>
      <c r="N7" s="221"/>
      <c r="O7" s="161"/>
      <c r="P7" s="161"/>
      <c r="Q7" s="161"/>
      <c r="R7" s="161"/>
      <c r="S7" s="161"/>
    </row>
    <row r="8" spans="1:19" s="158" customFormat="1" ht="30.95" customHeight="1" thickBot="1" x14ac:dyDescent="0.25">
      <c r="A8" s="276">
        <f>Global!A8</f>
        <v>44885</v>
      </c>
      <c r="B8" s="277">
        <f>Global!B8</f>
        <v>0.41666666666666669</v>
      </c>
      <c r="C8" s="278">
        <f>Global!C8</f>
        <v>1</v>
      </c>
      <c r="D8" s="279" t="str">
        <f>Global!D8</f>
        <v>Qatar</v>
      </c>
      <c r="E8" s="280">
        <v>1</v>
      </c>
      <c r="F8" s="281" t="s">
        <v>4</v>
      </c>
      <c r="G8" s="280">
        <v>1</v>
      </c>
      <c r="H8" s="282" t="str">
        <f>Global!H8</f>
        <v>Ecuador</v>
      </c>
      <c r="I8" s="283" t="str">
        <f t="shared" ref="I8:I13" si="0">IF(OR(E8="",G8=""),"",IF(E8&gt;G8,"L",IF(G8&gt;E8,"V","E")))</f>
        <v>E</v>
      </c>
      <c r="J8" s="284"/>
      <c r="K8" s="285">
        <f>IF(Global!E8="","",Global!E8)</f>
        <v>0</v>
      </c>
      <c r="L8" s="285">
        <f>IF(Global!G8="","",Global!G8)</f>
        <v>2</v>
      </c>
      <c r="M8" s="286" t="str">
        <f t="shared" ref="M8:M71" si="1">IF(OR(K8="",L8=""),"",IF(K8&gt;L8,"L",IF(L8&gt;K8,"V","E")))</f>
        <v>V</v>
      </c>
      <c r="N8" s="287">
        <f t="shared" ref="N8:N13" si="2">IF(M8="","",IF(AND(E8=K8,L8=G8),GPOSPuntosPorMarcador,0)+IF(M8=I8,GPOSPuntosPorGanador,0)+IF(E8-G8=K8-L8,GPOSPuntosPorDiferencia,0))</f>
        <v>0</v>
      </c>
      <c r="O8" s="166"/>
      <c r="P8" s="166"/>
      <c r="Q8" s="166"/>
      <c r="R8" s="166"/>
      <c r="S8" s="166"/>
    </row>
    <row r="9" spans="1:19" s="158" customFormat="1" ht="30.95" customHeight="1" thickBot="1" x14ac:dyDescent="0.25">
      <c r="A9" s="276">
        <f>Global!A9</f>
        <v>44886</v>
      </c>
      <c r="B9" s="288">
        <f>Global!B9</f>
        <v>0.41666666666666669</v>
      </c>
      <c r="C9" s="289">
        <f>Global!C9</f>
        <v>2</v>
      </c>
      <c r="D9" s="290" t="str">
        <f>Global!D9</f>
        <v>Senegal</v>
      </c>
      <c r="E9" s="291">
        <v>0</v>
      </c>
      <c r="F9" s="292" t="s">
        <v>4</v>
      </c>
      <c r="G9" s="291">
        <v>1</v>
      </c>
      <c r="H9" s="293" t="str">
        <f>Global!H9</f>
        <v>Holanda (Holland)</v>
      </c>
      <c r="I9" s="283" t="str">
        <f t="shared" si="0"/>
        <v>V</v>
      </c>
      <c r="J9" s="284"/>
      <c r="K9" s="285">
        <f>IF(Global!E9="","",Global!E9)</f>
        <v>0</v>
      </c>
      <c r="L9" s="285">
        <f>IF(Global!G9="","",Global!G9)</f>
        <v>2</v>
      </c>
      <c r="M9" s="294" t="str">
        <f t="shared" si="1"/>
        <v>V</v>
      </c>
      <c r="N9" s="287">
        <f t="shared" si="2"/>
        <v>1</v>
      </c>
      <c r="O9" s="166"/>
      <c r="P9" s="166"/>
      <c r="Q9" s="166"/>
      <c r="R9" s="166"/>
      <c r="S9" s="166"/>
    </row>
    <row r="10" spans="1:19" s="158" customFormat="1" ht="30.95" customHeight="1" thickBot="1" x14ac:dyDescent="0.25">
      <c r="A10" s="276">
        <f>Global!A10</f>
        <v>44890</v>
      </c>
      <c r="B10" s="288">
        <f>Global!B10</f>
        <v>0.29166666666666669</v>
      </c>
      <c r="C10" s="289">
        <f>Global!C10</f>
        <v>17</v>
      </c>
      <c r="D10" s="290" t="str">
        <f>Global!D10</f>
        <v>Qatar</v>
      </c>
      <c r="E10" s="291">
        <v>0</v>
      </c>
      <c r="F10" s="292" t="s">
        <v>4</v>
      </c>
      <c r="G10" s="291">
        <v>1</v>
      </c>
      <c r="H10" s="293" t="str">
        <f>Global!H10</f>
        <v>Senegal</v>
      </c>
      <c r="I10" s="283" t="str">
        <f t="shared" si="0"/>
        <v>V</v>
      </c>
      <c r="J10" s="284"/>
      <c r="K10" s="285">
        <f>IF(Global!E10="","",Global!E10)</f>
        <v>1</v>
      </c>
      <c r="L10" s="285">
        <f>IF(Global!G10="","",Global!G10)</f>
        <v>3</v>
      </c>
      <c r="M10" s="295" t="str">
        <f t="shared" si="1"/>
        <v>V</v>
      </c>
      <c r="N10" s="287">
        <f t="shared" si="2"/>
        <v>1</v>
      </c>
      <c r="O10" s="166"/>
      <c r="P10" s="166"/>
      <c r="Q10" s="166"/>
      <c r="R10" s="166"/>
      <c r="S10" s="166"/>
    </row>
    <row r="11" spans="1:19" s="158" customFormat="1" ht="30.95" customHeight="1" thickBot="1" x14ac:dyDescent="0.25">
      <c r="A11" s="276">
        <f>Global!A11</f>
        <v>44890</v>
      </c>
      <c r="B11" s="288">
        <f>Global!B11</f>
        <v>0.41666666666666669</v>
      </c>
      <c r="C11" s="289">
        <f>Global!C11</f>
        <v>18</v>
      </c>
      <c r="D11" s="290" t="str">
        <f>Global!D11</f>
        <v>Holanda (Holland)</v>
      </c>
      <c r="E11" s="291">
        <v>1</v>
      </c>
      <c r="F11" s="292" t="s">
        <v>4</v>
      </c>
      <c r="G11" s="291">
        <v>0</v>
      </c>
      <c r="H11" s="293" t="str">
        <f>Global!H11</f>
        <v>Ecuador</v>
      </c>
      <c r="I11" s="283" t="str">
        <f t="shared" si="0"/>
        <v>L</v>
      </c>
      <c r="J11" s="284"/>
      <c r="K11" s="285">
        <f>IF(Global!E11="","",Global!E11)</f>
        <v>1</v>
      </c>
      <c r="L11" s="285">
        <f>IF(Global!G11="","",Global!G11)</f>
        <v>1</v>
      </c>
      <c r="M11" s="296" t="str">
        <f t="shared" si="1"/>
        <v>E</v>
      </c>
      <c r="N11" s="287">
        <f t="shared" si="2"/>
        <v>0</v>
      </c>
      <c r="O11" s="166"/>
      <c r="P11" s="166"/>
      <c r="Q11" s="166"/>
      <c r="R11" s="166"/>
      <c r="S11" s="166"/>
    </row>
    <row r="12" spans="1:19" s="158" customFormat="1" ht="30.95" customHeight="1" thickBot="1" x14ac:dyDescent="0.25">
      <c r="A12" s="276">
        <f>Global!A12</f>
        <v>44894</v>
      </c>
      <c r="B12" s="288">
        <f>Global!B12</f>
        <v>0.375</v>
      </c>
      <c r="C12" s="289">
        <f>Global!C12</f>
        <v>33</v>
      </c>
      <c r="D12" s="290" t="str">
        <f>Global!D12</f>
        <v>Holanda (Holland)</v>
      </c>
      <c r="E12" s="291">
        <v>2</v>
      </c>
      <c r="F12" s="292" t="s">
        <v>4</v>
      </c>
      <c r="G12" s="291">
        <v>0</v>
      </c>
      <c r="H12" s="293" t="str">
        <f>Global!H12</f>
        <v>Qatar</v>
      </c>
      <c r="I12" s="283" t="str">
        <f t="shared" si="0"/>
        <v>L</v>
      </c>
      <c r="J12" s="284"/>
      <c r="K12" s="285">
        <f>IF(Global!E12="","",Global!E12)</f>
        <v>2</v>
      </c>
      <c r="L12" s="285">
        <f>IF(Global!G12="","",Global!G12)</f>
        <v>0</v>
      </c>
      <c r="M12" s="296" t="str">
        <f t="shared" si="1"/>
        <v>L</v>
      </c>
      <c r="N12" s="287">
        <f t="shared" si="2"/>
        <v>3</v>
      </c>
      <c r="O12" s="166"/>
      <c r="P12" s="166"/>
      <c r="Q12" s="166"/>
      <c r="R12" s="166"/>
      <c r="S12" s="166"/>
    </row>
    <row r="13" spans="1:19" s="158" customFormat="1" ht="30.95" customHeight="1" thickBot="1" x14ac:dyDescent="0.25">
      <c r="A13" s="276">
        <f>Global!A13</f>
        <v>44894</v>
      </c>
      <c r="B13" s="288">
        <f>Global!B13</f>
        <v>0.375</v>
      </c>
      <c r="C13" s="289">
        <f>Global!C13</f>
        <v>34</v>
      </c>
      <c r="D13" s="290" t="str">
        <f>Global!D13</f>
        <v>Ecuador</v>
      </c>
      <c r="E13" s="291">
        <v>1</v>
      </c>
      <c r="F13" s="292" t="s">
        <v>4</v>
      </c>
      <c r="G13" s="291">
        <v>0</v>
      </c>
      <c r="H13" s="293" t="str">
        <f>Global!H13</f>
        <v>Senegal</v>
      </c>
      <c r="I13" s="283" t="str">
        <f t="shared" si="0"/>
        <v>L</v>
      </c>
      <c r="J13" s="284"/>
      <c r="K13" s="285">
        <f>IF(Global!E13="","",Global!E13)</f>
        <v>1</v>
      </c>
      <c r="L13" s="285">
        <f>IF(Global!G13="","",Global!G13)</f>
        <v>2</v>
      </c>
      <c r="M13" s="296" t="str">
        <f t="shared" si="1"/>
        <v>V</v>
      </c>
      <c r="N13" s="287">
        <f t="shared" si="2"/>
        <v>0</v>
      </c>
      <c r="O13" s="166"/>
      <c r="P13" s="166"/>
      <c r="Q13" s="166"/>
      <c r="R13" s="166"/>
      <c r="S13" s="166"/>
    </row>
    <row r="14" spans="1:19" s="158" customFormat="1" ht="17.25" customHeight="1" thickBot="1" x14ac:dyDescent="0.25">
      <c r="A14" s="297" t="str">
        <f>Global!A14</f>
        <v>GRUPO B (Group B)</v>
      </c>
      <c r="B14" s="298"/>
      <c r="C14" s="299"/>
      <c r="D14" s="298"/>
      <c r="E14" s="300"/>
      <c r="F14" s="298"/>
      <c r="G14" s="300"/>
      <c r="H14" s="298"/>
      <c r="I14" s="301"/>
      <c r="J14" s="117"/>
      <c r="K14" s="302"/>
      <c r="L14" s="302"/>
      <c r="M14" s="303" t="str">
        <f t="shared" si="1"/>
        <v/>
      </c>
      <c r="N14" s="304"/>
      <c r="O14" s="166"/>
      <c r="P14" s="166"/>
      <c r="Q14" s="166"/>
      <c r="R14" s="166"/>
      <c r="S14" s="166"/>
    </row>
    <row r="15" spans="1:19" s="158" customFormat="1" ht="30.95" customHeight="1" thickBot="1" x14ac:dyDescent="0.25">
      <c r="A15" s="276">
        <f>Global!A15</f>
        <v>44886</v>
      </c>
      <c r="B15" s="305">
        <f>Global!B15</f>
        <v>0.29166666666666669</v>
      </c>
      <c r="C15" s="278">
        <f>Global!C15</f>
        <v>3</v>
      </c>
      <c r="D15" s="279" t="str">
        <f>Global!D15</f>
        <v>Inglaterra (England)</v>
      </c>
      <c r="E15" s="280">
        <v>1</v>
      </c>
      <c r="F15" s="281" t="s">
        <v>4</v>
      </c>
      <c r="G15" s="280">
        <v>0</v>
      </c>
      <c r="H15" s="282" t="str">
        <f>Global!H15</f>
        <v>Irán</v>
      </c>
      <c r="I15" s="283" t="str">
        <f t="shared" ref="I15:I20" si="3">IF(OR(E15="",G15=""),"",IF(E15&gt;G15,"L",IF(G15&gt;E15,"V","E")))</f>
        <v>L</v>
      </c>
      <c r="J15" s="284"/>
      <c r="K15" s="285">
        <f>IF(Global!E15="","",Global!E15)</f>
        <v>6</v>
      </c>
      <c r="L15" s="285">
        <f>IF(Global!G15="","",Global!G15)</f>
        <v>2</v>
      </c>
      <c r="M15" s="296" t="str">
        <f t="shared" si="1"/>
        <v>L</v>
      </c>
      <c r="N15" s="287">
        <f t="shared" ref="N15:N20" si="4">IF(M15="","",IF(AND(E15=K15,L15=G15),GPOSPuntosPorMarcador,0)+IF(M15=I15,GPOSPuntosPorGanador,0)+IF(E15-G15=K15-L15,GPOSPuntosPorDiferencia,0))</f>
        <v>1</v>
      </c>
      <c r="O15" s="166"/>
      <c r="P15" s="166"/>
      <c r="Q15" s="166"/>
      <c r="R15" s="166"/>
      <c r="S15" s="166"/>
    </row>
    <row r="16" spans="1:19" s="158" customFormat="1" ht="30.95" customHeight="1" thickBot="1" x14ac:dyDescent="0.25">
      <c r="A16" s="276">
        <f>Global!A16</f>
        <v>44886</v>
      </c>
      <c r="B16" s="306">
        <f>Global!B16</f>
        <v>0.54166666666666663</v>
      </c>
      <c r="C16" s="289">
        <f>Global!C16</f>
        <v>4</v>
      </c>
      <c r="D16" s="290" t="str">
        <f>Global!D16</f>
        <v>Estados Unidos (USA)</v>
      </c>
      <c r="E16" s="291">
        <v>0</v>
      </c>
      <c r="F16" s="292" t="s">
        <v>4</v>
      </c>
      <c r="G16" s="291">
        <v>0</v>
      </c>
      <c r="H16" s="293" t="str">
        <f>Global!H16</f>
        <v>Gales (Wales)</v>
      </c>
      <c r="I16" s="283" t="str">
        <f t="shared" si="3"/>
        <v>E</v>
      </c>
      <c r="J16" s="284"/>
      <c r="K16" s="285">
        <f>IF(Global!E16="","",Global!E16)</f>
        <v>1</v>
      </c>
      <c r="L16" s="285">
        <f>IF(Global!G16="","",Global!G16)</f>
        <v>1</v>
      </c>
      <c r="M16" s="296" t="str">
        <f t="shared" si="1"/>
        <v>E</v>
      </c>
      <c r="N16" s="287">
        <f t="shared" si="4"/>
        <v>2</v>
      </c>
      <c r="O16" s="166"/>
      <c r="P16" s="166"/>
      <c r="Q16" s="166"/>
      <c r="R16" s="166"/>
      <c r="S16" s="166"/>
    </row>
    <row r="17" spans="1:19" s="158" customFormat="1" ht="30.95" customHeight="1" thickBot="1" x14ac:dyDescent="0.25">
      <c r="A17" s="276">
        <f>Global!A17</f>
        <v>44890</v>
      </c>
      <c r="B17" s="306">
        <f>Global!B17</f>
        <v>0.54166666666666663</v>
      </c>
      <c r="C17" s="289">
        <f>Global!C17</f>
        <v>19</v>
      </c>
      <c r="D17" s="290" t="str">
        <f>Global!D17</f>
        <v>Inglaterra (England)</v>
      </c>
      <c r="E17" s="291">
        <v>1</v>
      </c>
      <c r="F17" s="292" t="s">
        <v>4</v>
      </c>
      <c r="G17" s="291">
        <v>1</v>
      </c>
      <c r="H17" s="293" t="str">
        <f>Global!H17</f>
        <v>Estados Unidos (USA)</v>
      </c>
      <c r="I17" s="283" t="str">
        <f t="shared" si="3"/>
        <v>E</v>
      </c>
      <c r="J17" s="284"/>
      <c r="K17" s="285">
        <f>IF(Global!E17="","",Global!E17)</f>
        <v>0</v>
      </c>
      <c r="L17" s="285">
        <f>IF(Global!G17="","",Global!G17)</f>
        <v>0</v>
      </c>
      <c r="M17" s="296" t="str">
        <f t="shared" si="1"/>
        <v>E</v>
      </c>
      <c r="N17" s="287">
        <f t="shared" si="4"/>
        <v>2</v>
      </c>
      <c r="O17" s="166"/>
      <c r="P17" s="166"/>
      <c r="Q17" s="166"/>
      <c r="R17" s="166"/>
      <c r="S17" s="166"/>
    </row>
    <row r="18" spans="1:19" s="158" customFormat="1" ht="30.95" customHeight="1" thickBot="1" x14ac:dyDescent="0.25">
      <c r="A18" s="276">
        <f>Global!A18</f>
        <v>44890</v>
      </c>
      <c r="B18" s="306">
        <f>Global!B18</f>
        <v>0.16666666666666666</v>
      </c>
      <c r="C18" s="289">
        <f>Global!C18</f>
        <v>20</v>
      </c>
      <c r="D18" s="290" t="str">
        <f>Global!D18</f>
        <v>Gales (Wales)</v>
      </c>
      <c r="E18" s="291">
        <v>1</v>
      </c>
      <c r="F18" s="292" t="s">
        <v>4</v>
      </c>
      <c r="G18" s="291">
        <v>0</v>
      </c>
      <c r="H18" s="293" t="str">
        <f>Global!H18</f>
        <v>Irán</v>
      </c>
      <c r="I18" s="283" t="str">
        <f t="shared" si="3"/>
        <v>L</v>
      </c>
      <c r="J18" s="284"/>
      <c r="K18" s="285">
        <f>IF(Global!E18="","",Global!E18)</f>
        <v>0</v>
      </c>
      <c r="L18" s="285">
        <f>IF(Global!G18="","",Global!G18)</f>
        <v>2</v>
      </c>
      <c r="M18" s="296" t="str">
        <f t="shared" si="1"/>
        <v>V</v>
      </c>
      <c r="N18" s="287">
        <f t="shared" si="4"/>
        <v>0</v>
      </c>
      <c r="O18" s="166"/>
      <c r="P18" s="166"/>
      <c r="Q18" s="166"/>
      <c r="R18" s="166"/>
      <c r="S18" s="166"/>
    </row>
    <row r="19" spans="1:19" s="158" customFormat="1" ht="30.95" customHeight="1" thickBot="1" x14ac:dyDescent="0.25">
      <c r="A19" s="276">
        <f>Global!A19</f>
        <v>44894</v>
      </c>
      <c r="B19" s="306">
        <f>Global!B19</f>
        <v>0.54166666666666663</v>
      </c>
      <c r="C19" s="289">
        <f>Global!C19</f>
        <v>35</v>
      </c>
      <c r="D19" s="290" t="str">
        <f>Global!D19</f>
        <v>Gales (Wales)</v>
      </c>
      <c r="E19" s="291">
        <v>0</v>
      </c>
      <c r="F19" s="292" t="s">
        <v>4</v>
      </c>
      <c r="G19" s="291">
        <v>1</v>
      </c>
      <c r="H19" s="293" t="str">
        <f>Global!H19</f>
        <v>Inglaterra (England)</v>
      </c>
      <c r="I19" s="283" t="str">
        <f t="shared" si="3"/>
        <v>V</v>
      </c>
      <c r="J19" s="284"/>
      <c r="K19" s="285">
        <f>IF(Global!E19="","",Global!E19)</f>
        <v>0</v>
      </c>
      <c r="L19" s="285">
        <f>IF(Global!G19="","",Global!G19)</f>
        <v>3</v>
      </c>
      <c r="M19" s="296" t="str">
        <f t="shared" si="1"/>
        <v>V</v>
      </c>
      <c r="N19" s="287">
        <f t="shared" si="4"/>
        <v>1</v>
      </c>
      <c r="O19" s="166"/>
      <c r="P19" s="166"/>
      <c r="Q19" s="166"/>
      <c r="R19" s="166"/>
      <c r="S19" s="166"/>
    </row>
    <row r="20" spans="1:19" s="158" customFormat="1" ht="30.95" customHeight="1" thickBot="1" x14ac:dyDescent="0.25">
      <c r="A20" s="276">
        <f>Global!A20</f>
        <v>44894</v>
      </c>
      <c r="B20" s="306">
        <f>Global!B20</f>
        <v>0.54166666666666663</v>
      </c>
      <c r="C20" s="289">
        <f>Global!C20</f>
        <v>36</v>
      </c>
      <c r="D20" s="290" t="str">
        <f>Global!D20</f>
        <v>Irán</v>
      </c>
      <c r="E20" s="291">
        <v>0</v>
      </c>
      <c r="F20" s="292" t="s">
        <v>4</v>
      </c>
      <c r="G20" s="291">
        <v>1</v>
      </c>
      <c r="H20" s="293" t="str">
        <f>Global!H20</f>
        <v>Estados Unidos (USA)</v>
      </c>
      <c r="I20" s="283" t="str">
        <f t="shared" si="3"/>
        <v>V</v>
      </c>
      <c r="J20" s="284"/>
      <c r="K20" s="285">
        <f>IF(Global!E20="","",Global!E20)</f>
        <v>0</v>
      </c>
      <c r="L20" s="285">
        <f>IF(Global!G20="","",Global!G20)</f>
        <v>1</v>
      </c>
      <c r="M20" s="296" t="str">
        <f t="shared" si="1"/>
        <v>V</v>
      </c>
      <c r="N20" s="287">
        <f t="shared" si="4"/>
        <v>3</v>
      </c>
      <c r="O20" s="166"/>
      <c r="P20" s="166"/>
      <c r="Q20" s="166"/>
      <c r="R20" s="166"/>
      <c r="S20" s="166"/>
    </row>
    <row r="21" spans="1:19" s="158" customFormat="1" ht="17.25" customHeight="1" thickBot="1" x14ac:dyDescent="0.25">
      <c r="A21" s="297" t="str">
        <f>Global!A21</f>
        <v>GRUPO C (Group C)</v>
      </c>
      <c r="B21" s="298"/>
      <c r="C21" s="299"/>
      <c r="D21" s="298"/>
      <c r="E21" s="300"/>
      <c r="F21" s="298"/>
      <c r="G21" s="300"/>
      <c r="H21" s="298"/>
      <c r="I21" s="301"/>
      <c r="J21" s="117"/>
      <c r="K21" s="302"/>
      <c r="L21" s="302"/>
      <c r="M21" s="303" t="str">
        <f t="shared" si="1"/>
        <v/>
      </c>
      <c r="N21" s="304"/>
      <c r="O21" s="166"/>
      <c r="P21" s="166"/>
      <c r="Q21" s="166"/>
      <c r="R21" s="166"/>
      <c r="S21" s="166"/>
    </row>
    <row r="22" spans="1:19" s="158" customFormat="1" ht="30.95" customHeight="1" thickBot="1" x14ac:dyDescent="0.25">
      <c r="A22" s="276">
        <f>Global!A22</f>
        <v>44887</v>
      </c>
      <c r="B22" s="305">
        <f>Global!B22</f>
        <v>0.16666666666666666</v>
      </c>
      <c r="C22" s="278">
        <f>Global!C22</f>
        <v>5</v>
      </c>
      <c r="D22" s="279" t="str">
        <f>Global!D22</f>
        <v>Argentina</v>
      </c>
      <c r="E22" s="280">
        <v>2</v>
      </c>
      <c r="F22" s="281" t="s">
        <v>4</v>
      </c>
      <c r="G22" s="280">
        <v>0</v>
      </c>
      <c r="H22" s="282" t="str">
        <f>Global!H22</f>
        <v>A. Saudita (Saudi A.)</v>
      </c>
      <c r="I22" s="283" t="str">
        <f t="shared" ref="I22:I27" si="5">IF(OR(E22="",G22=""),"",IF(E22&gt;G22,"L",IF(G22&gt;E22,"V","E")))</f>
        <v>L</v>
      </c>
      <c r="J22" s="284"/>
      <c r="K22" s="285">
        <f>IF(Global!E22="","",Global!E22)</f>
        <v>1</v>
      </c>
      <c r="L22" s="285">
        <f>IF(Global!G22="","",Global!G22)</f>
        <v>2</v>
      </c>
      <c r="M22" s="296" t="str">
        <f t="shared" si="1"/>
        <v>V</v>
      </c>
      <c r="N22" s="287">
        <f t="shared" ref="N22:N27" si="6">IF(M22="","",IF(AND(E22=K22,L22=G22),GPOSPuntosPorMarcador,0)+IF(M22=I22,GPOSPuntosPorGanador,0)+IF(E22-G22=K22-L22,GPOSPuntosPorDiferencia,0))</f>
        <v>0</v>
      </c>
      <c r="O22" s="166"/>
      <c r="P22" s="166"/>
      <c r="Q22" s="166"/>
      <c r="R22" s="166"/>
      <c r="S22" s="166"/>
    </row>
    <row r="23" spans="1:19" s="158" customFormat="1" ht="30.95" customHeight="1" thickBot="1" x14ac:dyDescent="0.25">
      <c r="A23" s="276">
        <f>Global!A23</f>
        <v>44887</v>
      </c>
      <c r="B23" s="306">
        <f>Global!B23</f>
        <v>0.41666666666666669</v>
      </c>
      <c r="C23" s="289">
        <f>Global!C23</f>
        <v>6</v>
      </c>
      <c r="D23" s="290" t="str">
        <f>Global!D23</f>
        <v>México</v>
      </c>
      <c r="E23" s="291">
        <v>1</v>
      </c>
      <c r="F23" s="292" t="s">
        <v>4</v>
      </c>
      <c r="G23" s="291">
        <v>1</v>
      </c>
      <c r="H23" s="293" t="str">
        <f>Global!H23</f>
        <v>Polonia (Poland)</v>
      </c>
      <c r="I23" s="283" t="str">
        <f t="shared" si="5"/>
        <v>E</v>
      </c>
      <c r="J23" s="284"/>
      <c r="K23" s="285">
        <f>IF(Global!E23="","",Global!E23)</f>
        <v>0</v>
      </c>
      <c r="L23" s="285">
        <f>IF(Global!G23="","",Global!G23)</f>
        <v>0</v>
      </c>
      <c r="M23" s="296" t="str">
        <f t="shared" si="1"/>
        <v>E</v>
      </c>
      <c r="N23" s="287">
        <f t="shared" si="6"/>
        <v>2</v>
      </c>
      <c r="O23" s="166"/>
      <c r="P23" s="166"/>
      <c r="Q23" s="166"/>
      <c r="R23" s="166"/>
      <c r="S23" s="166"/>
    </row>
    <row r="24" spans="1:19" s="158" customFormat="1" ht="30.95" customHeight="1" thickBot="1" x14ac:dyDescent="0.25">
      <c r="A24" s="276">
        <f>Global!A24</f>
        <v>44891</v>
      </c>
      <c r="B24" s="306">
        <f>Global!B24</f>
        <v>0.54166666666666663</v>
      </c>
      <c r="C24" s="289">
        <f>Global!C24</f>
        <v>22</v>
      </c>
      <c r="D24" s="290" t="str">
        <f>Global!D24</f>
        <v>Argentina</v>
      </c>
      <c r="E24" s="291">
        <v>1</v>
      </c>
      <c r="F24" s="292" t="s">
        <v>4</v>
      </c>
      <c r="G24" s="291">
        <v>0</v>
      </c>
      <c r="H24" s="293" t="str">
        <f>Global!H24</f>
        <v>México</v>
      </c>
      <c r="I24" s="283" t="str">
        <f t="shared" si="5"/>
        <v>L</v>
      </c>
      <c r="J24" s="284"/>
      <c r="K24" s="285">
        <f>IF(Global!E24="","",Global!E24)</f>
        <v>2</v>
      </c>
      <c r="L24" s="285">
        <f>IF(Global!G24="","",Global!G24)</f>
        <v>0</v>
      </c>
      <c r="M24" s="296" t="str">
        <f t="shared" si="1"/>
        <v>L</v>
      </c>
      <c r="N24" s="287">
        <f t="shared" si="6"/>
        <v>1</v>
      </c>
      <c r="O24" s="166"/>
      <c r="P24" s="166"/>
      <c r="Q24" s="166"/>
      <c r="R24" s="166"/>
      <c r="S24" s="166"/>
    </row>
    <row r="25" spans="1:19" s="158" customFormat="1" ht="30.95" customHeight="1" thickBot="1" x14ac:dyDescent="0.25">
      <c r="A25" s="276">
        <f>Global!A25</f>
        <v>44891</v>
      </c>
      <c r="B25" s="306">
        <f>Global!B25</f>
        <v>0.29166666666666669</v>
      </c>
      <c r="C25" s="289">
        <f>Global!C25</f>
        <v>23</v>
      </c>
      <c r="D25" s="290" t="str">
        <f>Global!D25</f>
        <v>Polonia (Poland)</v>
      </c>
      <c r="E25" s="291">
        <v>2</v>
      </c>
      <c r="F25" s="292" t="s">
        <v>4</v>
      </c>
      <c r="G25" s="291">
        <v>0</v>
      </c>
      <c r="H25" s="293" t="str">
        <f>Global!H25</f>
        <v>A. Saudita (Saudi A.)</v>
      </c>
      <c r="I25" s="283" t="str">
        <f t="shared" si="5"/>
        <v>L</v>
      </c>
      <c r="J25" s="284"/>
      <c r="K25" s="285">
        <f>IF(Global!E25="","",Global!E25)</f>
        <v>2</v>
      </c>
      <c r="L25" s="285">
        <f>IF(Global!G25="","",Global!G25)</f>
        <v>0</v>
      </c>
      <c r="M25" s="296" t="str">
        <f t="shared" si="1"/>
        <v>L</v>
      </c>
      <c r="N25" s="287">
        <f t="shared" si="6"/>
        <v>3</v>
      </c>
      <c r="O25" s="166"/>
      <c r="P25" s="166"/>
      <c r="Q25" s="166"/>
      <c r="R25" s="166"/>
      <c r="S25" s="166"/>
    </row>
    <row r="26" spans="1:19" s="158" customFormat="1" ht="30.95" customHeight="1" thickBot="1" x14ac:dyDescent="0.25">
      <c r="A26" s="276">
        <f>Global!A26</f>
        <v>44895</v>
      </c>
      <c r="B26" s="306">
        <f>Global!B26</f>
        <v>0.54166666666666663</v>
      </c>
      <c r="C26" s="289">
        <f>Global!C26</f>
        <v>37</v>
      </c>
      <c r="D26" s="290" t="str">
        <f>Global!D26</f>
        <v>Polonia (Poland)</v>
      </c>
      <c r="E26" s="291">
        <v>0</v>
      </c>
      <c r="F26" s="292" t="s">
        <v>4</v>
      </c>
      <c r="G26" s="291">
        <v>1</v>
      </c>
      <c r="H26" s="293" t="str">
        <f>Global!H26</f>
        <v>Argentina</v>
      </c>
      <c r="I26" s="283" t="str">
        <f t="shared" si="5"/>
        <v>V</v>
      </c>
      <c r="J26" s="284"/>
      <c r="K26" s="285">
        <f>IF(Global!E26="","",Global!E26)</f>
        <v>0</v>
      </c>
      <c r="L26" s="285">
        <f>IF(Global!G26="","",Global!G26)</f>
        <v>2</v>
      </c>
      <c r="M26" s="296" t="str">
        <f t="shared" si="1"/>
        <v>V</v>
      </c>
      <c r="N26" s="287">
        <f t="shared" si="6"/>
        <v>1</v>
      </c>
      <c r="O26" s="166"/>
      <c r="P26" s="166"/>
      <c r="Q26" s="166"/>
      <c r="R26" s="166"/>
      <c r="S26" s="166"/>
    </row>
    <row r="27" spans="1:19" s="158" customFormat="1" ht="30.95" customHeight="1" thickBot="1" x14ac:dyDescent="0.25">
      <c r="A27" s="276">
        <f>Global!A27</f>
        <v>44895</v>
      </c>
      <c r="B27" s="306">
        <f>Global!B27</f>
        <v>0.54166666666666663</v>
      </c>
      <c r="C27" s="289">
        <f>Global!C27</f>
        <v>38</v>
      </c>
      <c r="D27" s="290" t="str">
        <f>Global!D27</f>
        <v>A. Saudita (Saudi A.)</v>
      </c>
      <c r="E27" s="291">
        <v>0</v>
      </c>
      <c r="F27" s="292" t="s">
        <v>4</v>
      </c>
      <c r="G27" s="291">
        <v>2</v>
      </c>
      <c r="H27" s="293" t="str">
        <f>Global!H27</f>
        <v>México</v>
      </c>
      <c r="I27" s="283" t="str">
        <f t="shared" si="5"/>
        <v>V</v>
      </c>
      <c r="J27" s="284"/>
      <c r="K27" s="285">
        <f>IF(Global!E27="","",Global!E27)</f>
        <v>1</v>
      </c>
      <c r="L27" s="285">
        <f>IF(Global!G27="","",Global!G27)</f>
        <v>2</v>
      </c>
      <c r="M27" s="296" t="str">
        <f t="shared" si="1"/>
        <v>V</v>
      </c>
      <c r="N27" s="287">
        <f t="shared" si="6"/>
        <v>1</v>
      </c>
      <c r="O27" s="166"/>
      <c r="P27" s="166"/>
      <c r="Q27" s="166"/>
      <c r="R27" s="166"/>
      <c r="S27" s="166"/>
    </row>
    <row r="28" spans="1:19" s="158" customFormat="1" ht="17.25" customHeight="1" thickBot="1" x14ac:dyDescent="0.25">
      <c r="A28" s="297" t="str">
        <f>Global!A28</f>
        <v>GRUPO D (Group D )</v>
      </c>
      <c r="B28" s="298"/>
      <c r="C28" s="299"/>
      <c r="D28" s="298"/>
      <c r="E28" s="300"/>
      <c r="F28" s="298"/>
      <c r="G28" s="300"/>
      <c r="H28" s="298"/>
      <c r="I28" s="301"/>
      <c r="J28" s="117"/>
      <c r="K28" s="302"/>
      <c r="L28" s="302"/>
      <c r="M28" s="303" t="str">
        <f t="shared" si="1"/>
        <v/>
      </c>
      <c r="N28" s="304"/>
      <c r="O28" s="166"/>
      <c r="P28" s="166"/>
      <c r="Q28" s="166"/>
      <c r="R28" s="166"/>
      <c r="S28" s="166"/>
    </row>
    <row r="29" spans="1:19" s="158" customFormat="1" ht="30.95" customHeight="1" thickBot="1" x14ac:dyDescent="0.25">
      <c r="A29" s="276">
        <f>Global!A29</f>
        <v>44887</v>
      </c>
      <c r="B29" s="305">
        <f>Global!B29</f>
        <v>0.54166666666666663</v>
      </c>
      <c r="C29" s="278">
        <f>Global!C29</f>
        <v>7</v>
      </c>
      <c r="D29" s="279" t="str">
        <f>Global!D29</f>
        <v>Francia (France)</v>
      </c>
      <c r="E29" s="280">
        <v>1</v>
      </c>
      <c r="F29" s="281" t="s">
        <v>4</v>
      </c>
      <c r="G29" s="280">
        <v>0</v>
      </c>
      <c r="H29" s="282" t="str">
        <f>Global!H29</f>
        <v>Australia</v>
      </c>
      <c r="I29" s="283" t="str">
        <f t="shared" ref="I29:I34" si="7">IF(OR(E29="",G29=""),"",IF(E29&gt;G29,"L",IF(G29&gt;E29,"V","E")))</f>
        <v>L</v>
      </c>
      <c r="J29" s="284"/>
      <c r="K29" s="285">
        <f>IF(Global!E29="","",Global!E29)</f>
        <v>4</v>
      </c>
      <c r="L29" s="285">
        <f>IF(Global!G29="","",Global!G29)</f>
        <v>1</v>
      </c>
      <c r="M29" s="296" t="str">
        <f t="shared" si="1"/>
        <v>L</v>
      </c>
      <c r="N29" s="287">
        <f t="shared" ref="N29:N34" si="8">IF(M29="","",IF(AND(E29=K29,L29=G29),GPOSPuntosPorMarcador,0)+IF(M29=I29,GPOSPuntosPorGanador,0)+IF(E29-G29=K29-L29,GPOSPuntosPorDiferencia,0))</f>
        <v>1</v>
      </c>
      <c r="O29" s="166"/>
      <c r="P29" s="166"/>
      <c r="Q29" s="166"/>
      <c r="R29" s="166"/>
      <c r="S29" s="166"/>
    </row>
    <row r="30" spans="1:19" s="158" customFormat="1" ht="30.95" customHeight="1" thickBot="1" x14ac:dyDescent="0.25">
      <c r="A30" s="276">
        <f>Global!A30</f>
        <v>44887</v>
      </c>
      <c r="B30" s="306">
        <f>Global!B30</f>
        <v>0.29166666666666669</v>
      </c>
      <c r="C30" s="289">
        <f>Global!C30</f>
        <v>8</v>
      </c>
      <c r="D30" s="290" t="str">
        <f>Global!D30</f>
        <v>Dinamarca (Denmark)</v>
      </c>
      <c r="E30" s="291">
        <v>1</v>
      </c>
      <c r="F30" s="292" t="s">
        <v>4</v>
      </c>
      <c r="G30" s="291">
        <v>0</v>
      </c>
      <c r="H30" s="293" t="str">
        <f>Global!H30</f>
        <v>Túnez (Tunisia)</v>
      </c>
      <c r="I30" s="283" t="str">
        <f t="shared" si="7"/>
        <v>L</v>
      </c>
      <c r="J30" s="284"/>
      <c r="K30" s="285">
        <f>IF(Global!E30="","",Global!E30)</f>
        <v>0</v>
      </c>
      <c r="L30" s="285">
        <f>IF(Global!G30="","",Global!G30)</f>
        <v>0</v>
      </c>
      <c r="M30" s="296" t="str">
        <f t="shared" si="1"/>
        <v>E</v>
      </c>
      <c r="N30" s="287">
        <f t="shared" si="8"/>
        <v>0</v>
      </c>
      <c r="O30" s="166"/>
      <c r="P30" s="166"/>
      <c r="Q30" s="166"/>
      <c r="R30" s="166"/>
      <c r="S30" s="166"/>
    </row>
    <row r="31" spans="1:19" s="158" customFormat="1" ht="30.95" customHeight="1" thickBot="1" x14ac:dyDescent="0.25">
      <c r="A31" s="276">
        <f>Global!A31</f>
        <v>44891</v>
      </c>
      <c r="B31" s="306">
        <f>Global!B31</f>
        <v>0.41666666666666669</v>
      </c>
      <c r="C31" s="289">
        <f>Global!C31</f>
        <v>21</v>
      </c>
      <c r="D31" s="290" t="str">
        <f>Global!D31</f>
        <v>Francia (France)</v>
      </c>
      <c r="E31" s="291">
        <v>1</v>
      </c>
      <c r="F31" s="292" t="s">
        <v>4</v>
      </c>
      <c r="G31" s="291">
        <v>1</v>
      </c>
      <c r="H31" s="293" t="str">
        <f>Global!H31</f>
        <v>Dinamarca (Denmark)</v>
      </c>
      <c r="I31" s="283" t="str">
        <f t="shared" si="7"/>
        <v>E</v>
      </c>
      <c r="J31" s="284"/>
      <c r="K31" s="285">
        <f>IF(Global!E31="","",Global!E31)</f>
        <v>2</v>
      </c>
      <c r="L31" s="285">
        <f>IF(Global!G31="","",Global!G31)</f>
        <v>1</v>
      </c>
      <c r="M31" s="296" t="str">
        <f t="shared" si="1"/>
        <v>L</v>
      </c>
      <c r="N31" s="287">
        <f t="shared" si="8"/>
        <v>0</v>
      </c>
      <c r="O31" s="166"/>
      <c r="P31" s="166"/>
      <c r="Q31" s="166"/>
      <c r="R31" s="166"/>
      <c r="S31" s="166"/>
    </row>
    <row r="32" spans="1:19" s="158" customFormat="1" ht="30.95" customHeight="1" thickBot="1" x14ac:dyDescent="0.25">
      <c r="A32" s="276">
        <f>Global!A32</f>
        <v>44891</v>
      </c>
      <c r="B32" s="306">
        <f>Global!B32</f>
        <v>0.16666666666666666</v>
      </c>
      <c r="C32" s="289">
        <f>Global!C32</f>
        <v>24</v>
      </c>
      <c r="D32" s="290" t="str">
        <f>Global!D32</f>
        <v>Túnez (Tunisia)</v>
      </c>
      <c r="E32" s="291">
        <v>0</v>
      </c>
      <c r="F32" s="292" t="s">
        <v>4</v>
      </c>
      <c r="G32" s="291">
        <v>0</v>
      </c>
      <c r="H32" s="293" t="str">
        <f>Global!H32</f>
        <v>Australia</v>
      </c>
      <c r="I32" s="283" t="str">
        <f t="shared" si="7"/>
        <v>E</v>
      </c>
      <c r="J32" s="284"/>
      <c r="K32" s="285">
        <f>IF(Global!E32="","",Global!E32)</f>
        <v>0</v>
      </c>
      <c r="L32" s="285">
        <f>IF(Global!G32="","",Global!G32)</f>
        <v>1</v>
      </c>
      <c r="M32" s="296" t="str">
        <f t="shared" si="1"/>
        <v>V</v>
      </c>
      <c r="N32" s="287">
        <f t="shared" si="8"/>
        <v>0</v>
      </c>
      <c r="O32" s="166"/>
      <c r="P32" s="166"/>
      <c r="Q32" s="166"/>
      <c r="R32" s="166"/>
      <c r="S32" s="166"/>
    </row>
    <row r="33" spans="1:19" s="158" customFormat="1" ht="30.95" customHeight="1" thickBot="1" x14ac:dyDescent="0.25">
      <c r="A33" s="276">
        <f>Global!A33</f>
        <v>44895</v>
      </c>
      <c r="B33" s="306">
        <f>Global!B33</f>
        <v>0.375</v>
      </c>
      <c r="C33" s="289">
        <f>Global!C33</f>
        <v>39</v>
      </c>
      <c r="D33" s="290" t="str">
        <f>Global!D33</f>
        <v>Túnez (Tunisia)</v>
      </c>
      <c r="E33" s="291">
        <v>0</v>
      </c>
      <c r="F33" s="292" t="s">
        <v>4</v>
      </c>
      <c r="G33" s="291">
        <v>2</v>
      </c>
      <c r="H33" s="293" t="str">
        <f>Global!H33</f>
        <v>Francia (France)</v>
      </c>
      <c r="I33" s="283" t="str">
        <f t="shared" si="7"/>
        <v>V</v>
      </c>
      <c r="J33" s="284"/>
      <c r="K33" s="285">
        <f>IF(Global!E33="","",Global!E33)</f>
        <v>1</v>
      </c>
      <c r="L33" s="285">
        <f>IF(Global!G33="","",Global!G33)</f>
        <v>0</v>
      </c>
      <c r="M33" s="296" t="str">
        <f t="shared" si="1"/>
        <v>L</v>
      </c>
      <c r="N33" s="287">
        <f t="shared" si="8"/>
        <v>0</v>
      </c>
      <c r="O33" s="166"/>
      <c r="P33" s="166"/>
      <c r="Q33" s="166"/>
      <c r="R33" s="166"/>
      <c r="S33" s="166"/>
    </row>
    <row r="34" spans="1:19" s="158" customFormat="1" ht="30.95" customHeight="1" thickBot="1" x14ac:dyDescent="0.25">
      <c r="A34" s="276">
        <f>Global!A34</f>
        <v>44895</v>
      </c>
      <c r="B34" s="306">
        <f>Global!B34</f>
        <v>0.375</v>
      </c>
      <c r="C34" s="289">
        <f>Global!C34</f>
        <v>40</v>
      </c>
      <c r="D34" s="290" t="str">
        <f>Global!D34</f>
        <v>Australia</v>
      </c>
      <c r="E34" s="291">
        <v>0</v>
      </c>
      <c r="F34" s="292" t="s">
        <v>4</v>
      </c>
      <c r="G34" s="291">
        <v>1</v>
      </c>
      <c r="H34" s="293" t="str">
        <f>Global!H34</f>
        <v>Dinamarca (Denmark)</v>
      </c>
      <c r="I34" s="283" t="str">
        <f t="shared" si="7"/>
        <v>V</v>
      </c>
      <c r="J34" s="284"/>
      <c r="K34" s="285">
        <f>IF(Global!E34="","",Global!E34)</f>
        <v>1</v>
      </c>
      <c r="L34" s="285">
        <f>IF(Global!G34="","",Global!G34)</f>
        <v>0</v>
      </c>
      <c r="M34" s="296" t="str">
        <f t="shared" si="1"/>
        <v>L</v>
      </c>
      <c r="N34" s="287">
        <f t="shared" si="8"/>
        <v>0</v>
      </c>
      <c r="O34" s="166"/>
      <c r="P34" s="166"/>
      <c r="Q34" s="166"/>
      <c r="R34" s="166"/>
      <c r="S34" s="166"/>
    </row>
    <row r="35" spans="1:19" s="158" customFormat="1" ht="17.25" customHeight="1" thickBot="1" x14ac:dyDescent="0.25">
      <c r="A35" s="297" t="str">
        <f>Global!A35</f>
        <v>Grupo E  (Group  E)</v>
      </c>
      <c r="B35" s="298"/>
      <c r="C35" s="299"/>
      <c r="D35" s="298"/>
      <c r="E35" s="300"/>
      <c r="F35" s="298"/>
      <c r="G35" s="300"/>
      <c r="H35" s="298"/>
      <c r="I35" s="301"/>
      <c r="J35" s="117"/>
      <c r="K35" s="302"/>
      <c r="L35" s="302"/>
      <c r="M35" s="303" t="str">
        <f t="shared" si="1"/>
        <v/>
      </c>
      <c r="N35" s="304"/>
      <c r="O35" s="166"/>
      <c r="P35" s="166"/>
      <c r="Q35" s="166"/>
      <c r="R35" s="166"/>
      <c r="S35" s="166"/>
    </row>
    <row r="36" spans="1:19" s="158" customFormat="1" ht="30.95" customHeight="1" thickBot="1" x14ac:dyDescent="0.25">
      <c r="A36" s="276">
        <f>Global!A36</f>
        <v>44888</v>
      </c>
      <c r="B36" s="305">
        <f>Global!B36</f>
        <v>0.41666666666666669</v>
      </c>
      <c r="C36" s="278">
        <f>Global!C36</f>
        <v>9</v>
      </c>
      <c r="D36" s="279" t="str">
        <f>Global!D36</f>
        <v>España (Spain)</v>
      </c>
      <c r="E36" s="280">
        <v>1</v>
      </c>
      <c r="F36" s="281" t="s">
        <v>4</v>
      </c>
      <c r="G36" s="280">
        <v>0</v>
      </c>
      <c r="H36" s="282" t="str">
        <f>Global!H36</f>
        <v>Costa Rica</v>
      </c>
      <c r="I36" s="283" t="str">
        <f t="shared" ref="I36:I41" si="9">IF(OR(E36="",G36=""),"",IF(E36&gt;G36,"L",IF(G36&gt;E36,"V","E")))</f>
        <v>L</v>
      </c>
      <c r="J36" s="284"/>
      <c r="K36" s="285">
        <f>IF(Global!E36="","",Global!E36)</f>
        <v>7</v>
      </c>
      <c r="L36" s="285">
        <f>IF(Global!G36="","",Global!G36)</f>
        <v>0</v>
      </c>
      <c r="M36" s="296" t="str">
        <f t="shared" si="1"/>
        <v>L</v>
      </c>
      <c r="N36" s="287">
        <f t="shared" ref="N36:N41" si="10">IF(M36="","",IF(AND(E36=K36,L36=G36),GPOSPuntosPorMarcador,0)+IF(M36=I36,GPOSPuntosPorGanador,0)+IF(E36-G36=K36-L36,GPOSPuntosPorDiferencia,0))</f>
        <v>1</v>
      </c>
      <c r="O36" s="166"/>
      <c r="P36" s="166"/>
      <c r="Q36" s="166"/>
      <c r="R36" s="166"/>
      <c r="S36" s="166"/>
    </row>
    <row r="37" spans="1:19" s="158" customFormat="1" ht="30.95" customHeight="1" thickBot="1" x14ac:dyDescent="0.25">
      <c r="A37" s="276">
        <f>Global!A37</f>
        <v>44888</v>
      </c>
      <c r="B37" s="306">
        <f>Global!B37</f>
        <v>0.29166666666666669</v>
      </c>
      <c r="C37" s="289">
        <f>Global!C37</f>
        <v>10</v>
      </c>
      <c r="D37" s="290" t="str">
        <f>Global!D37</f>
        <v>Alemania (Germany)</v>
      </c>
      <c r="E37" s="291">
        <v>1</v>
      </c>
      <c r="F37" s="292" t="s">
        <v>4</v>
      </c>
      <c r="G37" s="291">
        <v>0</v>
      </c>
      <c r="H37" s="293" t="str">
        <f>Global!H37</f>
        <v>Japón (Japan)</v>
      </c>
      <c r="I37" s="283" t="str">
        <f t="shared" si="9"/>
        <v>L</v>
      </c>
      <c r="J37" s="284"/>
      <c r="K37" s="285">
        <f>IF(Global!E37="","",Global!E37)</f>
        <v>1</v>
      </c>
      <c r="L37" s="285">
        <f>IF(Global!G37="","",Global!G37)</f>
        <v>2</v>
      </c>
      <c r="M37" s="296" t="str">
        <f t="shared" si="1"/>
        <v>V</v>
      </c>
      <c r="N37" s="287">
        <f t="shared" si="10"/>
        <v>0</v>
      </c>
      <c r="O37" s="166"/>
      <c r="P37" s="166"/>
      <c r="Q37" s="166"/>
      <c r="R37" s="166"/>
      <c r="S37" s="166"/>
    </row>
    <row r="38" spans="1:19" s="158" customFormat="1" ht="30.95" customHeight="1" thickBot="1" x14ac:dyDescent="0.25">
      <c r="A38" s="276">
        <f>Global!A38</f>
        <v>44892</v>
      </c>
      <c r="B38" s="306">
        <f>Global!B38</f>
        <v>0.54166666666666663</v>
      </c>
      <c r="C38" s="289">
        <f>Global!C38</f>
        <v>25</v>
      </c>
      <c r="D38" s="290" t="str">
        <f>Global!D38</f>
        <v>España (Spain)</v>
      </c>
      <c r="E38" s="291">
        <v>0</v>
      </c>
      <c r="F38" s="292" t="s">
        <v>4</v>
      </c>
      <c r="G38" s="291">
        <v>1</v>
      </c>
      <c r="H38" s="293" t="str">
        <f>Global!H38</f>
        <v>Alemania (Germany)</v>
      </c>
      <c r="I38" s="283" t="str">
        <f t="shared" si="9"/>
        <v>V</v>
      </c>
      <c r="J38" s="284"/>
      <c r="K38" s="285">
        <f>IF(Global!E38="","",Global!E38)</f>
        <v>1</v>
      </c>
      <c r="L38" s="285">
        <f>IF(Global!G38="","",Global!G38)</f>
        <v>1</v>
      </c>
      <c r="M38" s="296" t="str">
        <f t="shared" si="1"/>
        <v>E</v>
      </c>
      <c r="N38" s="287">
        <f t="shared" si="10"/>
        <v>0</v>
      </c>
      <c r="O38" s="166"/>
      <c r="P38" s="166"/>
      <c r="Q38" s="166"/>
      <c r="R38" s="166"/>
      <c r="S38" s="166"/>
    </row>
    <row r="39" spans="1:19" s="158" customFormat="1" ht="30.95" customHeight="1" thickBot="1" x14ac:dyDescent="0.25">
      <c r="A39" s="276">
        <f>Global!A39</f>
        <v>44892</v>
      </c>
      <c r="B39" s="306">
        <f>Global!B39</f>
        <v>0.16666666666666666</v>
      </c>
      <c r="C39" s="289">
        <f>Global!C39</f>
        <v>26</v>
      </c>
      <c r="D39" s="290" t="str">
        <f>Global!D39</f>
        <v>Japón (Japan)</v>
      </c>
      <c r="E39" s="280">
        <v>0</v>
      </c>
      <c r="F39" s="292" t="s">
        <v>4</v>
      </c>
      <c r="G39" s="280">
        <v>0</v>
      </c>
      <c r="H39" s="293" t="str">
        <f>Global!H39</f>
        <v>Costa Rica</v>
      </c>
      <c r="I39" s="283" t="str">
        <f t="shared" si="9"/>
        <v>E</v>
      </c>
      <c r="J39" s="284"/>
      <c r="K39" s="285">
        <f>IF(Global!E39="","",Global!E39)</f>
        <v>0</v>
      </c>
      <c r="L39" s="285">
        <f>IF(Global!G39="","",Global!G39)</f>
        <v>1</v>
      </c>
      <c r="M39" s="296" t="str">
        <f t="shared" si="1"/>
        <v>V</v>
      </c>
      <c r="N39" s="287">
        <f t="shared" si="10"/>
        <v>0</v>
      </c>
      <c r="O39" s="166"/>
      <c r="P39" s="166"/>
      <c r="Q39" s="166"/>
      <c r="R39" s="166"/>
      <c r="S39" s="166"/>
    </row>
    <row r="40" spans="1:19" s="158" customFormat="1" ht="30.95" customHeight="1" thickBot="1" x14ac:dyDescent="0.25">
      <c r="A40" s="276">
        <f>Global!A40</f>
        <v>44896</v>
      </c>
      <c r="B40" s="306">
        <f>Global!B40</f>
        <v>0.54166666666666663</v>
      </c>
      <c r="C40" s="289">
        <f>Global!C40</f>
        <v>43</v>
      </c>
      <c r="D40" s="290" t="str">
        <f>Global!D40</f>
        <v>Japón (Japan)</v>
      </c>
      <c r="E40" s="307">
        <v>0</v>
      </c>
      <c r="F40" s="292" t="s">
        <v>4</v>
      </c>
      <c r="G40" s="307">
        <v>1</v>
      </c>
      <c r="H40" s="293" t="str">
        <f>Global!H40</f>
        <v>España (Spain)</v>
      </c>
      <c r="I40" s="283" t="str">
        <f t="shared" si="9"/>
        <v>V</v>
      </c>
      <c r="J40" s="284"/>
      <c r="K40" s="285">
        <f>IF(Global!E40="","",Global!E40)</f>
        <v>2</v>
      </c>
      <c r="L40" s="285">
        <f>IF(Global!G40="","",Global!G40)</f>
        <v>1</v>
      </c>
      <c r="M40" s="296" t="str">
        <f t="shared" si="1"/>
        <v>L</v>
      </c>
      <c r="N40" s="287">
        <f t="shared" si="10"/>
        <v>0</v>
      </c>
      <c r="O40" s="166"/>
      <c r="P40" s="166"/>
      <c r="Q40" s="166"/>
      <c r="R40" s="166"/>
      <c r="S40" s="166"/>
    </row>
    <row r="41" spans="1:19" s="158" customFormat="1" ht="30.95" customHeight="1" thickBot="1" x14ac:dyDescent="0.25">
      <c r="A41" s="276">
        <f>Global!A41</f>
        <v>44896</v>
      </c>
      <c r="B41" s="306">
        <f>Global!B41</f>
        <v>0.54166666666666663</v>
      </c>
      <c r="C41" s="289">
        <f>Global!C41</f>
        <v>44</v>
      </c>
      <c r="D41" s="290" t="str">
        <f>Global!D41</f>
        <v>Costa Rica</v>
      </c>
      <c r="E41" s="280">
        <v>0</v>
      </c>
      <c r="F41" s="292" t="s">
        <v>4</v>
      </c>
      <c r="G41" s="280">
        <v>2</v>
      </c>
      <c r="H41" s="293" t="str">
        <f>Global!H41</f>
        <v>Alemania (Germany)</v>
      </c>
      <c r="I41" s="283" t="str">
        <f t="shared" si="9"/>
        <v>V</v>
      </c>
      <c r="J41" s="284"/>
      <c r="K41" s="285">
        <f>IF(Global!E41="","",Global!E41)</f>
        <v>2</v>
      </c>
      <c r="L41" s="285">
        <f>IF(Global!G41="","",Global!G41)</f>
        <v>4</v>
      </c>
      <c r="M41" s="296" t="str">
        <f t="shared" si="1"/>
        <v>V</v>
      </c>
      <c r="N41" s="287">
        <f t="shared" si="10"/>
        <v>2</v>
      </c>
      <c r="O41" s="166"/>
      <c r="P41" s="166"/>
      <c r="Q41" s="166"/>
      <c r="R41" s="166"/>
      <c r="S41" s="166"/>
    </row>
    <row r="42" spans="1:19" s="158" customFormat="1" ht="17.25" customHeight="1" thickBot="1" x14ac:dyDescent="0.25">
      <c r="A42" s="297" t="str">
        <f>Global!A42</f>
        <v>GRUPO F (Group F )</v>
      </c>
      <c r="B42" s="298"/>
      <c r="C42" s="299"/>
      <c r="D42" s="298"/>
      <c r="E42" s="300"/>
      <c r="F42" s="298"/>
      <c r="G42" s="300"/>
      <c r="H42" s="298"/>
      <c r="I42" s="301"/>
      <c r="J42" s="117"/>
      <c r="K42" s="302"/>
      <c r="L42" s="302"/>
      <c r="M42" s="303" t="str">
        <f t="shared" si="1"/>
        <v/>
      </c>
      <c r="N42" s="304"/>
      <c r="O42" s="166"/>
      <c r="P42" s="166"/>
      <c r="Q42" s="166"/>
      <c r="R42" s="166"/>
      <c r="S42" s="166"/>
    </row>
    <row r="43" spans="1:19" s="158" customFormat="1" ht="30.95" customHeight="1" thickBot="1" x14ac:dyDescent="0.25">
      <c r="A43" s="276">
        <f>Global!A43</f>
        <v>44888</v>
      </c>
      <c r="B43" s="305">
        <f>Global!B43</f>
        <v>0.54166666666666663</v>
      </c>
      <c r="C43" s="278">
        <f>Global!C43</f>
        <v>11</v>
      </c>
      <c r="D43" s="279" t="str">
        <f>Global!D43</f>
        <v>Bélgica (Belgium)</v>
      </c>
      <c r="E43" s="280">
        <v>2</v>
      </c>
      <c r="F43" s="281" t="s">
        <v>4</v>
      </c>
      <c r="G43" s="280">
        <v>0</v>
      </c>
      <c r="H43" s="282" t="str">
        <f>Global!H43</f>
        <v>Canada</v>
      </c>
      <c r="I43" s="283" t="str">
        <f t="shared" ref="I43:I48" si="11">IF(OR(E43="",G43=""),"",IF(E43&gt;G43,"L",IF(G43&gt;E43,"V","E")))</f>
        <v>L</v>
      </c>
      <c r="J43" s="284"/>
      <c r="K43" s="285">
        <f>IF(Global!E43="","",Global!E43)</f>
        <v>1</v>
      </c>
      <c r="L43" s="285">
        <f>IF(Global!G43="","",Global!G43)</f>
        <v>0</v>
      </c>
      <c r="M43" s="296" t="str">
        <f t="shared" si="1"/>
        <v>L</v>
      </c>
      <c r="N43" s="287">
        <f t="shared" ref="N43:N48" si="12">IF(M43="","",IF(AND(E43=K43,L43=G43),GPOSPuntosPorMarcador,0)+IF(M43=I43,GPOSPuntosPorGanador,0)+IF(E43-G43=K43-L43,GPOSPuntosPorDiferencia,0))</f>
        <v>1</v>
      </c>
      <c r="O43" s="166"/>
      <c r="P43" s="166"/>
      <c r="Q43" s="166"/>
      <c r="R43" s="166"/>
      <c r="S43" s="166"/>
    </row>
    <row r="44" spans="1:19" s="158" customFormat="1" ht="30.95" customHeight="1" thickBot="1" x14ac:dyDescent="0.25">
      <c r="A44" s="276">
        <f>Global!A44</f>
        <v>44888</v>
      </c>
      <c r="B44" s="306">
        <f>Global!B44</f>
        <v>0.16666666666666666</v>
      </c>
      <c r="C44" s="289">
        <f>Global!C44</f>
        <v>12</v>
      </c>
      <c r="D44" s="290" t="str">
        <f>Global!D44</f>
        <v>Marruecos (Morocco)</v>
      </c>
      <c r="E44" s="291">
        <v>0</v>
      </c>
      <c r="F44" s="292" t="s">
        <v>4</v>
      </c>
      <c r="G44" s="291">
        <v>1</v>
      </c>
      <c r="H44" s="293" t="str">
        <f>Global!H44</f>
        <v>Croacia</v>
      </c>
      <c r="I44" s="283" t="str">
        <f t="shared" si="11"/>
        <v>V</v>
      </c>
      <c r="J44" s="284"/>
      <c r="K44" s="285">
        <f>IF(Global!E44="","",Global!E44)</f>
        <v>0</v>
      </c>
      <c r="L44" s="285">
        <f>IF(Global!G44="","",Global!G44)</f>
        <v>0</v>
      </c>
      <c r="M44" s="296" t="str">
        <f t="shared" si="1"/>
        <v>E</v>
      </c>
      <c r="N44" s="287">
        <f t="shared" si="12"/>
        <v>0</v>
      </c>
      <c r="O44" s="166"/>
      <c r="P44" s="166"/>
      <c r="Q44" s="166"/>
      <c r="R44" s="166"/>
      <c r="S44" s="166"/>
    </row>
    <row r="45" spans="1:19" s="158" customFormat="1" ht="30.95" customHeight="1" thickBot="1" x14ac:dyDescent="0.25">
      <c r="A45" s="276">
        <f>Global!A45</f>
        <v>44892</v>
      </c>
      <c r="B45" s="306">
        <f>Global!B45</f>
        <v>0.29166666666666669</v>
      </c>
      <c r="C45" s="289">
        <f>Global!C45</f>
        <v>27</v>
      </c>
      <c r="D45" s="290" t="str">
        <f>Global!D45</f>
        <v>Bélgica (Belgium)</v>
      </c>
      <c r="E45" s="291">
        <v>2</v>
      </c>
      <c r="F45" s="292" t="s">
        <v>4</v>
      </c>
      <c r="G45" s="291">
        <v>0</v>
      </c>
      <c r="H45" s="293" t="str">
        <f>Global!H45</f>
        <v>Marruecos (Morocco)</v>
      </c>
      <c r="I45" s="283" t="str">
        <f t="shared" si="11"/>
        <v>L</v>
      </c>
      <c r="J45" s="284"/>
      <c r="K45" s="285">
        <f>IF(Global!E45="","",Global!E45)</f>
        <v>0</v>
      </c>
      <c r="L45" s="285">
        <f>IF(Global!G45="","",Global!G45)</f>
        <v>2</v>
      </c>
      <c r="M45" s="296" t="str">
        <f t="shared" si="1"/>
        <v>V</v>
      </c>
      <c r="N45" s="287">
        <f t="shared" si="12"/>
        <v>0</v>
      </c>
      <c r="O45" s="166"/>
      <c r="P45" s="166"/>
      <c r="Q45" s="166"/>
      <c r="R45" s="166"/>
      <c r="S45" s="166"/>
    </row>
    <row r="46" spans="1:19" s="158" customFormat="1" ht="30.95" customHeight="1" thickBot="1" x14ac:dyDescent="0.25">
      <c r="A46" s="276">
        <f>Global!A46</f>
        <v>44892</v>
      </c>
      <c r="B46" s="306">
        <f>Global!B46</f>
        <v>0.41666666666666669</v>
      </c>
      <c r="C46" s="289">
        <f>Global!C46</f>
        <v>28</v>
      </c>
      <c r="D46" s="290" t="str">
        <f>Global!D46</f>
        <v>Croacia</v>
      </c>
      <c r="E46" s="291">
        <v>1</v>
      </c>
      <c r="F46" s="292" t="s">
        <v>4</v>
      </c>
      <c r="G46" s="291">
        <v>0</v>
      </c>
      <c r="H46" s="293" t="str">
        <f>Global!H46</f>
        <v>Canada</v>
      </c>
      <c r="I46" s="283" t="str">
        <f t="shared" si="11"/>
        <v>L</v>
      </c>
      <c r="J46" s="284"/>
      <c r="K46" s="285">
        <f>IF(Global!E46="","",Global!E46)</f>
        <v>4</v>
      </c>
      <c r="L46" s="285">
        <f>IF(Global!G46="","",Global!G46)</f>
        <v>1</v>
      </c>
      <c r="M46" s="296" t="str">
        <f t="shared" si="1"/>
        <v>L</v>
      </c>
      <c r="N46" s="287">
        <f t="shared" si="12"/>
        <v>1</v>
      </c>
      <c r="O46" s="166"/>
      <c r="P46" s="166"/>
      <c r="Q46" s="166"/>
      <c r="R46" s="166"/>
      <c r="S46" s="166"/>
    </row>
    <row r="47" spans="1:19" s="158" customFormat="1" ht="30.95" customHeight="1" thickBot="1" x14ac:dyDescent="0.25">
      <c r="A47" s="276">
        <f>Global!A47</f>
        <v>44896</v>
      </c>
      <c r="B47" s="306">
        <f>Global!B47</f>
        <v>0.375</v>
      </c>
      <c r="C47" s="289">
        <f>Global!C47</f>
        <v>41</v>
      </c>
      <c r="D47" s="290" t="str">
        <f>Global!D47</f>
        <v>Croacia</v>
      </c>
      <c r="E47" s="291">
        <v>0</v>
      </c>
      <c r="F47" s="292" t="s">
        <v>4</v>
      </c>
      <c r="G47" s="291">
        <v>1</v>
      </c>
      <c r="H47" s="293" t="str">
        <f>Global!H47</f>
        <v>Bélgica (Belgium)</v>
      </c>
      <c r="I47" s="283" t="str">
        <f t="shared" si="11"/>
        <v>V</v>
      </c>
      <c r="J47" s="284"/>
      <c r="K47" s="285">
        <f>IF(Global!E47="","",Global!E47)</f>
        <v>0</v>
      </c>
      <c r="L47" s="285">
        <f>IF(Global!G47="","",Global!G47)</f>
        <v>0</v>
      </c>
      <c r="M47" s="296" t="str">
        <f t="shared" si="1"/>
        <v>E</v>
      </c>
      <c r="N47" s="287">
        <f t="shared" si="12"/>
        <v>0</v>
      </c>
      <c r="O47" s="166"/>
      <c r="P47" s="166"/>
      <c r="Q47" s="166"/>
      <c r="R47" s="166"/>
      <c r="S47" s="166"/>
    </row>
    <row r="48" spans="1:19" s="158" customFormat="1" ht="30.95" customHeight="1" thickBot="1" x14ac:dyDescent="0.25">
      <c r="A48" s="276">
        <f>Global!A48</f>
        <v>44896</v>
      </c>
      <c r="B48" s="306">
        <f>Global!B48</f>
        <v>0.375</v>
      </c>
      <c r="C48" s="289">
        <f>Global!C48</f>
        <v>42</v>
      </c>
      <c r="D48" s="308" t="str">
        <f>Global!D48</f>
        <v>Canada</v>
      </c>
      <c r="E48" s="291">
        <v>1</v>
      </c>
      <c r="F48" s="309" t="s">
        <v>4</v>
      </c>
      <c r="G48" s="291">
        <v>0</v>
      </c>
      <c r="H48" s="310" t="str">
        <f>Global!H48</f>
        <v>Marruecos (Morocco)</v>
      </c>
      <c r="I48" s="283" t="str">
        <f t="shared" si="11"/>
        <v>L</v>
      </c>
      <c r="J48" s="311"/>
      <c r="K48" s="285">
        <f>IF(Global!E48="","",Global!E48)</f>
        <v>1</v>
      </c>
      <c r="L48" s="285">
        <f>IF(Global!G48="","",Global!G48)</f>
        <v>2</v>
      </c>
      <c r="M48" s="286" t="str">
        <f t="shared" si="1"/>
        <v>V</v>
      </c>
      <c r="N48" s="287">
        <f t="shared" si="12"/>
        <v>0</v>
      </c>
      <c r="O48" s="166"/>
      <c r="P48" s="166"/>
      <c r="Q48" s="166"/>
      <c r="R48" s="166"/>
      <c r="S48" s="166"/>
    </row>
    <row r="49" spans="1:19" s="158" customFormat="1" ht="17.25" customHeight="1" thickBot="1" x14ac:dyDescent="0.25">
      <c r="A49" s="297" t="str">
        <f>Global!A49</f>
        <v>GRUPO G (Group  G)</v>
      </c>
      <c r="B49" s="298"/>
      <c r="C49" s="299"/>
      <c r="D49" s="298"/>
      <c r="E49" s="300"/>
      <c r="F49" s="298"/>
      <c r="G49" s="300"/>
      <c r="H49" s="298"/>
      <c r="I49" s="301"/>
      <c r="J49" s="117"/>
      <c r="K49" s="302"/>
      <c r="L49" s="302"/>
      <c r="M49" s="303" t="str">
        <f t="shared" si="1"/>
        <v/>
      </c>
      <c r="N49" s="304"/>
      <c r="O49" s="166"/>
      <c r="P49" s="166"/>
      <c r="Q49" s="166"/>
      <c r="R49" s="166"/>
      <c r="S49" s="166"/>
    </row>
    <row r="50" spans="1:19" s="158" customFormat="1" ht="30.95" customHeight="1" thickBot="1" x14ac:dyDescent="0.25">
      <c r="A50" s="276">
        <f>Global!A50</f>
        <v>44889</v>
      </c>
      <c r="B50" s="305">
        <f>Global!B50</f>
        <v>0.54166666666666663</v>
      </c>
      <c r="C50" s="278">
        <f>Global!C50</f>
        <v>13</v>
      </c>
      <c r="D50" s="279" t="str">
        <f>Global!D50</f>
        <v>Brasil (Brazil)</v>
      </c>
      <c r="E50" s="280">
        <v>1</v>
      </c>
      <c r="F50" s="281" t="s">
        <v>4</v>
      </c>
      <c r="G50" s="280">
        <v>0</v>
      </c>
      <c r="H50" s="282" t="str">
        <f>Global!H50</f>
        <v>Serbia</v>
      </c>
      <c r="I50" s="283" t="str">
        <f t="shared" ref="I50:I55" si="13">IF(OR(E50="",G50=""),"",IF(E50&gt;G50,"L",IF(G50&gt;E50,"V","E")))</f>
        <v>L</v>
      </c>
      <c r="J50" s="284"/>
      <c r="K50" s="285">
        <f>IF(Global!E50="","",Global!E50)</f>
        <v>2</v>
      </c>
      <c r="L50" s="285">
        <f>IF(Global!G50="","",Global!G50)</f>
        <v>0</v>
      </c>
      <c r="M50" s="296" t="str">
        <f t="shared" si="1"/>
        <v>L</v>
      </c>
      <c r="N50" s="287">
        <f t="shared" ref="N50:N55" si="14">IF(M50="","",IF(AND(E50=K50,L50=G50),GPOSPuntosPorMarcador,0)+IF(M50=I50,GPOSPuntosPorGanador,0)+IF(E50-G50=K50-L50,GPOSPuntosPorDiferencia,0))</f>
        <v>1</v>
      </c>
      <c r="O50" s="166"/>
      <c r="P50" s="166"/>
      <c r="Q50" s="166"/>
      <c r="R50" s="166"/>
      <c r="S50" s="166"/>
    </row>
    <row r="51" spans="1:19" s="158" customFormat="1" ht="30.95" customHeight="1" thickBot="1" x14ac:dyDescent="0.25">
      <c r="A51" s="276">
        <f>Global!A51</f>
        <v>44889</v>
      </c>
      <c r="B51" s="306">
        <f>Global!B51</f>
        <v>0.16666666666666666</v>
      </c>
      <c r="C51" s="289">
        <f>Global!C51</f>
        <v>14</v>
      </c>
      <c r="D51" s="290" t="str">
        <f>Global!D51</f>
        <v>Suiza (Switzerland)</v>
      </c>
      <c r="E51" s="291">
        <v>1</v>
      </c>
      <c r="F51" s="292" t="s">
        <v>4</v>
      </c>
      <c r="G51" s="291">
        <v>0</v>
      </c>
      <c r="H51" s="293" t="str">
        <f>Global!H51</f>
        <v>Camerún (Cameroon)</v>
      </c>
      <c r="I51" s="283" t="str">
        <f t="shared" si="13"/>
        <v>L</v>
      </c>
      <c r="J51" s="284"/>
      <c r="K51" s="285">
        <f>IF(Global!E51="","",Global!E51)</f>
        <v>1</v>
      </c>
      <c r="L51" s="285">
        <f>IF(Global!G51="","",Global!G51)</f>
        <v>0</v>
      </c>
      <c r="M51" s="296" t="str">
        <f t="shared" si="1"/>
        <v>L</v>
      </c>
      <c r="N51" s="287">
        <f t="shared" si="14"/>
        <v>3</v>
      </c>
      <c r="O51" s="166"/>
      <c r="P51" s="166"/>
      <c r="Q51" s="166"/>
      <c r="R51" s="166"/>
      <c r="S51" s="166"/>
    </row>
    <row r="52" spans="1:19" s="158" customFormat="1" ht="30.95" customHeight="1" thickBot="1" x14ac:dyDescent="0.25">
      <c r="A52" s="276">
        <f>Global!A52</f>
        <v>44893</v>
      </c>
      <c r="B52" s="306">
        <f>Global!B52</f>
        <v>0.41666666666666669</v>
      </c>
      <c r="C52" s="289">
        <f>Global!C52</f>
        <v>29</v>
      </c>
      <c r="D52" s="290" t="str">
        <f>Global!D52</f>
        <v>Brasil (Brazil)</v>
      </c>
      <c r="E52" s="291">
        <v>1</v>
      </c>
      <c r="F52" s="292" t="s">
        <v>4</v>
      </c>
      <c r="G52" s="291">
        <v>1</v>
      </c>
      <c r="H52" s="293" t="str">
        <f>Global!H52</f>
        <v>Suiza (Switzerland)</v>
      </c>
      <c r="I52" s="283" t="str">
        <f t="shared" si="13"/>
        <v>E</v>
      </c>
      <c r="J52" s="284"/>
      <c r="K52" s="285">
        <f>IF(Global!E52="","",Global!E52)</f>
        <v>1</v>
      </c>
      <c r="L52" s="285">
        <f>IF(Global!G52="","",Global!G52)</f>
        <v>0</v>
      </c>
      <c r="M52" s="296" t="str">
        <f t="shared" si="1"/>
        <v>L</v>
      </c>
      <c r="N52" s="287">
        <f t="shared" si="14"/>
        <v>0</v>
      </c>
      <c r="O52" s="166"/>
      <c r="P52" s="166"/>
      <c r="Q52" s="166"/>
      <c r="R52" s="166"/>
      <c r="S52" s="166"/>
    </row>
    <row r="53" spans="1:19" s="158" customFormat="1" ht="30.95" customHeight="1" thickBot="1" x14ac:dyDescent="0.25">
      <c r="A53" s="276">
        <f>Global!A53</f>
        <v>44893</v>
      </c>
      <c r="B53" s="306">
        <f>Global!B53</f>
        <v>0.16666666666666666</v>
      </c>
      <c r="C53" s="289">
        <f>Global!C53</f>
        <v>30</v>
      </c>
      <c r="D53" s="290" t="str">
        <f>Global!D53</f>
        <v>Camerún (Cameroon)</v>
      </c>
      <c r="E53" s="291">
        <v>0</v>
      </c>
      <c r="F53" s="292" t="s">
        <v>4</v>
      </c>
      <c r="G53" s="291">
        <v>1</v>
      </c>
      <c r="H53" s="293" t="str">
        <f>Global!H53</f>
        <v>Serbia</v>
      </c>
      <c r="I53" s="283" t="str">
        <f t="shared" si="13"/>
        <v>V</v>
      </c>
      <c r="J53" s="284"/>
      <c r="K53" s="285">
        <f>IF(Global!E53="","",Global!E53)</f>
        <v>3</v>
      </c>
      <c r="L53" s="285">
        <f>IF(Global!G53="","",Global!G53)</f>
        <v>3</v>
      </c>
      <c r="M53" s="296" t="str">
        <f t="shared" si="1"/>
        <v>E</v>
      </c>
      <c r="N53" s="287">
        <f t="shared" si="14"/>
        <v>0</v>
      </c>
      <c r="O53" s="166"/>
      <c r="P53" s="166"/>
      <c r="Q53" s="166"/>
      <c r="R53" s="166"/>
      <c r="S53" s="166"/>
    </row>
    <row r="54" spans="1:19" s="158" customFormat="1" ht="30.95" customHeight="1" thickBot="1" x14ac:dyDescent="0.25">
      <c r="A54" s="276">
        <f>Global!A54</f>
        <v>44897</v>
      </c>
      <c r="B54" s="306">
        <f>Global!B54</f>
        <v>0.54166666666666663</v>
      </c>
      <c r="C54" s="289">
        <f>Global!C54</f>
        <v>45</v>
      </c>
      <c r="D54" s="290" t="str">
        <f>Global!D54</f>
        <v>Camerún (Cameroon)</v>
      </c>
      <c r="E54" s="291">
        <v>0</v>
      </c>
      <c r="F54" s="292" t="s">
        <v>4</v>
      </c>
      <c r="G54" s="291">
        <v>2</v>
      </c>
      <c r="H54" s="293" t="str">
        <f>Global!H54</f>
        <v>Brasil (Brazil)</v>
      </c>
      <c r="I54" s="283" t="str">
        <f t="shared" si="13"/>
        <v>V</v>
      </c>
      <c r="J54" s="284"/>
      <c r="K54" s="285">
        <f>IF(Global!E54="","",Global!E54)</f>
        <v>1</v>
      </c>
      <c r="L54" s="285">
        <f>IF(Global!G54="","",Global!G54)</f>
        <v>0</v>
      </c>
      <c r="M54" s="296" t="str">
        <f t="shared" si="1"/>
        <v>L</v>
      </c>
      <c r="N54" s="287">
        <f t="shared" si="14"/>
        <v>0</v>
      </c>
      <c r="O54" s="166"/>
      <c r="P54" s="166"/>
      <c r="Q54" s="166"/>
      <c r="R54" s="166"/>
      <c r="S54" s="166"/>
    </row>
    <row r="55" spans="1:19" s="158" customFormat="1" ht="30.95" customHeight="1" thickBot="1" x14ac:dyDescent="0.25">
      <c r="A55" s="276">
        <f>Global!A55</f>
        <v>44897</v>
      </c>
      <c r="B55" s="306">
        <f>Global!B55</f>
        <v>0.54166666666666663</v>
      </c>
      <c r="C55" s="289">
        <f>Global!C55</f>
        <v>46</v>
      </c>
      <c r="D55" s="290" t="str">
        <f>Global!D55</f>
        <v>Serbia</v>
      </c>
      <c r="E55" s="291">
        <v>1</v>
      </c>
      <c r="F55" s="292" t="s">
        <v>4</v>
      </c>
      <c r="G55" s="291">
        <v>0</v>
      </c>
      <c r="H55" s="293" t="str">
        <f>Global!H55</f>
        <v>Suiza (Switzerland)</v>
      </c>
      <c r="I55" s="283" t="str">
        <f t="shared" si="13"/>
        <v>L</v>
      </c>
      <c r="J55" s="284"/>
      <c r="K55" s="285">
        <f>IF(Global!E55="","",Global!E55)</f>
        <v>2</v>
      </c>
      <c r="L55" s="285">
        <f>IF(Global!G55="","",Global!G55)</f>
        <v>3</v>
      </c>
      <c r="M55" s="296" t="str">
        <f t="shared" si="1"/>
        <v>V</v>
      </c>
      <c r="N55" s="287">
        <f t="shared" si="14"/>
        <v>0</v>
      </c>
      <c r="O55" s="166"/>
      <c r="P55" s="166"/>
      <c r="Q55" s="166"/>
      <c r="R55" s="166"/>
      <c r="S55" s="166"/>
    </row>
    <row r="56" spans="1:19" s="158" customFormat="1" ht="17.25" customHeight="1" thickBot="1" x14ac:dyDescent="0.25">
      <c r="A56" s="297" t="str">
        <f>Global!A56</f>
        <v>GRUPO H (Group H)</v>
      </c>
      <c r="B56" s="298"/>
      <c r="C56" s="299"/>
      <c r="D56" s="298"/>
      <c r="E56" s="300"/>
      <c r="F56" s="298"/>
      <c r="G56" s="300"/>
      <c r="H56" s="298"/>
      <c r="I56" s="301"/>
      <c r="J56" s="117"/>
      <c r="K56" s="302"/>
      <c r="L56" s="302"/>
      <c r="M56" s="303" t="str">
        <f t="shared" si="1"/>
        <v/>
      </c>
      <c r="N56" s="304"/>
      <c r="O56" s="166"/>
      <c r="P56" s="166"/>
      <c r="Q56" s="166"/>
      <c r="R56" s="166"/>
      <c r="S56" s="166"/>
    </row>
    <row r="57" spans="1:19" s="158" customFormat="1" ht="30.95" customHeight="1" thickBot="1" x14ac:dyDescent="0.25">
      <c r="A57" s="276">
        <f>Global!A57</f>
        <v>44889</v>
      </c>
      <c r="B57" s="305">
        <f>Global!B57</f>
        <v>0.41666666666666669</v>
      </c>
      <c r="C57" s="278">
        <f>Global!C57</f>
        <v>15</v>
      </c>
      <c r="D57" s="279" t="str">
        <f>Global!D57</f>
        <v>Portugal</v>
      </c>
      <c r="E57" s="280">
        <v>1</v>
      </c>
      <c r="F57" s="281" t="s">
        <v>4</v>
      </c>
      <c r="G57" s="280">
        <v>0</v>
      </c>
      <c r="H57" s="282" t="str">
        <f>Global!H57</f>
        <v>Ghana</v>
      </c>
      <c r="I57" s="283" t="str">
        <f t="shared" ref="I57:I62" si="15">IF(OR(E57="",G57=""),"",IF(E57&gt;G57,"L",IF(G57&gt;E57,"V","E")))</f>
        <v>L</v>
      </c>
      <c r="J57" s="284"/>
      <c r="K57" s="285">
        <f>IF(Global!E57="","",Global!E57)</f>
        <v>3</v>
      </c>
      <c r="L57" s="285">
        <f>IF(Global!G57="","",Global!G57)</f>
        <v>2</v>
      </c>
      <c r="M57" s="296" t="str">
        <f t="shared" si="1"/>
        <v>L</v>
      </c>
      <c r="N57" s="287">
        <f t="shared" ref="N57:N62" si="16">IF(M57="","",IF(AND(E57=K57,L57=G57),GPOSPuntosPorMarcador,0)+IF(M57=I57,GPOSPuntosPorGanador,0)+IF(E57-G57=K57-L57,GPOSPuntosPorDiferencia,0))</f>
        <v>2</v>
      </c>
      <c r="O57" s="166"/>
      <c r="P57" s="166"/>
      <c r="Q57" s="166"/>
      <c r="R57" s="166"/>
      <c r="S57" s="166"/>
    </row>
    <row r="58" spans="1:19" s="158" customFormat="1" ht="30.95" customHeight="1" thickBot="1" x14ac:dyDescent="0.25">
      <c r="A58" s="276">
        <f>Global!A58</f>
        <v>44889</v>
      </c>
      <c r="B58" s="306">
        <f>Global!B58</f>
        <v>0.29166666666666669</v>
      </c>
      <c r="C58" s="289">
        <f>Global!C58</f>
        <v>16</v>
      </c>
      <c r="D58" s="290" t="str">
        <f>Global!D58</f>
        <v>Uruguay</v>
      </c>
      <c r="E58" s="280">
        <v>1</v>
      </c>
      <c r="F58" s="292" t="s">
        <v>4</v>
      </c>
      <c r="G58" s="291">
        <v>0</v>
      </c>
      <c r="H58" s="293" t="str">
        <f>Global!H58</f>
        <v>Corea del Sur (S. Korea)</v>
      </c>
      <c r="I58" s="283" t="str">
        <f t="shared" si="15"/>
        <v>L</v>
      </c>
      <c r="J58" s="284"/>
      <c r="K58" s="285">
        <f>IF(Global!E58="","",Global!E58)</f>
        <v>0</v>
      </c>
      <c r="L58" s="285">
        <f>IF(Global!G58="","",Global!G58)</f>
        <v>0</v>
      </c>
      <c r="M58" s="296" t="str">
        <f t="shared" si="1"/>
        <v>E</v>
      </c>
      <c r="N58" s="287">
        <f t="shared" si="16"/>
        <v>0</v>
      </c>
      <c r="O58" s="166"/>
      <c r="P58" s="166"/>
      <c r="Q58" s="166"/>
      <c r="R58" s="166"/>
      <c r="S58" s="166"/>
    </row>
    <row r="59" spans="1:19" s="158" customFormat="1" ht="30.95" customHeight="1" thickBot="1" x14ac:dyDescent="0.25">
      <c r="A59" s="276">
        <f>Global!A59</f>
        <v>44893</v>
      </c>
      <c r="B59" s="306">
        <f>Global!B59</f>
        <v>0.54166666666666663</v>
      </c>
      <c r="C59" s="289">
        <f>Global!C59</f>
        <v>31</v>
      </c>
      <c r="D59" s="290" t="str">
        <f>Global!D59</f>
        <v>Portugal</v>
      </c>
      <c r="E59" s="291">
        <v>1</v>
      </c>
      <c r="F59" s="292" t="s">
        <v>4</v>
      </c>
      <c r="G59" s="291">
        <v>1</v>
      </c>
      <c r="H59" s="293" t="str">
        <f>Global!H59</f>
        <v>Uruguay</v>
      </c>
      <c r="I59" s="283" t="str">
        <f t="shared" si="15"/>
        <v>E</v>
      </c>
      <c r="J59" s="284"/>
      <c r="K59" s="285">
        <f>IF(Global!E59="","",Global!E59)</f>
        <v>2</v>
      </c>
      <c r="L59" s="285">
        <f>IF(Global!G59="","",Global!G59)</f>
        <v>0</v>
      </c>
      <c r="M59" s="296" t="str">
        <f t="shared" si="1"/>
        <v>L</v>
      </c>
      <c r="N59" s="287">
        <f t="shared" si="16"/>
        <v>0</v>
      </c>
      <c r="O59" s="166"/>
      <c r="P59" s="166"/>
      <c r="Q59" s="166"/>
      <c r="R59" s="166"/>
      <c r="S59" s="166"/>
    </row>
    <row r="60" spans="1:19" s="158" customFormat="1" ht="30.95" customHeight="1" thickBot="1" x14ac:dyDescent="0.25">
      <c r="A60" s="276">
        <f>Global!A60</f>
        <v>44893</v>
      </c>
      <c r="B60" s="306">
        <f>Global!B60</f>
        <v>0.29166666666666669</v>
      </c>
      <c r="C60" s="289">
        <f>Global!C60</f>
        <v>32</v>
      </c>
      <c r="D60" s="290" t="str">
        <f>Global!D60</f>
        <v>Corea del Sur (S. Korea)</v>
      </c>
      <c r="E60" s="280">
        <v>1</v>
      </c>
      <c r="F60" s="292" t="s">
        <v>4</v>
      </c>
      <c r="G60" s="291">
        <v>0</v>
      </c>
      <c r="H60" s="293" t="str">
        <f>Global!H60</f>
        <v>Ghana</v>
      </c>
      <c r="I60" s="283" t="str">
        <f t="shared" si="15"/>
        <v>L</v>
      </c>
      <c r="J60" s="284"/>
      <c r="K60" s="285">
        <f>IF(Global!E60="","",Global!E60)</f>
        <v>2</v>
      </c>
      <c r="L60" s="285">
        <f>IF(Global!G60="","",Global!G60)</f>
        <v>3</v>
      </c>
      <c r="M60" s="296" t="str">
        <f t="shared" si="1"/>
        <v>V</v>
      </c>
      <c r="N60" s="287">
        <f t="shared" si="16"/>
        <v>0</v>
      </c>
      <c r="O60" s="166"/>
      <c r="P60" s="166"/>
      <c r="Q60" s="166"/>
      <c r="R60" s="166"/>
      <c r="S60" s="166"/>
    </row>
    <row r="61" spans="1:19" s="158" customFormat="1" ht="30.95" customHeight="1" thickBot="1" x14ac:dyDescent="0.25">
      <c r="A61" s="276">
        <f>Global!A61</f>
        <v>44897</v>
      </c>
      <c r="B61" s="306">
        <f>Global!B61</f>
        <v>0.375</v>
      </c>
      <c r="C61" s="289">
        <f>Global!C61</f>
        <v>47</v>
      </c>
      <c r="D61" s="290" t="str">
        <f>Global!D61</f>
        <v>Corea del Sur (S. Korea)</v>
      </c>
      <c r="E61" s="291">
        <v>0</v>
      </c>
      <c r="F61" s="292" t="s">
        <v>4</v>
      </c>
      <c r="G61" s="291">
        <v>1</v>
      </c>
      <c r="H61" s="293" t="str">
        <f>Global!H61</f>
        <v>Portugal</v>
      </c>
      <c r="I61" s="283" t="str">
        <f t="shared" si="15"/>
        <v>V</v>
      </c>
      <c r="J61" s="284"/>
      <c r="K61" s="285">
        <f>IF(Global!E61="","",Global!E61)</f>
        <v>2</v>
      </c>
      <c r="L61" s="285">
        <f>IF(Global!G61="","",Global!G61)</f>
        <v>1</v>
      </c>
      <c r="M61" s="296" t="str">
        <f t="shared" si="1"/>
        <v>L</v>
      </c>
      <c r="N61" s="287">
        <f t="shared" si="16"/>
        <v>0</v>
      </c>
      <c r="O61" s="166"/>
      <c r="P61" s="166"/>
      <c r="Q61" s="166"/>
      <c r="R61" s="166"/>
      <c r="S61" s="166"/>
    </row>
    <row r="62" spans="1:19" s="158" customFormat="1" ht="30.95" customHeight="1" thickBot="1" x14ac:dyDescent="0.25">
      <c r="A62" s="276">
        <f>Global!A62</f>
        <v>44897</v>
      </c>
      <c r="B62" s="306">
        <f>Global!B62</f>
        <v>0.375</v>
      </c>
      <c r="C62" s="289">
        <f>Global!C62</f>
        <v>48</v>
      </c>
      <c r="D62" s="290" t="str">
        <f>Global!D62</f>
        <v>Ghana</v>
      </c>
      <c r="E62" s="291">
        <v>0</v>
      </c>
      <c r="F62" s="292" t="s">
        <v>4</v>
      </c>
      <c r="G62" s="291">
        <v>1</v>
      </c>
      <c r="H62" s="293" t="str">
        <f>Global!H62</f>
        <v>Uruguay</v>
      </c>
      <c r="I62" s="283" t="str">
        <f t="shared" si="15"/>
        <v>V</v>
      </c>
      <c r="J62" s="284"/>
      <c r="K62" s="285">
        <f>IF(Global!E62="","",Global!E62)</f>
        <v>0</v>
      </c>
      <c r="L62" s="285">
        <f>IF(Global!G62="","",Global!G62)</f>
        <v>2</v>
      </c>
      <c r="M62" s="296" t="str">
        <f t="shared" si="1"/>
        <v>V</v>
      </c>
      <c r="N62" s="287">
        <f t="shared" si="16"/>
        <v>1</v>
      </c>
      <c r="O62" s="166"/>
      <c r="P62" s="166"/>
      <c r="Q62" s="166"/>
      <c r="R62" s="166"/>
      <c r="S62" s="166"/>
    </row>
    <row r="63" spans="1:19" s="158" customFormat="1" ht="17.25" customHeight="1" thickBot="1" x14ac:dyDescent="0.25">
      <c r="A63" s="297" t="str">
        <f>Global!A63</f>
        <v>OCTAVOS DE FINAL (Round of 16)</v>
      </c>
      <c r="B63" s="312"/>
      <c r="C63" s="313"/>
      <c r="D63" s="298"/>
      <c r="E63" s="300"/>
      <c r="F63" s="298"/>
      <c r="G63" s="300"/>
      <c r="H63" s="298"/>
      <c r="I63" s="301"/>
      <c r="J63" s="117"/>
      <c r="K63" s="302"/>
      <c r="L63" s="302"/>
      <c r="M63" s="303" t="str">
        <f t="shared" si="1"/>
        <v/>
      </c>
      <c r="N63" s="304"/>
      <c r="O63" s="166"/>
      <c r="P63" s="166"/>
      <c r="Q63" s="166"/>
      <c r="R63" s="166"/>
      <c r="S63" s="166"/>
    </row>
    <row r="64" spans="1:19" s="158" customFormat="1" ht="30.95" customHeight="1" thickBot="1" x14ac:dyDescent="0.25">
      <c r="A64" s="276">
        <f>Global!A64</f>
        <v>44898</v>
      </c>
      <c r="B64" s="305">
        <f>Global!B64</f>
        <v>0.375</v>
      </c>
      <c r="C64" s="278">
        <f>Global!C64</f>
        <v>49</v>
      </c>
      <c r="D64" s="281" t="str">
        <f>Global!D64</f>
        <v>Holanda (Holland)</v>
      </c>
      <c r="E64" s="280">
        <v>1</v>
      </c>
      <c r="F64" s="281" t="s">
        <v>4</v>
      </c>
      <c r="G64" s="280">
        <v>0</v>
      </c>
      <c r="H64" s="314" t="str">
        <f>Global!H64</f>
        <v>Estados Unidos (USA)</v>
      </c>
      <c r="I64" s="283" t="str">
        <f t="shared" ref="I64:I71" si="17">IF(OR(E64="",G64=""),"",IF(E64&gt;G64,"L",IF(G64&gt;E64,"V","E")))</f>
        <v>L</v>
      </c>
      <c r="J64" s="284"/>
      <c r="K64" s="285">
        <f>IF(Global!E64="","",Global!E64)</f>
        <v>3</v>
      </c>
      <c r="L64" s="285">
        <f>IF(Global!G64="","",Global!G64)</f>
        <v>1</v>
      </c>
      <c r="M64" s="296" t="str">
        <f t="shared" si="1"/>
        <v>L</v>
      </c>
      <c r="N64" s="287">
        <f t="shared" ref="N64:N71" si="18">IF(M64="","",IF(AND(E64=K64,L64=G64),OCTPuntosPorMarcador,0)+IF(M64=I64,OCTPuntosPorGanador,0)+IF(E64-G64=K64-L64,OCTPuntosPorDiferencia,0))</f>
        <v>3</v>
      </c>
      <c r="O64" s="166"/>
      <c r="P64" s="166"/>
      <c r="Q64" s="166"/>
      <c r="R64" s="166"/>
      <c r="S64" s="166"/>
    </row>
    <row r="65" spans="1:19" s="158" customFormat="1" ht="30.95" customHeight="1" thickBot="1" x14ac:dyDescent="0.25">
      <c r="A65" s="276">
        <f>Global!A65</f>
        <v>44898</v>
      </c>
      <c r="B65" s="306">
        <f>Global!B65</f>
        <v>0.54166666666666663</v>
      </c>
      <c r="C65" s="289">
        <f>Global!C65</f>
        <v>50</v>
      </c>
      <c r="D65" s="292" t="str">
        <f>Global!D65</f>
        <v>Argentina</v>
      </c>
      <c r="E65" s="291">
        <v>2</v>
      </c>
      <c r="F65" s="292" t="s">
        <v>4</v>
      </c>
      <c r="G65" s="291">
        <v>1</v>
      </c>
      <c r="H65" s="315" t="str">
        <f>Global!H65</f>
        <v>Australia</v>
      </c>
      <c r="I65" s="283" t="str">
        <f t="shared" si="17"/>
        <v>L</v>
      </c>
      <c r="J65" s="284"/>
      <c r="K65" s="285">
        <f>IF(Global!E65="","",Global!E65)</f>
        <v>2</v>
      </c>
      <c r="L65" s="285">
        <f>IF(Global!G65="","",Global!G65)</f>
        <v>1</v>
      </c>
      <c r="M65" s="296" t="str">
        <f t="shared" si="1"/>
        <v>L</v>
      </c>
      <c r="N65" s="287">
        <f t="shared" si="18"/>
        <v>5</v>
      </c>
      <c r="O65" s="166"/>
      <c r="P65" s="166"/>
      <c r="Q65" s="166"/>
      <c r="R65" s="166"/>
      <c r="S65" s="166"/>
    </row>
    <row r="66" spans="1:19" s="158" customFormat="1" ht="30.95" customHeight="1" thickBot="1" x14ac:dyDescent="0.25">
      <c r="A66" s="276">
        <f>Global!A66</f>
        <v>44899</v>
      </c>
      <c r="B66" s="306">
        <f>Global!B66</f>
        <v>0.375</v>
      </c>
      <c r="C66" s="289">
        <f>Global!C66</f>
        <v>51</v>
      </c>
      <c r="D66" s="292" t="str">
        <f>Global!D66</f>
        <v>Francia (France)</v>
      </c>
      <c r="E66" s="291">
        <v>1</v>
      </c>
      <c r="F66" s="292" t="s">
        <v>4</v>
      </c>
      <c r="G66" s="291">
        <v>0</v>
      </c>
      <c r="H66" s="315" t="str">
        <f>Global!H66</f>
        <v>Polonia (Poland)</v>
      </c>
      <c r="I66" s="283" t="str">
        <f t="shared" si="17"/>
        <v>L</v>
      </c>
      <c r="J66" s="284"/>
      <c r="K66" s="285">
        <f>IF(Global!E66="","",Global!E66)</f>
        <v>3</v>
      </c>
      <c r="L66" s="285">
        <f>IF(Global!G66="","",Global!G66)</f>
        <v>1</v>
      </c>
      <c r="M66" s="296" t="str">
        <f t="shared" si="1"/>
        <v>L</v>
      </c>
      <c r="N66" s="287">
        <f t="shared" si="18"/>
        <v>3</v>
      </c>
      <c r="O66" s="166"/>
      <c r="P66" s="166"/>
      <c r="Q66" s="166"/>
      <c r="R66" s="166"/>
      <c r="S66" s="166"/>
    </row>
    <row r="67" spans="1:19" s="158" customFormat="1" ht="30.95" customHeight="1" thickBot="1" x14ac:dyDescent="0.25">
      <c r="A67" s="276">
        <f>Global!A67</f>
        <v>44899</v>
      </c>
      <c r="B67" s="306">
        <f>Global!B67</f>
        <v>0.54166666666666663</v>
      </c>
      <c r="C67" s="289">
        <f>Global!C67</f>
        <v>52</v>
      </c>
      <c r="D67" s="292" t="str">
        <f>Global!D67</f>
        <v>Inglaterra (England)</v>
      </c>
      <c r="E67" s="291">
        <v>1</v>
      </c>
      <c r="F67" s="292" t="s">
        <v>4</v>
      </c>
      <c r="G67" s="291">
        <v>0</v>
      </c>
      <c r="H67" s="315" t="str">
        <f>Global!H67</f>
        <v>Senegal</v>
      </c>
      <c r="I67" s="283" t="str">
        <f t="shared" si="17"/>
        <v>L</v>
      </c>
      <c r="J67" s="284"/>
      <c r="K67" s="285">
        <f>IF(Global!E67="","",Global!E67)</f>
        <v>3</v>
      </c>
      <c r="L67" s="285">
        <f>IF(Global!G67="","",Global!G67)</f>
        <v>0</v>
      </c>
      <c r="M67" s="296" t="str">
        <f t="shared" si="1"/>
        <v>L</v>
      </c>
      <c r="N67" s="287">
        <f t="shared" si="18"/>
        <v>3</v>
      </c>
      <c r="O67" s="166"/>
      <c r="P67" s="166"/>
      <c r="Q67" s="166"/>
      <c r="R67" s="166"/>
      <c r="S67" s="166"/>
    </row>
    <row r="68" spans="1:19" s="158" customFormat="1" ht="30.95" customHeight="1" thickBot="1" x14ac:dyDescent="0.25">
      <c r="A68" s="276">
        <f>Global!A68</f>
        <v>44900</v>
      </c>
      <c r="B68" s="306">
        <f>Global!B68</f>
        <v>0.375</v>
      </c>
      <c r="C68" s="289">
        <f>Global!C68</f>
        <v>53</v>
      </c>
      <c r="D68" s="292" t="str">
        <f>Global!D68</f>
        <v>Japón (Japan)</v>
      </c>
      <c r="E68" s="291">
        <v>1</v>
      </c>
      <c r="F68" s="292" t="s">
        <v>4</v>
      </c>
      <c r="G68" s="291">
        <v>0</v>
      </c>
      <c r="H68" s="315" t="str">
        <f>Global!H68</f>
        <v>Croacia</v>
      </c>
      <c r="I68" s="283" t="str">
        <f t="shared" si="17"/>
        <v>L</v>
      </c>
      <c r="J68" s="284"/>
      <c r="K68" s="285">
        <f>IF(Global!E68="","",Global!E68)</f>
        <v>1</v>
      </c>
      <c r="L68" s="285">
        <f>IF(Global!G68="","",Global!G68)</f>
        <v>1</v>
      </c>
      <c r="M68" s="296" t="str">
        <f t="shared" si="1"/>
        <v>E</v>
      </c>
      <c r="N68" s="287">
        <f t="shared" si="18"/>
        <v>0</v>
      </c>
      <c r="O68" s="166"/>
      <c r="P68" s="166"/>
      <c r="Q68" s="166"/>
      <c r="R68" s="166"/>
      <c r="S68" s="166"/>
    </row>
    <row r="69" spans="1:19" s="158" customFormat="1" ht="30.95" customHeight="1" thickBot="1" x14ac:dyDescent="0.25">
      <c r="A69" s="276">
        <f>Global!A69</f>
        <v>44900</v>
      </c>
      <c r="B69" s="306">
        <f>Global!B69</f>
        <v>0.54166666666666663</v>
      </c>
      <c r="C69" s="289">
        <f>Global!C69</f>
        <v>54</v>
      </c>
      <c r="D69" s="292" t="str">
        <f>Global!D69</f>
        <v>Brasil (Brazil)</v>
      </c>
      <c r="E69" s="291">
        <v>1</v>
      </c>
      <c r="F69" s="292" t="s">
        <v>4</v>
      </c>
      <c r="G69" s="291">
        <v>0</v>
      </c>
      <c r="H69" s="315" t="str">
        <f>Global!H69</f>
        <v>Corea del Sur (S. Korea)</v>
      </c>
      <c r="I69" s="283" t="str">
        <f t="shared" si="17"/>
        <v>L</v>
      </c>
      <c r="J69" s="284"/>
      <c r="K69" s="285">
        <f>IF(Global!E69="","",Global!E69)</f>
        <v>4</v>
      </c>
      <c r="L69" s="285">
        <f>IF(Global!G69="","",Global!G69)</f>
        <v>1</v>
      </c>
      <c r="M69" s="296" t="str">
        <f t="shared" si="1"/>
        <v>L</v>
      </c>
      <c r="N69" s="287">
        <f t="shared" si="18"/>
        <v>3</v>
      </c>
      <c r="O69" s="166"/>
      <c r="P69" s="166"/>
      <c r="Q69" s="166"/>
      <c r="R69" s="166"/>
      <c r="S69" s="166"/>
    </row>
    <row r="70" spans="1:19" s="158" customFormat="1" ht="30.95" customHeight="1" thickBot="1" x14ac:dyDescent="0.25">
      <c r="A70" s="276">
        <f>Global!A70</f>
        <v>44901</v>
      </c>
      <c r="B70" s="306">
        <f>Global!B70</f>
        <v>0.375</v>
      </c>
      <c r="C70" s="289">
        <f>Global!C70</f>
        <v>55</v>
      </c>
      <c r="D70" s="292" t="str">
        <f>Global!D70</f>
        <v>Marruecos (Morocco)</v>
      </c>
      <c r="E70" s="291">
        <v>1</v>
      </c>
      <c r="F70" s="292" t="s">
        <v>4</v>
      </c>
      <c r="G70" s="291">
        <v>1</v>
      </c>
      <c r="H70" s="315" t="str">
        <f>Global!H70</f>
        <v>España (Spain)</v>
      </c>
      <c r="I70" s="283" t="str">
        <f t="shared" si="17"/>
        <v>E</v>
      </c>
      <c r="J70" s="284"/>
      <c r="K70" s="285">
        <f>IF(Global!E70="","",Global!E70)</f>
        <v>0</v>
      </c>
      <c r="L70" s="285">
        <f>IF(Global!G70="","",Global!G70)</f>
        <v>0</v>
      </c>
      <c r="M70" s="296" t="str">
        <f t="shared" si="1"/>
        <v>E</v>
      </c>
      <c r="N70" s="287">
        <f t="shared" si="18"/>
        <v>4</v>
      </c>
      <c r="O70" s="166"/>
      <c r="P70" s="166"/>
      <c r="Q70" s="166"/>
      <c r="R70" s="166"/>
      <c r="S70" s="166"/>
    </row>
    <row r="71" spans="1:19" s="158" customFormat="1" ht="30.95" customHeight="1" thickBot="1" x14ac:dyDescent="0.25">
      <c r="A71" s="276">
        <f>Global!A71</f>
        <v>44901</v>
      </c>
      <c r="B71" s="306">
        <f>Global!B71</f>
        <v>0.54166666666666663</v>
      </c>
      <c r="C71" s="289">
        <f>Global!C71</f>
        <v>56</v>
      </c>
      <c r="D71" s="292" t="str">
        <f>Global!D71</f>
        <v>Portugal</v>
      </c>
      <c r="E71" s="291">
        <v>1</v>
      </c>
      <c r="F71" s="292" t="s">
        <v>4</v>
      </c>
      <c r="G71" s="291">
        <v>1</v>
      </c>
      <c r="H71" s="315" t="str">
        <f>Global!H71</f>
        <v>Suiza (Switzerland)</v>
      </c>
      <c r="I71" s="283" t="str">
        <f t="shared" si="17"/>
        <v>E</v>
      </c>
      <c r="J71" s="284"/>
      <c r="K71" s="285">
        <f>IF(Global!E71="","",Global!E71)</f>
        <v>6</v>
      </c>
      <c r="L71" s="285">
        <f>IF(Global!G71="","",Global!G71)</f>
        <v>1</v>
      </c>
      <c r="M71" s="296" t="str">
        <f t="shared" si="1"/>
        <v>L</v>
      </c>
      <c r="N71" s="287">
        <f t="shared" si="18"/>
        <v>0</v>
      </c>
      <c r="O71" s="166"/>
      <c r="P71" s="166"/>
      <c r="Q71" s="166"/>
      <c r="R71" s="166"/>
      <c r="S71" s="166"/>
    </row>
    <row r="72" spans="1:19" s="158" customFormat="1" ht="17.25" customHeight="1" thickBot="1" x14ac:dyDescent="0.25">
      <c r="A72" s="297" t="str">
        <f>Global!A72</f>
        <v>CUARTOS DE FINAL (Quarterfinals)</v>
      </c>
      <c r="B72" s="312"/>
      <c r="C72" s="313"/>
      <c r="D72" s="298"/>
      <c r="E72" s="300"/>
      <c r="F72" s="298"/>
      <c r="G72" s="300" t="s">
        <v>73</v>
      </c>
      <c r="H72" s="298"/>
      <c r="I72" s="301"/>
      <c r="J72" s="117"/>
      <c r="K72" s="302"/>
      <c r="L72" s="302"/>
      <c r="M72" s="303" t="str">
        <f t="shared" ref="M72:M83" si="19">IF(OR(K72="",L72=""),"",IF(K72&gt;L72,"L",IF(L72&gt;K72,"V","E")))</f>
        <v/>
      </c>
      <c r="N72" s="304"/>
      <c r="O72" s="166"/>
      <c r="P72" s="166"/>
      <c r="Q72" s="166"/>
      <c r="R72" s="166"/>
      <c r="S72" s="166"/>
    </row>
    <row r="73" spans="1:19" s="158" customFormat="1" ht="30.95" customHeight="1" thickBot="1" x14ac:dyDescent="0.25">
      <c r="A73" s="276">
        <f>Global!A73</f>
        <v>44904</v>
      </c>
      <c r="B73" s="305">
        <f>Global!B73</f>
        <v>0.375</v>
      </c>
      <c r="C73" s="278">
        <f>Global!C73</f>
        <v>57</v>
      </c>
      <c r="D73" s="292" t="str">
        <f>Global!D73</f>
        <v>Croacia</v>
      </c>
      <c r="E73" s="280">
        <v>0</v>
      </c>
      <c r="F73" s="281" t="s">
        <v>4</v>
      </c>
      <c r="G73" s="280">
        <v>1</v>
      </c>
      <c r="H73" s="315" t="str">
        <f>Global!H73</f>
        <v>Brasil (Brazil)</v>
      </c>
      <c r="I73" s="283" t="str">
        <f>IF(OR(E73="",G73=""),"",IF(E73&gt;G73,"L",IF(G73&gt;E73,"V","E")))</f>
        <v>V</v>
      </c>
      <c r="J73" s="284"/>
      <c r="K73" s="285">
        <f>IF(Global!E73="","",Global!E73)</f>
        <v>0</v>
      </c>
      <c r="L73" s="285">
        <f>IF(Global!G73="","",Global!G73)</f>
        <v>0</v>
      </c>
      <c r="M73" s="296" t="str">
        <f t="shared" si="19"/>
        <v>E</v>
      </c>
      <c r="N73" s="287">
        <f>IF(M73="","",IF(AND(E73=K73,L73=G73),CTOSPuntosPorMarcador,0)+IF(M73=I73,CTOSPuntosPorGanador,0)+IF(E73-G73=K73-L73,CTOSPuntosPorDiferencia,0))</f>
        <v>0</v>
      </c>
      <c r="O73" s="166"/>
      <c r="P73" s="166"/>
      <c r="Q73" s="166"/>
      <c r="R73" s="166"/>
      <c r="S73" s="166"/>
    </row>
    <row r="74" spans="1:19" s="158" customFormat="1" ht="30.95" customHeight="1" thickBot="1" x14ac:dyDescent="0.25">
      <c r="A74" s="276">
        <f>Global!A74</f>
        <v>44904</v>
      </c>
      <c r="B74" s="306">
        <f>Global!B74</f>
        <v>0.54166666666666663</v>
      </c>
      <c r="C74" s="289">
        <f>Global!C74</f>
        <v>58</v>
      </c>
      <c r="D74" s="292" t="str">
        <f>Global!D74</f>
        <v>Holanda (Holland)</v>
      </c>
      <c r="E74" s="291">
        <v>0</v>
      </c>
      <c r="F74" s="292" t="s">
        <v>4</v>
      </c>
      <c r="G74" s="280">
        <v>1</v>
      </c>
      <c r="H74" s="315" t="str">
        <f>Global!H74</f>
        <v>Argentina</v>
      </c>
      <c r="I74" s="283" t="str">
        <f>IF(OR(E74="",G74=""),"",IF(E74&gt;G74,"L",IF(G74&gt;E74,"V","E")))</f>
        <v>V</v>
      </c>
      <c r="J74" s="284"/>
      <c r="K74" s="285">
        <f>IF(Global!E74="","",Global!E74)</f>
        <v>2</v>
      </c>
      <c r="L74" s="285">
        <f>IF(Global!G74="","",Global!G74)</f>
        <v>2</v>
      </c>
      <c r="M74" s="296" t="str">
        <f t="shared" si="19"/>
        <v>E</v>
      </c>
      <c r="N74" s="287">
        <f>IF(M74="","",IF(AND(E74=K74,L74=G74),CTOSPuntosPorMarcador,0)+IF(M74=I74,CTOSPuntosPorGanador,0)+IF(E74-G74=K74-L74,CTOSPuntosPorDiferencia,0))</f>
        <v>0</v>
      </c>
      <c r="O74" s="166"/>
      <c r="P74" s="166"/>
      <c r="Q74" s="166"/>
      <c r="R74" s="166"/>
      <c r="S74" s="166"/>
    </row>
    <row r="75" spans="1:19" s="158" customFormat="1" ht="30.95" customHeight="1" thickBot="1" x14ac:dyDescent="0.25">
      <c r="A75" s="276">
        <f>Global!A75</f>
        <v>44905</v>
      </c>
      <c r="B75" s="306">
        <f>Global!B75</f>
        <v>0.375</v>
      </c>
      <c r="C75" s="289">
        <f>Global!C75</f>
        <v>59</v>
      </c>
      <c r="D75" s="292" t="str">
        <f>Global!D75</f>
        <v>Marruecos (Morocco)</v>
      </c>
      <c r="E75" s="291">
        <v>1</v>
      </c>
      <c r="F75" s="292" t="s">
        <v>4</v>
      </c>
      <c r="G75" s="280">
        <v>1</v>
      </c>
      <c r="H75" s="315" t="str">
        <f>Global!H75</f>
        <v>Portugal</v>
      </c>
      <c r="I75" s="283" t="str">
        <f>IF(OR(E75="",G75=""),"",IF(E75&gt;G75,"L",IF(G75&gt;E75,"V","E")))</f>
        <v>E</v>
      </c>
      <c r="J75" s="284"/>
      <c r="K75" s="285">
        <f>IF(Global!E75="","",Global!E75)</f>
        <v>1</v>
      </c>
      <c r="L75" s="285">
        <f>IF(Global!G75="","",Global!G75)</f>
        <v>0</v>
      </c>
      <c r="M75" s="296" t="str">
        <f t="shared" si="19"/>
        <v>L</v>
      </c>
      <c r="N75" s="287">
        <f>IF(M75="","",IF(AND(E75=K75,L75=G75),CTOSPuntosPorMarcador,0)+IF(M75=I75,CTOSPuntosPorGanador,0)+IF(E75-G75=K75-L75,CTOSPuntosPorDiferencia,0))</f>
        <v>0</v>
      </c>
      <c r="O75" s="166"/>
      <c r="P75" s="166"/>
      <c r="Q75" s="166"/>
      <c r="R75" s="166"/>
      <c r="S75" s="166"/>
    </row>
    <row r="76" spans="1:19" s="158" customFormat="1" ht="30.95" customHeight="1" thickBot="1" x14ac:dyDescent="0.25">
      <c r="A76" s="276">
        <f>Global!A76</f>
        <v>44905</v>
      </c>
      <c r="B76" s="306">
        <f>Global!B76</f>
        <v>0.54166666666666663</v>
      </c>
      <c r="C76" s="289">
        <f>Global!C76</f>
        <v>60</v>
      </c>
      <c r="D76" s="292" t="str">
        <f>Global!D76</f>
        <v>Francia (France)</v>
      </c>
      <c r="E76" s="291">
        <v>1</v>
      </c>
      <c r="F76" s="292" t="s">
        <v>4</v>
      </c>
      <c r="G76" s="280">
        <v>0</v>
      </c>
      <c r="H76" s="315" t="str">
        <f>Global!H76</f>
        <v>Inglaterra (England)</v>
      </c>
      <c r="I76" s="283" t="str">
        <f>IF(OR(E76="",G76=""),"",IF(E76&gt;G76,"L",IF(G76&gt;E76,"V","E")))</f>
        <v>L</v>
      </c>
      <c r="J76" s="284"/>
      <c r="K76" s="285">
        <f>IF(Global!E76="","",Global!E76)</f>
        <v>2</v>
      </c>
      <c r="L76" s="285">
        <f>IF(Global!G76="","",Global!G76)</f>
        <v>1</v>
      </c>
      <c r="M76" s="296" t="str">
        <f t="shared" si="19"/>
        <v>L</v>
      </c>
      <c r="N76" s="287">
        <f>IF(M76="","",IF(AND(E76=K76,L76=G76),CTOSPuntosPorMarcador,0)+IF(M76=I76,CTOSPuntosPorGanador,0)+IF(E76-G76=K76-L76,CTOSPuntosPorDiferencia,0))</f>
        <v>6</v>
      </c>
      <c r="O76" s="166"/>
      <c r="P76" s="166"/>
      <c r="Q76" s="166"/>
      <c r="R76" s="166"/>
      <c r="S76" s="166"/>
    </row>
    <row r="77" spans="1:19" s="158" customFormat="1" ht="17.25" customHeight="1" thickBot="1" x14ac:dyDescent="0.25">
      <c r="A77" s="297" t="str">
        <f>Global!A77</f>
        <v>SEMIFINALES (Semifinals)</v>
      </c>
      <c r="B77" s="298"/>
      <c r="C77" s="299"/>
      <c r="D77" s="298"/>
      <c r="E77" s="300"/>
      <c r="F77" s="298"/>
      <c r="G77" s="300"/>
      <c r="H77" s="298"/>
      <c r="I77" s="301"/>
      <c r="J77" s="117"/>
      <c r="K77" s="302"/>
      <c r="L77" s="302"/>
      <c r="M77" s="303" t="str">
        <f t="shared" si="19"/>
        <v/>
      </c>
      <c r="N77" s="304"/>
      <c r="O77" s="166"/>
      <c r="P77" s="166"/>
      <c r="Q77" s="166"/>
      <c r="R77" s="166"/>
      <c r="S77" s="166"/>
    </row>
    <row r="78" spans="1:19" s="158" customFormat="1" ht="30.95" customHeight="1" thickBot="1" x14ac:dyDescent="0.25">
      <c r="A78" s="276">
        <f>Global!A78</f>
        <v>44908</v>
      </c>
      <c r="B78" s="305">
        <f>Global!B78</f>
        <v>0.54166666666666663</v>
      </c>
      <c r="C78" s="278">
        <f>Global!C78</f>
        <v>61</v>
      </c>
      <c r="D78" s="281" t="str">
        <f>Global!D78</f>
        <v>Croacia</v>
      </c>
      <c r="E78" s="280">
        <v>1</v>
      </c>
      <c r="F78" s="281" t="s">
        <v>4</v>
      </c>
      <c r="G78" s="280">
        <v>0</v>
      </c>
      <c r="H78" s="314" t="str">
        <f>Global!H78</f>
        <v>Argentina</v>
      </c>
      <c r="I78" s="283" t="str">
        <f>IF(OR(E78="",G78=""),"",IF(E78&gt;G78,"L",IF(G78&gt;E78,"V","E")))</f>
        <v>L</v>
      </c>
      <c r="J78" s="284"/>
      <c r="K78" s="285">
        <f>IF(Global!E78="","",Global!E78)</f>
        <v>0</v>
      </c>
      <c r="L78" s="285">
        <f>IF(Global!G78="","",Global!G78)</f>
        <v>3</v>
      </c>
      <c r="M78" s="296" t="str">
        <f t="shared" si="19"/>
        <v>V</v>
      </c>
      <c r="N78" s="287">
        <f>IF(M78="","",IF(AND(E78=K78,L78=G78),SEMIPuntosPorMarcador,0)+IF(M78=I78,SEMIPuntosPorGanador,0)+IF(E78-G78=K78-L78,SEMIPuntosPorDiferencia,0))</f>
        <v>0</v>
      </c>
      <c r="O78" s="166"/>
      <c r="P78" s="166"/>
      <c r="Q78" s="166"/>
      <c r="R78" s="166"/>
      <c r="S78" s="166"/>
    </row>
    <row r="79" spans="1:19" s="158" customFormat="1" ht="30.95" customHeight="1" thickBot="1" x14ac:dyDescent="0.25">
      <c r="A79" s="276">
        <f>Global!A79</f>
        <v>44909</v>
      </c>
      <c r="B79" s="306">
        <f>Global!B79</f>
        <v>0.54166666666666663</v>
      </c>
      <c r="C79" s="289">
        <f>Global!C79</f>
        <v>62</v>
      </c>
      <c r="D79" s="292" t="str">
        <f>Global!D79</f>
        <v>Marruecos (Morocco)</v>
      </c>
      <c r="E79" s="291">
        <v>1</v>
      </c>
      <c r="F79" s="292" t="s">
        <v>4</v>
      </c>
      <c r="G79" s="291">
        <v>0</v>
      </c>
      <c r="H79" s="315" t="str">
        <f>Global!H79</f>
        <v>Francia (France)</v>
      </c>
      <c r="I79" s="283" t="str">
        <f>IF(OR(E79="",G79=""),"",IF(E79&gt;G79,"L",IF(G79&gt;E79,"V","E")))</f>
        <v>L</v>
      </c>
      <c r="J79" s="284"/>
      <c r="K79" s="285">
        <f>IF(Global!E79="","",Global!E79)</f>
        <v>0</v>
      </c>
      <c r="L79" s="285">
        <f>IF(Global!G79="","",Global!G79)</f>
        <v>2</v>
      </c>
      <c r="M79" s="296" t="str">
        <f t="shared" si="19"/>
        <v>V</v>
      </c>
      <c r="N79" s="287">
        <f>IF(M79="","",IF(AND(E79=K79,L79=G79),SEMIPuntosPorMarcador,0)+IF(M79=I79,SEMIPuntosPorGanador,0)+IF(E79-G79=K79-L79,SEMIPuntosPorDiferencia,0))</f>
        <v>0</v>
      </c>
      <c r="O79" s="166"/>
      <c r="P79" s="166"/>
      <c r="Q79" s="166"/>
      <c r="R79" s="166"/>
      <c r="S79" s="166"/>
    </row>
    <row r="80" spans="1:19" s="158" customFormat="1" ht="17.25" customHeight="1" thickBot="1" x14ac:dyDescent="0.25">
      <c r="A80" s="297" t="str">
        <f>Global!A80</f>
        <v>TERCER PUESTO (Third Place)</v>
      </c>
      <c r="B80" s="312"/>
      <c r="C80" s="313"/>
      <c r="D80" s="298"/>
      <c r="E80" s="300"/>
      <c r="F80" s="298"/>
      <c r="G80" s="300"/>
      <c r="H80" s="298"/>
      <c r="I80" s="301"/>
      <c r="J80" s="117"/>
      <c r="K80" s="302"/>
      <c r="L80" s="302"/>
      <c r="M80" s="303" t="str">
        <f t="shared" si="19"/>
        <v/>
      </c>
      <c r="N80" s="304"/>
      <c r="O80" s="166"/>
      <c r="P80" s="166"/>
      <c r="Q80" s="166"/>
      <c r="R80" s="166"/>
      <c r="S80" s="166"/>
    </row>
    <row r="81" spans="1:19" s="158" customFormat="1" ht="30.95" customHeight="1" thickBot="1" x14ac:dyDescent="0.25">
      <c r="A81" s="276">
        <f>Global!A81</f>
        <v>44912</v>
      </c>
      <c r="B81" s="305">
        <f>Global!B81</f>
        <v>0.375</v>
      </c>
      <c r="C81" s="278">
        <f>Global!C81</f>
        <v>63</v>
      </c>
      <c r="D81" s="281" t="str">
        <f>Global!D81</f>
        <v>Croacia</v>
      </c>
      <c r="E81" s="280">
        <v>1</v>
      </c>
      <c r="F81" s="281" t="s">
        <v>4</v>
      </c>
      <c r="G81" s="280">
        <v>0</v>
      </c>
      <c r="H81" s="314" t="str">
        <f>Global!H81</f>
        <v>Marruecos (Morocco)</v>
      </c>
      <c r="I81" s="283" t="str">
        <f>IF(OR(E81="",G81=""),"",IF(E81&gt;G81,"L",IF(G81&gt;E81,"V","E")))</f>
        <v>L</v>
      </c>
      <c r="J81" s="284"/>
      <c r="K81" s="285">
        <f>IF(Global!E81="","",Global!E81)</f>
        <v>2</v>
      </c>
      <c r="L81" s="285">
        <f>IF(Global!G81="","",Global!G81)</f>
        <v>1</v>
      </c>
      <c r="M81" s="296" t="str">
        <f t="shared" si="19"/>
        <v>L</v>
      </c>
      <c r="N81" s="287">
        <f>IF(M81="","",IF(AND(E81=K81,L81=G81),TERCPuntosPorMarcador,0)+IF(M81=I81,TERCPuntosPorGanador,0)+IF(E81-G81=K81-L81,TERCPuntosPorDiferencia,0))</f>
        <v>9</v>
      </c>
      <c r="O81" s="166"/>
      <c r="P81" s="166"/>
      <c r="Q81" s="166"/>
      <c r="R81" s="166"/>
      <c r="S81" s="166"/>
    </row>
    <row r="82" spans="1:19" s="158" customFormat="1" ht="17.25" customHeight="1" thickBot="1" x14ac:dyDescent="0.25">
      <c r="A82" s="297" t="str">
        <f>Global!A82</f>
        <v>FINAL</v>
      </c>
      <c r="B82" s="298"/>
      <c r="C82" s="299"/>
      <c r="D82" s="298"/>
      <c r="E82" s="300"/>
      <c r="F82" s="298"/>
      <c r="G82" s="300"/>
      <c r="H82" s="298"/>
      <c r="I82" s="301"/>
      <c r="J82" s="117"/>
      <c r="K82" s="302"/>
      <c r="L82" s="302"/>
      <c r="M82" s="303" t="str">
        <f t="shared" si="19"/>
        <v/>
      </c>
      <c r="N82" s="304"/>
      <c r="O82" s="166"/>
      <c r="P82" s="166"/>
      <c r="Q82" s="166"/>
      <c r="R82" s="166"/>
      <c r="S82" s="166"/>
    </row>
    <row r="83" spans="1:19" s="158" customFormat="1" ht="30.95" customHeight="1" thickBot="1" x14ac:dyDescent="0.25">
      <c r="A83" s="276">
        <f>Global!A83</f>
        <v>44913</v>
      </c>
      <c r="B83" s="316">
        <f>Global!B83</f>
        <v>0.375</v>
      </c>
      <c r="C83" s="317">
        <f>Global!C83</f>
        <v>64</v>
      </c>
      <c r="D83" s="318" t="str">
        <f>Global!D83</f>
        <v>Argentina</v>
      </c>
      <c r="E83" s="280">
        <v>1</v>
      </c>
      <c r="F83" s="318" t="s">
        <v>4</v>
      </c>
      <c r="G83" s="280">
        <v>0</v>
      </c>
      <c r="H83" s="319" t="str">
        <f>Global!H83</f>
        <v>Francia (France)</v>
      </c>
      <c r="I83" s="283" t="str">
        <f>IF(OR(E83="",G83=""),"",IF(E83&gt;G83,"L",IF(G83&gt;E83,"V","E")))</f>
        <v>L</v>
      </c>
      <c r="J83" s="311"/>
      <c r="K83" s="320">
        <f>IF(Global!E83="","",Global!E83)</f>
        <v>2</v>
      </c>
      <c r="L83" s="320">
        <f>IF(Global!G83="","",Global!G83)</f>
        <v>2</v>
      </c>
      <c r="M83" s="286" t="str">
        <f t="shared" si="19"/>
        <v>E</v>
      </c>
      <c r="N83" s="287">
        <f>IF(M83="","",IF(AND(E83=K83,L83=G83),FINALPuntosPorMarcador,0)+IF(M83=I83,FINALPuntosPorGanador,0)+IF(E83-G83=K83-L83,FINALPuntosPorDiferencia,0))</f>
        <v>0</v>
      </c>
      <c r="O83" s="166"/>
      <c r="P83" s="166"/>
      <c r="Q83" s="166"/>
      <c r="R83" s="166"/>
      <c r="S83" s="166"/>
    </row>
    <row r="84" spans="1:19" ht="17.25" customHeight="1" x14ac:dyDescent="0.2">
      <c r="A84" s="262"/>
      <c r="B84" s="263"/>
      <c r="C84" s="264"/>
      <c r="D84" s="196"/>
      <c r="E84" s="192"/>
      <c r="F84" s="196"/>
      <c r="G84" s="192"/>
      <c r="H84" s="196"/>
      <c r="I84" s="195"/>
      <c r="J84" s="29"/>
      <c r="K84" s="198"/>
      <c r="L84" s="198"/>
      <c r="M84" s="265" t="s">
        <v>22</v>
      </c>
      <c r="N84" s="266">
        <f>SUM(N8:N83)</f>
        <v>71</v>
      </c>
      <c r="O84" s="161"/>
      <c r="P84" s="161"/>
      <c r="Q84" s="161"/>
      <c r="R84" s="161"/>
      <c r="S84" s="161"/>
    </row>
    <row r="85" spans="1:19" s="10" customFormat="1" ht="17.25" customHeight="1" x14ac:dyDescent="0.2">
      <c r="A85" s="87" t="str">
        <f>Global!A85</f>
        <v>FASE DE GRUPOS</v>
      </c>
      <c r="B85" s="88"/>
      <c r="C85" s="89"/>
      <c r="D85" s="90"/>
      <c r="E85" s="267"/>
      <c r="F85" s="90"/>
      <c r="G85" s="267"/>
      <c r="H85" s="92"/>
      <c r="I85" s="81"/>
      <c r="J85" s="30"/>
      <c r="K85" s="189"/>
      <c r="L85" s="189"/>
      <c r="M85" s="189"/>
      <c r="N85" s="189"/>
      <c r="O85" s="82"/>
      <c r="P85" s="82"/>
      <c r="Q85" s="82"/>
      <c r="R85" s="82"/>
      <c r="S85" s="82"/>
    </row>
    <row r="86" spans="1:19" ht="17.25" customHeight="1" x14ac:dyDescent="0.2">
      <c r="A86" s="83" t="str">
        <f>Global!A86</f>
        <v>Puntos por Marcador Atinado</v>
      </c>
      <c r="B86" s="83"/>
      <c r="C86" s="93"/>
      <c r="D86" s="83"/>
      <c r="E86" s="94">
        <f>Global!E86</f>
        <v>1</v>
      </c>
      <c r="F86" s="53"/>
      <c r="G86" s="268"/>
      <c r="H86" s="53"/>
      <c r="I86" s="57"/>
      <c r="J86" s="30"/>
      <c r="K86" s="167"/>
      <c r="L86" s="167"/>
      <c r="M86" s="167"/>
      <c r="N86" s="167"/>
      <c r="O86" s="167"/>
      <c r="P86" s="167"/>
      <c r="Q86" s="167"/>
      <c r="R86" s="167"/>
      <c r="S86" s="167"/>
    </row>
    <row r="87" spans="1:19" ht="17.25" customHeight="1" x14ac:dyDescent="0.2">
      <c r="A87" s="83" t="str">
        <f>Global!A87</f>
        <v>Puntos por Ganador/Empate Atinado</v>
      </c>
      <c r="B87" s="83"/>
      <c r="C87" s="93"/>
      <c r="D87" s="85"/>
      <c r="E87" s="94">
        <f>Global!E87</f>
        <v>1</v>
      </c>
      <c r="F87" s="53"/>
      <c r="G87" s="268"/>
      <c r="H87" s="53"/>
      <c r="I87" s="57"/>
      <c r="J87" s="30"/>
      <c r="K87" s="167"/>
      <c r="L87" s="167"/>
      <c r="M87" s="167"/>
      <c r="N87" s="167"/>
      <c r="O87" s="167"/>
      <c r="P87" s="167"/>
      <c r="Q87" s="167"/>
      <c r="R87" s="167"/>
      <c r="S87" s="167"/>
    </row>
    <row r="88" spans="1:19" ht="17.25" customHeight="1" x14ac:dyDescent="0.2">
      <c r="A88" s="83" t="str">
        <f>Global!A88</f>
        <v>Puntos por Ganador y Diferencia de Goles Atinado</v>
      </c>
      <c r="B88" s="84"/>
      <c r="C88" s="84"/>
      <c r="D88" s="85"/>
      <c r="E88" s="94">
        <f>Global!E88</f>
        <v>1</v>
      </c>
      <c r="F88" s="53"/>
      <c r="G88" s="268"/>
      <c r="H88" s="53"/>
      <c r="I88" s="57"/>
      <c r="J88" s="30"/>
      <c r="K88" s="167"/>
      <c r="L88" s="167"/>
      <c r="M88" s="167"/>
      <c r="N88" s="167"/>
      <c r="O88" s="167"/>
      <c r="P88" s="167"/>
      <c r="Q88" s="167"/>
      <c r="R88" s="167"/>
      <c r="S88" s="167"/>
    </row>
    <row r="89" spans="1:19" ht="17.25" customHeight="1" x14ac:dyDescent="0.2">
      <c r="A89" s="83"/>
      <c r="B89" s="84"/>
      <c r="C89" s="84"/>
      <c r="D89" s="85"/>
      <c r="E89" s="269"/>
      <c r="F89" s="53"/>
      <c r="G89" s="268"/>
      <c r="H89" s="53"/>
      <c r="I89" s="57"/>
      <c r="J89" s="30"/>
      <c r="K89" s="167"/>
      <c r="L89" s="167"/>
      <c r="M89" s="167"/>
      <c r="N89" s="167"/>
      <c r="O89" s="167"/>
      <c r="P89" s="167"/>
      <c r="Q89" s="167"/>
      <c r="R89" s="167"/>
      <c r="S89" s="167"/>
    </row>
    <row r="90" spans="1:19" ht="17.25" customHeight="1" x14ac:dyDescent="0.2">
      <c r="A90" s="87" t="str">
        <f>Global!A90</f>
        <v>OCTAVOS DE FINAL</v>
      </c>
      <c r="B90" s="55"/>
      <c r="C90" s="55"/>
      <c r="D90" s="53"/>
      <c r="E90" s="268"/>
      <c r="F90" s="53"/>
      <c r="G90" s="268"/>
      <c r="H90" s="53"/>
      <c r="I90" s="57"/>
      <c r="J90" s="30"/>
      <c r="K90" s="167"/>
      <c r="L90" s="167"/>
      <c r="M90" s="167"/>
      <c r="N90" s="167"/>
      <c r="O90" s="167"/>
      <c r="P90" s="167"/>
      <c r="Q90" s="167"/>
      <c r="R90" s="167"/>
      <c r="S90" s="167"/>
    </row>
    <row r="91" spans="1:19" ht="17.25" customHeight="1" x14ac:dyDescent="0.2">
      <c r="A91" s="83" t="str">
        <f>Global!A91</f>
        <v>Puntos por Marcador Atinado</v>
      </c>
      <c r="B91" s="83"/>
      <c r="C91" s="93"/>
      <c r="D91" s="83"/>
      <c r="E91" s="94">
        <f>Global!E91</f>
        <v>1</v>
      </c>
      <c r="F91" s="53"/>
      <c r="G91" s="268"/>
      <c r="H91" s="53"/>
      <c r="I91" s="57"/>
      <c r="J91" s="30"/>
      <c r="K91" s="167"/>
      <c r="L91" s="167"/>
      <c r="M91" s="167"/>
      <c r="N91" s="167"/>
      <c r="O91" s="167"/>
      <c r="P91" s="167"/>
      <c r="Q91" s="167"/>
      <c r="R91" s="167"/>
      <c r="S91" s="167"/>
    </row>
    <row r="92" spans="1:19" ht="17.25" customHeight="1" x14ac:dyDescent="0.2">
      <c r="A92" s="83" t="str">
        <f>Global!A92</f>
        <v>Puntos por Ganador/Empate Atinado</v>
      </c>
      <c r="B92" s="83"/>
      <c r="C92" s="93"/>
      <c r="D92" s="85"/>
      <c r="E92" s="94">
        <f>Global!E92</f>
        <v>3</v>
      </c>
      <c r="F92" s="53"/>
      <c r="G92" s="268"/>
      <c r="H92" s="53"/>
      <c r="I92" s="57"/>
      <c r="J92" s="30"/>
      <c r="K92" s="167"/>
      <c r="L92" s="167"/>
      <c r="M92" s="167"/>
      <c r="N92" s="167"/>
      <c r="O92" s="167"/>
      <c r="P92" s="167"/>
      <c r="Q92" s="167"/>
      <c r="R92" s="167"/>
      <c r="S92" s="167"/>
    </row>
    <row r="93" spans="1:19" ht="17.25" customHeight="1" x14ac:dyDescent="0.2">
      <c r="A93" s="83" t="str">
        <f>Global!A93</f>
        <v>Puntos por Ganador y Diferencia de Goles Atinado</v>
      </c>
      <c r="B93" s="84"/>
      <c r="C93" s="84"/>
      <c r="D93" s="85"/>
      <c r="E93" s="94">
        <f>Global!E93</f>
        <v>1</v>
      </c>
      <c r="F93" s="53"/>
      <c r="G93" s="268"/>
      <c r="H93" s="53"/>
      <c r="I93" s="57"/>
      <c r="J93" s="30"/>
      <c r="K93" s="167"/>
      <c r="L93" s="167"/>
      <c r="M93" s="167"/>
      <c r="N93" s="167"/>
      <c r="O93" s="167"/>
      <c r="P93" s="167"/>
      <c r="Q93" s="167"/>
      <c r="R93" s="167"/>
      <c r="S93" s="167"/>
    </row>
    <row r="94" spans="1:19" ht="17.25" customHeight="1" x14ac:dyDescent="0.2">
      <c r="A94" s="54"/>
      <c r="B94" s="55"/>
      <c r="C94" s="55"/>
      <c r="D94" s="53"/>
      <c r="E94" s="268"/>
      <c r="F94" s="53"/>
      <c r="G94" s="268"/>
      <c r="H94" s="53"/>
      <c r="I94" s="57"/>
      <c r="J94" s="30"/>
      <c r="K94" s="167"/>
      <c r="L94" s="167"/>
      <c r="M94" s="167"/>
      <c r="N94" s="167"/>
      <c r="O94" s="167"/>
      <c r="P94" s="167"/>
      <c r="Q94" s="167"/>
      <c r="R94" s="167"/>
      <c r="S94" s="167"/>
    </row>
    <row r="95" spans="1:19" ht="17.25" customHeight="1" x14ac:dyDescent="0.2">
      <c r="A95" s="87" t="str">
        <f>Global!A95</f>
        <v>CUARTOS DE FINAL</v>
      </c>
      <c r="B95" s="55"/>
      <c r="C95" s="55"/>
      <c r="D95" s="53"/>
      <c r="E95" s="268"/>
      <c r="F95" s="53"/>
      <c r="G95" s="268"/>
      <c r="H95" s="53"/>
      <c r="I95" s="57"/>
      <c r="J95" s="30"/>
      <c r="K95" s="167"/>
      <c r="L95" s="167"/>
      <c r="M95" s="167"/>
      <c r="N95" s="167"/>
      <c r="O95" s="167"/>
      <c r="P95" s="167"/>
      <c r="Q95" s="167"/>
      <c r="R95" s="167"/>
      <c r="S95" s="167"/>
    </row>
    <row r="96" spans="1:19" ht="17.25" customHeight="1" x14ac:dyDescent="0.2">
      <c r="A96" s="83" t="str">
        <f>Global!A96</f>
        <v>Puntos por Marcador Atinado</v>
      </c>
      <c r="B96" s="83"/>
      <c r="C96" s="93"/>
      <c r="D96" s="83"/>
      <c r="E96" s="94">
        <f>Global!E96</f>
        <v>1</v>
      </c>
      <c r="F96" s="53"/>
      <c r="G96" s="268"/>
      <c r="H96" s="53"/>
      <c r="I96" s="57"/>
      <c r="J96" s="30"/>
      <c r="K96" s="167"/>
      <c r="L96" s="167"/>
      <c r="M96" s="167"/>
      <c r="N96" s="167"/>
      <c r="O96" s="167"/>
      <c r="P96" s="167"/>
      <c r="Q96" s="167"/>
      <c r="R96" s="167"/>
      <c r="S96" s="167"/>
    </row>
    <row r="97" spans="1:19" ht="17.25" customHeight="1" x14ac:dyDescent="0.2">
      <c r="A97" s="83" t="str">
        <f>Global!A97</f>
        <v>Puntos por Ganador/Empate Atinado</v>
      </c>
      <c r="B97" s="83"/>
      <c r="C97" s="93"/>
      <c r="D97" s="85"/>
      <c r="E97" s="94">
        <f>Global!E97</f>
        <v>5</v>
      </c>
      <c r="F97" s="53"/>
      <c r="G97" s="268"/>
      <c r="H97" s="53"/>
      <c r="I97" s="57"/>
      <c r="J97" s="30"/>
      <c r="K97" s="167"/>
      <c r="L97" s="167"/>
      <c r="M97" s="167"/>
      <c r="N97" s="167"/>
      <c r="O97" s="167"/>
      <c r="P97" s="167"/>
      <c r="Q97" s="167"/>
      <c r="R97" s="167"/>
      <c r="S97" s="167"/>
    </row>
    <row r="98" spans="1:19" ht="17.25" customHeight="1" x14ac:dyDescent="0.2">
      <c r="A98" s="83" t="str">
        <f>Global!A98</f>
        <v>Puntos por Ganador y Diferencia de Goles Atinado</v>
      </c>
      <c r="B98" s="84"/>
      <c r="C98" s="84"/>
      <c r="D98" s="85"/>
      <c r="E98" s="94">
        <f>Global!E98</f>
        <v>1</v>
      </c>
      <c r="F98" s="53"/>
      <c r="G98" s="268"/>
      <c r="H98" s="53"/>
      <c r="I98" s="57"/>
      <c r="J98" s="30"/>
      <c r="K98" s="167"/>
      <c r="L98" s="167"/>
      <c r="M98" s="167"/>
      <c r="N98" s="167"/>
      <c r="O98" s="167"/>
      <c r="P98" s="167"/>
      <c r="Q98" s="167"/>
      <c r="R98" s="167"/>
      <c r="S98" s="167"/>
    </row>
    <row r="99" spans="1:19" ht="17.25" customHeight="1" x14ac:dyDescent="0.2">
      <c r="A99" s="54"/>
      <c r="B99" s="55"/>
      <c r="C99" s="55"/>
      <c r="D99" s="53"/>
      <c r="E99" s="268"/>
      <c r="F99" s="53"/>
      <c r="G99" s="268"/>
      <c r="H99" s="53"/>
      <c r="I99" s="57"/>
      <c r="J99" s="30"/>
      <c r="K99" s="167"/>
      <c r="L99" s="167"/>
      <c r="M99" s="167"/>
      <c r="N99" s="167"/>
      <c r="O99" s="167"/>
      <c r="P99" s="167"/>
      <c r="Q99" s="167"/>
      <c r="R99" s="167"/>
      <c r="S99" s="167"/>
    </row>
    <row r="100" spans="1:19" ht="17.25" customHeight="1" x14ac:dyDescent="0.2">
      <c r="A100" s="87" t="str">
        <f>Global!A100</f>
        <v>SEMIFINAL</v>
      </c>
      <c r="B100" s="55"/>
      <c r="C100" s="55"/>
      <c r="D100" s="53"/>
      <c r="E100" s="268"/>
      <c r="F100" s="53"/>
      <c r="G100" s="268"/>
      <c r="H100" s="53"/>
      <c r="I100" s="57"/>
      <c r="J100" s="30"/>
      <c r="K100" s="167"/>
      <c r="L100" s="167"/>
      <c r="M100" s="167"/>
      <c r="N100" s="167"/>
      <c r="O100" s="167"/>
      <c r="P100" s="167"/>
      <c r="Q100" s="167"/>
      <c r="R100" s="167"/>
      <c r="S100" s="167"/>
    </row>
    <row r="101" spans="1:19" ht="17.25" customHeight="1" x14ac:dyDescent="0.2">
      <c r="A101" s="83" t="str">
        <f>Global!A101</f>
        <v>Puntos por Marcador Atinado</v>
      </c>
      <c r="B101" s="83"/>
      <c r="C101" s="93"/>
      <c r="D101" s="83"/>
      <c r="E101" s="94">
        <f>Global!E101</f>
        <v>1</v>
      </c>
      <c r="F101" s="53"/>
      <c r="G101" s="268"/>
      <c r="H101" s="53"/>
      <c r="I101" s="57"/>
      <c r="J101" s="30"/>
      <c r="K101" s="167"/>
      <c r="L101" s="167"/>
      <c r="M101" s="167"/>
      <c r="N101" s="167"/>
      <c r="O101" s="167"/>
      <c r="P101" s="167"/>
      <c r="Q101" s="167"/>
      <c r="R101" s="167"/>
      <c r="S101" s="167"/>
    </row>
    <row r="102" spans="1:19" ht="17.25" customHeight="1" x14ac:dyDescent="0.2">
      <c r="A102" s="83" t="str">
        <f>Global!A102</f>
        <v>Puntos por Ganador/Empate Atinado</v>
      </c>
      <c r="B102" s="83"/>
      <c r="C102" s="93"/>
      <c r="D102" s="85"/>
      <c r="E102" s="94">
        <f>Global!E102</f>
        <v>7</v>
      </c>
      <c r="F102" s="53"/>
      <c r="G102" s="268"/>
      <c r="H102" s="53"/>
      <c r="I102" s="57"/>
      <c r="J102" s="30"/>
      <c r="K102" s="167"/>
      <c r="L102" s="167"/>
      <c r="M102" s="167"/>
      <c r="N102" s="167"/>
      <c r="O102" s="167"/>
      <c r="P102" s="167"/>
      <c r="Q102" s="167"/>
      <c r="R102" s="167"/>
      <c r="S102" s="167"/>
    </row>
    <row r="103" spans="1:19" ht="17.25" customHeight="1" x14ac:dyDescent="0.2">
      <c r="A103" s="83" t="str">
        <f>Global!A103</f>
        <v>Puntos por Ganador y Diferencia de Goles Atinado</v>
      </c>
      <c r="B103" s="84"/>
      <c r="C103" s="84"/>
      <c r="D103" s="85"/>
      <c r="E103" s="94">
        <f>Global!E103</f>
        <v>1</v>
      </c>
      <c r="F103" s="53"/>
      <c r="G103" s="268"/>
      <c r="H103" s="53"/>
      <c r="I103" s="57"/>
      <c r="J103" s="30"/>
      <c r="K103" s="167"/>
      <c r="L103" s="167"/>
      <c r="M103" s="167"/>
      <c r="N103" s="167"/>
      <c r="O103" s="167"/>
      <c r="P103" s="167"/>
      <c r="Q103" s="167"/>
      <c r="R103" s="167"/>
      <c r="S103" s="167"/>
    </row>
    <row r="104" spans="1:19" ht="17.25" customHeight="1" x14ac:dyDescent="0.2">
      <c r="A104" s="54"/>
      <c r="B104" s="55"/>
      <c r="C104" s="55"/>
      <c r="D104" s="53"/>
      <c r="E104" s="268"/>
      <c r="F104" s="53"/>
      <c r="G104" s="268"/>
      <c r="H104" s="53"/>
      <c r="I104" s="57"/>
      <c r="J104" s="30"/>
      <c r="K104" s="167"/>
      <c r="L104" s="167"/>
      <c r="M104" s="167"/>
      <c r="N104" s="167"/>
      <c r="O104" s="167"/>
      <c r="P104" s="167"/>
      <c r="Q104" s="167"/>
      <c r="R104" s="167"/>
      <c r="S104" s="167"/>
    </row>
    <row r="105" spans="1:19" ht="17.25" customHeight="1" x14ac:dyDescent="0.2">
      <c r="A105" s="87" t="str">
        <f>Global!A105</f>
        <v>TERCER LUGAR</v>
      </c>
      <c r="B105" s="55"/>
      <c r="C105" s="55"/>
      <c r="D105" s="53"/>
      <c r="E105" s="268"/>
      <c r="F105" s="53"/>
      <c r="G105" s="268"/>
      <c r="H105" s="53"/>
      <c r="I105" s="57"/>
      <c r="J105" s="30"/>
      <c r="K105" s="167"/>
      <c r="L105" s="167"/>
      <c r="M105" s="167"/>
      <c r="N105" s="167"/>
      <c r="O105" s="167"/>
      <c r="P105" s="167"/>
      <c r="Q105" s="167"/>
      <c r="R105" s="167"/>
      <c r="S105" s="167"/>
    </row>
    <row r="106" spans="1:19" ht="17.25" customHeight="1" x14ac:dyDescent="0.2">
      <c r="A106" s="83" t="str">
        <f>Global!A106</f>
        <v>Puntos por Marcador Atinado</v>
      </c>
      <c r="B106" s="83"/>
      <c r="C106" s="93"/>
      <c r="D106" s="83"/>
      <c r="E106" s="94">
        <f>Global!E106</f>
        <v>1</v>
      </c>
      <c r="F106" s="53"/>
      <c r="G106" s="268"/>
      <c r="H106" s="53"/>
      <c r="I106" s="57"/>
      <c r="J106" s="30"/>
      <c r="K106" s="167"/>
      <c r="L106" s="167"/>
      <c r="M106" s="167"/>
      <c r="N106" s="167"/>
      <c r="O106" s="167"/>
      <c r="P106" s="167"/>
      <c r="Q106" s="167"/>
      <c r="R106" s="167"/>
      <c r="S106" s="167"/>
    </row>
    <row r="107" spans="1:19" ht="17.25" customHeight="1" x14ac:dyDescent="0.2">
      <c r="A107" s="83" t="str">
        <f>Global!A107</f>
        <v>Puntos por Ganador/Empate Atinado</v>
      </c>
      <c r="B107" s="83"/>
      <c r="C107" s="93"/>
      <c r="D107" s="85"/>
      <c r="E107" s="94">
        <f>Global!E107</f>
        <v>8</v>
      </c>
      <c r="F107" s="53"/>
      <c r="G107" s="268"/>
      <c r="H107" s="53"/>
      <c r="I107" s="57"/>
      <c r="J107" s="30"/>
      <c r="K107" s="167"/>
      <c r="L107" s="167"/>
      <c r="M107" s="167"/>
      <c r="N107" s="167"/>
      <c r="O107" s="167"/>
      <c r="P107" s="167"/>
      <c r="Q107" s="167"/>
      <c r="R107" s="167"/>
      <c r="S107" s="167"/>
    </row>
    <row r="108" spans="1:19" ht="17.25" customHeight="1" x14ac:dyDescent="0.2">
      <c r="A108" s="83" t="str">
        <f>Global!A108</f>
        <v>Puntos por Ganador y Diferencia de Goles Atinado</v>
      </c>
      <c r="B108" s="84"/>
      <c r="C108" s="84"/>
      <c r="D108" s="85"/>
      <c r="E108" s="94">
        <f>Global!E108</f>
        <v>1</v>
      </c>
      <c r="F108" s="53"/>
      <c r="G108" s="268"/>
      <c r="H108" s="53"/>
      <c r="I108" s="57"/>
      <c r="J108" s="30"/>
      <c r="K108" s="167"/>
      <c r="L108" s="167"/>
      <c r="M108" s="167"/>
      <c r="N108" s="167"/>
      <c r="O108" s="167"/>
      <c r="P108" s="167"/>
      <c r="Q108" s="167"/>
      <c r="R108" s="167"/>
      <c r="S108" s="167"/>
    </row>
    <row r="109" spans="1:19" ht="17.25" customHeight="1" x14ac:dyDescent="0.2">
      <c r="A109" s="83"/>
      <c r="B109" s="84"/>
      <c r="C109" s="84"/>
      <c r="D109" s="85"/>
      <c r="E109" s="94"/>
      <c r="F109" s="53"/>
      <c r="G109" s="268"/>
      <c r="H109" s="53"/>
      <c r="I109" s="57"/>
      <c r="J109" s="30"/>
      <c r="K109" s="167"/>
      <c r="L109" s="167"/>
      <c r="M109" s="167"/>
      <c r="N109" s="167"/>
      <c r="O109" s="167"/>
      <c r="P109" s="167"/>
      <c r="Q109" s="167"/>
      <c r="R109" s="167"/>
      <c r="S109" s="167"/>
    </row>
    <row r="110" spans="1:19" ht="17.25" customHeight="1" x14ac:dyDescent="0.2">
      <c r="A110" s="87" t="str">
        <f>Global!A110</f>
        <v>FINAL</v>
      </c>
      <c r="B110" s="55"/>
      <c r="C110" s="55"/>
      <c r="D110" s="53"/>
      <c r="E110" s="268"/>
      <c r="F110" s="53"/>
      <c r="G110" s="268"/>
      <c r="H110" s="53"/>
      <c r="I110" s="57"/>
      <c r="J110" s="30"/>
      <c r="K110" s="167"/>
      <c r="L110" s="167"/>
      <c r="M110" s="167"/>
      <c r="N110" s="167"/>
      <c r="O110" s="167"/>
      <c r="P110" s="167"/>
      <c r="Q110" s="167"/>
      <c r="R110" s="167"/>
      <c r="S110" s="167"/>
    </row>
    <row r="111" spans="1:19" ht="17.25" customHeight="1" x14ac:dyDescent="0.2">
      <c r="A111" s="83" t="str">
        <f>Global!A111</f>
        <v>Puntos por Marcador Atinado</v>
      </c>
      <c r="B111" s="83"/>
      <c r="C111" s="93"/>
      <c r="D111" s="83"/>
      <c r="E111" s="94">
        <f>Global!E111</f>
        <v>1</v>
      </c>
      <c r="F111" s="53"/>
      <c r="G111" s="268"/>
      <c r="H111" s="53"/>
      <c r="I111" s="57"/>
      <c r="J111" s="30"/>
      <c r="K111" s="167"/>
      <c r="L111" s="167"/>
      <c r="M111" s="167"/>
      <c r="N111" s="167"/>
      <c r="O111" s="167"/>
      <c r="P111" s="167"/>
      <c r="Q111" s="167"/>
      <c r="R111" s="167"/>
      <c r="S111" s="167"/>
    </row>
    <row r="112" spans="1:19" ht="17.25" customHeight="1" x14ac:dyDescent="0.2">
      <c r="A112" s="83" t="str">
        <f>Global!A112</f>
        <v>Puntos por Ganador/Empate Atinado</v>
      </c>
      <c r="B112" s="83"/>
      <c r="C112" s="93"/>
      <c r="D112" s="85"/>
      <c r="E112" s="94">
        <f>Global!E112</f>
        <v>10</v>
      </c>
      <c r="F112" s="53"/>
      <c r="G112" s="268"/>
      <c r="H112" s="53"/>
      <c r="I112" s="57"/>
      <c r="J112" s="30"/>
      <c r="K112" s="167"/>
      <c r="L112" s="167"/>
      <c r="M112" s="167"/>
      <c r="N112" s="167"/>
      <c r="O112" s="167"/>
      <c r="P112" s="167"/>
      <c r="Q112" s="167"/>
      <c r="R112" s="167"/>
      <c r="S112" s="167"/>
    </row>
    <row r="113" spans="1:19" ht="17.25" customHeight="1" x14ac:dyDescent="0.2">
      <c r="A113" s="83" t="str">
        <f>Global!A113</f>
        <v>Puntos por Ganador y Diferencia de Goles Atinado</v>
      </c>
      <c r="B113" s="84"/>
      <c r="C113" s="84"/>
      <c r="D113" s="85"/>
      <c r="E113" s="94">
        <f>Global!E113</f>
        <v>1</v>
      </c>
      <c r="F113" s="53"/>
      <c r="G113" s="268"/>
      <c r="H113" s="53"/>
      <c r="I113" s="57"/>
      <c r="J113" s="30"/>
      <c r="K113" s="167"/>
      <c r="L113" s="167"/>
      <c r="M113" s="167"/>
      <c r="N113" s="167"/>
      <c r="O113" s="167"/>
      <c r="P113" s="167"/>
      <c r="Q113" s="167"/>
      <c r="R113" s="167"/>
      <c r="S113" s="167"/>
    </row>
    <row r="114" spans="1:19" ht="17.25" customHeight="1" x14ac:dyDescent="0.2">
      <c r="A114" s="54"/>
      <c r="B114" s="55"/>
      <c r="C114" s="55"/>
      <c r="D114" s="53"/>
      <c r="E114" s="268"/>
      <c r="F114" s="53"/>
      <c r="G114" s="268"/>
      <c r="H114" s="53"/>
      <c r="I114" s="57"/>
      <c r="J114" s="30"/>
      <c r="K114" s="167"/>
      <c r="L114" s="167"/>
      <c r="M114" s="167"/>
      <c r="N114" s="167"/>
      <c r="O114" s="167"/>
      <c r="P114" s="167"/>
      <c r="Q114" s="167"/>
      <c r="R114" s="167"/>
      <c r="S114" s="167"/>
    </row>
    <row r="115" spans="1:19" ht="17.25" customHeight="1" x14ac:dyDescent="0.2">
      <c r="A115" s="54"/>
      <c r="B115" s="55"/>
      <c r="C115" s="55"/>
      <c r="D115" s="53"/>
      <c r="E115" s="268"/>
      <c r="F115" s="53"/>
      <c r="G115" s="268"/>
      <c r="H115" s="53"/>
      <c r="I115" s="57"/>
      <c r="J115" s="30"/>
      <c r="K115" s="167"/>
      <c r="L115" s="167"/>
      <c r="M115" s="167"/>
      <c r="N115" s="167"/>
      <c r="O115" s="167"/>
      <c r="P115" s="167"/>
      <c r="Q115" s="167"/>
      <c r="R115" s="167"/>
      <c r="S115" s="167"/>
    </row>
    <row r="116" spans="1:19" ht="17.25" customHeight="1" x14ac:dyDescent="0.2">
      <c r="A116" s="54"/>
      <c r="B116" s="55"/>
      <c r="C116" s="55"/>
      <c r="D116" s="53"/>
      <c r="E116" s="268"/>
      <c r="F116" s="53"/>
      <c r="G116" s="268"/>
      <c r="H116" s="53"/>
      <c r="I116" s="57"/>
      <c r="J116" s="30"/>
      <c r="K116" s="167"/>
      <c r="L116" s="167"/>
      <c r="M116" s="167"/>
      <c r="N116" s="167"/>
      <c r="O116" s="167"/>
      <c r="P116" s="167"/>
      <c r="Q116" s="167"/>
      <c r="R116" s="167"/>
      <c r="S116" s="167"/>
    </row>
    <row r="117" spans="1:19" ht="17.25" customHeight="1" x14ac:dyDescent="0.2">
      <c r="A117" s="54"/>
      <c r="B117" s="55"/>
      <c r="C117" s="55"/>
      <c r="D117" s="53"/>
      <c r="E117" s="268"/>
      <c r="F117" s="53"/>
      <c r="G117" s="268"/>
      <c r="H117" s="53"/>
      <c r="I117" s="57"/>
      <c r="J117" s="30"/>
      <c r="K117" s="167"/>
      <c r="L117" s="167"/>
      <c r="M117" s="167"/>
      <c r="N117" s="167"/>
      <c r="O117" s="167"/>
      <c r="P117" s="167"/>
      <c r="Q117" s="167"/>
      <c r="R117" s="167"/>
      <c r="S117" s="167"/>
    </row>
    <row r="118" spans="1:19" ht="17.25" customHeight="1" x14ac:dyDescent="0.2">
      <c r="A118" s="54"/>
      <c r="B118" s="55"/>
      <c r="C118" s="55"/>
      <c r="D118" s="53"/>
      <c r="E118" s="268"/>
      <c r="F118" s="53"/>
      <c r="G118" s="268"/>
      <c r="H118" s="53"/>
      <c r="I118" s="57"/>
      <c r="J118" s="30"/>
      <c r="K118" s="167"/>
      <c r="L118" s="167"/>
      <c r="M118" s="167"/>
      <c r="N118" s="167"/>
      <c r="O118" s="167"/>
      <c r="P118" s="167"/>
      <c r="Q118" s="167"/>
      <c r="R118" s="167"/>
      <c r="S118" s="167"/>
    </row>
    <row r="119" spans="1:19" ht="17.25" customHeight="1" x14ac:dyDescent="0.2">
      <c r="A119" s="54"/>
      <c r="B119" s="55"/>
      <c r="C119" s="55"/>
      <c r="D119" s="53"/>
      <c r="E119" s="268"/>
      <c r="F119" s="53"/>
      <c r="G119" s="268"/>
      <c r="H119" s="53"/>
      <c r="I119" s="57"/>
      <c r="J119" s="30"/>
      <c r="K119" s="167"/>
      <c r="L119" s="167"/>
      <c r="M119" s="167"/>
      <c r="N119" s="167"/>
      <c r="O119" s="167"/>
      <c r="P119" s="167"/>
      <c r="Q119" s="167"/>
      <c r="R119" s="167"/>
      <c r="S119" s="167"/>
    </row>
    <row r="120" spans="1:19" ht="17.25" customHeight="1" x14ac:dyDescent="0.2">
      <c r="A120" s="54"/>
      <c r="B120" s="55"/>
      <c r="C120" s="55"/>
      <c r="D120" s="53"/>
      <c r="E120" s="268"/>
      <c r="F120" s="53"/>
      <c r="G120" s="268"/>
      <c r="H120" s="53"/>
      <c r="I120" s="57"/>
      <c r="J120" s="30"/>
      <c r="K120" s="167"/>
      <c r="L120" s="167"/>
      <c r="M120" s="167"/>
      <c r="N120" s="167"/>
      <c r="O120" s="167"/>
      <c r="P120" s="167"/>
      <c r="Q120" s="167"/>
      <c r="R120" s="167"/>
      <c r="S120" s="167"/>
    </row>
  </sheetData>
  <sheetProtection sheet="1" objects="1" scenarios="1"/>
  <mergeCells count="3">
    <mergeCell ref="A1:N1"/>
    <mergeCell ref="B3:D3"/>
    <mergeCell ref="B4:D4"/>
  </mergeCells>
  <dataValidations count="1">
    <dataValidation type="whole" allowBlank="1" showInputMessage="1" showErrorMessage="1" sqref="E3:E85 E114:E120 E89:E90 E94:E95 E99:E100 E104:E105 E110" xr:uid="{AF403E3A-9163-4442-AFAE-158CED74632B}">
      <formula1>0</formula1>
      <formula2>20</formula2>
    </dataValidation>
  </dataValidations>
  <hyperlinks>
    <hyperlink ref="A1:N1" location="Global!A1" display="Quiniela Mundial 2010" xr:uid="{2482D4AD-F6D4-4F12-9792-15A6DCB4CB06}"/>
  </hyperlinks>
  <pageMargins left="0.7" right="0.7" top="0.75" bottom="0.75" header="0.3" footer="0.3"/>
  <pageSetup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33"/>
  <dimension ref="A1:S120"/>
  <sheetViews>
    <sheetView workbookViewId="0">
      <selection activeCell="A2" sqref="A1:N1048576"/>
    </sheetView>
  </sheetViews>
  <sheetFormatPr defaultColWidth="9.140625" defaultRowHeight="17.25" customHeight="1" x14ac:dyDescent="0.2"/>
  <cols>
    <col min="1" max="1" width="12" style="270" customWidth="1"/>
    <col min="2" max="2" width="10.7109375" style="271" customWidth="1"/>
    <col min="3" max="3" width="6.85546875" style="271" bestFit="1" customWidth="1"/>
    <col min="4" max="4" width="12.42578125" style="157" customWidth="1"/>
    <col min="5" max="5" width="3.7109375" style="272" customWidth="1"/>
    <col min="6" max="6" width="5.42578125" style="157" customWidth="1"/>
    <col min="7" max="7" width="3.85546875" style="272" customWidth="1"/>
    <col min="8" max="8" width="13" style="157" customWidth="1"/>
    <col min="9" max="9" width="5.85546875" style="273" customWidth="1"/>
    <col min="10" max="10" width="3" style="10" customWidth="1"/>
    <col min="11" max="11" width="5" style="274" customWidth="1"/>
    <col min="12" max="12" width="5.28515625" style="274" customWidth="1"/>
    <col min="13" max="13" width="6.5703125" style="275" customWidth="1"/>
    <col min="14" max="14" width="7.7109375" style="10" bestFit="1" customWidth="1"/>
    <col min="15" max="16384" width="9.140625" style="157"/>
  </cols>
  <sheetData>
    <row r="1" spans="1:19" ht="26.25" customHeight="1" x14ac:dyDescent="0.35">
      <c r="A1" s="352" t="s">
        <v>82</v>
      </c>
      <c r="B1" s="352"/>
      <c r="C1" s="352"/>
      <c r="D1" s="352"/>
      <c r="E1" s="352"/>
      <c r="F1" s="352"/>
      <c r="G1" s="352"/>
      <c r="H1" s="352"/>
      <c r="I1" s="352"/>
      <c r="J1" s="352"/>
      <c r="K1" s="352"/>
      <c r="L1" s="352"/>
      <c r="M1" s="352"/>
      <c r="N1" s="352"/>
      <c r="O1" s="161"/>
      <c r="P1" s="161"/>
      <c r="Q1" s="161"/>
      <c r="R1" s="161"/>
      <c r="S1" s="161"/>
    </row>
    <row r="2" spans="1:19" ht="12.75" customHeight="1" x14ac:dyDescent="0.3">
      <c r="A2" s="28"/>
      <c r="B2" s="28"/>
      <c r="C2" s="28"/>
      <c r="D2" s="28"/>
      <c r="E2" s="1"/>
      <c r="F2" s="28"/>
      <c r="G2" s="1"/>
      <c r="H2" s="28"/>
      <c r="I2" s="28"/>
      <c r="J2" s="28"/>
      <c r="K2" s="33"/>
      <c r="L2" s="33"/>
      <c r="M2" s="28"/>
      <c r="N2" s="28"/>
      <c r="O2" s="161"/>
      <c r="P2" s="161"/>
      <c r="Q2" s="161"/>
      <c r="R2" s="161"/>
      <c r="S2" s="161"/>
    </row>
    <row r="3" spans="1:19" ht="17.25" customHeight="1" x14ac:dyDescent="0.2">
      <c r="A3" s="191" t="s">
        <v>17</v>
      </c>
      <c r="B3" s="353" t="s">
        <v>164</v>
      </c>
      <c r="C3" s="353"/>
      <c r="D3" s="353"/>
      <c r="E3" s="192"/>
      <c r="F3" s="193"/>
      <c r="G3" s="192"/>
      <c r="H3" s="194"/>
      <c r="I3" s="195"/>
      <c r="J3" s="29"/>
      <c r="K3" s="34"/>
      <c r="L3" s="34"/>
      <c r="M3" s="196"/>
      <c r="N3" s="29"/>
      <c r="O3" s="161"/>
      <c r="P3" s="161"/>
      <c r="Q3" s="161"/>
      <c r="R3" s="161"/>
      <c r="S3" s="161"/>
    </row>
    <row r="4" spans="1:19" ht="17.25" customHeight="1" thickBot="1" x14ac:dyDescent="0.25">
      <c r="A4" s="197" t="s">
        <v>18</v>
      </c>
      <c r="B4" s="354" t="s">
        <v>165</v>
      </c>
      <c r="C4" s="354"/>
      <c r="D4" s="354"/>
      <c r="E4" s="192"/>
      <c r="F4" s="196"/>
      <c r="G4" s="192"/>
      <c r="H4" s="196"/>
      <c r="I4" s="195"/>
      <c r="J4" s="29"/>
      <c r="K4" s="198"/>
      <c r="L4" s="198"/>
      <c r="M4" s="199"/>
      <c r="N4" s="29"/>
      <c r="O4" s="161"/>
      <c r="P4" s="161"/>
      <c r="Q4" s="161"/>
      <c r="R4" s="161"/>
      <c r="S4" s="161"/>
    </row>
    <row r="5" spans="1:19" ht="17.25" customHeight="1" thickBot="1" x14ac:dyDescent="0.25">
      <c r="A5" s="197"/>
      <c r="B5" s="200"/>
      <c r="C5" s="200"/>
      <c r="D5" s="201"/>
      <c r="E5" s="192"/>
      <c r="F5" s="196"/>
      <c r="G5" s="192"/>
      <c r="H5" s="196"/>
      <c r="I5" s="195"/>
      <c r="J5" s="29"/>
      <c r="K5" s="202" t="s">
        <v>19</v>
      </c>
      <c r="L5" s="203"/>
      <c r="M5" s="204"/>
      <c r="N5" s="29"/>
      <c r="O5" s="161"/>
      <c r="P5" s="161"/>
      <c r="Q5" s="161"/>
      <c r="R5" s="161"/>
      <c r="S5" s="161"/>
    </row>
    <row r="6" spans="1:19" s="168" customFormat="1" ht="34.5" customHeight="1" thickBot="1" x14ac:dyDescent="0.25">
      <c r="A6" s="205" t="s">
        <v>0</v>
      </c>
      <c r="B6" s="206" t="s">
        <v>1</v>
      </c>
      <c r="C6" s="206" t="s">
        <v>25</v>
      </c>
      <c r="D6" s="207" t="s">
        <v>2</v>
      </c>
      <c r="E6" s="208"/>
      <c r="F6" s="209" t="s">
        <v>20</v>
      </c>
      <c r="G6" s="208"/>
      <c r="H6" s="209" t="s">
        <v>3</v>
      </c>
      <c r="I6" s="209" t="s">
        <v>21</v>
      </c>
      <c r="J6" s="210"/>
      <c r="K6" s="211" t="s">
        <v>109</v>
      </c>
      <c r="L6" s="211" t="s">
        <v>112</v>
      </c>
      <c r="M6" s="212" t="s">
        <v>110</v>
      </c>
      <c r="N6" s="213" t="s">
        <v>111</v>
      </c>
      <c r="O6" s="165"/>
      <c r="P6" s="165"/>
      <c r="Q6" s="165"/>
      <c r="R6" s="165"/>
      <c r="S6" s="165"/>
    </row>
    <row r="7" spans="1:19" ht="17.25" customHeight="1" thickBot="1" x14ac:dyDescent="0.25">
      <c r="A7" s="214" t="str">
        <f>Global!A7</f>
        <v>GRUPO A (Group A)</v>
      </c>
      <c r="B7" s="215"/>
      <c r="C7" s="216"/>
      <c r="D7" s="215"/>
      <c r="E7" s="217"/>
      <c r="F7" s="215"/>
      <c r="G7" s="217"/>
      <c r="H7" s="215"/>
      <c r="I7" s="218"/>
      <c r="J7" s="77"/>
      <c r="K7" s="219"/>
      <c r="L7" s="219"/>
      <c r="M7" s="220"/>
      <c r="N7" s="221"/>
      <c r="O7" s="161"/>
      <c r="P7" s="161"/>
      <c r="Q7" s="161"/>
      <c r="R7" s="161"/>
      <c r="S7" s="161"/>
    </row>
    <row r="8" spans="1:19" s="158" customFormat="1" ht="30.95" customHeight="1" thickBot="1" x14ac:dyDescent="0.25">
      <c r="A8" s="276">
        <f>Global!A8</f>
        <v>44885</v>
      </c>
      <c r="B8" s="277">
        <f>Global!B8</f>
        <v>0.41666666666666669</v>
      </c>
      <c r="C8" s="278">
        <f>Global!C8</f>
        <v>1</v>
      </c>
      <c r="D8" s="279" t="str">
        <f>Global!D8</f>
        <v>Qatar</v>
      </c>
      <c r="E8" s="280">
        <v>1</v>
      </c>
      <c r="F8" s="281" t="s">
        <v>4</v>
      </c>
      <c r="G8" s="280">
        <v>1</v>
      </c>
      <c r="H8" s="282" t="str">
        <f>Global!H8</f>
        <v>Ecuador</v>
      </c>
      <c r="I8" s="283" t="str">
        <f t="shared" ref="I8:I13" si="0">IF(OR(E8="",G8=""),"",IF(E8&gt;G8,"L",IF(G8&gt;E8,"V","E")))</f>
        <v>E</v>
      </c>
      <c r="J8" s="284"/>
      <c r="K8" s="285">
        <f>IF(Global!E8="","",Global!E8)</f>
        <v>0</v>
      </c>
      <c r="L8" s="285">
        <f>IF(Global!G8="","",Global!G8)</f>
        <v>2</v>
      </c>
      <c r="M8" s="286" t="str">
        <f t="shared" ref="M8:M71" si="1">IF(OR(K8="",L8=""),"",IF(K8&gt;L8,"L",IF(L8&gt;K8,"V","E")))</f>
        <v>V</v>
      </c>
      <c r="N8" s="287">
        <f t="shared" ref="N8:N13" si="2">IF(M8="","",IF(AND(E8=K8,L8=G8),GPOSPuntosPorMarcador,0)+IF(M8=I8,GPOSPuntosPorGanador,0)+IF(E8-G8=K8-L8,GPOSPuntosPorDiferencia,0))</f>
        <v>0</v>
      </c>
      <c r="O8" s="166"/>
      <c r="P8" s="166"/>
      <c r="Q8" s="166"/>
      <c r="R8" s="166"/>
      <c r="S8" s="166"/>
    </row>
    <row r="9" spans="1:19" s="158" customFormat="1" ht="30.95" customHeight="1" thickBot="1" x14ac:dyDescent="0.25">
      <c r="A9" s="276">
        <f>Global!A9</f>
        <v>44886</v>
      </c>
      <c r="B9" s="288">
        <f>Global!B9</f>
        <v>0.41666666666666669</v>
      </c>
      <c r="C9" s="289">
        <f>Global!C9</f>
        <v>2</v>
      </c>
      <c r="D9" s="290" t="str">
        <f>Global!D9</f>
        <v>Senegal</v>
      </c>
      <c r="E9" s="291">
        <v>0</v>
      </c>
      <c r="F9" s="292" t="s">
        <v>4</v>
      </c>
      <c r="G9" s="291">
        <v>3</v>
      </c>
      <c r="H9" s="293" t="str">
        <f>Global!H9</f>
        <v>Holanda (Holland)</v>
      </c>
      <c r="I9" s="283" t="str">
        <f t="shared" si="0"/>
        <v>V</v>
      </c>
      <c r="J9" s="284"/>
      <c r="K9" s="285">
        <f>IF(Global!E9="","",Global!E9)</f>
        <v>0</v>
      </c>
      <c r="L9" s="285">
        <f>IF(Global!G9="","",Global!G9)</f>
        <v>2</v>
      </c>
      <c r="M9" s="294" t="str">
        <f t="shared" si="1"/>
        <v>V</v>
      </c>
      <c r="N9" s="287">
        <f t="shared" si="2"/>
        <v>1</v>
      </c>
      <c r="O9" s="166"/>
      <c r="P9" s="166"/>
      <c r="Q9" s="166"/>
      <c r="R9" s="166"/>
      <c r="S9" s="166"/>
    </row>
    <row r="10" spans="1:19" s="158" customFormat="1" ht="30.95" customHeight="1" thickBot="1" x14ac:dyDescent="0.25">
      <c r="A10" s="276">
        <f>Global!A10</f>
        <v>44890</v>
      </c>
      <c r="B10" s="288">
        <f>Global!B10</f>
        <v>0.29166666666666669</v>
      </c>
      <c r="C10" s="289">
        <f>Global!C10</f>
        <v>17</v>
      </c>
      <c r="D10" s="290" t="str">
        <f>Global!D10</f>
        <v>Qatar</v>
      </c>
      <c r="E10" s="291">
        <v>2</v>
      </c>
      <c r="F10" s="292" t="s">
        <v>4</v>
      </c>
      <c r="G10" s="291">
        <v>1</v>
      </c>
      <c r="H10" s="293" t="str">
        <f>Global!H10</f>
        <v>Senegal</v>
      </c>
      <c r="I10" s="283" t="str">
        <f t="shared" si="0"/>
        <v>L</v>
      </c>
      <c r="J10" s="284"/>
      <c r="K10" s="285">
        <f>IF(Global!E10="","",Global!E10)</f>
        <v>1</v>
      </c>
      <c r="L10" s="285">
        <f>IF(Global!G10="","",Global!G10)</f>
        <v>3</v>
      </c>
      <c r="M10" s="295" t="str">
        <f t="shared" si="1"/>
        <v>V</v>
      </c>
      <c r="N10" s="287">
        <f t="shared" si="2"/>
        <v>0</v>
      </c>
      <c r="O10" s="166"/>
      <c r="P10" s="166"/>
      <c r="Q10" s="166"/>
      <c r="R10" s="166"/>
      <c r="S10" s="166"/>
    </row>
    <row r="11" spans="1:19" s="158" customFormat="1" ht="30.95" customHeight="1" thickBot="1" x14ac:dyDescent="0.25">
      <c r="A11" s="276">
        <f>Global!A11</f>
        <v>44890</v>
      </c>
      <c r="B11" s="288">
        <f>Global!B11</f>
        <v>0.41666666666666669</v>
      </c>
      <c r="C11" s="289">
        <f>Global!C11</f>
        <v>18</v>
      </c>
      <c r="D11" s="290" t="str">
        <f>Global!D11</f>
        <v>Holanda (Holland)</v>
      </c>
      <c r="E11" s="291">
        <v>2</v>
      </c>
      <c r="F11" s="292" t="s">
        <v>4</v>
      </c>
      <c r="G11" s="291">
        <v>1</v>
      </c>
      <c r="H11" s="293" t="str">
        <f>Global!H11</f>
        <v>Ecuador</v>
      </c>
      <c r="I11" s="283" t="str">
        <f t="shared" si="0"/>
        <v>L</v>
      </c>
      <c r="J11" s="284"/>
      <c r="K11" s="285">
        <f>IF(Global!E11="","",Global!E11)</f>
        <v>1</v>
      </c>
      <c r="L11" s="285">
        <f>IF(Global!G11="","",Global!G11)</f>
        <v>1</v>
      </c>
      <c r="M11" s="296" t="str">
        <f t="shared" si="1"/>
        <v>E</v>
      </c>
      <c r="N11" s="287">
        <f t="shared" si="2"/>
        <v>0</v>
      </c>
      <c r="O11" s="166"/>
      <c r="P11" s="166"/>
      <c r="Q11" s="166"/>
      <c r="R11" s="166"/>
      <c r="S11" s="166"/>
    </row>
    <row r="12" spans="1:19" s="158" customFormat="1" ht="30.95" customHeight="1" thickBot="1" x14ac:dyDescent="0.25">
      <c r="A12" s="276">
        <f>Global!A12</f>
        <v>44894</v>
      </c>
      <c r="B12" s="288">
        <f>Global!B12</f>
        <v>0.375</v>
      </c>
      <c r="C12" s="289">
        <f>Global!C12</f>
        <v>33</v>
      </c>
      <c r="D12" s="290" t="str">
        <f>Global!D12</f>
        <v>Holanda (Holland)</v>
      </c>
      <c r="E12" s="291">
        <v>1</v>
      </c>
      <c r="F12" s="292" t="s">
        <v>4</v>
      </c>
      <c r="G12" s="291">
        <v>0</v>
      </c>
      <c r="H12" s="293" t="str">
        <f>Global!H12</f>
        <v>Qatar</v>
      </c>
      <c r="I12" s="283" t="str">
        <f t="shared" si="0"/>
        <v>L</v>
      </c>
      <c r="J12" s="284"/>
      <c r="K12" s="285">
        <f>IF(Global!E12="","",Global!E12)</f>
        <v>2</v>
      </c>
      <c r="L12" s="285">
        <f>IF(Global!G12="","",Global!G12)</f>
        <v>0</v>
      </c>
      <c r="M12" s="296" t="str">
        <f t="shared" si="1"/>
        <v>L</v>
      </c>
      <c r="N12" s="287">
        <f t="shared" si="2"/>
        <v>1</v>
      </c>
      <c r="O12" s="166"/>
      <c r="P12" s="166"/>
      <c r="Q12" s="166"/>
      <c r="R12" s="166"/>
      <c r="S12" s="166"/>
    </row>
    <row r="13" spans="1:19" s="158" customFormat="1" ht="30.95" customHeight="1" thickBot="1" x14ac:dyDescent="0.25">
      <c r="A13" s="276">
        <f>Global!A13</f>
        <v>44894</v>
      </c>
      <c r="B13" s="288">
        <f>Global!B13</f>
        <v>0.375</v>
      </c>
      <c r="C13" s="289">
        <f>Global!C13</f>
        <v>34</v>
      </c>
      <c r="D13" s="290" t="str">
        <f>Global!D13</f>
        <v>Ecuador</v>
      </c>
      <c r="E13" s="291">
        <v>1</v>
      </c>
      <c r="F13" s="292" t="s">
        <v>4</v>
      </c>
      <c r="G13" s="291">
        <v>1</v>
      </c>
      <c r="H13" s="293" t="str">
        <f>Global!H13</f>
        <v>Senegal</v>
      </c>
      <c r="I13" s="283" t="str">
        <f t="shared" si="0"/>
        <v>E</v>
      </c>
      <c r="J13" s="284"/>
      <c r="K13" s="285">
        <f>IF(Global!E13="","",Global!E13)</f>
        <v>1</v>
      </c>
      <c r="L13" s="285">
        <f>IF(Global!G13="","",Global!G13)</f>
        <v>2</v>
      </c>
      <c r="M13" s="296" t="str">
        <f t="shared" si="1"/>
        <v>V</v>
      </c>
      <c r="N13" s="287">
        <f t="shared" si="2"/>
        <v>0</v>
      </c>
      <c r="O13" s="166"/>
      <c r="P13" s="166"/>
      <c r="Q13" s="166"/>
      <c r="R13" s="166"/>
      <c r="S13" s="166"/>
    </row>
    <row r="14" spans="1:19" s="158" customFormat="1" ht="17.25" customHeight="1" thickBot="1" x14ac:dyDescent="0.25">
      <c r="A14" s="297" t="str">
        <f>Global!A14</f>
        <v>GRUPO B (Group B)</v>
      </c>
      <c r="B14" s="298"/>
      <c r="C14" s="299"/>
      <c r="D14" s="298"/>
      <c r="E14" s="300"/>
      <c r="F14" s="298"/>
      <c r="G14" s="300"/>
      <c r="H14" s="298"/>
      <c r="I14" s="301"/>
      <c r="J14" s="117"/>
      <c r="K14" s="302"/>
      <c r="L14" s="302"/>
      <c r="M14" s="303" t="str">
        <f t="shared" si="1"/>
        <v/>
      </c>
      <c r="N14" s="304"/>
      <c r="O14" s="166"/>
      <c r="P14" s="166"/>
      <c r="Q14" s="166"/>
      <c r="R14" s="166"/>
      <c r="S14" s="166"/>
    </row>
    <row r="15" spans="1:19" s="158" customFormat="1" ht="30.95" customHeight="1" thickBot="1" x14ac:dyDescent="0.25">
      <c r="A15" s="276">
        <f>Global!A15</f>
        <v>44886</v>
      </c>
      <c r="B15" s="305">
        <f>Global!B15</f>
        <v>0.29166666666666669</v>
      </c>
      <c r="C15" s="278">
        <f>Global!C15</f>
        <v>3</v>
      </c>
      <c r="D15" s="279" t="str">
        <f>Global!D15</f>
        <v>Inglaterra (England)</v>
      </c>
      <c r="E15" s="280">
        <v>3</v>
      </c>
      <c r="F15" s="281" t="s">
        <v>4</v>
      </c>
      <c r="G15" s="280">
        <v>1</v>
      </c>
      <c r="H15" s="282" t="str">
        <f>Global!H15</f>
        <v>Irán</v>
      </c>
      <c r="I15" s="283" t="str">
        <f t="shared" ref="I15:I20" si="3">IF(OR(E15="",G15=""),"",IF(E15&gt;G15,"L",IF(G15&gt;E15,"V","E")))</f>
        <v>L</v>
      </c>
      <c r="J15" s="284"/>
      <c r="K15" s="285">
        <f>IF(Global!E15="","",Global!E15)</f>
        <v>6</v>
      </c>
      <c r="L15" s="285">
        <f>IF(Global!G15="","",Global!G15)</f>
        <v>2</v>
      </c>
      <c r="M15" s="296" t="str">
        <f t="shared" si="1"/>
        <v>L</v>
      </c>
      <c r="N15" s="287">
        <f t="shared" ref="N15:N20" si="4">IF(M15="","",IF(AND(E15=K15,L15=G15),GPOSPuntosPorMarcador,0)+IF(M15=I15,GPOSPuntosPorGanador,0)+IF(E15-G15=K15-L15,GPOSPuntosPorDiferencia,0))</f>
        <v>1</v>
      </c>
      <c r="O15" s="166"/>
      <c r="P15" s="166"/>
      <c r="Q15" s="166"/>
      <c r="R15" s="166"/>
      <c r="S15" s="166"/>
    </row>
    <row r="16" spans="1:19" s="158" customFormat="1" ht="30.95" customHeight="1" thickBot="1" x14ac:dyDescent="0.25">
      <c r="A16" s="276">
        <f>Global!A16</f>
        <v>44886</v>
      </c>
      <c r="B16" s="306">
        <f>Global!B16</f>
        <v>0.54166666666666663</v>
      </c>
      <c r="C16" s="289">
        <f>Global!C16</f>
        <v>4</v>
      </c>
      <c r="D16" s="290" t="str">
        <f>Global!D16</f>
        <v>Estados Unidos (USA)</v>
      </c>
      <c r="E16" s="291">
        <v>1</v>
      </c>
      <c r="F16" s="292" t="s">
        <v>4</v>
      </c>
      <c r="G16" s="291">
        <v>0</v>
      </c>
      <c r="H16" s="293" t="str">
        <f>Global!H16</f>
        <v>Gales (Wales)</v>
      </c>
      <c r="I16" s="283" t="str">
        <f t="shared" si="3"/>
        <v>L</v>
      </c>
      <c r="J16" s="284"/>
      <c r="K16" s="285">
        <f>IF(Global!E16="","",Global!E16)</f>
        <v>1</v>
      </c>
      <c r="L16" s="285">
        <f>IF(Global!G16="","",Global!G16)</f>
        <v>1</v>
      </c>
      <c r="M16" s="296" t="str">
        <f t="shared" si="1"/>
        <v>E</v>
      </c>
      <c r="N16" s="287">
        <f t="shared" si="4"/>
        <v>0</v>
      </c>
      <c r="O16" s="166"/>
      <c r="P16" s="166"/>
      <c r="Q16" s="166"/>
      <c r="R16" s="166"/>
      <c r="S16" s="166"/>
    </row>
    <row r="17" spans="1:19" s="158" customFormat="1" ht="30.95" customHeight="1" thickBot="1" x14ac:dyDescent="0.25">
      <c r="A17" s="276">
        <f>Global!A17</f>
        <v>44890</v>
      </c>
      <c r="B17" s="306">
        <f>Global!B17</f>
        <v>0.54166666666666663</v>
      </c>
      <c r="C17" s="289">
        <f>Global!C17</f>
        <v>19</v>
      </c>
      <c r="D17" s="290" t="str">
        <f>Global!D17</f>
        <v>Inglaterra (England)</v>
      </c>
      <c r="E17" s="291">
        <v>1</v>
      </c>
      <c r="F17" s="292" t="s">
        <v>4</v>
      </c>
      <c r="G17" s="291">
        <v>1</v>
      </c>
      <c r="H17" s="293" t="str">
        <f>Global!H17</f>
        <v>Estados Unidos (USA)</v>
      </c>
      <c r="I17" s="283" t="str">
        <f t="shared" si="3"/>
        <v>E</v>
      </c>
      <c r="J17" s="284"/>
      <c r="K17" s="285">
        <f>IF(Global!E17="","",Global!E17)</f>
        <v>0</v>
      </c>
      <c r="L17" s="285">
        <f>IF(Global!G17="","",Global!G17)</f>
        <v>0</v>
      </c>
      <c r="M17" s="296" t="str">
        <f t="shared" si="1"/>
        <v>E</v>
      </c>
      <c r="N17" s="287">
        <f t="shared" si="4"/>
        <v>2</v>
      </c>
      <c r="O17" s="166"/>
      <c r="P17" s="166"/>
      <c r="Q17" s="166"/>
      <c r="R17" s="166"/>
      <c r="S17" s="166"/>
    </row>
    <row r="18" spans="1:19" s="158" customFormat="1" ht="30.95" customHeight="1" thickBot="1" x14ac:dyDescent="0.25">
      <c r="A18" s="276">
        <f>Global!A18</f>
        <v>44890</v>
      </c>
      <c r="B18" s="306">
        <f>Global!B18</f>
        <v>0.16666666666666666</v>
      </c>
      <c r="C18" s="289">
        <f>Global!C18</f>
        <v>20</v>
      </c>
      <c r="D18" s="290" t="str">
        <f>Global!D18</f>
        <v>Gales (Wales)</v>
      </c>
      <c r="E18" s="291">
        <v>2</v>
      </c>
      <c r="F18" s="292" t="s">
        <v>4</v>
      </c>
      <c r="G18" s="291">
        <v>0</v>
      </c>
      <c r="H18" s="293" t="str">
        <f>Global!H18</f>
        <v>Irán</v>
      </c>
      <c r="I18" s="283" t="str">
        <f t="shared" si="3"/>
        <v>L</v>
      </c>
      <c r="J18" s="284"/>
      <c r="K18" s="285">
        <f>IF(Global!E18="","",Global!E18)</f>
        <v>0</v>
      </c>
      <c r="L18" s="285">
        <f>IF(Global!G18="","",Global!G18)</f>
        <v>2</v>
      </c>
      <c r="M18" s="296" t="str">
        <f t="shared" si="1"/>
        <v>V</v>
      </c>
      <c r="N18" s="287">
        <f t="shared" si="4"/>
        <v>0</v>
      </c>
      <c r="O18" s="166"/>
      <c r="P18" s="166"/>
      <c r="Q18" s="166"/>
      <c r="R18" s="166"/>
      <c r="S18" s="166"/>
    </row>
    <row r="19" spans="1:19" s="158" customFormat="1" ht="30.95" customHeight="1" thickBot="1" x14ac:dyDescent="0.25">
      <c r="A19" s="276">
        <f>Global!A19</f>
        <v>44894</v>
      </c>
      <c r="B19" s="306">
        <f>Global!B19</f>
        <v>0.54166666666666663</v>
      </c>
      <c r="C19" s="289">
        <f>Global!C19</f>
        <v>35</v>
      </c>
      <c r="D19" s="290" t="str">
        <f>Global!D19</f>
        <v>Gales (Wales)</v>
      </c>
      <c r="E19" s="291">
        <v>1</v>
      </c>
      <c r="F19" s="292" t="s">
        <v>4</v>
      </c>
      <c r="G19" s="291">
        <v>2</v>
      </c>
      <c r="H19" s="293" t="str">
        <f>Global!H19</f>
        <v>Inglaterra (England)</v>
      </c>
      <c r="I19" s="283" t="str">
        <f t="shared" si="3"/>
        <v>V</v>
      </c>
      <c r="J19" s="284"/>
      <c r="K19" s="285">
        <f>IF(Global!E19="","",Global!E19)</f>
        <v>0</v>
      </c>
      <c r="L19" s="285">
        <f>IF(Global!G19="","",Global!G19)</f>
        <v>3</v>
      </c>
      <c r="M19" s="296" t="str">
        <f t="shared" si="1"/>
        <v>V</v>
      </c>
      <c r="N19" s="287">
        <f t="shared" si="4"/>
        <v>1</v>
      </c>
      <c r="O19" s="166"/>
      <c r="P19" s="166"/>
      <c r="Q19" s="166"/>
      <c r="R19" s="166"/>
      <c r="S19" s="166"/>
    </row>
    <row r="20" spans="1:19" s="158" customFormat="1" ht="30.95" customHeight="1" thickBot="1" x14ac:dyDescent="0.25">
      <c r="A20" s="276">
        <f>Global!A20</f>
        <v>44894</v>
      </c>
      <c r="B20" s="306">
        <f>Global!B20</f>
        <v>0.54166666666666663</v>
      </c>
      <c r="C20" s="289">
        <f>Global!C20</f>
        <v>36</v>
      </c>
      <c r="D20" s="290" t="str">
        <f>Global!D20</f>
        <v>Irán</v>
      </c>
      <c r="E20" s="291">
        <v>1</v>
      </c>
      <c r="F20" s="292" t="s">
        <v>4</v>
      </c>
      <c r="G20" s="291">
        <v>2</v>
      </c>
      <c r="H20" s="293" t="str">
        <f>Global!H20</f>
        <v>Estados Unidos (USA)</v>
      </c>
      <c r="I20" s="283" t="str">
        <f t="shared" si="3"/>
        <v>V</v>
      </c>
      <c r="J20" s="284"/>
      <c r="K20" s="285">
        <f>IF(Global!E20="","",Global!E20)</f>
        <v>0</v>
      </c>
      <c r="L20" s="285">
        <f>IF(Global!G20="","",Global!G20)</f>
        <v>1</v>
      </c>
      <c r="M20" s="296" t="str">
        <f t="shared" si="1"/>
        <v>V</v>
      </c>
      <c r="N20" s="287">
        <f t="shared" si="4"/>
        <v>2</v>
      </c>
      <c r="O20" s="166"/>
      <c r="P20" s="166"/>
      <c r="Q20" s="166"/>
      <c r="R20" s="166"/>
      <c r="S20" s="166"/>
    </row>
    <row r="21" spans="1:19" s="158" customFormat="1" ht="17.25" customHeight="1" thickBot="1" x14ac:dyDescent="0.25">
      <c r="A21" s="297" t="str">
        <f>Global!A21</f>
        <v>GRUPO C (Group C)</v>
      </c>
      <c r="B21" s="298"/>
      <c r="C21" s="299"/>
      <c r="D21" s="298"/>
      <c r="E21" s="300"/>
      <c r="F21" s="298"/>
      <c r="G21" s="300"/>
      <c r="H21" s="298"/>
      <c r="I21" s="301"/>
      <c r="J21" s="117"/>
      <c r="K21" s="302"/>
      <c r="L21" s="302"/>
      <c r="M21" s="303" t="str">
        <f t="shared" si="1"/>
        <v/>
      </c>
      <c r="N21" s="304"/>
      <c r="O21" s="166"/>
      <c r="P21" s="166"/>
      <c r="Q21" s="166"/>
      <c r="R21" s="166"/>
      <c r="S21" s="166"/>
    </row>
    <row r="22" spans="1:19" s="158" customFormat="1" ht="30.95" customHeight="1" thickBot="1" x14ac:dyDescent="0.25">
      <c r="A22" s="276">
        <f>Global!A22</f>
        <v>44887</v>
      </c>
      <c r="B22" s="305">
        <f>Global!B22</f>
        <v>0.16666666666666666</v>
      </c>
      <c r="C22" s="278">
        <f>Global!C22</f>
        <v>5</v>
      </c>
      <c r="D22" s="279" t="str">
        <f>Global!D22</f>
        <v>Argentina</v>
      </c>
      <c r="E22" s="280">
        <v>2</v>
      </c>
      <c r="F22" s="281" t="s">
        <v>4</v>
      </c>
      <c r="G22" s="280">
        <v>0</v>
      </c>
      <c r="H22" s="282" t="str">
        <f>Global!H22</f>
        <v>A. Saudita (Saudi A.)</v>
      </c>
      <c r="I22" s="283" t="str">
        <f t="shared" ref="I22:I27" si="5">IF(OR(E22="",G22=""),"",IF(E22&gt;G22,"L",IF(G22&gt;E22,"V","E")))</f>
        <v>L</v>
      </c>
      <c r="J22" s="284"/>
      <c r="K22" s="285">
        <f>IF(Global!E22="","",Global!E22)</f>
        <v>1</v>
      </c>
      <c r="L22" s="285">
        <f>IF(Global!G22="","",Global!G22)</f>
        <v>2</v>
      </c>
      <c r="M22" s="296" t="str">
        <f t="shared" si="1"/>
        <v>V</v>
      </c>
      <c r="N22" s="287">
        <f t="shared" ref="N22:N27" si="6">IF(M22="","",IF(AND(E22=K22,L22=G22),GPOSPuntosPorMarcador,0)+IF(M22=I22,GPOSPuntosPorGanador,0)+IF(E22-G22=K22-L22,GPOSPuntosPorDiferencia,0))</f>
        <v>0</v>
      </c>
      <c r="O22" s="166"/>
      <c r="P22" s="166"/>
      <c r="Q22" s="166"/>
      <c r="R22" s="166"/>
      <c r="S22" s="166"/>
    </row>
    <row r="23" spans="1:19" s="158" customFormat="1" ht="30.95" customHeight="1" thickBot="1" x14ac:dyDescent="0.25">
      <c r="A23" s="276">
        <f>Global!A23</f>
        <v>44887</v>
      </c>
      <c r="B23" s="306">
        <f>Global!B23</f>
        <v>0.41666666666666669</v>
      </c>
      <c r="C23" s="289">
        <f>Global!C23</f>
        <v>6</v>
      </c>
      <c r="D23" s="290" t="str">
        <f>Global!D23</f>
        <v>México</v>
      </c>
      <c r="E23" s="291">
        <v>1</v>
      </c>
      <c r="F23" s="292" t="s">
        <v>4</v>
      </c>
      <c r="G23" s="291">
        <v>1</v>
      </c>
      <c r="H23" s="293" t="str">
        <f>Global!H23</f>
        <v>Polonia (Poland)</v>
      </c>
      <c r="I23" s="283" t="str">
        <f t="shared" si="5"/>
        <v>E</v>
      </c>
      <c r="J23" s="284"/>
      <c r="K23" s="285">
        <f>IF(Global!E23="","",Global!E23)</f>
        <v>0</v>
      </c>
      <c r="L23" s="285">
        <f>IF(Global!G23="","",Global!G23)</f>
        <v>0</v>
      </c>
      <c r="M23" s="296" t="str">
        <f t="shared" si="1"/>
        <v>E</v>
      </c>
      <c r="N23" s="287">
        <f t="shared" si="6"/>
        <v>2</v>
      </c>
      <c r="O23" s="166"/>
      <c r="P23" s="166"/>
      <c r="Q23" s="166"/>
      <c r="R23" s="166"/>
      <c r="S23" s="166"/>
    </row>
    <row r="24" spans="1:19" s="158" customFormat="1" ht="30.95" customHeight="1" thickBot="1" x14ac:dyDescent="0.25">
      <c r="A24" s="276">
        <f>Global!A24</f>
        <v>44891</v>
      </c>
      <c r="B24" s="306">
        <f>Global!B24</f>
        <v>0.54166666666666663</v>
      </c>
      <c r="C24" s="289">
        <f>Global!C24</f>
        <v>22</v>
      </c>
      <c r="D24" s="290" t="str">
        <f>Global!D24</f>
        <v>Argentina</v>
      </c>
      <c r="E24" s="291">
        <v>2</v>
      </c>
      <c r="F24" s="292" t="s">
        <v>4</v>
      </c>
      <c r="G24" s="291">
        <v>1</v>
      </c>
      <c r="H24" s="293" t="str">
        <f>Global!H24</f>
        <v>México</v>
      </c>
      <c r="I24" s="283" t="str">
        <f t="shared" si="5"/>
        <v>L</v>
      </c>
      <c r="J24" s="284"/>
      <c r="K24" s="285">
        <f>IF(Global!E24="","",Global!E24)</f>
        <v>2</v>
      </c>
      <c r="L24" s="285">
        <f>IF(Global!G24="","",Global!G24)</f>
        <v>0</v>
      </c>
      <c r="M24" s="296" t="str">
        <f t="shared" si="1"/>
        <v>L</v>
      </c>
      <c r="N24" s="287">
        <f t="shared" si="6"/>
        <v>1</v>
      </c>
      <c r="O24" s="166"/>
      <c r="P24" s="166"/>
      <c r="Q24" s="166"/>
      <c r="R24" s="166"/>
      <c r="S24" s="166"/>
    </row>
    <row r="25" spans="1:19" s="158" customFormat="1" ht="30.95" customHeight="1" thickBot="1" x14ac:dyDescent="0.25">
      <c r="A25" s="276">
        <f>Global!A25</f>
        <v>44891</v>
      </c>
      <c r="B25" s="306">
        <f>Global!B25</f>
        <v>0.29166666666666669</v>
      </c>
      <c r="C25" s="289">
        <f>Global!C25</f>
        <v>23</v>
      </c>
      <c r="D25" s="290" t="str">
        <f>Global!D25</f>
        <v>Polonia (Poland)</v>
      </c>
      <c r="E25" s="291">
        <v>1</v>
      </c>
      <c r="F25" s="292" t="s">
        <v>4</v>
      </c>
      <c r="G25" s="291">
        <v>0</v>
      </c>
      <c r="H25" s="293" t="str">
        <f>Global!H25</f>
        <v>A. Saudita (Saudi A.)</v>
      </c>
      <c r="I25" s="283" t="str">
        <f t="shared" si="5"/>
        <v>L</v>
      </c>
      <c r="J25" s="284"/>
      <c r="K25" s="285">
        <f>IF(Global!E25="","",Global!E25)</f>
        <v>2</v>
      </c>
      <c r="L25" s="285">
        <f>IF(Global!G25="","",Global!G25)</f>
        <v>0</v>
      </c>
      <c r="M25" s="296" t="str">
        <f t="shared" si="1"/>
        <v>L</v>
      </c>
      <c r="N25" s="287">
        <f t="shared" si="6"/>
        <v>1</v>
      </c>
      <c r="O25" s="166"/>
      <c r="P25" s="166"/>
      <c r="Q25" s="166"/>
      <c r="R25" s="166"/>
      <c r="S25" s="166"/>
    </row>
    <row r="26" spans="1:19" s="158" customFormat="1" ht="30.95" customHeight="1" thickBot="1" x14ac:dyDescent="0.25">
      <c r="A26" s="276">
        <f>Global!A26</f>
        <v>44895</v>
      </c>
      <c r="B26" s="306">
        <f>Global!B26</f>
        <v>0.54166666666666663</v>
      </c>
      <c r="C26" s="289">
        <f>Global!C26</f>
        <v>37</v>
      </c>
      <c r="D26" s="290" t="str">
        <f>Global!D26</f>
        <v>Polonia (Poland)</v>
      </c>
      <c r="E26" s="291">
        <v>1</v>
      </c>
      <c r="F26" s="292" t="s">
        <v>4</v>
      </c>
      <c r="G26" s="291">
        <v>3</v>
      </c>
      <c r="H26" s="293" t="str">
        <f>Global!H26</f>
        <v>Argentina</v>
      </c>
      <c r="I26" s="283" t="str">
        <f t="shared" si="5"/>
        <v>V</v>
      </c>
      <c r="J26" s="284"/>
      <c r="K26" s="285">
        <f>IF(Global!E26="","",Global!E26)</f>
        <v>0</v>
      </c>
      <c r="L26" s="285">
        <f>IF(Global!G26="","",Global!G26)</f>
        <v>2</v>
      </c>
      <c r="M26" s="296" t="str">
        <f t="shared" si="1"/>
        <v>V</v>
      </c>
      <c r="N26" s="287">
        <f t="shared" si="6"/>
        <v>2</v>
      </c>
      <c r="O26" s="166"/>
      <c r="P26" s="166"/>
      <c r="Q26" s="166"/>
      <c r="R26" s="166"/>
      <c r="S26" s="166"/>
    </row>
    <row r="27" spans="1:19" s="158" customFormat="1" ht="30.95" customHeight="1" thickBot="1" x14ac:dyDescent="0.25">
      <c r="A27" s="276">
        <f>Global!A27</f>
        <v>44895</v>
      </c>
      <c r="B27" s="306">
        <f>Global!B27</f>
        <v>0.54166666666666663</v>
      </c>
      <c r="C27" s="289">
        <f>Global!C27</f>
        <v>38</v>
      </c>
      <c r="D27" s="290" t="str">
        <f>Global!D27</f>
        <v>A. Saudita (Saudi A.)</v>
      </c>
      <c r="E27" s="291">
        <v>1</v>
      </c>
      <c r="F27" s="292" t="s">
        <v>4</v>
      </c>
      <c r="G27" s="291">
        <v>2</v>
      </c>
      <c r="H27" s="293" t="str">
        <f>Global!H27</f>
        <v>México</v>
      </c>
      <c r="I27" s="283" t="str">
        <f t="shared" si="5"/>
        <v>V</v>
      </c>
      <c r="J27" s="284"/>
      <c r="K27" s="285">
        <f>IF(Global!E27="","",Global!E27)</f>
        <v>1</v>
      </c>
      <c r="L27" s="285">
        <f>IF(Global!G27="","",Global!G27)</f>
        <v>2</v>
      </c>
      <c r="M27" s="296" t="str">
        <f t="shared" si="1"/>
        <v>V</v>
      </c>
      <c r="N27" s="287">
        <f t="shared" si="6"/>
        <v>3</v>
      </c>
      <c r="O27" s="166"/>
      <c r="P27" s="166"/>
      <c r="Q27" s="166"/>
      <c r="R27" s="166"/>
      <c r="S27" s="166"/>
    </row>
    <row r="28" spans="1:19" s="158" customFormat="1" ht="17.25" customHeight="1" thickBot="1" x14ac:dyDescent="0.25">
      <c r="A28" s="297" t="str">
        <f>Global!A28</f>
        <v>GRUPO D (Group D )</v>
      </c>
      <c r="B28" s="298"/>
      <c r="C28" s="299"/>
      <c r="D28" s="298"/>
      <c r="E28" s="300"/>
      <c r="F28" s="298"/>
      <c r="G28" s="300"/>
      <c r="H28" s="298"/>
      <c r="I28" s="301"/>
      <c r="J28" s="117"/>
      <c r="K28" s="302"/>
      <c r="L28" s="302"/>
      <c r="M28" s="303" t="str">
        <f t="shared" si="1"/>
        <v/>
      </c>
      <c r="N28" s="304"/>
      <c r="O28" s="166"/>
      <c r="P28" s="166"/>
      <c r="Q28" s="166"/>
      <c r="R28" s="166"/>
      <c r="S28" s="166"/>
    </row>
    <row r="29" spans="1:19" s="158" customFormat="1" ht="30.95" customHeight="1" thickBot="1" x14ac:dyDescent="0.25">
      <c r="A29" s="276">
        <f>Global!A29</f>
        <v>44887</v>
      </c>
      <c r="B29" s="305">
        <f>Global!B29</f>
        <v>0.54166666666666663</v>
      </c>
      <c r="C29" s="278">
        <f>Global!C29</f>
        <v>7</v>
      </c>
      <c r="D29" s="279" t="str">
        <f>Global!D29</f>
        <v>Francia (France)</v>
      </c>
      <c r="E29" s="280">
        <v>2</v>
      </c>
      <c r="F29" s="281" t="s">
        <v>4</v>
      </c>
      <c r="G29" s="280">
        <v>0</v>
      </c>
      <c r="H29" s="282" t="str">
        <f>Global!H29</f>
        <v>Australia</v>
      </c>
      <c r="I29" s="283" t="str">
        <f t="shared" ref="I29:I34" si="7">IF(OR(E29="",G29=""),"",IF(E29&gt;G29,"L",IF(G29&gt;E29,"V","E")))</f>
        <v>L</v>
      </c>
      <c r="J29" s="284"/>
      <c r="K29" s="285">
        <f>IF(Global!E29="","",Global!E29)</f>
        <v>4</v>
      </c>
      <c r="L29" s="285">
        <f>IF(Global!G29="","",Global!G29)</f>
        <v>1</v>
      </c>
      <c r="M29" s="296" t="str">
        <f t="shared" si="1"/>
        <v>L</v>
      </c>
      <c r="N29" s="287">
        <f t="shared" ref="N29:N34" si="8">IF(M29="","",IF(AND(E29=K29,L29=G29),GPOSPuntosPorMarcador,0)+IF(M29=I29,GPOSPuntosPorGanador,0)+IF(E29-G29=K29-L29,GPOSPuntosPorDiferencia,0))</f>
        <v>1</v>
      </c>
      <c r="O29" s="166"/>
      <c r="P29" s="166"/>
      <c r="Q29" s="166"/>
      <c r="R29" s="166"/>
      <c r="S29" s="166"/>
    </row>
    <row r="30" spans="1:19" s="158" customFormat="1" ht="30.95" customHeight="1" thickBot="1" x14ac:dyDescent="0.25">
      <c r="A30" s="276">
        <f>Global!A30</f>
        <v>44887</v>
      </c>
      <c r="B30" s="306">
        <f>Global!B30</f>
        <v>0.29166666666666669</v>
      </c>
      <c r="C30" s="289">
        <f>Global!C30</f>
        <v>8</v>
      </c>
      <c r="D30" s="290" t="str">
        <f>Global!D30</f>
        <v>Dinamarca (Denmark)</v>
      </c>
      <c r="E30" s="291">
        <v>2</v>
      </c>
      <c r="F30" s="292" t="s">
        <v>4</v>
      </c>
      <c r="G30" s="291">
        <v>0</v>
      </c>
      <c r="H30" s="293" t="str">
        <f>Global!H30</f>
        <v>Túnez (Tunisia)</v>
      </c>
      <c r="I30" s="283" t="str">
        <f t="shared" si="7"/>
        <v>L</v>
      </c>
      <c r="J30" s="284"/>
      <c r="K30" s="285">
        <f>IF(Global!E30="","",Global!E30)</f>
        <v>0</v>
      </c>
      <c r="L30" s="285">
        <f>IF(Global!G30="","",Global!G30)</f>
        <v>0</v>
      </c>
      <c r="M30" s="296" t="str">
        <f t="shared" si="1"/>
        <v>E</v>
      </c>
      <c r="N30" s="287">
        <f t="shared" si="8"/>
        <v>0</v>
      </c>
      <c r="O30" s="166"/>
      <c r="P30" s="166"/>
      <c r="Q30" s="166"/>
      <c r="R30" s="166"/>
      <c r="S30" s="166"/>
    </row>
    <row r="31" spans="1:19" s="158" customFormat="1" ht="30.95" customHeight="1" thickBot="1" x14ac:dyDescent="0.25">
      <c r="A31" s="276">
        <f>Global!A31</f>
        <v>44891</v>
      </c>
      <c r="B31" s="306">
        <f>Global!B31</f>
        <v>0.41666666666666669</v>
      </c>
      <c r="C31" s="289">
        <f>Global!C31</f>
        <v>21</v>
      </c>
      <c r="D31" s="290" t="str">
        <f>Global!D31</f>
        <v>Francia (France)</v>
      </c>
      <c r="E31" s="291">
        <v>2</v>
      </c>
      <c r="F31" s="292" t="s">
        <v>4</v>
      </c>
      <c r="G31" s="291">
        <v>1</v>
      </c>
      <c r="H31" s="293" t="str">
        <f>Global!H31</f>
        <v>Dinamarca (Denmark)</v>
      </c>
      <c r="I31" s="283" t="str">
        <f t="shared" si="7"/>
        <v>L</v>
      </c>
      <c r="J31" s="284"/>
      <c r="K31" s="285">
        <f>IF(Global!E31="","",Global!E31)</f>
        <v>2</v>
      </c>
      <c r="L31" s="285">
        <f>IF(Global!G31="","",Global!G31)</f>
        <v>1</v>
      </c>
      <c r="M31" s="296" t="str">
        <f t="shared" si="1"/>
        <v>L</v>
      </c>
      <c r="N31" s="287">
        <f t="shared" si="8"/>
        <v>3</v>
      </c>
      <c r="O31" s="166"/>
      <c r="P31" s="166"/>
      <c r="Q31" s="166"/>
      <c r="R31" s="166"/>
      <c r="S31" s="166"/>
    </row>
    <row r="32" spans="1:19" s="158" customFormat="1" ht="30.95" customHeight="1" thickBot="1" x14ac:dyDescent="0.25">
      <c r="A32" s="276">
        <f>Global!A32</f>
        <v>44891</v>
      </c>
      <c r="B32" s="306">
        <f>Global!B32</f>
        <v>0.16666666666666666</v>
      </c>
      <c r="C32" s="289">
        <f>Global!C32</f>
        <v>24</v>
      </c>
      <c r="D32" s="290" t="str">
        <f>Global!D32</f>
        <v>Túnez (Tunisia)</v>
      </c>
      <c r="E32" s="291">
        <v>1</v>
      </c>
      <c r="F32" s="292" t="s">
        <v>4</v>
      </c>
      <c r="G32" s="291">
        <v>1</v>
      </c>
      <c r="H32" s="293" t="str">
        <f>Global!H32</f>
        <v>Australia</v>
      </c>
      <c r="I32" s="283" t="str">
        <f t="shared" si="7"/>
        <v>E</v>
      </c>
      <c r="J32" s="284"/>
      <c r="K32" s="285">
        <f>IF(Global!E32="","",Global!E32)</f>
        <v>0</v>
      </c>
      <c r="L32" s="285">
        <f>IF(Global!G32="","",Global!G32)</f>
        <v>1</v>
      </c>
      <c r="M32" s="296" t="str">
        <f t="shared" si="1"/>
        <v>V</v>
      </c>
      <c r="N32" s="287">
        <f t="shared" si="8"/>
        <v>0</v>
      </c>
      <c r="O32" s="166"/>
      <c r="P32" s="166"/>
      <c r="Q32" s="166"/>
      <c r="R32" s="166"/>
      <c r="S32" s="166"/>
    </row>
    <row r="33" spans="1:19" s="158" customFormat="1" ht="30.95" customHeight="1" thickBot="1" x14ac:dyDescent="0.25">
      <c r="A33" s="276">
        <f>Global!A33</f>
        <v>44895</v>
      </c>
      <c r="B33" s="306">
        <f>Global!B33</f>
        <v>0.375</v>
      </c>
      <c r="C33" s="289">
        <f>Global!C33</f>
        <v>39</v>
      </c>
      <c r="D33" s="290" t="str">
        <f>Global!D33</f>
        <v>Túnez (Tunisia)</v>
      </c>
      <c r="E33" s="291">
        <v>0</v>
      </c>
      <c r="F33" s="292" t="s">
        <v>4</v>
      </c>
      <c r="G33" s="291">
        <v>3</v>
      </c>
      <c r="H33" s="293" t="str">
        <f>Global!H33</f>
        <v>Francia (France)</v>
      </c>
      <c r="I33" s="283" t="str">
        <f t="shared" si="7"/>
        <v>V</v>
      </c>
      <c r="J33" s="284"/>
      <c r="K33" s="285">
        <f>IF(Global!E33="","",Global!E33)</f>
        <v>1</v>
      </c>
      <c r="L33" s="285">
        <f>IF(Global!G33="","",Global!G33)</f>
        <v>0</v>
      </c>
      <c r="M33" s="296" t="str">
        <f t="shared" si="1"/>
        <v>L</v>
      </c>
      <c r="N33" s="287">
        <f t="shared" si="8"/>
        <v>0</v>
      </c>
      <c r="O33" s="166"/>
      <c r="P33" s="166"/>
      <c r="Q33" s="166"/>
      <c r="R33" s="166"/>
      <c r="S33" s="166"/>
    </row>
    <row r="34" spans="1:19" s="158" customFormat="1" ht="30.95" customHeight="1" thickBot="1" x14ac:dyDescent="0.25">
      <c r="A34" s="276">
        <f>Global!A34</f>
        <v>44895</v>
      </c>
      <c r="B34" s="306">
        <f>Global!B34</f>
        <v>0.375</v>
      </c>
      <c r="C34" s="289">
        <f>Global!C34</f>
        <v>40</v>
      </c>
      <c r="D34" s="290" t="str">
        <f>Global!D34</f>
        <v>Australia</v>
      </c>
      <c r="E34" s="291">
        <v>1</v>
      </c>
      <c r="F34" s="292" t="s">
        <v>4</v>
      </c>
      <c r="G34" s="291">
        <v>1</v>
      </c>
      <c r="H34" s="293" t="str">
        <f>Global!H34</f>
        <v>Dinamarca (Denmark)</v>
      </c>
      <c r="I34" s="283" t="str">
        <f t="shared" si="7"/>
        <v>E</v>
      </c>
      <c r="J34" s="284"/>
      <c r="K34" s="285">
        <f>IF(Global!E34="","",Global!E34)</f>
        <v>1</v>
      </c>
      <c r="L34" s="285">
        <f>IF(Global!G34="","",Global!G34)</f>
        <v>0</v>
      </c>
      <c r="M34" s="296" t="str">
        <f t="shared" si="1"/>
        <v>L</v>
      </c>
      <c r="N34" s="287">
        <f t="shared" si="8"/>
        <v>0</v>
      </c>
      <c r="O34" s="166"/>
      <c r="P34" s="166"/>
      <c r="Q34" s="166"/>
      <c r="R34" s="166"/>
      <c r="S34" s="166"/>
    </row>
    <row r="35" spans="1:19" s="158" customFormat="1" ht="17.25" customHeight="1" thickBot="1" x14ac:dyDescent="0.25">
      <c r="A35" s="297" t="str">
        <f>Global!A35</f>
        <v>Grupo E  (Group  E)</v>
      </c>
      <c r="B35" s="298"/>
      <c r="C35" s="299"/>
      <c r="D35" s="298"/>
      <c r="E35" s="300"/>
      <c r="F35" s="298"/>
      <c r="G35" s="300"/>
      <c r="H35" s="298"/>
      <c r="I35" s="301"/>
      <c r="J35" s="117"/>
      <c r="K35" s="302"/>
      <c r="L35" s="302"/>
      <c r="M35" s="303" t="str">
        <f t="shared" si="1"/>
        <v/>
      </c>
      <c r="N35" s="304"/>
      <c r="O35" s="166"/>
      <c r="P35" s="166"/>
      <c r="Q35" s="166"/>
      <c r="R35" s="166"/>
      <c r="S35" s="166"/>
    </row>
    <row r="36" spans="1:19" s="158" customFormat="1" ht="30.95" customHeight="1" thickBot="1" x14ac:dyDescent="0.25">
      <c r="A36" s="276">
        <f>Global!A36</f>
        <v>44888</v>
      </c>
      <c r="B36" s="305">
        <f>Global!B36</f>
        <v>0.41666666666666669</v>
      </c>
      <c r="C36" s="278">
        <f>Global!C36</f>
        <v>9</v>
      </c>
      <c r="D36" s="279" t="str">
        <f>Global!D36</f>
        <v>España (Spain)</v>
      </c>
      <c r="E36" s="280">
        <v>3</v>
      </c>
      <c r="F36" s="281" t="s">
        <v>4</v>
      </c>
      <c r="G36" s="280">
        <v>0</v>
      </c>
      <c r="H36" s="282" t="str">
        <f>Global!H36</f>
        <v>Costa Rica</v>
      </c>
      <c r="I36" s="283" t="str">
        <f t="shared" ref="I36:I41" si="9">IF(OR(E36="",G36=""),"",IF(E36&gt;G36,"L",IF(G36&gt;E36,"V","E")))</f>
        <v>L</v>
      </c>
      <c r="J36" s="284"/>
      <c r="K36" s="285">
        <f>IF(Global!E36="","",Global!E36)</f>
        <v>7</v>
      </c>
      <c r="L36" s="285">
        <f>IF(Global!G36="","",Global!G36)</f>
        <v>0</v>
      </c>
      <c r="M36" s="296" t="str">
        <f t="shared" si="1"/>
        <v>L</v>
      </c>
      <c r="N36" s="287">
        <f t="shared" ref="N36:N41" si="10">IF(M36="","",IF(AND(E36=K36,L36=G36),GPOSPuntosPorMarcador,0)+IF(M36=I36,GPOSPuntosPorGanador,0)+IF(E36-G36=K36-L36,GPOSPuntosPorDiferencia,0))</f>
        <v>1</v>
      </c>
      <c r="O36" s="166"/>
      <c r="P36" s="166"/>
      <c r="Q36" s="166"/>
      <c r="R36" s="166"/>
      <c r="S36" s="166"/>
    </row>
    <row r="37" spans="1:19" s="158" customFormat="1" ht="30.95" customHeight="1" thickBot="1" x14ac:dyDescent="0.25">
      <c r="A37" s="276">
        <f>Global!A37</f>
        <v>44888</v>
      </c>
      <c r="B37" s="306">
        <f>Global!B37</f>
        <v>0.29166666666666669</v>
      </c>
      <c r="C37" s="289">
        <f>Global!C37</f>
        <v>10</v>
      </c>
      <c r="D37" s="290" t="str">
        <f>Global!D37</f>
        <v>Alemania (Germany)</v>
      </c>
      <c r="E37" s="291">
        <v>2</v>
      </c>
      <c r="F37" s="292" t="s">
        <v>4</v>
      </c>
      <c r="G37" s="291">
        <v>0</v>
      </c>
      <c r="H37" s="293" t="str">
        <f>Global!H37</f>
        <v>Japón (Japan)</v>
      </c>
      <c r="I37" s="283" t="str">
        <f t="shared" si="9"/>
        <v>L</v>
      </c>
      <c r="J37" s="284"/>
      <c r="K37" s="285">
        <f>IF(Global!E37="","",Global!E37)</f>
        <v>1</v>
      </c>
      <c r="L37" s="285">
        <f>IF(Global!G37="","",Global!G37)</f>
        <v>2</v>
      </c>
      <c r="M37" s="296" t="str">
        <f t="shared" si="1"/>
        <v>V</v>
      </c>
      <c r="N37" s="287">
        <f t="shared" si="10"/>
        <v>0</v>
      </c>
      <c r="O37" s="166"/>
      <c r="P37" s="166"/>
      <c r="Q37" s="166"/>
      <c r="R37" s="166"/>
      <c r="S37" s="166"/>
    </row>
    <row r="38" spans="1:19" s="158" customFormat="1" ht="30.95" customHeight="1" thickBot="1" x14ac:dyDescent="0.25">
      <c r="A38" s="276">
        <f>Global!A38</f>
        <v>44892</v>
      </c>
      <c r="B38" s="306">
        <f>Global!B38</f>
        <v>0.54166666666666663</v>
      </c>
      <c r="C38" s="289">
        <f>Global!C38</f>
        <v>25</v>
      </c>
      <c r="D38" s="290" t="str">
        <f>Global!D38</f>
        <v>España (Spain)</v>
      </c>
      <c r="E38" s="291">
        <v>2</v>
      </c>
      <c r="F38" s="292" t="s">
        <v>4</v>
      </c>
      <c r="G38" s="291">
        <v>2</v>
      </c>
      <c r="H38" s="293" t="str">
        <f>Global!H38</f>
        <v>Alemania (Germany)</v>
      </c>
      <c r="I38" s="283" t="str">
        <f t="shared" si="9"/>
        <v>E</v>
      </c>
      <c r="J38" s="284"/>
      <c r="K38" s="285">
        <f>IF(Global!E38="","",Global!E38)</f>
        <v>1</v>
      </c>
      <c r="L38" s="285">
        <f>IF(Global!G38="","",Global!G38)</f>
        <v>1</v>
      </c>
      <c r="M38" s="296" t="str">
        <f t="shared" si="1"/>
        <v>E</v>
      </c>
      <c r="N38" s="287">
        <f t="shared" si="10"/>
        <v>2</v>
      </c>
      <c r="O38" s="166"/>
      <c r="P38" s="166"/>
      <c r="Q38" s="166"/>
      <c r="R38" s="166"/>
      <c r="S38" s="166"/>
    </row>
    <row r="39" spans="1:19" s="158" customFormat="1" ht="30.95" customHeight="1" thickBot="1" x14ac:dyDescent="0.25">
      <c r="A39" s="276">
        <f>Global!A39</f>
        <v>44892</v>
      </c>
      <c r="B39" s="306">
        <f>Global!B39</f>
        <v>0.16666666666666666</v>
      </c>
      <c r="C39" s="289">
        <f>Global!C39</f>
        <v>26</v>
      </c>
      <c r="D39" s="290" t="str">
        <f>Global!D39</f>
        <v>Japón (Japan)</v>
      </c>
      <c r="E39" s="280">
        <v>2</v>
      </c>
      <c r="F39" s="292" t="s">
        <v>4</v>
      </c>
      <c r="G39" s="280">
        <v>1</v>
      </c>
      <c r="H39" s="293" t="str">
        <f>Global!H39</f>
        <v>Costa Rica</v>
      </c>
      <c r="I39" s="283" t="str">
        <f t="shared" si="9"/>
        <v>L</v>
      </c>
      <c r="J39" s="284"/>
      <c r="K39" s="285">
        <f>IF(Global!E39="","",Global!E39)</f>
        <v>0</v>
      </c>
      <c r="L39" s="285">
        <f>IF(Global!G39="","",Global!G39)</f>
        <v>1</v>
      </c>
      <c r="M39" s="296" t="str">
        <f t="shared" si="1"/>
        <v>V</v>
      </c>
      <c r="N39" s="287">
        <f t="shared" si="10"/>
        <v>0</v>
      </c>
      <c r="O39" s="166"/>
      <c r="P39" s="166"/>
      <c r="Q39" s="166"/>
      <c r="R39" s="166"/>
      <c r="S39" s="166"/>
    </row>
    <row r="40" spans="1:19" s="158" customFormat="1" ht="30.95" customHeight="1" thickBot="1" x14ac:dyDescent="0.25">
      <c r="A40" s="276">
        <f>Global!A40</f>
        <v>44896</v>
      </c>
      <c r="B40" s="306">
        <f>Global!B40</f>
        <v>0.54166666666666663</v>
      </c>
      <c r="C40" s="289">
        <f>Global!C40</f>
        <v>43</v>
      </c>
      <c r="D40" s="290" t="str">
        <f>Global!D40</f>
        <v>Japón (Japan)</v>
      </c>
      <c r="E40" s="307">
        <v>1</v>
      </c>
      <c r="F40" s="292" t="s">
        <v>4</v>
      </c>
      <c r="G40" s="307">
        <v>2</v>
      </c>
      <c r="H40" s="293" t="str">
        <f>Global!H40</f>
        <v>España (Spain)</v>
      </c>
      <c r="I40" s="283" t="str">
        <f t="shared" si="9"/>
        <v>V</v>
      </c>
      <c r="J40" s="284"/>
      <c r="K40" s="285">
        <f>IF(Global!E40="","",Global!E40)</f>
        <v>2</v>
      </c>
      <c r="L40" s="285">
        <f>IF(Global!G40="","",Global!G40)</f>
        <v>1</v>
      </c>
      <c r="M40" s="296" t="str">
        <f t="shared" si="1"/>
        <v>L</v>
      </c>
      <c r="N40" s="287">
        <f t="shared" si="10"/>
        <v>0</v>
      </c>
      <c r="O40" s="166"/>
      <c r="P40" s="166"/>
      <c r="Q40" s="166"/>
      <c r="R40" s="166"/>
      <c r="S40" s="166"/>
    </row>
    <row r="41" spans="1:19" s="158" customFormat="1" ht="30.95" customHeight="1" thickBot="1" x14ac:dyDescent="0.25">
      <c r="A41" s="276">
        <f>Global!A41</f>
        <v>44896</v>
      </c>
      <c r="B41" s="306">
        <f>Global!B41</f>
        <v>0.54166666666666663</v>
      </c>
      <c r="C41" s="289">
        <f>Global!C41</f>
        <v>44</v>
      </c>
      <c r="D41" s="290" t="str">
        <f>Global!D41</f>
        <v>Costa Rica</v>
      </c>
      <c r="E41" s="280">
        <v>0</v>
      </c>
      <c r="F41" s="292" t="s">
        <v>4</v>
      </c>
      <c r="G41" s="280">
        <v>3</v>
      </c>
      <c r="H41" s="293" t="str">
        <f>Global!H41</f>
        <v>Alemania (Germany)</v>
      </c>
      <c r="I41" s="283" t="str">
        <f t="shared" si="9"/>
        <v>V</v>
      </c>
      <c r="J41" s="284"/>
      <c r="K41" s="285">
        <f>IF(Global!E41="","",Global!E41)</f>
        <v>2</v>
      </c>
      <c r="L41" s="285">
        <f>IF(Global!G41="","",Global!G41)</f>
        <v>4</v>
      </c>
      <c r="M41" s="296" t="str">
        <f t="shared" si="1"/>
        <v>V</v>
      </c>
      <c r="N41" s="287">
        <f t="shared" si="10"/>
        <v>1</v>
      </c>
      <c r="O41" s="166"/>
      <c r="P41" s="166"/>
      <c r="Q41" s="166"/>
      <c r="R41" s="166"/>
      <c r="S41" s="166"/>
    </row>
    <row r="42" spans="1:19" s="158" customFormat="1" ht="17.25" customHeight="1" thickBot="1" x14ac:dyDescent="0.25">
      <c r="A42" s="297" t="str">
        <f>Global!A42</f>
        <v>GRUPO F (Group F )</v>
      </c>
      <c r="B42" s="298"/>
      <c r="C42" s="299"/>
      <c r="D42" s="298"/>
      <c r="E42" s="300"/>
      <c r="F42" s="298"/>
      <c r="G42" s="300"/>
      <c r="H42" s="298"/>
      <c r="I42" s="301"/>
      <c r="J42" s="117"/>
      <c r="K42" s="302"/>
      <c r="L42" s="302"/>
      <c r="M42" s="303" t="str">
        <f t="shared" si="1"/>
        <v/>
      </c>
      <c r="N42" s="304"/>
      <c r="O42" s="166"/>
      <c r="P42" s="166"/>
      <c r="Q42" s="166"/>
      <c r="R42" s="166"/>
      <c r="S42" s="166"/>
    </row>
    <row r="43" spans="1:19" s="158" customFormat="1" ht="30.95" customHeight="1" thickBot="1" x14ac:dyDescent="0.25">
      <c r="A43" s="276">
        <f>Global!A43</f>
        <v>44888</v>
      </c>
      <c r="B43" s="305">
        <f>Global!B43</f>
        <v>0.54166666666666663</v>
      </c>
      <c r="C43" s="278">
        <f>Global!C43</f>
        <v>11</v>
      </c>
      <c r="D43" s="279" t="str">
        <f>Global!D43</f>
        <v>Bélgica (Belgium)</v>
      </c>
      <c r="E43" s="280">
        <v>2</v>
      </c>
      <c r="F43" s="281" t="s">
        <v>4</v>
      </c>
      <c r="G43" s="280">
        <v>1</v>
      </c>
      <c r="H43" s="282" t="str">
        <f>Global!H43</f>
        <v>Canada</v>
      </c>
      <c r="I43" s="283" t="str">
        <f t="shared" ref="I43:I48" si="11">IF(OR(E43="",G43=""),"",IF(E43&gt;G43,"L",IF(G43&gt;E43,"V","E")))</f>
        <v>L</v>
      </c>
      <c r="J43" s="284"/>
      <c r="K43" s="285">
        <f>IF(Global!E43="","",Global!E43)</f>
        <v>1</v>
      </c>
      <c r="L43" s="285">
        <f>IF(Global!G43="","",Global!G43)</f>
        <v>0</v>
      </c>
      <c r="M43" s="296" t="str">
        <f t="shared" si="1"/>
        <v>L</v>
      </c>
      <c r="N43" s="287">
        <f t="shared" ref="N43:N48" si="12">IF(M43="","",IF(AND(E43=K43,L43=G43),GPOSPuntosPorMarcador,0)+IF(M43=I43,GPOSPuntosPorGanador,0)+IF(E43-G43=K43-L43,GPOSPuntosPorDiferencia,0))</f>
        <v>2</v>
      </c>
      <c r="O43" s="166"/>
      <c r="P43" s="166"/>
      <c r="Q43" s="166"/>
      <c r="R43" s="166"/>
      <c r="S43" s="166"/>
    </row>
    <row r="44" spans="1:19" s="158" customFormat="1" ht="30.95" customHeight="1" thickBot="1" x14ac:dyDescent="0.25">
      <c r="A44" s="276">
        <f>Global!A44</f>
        <v>44888</v>
      </c>
      <c r="B44" s="306">
        <f>Global!B44</f>
        <v>0.16666666666666666</v>
      </c>
      <c r="C44" s="289">
        <f>Global!C44</f>
        <v>12</v>
      </c>
      <c r="D44" s="290" t="str">
        <f>Global!D44</f>
        <v>Marruecos (Morocco)</v>
      </c>
      <c r="E44" s="291">
        <v>0</v>
      </c>
      <c r="F44" s="292" t="s">
        <v>4</v>
      </c>
      <c r="G44" s="291">
        <v>3</v>
      </c>
      <c r="H44" s="293" t="str">
        <f>Global!H44</f>
        <v>Croacia</v>
      </c>
      <c r="I44" s="283" t="str">
        <f t="shared" si="11"/>
        <v>V</v>
      </c>
      <c r="J44" s="284"/>
      <c r="K44" s="285">
        <f>IF(Global!E44="","",Global!E44)</f>
        <v>0</v>
      </c>
      <c r="L44" s="285">
        <f>IF(Global!G44="","",Global!G44)</f>
        <v>0</v>
      </c>
      <c r="M44" s="296" t="str">
        <f t="shared" si="1"/>
        <v>E</v>
      </c>
      <c r="N44" s="287">
        <f t="shared" si="12"/>
        <v>0</v>
      </c>
      <c r="O44" s="166"/>
      <c r="P44" s="166"/>
      <c r="Q44" s="166"/>
      <c r="R44" s="166"/>
      <c r="S44" s="166"/>
    </row>
    <row r="45" spans="1:19" s="158" customFormat="1" ht="30.95" customHeight="1" thickBot="1" x14ac:dyDescent="0.25">
      <c r="A45" s="276">
        <f>Global!A45</f>
        <v>44892</v>
      </c>
      <c r="B45" s="306">
        <f>Global!B45</f>
        <v>0.29166666666666669</v>
      </c>
      <c r="C45" s="289">
        <f>Global!C45</f>
        <v>27</v>
      </c>
      <c r="D45" s="290" t="str">
        <f>Global!D45</f>
        <v>Bélgica (Belgium)</v>
      </c>
      <c r="E45" s="291">
        <v>2</v>
      </c>
      <c r="F45" s="292" t="s">
        <v>4</v>
      </c>
      <c r="G45" s="291">
        <v>0</v>
      </c>
      <c r="H45" s="293" t="str">
        <f>Global!H45</f>
        <v>Marruecos (Morocco)</v>
      </c>
      <c r="I45" s="283" t="str">
        <f t="shared" si="11"/>
        <v>L</v>
      </c>
      <c r="J45" s="284"/>
      <c r="K45" s="285">
        <f>IF(Global!E45="","",Global!E45)</f>
        <v>0</v>
      </c>
      <c r="L45" s="285">
        <f>IF(Global!G45="","",Global!G45)</f>
        <v>2</v>
      </c>
      <c r="M45" s="296" t="str">
        <f t="shared" si="1"/>
        <v>V</v>
      </c>
      <c r="N45" s="287">
        <f t="shared" si="12"/>
        <v>0</v>
      </c>
      <c r="O45" s="166"/>
      <c r="P45" s="166"/>
      <c r="Q45" s="166"/>
      <c r="R45" s="166"/>
      <c r="S45" s="166"/>
    </row>
    <row r="46" spans="1:19" s="158" customFormat="1" ht="30.95" customHeight="1" thickBot="1" x14ac:dyDescent="0.25">
      <c r="A46" s="276">
        <f>Global!A46</f>
        <v>44892</v>
      </c>
      <c r="B46" s="306">
        <f>Global!B46</f>
        <v>0.41666666666666669</v>
      </c>
      <c r="C46" s="289">
        <f>Global!C46</f>
        <v>28</v>
      </c>
      <c r="D46" s="290" t="str">
        <f>Global!D46</f>
        <v>Croacia</v>
      </c>
      <c r="E46" s="291">
        <v>1</v>
      </c>
      <c r="F46" s="292" t="s">
        <v>4</v>
      </c>
      <c r="G46" s="291">
        <v>0</v>
      </c>
      <c r="H46" s="293" t="str">
        <f>Global!H46</f>
        <v>Canada</v>
      </c>
      <c r="I46" s="283" t="str">
        <f t="shared" si="11"/>
        <v>L</v>
      </c>
      <c r="J46" s="284"/>
      <c r="K46" s="285">
        <f>IF(Global!E46="","",Global!E46)</f>
        <v>4</v>
      </c>
      <c r="L46" s="285">
        <f>IF(Global!G46="","",Global!G46)</f>
        <v>1</v>
      </c>
      <c r="M46" s="296" t="str">
        <f t="shared" si="1"/>
        <v>L</v>
      </c>
      <c r="N46" s="287">
        <f t="shared" si="12"/>
        <v>1</v>
      </c>
      <c r="O46" s="166"/>
      <c r="P46" s="166"/>
      <c r="Q46" s="166"/>
      <c r="R46" s="166"/>
      <c r="S46" s="166"/>
    </row>
    <row r="47" spans="1:19" s="158" customFormat="1" ht="30.95" customHeight="1" thickBot="1" x14ac:dyDescent="0.25">
      <c r="A47" s="276">
        <f>Global!A47</f>
        <v>44896</v>
      </c>
      <c r="B47" s="306">
        <f>Global!B47</f>
        <v>0.375</v>
      </c>
      <c r="C47" s="289">
        <f>Global!C47</f>
        <v>41</v>
      </c>
      <c r="D47" s="290" t="str">
        <f>Global!D47</f>
        <v>Croacia</v>
      </c>
      <c r="E47" s="291">
        <v>2</v>
      </c>
      <c r="F47" s="292" t="s">
        <v>4</v>
      </c>
      <c r="G47" s="291">
        <v>1</v>
      </c>
      <c r="H47" s="293" t="str">
        <f>Global!H47</f>
        <v>Bélgica (Belgium)</v>
      </c>
      <c r="I47" s="283" t="str">
        <f t="shared" si="11"/>
        <v>L</v>
      </c>
      <c r="J47" s="284"/>
      <c r="K47" s="285">
        <f>IF(Global!E47="","",Global!E47)</f>
        <v>0</v>
      </c>
      <c r="L47" s="285">
        <f>IF(Global!G47="","",Global!G47)</f>
        <v>0</v>
      </c>
      <c r="M47" s="296" t="str">
        <f t="shared" si="1"/>
        <v>E</v>
      </c>
      <c r="N47" s="287">
        <f t="shared" si="12"/>
        <v>0</v>
      </c>
      <c r="O47" s="166"/>
      <c r="P47" s="166"/>
      <c r="Q47" s="166"/>
      <c r="R47" s="166"/>
      <c r="S47" s="166"/>
    </row>
    <row r="48" spans="1:19" s="158" customFormat="1" ht="30.95" customHeight="1" thickBot="1" x14ac:dyDescent="0.25">
      <c r="A48" s="276">
        <f>Global!A48</f>
        <v>44896</v>
      </c>
      <c r="B48" s="306">
        <f>Global!B48</f>
        <v>0.375</v>
      </c>
      <c r="C48" s="289">
        <f>Global!C48</f>
        <v>42</v>
      </c>
      <c r="D48" s="308" t="str">
        <f>Global!D48</f>
        <v>Canada</v>
      </c>
      <c r="E48" s="291">
        <v>2</v>
      </c>
      <c r="F48" s="309" t="s">
        <v>4</v>
      </c>
      <c r="G48" s="291">
        <v>0</v>
      </c>
      <c r="H48" s="310" t="str">
        <f>Global!H48</f>
        <v>Marruecos (Morocco)</v>
      </c>
      <c r="I48" s="283" t="str">
        <f t="shared" si="11"/>
        <v>L</v>
      </c>
      <c r="J48" s="311"/>
      <c r="K48" s="285">
        <f>IF(Global!E48="","",Global!E48)</f>
        <v>1</v>
      </c>
      <c r="L48" s="285">
        <f>IF(Global!G48="","",Global!G48)</f>
        <v>2</v>
      </c>
      <c r="M48" s="286" t="str">
        <f t="shared" si="1"/>
        <v>V</v>
      </c>
      <c r="N48" s="287">
        <f t="shared" si="12"/>
        <v>0</v>
      </c>
      <c r="O48" s="166"/>
      <c r="P48" s="166"/>
      <c r="Q48" s="166"/>
      <c r="R48" s="166"/>
      <c r="S48" s="166"/>
    </row>
    <row r="49" spans="1:19" s="158" customFormat="1" ht="17.25" customHeight="1" thickBot="1" x14ac:dyDescent="0.25">
      <c r="A49" s="297" t="str">
        <f>Global!A49</f>
        <v>GRUPO G (Group  G)</v>
      </c>
      <c r="B49" s="298"/>
      <c r="C49" s="299"/>
      <c r="D49" s="298"/>
      <c r="E49" s="300"/>
      <c r="F49" s="298"/>
      <c r="G49" s="300"/>
      <c r="H49" s="298"/>
      <c r="I49" s="301"/>
      <c r="J49" s="117"/>
      <c r="K49" s="302"/>
      <c r="L49" s="302"/>
      <c r="M49" s="303" t="str">
        <f t="shared" si="1"/>
        <v/>
      </c>
      <c r="N49" s="304"/>
      <c r="O49" s="166"/>
      <c r="P49" s="166"/>
      <c r="Q49" s="166"/>
      <c r="R49" s="166"/>
      <c r="S49" s="166"/>
    </row>
    <row r="50" spans="1:19" s="158" customFormat="1" ht="30.95" customHeight="1" thickBot="1" x14ac:dyDescent="0.25">
      <c r="A50" s="276">
        <f>Global!A50</f>
        <v>44889</v>
      </c>
      <c r="B50" s="305">
        <f>Global!B50</f>
        <v>0.54166666666666663</v>
      </c>
      <c r="C50" s="278">
        <f>Global!C50</f>
        <v>13</v>
      </c>
      <c r="D50" s="279" t="str">
        <f>Global!D50</f>
        <v>Brasil (Brazil)</v>
      </c>
      <c r="E50" s="280">
        <v>3</v>
      </c>
      <c r="F50" s="281" t="s">
        <v>4</v>
      </c>
      <c r="G50" s="280">
        <v>1</v>
      </c>
      <c r="H50" s="282" t="str">
        <f>Global!H50</f>
        <v>Serbia</v>
      </c>
      <c r="I50" s="283" t="str">
        <f t="shared" ref="I50:I55" si="13">IF(OR(E50="",G50=""),"",IF(E50&gt;G50,"L",IF(G50&gt;E50,"V","E")))</f>
        <v>L</v>
      </c>
      <c r="J50" s="284"/>
      <c r="K50" s="285">
        <f>IF(Global!E50="","",Global!E50)</f>
        <v>2</v>
      </c>
      <c r="L50" s="285">
        <f>IF(Global!G50="","",Global!G50)</f>
        <v>0</v>
      </c>
      <c r="M50" s="296" t="str">
        <f t="shared" si="1"/>
        <v>L</v>
      </c>
      <c r="N50" s="287">
        <f t="shared" ref="N50:N55" si="14">IF(M50="","",IF(AND(E50=K50,L50=G50),GPOSPuntosPorMarcador,0)+IF(M50=I50,GPOSPuntosPorGanador,0)+IF(E50-G50=K50-L50,GPOSPuntosPorDiferencia,0))</f>
        <v>2</v>
      </c>
      <c r="O50" s="166"/>
      <c r="P50" s="166"/>
      <c r="Q50" s="166"/>
      <c r="R50" s="166"/>
      <c r="S50" s="166"/>
    </row>
    <row r="51" spans="1:19" s="158" customFormat="1" ht="30.95" customHeight="1" thickBot="1" x14ac:dyDescent="0.25">
      <c r="A51" s="276">
        <f>Global!A51</f>
        <v>44889</v>
      </c>
      <c r="B51" s="306">
        <f>Global!B51</f>
        <v>0.16666666666666666</v>
      </c>
      <c r="C51" s="289">
        <f>Global!C51</f>
        <v>14</v>
      </c>
      <c r="D51" s="290" t="str">
        <f>Global!D51</f>
        <v>Suiza (Switzerland)</v>
      </c>
      <c r="E51" s="291">
        <v>1</v>
      </c>
      <c r="F51" s="292" t="s">
        <v>4</v>
      </c>
      <c r="G51" s="291">
        <v>1</v>
      </c>
      <c r="H51" s="293" t="str">
        <f>Global!H51</f>
        <v>Camerún (Cameroon)</v>
      </c>
      <c r="I51" s="283" t="str">
        <f t="shared" si="13"/>
        <v>E</v>
      </c>
      <c r="J51" s="284"/>
      <c r="K51" s="285">
        <f>IF(Global!E51="","",Global!E51)</f>
        <v>1</v>
      </c>
      <c r="L51" s="285">
        <f>IF(Global!G51="","",Global!G51)</f>
        <v>0</v>
      </c>
      <c r="M51" s="296" t="str">
        <f t="shared" si="1"/>
        <v>L</v>
      </c>
      <c r="N51" s="287">
        <f t="shared" si="14"/>
        <v>0</v>
      </c>
      <c r="O51" s="166"/>
      <c r="P51" s="166"/>
      <c r="Q51" s="166"/>
      <c r="R51" s="166"/>
      <c r="S51" s="166"/>
    </row>
    <row r="52" spans="1:19" s="158" customFormat="1" ht="30.95" customHeight="1" thickBot="1" x14ac:dyDescent="0.25">
      <c r="A52" s="276">
        <f>Global!A52</f>
        <v>44893</v>
      </c>
      <c r="B52" s="306">
        <f>Global!B52</f>
        <v>0.41666666666666669</v>
      </c>
      <c r="C52" s="289">
        <f>Global!C52</f>
        <v>29</v>
      </c>
      <c r="D52" s="290" t="str">
        <f>Global!D52</f>
        <v>Brasil (Brazil)</v>
      </c>
      <c r="E52" s="291">
        <v>2</v>
      </c>
      <c r="F52" s="292" t="s">
        <v>4</v>
      </c>
      <c r="G52" s="291">
        <v>0</v>
      </c>
      <c r="H52" s="293" t="str">
        <f>Global!H52</f>
        <v>Suiza (Switzerland)</v>
      </c>
      <c r="I52" s="283" t="str">
        <f t="shared" si="13"/>
        <v>L</v>
      </c>
      <c r="J52" s="284"/>
      <c r="K52" s="285">
        <f>IF(Global!E52="","",Global!E52)</f>
        <v>1</v>
      </c>
      <c r="L52" s="285">
        <f>IF(Global!G52="","",Global!G52)</f>
        <v>0</v>
      </c>
      <c r="M52" s="296" t="str">
        <f t="shared" si="1"/>
        <v>L</v>
      </c>
      <c r="N52" s="287">
        <f t="shared" si="14"/>
        <v>1</v>
      </c>
      <c r="O52" s="166"/>
      <c r="P52" s="166"/>
      <c r="Q52" s="166"/>
      <c r="R52" s="166"/>
      <c r="S52" s="166"/>
    </row>
    <row r="53" spans="1:19" s="158" customFormat="1" ht="30.95" customHeight="1" thickBot="1" x14ac:dyDescent="0.25">
      <c r="A53" s="276">
        <f>Global!A53</f>
        <v>44893</v>
      </c>
      <c r="B53" s="306">
        <f>Global!B53</f>
        <v>0.16666666666666666</v>
      </c>
      <c r="C53" s="289">
        <f>Global!C53</f>
        <v>30</v>
      </c>
      <c r="D53" s="290" t="str">
        <f>Global!D53</f>
        <v>Camerún (Cameroon)</v>
      </c>
      <c r="E53" s="291">
        <v>1</v>
      </c>
      <c r="F53" s="292" t="s">
        <v>4</v>
      </c>
      <c r="G53" s="291">
        <v>1</v>
      </c>
      <c r="H53" s="293" t="str">
        <f>Global!H53</f>
        <v>Serbia</v>
      </c>
      <c r="I53" s="283" t="str">
        <f t="shared" si="13"/>
        <v>E</v>
      </c>
      <c r="J53" s="284"/>
      <c r="K53" s="285">
        <f>IF(Global!E53="","",Global!E53)</f>
        <v>3</v>
      </c>
      <c r="L53" s="285">
        <f>IF(Global!G53="","",Global!G53)</f>
        <v>3</v>
      </c>
      <c r="M53" s="296" t="str">
        <f t="shared" si="1"/>
        <v>E</v>
      </c>
      <c r="N53" s="287">
        <f t="shared" si="14"/>
        <v>2</v>
      </c>
      <c r="O53" s="166"/>
      <c r="P53" s="166"/>
      <c r="Q53" s="166"/>
      <c r="R53" s="166"/>
      <c r="S53" s="166"/>
    </row>
    <row r="54" spans="1:19" s="158" customFormat="1" ht="30.95" customHeight="1" thickBot="1" x14ac:dyDescent="0.25">
      <c r="A54" s="276">
        <f>Global!A54</f>
        <v>44897</v>
      </c>
      <c r="B54" s="306">
        <f>Global!B54</f>
        <v>0.54166666666666663</v>
      </c>
      <c r="C54" s="289">
        <f>Global!C54</f>
        <v>45</v>
      </c>
      <c r="D54" s="290" t="str">
        <f>Global!D54</f>
        <v>Camerún (Cameroon)</v>
      </c>
      <c r="E54" s="291">
        <v>0</v>
      </c>
      <c r="F54" s="292" t="s">
        <v>4</v>
      </c>
      <c r="G54" s="291">
        <v>2</v>
      </c>
      <c r="H54" s="293" t="str">
        <f>Global!H54</f>
        <v>Brasil (Brazil)</v>
      </c>
      <c r="I54" s="283" t="str">
        <f t="shared" si="13"/>
        <v>V</v>
      </c>
      <c r="J54" s="284"/>
      <c r="K54" s="285">
        <f>IF(Global!E54="","",Global!E54)</f>
        <v>1</v>
      </c>
      <c r="L54" s="285">
        <f>IF(Global!G54="","",Global!G54)</f>
        <v>0</v>
      </c>
      <c r="M54" s="296" t="str">
        <f t="shared" si="1"/>
        <v>L</v>
      </c>
      <c r="N54" s="287">
        <f t="shared" si="14"/>
        <v>0</v>
      </c>
      <c r="O54" s="166"/>
      <c r="P54" s="166"/>
      <c r="Q54" s="166"/>
      <c r="R54" s="166"/>
      <c r="S54" s="166"/>
    </row>
    <row r="55" spans="1:19" s="158" customFormat="1" ht="30.95" customHeight="1" thickBot="1" x14ac:dyDescent="0.25">
      <c r="A55" s="276">
        <f>Global!A55</f>
        <v>44897</v>
      </c>
      <c r="B55" s="306">
        <f>Global!B55</f>
        <v>0.54166666666666663</v>
      </c>
      <c r="C55" s="289">
        <f>Global!C55</f>
        <v>46</v>
      </c>
      <c r="D55" s="290" t="str">
        <f>Global!D55</f>
        <v>Serbia</v>
      </c>
      <c r="E55" s="291">
        <v>1</v>
      </c>
      <c r="F55" s="292" t="s">
        <v>4</v>
      </c>
      <c r="G55" s="291">
        <v>1</v>
      </c>
      <c r="H55" s="293" t="str">
        <f>Global!H55</f>
        <v>Suiza (Switzerland)</v>
      </c>
      <c r="I55" s="283" t="str">
        <f t="shared" si="13"/>
        <v>E</v>
      </c>
      <c r="J55" s="284"/>
      <c r="K55" s="285">
        <f>IF(Global!E55="","",Global!E55)</f>
        <v>2</v>
      </c>
      <c r="L55" s="285">
        <f>IF(Global!G55="","",Global!G55)</f>
        <v>3</v>
      </c>
      <c r="M55" s="296" t="str">
        <f t="shared" si="1"/>
        <v>V</v>
      </c>
      <c r="N55" s="287">
        <f t="shared" si="14"/>
        <v>0</v>
      </c>
      <c r="O55" s="166"/>
      <c r="P55" s="166"/>
      <c r="Q55" s="166"/>
      <c r="R55" s="166"/>
      <c r="S55" s="166"/>
    </row>
    <row r="56" spans="1:19" s="158" customFormat="1" ht="17.25" customHeight="1" thickBot="1" x14ac:dyDescent="0.25">
      <c r="A56" s="297" t="str">
        <f>Global!A56</f>
        <v>GRUPO H (Group H)</v>
      </c>
      <c r="B56" s="298"/>
      <c r="C56" s="299"/>
      <c r="D56" s="298"/>
      <c r="E56" s="300"/>
      <c r="F56" s="298"/>
      <c r="G56" s="300"/>
      <c r="H56" s="298"/>
      <c r="I56" s="301"/>
      <c r="J56" s="117"/>
      <c r="K56" s="302"/>
      <c r="L56" s="302"/>
      <c r="M56" s="303" t="str">
        <f t="shared" si="1"/>
        <v/>
      </c>
      <c r="N56" s="304"/>
      <c r="O56" s="166"/>
      <c r="P56" s="166"/>
      <c r="Q56" s="166"/>
      <c r="R56" s="166"/>
      <c r="S56" s="166"/>
    </row>
    <row r="57" spans="1:19" s="158" customFormat="1" ht="30.95" customHeight="1" thickBot="1" x14ac:dyDescent="0.25">
      <c r="A57" s="276">
        <f>Global!A57</f>
        <v>44889</v>
      </c>
      <c r="B57" s="305">
        <f>Global!B57</f>
        <v>0.41666666666666669</v>
      </c>
      <c r="C57" s="278">
        <f>Global!C57</f>
        <v>15</v>
      </c>
      <c r="D57" s="279" t="str">
        <f>Global!D57</f>
        <v>Portugal</v>
      </c>
      <c r="E57" s="280">
        <v>2</v>
      </c>
      <c r="F57" s="281" t="s">
        <v>4</v>
      </c>
      <c r="G57" s="280">
        <v>1</v>
      </c>
      <c r="H57" s="282" t="str">
        <f>Global!H57</f>
        <v>Ghana</v>
      </c>
      <c r="I57" s="283" t="str">
        <f t="shared" ref="I57:I62" si="15">IF(OR(E57="",G57=""),"",IF(E57&gt;G57,"L",IF(G57&gt;E57,"V","E")))</f>
        <v>L</v>
      </c>
      <c r="J57" s="284"/>
      <c r="K57" s="285">
        <f>IF(Global!E57="","",Global!E57)</f>
        <v>3</v>
      </c>
      <c r="L57" s="285">
        <f>IF(Global!G57="","",Global!G57)</f>
        <v>2</v>
      </c>
      <c r="M57" s="296" t="str">
        <f t="shared" si="1"/>
        <v>L</v>
      </c>
      <c r="N57" s="287">
        <f t="shared" ref="N57:N62" si="16">IF(M57="","",IF(AND(E57=K57,L57=G57),GPOSPuntosPorMarcador,0)+IF(M57=I57,GPOSPuntosPorGanador,0)+IF(E57-G57=K57-L57,GPOSPuntosPorDiferencia,0))</f>
        <v>2</v>
      </c>
      <c r="O57" s="166"/>
      <c r="P57" s="166"/>
      <c r="Q57" s="166"/>
      <c r="R57" s="166"/>
      <c r="S57" s="166"/>
    </row>
    <row r="58" spans="1:19" s="158" customFormat="1" ht="30.95" customHeight="1" thickBot="1" x14ac:dyDescent="0.25">
      <c r="A58" s="276">
        <f>Global!A58</f>
        <v>44889</v>
      </c>
      <c r="B58" s="306">
        <f>Global!B58</f>
        <v>0.29166666666666669</v>
      </c>
      <c r="C58" s="289">
        <f>Global!C58</f>
        <v>16</v>
      </c>
      <c r="D58" s="290" t="str">
        <f>Global!D58</f>
        <v>Uruguay</v>
      </c>
      <c r="E58" s="280">
        <v>1</v>
      </c>
      <c r="F58" s="292" t="s">
        <v>4</v>
      </c>
      <c r="G58" s="291">
        <v>1</v>
      </c>
      <c r="H58" s="293" t="str">
        <f>Global!H58</f>
        <v>Corea del Sur (S. Korea)</v>
      </c>
      <c r="I58" s="283" t="str">
        <f t="shared" si="15"/>
        <v>E</v>
      </c>
      <c r="J58" s="284"/>
      <c r="K58" s="285">
        <f>IF(Global!E58="","",Global!E58)</f>
        <v>0</v>
      </c>
      <c r="L58" s="285">
        <f>IF(Global!G58="","",Global!G58)</f>
        <v>0</v>
      </c>
      <c r="M58" s="296" t="str">
        <f t="shared" si="1"/>
        <v>E</v>
      </c>
      <c r="N58" s="287">
        <f t="shared" si="16"/>
        <v>2</v>
      </c>
      <c r="O58" s="166"/>
      <c r="P58" s="166"/>
      <c r="Q58" s="166"/>
      <c r="R58" s="166"/>
      <c r="S58" s="166"/>
    </row>
    <row r="59" spans="1:19" s="158" customFormat="1" ht="30.95" customHeight="1" thickBot="1" x14ac:dyDescent="0.25">
      <c r="A59" s="276">
        <f>Global!A59</f>
        <v>44893</v>
      </c>
      <c r="B59" s="306">
        <f>Global!B59</f>
        <v>0.54166666666666663</v>
      </c>
      <c r="C59" s="289">
        <f>Global!C59</f>
        <v>31</v>
      </c>
      <c r="D59" s="290" t="str">
        <f>Global!D59</f>
        <v>Portugal</v>
      </c>
      <c r="E59" s="291">
        <v>2</v>
      </c>
      <c r="F59" s="292" t="s">
        <v>4</v>
      </c>
      <c r="G59" s="291">
        <v>2</v>
      </c>
      <c r="H59" s="293" t="str">
        <f>Global!H59</f>
        <v>Uruguay</v>
      </c>
      <c r="I59" s="283" t="str">
        <f t="shared" si="15"/>
        <v>E</v>
      </c>
      <c r="J59" s="284"/>
      <c r="K59" s="285">
        <f>IF(Global!E59="","",Global!E59)</f>
        <v>2</v>
      </c>
      <c r="L59" s="285">
        <f>IF(Global!G59="","",Global!G59)</f>
        <v>0</v>
      </c>
      <c r="M59" s="296" t="str">
        <f t="shared" si="1"/>
        <v>L</v>
      </c>
      <c r="N59" s="287">
        <f t="shared" si="16"/>
        <v>0</v>
      </c>
      <c r="O59" s="166"/>
      <c r="P59" s="166"/>
      <c r="Q59" s="166"/>
      <c r="R59" s="166"/>
      <c r="S59" s="166"/>
    </row>
    <row r="60" spans="1:19" s="158" customFormat="1" ht="30.95" customHeight="1" thickBot="1" x14ac:dyDescent="0.25">
      <c r="A60" s="276">
        <f>Global!A60</f>
        <v>44893</v>
      </c>
      <c r="B60" s="306">
        <f>Global!B60</f>
        <v>0.29166666666666669</v>
      </c>
      <c r="C60" s="289">
        <f>Global!C60</f>
        <v>32</v>
      </c>
      <c r="D60" s="290" t="str">
        <f>Global!D60</f>
        <v>Corea del Sur (S. Korea)</v>
      </c>
      <c r="E60" s="280">
        <v>1</v>
      </c>
      <c r="F60" s="292" t="s">
        <v>4</v>
      </c>
      <c r="G60" s="291">
        <v>1</v>
      </c>
      <c r="H60" s="293" t="str">
        <f>Global!H60</f>
        <v>Ghana</v>
      </c>
      <c r="I60" s="283" t="str">
        <f t="shared" si="15"/>
        <v>E</v>
      </c>
      <c r="J60" s="284"/>
      <c r="K60" s="285">
        <f>IF(Global!E60="","",Global!E60)</f>
        <v>2</v>
      </c>
      <c r="L60" s="285">
        <f>IF(Global!G60="","",Global!G60)</f>
        <v>3</v>
      </c>
      <c r="M60" s="296" t="str">
        <f t="shared" si="1"/>
        <v>V</v>
      </c>
      <c r="N60" s="287">
        <f t="shared" si="16"/>
        <v>0</v>
      </c>
      <c r="O60" s="166"/>
      <c r="P60" s="166"/>
      <c r="Q60" s="166"/>
      <c r="R60" s="166"/>
      <c r="S60" s="166"/>
    </row>
    <row r="61" spans="1:19" s="158" customFormat="1" ht="30.95" customHeight="1" thickBot="1" x14ac:dyDescent="0.25">
      <c r="A61" s="276">
        <f>Global!A61</f>
        <v>44897</v>
      </c>
      <c r="B61" s="306">
        <f>Global!B61</f>
        <v>0.375</v>
      </c>
      <c r="C61" s="289">
        <f>Global!C61</f>
        <v>47</v>
      </c>
      <c r="D61" s="290" t="str">
        <f>Global!D61</f>
        <v>Corea del Sur (S. Korea)</v>
      </c>
      <c r="E61" s="291">
        <v>1</v>
      </c>
      <c r="F61" s="292" t="s">
        <v>4</v>
      </c>
      <c r="G61" s="291">
        <v>3</v>
      </c>
      <c r="H61" s="293" t="str">
        <f>Global!H61</f>
        <v>Portugal</v>
      </c>
      <c r="I61" s="283" t="str">
        <f t="shared" si="15"/>
        <v>V</v>
      </c>
      <c r="J61" s="284"/>
      <c r="K61" s="285">
        <f>IF(Global!E61="","",Global!E61)</f>
        <v>2</v>
      </c>
      <c r="L61" s="285">
        <f>IF(Global!G61="","",Global!G61)</f>
        <v>1</v>
      </c>
      <c r="M61" s="296" t="str">
        <f t="shared" si="1"/>
        <v>L</v>
      </c>
      <c r="N61" s="287">
        <f t="shared" si="16"/>
        <v>0</v>
      </c>
      <c r="O61" s="166"/>
      <c r="P61" s="166"/>
      <c r="Q61" s="166"/>
      <c r="R61" s="166"/>
      <c r="S61" s="166"/>
    </row>
    <row r="62" spans="1:19" s="158" customFormat="1" ht="30.95" customHeight="1" thickBot="1" x14ac:dyDescent="0.25">
      <c r="A62" s="276">
        <f>Global!A62</f>
        <v>44897</v>
      </c>
      <c r="B62" s="306">
        <f>Global!B62</f>
        <v>0.375</v>
      </c>
      <c r="C62" s="289">
        <f>Global!C62</f>
        <v>48</v>
      </c>
      <c r="D62" s="290" t="str">
        <f>Global!D62</f>
        <v>Ghana</v>
      </c>
      <c r="E62" s="291">
        <v>1</v>
      </c>
      <c r="F62" s="292" t="s">
        <v>4</v>
      </c>
      <c r="G62" s="291">
        <v>3</v>
      </c>
      <c r="H62" s="293" t="str">
        <f>Global!H62</f>
        <v>Uruguay</v>
      </c>
      <c r="I62" s="283" t="str">
        <f t="shared" si="15"/>
        <v>V</v>
      </c>
      <c r="J62" s="284"/>
      <c r="K62" s="285">
        <f>IF(Global!E62="","",Global!E62)</f>
        <v>0</v>
      </c>
      <c r="L62" s="285">
        <f>IF(Global!G62="","",Global!G62)</f>
        <v>2</v>
      </c>
      <c r="M62" s="296" t="str">
        <f t="shared" si="1"/>
        <v>V</v>
      </c>
      <c r="N62" s="287">
        <f t="shared" si="16"/>
        <v>2</v>
      </c>
      <c r="O62" s="166"/>
      <c r="P62" s="166"/>
      <c r="Q62" s="166"/>
      <c r="R62" s="166"/>
      <c r="S62" s="166"/>
    </row>
    <row r="63" spans="1:19" s="158" customFormat="1" ht="17.25" customHeight="1" thickBot="1" x14ac:dyDescent="0.25">
      <c r="A63" s="297" t="str">
        <f>Global!A63</f>
        <v>OCTAVOS DE FINAL (Round of 16)</v>
      </c>
      <c r="B63" s="312"/>
      <c r="C63" s="313"/>
      <c r="D63" s="298"/>
      <c r="E63" s="300"/>
      <c r="F63" s="298"/>
      <c r="G63" s="300"/>
      <c r="H63" s="298"/>
      <c r="I63" s="301"/>
      <c r="J63" s="117"/>
      <c r="K63" s="302"/>
      <c r="L63" s="302"/>
      <c r="M63" s="303" t="str">
        <f t="shared" si="1"/>
        <v/>
      </c>
      <c r="N63" s="304"/>
      <c r="O63" s="166"/>
      <c r="P63" s="166"/>
      <c r="Q63" s="166"/>
      <c r="R63" s="166"/>
      <c r="S63" s="166"/>
    </row>
    <row r="64" spans="1:19" s="158" customFormat="1" ht="30.95" customHeight="1" thickBot="1" x14ac:dyDescent="0.25">
      <c r="A64" s="276">
        <f>Global!A64</f>
        <v>44898</v>
      </c>
      <c r="B64" s="305">
        <f>Global!B64</f>
        <v>0.375</v>
      </c>
      <c r="C64" s="278">
        <f>Global!C64</f>
        <v>49</v>
      </c>
      <c r="D64" s="281" t="str">
        <f>Global!D64</f>
        <v>Holanda (Holland)</v>
      </c>
      <c r="E64" s="280">
        <v>2</v>
      </c>
      <c r="F64" s="281" t="s">
        <v>4</v>
      </c>
      <c r="G64" s="280">
        <v>1</v>
      </c>
      <c r="H64" s="314" t="str">
        <f>Global!H64</f>
        <v>Estados Unidos (USA)</v>
      </c>
      <c r="I64" s="283" t="str">
        <f t="shared" ref="I64:I71" si="17">IF(OR(E64="",G64=""),"",IF(E64&gt;G64,"L",IF(G64&gt;E64,"V","E")))</f>
        <v>L</v>
      </c>
      <c r="J64" s="284"/>
      <c r="K64" s="285">
        <f>IF(Global!E64="","",Global!E64)</f>
        <v>3</v>
      </c>
      <c r="L64" s="285">
        <f>IF(Global!G64="","",Global!G64)</f>
        <v>1</v>
      </c>
      <c r="M64" s="296" t="str">
        <f t="shared" si="1"/>
        <v>L</v>
      </c>
      <c r="N64" s="287">
        <f t="shared" ref="N64:N71" si="18">IF(M64="","",IF(AND(E64=K64,L64=G64),OCTPuntosPorMarcador,0)+IF(M64=I64,OCTPuntosPorGanador,0)+IF(E64-G64=K64-L64,OCTPuntosPorDiferencia,0))</f>
        <v>3</v>
      </c>
      <c r="O64" s="166"/>
      <c r="P64" s="166"/>
      <c r="Q64" s="166"/>
      <c r="R64" s="166"/>
      <c r="S64" s="166"/>
    </row>
    <row r="65" spans="1:19" s="158" customFormat="1" ht="30.95" customHeight="1" thickBot="1" x14ac:dyDescent="0.25">
      <c r="A65" s="276">
        <f>Global!A65</f>
        <v>44898</v>
      </c>
      <c r="B65" s="306">
        <f>Global!B65</f>
        <v>0.54166666666666663</v>
      </c>
      <c r="C65" s="289">
        <f>Global!C65</f>
        <v>50</v>
      </c>
      <c r="D65" s="292" t="str">
        <f>Global!D65</f>
        <v>Argentina</v>
      </c>
      <c r="E65" s="291">
        <v>2</v>
      </c>
      <c r="F65" s="292" t="s">
        <v>4</v>
      </c>
      <c r="G65" s="291">
        <v>0</v>
      </c>
      <c r="H65" s="315" t="str">
        <f>Global!H65</f>
        <v>Australia</v>
      </c>
      <c r="I65" s="283" t="str">
        <f t="shared" si="17"/>
        <v>L</v>
      </c>
      <c r="J65" s="284"/>
      <c r="K65" s="285">
        <f>IF(Global!E65="","",Global!E65)</f>
        <v>2</v>
      </c>
      <c r="L65" s="285">
        <f>IF(Global!G65="","",Global!G65)</f>
        <v>1</v>
      </c>
      <c r="M65" s="296" t="str">
        <f t="shared" si="1"/>
        <v>L</v>
      </c>
      <c r="N65" s="287">
        <f t="shared" si="18"/>
        <v>3</v>
      </c>
      <c r="O65" s="166"/>
      <c r="P65" s="166"/>
      <c r="Q65" s="166"/>
      <c r="R65" s="166"/>
      <c r="S65" s="166"/>
    </row>
    <row r="66" spans="1:19" s="158" customFormat="1" ht="30.95" customHeight="1" thickBot="1" x14ac:dyDescent="0.25">
      <c r="A66" s="276">
        <f>Global!A66</f>
        <v>44899</v>
      </c>
      <c r="B66" s="306">
        <f>Global!B66</f>
        <v>0.375</v>
      </c>
      <c r="C66" s="289">
        <f>Global!C66</f>
        <v>51</v>
      </c>
      <c r="D66" s="292" t="str">
        <f>Global!D66</f>
        <v>Francia (France)</v>
      </c>
      <c r="E66" s="291">
        <v>3</v>
      </c>
      <c r="F66" s="292" t="s">
        <v>4</v>
      </c>
      <c r="G66" s="291">
        <v>1</v>
      </c>
      <c r="H66" s="315" t="str">
        <f>Global!H66</f>
        <v>Polonia (Poland)</v>
      </c>
      <c r="I66" s="283" t="str">
        <f t="shared" si="17"/>
        <v>L</v>
      </c>
      <c r="J66" s="284"/>
      <c r="K66" s="285">
        <f>IF(Global!E66="","",Global!E66)</f>
        <v>3</v>
      </c>
      <c r="L66" s="285">
        <f>IF(Global!G66="","",Global!G66)</f>
        <v>1</v>
      </c>
      <c r="M66" s="296" t="str">
        <f t="shared" si="1"/>
        <v>L</v>
      </c>
      <c r="N66" s="287">
        <f t="shared" si="18"/>
        <v>5</v>
      </c>
      <c r="O66" s="166"/>
      <c r="P66" s="166"/>
      <c r="Q66" s="166"/>
      <c r="R66" s="166"/>
      <c r="S66" s="166"/>
    </row>
    <row r="67" spans="1:19" s="158" customFormat="1" ht="30.95" customHeight="1" thickBot="1" x14ac:dyDescent="0.25">
      <c r="A67" s="276">
        <f>Global!A67</f>
        <v>44899</v>
      </c>
      <c r="B67" s="306">
        <f>Global!B67</f>
        <v>0.54166666666666663</v>
      </c>
      <c r="C67" s="289">
        <f>Global!C67</f>
        <v>52</v>
      </c>
      <c r="D67" s="292" t="str">
        <f>Global!D67</f>
        <v>Inglaterra (England)</v>
      </c>
      <c r="E67" s="291">
        <v>2</v>
      </c>
      <c r="F67" s="292" t="s">
        <v>4</v>
      </c>
      <c r="G67" s="291">
        <v>1</v>
      </c>
      <c r="H67" s="315" t="str">
        <f>Global!H67</f>
        <v>Senegal</v>
      </c>
      <c r="I67" s="283" t="str">
        <f t="shared" si="17"/>
        <v>L</v>
      </c>
      <c r="J67" s="284"/>
      <c r="K67" s="285">
        <f>IF(Global!E67="","",Global!E67)</f>
        <v>3</v>
      </c>
      <c r="L67" s="285">
        <f>IF(Global!G67="","",Global!G67)</f>
        <v>0</v>
      </c>
      <c r="M67" s="296" t="str">
        <f t="shared" si="1"/>
        <v>L</v>
      </c>
      <c r="N67" s="287">
        <f t="shared" si="18"/>
        <v>3</v>
      </c>
      <c r="O67" s="166"/>
      <c r="P67" s="166"/>
      <c r="Q67" s="166"/>
      <c r="R67" s="166"/>
      <c r="S67" s="166"/>
    </row>
    <row r="68" spans="1:19" s="158" customFormat="1" ht="30.95" customHeight="1" thickBot="1" x14ac:dyDescent="0.25">
      <c r="A68" s="276">
        <f>Global!A68</f>
        <v>44900</v>
      </c>
      <c r="B68" s="306">
        <f>Global!B68</f>
        <v>0.375</v>
      </c>
      <c r="C68" s="289">
        <f>Global!C68</f>
        <v>53</v>
      </c>
      <c r="D68" s="292" t="str">
        <f>Global!D68</f>
        <v>Japón (Japan)</v>
      </c>
      <c r="E68" s="291">
        <v>2</v>
      </c>
      <c r="F68" s="292" t="s">
        <v>4</v>
      </c>
      <c r="G68" s="291">
        <v>0</v>
      </c>
      <c r="H68" s="315" t="str">
        <f>Global!H68</f>
        <v>Croacia</v>
      </c>
      <c r="I68" s="283" t="str">
        <f t="shared" si="17"/>
        <v>L</v>
      </c>
      <c r="J68" s="284"/>
      <c r="K68" s="285">
        <f>IF(Global!E68="","",Global!E68)</f>
        <v>1</v>
      </c>
      <c r="L68" s="285">
        <f>IF(Global!G68="","",Global!G68)</f>
        <v>1</v>
      </c>
      <c r="M68" s="296" t="str">
        <f t="shared" si="1"/>
        <v>E</v>
      </c>
      <c r="N68" s="287">
        <f t="shared" si="18"/>
        <v>0</v>
      </c>
      <c r="O68" s="166"/>
      <c r="P68" s="166"/>
      <c r="Q68" s="166"/>
      <c r="R68" s="166"/>
      <c r="S68" s="166"/>
    </row>
    <row r="69" spans="1:19" s="158" customFormat="1" ht="30.95" customHeight="1" thickBot="1" x14ac:dyDescent="0.25">
      <c r="A69" s="276">
        <f>Global!A69</f>
        <v>44900</v>
      </c>
      <c r="B69" s="306">
        <f>Global!B69</f>
        <v>0.54166666666666663</v>
      </c>
      <c r="C69" s="289">
        <f>Global!C69</f>
        <v>54</v>
      </c>
      <c r="D69" s="292" t="str">
        <f>Global!D69</f>
        <v>Brasil (Brazil)</v>
      </c>
      <c r="E69" s="291">
        <v>3</v>
      </c>
      <c r="F69" s="292" t="s">
        <v>4</v>
      </c>
      <c r="G69" s="291">
        <v>2</v>
      </c>
      <c r="H69" s="315" t="str">
        <f>Global!H69</f>
        <v>Corea del Sur (S. Korea)</v>
      </c>
      <c r="I69" s="283" t="str">
        <f t="shared" si="17"/>
        <v>L</v>
      </c>
      <c r="J69" s="284"/>
      <c r="K69" s="285">
        <f>IF(Global!E69="","",Global!E69)</f>
        <v>4</v>
      </c>
      <c r="L69" s="285">
        <f>IF(Global!G69="","",Global!G69)</f>
        <v>1</v>
      </c>
      <c r="M69" s="296" t="str">
        <f t="shared" si="1"/>
        <v>L</v>
      </c>
      <c r="N69" s="287">
        <f t="shared" si="18"/>
        <v>3</v>
      </c>
      <c r="O69" s="166"/>
      <c r="P69" s="166"/>
      <c r="Q69" s="166"/>
      <c r="R69" s="166"/>
      <c r="S69" s="166"/>
    </row>
    <row r="70" spans="1:19" s="158" customFormat="1" ht="30.95" customHeight="1" thickBot="1" x14ac:dyDescent="0.25">
      <c r="A70" s="276">
        <f>Global!A70</f>
        <v>44901</v>
      </c>
      <c r="B70" s="306">
        <f>Global!B70</f>
        <v>0.375</v>
      </c>
      <c r="C70" s="289">
        <f>Global!C70</f>
        <v>55</v>
      </c>
      <c r="D70" s="292" t="str">
        <f>Global!D70</f>
        <v>Marruecos (Morocco)</v>
      </c>
      <c r="E70" s="291">
        <v>1</v>
      </c>
      <c r="F70" s="292" t="s">
        <v>4</v>
      </c>
      <c r="G70" s="291">
        <v>1</v>
      </c>
      <c r="H70" s="315" t="str">
        <f>Global!H70</f>
        <v>España (Spain)</v>
      </c>
      <c r="I70" s="283" t="str">
        <f t="shared" si="17"/>
        <v>E</v>
      </c>
      <c r="J70" s="284"/>
      <c r="K70" s="285">
        <f>IF(Global!E70="","",Global!E70)</f>
        <v>0</v>
      </c>
      <c r="L70" s="285">
        <f>IF(Global!G70="","",Global!G70)</f>
        <v>0</v>
      </c>
      <c r="M70" s="296" t="str">
        <f t="shared" si="1"/>
        <v>E</v>
      </c>
      <c r="N70" s="287">
        <f t="shared" si="18"/>
        <v>4</v>
      </c>
      <c r="O70" s="166"/>
      <c r="P70" s="166"/>
      <c r="Q70" s="166"/>
      <c r="R70" s="166"/>
      <c r="S70" s="166"/>
    </row>
    <row r="71" spans="1:19" s="158" customFormat="1" ht="30.95" customHeight="1" thickBot="1" x14ac:dyDescent="0.25">
      <c r="A71" s="276">
        <f>Global!A71</f>
        <v>44901</v>
      </c>
      <c r="B71" s="306">
        <f>Global!B71</f>
        <v>0.54166666666666663</v>
      </c>
      <c r="C71" s="289">
        <f>Global!C71</f>
        <v>56</v>
      </c>
      <c r="D71" s="292" t="str">
        <f>Global!D71</f>
        <v>Portugal</v>
      </c>
      <c r="E71" s="291">
        <v>2</v>
      </c>
      <c r="F71" s="292" t="s">
        <v>4</v>
      </c>
      <c r="G71" s="291">
        <v>1</v>
      </c>
      <c r="H71" s="315" t="str">
        <f>Global!H71</f>
        <v>Suiza (Switzerland)</v>
      </c>
      <c r="I71" s="283" t="str">
        <f t="shared" si="17"/>
        <v>L</v>
      </c>
      <c r="J71" s="284"/>
      <c r="K71" s="285">
        <f>IF(Global!E71="","",Global!E71)</f>
        <v>6</v>
      </c>
      <c r="L71" s="285">
        <f>IF(Global!G71="","",Global!G71)</f>
        <v>1</v>
      </c>
      <c r="M71" s="296" t="str">
        <f t="shared" si="1"/>
        <v>L</v>
      </c>
      <c r="N71" s="287">
        <f t="shared" si="18"/>
        <v>3</v>
      </c>
      <c r="O71" s="166"/>
      <c r="P71" s="166"/>
      <c r="Q71" s="166"/>
      <c r="R71" s="166"/>
      <c r="S71" s="166"/>
    </row>
    <row r="72" spans="1:19" s="158" customFormat="1" ht="17.25" customHeight="1" thickBot="1" x14ac:dyDescent="0.25">
      <c r="A72" s="297" t="str">
        <f>Global!A72</f>
        <v>CUARTOS DE FINAL (Quarterfinals)</v>
      </c>
      <c r="B72" s="312"/>
      <c r="C72" s="313"/>
      <c r="D72" s="298"/>
      <c r="E72" s="300"/>
      <c r="F72" s="298"/>
      <c r="G72" s="300" t="s">
        <v>73</v>
      </c>
      <c r="H72" s="298"/>
      <c r="I72" s="301"/>
      <c r="J72" s="117"/>
      <c r="K72" s="302"/>
      <c r="L72" s="302"/>
      <c r="M72" s="303" t="str">
        <f t="shared" ref="M72:M83" si="19">IF(OR(K72="",L72=""),"",IF(K72&gt;L72,"L",IF(L72&gt;K72,"V","E")))</f>
        <v/>
      </c>
      <c r="N72" s="304"/>
      <c r="O72" s="166"/>
      <c r="P72" s="166"/>
      <c r="Q72" s="166"/>
      <c r="R72" s="166"/>
      <c r="S72" s="166"/>
    </row>
    <row r="73" spans="1:19" s="158" customFormat="1" ht="30.95" customHeight="1" thickBot="1" x14ac:dyDescent="0.25">
      <c r="A73" s="276">
        <f>Global!A73</f>
        <v>44904</v>
      </c>
      <c r="B73" s="305">
        <f>Global!B73</f>
        <v>0.375</v>
      </c>
      <c r="C73" s="278">
        <f>Global!C73</f>
        <v>57</v>
      </c>
      <c r="D73" s="292" t="str">
        <f>Global!D73</f>
        <v>Croacia</v>
      </c>
      <c r="E73" s="280">
        <v>2</v>
      </c>
      <c r="F73" s="281" t="s">
        <v>4</v>
      </c>
      <c r="G73" s="280">
        <v>2</v>
      </c>
      <c r="H73" s="315" t="str">
        <f>Global!H73</f>
        <v>Brasil (Brazil)</v>
      </c>
      <c r="I73" s="283" t="str">
        <f>IF(OR(E73="",G73=""),"",IF(E73&gt;G73,"L",IF(G73&gt;E73,"V","E")))</f>
        <v>E</v>
      </c>
      <c r="J73" s="284"/>
      <c r="K73" s="285">
        <f>IF(Global!E73="","",Global!E73)</f>
        <v>0</v>
      </c>
      <c r="L73" s="285">
        <f>IF(Global!G73="","",Global!G73)</f>
        <v>0</v>
      </c>
      <c r="M73" s="296" t="str">
        <f t="shared" si="19"/>
        <v>E</v>
      </c>
      <c r="N73" s="287">
        <f>IF(M73="","",IF(AND(E73=K73,L73=G73),CTOSPuntosPorMarcador,0)+IF(M73=I73,CTOSPuntosPorGanador,0)+IF(E73-G73=K73-L73,CTOSPuntosPorDiferencia,0))</f>
        <v>6</v>
      </c>
      <c r="O73" s="166"/>
      <c r="P73" s="166"/>
      <c r="Q73" s="166"/>
      <c r="R73" s="166"/>
      <c r="S73" s="166"/>
    </row>
    <row r="74" spans="1:19" s="158" customFormat="1" ht="30.95" customHeight="1" thickBot="1" x14ac:dyDescent="0.25">
      <c r="A74" s="276">
        <f>Global!A74</f>
        <v>44904</v>
      </c>
      <c r="B74" s="306">
        <f>Global!B74</f>
        <v>0.54166666666666663</v>
      </c>
      <c r="C74" s="289">
        <f>Global!C74</f>
        <v>58</v>
      </c>
      <c r="D74" s="292" t="str">
        <f>Global!D74</f>
        <v>Holanda (Holland)</v>
      </c>
      <c r="E74" s="291">
        <v>0</v>
      </c>
      <c r="F74" s="292" t="s">
        <v>4</v>
      </c>
      <c r="G74" s="280">
        <v>1</v>
      </c>
      <c r="H74" s="315" t="str">
        <f>Global!H74</f>
        <v>Argentina</v>
      </c>
      <c r="I74" s="283" t="str">
        <f>IF(OR(E74="",G74=""),"",IF(E74&gt;G74,"L",IF(G74&gt;E74,"V","E")))</f>
        <v>V</v>
      </c>
      <c r="J74" s="284"/>
      <c r="K74" s="285">
        <f>IF(Global!E74="","",Global!E74)</f>
        <v>2</v>
      </c>
      <c r="L74" s="285">
        <f>IF(Global!G74="","",Global!G74)</f>
        <v>2</v>
      </c>
      <c r="M74" s="296" t="str">
        <f t="shared" si="19"/>
        <v>E</v>
      </c>
      <c r="N74" s="287">
        <f>IF(M74="","",IF(AND(E74=K74,L74=G74),CTOSPuntosPorMarcador,0)+IF(M74=I74,CTOSPuntosPorGanador,0)+IF(E74-G74=K74-L74,CTOSPuntosPorDiferencia,0))</f>
        <v>0</v>
      </c>
      <c r="O74" s="166"/>
      <c r="P74" s="166"/>
      <c r="Q74" s="166"/>
      <c r="R74" s="166"/>
      <c r="S74" s="166"/>
    </row>
    <row r="75" spans="1:19" s="158" customFormat="1" ht="30.95" customHeight="1" thickBot="1" x14ac:dyDescent="0.25">
      <c r="A75" s="276">
        <f>Global!A75</f>
        <v>44905</v>
      </c>
      <c r="B75" s="306">
        <f>Global!B75</f>
        <v>0.375</v>
      </c>
      <c r="C75" s="289">
        <f>Global!C75</f>
        <v>59</v>
      </c>
      <c r="D75" s="292" t="str">
        <f>Global!D75</f>
        <v>Marruecos (Morocco)</v>
      </c>
      <c r="E75" s="291">
        <v>2</v>
      </c>
      <c r="F75" s="292" t="s">
        <v>4</v>
      </c>
      <c r="G75" s="280">
        <v>1</v>
      </c>
      <c r="H75" s="315" t="str">
        <f>Global!H75</f>
        <v>Portugal</v>
      </c>
      <c r="I75" s="283" t="str">
        <f>IF(OR(E75="",G75=""),"",IF(E75&gt;G75,"L",IF(G75&gt;E75,"V","E")))</f>
        <v>L</v>
      </c>
      <c r="J75" s="284"/>
      <c r="K75" s="285">
        <f>IF(Global!E75="","",Global!E75)</f>
        <v>1</v>
      </c>
      <c r="L75" s="285">
        <f>IF(Global!G75="","",Global!G75)</f>
        <v>0</v>
      </c>
      <c r="M75" s="296" t="str">
        <f t="shared" si="19"/>
        <v>L</v>
      </c>
      <c r="N75" s="287">
        <f>IF(M75="","",IF(AND(E75=K75,L75=G75),CTOSPuntosPorMarcador,0)+IF(M75=I75,CTOSPuntosPorGanador,0)+IF(E75-G75=K75-L75,CTOSPuntosPorDiferencia,0))</f>
        <v>6</v>
      </c>
      <c r="O75" s="166"/>
      <c r="P75" s="166"/>
      <c r="Q75" s="166"/>
      <c r="R75" s="166"/>
      <c r="S75" s="166"/>
    </row>
    <row r="76" spans="1:19" s="158" customFormat="1" ht="30.95" customHeight="1" thickBot="1" x14ac:dyDescent="0.25">
      <c r="A76" s="276">
        <f>Global!A76</f>
        <v>44905</v>
      </c>
      <c r="B76" s="306">
        <f>Global!B76</f>
        <v>0.54166666666666663</v>
      </c>
      <c r="C76" s="289">
        <f>Global!C76</f>
        <v>60</v>
      </c>
      <c r="D76" s="292" t="str">
        <f>Global!D76</f>
        <v>Francia (France)</v>
      </c>
      <c r="E76" s="291">
        <v>2</v>
      </c>
      <c r="F76" s="292" t="s">
        <v>4</v>
      </c>
      <c r="G76" s="280">
        <v>0</v>
      </c>
      <c r="H76" s="315" t="str">
        <f>Global!H76</f>
        <v>Inglaterra (England)</v>
      </c>
      <c r="I76" s="283" t="str">
        <f>IF(OR(E76="",G76=""),"",IF(E76&gt;G76,"L",IF(G76&gt;E76,"V","E")))</f>
        <v>L</v>
      </c>
      <c r="J76" s="284"/>
      <c r="K76" s="285">
        <f>IF(Global!E76="","",Global!E76)</f>
        <v>2</v>
      </c>
      <c r="L76" s="285">
        <f>IF(Global!G76="","",Global!G76)</f>
        <v>1</v>
      </c>
      <c r="M76" s="296" t="str">
        <f t="shared" si="19"/>
        <v>L</v>
      </c>
      <c r="N76" s="287">
        <f>IF(M76="","",IF(AND(E76=K76,L76=G76),CTOSPuntosPorMarcador,0)+IF(M76=I76,CTOSPuntosPorGanador,0)+IF(E76-G76=K76-L76,CTOSPuntosPorDiferencia,0))</f>
        <v>5</v>
      </c>
      <c r="O76" s="166"/>
      <c r="P76" s="166"/>
      <c r="Q76" s="166"/>
      <c r="R76" s="166"/>
      <c r="S76" s="166"/>
    </row>
    <row r="77" spans="1:19" s="158" customFormat="1" ht="17.25" customHeight="1" thickBot="1" x14ac:dyDescent="0.25">
      <c r="A77" s="297" t="str">
        <f>Global!A77</f>
        <v>SEMIFINALES (Semifinals)</v>
      </c>
      <c r="B77" s="298"/>
      <c r="C77" s="299"/>
      <c r="D77" s="298"/>
      <c r="E77" s="300"/>
      <c r="F77" s="298"/>
      <c r="G77" s="300"/>
      <c r="H77" s="298"/>
      <c r="I77" s="301"/>
      <c r="J77" s="117"/>
      <c r="K77" s="302"/>
      <c r="L77" s="302"/>
      <c r="M77" s="303" t="str">
        <f t="shared" si="19"/>
        <v/>
      </c>
      <c r="N77" s="304"/>
      <c r="O77" s="166"/>
      <c r="P77" s="166"/>
      <c r="Q77" s="166"/>
      <c r="R77" s="166"/>
      <c r="S77" s="166"/>
    </row>
    <row r="78" spans="1:19" s="158" customFormat="1" ht="30.95" customHeight="1" thickBot="1" x14ac:dyDescent="0.25">
      <c r="A78" s="276">
        <f>Global!A78</f>
        <v>44908</v>
      </c>
      <c r="B78" s="305">
        <f>Global!B78</f>
        <v>0.54166666666666663</v>
      </c>
      <c r="C78" s="278">
        <f>Global!C78</f>
        <v>61</v>
      </c>
      <c r="D78" s="281" t="str">
        <f>Global!D78</f>
        <v>Croacia</v>
      </c>
      <c r="E78" s="280">
        <v>0</v>
      </c>
      <c r="F78" s="281" t="s">
        <v>4</v>
      </c>
      <c r="G78" s="280">
        <v>1</v>
      </c>
      <c r="H78" s="314" t="str">
        <f>Global!H78</f>
        <v>Argentina</v>
      </c>
      <c r="I78" s="283" t="str">
        <f>IF(OR(E78="",G78=""),"",IF(E78&gt;G78,"L",IF(G78&gt;E78,"V","E")))</f>
        <v>V</v>
      </c>
      <c r="J78" s="284"/>
      <c r="K78" s="285">
        <f>IF(Global!E78="","",Global!E78)</f>
        <v>0</v>
      </c>
      <c r="L78" s="285">
        <f>IF(Global!G78="","",Global!G78)</f>
        <v>3</v>
      </c>
      <c r="M78" s="296" t="str">
        <f t="shared" si="19"/>
        <v>V</v>
      </c>
      <c r="N78" s="287">
        <f>IF(M78="","",IF(AND(E78=K78,L78=G78),SEMIPuntosPorMarcador,0)+IF(M78=I78,SEMIPuntosPorGanador,0)+IF(E78-G78=K78-L78,SEMIPuntosPorDiferencia,0))</f>
        <v>7</v>
      </c>
      <c r="O78" s="166"/>
      <c r="P78" s="166"/>
      <c r="Q78" s="166"/>
      <c r="R78" s="166"/>
      <c r="S78" s="166"/>
    </row>
    <row r="79" spans="1:19" s="158" customFormat="1" ht="30.95" customHeight="1" thickBot="1" x14ac:dyDescent="0.25">
      <c r="A79" s="276">
        <f>Global!A79</f>
        <v>44909</v>
      </c>
      <c r="B79" s="306">
        <f>Global!B79</f>
        <v>0.54166666666666663</v>
      </c>
      <c r="C79" s="289">
        <f>Global!C79</f>
        <v>62</v>
      </c>
      <c r="D79" s="292" t="str">
        <f>Global!D79</f>
        <v>Marruecos (Morocco)</v>
      </c>
      <c r="E79" s="291">
        <v>1</v>
      </c>
      <c r="F79" s="292" t="s">
        <v>4</v>
      </c>
      <c r="G79" s="291">
        <v>2</v>
      </c>
      <c r="H79" s="315" t="str">
        <f>Global!H79</f>
        <v>Francia (France)</v>
      </c>
      <c r="I79" s="283" t="str">
        <f>IF(OR(E79="",G79=""),"",IF(E79&gt;G79,"L",IF(G79&gt;E79,"V","E")))</f>
        <v>V</v>
      </c>
      <c r="J79" s="284"/>
      <c r="K79" s="285">
        <f>IF(Global!E79="","",Global!E79)</f>
        <v>0</v>
      </c>
      <c r="L79" s="285">
        <f>IF(Global!G79="","",Global!G79)</f>
        <v>2</v>
      </c>
      <c r="M79" s="296" t="str">
        <f t="shared" si="19"/>
        <v>V</v>
      </c>
      <c r="N79" s="287">
        <f>IF(M79="","",IF(AND(E79=K79,L79=G79),SEMIPuntosPorMarcador,0)+IF(M79=I79,SEMIPuntosPorGanador,0)+IF(E79-G79=K79-L79,SEMIPuntosPorDiferencia,0))</f>
        <v>7</v>
      </c>
      <c r="O79" s="166"/>
      <c r="P79" s="166"/>
      <c r="Q79" s="166"/>
      <c r="R79" s="166"/>
      <c r="S79" s="166"/>
    </row>
    <row r="80" spans="1:19" s="158" customFormat="1" ht="17.25" customHeight="1" thickBot="1" x14ac:dyDescent="0.25">
      <c r="A80" s="297" t="str">
        <f>Global!A80</f>
        <v>TERCER PUESTO (Third Place)</v>
      </c>
      <c r="B80" s="312"/>
      <c r="C80" s="313"/>
      <c r="D80" s="298"/>
      <c r="E80" s="300"/>
      <c r="F80" s="298"/>
      <c r="G80" s="300"/>
      <c r="H80" s="298"/>
      <c r="I80" s="301"/>
      <c r="J80" s="117"/>
      <c r="K80" s="302"/>
      <c r="L80" s="302"/>
      <c r="M80" s="303" t="str">
        <f t="shared" si="19"/>
        <v/>
      </c>
      <c r="N80" s="304"/>
      <c r="O80" s="166"/>
      <c r="P80" s="166"/>
      <c r="Q80" s="166"/>
      <c r="R80" s="166"/>
      <c r="S80" s="166"/>
    </row>
    <row r="81" spans="1:19" s="158" customFormat="1" ht="30.95" customHeight="1" thickBot="1" x14ac:dyDescent="0.25">
      <c r="A81" s="276">
        <f>Global!A81</f>
        <v>44912</v>
      </c>
      <c r="B81" s="305">
        <f>Global!B81</f>
        <v>0.375</v>
      </c>
      <c r="C81" s="278">
        <f>Global!C81</f>
        <v>63</v>
      </c>
      <c r="D81" s="281" t="str">
        <f>Global!D81</f>
        <v>Croacia</v>
      </c>
      <c r="E81" s="280">
        <v>2</v>
      </c>
      <c r="F81" s="281" t="s">
        <v>4</v>
      </c>
      <c r="G81" s="280">
        <v>0</v>
      </c>
      <c r="H81" s="314" t="str">
        <f>Global!H81</f>
        <v>Marruecos (Morocco)</v>
      </c>
      <c r="I81" s="283" t="str">
        <f>IF(OR(E81="",G81=""),"",IF(E81&gt;G81,"L",IF(G81&gt;E81,"V","E")))</f>
        <v>L</v>
      </c>
      <c r="J81" s="284"/>
      <c r="K81" s="285">
        <f>IF(Global!E81="","",Global!E81)</f>
        <v>2</v>
      </c>
      <c r="L81" s="285">
        <f>IF(Global!G81="","",Global!G81)</f>
        <v>1</v>
      </c>
      <c r="M81" s="296" t="str">
        <f t="shared" si="19"/>
        <v>L</v>
      </c>
      <c r="N81" s="287">
        <f>IF(M81="","",IF(AND(E81=K81,L81=G81),TERCPuntosPorMarcador,0)+IF(M81=I81,TERCPuntosPorGanador,0)+IF(E81-G81=K81-L81,TERCPuntosPorDiferencia,0))</f>
        <v>8</v>
      </c>
      <c r="O81" s="166"/>
      <c r="P81" s="166"/>
      <c r="Q81" s="166"/>
      <c r="R81" s="166"/>
      <c r="S81" s="166"/>
    </row>
    <row r="82" spans="1:19" s="158" customFormat="1" ht="17.25" customHeight="1" thickBot="1" x14ac:dyDescent="0.25">
      <c r="A82" s="297" t="str">
        <f>Global!A82</f>
        <v>FINAL</v>
      </c>
      <c r="B82" s="298"/>
      <c r="C82" s="299"/>
      <c r="D82" s="298"/>
      <c r="E82" s="300"/>
      <c r="F82" s="298"/>
      <c r="G82" s="300"/>
      <c r="H82" s="298"/>
      <c r="I82" s="301"/>
      <c r="J82" s="117"/>
      <c r="K82" s="302"/>
      <c r="L82" s="302"/>
      <c r="M82" s="303" t="str">
        <f t="shared" si="19"/>
        <v/>
      </c>
      <c r="N82" s="304"/>
      <c r="O82" s="166"/>
      <c r="P82" s="166"/>
      <c r="Q82" s="166"/>
      <c r="R82" s="166"/>
      <c r="S82" s="166"/>
    </row>
    <row r="83" spans="1:19" s="158" customFormat="1" ht="30.95" customHeight="1" thickBot="1" x14ac:dyDescent="0.25">
      <c r="A83" s="276">
        <f>Global!A83</f>
        <v>44913</v>
      </c>
      <c r="B83" s="316">
        <f>Global!B83</f>
        <v>0.375</v>
      </c>
      <c r="C83" s="317">
        <f>Global!C83</f>
        <v>64</v>
      </c>
      <c r="D83" s="318" t="str">
        <f>Global!D83</f>
        <v>Argentina</v>
      </c>
      <c r="E83" s="280">
        <v>2</v>
      </c>
      <c r="F83" s="318" t="s">
        <v>4</v>
      </c>
      <c r="G83" s="280">
        <v>1</v>
      </c>
      <c r="H83" s="319" t="str">
        <f>Global!H83</f>
        <v>Francia (France)</v>
      </c>
      <c r="I83" s="283" t="str">
        <f>IF(OR(E83="",G83=""),"",IF(E83&gt;G83,"L",IF(G83&gt;E83,"V","E")))</f>
        <v>L</v>
      </c>
      <c r="J83" s="311"/>
      <c r="K83" s="320">
        <f>IF(Global!E83="","",Global!E83)</f>
        <v>2</v>
      </c>
      <c r="L83" s="320">
        <f>IF(Global!G83="","",Global!G83)</f>
        <v>2</v>
      </c>
      <c r="M83" s="286" t="str">
        <f t="shared" si="19"/>
        <v>E</v>
      </c>
      <c r="N83" s="287">
        <f>IF(M83="","",IF(AND(E83=K83,L83=G83),FINALPuntosPorMarcador,0)+IF(M83=I83,FINALPuntosPorGanador,0)+IF(E83-G83=K83-L83,FINALPuntosPorDiferencia,0))</f>
        <v>0</v>
      </c>
      <c r="O83" s="166"/>
      <c r="P83" s="166"/>
      <c r="Q83" s="166"/>
      <c r="R83" s="166"/>
      <c r="S83" s="166"/>
    </row>
    <row r="84" spans="1:19" ht="17.25" customHeight="1" x14ac:dyDescent="0.2">
      <c r="A84" s="262"/>
      <c r="B84" s="263"/>
      <c r="C84" s="264"/>
      <c r="D84" s="196"/>
      <c r="E84" s="192"/>
      <c r="F84" s="196"/>
      <c r="G84" s="192"/>
      <c r="H84" s="196"/>
      <c r="I84" s="195"/>
      <c r="J84" s="29"/>
      <c r="K84" s="198"/>
      <c r="L84" s="198"/>
      <c r="M84" s="265" t="s">
        <v>22</v>
      </c>
      <c r="N84" s="266">
        <f>SUM(N8:N83)</f>
        <v>102</v>
      </c>
      <c r="O84" s="161"/>
      <c r="P84" s="161"/>
      <c r="Q84" s="161"/>
      <c r="R84" s="161"/>
      <c r="S84" s="161"/>
    </row>
    <row r="85" spans="1:19" s="10" customFormat="1" ht="17.25" customHeight="1" x14ac:dyDescent="0.2">
      <c r="A85" s="87" t="str">
        <f>Global!A85</f>
        <v>FASE DE GRUPOS</v>
      </c>
      <c r="B85" s="88"/>
      <c r="C85" s="89"/>
      <c r="D85" s="90"/>
      <c r="E85" s="267"/>
      <c r="F85" s="90"/>
      <c r="G85" s="267"/>
      <c r="H85" s="92"/>
      <c r="I85" s="81"/>
      <c r="J85" s="30"/>
      <c r="K85" s="189"/>
      <c r="L85" s="189"/>
      <c r="M85" s="189"/>
      <c r="N85" s="189"/>
      <c r="O85" s="82"/>
      <c r="P85" s="82"/>
      <c r="Q85" s="82"/>
      <c r="R85" s="82"/>
      <c r="S85" s="82"/>
    </row>
    <row r="86" spans="1:19" ht="17.25" customHeight="1" x14ac:dyDescent="0.2">
      <c r="A86" s="83" t="str">
        <f>Global!A86</f>
        <v>Puntos por Marcador Atinado</v>
      </c>
      <c r="B86" s="83"/>
      <c r="C86" s="93"/>
      <c r="D86" s="83"/>
      <c r="E86" s="94">
        <f>Global!E86</f>
        <v>1</v>
      </c>
      <c r="F86" s="53"/>
      <c r="G86" s="268"/>
      <c r="H86" s="53"/>
      <c r="I86" s="57"/>
      <c r="J86" s="30"/>
      <c r="K86" s="167"/>
      <c r="L86" s="167"/>
      <c r="M86" s="167"/>
      <c r="N86" s="167"/>
      <c r="O86" s="167"/>
      <c r="P86" s="167"/>
      <c r="Q86" s="167"/>
      <c r="R86" s="167"/>
      <c r="S86" s="167"/>
    </row>
    <row r="87" spans="1:19" ht="17.25" customHeight="1" x14ac:dyDescent="0.2">
      <c r="A87" s="83" t="str">
        <f>Global!A87</f>
        <v>Puntos por Ganador/Empate Atinado</v>
      </c>
      <c r="B87" s="83"/>
      <c r="C87" s="93"/>
      <c r="D87" s="85"/>
      <c r="E87" s="94">
        <f>Global!E87</f>
        <v>1</v>
      </c>
      <c r="F87" s="53"/>
      <c r="G87" s="268"/>
      <c r="H87" s="53"/>
      <c r="I87" s="57"/>
      <c r="J87" s="30"/>
      <c r="K87" s="167"/>
      <c r="L87" s="167"/>
      <c r="M87" s="167"/>
      <c r="N87" s="167"/>
      <c r="O87" s="167"/>
      <c r="P87" s="167"/>
      <c r="Q87" s="167"/>
      <c r="R87" s="167"/>
      <c r="S87" s="167"/>
    </row>
    <row r="88" spans="1:19" ht="17.25" customHeight="1" x14ac:dyDescent="0.2">
      <c r="A88" s="83" t="str">
        <f>Global!A88</f>
        <v>Puntos por Ganador y Diferencia de Goles Atinado</v>
      </c>
      <c r="B88" s="84"/>
      <c r="C88" s="84"/>
      <c r="D88" s="85"/>
      <c r="E88" s="94">
        <f>Global!E88</f>
        <v>1</v>
      </c>
      <c r="F88" s="53"/>
      <c r="G88" s="268"/>
      <c r="H88" s="53"/>
      <c r="I88" s="57"/>
      <c r="J88" s="30"/>
      <c r="K88" s="167"/>
      <c r="L88" s="167"/>
      <c r="M88" s="167"/>
      <c r="N88" s="167"/>
      <c r="O88" s="167"/>
      <c r="P88" s="167"/>
      <c r="Q88" s="167"/>
      <c r="R88" s="167"/>
      <c r="S88" s="167"/>
    </row>
    <row r="89" spans="1:19" ht="17.25" customHeight="1" x14ac:dyDescent="0.2">
      <c r="A89" s="83"/>
      <c r="B89" s="84"/>
      <c r="C89" s="84"/>
      <c r="D89" s="85"/>
      <c r="E89" s="269"/>
      <c r="F89" s="53"/>
      <c r="G89" s="268"/>
      <c r="H89" s="53"/>
      <c r="I89" s="57"/>
      <c r="J89" s="30"/>
      <c r="K89" s="167"/>
      <c r="L89" s="167"/>
      <c r="M89" s="167"/>
      <c r="N89" s="167"/>
      <c r="O89" s="167"/>
      <c r="P89" s="167"/>
      <c r="Q89" s="167"/>
      <c r="R89" s="167"/>
      <c r="S89" s="167"/>
    </row>
    <row r="90" spans="1:19" ht="17.25" customHeight="1" x14ac:dyDescent="0.2">
      <c r="A90" s="87" t="str">
        <f>Global!A90</f>
        <v>OCTAVOS DE FINAL</v>
      </c>
      <c r="B90" s="55"/>
      <c r="C90" s="55"/>
      <c r="D90" s="53"/>
      <c r="E90" s="268"/>
      <c r="F90" s="53"/>
      <c r="G90" s="268"/>
      <c r="H90" s="53"/>
      <c r="I90" s="57"/>
      <c r="J90" s="30"/>
      <c r="K90" s="167"/>
      <c r="L90" s="167"/>
      <c r="M90" s="167"/>
      <c r="N90" s="167"/>
      <c r="O90" s="167"/>
      <c r="P90" s="167"/>
      <c r="Q90" s="167"/>
      <c r="R90" s="167"/>
      <c r="S90" s="167"/>
    </row>
    <row r="91" spans="1:19" ht="17.25" customHeight="1" x14ac:dyDescent="0.2">
      <c r="A91" s="83" t="str">
        <f>Global!A91</f>
        <v>Puntos por Marcador Atinado</v>
      </c>
      <c r="B91" s="83"/>
      <c r="C91" s="93"/>
      <c r="D91" s="83"/>
      <c r="E91" s="94">
        <f>Global!E91</f>
        <v>1</v>
      </c>
      <c r="F91" s="53"/>
      <c r="G91" s="268"/>
      <c r="H91" s="53"/>
      <c r="I91" s="57"/>
      <c r="J91" s="30"/>
      <c r="K91" s="167"/>
      <c r="L91" s="167"/>
      <c r="M91" s="167"/>
      <c r="N91" s="167"/>
      <c r="O91" s="167"/>
      <c r="P91" s="167"/>
      <c r="Q91" s="167"/>
      <c r="R91" s="167"/>
      <c r="S91" s="167"/>
    </row>
    <row r="92" spans="1:19" ht="17.25" customHeight="1" x14ac:dyDescent="0.2">
      <c r="A92" s="83" t="str">
        <f>Global!A92</f>
        <v>Puntos por Ganador/Empate Atinado</v>
      </c>
      <c r="B92" s="83"/>
      <c r="C92" s="93"/>
      <c r="D92" s="85"/>
      <c r="E92" s="94">
        <f>Global!E92</f>
        <v>3</v>
      </c>
      <c r="F92" s="53"/>
      <c r="G92" s="268"/>
      <c r="H92" s="53"/>
      <c r="I92" s="57"/>
      <c r="J92" s="30"/>
      <c r="K92" s="167"/>
      <c r="L92" s="167"/>
      <c r="M92" s="167"/>
      <c r="N92" s="167"/>
      <c r="O92" s="167"/>
      <c r="P92" s="167"/>
      <c r="Q92" s="167"/>
      <c r="R92" s="167"/>
      <c r="S92" s="167"/>
    </row>
    <row r="93" spans="1:19" ht="17.25" customHeight="1" x14ac:dyDescent="0.2">
      <c r="A93" s="83" t="str">
        <f>Global!A93</f>
        <v>Puntos por Ganador y Diferencia de Goles Atinado</v>
      </c>
      <c r="B93" s="84"/>
      <c r="C93" s="84"/>
      <c r="D93" s="85"/>
      <c r="E93" s="94">
        <f>Global!E93</f>
        <v>1</v>
      </c>
      <c r="F93" s="53"/>
      <c r="G93" s="268"/>
      <c r="H93" s="53"/>
      <c r="I93" s="57"/>
      <c r="J93" s="30"/>
      <c r="K93" s="167"/>
      <c r="L93" s="167"/>
      <c r="M93" s="167"/>
      <c r="N93" s="167"/>
      <c r="O93" s="167"/>
      <c r="P93" s="167"/>
      <c r="Q93" s="167"/>
      <c r="R93" s="167"/>
      <c r="S93" s="167"/>
    </row>
    <row r="94" spans="1:19" ht="17.25" customHeight="1" x14ac:dyDescent="0.2">
      <c r="A94" s="54"/>
      <c r="B94" s="55"/>
      <c r="C94" s="55"/>
      <c r="D94" s="53"/>
      <c r="E94" s="268"/>
      <c r="F94" s="53"/>
      <c r="G94" s="268"/>
      <c r="H94" s="53"/>
      <c r="I94" s="57"/>
      <c r="J94" s="30"/>
      <c r="K94" s="167"/>
      <c r="L94" s="167"/>
      <c r="M94" s="167"/>
      <c r="N94" s="167"/>
      <c r="O94" s="167"/>
      <c r="P94" s="167"/>
      <c r="Q94" s="167"/>
      <c r="R94" s="167"/>
      <c r="S94" s="167"/>
    </row>
    <row r="95" spans="1:19" ht="17.25" customHeight="1" x14ac:dyDescent="0.2">
      <c r="A95" s="87" t="str">
        <f>Global!A95</f>
        <v>CUARTOS DE FINAL</v>
      </c>
      <c r="B95" s="55"/>
      <c r="C95" s="55"/>
      <c r="D95" s="53"/>
      <c r="E95" s="268"/>
      <c r="F95" s="53"/>
      <c r="G95" s="268"/>
      <c r="H95" s="53"/>
      <c r="I95" s="57"/>
      <c r="J95" s="30"/>
      <c r="K95" s="167"/>
      <c r="L95" s="167"/>
      <c r="M95" s="167"/>
      <c r="N95" s="167"/>
      <c r="O95" s="167"/>
      <c r="P95" s="167"/>
      <c r="Q95" s="167"/>
      <c r="R95" s="167"/>
      <c r="S95" s="167"/>
    </row>
    <row r="96" spans="1:19" ht="17.25" customHeight="1" x14ac:dyDescent="0.2">
      <c r="A96" s="83" t="str">
        <f>Global!A96</f>
        <v>Puntos por Marcador Atinado</v>
      </c>
      <c r="B96" s="83"/>
      <c r="C96" s="93"/>
      <c r="D96" s="83"/>
      <c r="E96" s="94">
        <f>Global!E96</f>
        <v>1</v>
      </c>
      <c r="F96" s="53"/>
      <c r="G96" s="268"/>
      <c r="H96" s="53"/>
      <c r="I96" s="57"/>
      <c r="J96" s="30"/>
      <c r="K96" s="167"/>
      <c r="L96" s="167"/>
      <c r="M96" s="167"/>
      <c r="N96" s="167"/>
      <c r="O96" s="167"/>
      <c r="P96" s="167"/>
      <c r="Q96" s="167"/>
      <c r="R96" s="167"/>
      <c r="S96" s="167"/>
    </row>
    <row r="97" spans="1:19" ht="17.25" customHeight="1" x14ac:dyDescent="0.2">
      <c r="A97" s="83" t="str">
        <f>Global!A97</f>
        <v>Puntos por Ganador/Empate Atinado</v>
      </c>
      <c r="B97" s="83"/>
      <c r="C97" s="93"/>
      <c r="D97" s="85"/>
      <c r="E97" s="94">
        <f>Global!E97</f>
        <v>5</v>
      </c>
      <c r="F97" s="53"/>
      <c r="G97" s="268"/>
      <c r="H97" s="53"/>
      <c r="I97" s="57"/>
      <c r="J97" s="30"/>
      <c r="K97" s="167"/>
      <c r="L97" s="167"/>
      <c r="M97" s="167"/>
      <c r="N97" s="167"/>
      <c r="O97" s="167"/>
      <c r="P97" s="167"/>
      <c r="Q97" s="167"/>
      <c r="R97" s="167"/>
      <c r="S97" s="167"/>
    </row>
    <row r="98" spans="1:19" ht="17.25" customHeight="1" x14ac:dyDescent="0.2">
      <c r="A98" s="83" t="str">
        <f>Global!A98</f>
        <v>Puntos por Ganador y Diferencia de Goles Atinado</v>
      </c>
      <c r="B98" s="84"/>
      <c r="C98" s="84"/>
      <c r="D98" s="85"/>
      <c r="E98" s="94">
        <f>Global!E98</f>
        <v>1</v>
      </c>
      <c r="F98" s="53"/>
      <c r="G98" s="268"/>
      <c r="H98" s="53"/>
      <c r="I98" s="57"/>
      <c r="J98" s="30"/>
      <c r="K98" s="167"/>
      <c r="L98" s="167"/>
      <c r="M98" s="167"/>
      <c r="N98" s="167"/>
      <c r="O98" s="167"/>
      <c r="P98" s="167"/>
      <c r="Q98" s="167"/>
      <c r="R98" s="167"/>
      <c r="S98" s="167"/>
    </row>
    <row r="99" spans="1:19" ht="17.25" customHeight="1" x14ac:dyDescent="0.2">
      <c r="A99" s="54"/>
      <c r="B99" s="55"/>
      <c r="C99" s="55"/>
      <c r="D99" s="53"/>
      <c r="E99" s="268"/>
      <c r="F99" s="53"/>
      <c r="G99" s="268"/>
      <c r="H99" s="53"/>
      <c r="I99" s="57"/>
      <c r="J99" s="30"/>
      <c r="K99" s="167"/>
      <c r="L99" s="167"/>
      <c r="M99" s="167"/>
      <c r="N99" s="167"/>
      <c r="O99" s="167"/>
      <c r="P99" s="167"/>
      <c r="Q99" s="167"/>
      <c r="R99" s="167"/>
      <c r="S99" s="167"/>
    </row>
    <row r="100" spans="1:19" ht="17.25" customHeight="1" x14ac:dyDescent="0.2">
      <c r="A100" s="87" t="str">
        <f>Global!A100</f>
        <v>SEMIFINAL</v>
      </c>
      <c r="B100" s="55"/>
      <c r="C100" s="55"/>
      <c r="D100" s="53"/>
      <c r="E100" s="268"/>
      <c r="F100" s="53"/>
      <c r="G100" s="268"/>
      <c r="H100" s="53"/>
      <c r="I100" s="57"/>
      <c r="J100" s="30"/>
      <c r="K100" s="167"/>
      <c r="L100" s="167"/>
      <c r="M100" s="167"/>
      <c r="N100" s="167"/>
      <c r="O100" s="167"/>
      <c r="P100" s="167"/>
      <c r="Q100" s="167"/>
      <c r="R100" s="167"/>
      <c r="S100" s="167"/>
    </row>
    <row r="101" spans="1:19" ht="17.25" customHeight="1" x14ac:dyDescent="0.2">
      <c r="A101" s="83" t="str">
        <f>Global!A101</f>
        <v>Puntos por Marcador Atinado</v>
      </c>
      <c r="B101" s="83"/>
      <c r="C101" s="93"/>
      <c r="D101" s="83"/>
      <c r="E101" s="94">
        <f>Global!E101</f>
        <v>1</v>
      </c>
      <c r="F101" s="53"/>
      <c r="G101" s="268"/>
      <c r="H101" s="53"/>
      <c r="I101" s="57"/>
      <c r="J101" s="30"/>
      <c r="K101" s="167"/>
      <c r="L101" s="167"/>
      <c r="M101" s="167"/>
      <c r="N101" s="167"/>
      <c r="O101" s="167"/>
      <c r="P101" s="167"/>
      <c r="Q101" s="167"/>
      <c r="R101" s="167"/>
      <c r="S101" s="167"/>
    </row>
    <row r="102" spans="1:19" ht="17.25" customHeight="1" x14ac:dyDescent="0.2">
      <c r="A102" s="83" t="str">
        <f>Global!A102</f>
        <v>Puntos por Ganador/Empate Atinado</v>
      </c>
      <c r="B102" s="83"/>
      <c r="C102" s="93"/>
      <c r="D102" s="85"/>
      <c r="E102" s="94">
        <f>Global!E102</f>
        <v>7</v>
      </c>
      <c r="F102" s="53"/>
      <c r="G102" s="268"/>
      <c r="H102" s="53"/>
      <c r="I102" s="57"/>
      <c r="J102" s="30"/>
      <c r="K102" s="167"/>
      <c r="L102" s="167"/>
      <c r="M102" s="167"/>
      <c r="N102" s="167"/>
      <c r="O102" s="167"/>
      <c r="P102" s="167"/>
      <c r="Q102" s="167"/>
      <c r="R102" s="167"/>
      <c r="S102" s="167"/>
    </row>
    <row r="103" spans="1:19" ht="17.25" customHeight="1" x14ac:dyDescent="0.2">
      <c r="A103" s="83" t="str">
        <f>Global!A103</f>
        <v>Puntos por Ganador y Diferencia de Goles Atinado</v>
      </c>
      <c r="B103" s="84"/>
      <c r="C103" s="84"/>
      <c r="D103" s="85"/>
      <c r="E103" s="94">
        <f>Global!E103</f>
        <v>1</v>
      </c>
      <c r="F103" s="53"/>
      <c r="G103" s="268"/>
      <c r="H103" s="53"/>
      <c r="I103" s="57"/>
      <c r="J103" s="30"/>
      <c r="K103" s="167"/>
      <c r="L103" s="167"/>
      <c r="M103" s="167"/>
      <c r="N103" s="167"/>
      <c r="O103" s="167"/>
      <c r="P103" s="167"/>
      <c r="Q103" s="167"/>
      <c r="R103" s="167"/>
      <c r="S103" s="167"/>
    </row>
    <row r="104" spans="1:19" ht="17.25" customHeight="1" x14ac:dyDescent="0.2">
      <c r="A104" s="54"/>
      <c r="B104" s="55"/>
      <c r="C104" s="55"/>
      <c r="D104" s="53"/>
      <c r="E104" s="268"/>
      <c r="F104" s="53"/>
      <c r="G104" s="268"/>
      <c r="H104" s="53"/>
      <c r="I104" s="57"/>
      <c r="J104" s="30"/>
      <c r="K104" s="167"/>
      <c r="L104" s="167"/>
      <c r="M104" s="167"/>
      <c r="N104" s="167"/>
      <c r="O104" s="167"/>
      <c r="P104" s="167"/>
      <c r="Q104" s="167"/>
      <c r="R104" s="167"/>
      <c r="S104" s="167"/>
    </row>
    <row r="105" spans="1:19" ht="17.25" customHeight="1" x14ac:dyDescent="0.2">
      <c r="A105" s="87" t="str">
        <f>Global!A105</f>
        <v>TERCER LUGAR</v>
      </c>
      <c r="B105" s="55"/>
      <c r="C105" s="55"/>
      <c r="D105" s="53"/>
      <c r="E105" s="268"/>
      <c r="F105" s="53"/>
      <c r="G105" s="268"/>
      <c r="H105" s="53"/>
      <c r="I105" s="57"/>
      <c r="J105" s="30"/>
      <c r="K105" s="167"/>
      <c r="L105" s="167"/>
      <c r="M105" s="167"/>
      <c r="N105" s="167"/>
      <c r="O105" s="167"/>
      <c r="P105" s="167"/>
      <c r="Q105" s="167"/>
      <c r="R105" s="167"/>
      <c r="S105" s="167"/>
    </row>
    <row r="106" spans="1:19" ht="17.25" customHeight="1" x14ac:dyDescent="0.2">
      <c r="A106" s="83" t="str">
        <f>Global!A106</f>
        <v>Puntos por Marcador Atinado</v>
      </c>
      <c r="B106" s="83"/>
      <c r="C106" s="93"/>
      <c r="D106" s="83"/>
      <c r="E106" s="94">
        <f>Global!E106</f>
        <v>1</v>
      </c>
      <c r="F106" s="53"/>
      <c r="G106" s="268"/>
      <c r="H106" s="53"/>
      <c r="I106" s="57"/>
      <c r="J106" s="30"/>
      <c r="K106" s="167"/>
      <c r="L106" s="167"/>
      <c r="M106" s="167"/>
      <c r="N106" s="167"/>
      <c r="O106" s="167"/>
      <c r="P106" s="167"/>
      <c r="Q106" s="167"/>
      <c r="R106" s="167"/>
      <c r="S106" s="167"/>
    </row>
    <row r="107" spans="1:19" ht="17.25" customHeight="1" x14ac:dyDescent="0.2">
      <c r="A107" s="83" t="str">
        <f>Global!A107</f>
        <v>Puntos por Ganador/Empate Atinado</v>
      </c>
      <c r="B107" s="83"/>
      <c r="C107" s="93"/>
      <c r="D107" s="85"/>
      <c r="E107" s="94">
        <f>Global!E107</f>
        <v>8</v>
      </c>
      <c r="F107" s="53"/>
      <c r="G107" s="268"/>
      <c r="H107" s="53"/>
      <c r="I107" s="57"/>
      <c r="J107" s="30"/>
      <c r="K107" s="167"/>
      <c r="L107" s="167"/>
      <c r="M107" s="167"/>
      <c r="N107" s="167"/>
      <c r="O107" s="167"/>
      <c r="P107" s="167"/>
      <c r="Q107" s="167"/>
      <c r="R107" s="167"/>
      <c r="S107" s="167"/>
    </row>
    <row r="108" spans="1:19" ht="17.25" customHeight="1" x14ac:dyDescent="0.2">
      <c r="A108" s="83" t="str">
        <f>Global!A108</f>
        <v>Puntos por Ganador y Diferencia de Goles Atinado</v>
      </c>
      <c r="B108" s="84"/>
      <c r="C108" s="84"/>
      <c r="D108" s="85"/>
      <c r="E108" s="94">
        <f>Global!E108</f>
        <v>1</v>
      </c>
      <c r="F108" s="53"/>
      <c r="G108" s="268"/>
      <c r="H108" s="53"/>
      <c r="I108" s="57"/>
      <c r="J108" s="30"/>
      <c r="K108" s="167"/>
      <c r="L108" s="167"/>
      <c r="M108" s="167"/>
      <c r="N108" s="167"/>
      <c r="O108" s="167"/>
      <c r="P108" s="167"/>
      <c r="Q108" s="167"/>
      <c r="R108" s="167"/>
      <c r="S108" s="167"/>
    </row>
    <row r="109" spans="1:19" ht="17.25" customHeight="1" x14ac:dyDescent="0.2">
      <c r="A109" s="83"/>
      <c r="B109" s="84"/>
      <c r="C109" s="84"/>
      <c r="D109" s="85"/>
      <c r="E109" s="94"/>
      <c r="F109" s="53"/>
      <c r="G109" s="268"/>
      <c r="H109" s="53"/>
      <c r="I109" s="57"/>
      <c r="J109" s="30"/>
      <c r="K109" s="167"/>
      <c r="L109" s="167"/>
      <c r="M109" s="167"/>
      <c r="N109" s="167"/>
      <c r="O109" s="167"/>
      <c r="P109" s="167"/>
      <c r="Q109" s="167"/>
      <c r="R109" s="167"/>
      <c r="S109" s="167"/>
    </row>
    <row r="110" spans="1:19" ht="17.25" customHeight="1" x14ac:dyDescent="0.2">
      <c r="A110" s="87" t="str">
        <f>Global!A110</f>
        <v>FINAL</v>
      </c>
      <c r="B110" s="55"/>
      <c r="C110" s="55"/>
      <c r="D110" s="53"/>
      <c r="E110" s="268"/>
      <c r="F110" s="53"/>
      <c r="G110" s="268"/>
      <c r="H110" s="53"/>
      <c r="I110" s="57"/>
      <c r="J110" s="30"/>
      <c r="K110" s="167"/>
      <c r="L110" s="167"/>
      <c r="M110" s="167"/>
      <c r="N110" s="167"/>
      <c r="O110" s="167"/>
      <c r="P110" s="167"/>
      <c r="Q110" s="167"/>
      <c r="R110" s="167"/>
      <c r="S110" s="167"/>
    </row>
    <row r="111" spans="1:19" ht="17.25" customHeight="1" x14ac:dyDescent="0.2">
      <c r="A111" s="83" t="str">
        <f>Global!A111</f>
        <v>Puntos por Marcador Atinado</v>
      </c>
      <c r="B111" s="83"/>
      <c r="C111" s="93"/>
      <c r="D111" s="83"/>
      <c r="E111" s="94">
        <f>Global!E111</f>
        <v>1</v>
      </c>
      <c r="F111" s="53"/>
      <c r="G111" s="268"/>
      <c r="H111" s="53"/>
      <c r="I111" s="57"/>
      <c r="J111" s="30"/>
      <c r="K111" s="167"/>
      <c r="L111" s="167"/>
      <c r="M111" s="167"/>
      <c r="N111" s="167"/>
      <c r="O111" s="167"/>
      <c r="P111" s="167"/>
      <c r="Q111" s="167"/>
      <c r="R111" s="167"/>
      <c r="S111" s="167"/>
    </row>
    <row r="112" spans="1:19" ht="17.25" customHeight="1" x14ac:dyDescent="0.2">
      <c r="A112" s="83" t="str">
        <f>Global!A112</f>
        <v>Puntos por Ganador/Empate Atinado</v>
      </c>
      <c r="B112" s="83"/>
      <c r="C112" s="93"/>
      <c r="D112" s="85"/>
      <c r="E112" s="94">
        <f>Global!E112</f>
        <v>10</v>
      </c>
      <c r="F112" s="53"/>
      <c r="G112" s="268"/>
      <c r="H112" s="53"/>
      <c r="I112" s="57"/>
      <c r="J112" s="30"/>
      <c r="K112" s="167"/>
      <c r="L112" s="167"/>
      <c r="M112" s="167"/>
      <c r="N112" s="167"/>
      <c r="O112" s="167"/>
      <c r="P112" s="167"/>
      <c r="Q112" s="167"/>
      <c r="R112" s="167"/>
      <c r="S112" s="167"/>
    </row>
    <row r="113" spans="1:19" ht="17.25" customHeight="1" x14ac:dyDescent="0.2">
      <c r="A113" s="83" t="str">
        <f>Global!A113</f>
        <v>Puntos por Ganador y Diferencia de Goles Atinado</v>
      </c>
      <c r="B113" s="84"/>
      <c r="C113" s="84"/>
      <c r="D113" s="85"/>
      <c r="E113" s="94">
        <f>Global!E113</f>
        <v>1</v>
      </c>
      <c r="F113" s="53"/>
      <c r="G113" s="268"/>
      <c r="H113" s="53"/>
      <c r="I113" s="57"/>
      <c r="J113" s="30"/>
      <c r="K113" s="167"/>
      <c r="L113" s="167"/>
      <c r="M113" s="167"/>
      <c r="N113" s="167"/>
      <c r="O113" s="167"/>
      <c r="P113" s="167"/>
      <c r="Q113" s="167"/>
      <c r="R113" s="167"/>
      <c r="S113" s="167"/>
    </row>
    <row r="114" spans="1:19" ht="17.25" customHeight="1" x14ac:dyDescent="0.2">
      <c r="A114" s="54"/>
      <c r="B114" s="55"/>
      <c r="C114" s="55"/>
      <c r="D114" s="53"/>
      <c r="E114" s="268"/>
      <c r="F114" s="53"/>
      <c r="G114" s="268"/>
      <c r="H114" s="53"/>
      <c r="I114" s="57"/>
      <c r="J114" s="30"/>
      <c r="K114" s="167"/>
      <c r="L114" s="167"/>
      <c r="M114" s="167"/>
      <c r="N114" s="167"/>
      <c r="O114" s="167"/>
      <c r="P114" s="167"/>
      <c r="Q114" s="167"/>
      <c r="R114" s="167"/>
      <c r="S114" s="167"/>
    </row>
    <row r="115" spans="1:19" ht="17.25" customHeight="1" x14ac:dyDescent="0.2">
      <c r="A115" s="54"/>
      <c r="B115" s="55"/>
      <c r="C115" s="55"/>
      <c r="D115" s="53"/>
      <c r="E115" s="268"/>
      <c r="F115" s="53"/>
      <c r="G115" s="268"/>
      <c r="H115" s="53"/>
      <c r="I115" s="57"/>
      <c r="J115" s="30"/>
      <c r="K115" s="167"/>
      <c r="L115" s="167"/>
      <c r="M115" s="167"/>
      <c r="N115" s="167"/>
      <c r="O115" s="167"/>
      <c r="P115" s="167"/>
      <c r="Q115" s="167"/>
      <c r="R115" s="167"/>
      <c r="S115" s="167"/>
    </row>
    <row r="116" spans="1:19" ht="17.25" customHeight="1" x14ac:dyDescent="0.2">
      <c r="A116" s="54"/>
      <c r="B116" s="55"/>
      <c r="C116" s="55"/>
      <c r="D116" s="53"/>
      <c r="E116" s="268"/>
      <c r="F116" s="53"/>
      <c r="G116" s="268"/>
      <c r="H116" s="53"/>
      <c r="I116" s="57"/>
      <c r="J116" s="30"/>
      <c r="K116" s="167"/>
      <c r="L116" s="167"/>
      <c r="M116" s="167"/>
      <c r="N116" s="167"/>
      <c r="O116" s="167"/>
      <c r="P116" s="167"/>
      <c r="Q116" s="167"/>
      <c r="R116" s="167"/>
      <c r="S116" s="167"/>
    </row>
    <row r="117" spans="1:19" ht="17.25" customHeight="1" x14ac:dyDescent="0.2">
      <c r="A117" s="54"/>
      <c r="B117" s="55"/>
      <c r="C117" s="55"/>
      <c r="D117" s="53"/>
      <c r="E117" s="268"/>
      <c r="F117" s="53"/>
      <c r="G117" s="268"/>
      <c r="H117" s="53"/>
      <c r="I117" s="57"/>
      <c r="J117" s="30"/>
      <c r="K117" s="167"/>
      <c r="L117" s="167"/>
      <c r="M117" s="167"/>
      <c r="N117" s="167"/>
      <c r="O117" s="167"/>
      <c r="P117" s="167"/>
      <c r="Q117" s="167"/>
      <c r="R117" s="167"/>
      <c r="S117" s="167"/>
    </row>
    <row r="118" spans="1:19" ht="17.25" customHeight="1" x14ac:dyDescent="0.2">
      <c r="A118" s="54"/>
      <c r="B118" s="55"/>
      <c r="C118" s="55"/>
      <c r="D118" s="53"/>
      <c r="E118" s="268"/>
      <c r="F118" s="53"/>
      <c r="G118" s="268"/>
      <c r="H118" s="53"/>
      <c r="I118" s="57"/>
      <c r="J118" s="30"/>
      <c r="K118" s="167"/>
      <c r="L118" s="167"/>
      <c r="M118" s="167"/>
      <c r="N118" s="167"/>
      <c r="O118" s="167"/>
      <c r="P118" s="167"/>
      <c r="Q118" s="167"/>
      <c r="R118" s="167"/>
      <c r="S118" s="167"/>
    </row>
    <row r="119" spans="1:19" ht="17.25" customHeight="1" x14ac:dyDescent="0.2">
      <c r="A119" s="54"/>
      <c r="B119" s="55"/>
      <c r="C119" s="55"/>
      <c r="D119" s="53"/>
      <c r="E119" s="268"/>
      <c r="F119" s="53"/>
      <c r="G119" s="268"/>
      <c r="H119" s="53"/>
      <c r="I119" s="57"/>
      <c r="J119" s="30"/>
      <c r="K119" s="167"/>
      <c r="L119" s="167"/>
      <c r="M119" s="167"/>
      <c r="N119" s="167"/>
      <c r="O119" s="167"/>
      <c r="P119" s="167"/>
      <c r="Q119" s="167"/>
      <c r="R119" s="167"/>
      <c r="S119" s="167"/>
    </row>
    <row r="120" spans="1:19" ht="17.25" customHeight="1" x14ac:dyDescent="0.2">
      <c r="A120" s="54"/>
      <c r="B120" s="55"/>
      <c r="C120" s="55"/>
      <c r="D120" s="53"/>
      <c r="E120" s="268"/>
      <c r="F120" s="53"/>
      <c r="G120" s="268"/>
      <c r="H120" s="53"/>
      <c r="I120" s="57"/>
      <c r="J120" s="30"/>
      <c r="K120" s="167"/>
      <c r="L120" s="167"/>
      <c r="M120" s="167"/>
      <c r="N120" s="167"/>
      <c r="O120" s="167"/>
      <c r="P120" s="167"/>
      <c r="Q120" s="167"/>
      <c r="R120" s="167"/>
      <c r="S120" s="167"/>
    </row>
  </sheetData>
  <sheetProtection sheet="1" objects="1" scenarios="1"/>
  <mergeCells count="3">
    <mergeCell ref="A1:N1"/>
    <mergeCell ref="B3:D3"/>
    <mergeCell ref="B4:D4"/>
  </mergeCells>
  <dataValidations count="1">
    <dataValidation type="whole" allowBlank="1" showInputMessage="1" showErrorMessage="1" sqref="E3:E85 E114:E120 E89:E90 E94:E95 E99:E100 E104:E105 E110" xr:uid="{AA111EAF-CF1E-4791-B9A1-C0D8B52FADFF}">
      <formula1>0</formula1>
      <formula2>20</formula2>
    </dataValidation>
  </dataValidations>
  <hyperlinks>
    <hyperlink ref="A1:N1" location="Global!A1" display="Quiniela Mundial 2010" xr:uid="{CFD90D21-0498-46EB-A2FA-00B81567AE87}"/>
  </hyperlinks>
  <pageMargins left="0.7" right="0.7" top="0.75" bottom="0.75" header="0.3" footer="0.3"/>
  <pageSetup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34"/>
  <dimension ref="A1:S120"/>
  <sheetViews>
    <sheetView workbookViewId="0">
      <selection activeCell="A2" sqref="A1:N1048576"/>
    </sheetView>
  </sheetViews>
  <sheetFormatPr defaultColWidth="9.140625" defaultRowHeight="17.25" customHeight="1" x14ac:dyDescent="0.2"/>
  <cols>
    <col min="1" max="1" width="12" style="270" customWidth="1"/>
    <col min="2" max="2" width="10.7109375" style="271" customWidth="1"/>
    <col min="3" max="3" width="6.85546875" style="271" bestFit="1" customWidth="1"/>
    <col min="4" max="4" width="12.42578125" style="157" customWidth="1"/>
    <col min="5" max="5" width="3.7109375" style="272" customWidth="1"/>
    <col min="6" max="6" width="5.42578125" style="157" customWidth="1"/>
    <col min="7" max="7" width="3.85546875" style="272" customWidth="1"/>
    <col min="8" max="8" width="13" style="157" customWidth="1"/>
    <col min="9" max="9" width="5.85546875" style="273" customWidth="1"/>
    <col min="10" max="10" width="3" style="10" customWidth="1"/>
    <col min="11" max="11" width="5" style="274" customWidth="1"/>
    <col min="12" max="12" width="5.28515625" style="274" customWidth="1"/>
    <col min="13" max="13" width="6.5703125" style="275" customWidth="1"/>
    <col min="14" max="14" width="7.7109375" style="10" bestFit="1" customWidth="1"/>
    <col min="15" max="16384" width="9.140625" style="157"/>
  </cols>
  <sheetData>
    <row r="1" spans="1:19" ht="26.25" customHeight="1" x14ac:dyDescent="0.35">
      <c r="A1" s="352" t="s">
        <v>82</v>
      </c>
      <c r="B1" s="352"/>
      <c r="C1" s="352"/>
      <c r="D1" s="352"/>
      <c r="E1" s="352"/>
      <c r="F1" s="352"/>
      <c r="G1" s="352"/>
      <c r="H1" s="352"/>
      <c r="I1" s="352"/>
      <c r="J1" s="352"/>
      <c r="K1" s="352"/>
      <c r="L1" s="352"/>
      <c r="M1" s="352"/>
      <c r="N1" s="352"/>
      <c r="O1" s="161"/>
      <c r="P1" s="161"/>
      <c r="Q1" s="161"/>
      <c r="R1" s="161"/>
      <c r="S1" s="161"/>
    </row>
    <row r="2" spans="1:19" ht="12.75" customHeight="1" x14ac:dyDescent="0.3">
      <c r="A2" s="28"/>
      <c r="B2" s="28"/>
      <c r="C2" s="28"/>
      <c r="D2" s="28"/>
      <c r="E2" s="1"/>
      <c r="F2" s="28"/>
      <c r="G2" s="1"/>
      <c r="H2" s="28"/>
      <c r="I2" s="28"/>
      <c r="J2" s="28"/>
      <c r="K2" s="33"/>
      <c r="L2" s="33"/>
      <c r="M2" s="28"/>
      <c r="N2" s="28"/>
      <c r="O2" s="161"/>
      <c r="P2" s="161"/>
      <c r="Q2" s="161"/>
      <c r="R2" s="161"/>
      <c r="S2" s="161"/>
    </row>
    <row r="3" spans="1:19" ht="17.25" customHeight="1" x14ac:dyDescent="0.2">
      <c r="A3" s="191" t="s">
        <v>17</v>
      </c>
      <c r="B3" s="353" t="s">
        <v>167</v>
      </c>
      <c r="C3" s="353"/>
      <c r="D3" s="353"/>
      <c r="E3" s="192"/>
      <c r="F3" s="193"/>
      <c r="G3" s="192"/>
      <c r="H3" s="194"/>
      <c r="I3" s="195"/>
      <c r="J3" s="29"/>
      <c r="K3" s="34"/>
      <c r="L3" s="34"/>
      <c r="M3" s="196"/>
      <c r="N3" s="29"/>
      <c r="O3" s="161"/>
      <c r="P3" s="161"/>
      <c r="Q3" s="161"/>
      <c r="R3" s="161"/>
      <c r="S3" s="161"/>
    </row>
    <row r="4" spans="1:19" ht="17.25" customHeight="1" thickBot="1" x14ac:dyDescent="0.25">
      <c r="A4" s="197" t="s">
        <v>18</v>
      </c>
      <c r="B4" s="354" t="s">
        <v>166</v>
      </c>
      <c r="C4" s="354"/>
      <c r="D4" s="354"/>
      <c r="E4" s="192"/>
      <c r="F4" s="196"/>
      <c r="G4" s="192"/>
      <c r="H4" s="196"/>
      <c r="I4" s="195"/>
      <c r="J4" s="29"/>
      <c r="K4" s="198"/>
      <c r="L4" s="198"/>
      <c r="M4" s="199"/>
      <c r="N4" s="29"/>
      <c r="O4" s="161"/>
      <c r="P4" s="161"/>
      <c r="Q4" s="161"/>
      <c r="R4" s="161"/>
      <c r="S4" s="161"/>
    </row>
    <row r="5" spans="1:19" ht="17.25" customHeight="1" thickBot="1" x14ac:dyDescent="0.25">
      <c r="A5" s="197"/>
      <c r="B5" s="200"/>
      <c r="C5" s="200"/>
      <c r="D5" s="201"/>
      <c r="E5" s="192"/>
      <c r="F5" s="196"/>
      <c r="G5" s="192"/>
      <c r="H5" s="196"/>
      <c r="I5" s="195"/>
      <c r="J5" s="29"/>
      <c r="K5" s="202" t="s">
        <v>19</v>
      </c>
      <c r="L5" s="203"/>
      <c r="M5" s="204"/>
      <c r="N5" s="29"/>
      <c r="O5" s="161"/>
      <c r="P5" s="161"/>
      <c r="Q5" s="161"/>
      <c r="R5" s="161"/>
      <c r="S5" s="161"/>
    </row>
    <row r="6" spans="1:19" s="168" customFormat="1" ht="34.5" customHeight="1" thickBot="1" x14ac:dyDescent="0.25">
      <c r="A6" s="205" t="s">
        <v>0</v>
      </c>
      <c r="B6" s="206" t="s">
        <v>1</v>
      </c>
      <c r="C6" s="206" t="s">
        <v>25</v>
      </c>
      <c r="D6" s="207" t="s">
        <v>2</v>
      </c>
      <c r="E6" s="208"/>
      <c r="F6" s="209" t="s">
        <v>20</v>
      </c>
      <c r="G6" s="208"/>
      <c r="H6" s="209" t="s">
        <v>3</v>
      </c>
      <c r="I6" s="209" t="s">
        <v>21</v>
      </c>
      <c r="J6" s="210"/>
      <c r="K6" s="211" t="s">
        <v>109</v>
      </c>
      <c r="L6" s="211" t="s">
        <v>112</v>
      </c>
      <c r="M6" s="212" t="s">
        <v>110</v>
      </c>
      <c r="N6" s="213" t="s">
        <v>111</v>
      </c>
      <c r="O6" s="165"/>
      <c r="P6" s="165"/>
      <c r="Q6" s="165"/>
      <c r="R6" s="165"/>
      <c r="S6" s="165"/>
    </row>
    <row r="7" spans="1:19" ht="17.25" customHeight="1" thickBot="1" x14ac:dyDescent="0.25">
      <c r="A7" s="214" t="str">
        <f>Global!A7</f>
        <v>GRUPO A (Group A)</v>
      </c>
      <c r="B7" s="215"/>
      <c r="C7" s="216"/>
      <c r="D7" s="215"/>
      <c r="E7" s="217"/>
      <c r="F7" s="215"/>
      <c r="G7" s="217"/>
      <c r="H7" s="215"/>
      <c r="I7" s="218"/>
      <c r="J7" s="77"/>
      <c r="K7" s="219"/>
      <c r="L7" s="219"/>
      <c r="M7" s="220"/>
      <c r="N7" s="221"/>
      <c r="O7" s="161"/>
      <c r="P7" s="161"/>
      <c r="Q7" s="161"/>
      <c r="R7" s="161"/>
      <c r="S7" s="161"/>
    </row>
    <row r="8" spans="1:19" s="158" customFormat="1" ht="30.95" customHeight="1" thickBot="1" x14ac:dyDescent="0.25">
      <c r="A8" s="276">
        <f>Global!A8</f>
        <v>44885</v>
      </c>
      <c r="B8" s="277">
        <f>Global!B8</f>
        <v>0.41666666666666669</v>
      </c>
      <c r="C8" s="278">
        <f>Global!C8</f>
        <v>1</v>
      </c>
      <c r="D8" s="279" t="str">
        <f>Global!D8</f>
        <v>Qatar</v>
      </c>
      <c r="E8" s="280">
        <v>1</v>
      </c>
      <c r="F8" s="281" t="s">
        <v>4</v>
      </c>
      <c r="G8" s="280">
        <v>0</v>
      </c>
      <c r="H8" s="282" t="str">
        <f>Global!H8</f>
        <v>Ecuador</v>
      </c>
      <c r="I8" s="283" t="str">
        <f t="shared" ref="I8:I13" si="0">IF(OR(E8="",G8=""),"",IF(E8&gt;G8,"L",IF(G8&gt;E8,"V","E")))</f>
        <v>L</v>
      </c>
      <c r="J8" s="284"/>
      <c r="K8" s="285">
        <f>IF(Global!E8="","",Global!E8)</f>
        <v>0</v>
      </c>
      <c r="L8" s="285">
        <f>IF(Global!G8="","",Global!G8)</f>
        <v>2</v>
      </c>
      <c r="M8" s="286" t="str">
        <f t="shared" ref="M8:M71" si="1">IF(OR(K8="",L8=""),"",IF(K8&gt;L8,"L",IF(L8&gt;K8,"V","E")))</f>
        <v>V</v>
      </c>
      <c r="N8" s="287">
        <f t="shared" ref="N8:N13" si="2">IF(M8="","",IF(AND(E8=K8,L8=G8),GPOSPuntosPorMarcador,0)+IF(M8=I8,GPOSPuntosPorGanador,0)+IF(E8-G8=K8-L8,GPOSPuntosPorDiferencia,0))</f>
        <v>0</v>
      </c>
      <c r="O8" s="166"/>
      <c r="P8" s="166"/>
      <c r="Q8" s="166"/>
      <c r="R8" s="166"/>
      <c r="S8" s="166"/>
    </row>
    <row r="9" spans="1:19" s="158" customFormat="1" ht="30.95" customHeight="1" thickBot="1" x14ac:dyDescent="0.25">
      <c r="A9" s="276">
        <f>Global!A9</f>
        <v>44886</v>
      </c>
      <c r="B9" s="288">
        <f>Global!B9</f>
        <v>0.41666666666666669</v>
      </c>
      <c r="C9" s="289">
        <f>Global!C9</f>
        <v>2</v>
      </c>
      <c r="D9" s="290" t="str">
        <f>Global!D9</f>
        <v>Senegal</v>
      </c>
      <c r="E9" s="291">
        <v>1</v>
      </c>
      <c r="F9" s="292" t="s">
        <v>4</v>
      </c>
      <c r="G9" s="291">
        <v>2</v>
      </c>
      <c r="H9" s="293" t="str">
        <f>Global!H9</f>
        <v>Holanda (Holland)</v>
      </c>
      <c r="I9" s="283" t="str">
        <f t="shared" si="0"/>
        <v>V</v>
      </c>
      <c r="J9" s="284"/>
      <c r="K9" s="285">
        <f>IF(Global!E9="","",Global!E9)</f>
        <v>0</v>
      </c>
      <c r="L9" s="285">
        <f>IF(Global!G9="","",Global!G9)</f>
        <v>2</v>
      </c>
      <c r="M9" s="294" t="str">
        <f t="shared" si="1"/>
        <v>V</v>
      </c>
      <c r="N9" s="287">
        <f t="shared" si="2"/>
        <v>1</v>
      </c>
      <c r="O9" s="166"/>
      <c r="P9" s="166"/>
      <c r="Q9" s="166"/>
      <c r="R9" s="166"/>
      <c r="S9" s="166"/>
    </row>
    <row r="10" spans="1:19" s="158" customFormat="1" ht="30.95" customHeight="1" thickBot="1" x14ac:dyDescent="0.25">
      <c r="A10" s="276">
        <f>Global!A10</f>
        <v>44890</v>
      </c>
      <c r="B10" s="288">
        <f>Global!B10</f>
        <v>0.29166666666666669</v>
      </c>
      <c r="C10" s="289">
        <f>Global!C10</f>
        <v>17</v>
      </c>
      <c r="D10" s="290" t="str">
        <f>Global!D10</f>
        <v>Qatar</v>
      </c>
      <c r="E10" s="291">
        <v>1</v>
      </c>
      <c r="F10" s="292" t="s">
        <v>4</v>
      </c>
      <c r="G10" s="291">
        <v>1</v>
      </c>
      <c r="H10" s="293" t="str">
        <f>Global!H10</f>
        <v>Senegal</v>
      </c>
      <c r="I10" s="283" t="str">
        <f t="shared" si="0"/>
        <v>E</v>
      </c>
      <c r="J10" s="284"/>
      <c r="K10" s="285">
        <f>IF(Global!E10="","",Global!E10)</f>
        <v>1</v>
      </c>
      <c r="L10" s="285">
        <f>IF(Global!G10="","",Global!G10)</f>
        <v>3</v>
      </c>
      <c r="M10" s="295" t="str">
        <f t="shared" si="1"/>
        <v>V</v>
      </c>
      <c r="N10" s="287">
        <f t="shared" si="2"/>
        <v>0</v>
      </c>
      <c r="O10" s="166"/>
      <c r="P10" s="166"/>
      <c r="Q10" s="166"/>
      <c r="R10" s="166"/>
      <c r="S10" s="166"/>
    </row>
    <row r="11" spans="1:19" s="158" customFormat="1" ht="30.95" customHeight="1" thickBot="1" x14ac:dyDescent="0.25">
      <c r="A11" s="276">
        <f>Global!A11</f>
        <v>44890</v>
      </c>
      <c r="B11" s="288">
        <f>Global!B11</f>
        <v>0.41666666666666669</v>
      </c>
      <c r="C11" s="289">
        <f>Global!C11</f>
        <v>18</v>
      </c>
      <c r="D11" s="290" t="str">
        <f>Global!D11</f>
        <v>Holanda (Holland)</v>
      </c>
      <c r="E11" s="291">
        <v>2</v>
      </c>
      <c r="F11" s="292" t="s">
        <v>4</v>
      </c>
      <c r="G11" s="291">
        <v>1</v>
      </c>
      <c r="H11" s="293" t="str">
        <f>Global!H11</f>
        <v>Ecuador</v>
      </c>
      <c r="I11" s="283" t="str">
        <f t="shared" si="0"/>
        <v>L</v>
      </c>
      <c r="J11" s="284"/>
      <c r="K11" s="285">
        <f>IF(Global!E11="","",Global!E11)</f>
        <v>1</v>
      </c>
      <c r="L11" s="285">
        <f>IF(Global!G11="","",Global!G11)</f>
        <v>1</v>
      </c>
      <c r="M11" s="296" t="str">
        <f t="shared" si="1"/>
        <v>E</v>
      </c>
      <c r="N11" s="287">
        <f t="shared" si="2"/>
        <v>0</v>
      </c>
      <c r="O11" s="166"/>
      <c r="P11" s="166"/>
      <c r="Q11" s="166"/>
      <c r="R11" s="166"/>
      <c r="S11" s="166"/>
    </row>
    <row r="12" spans="1:19" s="158" customFormat="1" ht="30.95" customHeight="1" thickBot="1" x14ac:dyDescent="0.25">
      <c r="A12" s="276">
        <f>Global!A12</f>
        <v>44894</v>
      </c>
      <c r="B12" s="288">
        <f>Global!B12</f>
        <v>0.375</v>
      </c>
      <c r="C12" s="289">
        <f>Global!C12</f>
        <v>33</v>
      </c>
      <c r="D12" s="290" t="str">
        <f>Global!D12</f>
        <v>Holanda (Holland)</v>
      </c>
      <c r="E12" s="291">
        <v>1</v>
      </c>
      <c r="F12" s="292" t="s">
        <v>4</v>
      </c>
      <c r="G12" s="291">
        <v>1</v>
      </c>
      <c r="H12" s="293" t="str">
        <f>Global!H12</f>
        <v>Qatar</v>
      </c>
      <c r="I12" s="283" t="str">
        <f t="shared" si="0"/>
        <v>E</v>
      </c>
      <c r="J12" s="284"/>
      <c r="K12" s="285">
        <f>IF(Global!E12="","",Global!E12)</f>
        <v>2</v>
      </c>
      <c r="L12" s="285">
        <f>IF(Global!G12="","",Global!G12)</f>
        <v>0</v>
      </c>
      <c r="M12" s="296" t="str">
        <f t="shared" si="1"/>
        <v>L</v>
      </c>
      <c r="N12" s="287">
        <f t="shared" si="2"/>
        <v>0</v>
      </c>
      <c r="O12" s="166"/>
      <c r="P12" s="166"/>
      <c r="Q12" s="166"/>
      <c r="R12" s="166"/>
      <c r="S12" s="166"/>
    </row>
    <row r="13" spans="1:19" s="158" customFormat="1" ht="30.95" customHeight="1" thickBot="1" x14ac:dyDescent="0.25">
      <c r="A13" s="276">
        <f>Global!A13</f>
        <v>44894</v>
      </c>
      <c r="B13" s="288">
        <f>Global!B13</f>
        <v>0.375</v>
      </c>
      <c r="C13" s="289">
        <f>Global!C13</f>
        <v>34</v>
      </c>
      <c r="D13" s="290" t="str">
        <f>Global!D13</f>
        <v>Ecuador</v>
      </c>
      <c r="E13" s="291">
        <v>1</v>
      </c>
      <c r="F13" s="292" t="s">
        <v>4</v>
      </c>
      <c r="G13" s="291">
        <v>0</v>
      </c>
      <c r="H13" s="293" t="str">
        <f>Global!H13</f>
        <v>Senegal</v>
      </c>
      <c r="I13" s="283" t="str">
        <f t="shared" si="0"/>
        <v>L</v>
      </c>
      <c r="J13" s="284"/>
      <c r="K13" s="285">
        <f>IF(Global!E13="","",Global!E13)</f>
        <v>1</v>
      </c>
      <c r="L13" s="285">
        <f>IF(Global!G13="","",Global!G13)</f>
        <v>2</v>
      </c>
      <c r="M13" s="296" t="str">
        <f t="shared" si="1"/>
        <v>V</v>
      </c>
      <c r="N13" s="287">
        <f t="shared" si="2"/>
        <v>0</v>
      </c>
      <c r="O13" s="166"/>
      <c r="P13" s="166"/>
      <c r="Q13" s="166"/>
      <c r="R13" s="166"/>
      <c r="S13" s="166"/>
    </row>
    <row r="14" spans="1:19" s="158" customFormat="1" ht="17.25" customHeight="1" thickBot="1" x14ac:dyDescent="0.25">
      <c r="A14" s="297" t="str">
        <f>Global!A14</f>
        <v>GRUPO B (Group B)</v>
      </c>
      <c r="B14" s="298"/>
      <c r="C14" s="299"/>
      <c r="D14" s="298"/>
      <c r="E14" s="300"/>
      <c r="F14" s="298"/>
      <c r="G14" s="300"/>
      <c r="H14" s="298"/>
      <c r="I14" s="301"/>
      <c r="J14" s="117"/>
      <c r="K14" s="302"/>
      <c r="L14" s="302"/>
      <c r="M14" s="303" t="str">
        <f t="shared" si="1"/>
        <v/>
      </c>
      <c r="N14" s="304"/>
      <c r="O14" s="166"/>
      <c r="P14" s="166"/>
      <c r="Q14" s="166"/>
      <c r="R14" s="166"/>
      <c r="S14" s="166"/>
    </row>
    <row r="15" spans="1:19" s="158" customFormat="1" ht="30.95" customHeight="1" thickBot="1" x14ac:dyDescent="0.25">
      <c r="A15" s="276">
        <f>Global!A15</f>
        <v>44886</v>
      </c>
      <c r="B15" s="305">
        <f>Global!B15</f>
        <v>0.29166666666666669</v>
      </c>
      <c r="C15" s="278">
        <f>Global!C15</f>
        <v>3</v>
      </c>
      <c r="D15" s="279" t="str">
        <f>Global!D15</f>
        <v>Inglaterra (England)</v>
      </c>
      <c r="E15" s="280">
        <v>3</v>
      </c>
      <c r="F15" s="281" t="s">
        <v>4</v>
      </c>
      <c r="G15" s="280">
        <v>1</v>
      </c>
      <c r="H15" s="282" t="str">
        <f>Global!H15</f>
        <v>Irán</v>
      </c>
      <c r="I15" s="283" t="str">
        <f t="shared" ref="I15:I20" si="3">IF(OR(E15="",G15=""),"",IF(E15&gt;G15,"L",IF(G15&gt;E15,"V","E")))</f>
        <v>L</v>
      </c>
      <c r="J15" s="284"/>
      <c r="K15" s="285">
        <f>IF(Global!E15="","",Global!E15)</f>
        <v>6</v>
      </c>
      <c r="L15" s="285">
        <f>IF(Global!G15="","",Global!G15)</f>
        <v>2</v>
      </c>
      <c r="M15" s="296" t="str">
        <f t="shared" si="1"/>
        <v>L</v>
      </c>
      <c r="N15" s="287">
        <f t="shared" ref="N15:N20" si="4">IF(M15="","",IF(AND(E15=K15,L15=G15),GPOSPuntosPorMarcador,0)+IF(M15=I15,GPOSPuntosPorGanador,0)+IF(E15-G15=K15-L15,GPOSPuntosPorDiferencia,0))</f>
        <v>1</v>
      </c>
      <c r="O15" s="166"/>
      <c r="P15" s="166"/>
      <c r="Q15" s="166"/>
      <c r="R15" s="166"/>
      <c r="S15" s="166"/>
    </row>
    <row r="16" spans="1:19" s="158" customFormat="1" ht="30.95" customHeight="1" thickBot="1" x14ac:dyDescent="0.25">
      <c r="A16" s="276">
        <f>Global!A16</f>
        <v>44886</v>
      </c>
      <c r="B16" s="306">
        <f>Global!B16</f>
        <v>0.54166666666666663</v>
      </c>
      <c r="C16" s="289">
        <f>Global!C16</f>
        <v>4</v>
      </c>
      <c r="D16" s="290" t="str">
        <f>Global!D16</f>
        <v>Estados Unidos (USA)</v>
      </c>
      <c r="E16" s="291">
        <v>2</v>
      </c>
      <c r="F16" s="292" t="s">
        <v>4</v>
      </c>
      <c r="G16" s="291">
        <v>1</v>
      </c>
      <c r="H16" s="293" t="str">
        <f>Global!H16</f>
        <v>Gales (Wales)</v>
      </c>
      <c r="I16" s="283" t="str">
        <f t="shared" si="3"/>
        <v>L</v>
      </c>
      <c r="J16" s="284"/>
      <c r="K16" s="285">
        <f>IF(Global!E16="","",Global!E16)</f>
        <v>1</v>
      </c>
      <c r="L16" s="285">
        <f>IF(Global!G16="","",Global!G16)</f>
        <v>1</v>
      </c>
      <c r="M16" s="296" t="str">
        <f t="shared" si="1"/>
        <v>E</v>
      </c>
      <c r="N16" s="287">
        <f t="shared" si="4"/>
        <v>0</v>
      </c>
      <c r="O16" s="166"/>
      <c r="P16" s="166"/>
      <c r="Q16" s="166"/>
      <c r="R16" s="166"/>
      <c r="S16" s="166"/>
    </row>
    <row r="17" spans="1:19" s="158" customFormat="1" ht="30.95" customHeight="1" thickBot="1" x14ac:dyDescent="0.25">
      <c r="A17" s="276">
        <f>Global!A17</f>
        <v>44890</v>
      </c>
      <c r="B17" s="306">
        <f>Global!B17</f>
        <v>0.54166666666666663</v>
      </c>
      <c r="C17" s="289">
        <f>Global!C17</f>
        <v>19</v>
      </c>
      <c r="D17" s="290" t="str">
        <f>Global!D17</f>
        <v>Inglaterra (England)</v>
      </c>
      <c r="E17" s="291">
        <v>2</v>
      </c>
      <c r="F17" s="292" t="s">
        <v>4</v>
      </c>
      <c r="G17" s="291">
        <v>1</v>
      </c>
      <c r="H17" s="293" t="str">
        <f>Global!H17</f>
        <v>Estados Unidos (USA)</v>
      </c>
      <c r="I17" s="283" t="str">
        <f t="shared" si="3"/>
        <v>L</v>
      </c>
      <c r="J17" s="284"/>
      <c r="K17" s="285">
        <f>IF(Global!E17="","",Global!E17)</f>
        <v>0</v>
      </c>
      <c r="L17" s="285">
        <f>IF(Global!G17="","",Global!G17)</f>
        <v>0</v>
      </c>
      <c r="M17" s="296" t="str">
        <f t="shared" si="1"/>
        <v>E</v>
      </c>
      <c r="N17" s="287">
        <f t="shared" si="4"/>
        <v>0</v>
      </c>
      <c r="O17" s="166"/>
      <c r="P17" s="166"/>
      <c r="Q17" s="166"/>
      <c r="R17" s="166"/>
      <c r="S17" s="166"/>
    </row>
    <row r="18" spans="1:19" s="158" customFormat="1" ht="30.95" customHeight="1" thickBot="1" x14ac:dyDescent="0.25">
      <c r="A18" s="276">
        <f>Global!A18</f>
        <v>44890</v>
      </c>
      <c r="B18" s="306">
        <f>Global!B18</f>
        <v>0.16666666666666666</v>
      </c>
      <c r="C18" s="289">
        <f>Global!C18</f>
        <v>20</v>
      </c>
      <c r="D18" s="290" t="str">
        <f>Global!D18</f>
        <v>Gales (Wales)</v>
      </c>
      <c r="E18" s="291">
        <v>0</v>
      </c>
      <c r="F18" s="292" t="s">
        <v>4</v>
      </c>
      <c r="G18" s="291">
        <v>0</v>
      </c>
      <c r="H18" s="293" t="str">
        <f>Global!H18</f>
        <v>Irán</v>
      </c>
      <c r="I18" s="283" t="str">
        <f t="shared" si="3"/>
        <v>E</v>
      </c>
      <c r="J18" s="284"/>
      <c r="K18" s="285">
        <f>IF(Global!E18="","",Global!E18)</f>
        <v>0</v>
      </c>
      <c r="L18" s="285">
        <f>IF(Global!G18="","",Global!G18)</f>
        <v>2</v>
      </c>
      <c r="M18" s="296" t="str">
        <f t="shared" si="1"/>
        <v>V</v>
      </c>
      <c r="N18" s="287">
        <f t="shared" si="4"/>
        <v>0</v>
      </c>
      <c r="O18" s="166"/>
      <c r="P18" s="166"/>
      <c r="Q18" s="166"/>
      <c r="R18" s="166"/>
      <c r="S18" s="166"/>
    </row>
    <row r="19" spans="1:19" s="158" customFormat="1" ht="30.95" customHeight="1" thickBot="1" x14ac:dyDescent="0.25">
      <c r="A19" s="276">
        <f>Global!A19</f>
        <v>44894</v>
      </c>
      <c r="B19" s="306">
        <f>Global!B19</f>
        <v>0.54166666666666663</v>
      </c>
      <c r="C19" s="289">
        <f>Global!C19</f>
        <v>35</v>
      </c>
      <c r="D19" s="290" t="str">
        <f>Global!D19</f>
        <v>Gales (Wales)</v>
      </c>
      <c r="E19" s="291">
        <v>0</v>
      </c>
      <c r="F19" s="292" t="s">
        <v>4</v>
      </c>
      <c r="G19" s="291">
        <v>2</v>
      </c>
      <c r="H19" s="293" t="str">
        <f>Global!H19</f>
        <v>Inglaterra (England)</v>
      </c>
      <c r="I19" s="283" t="str">
        <f t="shared" si="3"/>
        <v>V</v>
      </c>
      <c r="J19" s="284"/>
      <c r="K19" s="285">
        <f>IF(Global!E19="","",Global!E19)</f>
        <v>0</v>
      </c>
      <c r="L19" s="285">
        <f>IF(Global!G19="","",Global!G19)</f>
        <v>3</v>
      </c>
      <c r="M19" s="296" t="str">
        <f t="shared" si="1"/>
        <v>V</v>
      </c>
      <c r="N19" s="287">
        <f t="shared" si="4"/>
        <v>1</v>
      </c>
      <c r="O19" s="166"/>
      <c r="P19" s="166"/>
      <c r="Q19" s="166"/>
      <c r="R19" s="166"/>
      <c r="S19" s="166"/>
    </row>
    <row r="20" spans="1:19" s="158" customFormat="1" ht="30.95" customHeight="1" thickBot="1" x14ac:dyDescent="0.25">
      <c r="A20" s="276">
        <f>Global!A20</f>
        <v>44894</v>
      </c>
      <c r="B20" s="306">
        <f>Global!B20</f>
        <v>0.54166666666666663</v>
      </c>
      <c r="C20" s="289">
        <f>Global!C20</f>
        <v>36</v>
      </c>
      <c r="D20" s="290" t="str">
        <f>Global!D20</f>
        <v>Irán</v>
      </c>
      <c r="E20" s="291">
        <v>1</v>
      </c>
      <c r="F20" s="292" t="s">
        <v>4</v>
      </c>
      <c r="G20" s="291">
        <v>1</v>
      </c>
      <c r="H20" s="293" t="str">
        <f>Global!H20</f>
        <v>Estados Unidos (USA)</v>
      </c>
      <c r="I20" s="283" t="str">
        <f t="shared" si="3"/>
        <v>E</v>
      </c>
      <c r="J20" s="284"/>
      <c r="K20" s="285">
        <f>IF(Global!E20="","",Global!E20)</f>
        <v>0</v>
      </c>
      <c r="L20" s="285">
        <f>IF(Global!G20="","",Global!G20)</f>
        <v>1</v>
      </c>
      <c r="M20" s="296" t="str">
        <f t="shared" si="1"/>
        <v>V</v>
      </c>
      <c r="N20" s="287">
        <f t="shared" si="4"/>
        <v>0</v>
      </c>
      <c r="O20" s="166"/>
      <c r="P20" s="166"/>
      <c r="Q20" s="166"/>
      <c r="R20" s="166"/>
      <c r="S20" s="166"/>
    </row>
    <row r="21" spans="1:19" s="158" customFormat="1" ht="17.25" customHeight="1" thickBot="1" x14ac:dyDescent="0.25">
      <c r="A21" s="297" t="str">
        <f>Global!A21</f>
        <v>GRUPO C (Group C)</v>
      </c>
      <c r="B21" s="298"/>
      <c r="C21" s="299"/>
      <c r="D21" s="298"/>
      <c r="E21" s="300"/>
      <c r="F21" s="298"/>
      <c r="G21" s="300"/>
      <c r="H21" s="298"/>
      <c r="I21" s="301"/>
      <c r="J21" s="117"/>
      <c r="K21" s="302"/>
      <c r="L21" s="302"/>
      <c r="M21" s="303" t="str">
        <f t="shared" si="1"/>
        <v/>
      </c>
      <c r="N21" s="304"/>
      <c r="O21" s="166"/>
      <c r="P21" s="166"/>
      <c r="Q21" s="166"/>
      <c r="R21" s="166"/>
      <c r="S21" s="166"/>
    </row>
    <row r="22" spans="1:19" s="158" customFormat="1" ht="30.95" customHeight="1" thickBot="1" x14ac:dyDescent="0.25">
      <c r="A22" s="276">
        <f>Global!A22</f>
        <v>44887</v>
      </c>
      <c r="B22" s="305">
        <f>Global!B22</f>
        <v>0.16666666666666666</v>
      </c>
      <c r="C22" s="278">
        <f>Global!C22</f>
        <v>5</v>
      </c>
      <c r="D22" s="279" t="str">
        <f>Global!D22</f>
        <v>Argentina</v>
      </c>
      <c r="E22" s="280">
        <v>2</v>
      </c>
      <c r="F22" s="281" t="s">
        <v>4</v>
      </c>
      <c r="G22" s="280">
        <v>1</v>
      </c>
      <c r="H22" s="282" t="str">
        <f>Global!H22</f>
        <v>A. Saudita (Saudi A.)</v>
      </c>
      <c r="I22" s="283" t="str">
        <f t="shared" ref="I22:I27" si="5">IF(OR(E22="",G22=""),"",IF(E22&gt;G22,"L",IF(G22&gt;E22,"V","E")))</f>
        <v>L</v>
      </c>
      <c r="J22" s="284"/>
      <c r="K22" s="285">
        <f>IF(Global!E22="","",Global!E22)</f>
        <v>1</v>
      </c>
      <c r="L22" s="285">
        <f>IF(Global!G22="","",Global!G22)</f>
        <v>2</v>
      </c>
      <c r="M22" s="296" t="str">
        <f t="shared" si="1"/>
        <v>V</v>
      </c>
      <c r="N22" s="287">
        <f t="shared" ref="N22:N27" si="6">IF(M22="","",IF(AND(E22=K22,L22=G22),GPOSPuntosPorMarcador,0)+IF(M22=I22,GPOSPuntosPorGanador,0)+IF(E22-G22=K22-L22,GPOSPuntosPorDiferencia,0))</f>
        <v>0</v>
      </c>
      <c r="O22" s="166"/>
      <c r="P22" s="166"/>
      <c r="Q22" s="166"/>
      <c r="R22" s="166"/>
      <c r="S22" s="166"/>
    </row>
    <row r="23" spans="1:19" s="158" customFormat="1" ht="30.95" customHeight="1" thickBot="1" x14ac:dyDescent="0.25">
      <c r="A23" s="276">
        <f>Global!A23</f>
        <v>44887</v>
      </c>
      <c r="B23" s="306">
        <f>Global!B23</f>
        <v>0.41666666666666669</v>
      </c>
      <c r="C23" s="289">
        <f>Global!C23</f>
        <v>6</v>
      </c>
      <c r="D23" s="290" t="str">
        <f>Global!D23</f>
        <v>México</v>
      </c>
      <c r="E23" s="291">
        <v>2</v>
      </c>
      <c r="F23" s="292" t="s">
        <v>4</v>
      </c>
      <c r="G23" s="291">
        <v>1</v>
      </c>
      <c r="H23" s="293" t="str">
        <f>Global!H23</f>
        <v>Polonia (Poland)</v>
      </c>
      <c r="I23" s="283" t="str">
        <f t="shared" si="5"/>
        <v>L</v>
      </c>
      <c r="J23" s="284"/>
      <c r="K23" s="285">
        <f>IF(Global!E23="","",Global!E23)</f>
        <v>0</v>
      </c>
      <c r="L23" s="285">
        <f>IF(Global!G23="","",Global!G23)</f>
        <v>0</v>
      </c>
      <c r="M23" s="296" t="str">
        <f t="shared" si="1"/>
        <v>E</v>
      </c>
      <c r="N23" s="287">
        <f t="shared" si="6"/>
        <v>0</v>
      </c>
      <c r="O23" s="166"/>
      <c r="P23" s="166"/>
      <c r="Q23" s="166"/>
      <c r="R23" s="166"/>
      <c r="S23" s="166"/>
    </row>
    <row r="24" spans="1:19" s="158" customFormat="1" ht="30.95" customHeight="1" thickBot="1" x14ac:dyDescent="0.25">
      <c r="A24" s="276">
        <f>Global!A24</f>
        <v>44891</v>
      </c>
      <c r="B24" s="306">
        <f>Global!B24</f>
        <v>0.54166666666666663</v>
      </c>
      <c r="C24" s="289">
        <f>Global!C24</f>
        <v>22</v>
      </c>
      <c r="D24" s="290" t="str">
        <f>Global!D24</f>
        <v>Argentina</v>
      </c>
      <c r="E24" s="291">
        <v>2</v>
      </c>
      <c r="F24" s="292" t="s">
        <v>4</v>
      </c>
      <c r="G24" s="291">
        <v>2</v>
      </c>
      <c r="H24" s="293" t="str">
        <f>Global!H24</f>
        <v>México</v>
      </c>
      <c r="I24" s="283" t="str">
        <f t="shared" si="5"/>
        <v>E</v>
      </c>
      <c r="J24" s="284"/>
      <c r="K24" s="285">
        <f>IF(Global!E24="","",Global!E24)</f>
        <v>2</v>
      </c>
      <c r="L24" s="285">
        <f>IF(Global!G24="","",Global!G24)</f>
        <v>0</v>
      </c>
      <c r="M24" s="296" t="str">
        <f t="shared" si="1"/>
        <v>L</v>
      </c>
      <c r="N24" s="287">
        <f t="shared" si="6"/>
        <v>0</v>
      </c>
      <c r="O24" s="166"/>
      <c r="P24" s="166"/>
      <c r="Q24" s="166"/>
      <c r="R24" s="166"/>
      <c r="S24" s="166"/>
    </row>
    <row r="25" spans="1:19" s="158" customFormat="1" ht="30.95" customHeight="1" thickBot="1" x14ac:dyDescent="0.25">
      <c r="A25" s="276">
        <f>Global!A25</f>
        <v>44891</v>
      </c>
      <c r="B25" s="306">
        <f>Global!B25</f>
        <v>0.29166666666666669</v>
      </c>
      <c r="C25" s="289">
        <f>Global!C25</f>
        <v>23</v>
      </c>
      <c r="D25" s="290" t="str">
        <f>Global!D25</f>
        <v>Polonia (Poland)</v>
      </c>
      <c r="E25" s="291">
        <v>1</v>
      </c>
      <c r="F25" s="292" t="s">
        <v>4</v>
      </c>
      <c r="G25" s="291">
        <v>0</v>
      </c>
      <c r="H25" s="293" t="str">
        <f>Global!H25</f>
        <v>A. Saudita (Saudi A.)</v>
      </c>
      <c r="I25" s="283" t="str">
        <f t="shared" si="5"/>
        <v>L</v>
      </c>
      <c r="J25" s="284"/>
      <c r="K25" s="285">
        <f>IF(Global!E25="","",Global!E25)</f>
        <v>2</v>
      </c>
      <c r="L25" s="285">
        <f>IF(Global!G25="","",Global!G25)</f>
        <v>0</v>
      </c>
      <c r="M25" s="296" t="str">
        <f t="shared" si="1"/>
        <v>L</v>
      </c>
      <c r="N25" s="287">
        <f t="shared" si="6"/>
        <v>1</v>
      </c>
      <c r="O25" s="166"/>
      <c r="P25" s="166"/>
      <c r="Q25" s="166"/>
      <c r="R25" s="166"/>
      <c r="S25" s="166"/>
    </row>
    <row r="26" spans="1:19" s="158" customFormat="1" ht="30.95" customHeight="1" thickBot="1" x14ac:dyDescent="0.25">
      <c r="A26" s="276">
        <f>Global!A26</f>
        <v>44895</v>
      </c>
      <c r="B26" s="306">
        <f>Global!B26</f>
        <v>0.54166666666666663</v>
      </c>
      <c r="C26" s="289">
        <f>Global!C26</f>
        <v>37</v>
      </c>
      <c r="D26" s="290" t="str">
        <f>Global!D26</f>
        <v>Polonia (Poland)</v>
      </c>
      <c r="E26" s="291">
        <v>1</v>
      </c>
      <c r="F26" s="292" t="s">
        <v>168</v>
      </c>
      <c r="G26" s="291">
        <v>2</v>
      </c>
      <c r="H26" s="293" t="str">
        <f>Global!H26</f>
        <v>Argentina</v>
      </c>
      <c r="I26" s="283" t="str">
        <f t="shared" si="5"/>
        <v>V</v>
      </c>
      <c r="J26" s="284"/>
      <c r="K26" s="285">
        <f>IF(Global!E26="","",Global!E26)</f>
        <v>0</v>
      </c>
      <c r="L26" s="285">
        <f>IF(Global!G26="","",Global!G26)</f>
        <v>2</v>
      </c>
      <c r="M26" s="296" t="str">
        <f t="shared" si="1"/>
        <v>V</v>
      </c>
      <c r="N26" s="287">
        <f t="shared" si="6"/>
        <v>1</v>
      </c>
      <c r="O26" s="166"/>
      <c r="P26" s="166"/>
      <c r="Q26" s="166"/>
      <c r="R26" s="166"/>
      <c r="S26" s="166"/>
    </row>
    <row r="27" spans="1:19" s="158" customFormat="1" ht="30.95" customHeight="1" thickBot="1" x14ac:dyDescent="0.25">
      <c r="A27" s="276">
        <f>Global!A27</f>
        <v>44895</v>
      </c>
      <c r="B27" s="306">
        <f>Global!B27</f>
        <v>0.54166666666666663</v>
      </c>
      <c r="C27" s="289">
        <f>Global!C27</f>
        <v>38</v>
      </c>
      <c r="D27" s="290" t="str">
        <f>Global!D27</f>
        <v>A. Saudita (Saudi A.)</v>
      </c>
      <c r="E27" s="291">
        <v>0</v>
      </c>
      <c r="F27" s="292" t="s">
        <v>4</v>
      </c>
      <c r="G27" s="291">
        <v>1</v>
      </c>
      <c r="H27" s="293" t="str">
        <f>Global!H27</f>
        <v>México</v>
      </c>
      <c r="I27" s="283" t="str">
        <f t="shared" si="5"/>
        <v>V</v>
      </c>
      <c r="J27" s="284"/>
      <c r="K27" s="285">
        <f>IF(Global!E27="","",Global!E27)</f>
        <v>1</v>
      </c>
      <c r="L27" s="285">
        <f>IF(Global!G27="","",Global!G27)</f>
        <v>2</v>
      </c>
      <c r="M27" s="296" t="str">
        <f t="shared" si="1"/>
        <v>V</v>
      </c>
      <c r="N27" s="287">
        <f t="shared" si="6"/>
        <v>2</v>
      </c>
      <c r="O27" s="166"/>
      <c r="P27" s="166"/>
      <c r="Q27" s="166"/>
      <c r="R27" s="166"/>
      <c r="S27" s="166"/>
    </row>
    <row r="28" spans="1:19" s="158" customFormat="1" ht="17.25" customHeight="1" thickBot="1" x14ac:dyDescent="0.25">
      <c r="A28" s="297" t="str">
        <f>Global!A28</f>
        <v>GRUPO D (Group D )</v>
      </c>
      <c r="B28" s="298"/>
      <c r="C28" s="299"/>
      <c r="D28" s="298"/>
      <c r="E28" s="300"/>
      <c r="F28" s="298"/>
      <c r="G28" s="300"/>
      <c r="H28" s="298"/>
      <c r="I28" s="301"/>
      <c r="J28" s="117"/>
      <c r="K28" s="302"/>
      <c r="L28" s="302"/>
      <c r="M28" s="303" t="str">
        <f t="shared" si="1"/>
        <v/>
      </c>
      <c r="N28" s="304"/>
      <c r="O28" s="166"/>
      <c r="P28" s="166"/>
      <c r="Q28" s="166"/>
      <c r="R28" s="166"/>
      <c r="S28" s="166"/>
    </row>
    <row r="29" spans="1:19" s="158" customFormat="1" ht="30.95" customHeight="1" thickBot="1" x14ac:dyDescent="0.25">
      <c r="A29" s="276">
        <f>Global!A29</f>
        <v>44887</v>
      </c>
      <c r="B29" s="305">
        <f>Global!B29</f>
        <v>0.54166666666666663</v>
      </c>
      <c r="C29" s="278">
        <f>Global!C29</f>
        <v>7</v>
      </c>
      <c r="D29" s="279" t="str">
        <f>Global!D29</f>
        <v>Francia (France)</v>
      </c>
      <c r="E29" s="280">
        <v>2</v>
      </c>
      <c r="F29" s="281" t="s">
        <v>4</v>
      </c>
      <c r="G29" s="280">
        <v>0</v>
      </c>
      <c r="H29" s="282" t="str">
        <f>Global!H29</f>
        <v>Australia</v>
      </c>
      <c r="I29" s="283" t="str">
        <f t="shared" ref="I29:I34" si="7">IF(OR(E29="",G29=""),"",IF(E29&gt;G29,"L",IF(G29&gt;E29,"V","E")))</f>
        <v>L</v>
      </c>
      <c r="J29" s="284"/>
      <c r="K29" s="285">
        <f>IF(Global!E29="","",Global!E29)</f>
        <v>4</v>
      </c>
      <c r="L29" s="285">
        <f>IF(Global!G29="","",Global!G29)</f>
        <v>1</v>
      </c>
      <c r="M29" s="296" t="str">
        <f t="shared" si="1"/>
        <v>L</v>
      </c>
      <c r="N29" s="287">
        <f t="shared" ref="N29:N34" si="8">IF(M29="","",IF(AND(E29=K29,L29=G29),GPOSPuntosPorMarcador,0)+IF(M29=I29,GPOSPuntosPorGanador,0)+IF(E29-G29=K29-L29,GPOSPuntosPorDiferencia,0))</f>
        <v>1</v>
      </c>
      <c r="O29" s="166"/>
      <c r="P29" s="166"/>
      <c r="Q29" s="166"/>
      <c r="R29" s="166"/>
      <c r="S29" s="166"/>
    </row>
    <row r="30" spans="1:19" s="158" customFormat="1" ht="30.95" customHeight="1" thickBot="1" x14ac:dyDescent="0.25">
      <c r="A30" s="276">
        <f>Global!A30</f>
        <v>44887</v>
      </c>
      <c r="B30" s="306">
        <f>Global!B30</f>
        <v>0.29166666666666669</v>
      </c>
      <c r="C30" s="289">
        <f>Global!C30</f>
        <v>8</v>
      </c>
      <c r="D30" s="290" t="str">
        <f>Global!D30</f>
        <v>Dinamarca (Denmark)</v>
      </c>
      <c r="E30" s="291">
        <v>1</v>
      </c>
      <c r="F30" s="292" t="s">
        <v>4</v>
      </c>
      <c r="G30" s="291">
        <v>0</v>
      </c>
      <c r="H30" s="293" t="str">
        <f>Global!H30</f>
        <v>Túnez (Tunisia)</v>
      </c>
      <c r="I30" s="283" t="str">
        <f t="shared" si="7"/>
        <v>L</v>
      </c>
      <c r="J30" s="284"/>
      <c r="K30" s="285">
        <f>IF(Global!E30="","",Global!E30)</f>
        <v>0</v>
      </c>
      <c r="L30" s="285">
        <f>IF(Global!G30="","",Global!G30)</f>
        <v>0</v>
      </c>
      <c r="M30" s="296" t="str">
        <f t="shared" si="1"/>
        <v>E</v>
      </c>
      <c r="N30" s="287">
        <f t="shared" si="8"/>
        <v>0</v>
      </c>
      <c r="O30" s="166"/>
      <c r="P30" s="166"/>
      <c r="Q30" s="166"/>
      <c r="R30" s="166"/>
      <c r="S30" s="166"/>
    </row>
    <row r="31" spans="1:19" s="158" customFormat="1" ht="30.95" customHeight="1" thickBot="1" x14ac:dyDescent="0.25">
      <c r="A31" s="276">
        <f>Global!A31</f>
        <v>44891</v>
      </c>
      <c r="B31" s="306">
        <f>Global!B31</f>
        <v>0.41666666666666669</v>
      </c>
      <c r="C31" s="289">
        <f>Global!C31</f>
        <v>21</v>
      </c>
      <c r="D31" s="290" t="str">
        <f>Global!D31</f>
        <v>Francia (France)</v>
      </c>
      <c r="E31" s="291">
        <v>2</v>
      </c>
      <c r="F31" s="292" t="s">
        <v>4</v>
      </c>
      <c r="G31" s="291">
        <v>1</v>
      </c>
      <c r="H31" s="293" t="str">
        <f>Global!H31</f>
        <v>Dinamarca (Denmark)</v>
      </c>
      <c r="I31" s="283" t="str">
        <f t="shared" si="7"/>
        <v>L</v>
      </c>
      <c r="J31" s="284"/>
      <c r="K31" s="285">
        <f>IF(Global!E31="","",Global!E31)</f>
        <v>2</v>
      </c>
      <c r="L31" s="285">
        <f>IF(Global!G31="","",Global!G31)</f>
        <v>1</v>
      </c>
      <c r="M31" s="296" t="str">
        <f t="shared" si="1"/>
        <v>L</v>
      </c>
      <c r="N31" s="287">
        <f t="shared" si="8"/>
        <v>3</v>
      </c>
      <c r="O31" s="166"/>
      <c r="P31" s="166"/>
      <c r="Q31" s="166"/>
      <c r="R31" s="166"/>
      <c r="S31" s="166"/>
    </row>
    <row r="32" spans="1:19" s="158" customFormat="1" ht="30.95" customHeight="1" thickBot="1" x14ac:dyDescent="0.25">
      <c r="A32" s="276">
        <f>Global!A32</f>
        <v>44891</v>
      </c>
      <c r="B32" s="306">
        <f>Global!B32</f>
        <v>0.16666666666666666</v>
      </c>
      <c r="C32" s="289">
        <f>Global!C32</f>
        <v>24</v>
      </c>
      <c r="D32" s="290" t="str">
        <f>Global!D32</f>
        <v>Túnez (Tunisia)</v>
      </c>
      <c r="E32" s="291">
        <v>0</v>
      </c>
      <c r="F32" s="292" t="s">
        <v>4</v>
      </c>
      <c r="G32" s="291">
        <v>0</v>
      </c>
      <c r="H32" s="293" t="str">
        <f>Global!H32</f>
        <v>Australia</v>
      </c>
      <c r="I32" s="283" t="str">
        <f t="shared" si="7"/>
        <v>E</v>
      </c>
      <c r="J32" s="284"/>
      <c r="K32" s="285">
        <f>IF(Global!E32="","",Global!E32)</f>
        <v>0</v>
      </c>
      <c r="L32" s="285">
        <f>IF(Global!G32="","",Global!G32)</f>
        <v>1</v>
      </c>
      <c r="M32" s="296" t="str">
        <f t="shared" si="1"/>
        <v>V</v>
      </c>
      <c r="N32" s="287">
        <f t="shared" si="8"/>
        <v>0</v>
      </c>
      <c r="O32" s="166"/>
      <c r="P32" s="166"/>
      <c r="Q32" s="166"/>
      <c r="R32" s="166"/>
      <c r="S32" s="166"/>
    </row>
    <row r="33" spans="1:19" s="158" customFormat="1" ht="30.95" customHeight="1" thickBot="1" x14ac:dyDescent="0.25">
      <c r="A33" s="276">
        <f>Global!A33</f>
        <v>44895</v>
      </c>
      <c r="B33" s="306">
        <f>Global!B33</f>
        <v>0.375</v>
      </c>
      <c r="C33" s="289">
        <f>Global!C33</f>
        <v>39</v>
      </c>
      <c r="D33" s="290" t="str">
        <f>Global!D33</f>
        <v>Túnez (Tunisia)</v>
      </c>
      <c r="E33" s="291">
        <v>0</v>
      </c>
      <c r="F33" s="292" t="s">
        <v>4</v>
      </c>
      <c r="G33" s="291">
        <v>1</v>
      </c>
      <c r="H33" s="293" t="str">
        <f>Global!H33</f>
        <v>Francia (France)</v>
      </c>
      <c r="I33" s="283" t="str">
        <f t="shared" si="7"/>
        <v>V</v>
      </c>
      <c r="J33" s="284"/>
      <c r="K33" s="285">
        <f>IF(Global!E33="","",Global!E33)</f>
        <v>1</v>
      </c>
      <c r="L33" s="285">
        <f>IF(Global!G33="","",Global!G33)</f>
        <v>0</v>
      </c>
      <c r="M33" s="296" t="str">
        <f t="shared" si="1"/>
        <v>L</v>
      </c>
      <c r="N33" s="287">
        <f t="shared" si="8"/>
        <v>0</v>
      </c>
      <c r="O33" s="166"/>
      <c r="P33" s="166"/>
      <c r="Q33" s="166"/>
      <c r="R33" s="166"/>
      <c r="S33" s="166"/>
    </row>
    <row r="34" spans="1:19" s="158" customFormat="1" ht="30.95" customHeight="1" thickBot="1" x14ac:dyDescent="0.25">
      <c r="A34" s="276">
        <f>Global!A34</f>
        <v>44895</v>
      </c>
      <c r="B34" s="306">
        <f>Global!B34</f>
        <v>0.375</v>
      </c>
      <c r="C34" s="289">
        <f>Global!C34</f>
        <v>40</v>
      </c>
      <c r="D34" s="290" t="str">
        <f>Global!D34</f>
        <v>Australia</v>
      </c>
      <c r="E34" s="291">
        <v>1</v>
      </c>
      <c r="F34" s="292" t="s">
        <v>4</v>
      </c>
      <c r="G34" s="291">
        <v>2</v>
      </c>
      <c r="H34" s="293" t="str">
        <f>Global!H34</f>
        <v>Dinamarca (Denmark)</v>
      </c>
      <c r="I34" s="283" t="str">
        <f t="shared" si="7"/>
        <v>V</v>
      </c>
      <c r="J34" s="284"/>
      <c r="K34" s="285">
        <f>IF(Global!E34="","",Global!E34)</f>
        <v>1</v>
      </c>
      <c r="L34" s="285">
        <f>IF(Global!G34="","",Global!G34)</f>
        <v>0</v>
      </c>
      <c r="M34" s="296" t="str">
        <f t="shared" si="1"/>
        <v>L</v>
      </c>
      <c r="N34" s="287">
        <f t="shared" si="8"/>
        <v>0</v>
      </c>
      <c r="O34" s="166"/>
      <c r="P34" s="166"/>
      <c r="Q34" s="166"/>
      <c r="R34" s="166"/>
      <c r="S34" s="166"/>
    </row>
    <row r="35" spans="1:19" s="158" customFormat="1" ht="17.25" customHeight="1" thickBot="1" x14ac:dyDescent="0.25">
      <c r="A35" s="297" t="str">
        <f>Global!A35</f>
        <v>Grupo E  (Group  E)</v>
      </c>
      <c r="B35" s="298"/>
      <c r="C35" s="299"/>
      <c r="D35" s="298"/>
      <c r="E35" s="300"/>
      <c r="F35" s="298"/>
      <c r="G35" s="300"/>
      <c r="H35" s="298"/>
      <c r="I35" s="301"/>
      <c r="J35" s="117"/>
      <c r="K35" s="302"/>
      <c r="L35" s="302"/>
      <c r="M35" s="303" t="str">
        <f t="shared" si="1"/>
        <v/>
      </c>
      <c r="N35" s="304"/>
      <c r="O35" s="166"/>
      <c r="P35" s="166"/>
      <c r="Q35" s="166"/>
      <c r="R35" s="166"/>
      <c r="S35" s="166"/>
    </row>
    <row r="36" spans="1:19" s="158" customFormat="1" ht="30.95" customHeight="1" thickBot="1" x14ac:dyDescent="0.25">
      <c r="A36" s="276">
        <f>Global!A36</f>
        <v>44888</v>
      </c>
      <c r="B36" s="305">
        <f>Global!B36</f>
        <v>0.41666666666666669</v>
      </c>
      <c r="C36" s="278">
        <f>Global!C36</f>
        <v>9</v>
      </c>
      <c r="D36" s="279" t="str">
        <f>Global!D36</f>
        <v>España (Spain)</v>
      </c>
      <c r="E36" s="280">
        <v>3</v>
      </c>
      <c r="F36" s="281" t="s">
        <v>4</v>
      </c>
      <c r="G36" s="280">
        <v>1</v>
      </c>
      <c r="H36" s="282" t="str">
        <f>Global!H36</f>
        <v>Costa Rica</v>
      </c>
      <c r="I36" s="283" t="str">
        <f t="shared" ref="I36:I41" si="9">IF(OR(E36="",G36=""),"",IF(E36&gt;G36,"L",IF(G36&gt;E36,"V","E")))</f>
        <v>L</v>
      </c>
      <c r="J36" s="284"/>
      <c r="K36" s="285">
        <f>IF(Global!E36="","",Global!E36)</f>
        <v>7</v>
      </c>
      <c r="L36" s="285">
        <f>IF(Global!G36="","",Global!G36)</f>
        <v>0</v>
      </c>
      <c r="M36" s="296" t="str">
        <f t="shared" si="1"/>
        <v>L</v>
      </c>
      <c r="N36" s="287">
        <f t="shared" ref="N36:N41" si="10">IF(M36="","",IF(AND(E36=K36,L36=G36),GPOSPuntosPorMarcador,0)+IF(M36=I36,GPOSPuntosPorGanador,0)+IF(E36-G36=K36-L36,GPOSPuntosPorDiferencia,0))</f>
        <v>1</v>
      </c>
      <c r="O36" s="166"/>
      <c r="P36" s="166"/>
      <c r="Q36" s="166"/>
      <c r="R36" s="166"/>
      <c r="S36" s="166"/>
    </row>
    <row r="37" spans="1:19" s="158" customFormat="1" ht="30.95" customHeight="1" thickBot="1" x14ac:dyDescent="0.25">
      <c r="A37" s="276">
        <f>Global!A37</f>
        <v>44888</v>
      </c>
      <c r="B37" s="306">
        <f>Global!B37</f>
        <v>0.29166666666666669</v>
      </c>
      <c r="C37" s="289">
        <f>Global!C37</f>
        <v>10</v>
      </c>
      <c r="D37" s="290" t="str">
        <f>Global!D37</f>
        <v>Alemania (Germany)</v>
      </c>
      <c r="E37" s="291">
        <v>2</v>
      </c>
      <c r="F37" s="292" t="s">
        <v>4</v>
      </c>
      <c r="G37" s="291">
        <v>1</v>
      </c>
      <c r="H37" s="293" t="str">
        <f>Global!H37</f>
        <v>Japón (Japan)</v>
      </c>
      <c r="I37" s="283" t="str">
        <f t="shared" si="9"/>
        <v>L</v>
      </c>
      <c r="J37" s="284"/>
      <c r="K37" s="285">
        <f>IF(Global!E37="","",Global!E37)</f>
        <v>1</v>
      </c>
      <c r="L37" s="285">
        <f>IF(Global!G37="","",Global!G37)</f>
        <v>2</v>
      </c>
      <c r="M37" s="296" t="str">
        <f t="shared" si="1"/>
        <v>V</v>
      </c>
      <c r="N37" s="287">
        <f t="shared" si="10"/>
        <v>0</v>
      </c>
      <c r="O37" s="166"/>
      <c r="P37" s="166"/>
      <c r="Q37" s="166"/>
      <c r="R37" s="166"/>
      <c r="S37" s="166"/>
    </row>
    <row r="38" spans="1:19" s="158" customFormat="1" ht="30.95" customHeight="1" thickBot="1" x14ac:dyDescent="0.25">
      <c r="A38" s="276">
        <f>Global!A38</f>
        <v>44892</v>
      </c>
      <c r="B38" s="306">
        <f>Global!B38</f>
        <v>0.54166666666666663</v>
      </c>
      <c r="C38" s="289">
        <f>Global!C38</f>
        <v>25</v>
      </c>
      <c r="D38" s="290" t="str">
        <f>Global!D38</f>
        <v>España (Spain)</v>
      </c>
      <c r="E38" s="291">
        <v>2</v>
      </c>
      <c r="F38" s="292" t="s">
        <v>4</v>
      </c>
      <c r="G38" s="291">
        <v>2</v>
      </c>
      <c r="H38" s="293" t="str">
        <f>Global!H38</f>
        <v>Alemania (Germany)</v>
      </c>
      <c r="I38" s="283" t="str">
        <f t="shared" si="9"/>
        <v>E</v>
      </c>
      <c r="J38" s="284"/>
      <c r="K38" s="285">
        <f>IF(Global!E38="","",Global!E38)</f>
        <v>1</v>
      </c>
      <c r="L38" s="285">
        <f>IF(Global!G38="","",Global!G38)</f>
        <v>1</v>
      </c>
      <c r="M38" s="296" t="str">
        <f t="shared" si="1"/>
        <v>E</v>
      </c>
      <c r="N38" s="287">
        <f t="shared" si="10"/>
        <v>2</v>
      </c>
      <c r="O38" s="166"/>
      <c r="P38" s="166"/>
      <c r="Q38" s="166"/>
      <c r="R38" s="166"/>
      <c r="S38" s="166"/>
    </row>
    <row r="39" spans="1:19" s="158" customFormat="1" ht="30.95" customHeight="1" thickBot="1" x14ac:dyDescent="0.25">
      <c r="A39" s="276">
        <f>Global!A39</f>
        <v>44892</v>
      </c>
      <c r="B39" s="306">
        <f>Global!B39</f>
        <v>0.16666666666666666</v>
      </c>
      <c r="C39" s="289">
        <f>Global!C39</f>
        <v>26</v>
      </c>
      <c r="D39" s="290" t="str">
        <f>Global!D39</f>
        <v>Japón (Japan)</v>
      </c>
      <c r="E39" s="280">
        <v>0</v>
      </c>
      <c r="F39" s="292" t="s">
        <v>4</v>
      </c>
      <c r="G39" s="280">
        <v>0</v>
      </c>
      <c r="H39" s="293" t="str">
        <f>Global!H39</f>
        <v>Costa Rica</v>
      </c>
      <c r="I39" s="283" t="str">
        <f t="shared" si="9"/>
        <v>E</v>
      </c>
      <c r="J39" s="284"/>
      <c r="K39" s="285">
        <f>IF(Global!E39="","",Global!E39)</f>
        <v>0</v>
      </c>
      <c r="L39" s="285">
        <f>IF(Global!G39="","",Global!G39)</f>
        <v>1</v>
      </c>
      <c r="M39" s="296" t="str">
        <f t="shared" si="1"/>
        <v>V</v>
      </c>
      <c r="N39" s="287">
        <f t="shared" si="10"/>
        <v>0</v>
      </c>
      <c r="O39" s="166"/>
      <c r="P39" s="166"/>
      <c r="Q39" s="166"/>
      <c r="R39" s="166"/>
      <c r="S39" s="166"/>
    </row>
    <row r="40" spans="1:19" s="158" customFormat="1" ht="30.95" customHeight="1" thickBot="1" x14ac:dyDescent="0.25">
      <c r="A40" s="276">
        <f>Global!A40</f>
        <v>44896</v>
      </c>
      <c r="B40" s="306">
        <f>Global!B40</f>
        <v>0.54166666666666663</v>
      </c>
      <c r="C40" s="289">
        <f>Global!C40</f>
        <v>43</v>
      </c>
      <c r="D40" s="290" t="str">
        <f>Global!D40</f>
        <v>Japón (Japan)</v>
      </c>
      <c r="E40" s="307">
        <v>1</v>
      </c>
      <c r="F40" s="292" t="s">
        <v>4</v>
      </c>
      <c r="G40" s="307">
        <v>2</v>
      </c>
      <c r="H40" s="293" t="str">
        <f>Global!H40</f>
        <v>España (Spain)</v>
      </c>
      <c r="I40" s="283" t="str">
        <f t="shared" si="9"/>
        <v>V</v>
      </c>
      <c r="J40" s="284"/>
      <c r="K40" s="285">
        <f>IF(Global!E40="","",Global!E40)</f>
        <v>2</v>
      </c>
      <c r="L40" s="285">
        <f>IF(Global!G40="","",Global!G40)</f>
        <v>1</v>
      </c>
      <c r="M40" s="296" t="str">
        <f t="shared" si="1"/>
        <v>L</v>
      </c>
      <c r="N40" s="287">
        <f t="shared" si="10"/>
        <v>0</v>
      </c>
      <c r="O40" s="166"/>
      <c r="P40" s="166"/>
      <c r="Q40" s="166"/>
      <c r="R40" s="166"/>
      <c r="S40" s="166"/>
    </row>
    <row r="41" spans="1:19" s="158" customFormat="1" ht="30.95" customHeight="1" thickBot="1" x14ac:dyDescent="0.25">
      <c r="A41" s="276">
        <f>Global!A41</f>
        <v>44896</v>
      </c>
      <c r="B41" s="306">
        <f>Global!B41</f>
        <v>0.54166666666666663</v>
      </c>
      <c r="C41" s="289">
        <f>Global!C41</f>
        <v>44</v>
      </c>
      <c r="D41" s="290" t="str">
        <f>Global!D41</f>
        <v>Costa Rica</v>
      </c>
      <c r="E41" s="280">
        <v>1</v>
      </c>
      <c r="F41" s="292" t="s">
        <v>4</v>
      </c>
      <c r="G41" s="280">
        <v>3</v>
      </c>
      <c r="H41" s="293" t="str">
        <f>Global!H41</f>
        <v>Alemania (Germany)</v>
      </c>
      <c r="I41" s="283" t="str">
        <f t="shared" si="9"/>
        <v>V</v>
      </c>
      <c r="J41" s="284"/>
      <c r="K41" s="285">
        <f>IF(Global!E41="","",Global!E41)</f>
        <v>2</v>
      </c>
      <c r="L41" s="285">
        <f>IF(Global!G41="","",Global!G41)</f>
        <v>4</v>
      </c>
      <c r="M41" s="296" t="str">
        <f t="shared" si="1"/>
        <v>V</v>
      </c>
      <c r="N41" s="287">
        <f t="shared" si="10"/>
        <v>2</v>
      </c>
      <c r="O41" s="166"/>
      <c r="P41" s="166"/>
      <c r="Q41" s="166"/>
      <c r="R41" s="166"/>
      <c r="S41" s="166"/>
    </row>
    <row r="42" spans="1:19" s="158" customFormat="1" ht="17.25" customHeight="1" thickBot="1" x14ac:dyDescent="0.25">
      <c r="A42" s="297" t="str">
        <f>Global!A42</f>
        <v>GRUPO F (Group F )</v>
      </c>
      <c r="B42" s="298"/>
      <c r="C42" s="299"/>
      <c r="D42" s="298"/>
      <c r="E42" s="300"/>
      <c r="F42" s="298"/>
      <c r="G42" s="300"/>
      <c r="H42" s="298"/>
      <c r="I42" s="301"/>
      <c r="J42" s="117"/>
      <c r="K42" s="302"/>
      <c r="L42" s="302"/>
      <c r="M42" s="303" t="str">
        <f t="shared" si="1"/>
        <v/>
      </c>
      <c r="N42" s="304"/>
      <c r="O42" s="166"/>
      <c r="P42" s="166"/>
      <c r="Q42" s="166"/>
      <c r="R42" s="166"/>
      <c r="S42" s="166"/>
    </row>
    <row r="43" spans="1:19" s="158" customFormat="1" ht="30.95" customHeight="1" thickBot="1" x14ac:dyDescent="0.25">
      <c r="A43" s="276">
        <f>Global!A43</f>
        <v>44888</v>
      </c>
      <c r="B43" s="305">
        <f>Global!B43</f>
        <v>0.54166666666666663</v>
      </c>
      <c r="C43" s="278">
        <f>Global!C43</f>
        <v>11</v>
      </c>
      <c r="D43" s="279" t="str">
        <f>Global!D43</f>
        <v>Bélgica (Belgium)</v>
      </c>
      <c r="E43" s="280">
        <v>1</v>
      </c>
      <c r="F43" s="281" t="s">
        <v>4</v>
      </c>
      <c r="G43" s="280">
        <v>0</v>
      </c>
      <c r="H43" s="282" t="str">
        <f>Global!H43</f>
        <v>Canada</v>
      </c>
      <c r="I43" s="283" t="str">
        <f t="shared" ref="I43:I48" si="11">IF(OR(E43="",G43=""),"",IF(E43&gt;G43,"L",IF(G43&gt;E43,"V","E")))</f>
        <v>L</v>
      </c>
      <c r="J43" s="284"/>
      <c r="K43" s="285">
        <f>IF(Global!E43="","",Global!E43)</f>
        <v>1</v>
      </c>
      <c r="L43" s="285">
        <f>IF(Global!G43="","",Global!G43)</f>
        <v>0</v>
      </c>
      <c r="M43" s="296" t="str">
        <f t="shared" si="1"/>
        <v>L</v>
      </c>
      <c r="N43" s="287">
        <f t="shared" ref="N43:N48" si="12">IF(M43="","",IF(AND(E43=K43,L43=G43),GPOSPuntosPorMarcador,0)+IF(M43=I43,GPOSPuntosPorGanador,0)+IF(E43-G43=K43-L43,GPOSPuntosPorDiferencia,0))</f>
        <v>3</v>
      </c>
      <c r="O43" s="166"/>
      <c r="P43" s="166"/>
      <c r="Q43" s="166"/>
      <c r="R43" s="166"/>
      <c r="S43" s="166"/>
    </row>
    <row r="44" spans="1:19" s="158" customFormat="1" ht="30.95" customHeight="1" thickBot="1" x14ac:dyDescent="0.25">
      <c r="A44" s="276">
        <f>Global!A44</f>
        <v>44888</v>
      </c>
      <c r="B44" s="306">
        <f>Global!B44</f>
        <v>0.16666666666666666</v>
      </c>
      <c r="C44" s="289">
        <f>Global!C44</f>
        <v>12</v>
      </c>
      <c r="D44" s="290" t="str">
        <f>Global!D44</f>
        <v>Marruecos (Morocco)</v>
      </c>
      <c r="E44" s="291">
        <v>0</v>
      </c>
      <c r="F44" s="292" t="s">
        <v>4</v>
      </c>
      <c r="G44" s="291">
        <v>1</v>
      </c>
      <c r="H44" s="293" t="str">
        <f>Global!H44</f>
        <v>Croacia</v>
      </c>
      <c r="I44" s="283" t="str">
        <f t="shared" si="11"/>
        <v>V</v>
      </c>
      <c r="J44" s="284"/>
      <c r="K44" s="285">
        <f>IF(Global!E44="","",Global!E44)</f>
        <v>0</v>
      </c>
      <c r="L44" s="285">
        <f>IF(Global!G44="","",Global!G44)</f>
        <v>0</v>
      </c>
      <c r="M44" s="296" t="str">
        <f t="shared" si="1"/>
        <v>E</v>
      </c>
      <c r="N44" s="287">
        <f t="shared" si="12"/>
        <v>0</v>
      </c>
      <c r="O44" s="166"/>
      <c r="P44" s="166"/>
      <c r="Q44" s="166"/>
      <c r="R44" s="166"/>
      <c r="S44" s="166"/>
    </row>
    <row r="45" spans="1:19" s="158" customFormat="1" ht="30.95" customHeight="1" thickBot="1" x14ac:dyDescent="0.25">
      <c r="A45" s="276">
        <f>Global!A45</f>
        <v>44892</v>
      </c>
      <c r="B45" s="306">
        <f>Global!B45</f>
        <v>0.29166666666666669</v>
      </c>
      <c r="C45" s="289">
        <f>Global!C45</f>
        <v>27</v>
      </c>
      <c r="D45" s="290" t="str">
        <f>Global!D45</f>
        <v>Bélgica (Belgium)</v>
      </c>
      <c r="E45" s="291">
        <v>0</v>
      </c>
      <c r="F45" s="292" t="s">
        <v>4</v>
      </c>
      <c r="G45" s="291">
        <v>0</v>
      </c>
      <c r="H45" s="293" t="str">
        <f>Global!H45</f>
        <v>Marruecos (Morocco)</v>
      </c>
      <c r="I45" s="283" t="str">
        <f t="shared" si="11"/>
        <v>E</v>
      </c>
      <c r="J45" s="284"/>
      <c r="K45" s="285">
        <f>IF(Global!E45="","",Global!E45)</f>
        <v>0</v>
      </c>
      <c r="L45" s="285">
        <f>IF(Global!G45="","",Global!G45)</f>
        <v>2</v>
      </c>
      <c r="M45" s="296" t="str">
        <f t="shared" si="1"/>
        <v>V</v>
      </c>
      <c r="N45" s="287">
        <f t="shared" si="12"/>
        <v>0</v>
      </c>
      <c r="O45" s="166"/>
      <c r="P45" s="166"/>
      <c r="Q45" s="166"/>
      <c r="R45" s="166"/>
      <c r="S45" s="166"/>
    </row>
    <row r="46" spans="1:19" s="158" customFormat="1" ht="30.95" customHeight="1" thickBot="1" x14ac:dyDescent="0.25">
      <c r="A46" s="276">
        <f>Global!A46</f>
        <v>44892</v>
      </c>
      <c r="B46" s="306">
        <f>Global!B46</f>
        <v>0.41666666666666669</v>
      </c>
      <c r="C46" s="289">
        <f>Global!C46</f>
        <v>28</v>
      </c>
      <c r="D46" s="290" t="str">
        <f>Global!D46</f>
        <v>Croacia</v>
      </c>
      <c r="E46" s="291">
        <v>2</v>
      </c>
      <c r="F46" s="292" t="s">
        <v>4</v>
      </c>
      <c r="G46" s="291">
        <v>1</v>
      </c>
      <c r="H46" s="293" t="str">
        <f>Global!H46</f>
        <v>Canada</v>
      </c>
      <c r="I46" s="283" t="str">
        <f t="shared" si="11"/>
        <v>L</v>
      </c>
      <c r="J46" s="284"/>
      <c r="K46" s="285">
        <f>IF(Global!E46="","",Global!E46)</f>
        <v>4</v>
      </c>
      <c r="L46" s="285">
        <f>IF(Global!G46="","",Global!G46)</f>
        <v>1</v>
      </c>
      <c r="M46" s="296" t="str">
        <f t="shared" si="1"/>
        <v>L</v>
      </c>
      <c r="N46" s="287">
        <f t="shared" si="12"/>
        <v>1</v>
      </c>
      <c r="O46" s="166"/>
      <c r="P46" s="166"/>
      <c r="Q46" s="166"/>
      <c r="R46" s="166"/>
      <c r="S46" s="166"/>
    </row>
    <row r="47" spans="1:19" s="158" customFormat="1" ht="30.95" customHeight="1" thickBot="1" x14ac:dyDescent="0.25">
      <c r="A47" s="276">
        <f>Global!A47</f>
        <v>44896</v>
      </c>
      <c r="B47" s="306">
        <f>Global!B47</f>
        <v>0.375</v>
      </c>
      <c r="C47" s="289">
        <f>Global!C47</f>
        <v>41</v>
      </c>
      <c r="D47" s="290" t="str">
        <f>Global!D47</f>
        <v>Croacia</v>
      </c>
      <c r="E47" s="291">
        <v>1</v>
      </c>
      <c r="F47" s="292" t="s">
        <v>4</v>
      </c>
      <c r="G47" s="291">
        <v>1</v>
      </c>
      <c r="H47" s="293" t="str">
        <f>Global!H47</f>
        <v>Bélgica (Belgium)</v>
      </c>
      <c r="I47" s="283" t="str">
        <f t="shared" si="11"/>
        <v>E</v>
      </c>
      <c r="J47" s="284"/>
      <c r="K47" s="285">
        <f>IF(Global!E47="","",Global!E47)</f>
        <v>0</v>
      </c>
      <c r="L47" s="285">
        <f>IF(Global!G47="","",Global!G47)</f>
        <v>0</v>
      </c>
      <c r="M47" s="296" t="str">
        <f t="shared" si="1"/>
        <v>E</v>
      </c>
      <c r="N47" s="287">
        <f t="shared" si="12"/>
        <v>2</v>
      </c>
      <c r="O47" s="166"/>
      <c r="P47" s="166"/>
      <c r="Q47" s="166"/>
      <c r="R47" s="166"/>
      <c r="S47" s="166"/>
    </row>
    <row r="48" spans="1:19" s="158" customFormat="1" ht="30.95" customHeight="1" thickBot="1" x14ac:dyDescent="0.25">
      <c r="A48" s="276">
        <f>Global!A48</f>
        <v>44896</v>
      </c>
      <c r="B48" s="306">
        <f>Global!B48</f>
        <v>0.375</v>
      </c>
      <c r="C48" s="289">
        <f>Global!C48</f>
        <v>42</v>
      </c>
      <c r="D48" s="308" t="str">
        <f>Global!D48</f>
        <v>Canada</v>
      </c>
      <c r="E48" s="291">
        <v>1</v>
      </c>
      <c r="F48" s="309" t="s">
        <v>4</v>
      </c>
      <c r="G48" s="291">
        <v>0</v>
      </c>
      <c r="H48" s="310" t="str">
        <f>Global!H48</f>
        <v>Marruecos (Morocco)</v>
      </c>
      <c r="I48" s="283" t="str">
        <f t="shared" si="11"/>
        <v>L</v>
      </c>
      <c r="J48" s="311"/>
      <c r="K48" s="285">
        <f>IF(Global!E48="","",Global!E48)</f>
        <v>1</v>
      </c>
      <c r="L48" s="285">
        <f>IF(Global!G48="","",Global!G48)</f>
        <v>2</v>
      </c>
      <c r="M48" s="286" t="str">
        <f t="shared" si="1"/>
        <v>V</v>
      </c>
      <c r="N48" s="287">
        <f t="shared" si="12"/>
        <v>0</v>
      </c>
      <c r="O48" s="166"/>
      <c r="P48" s="166"/>
      <c r="Q48" s="166"/>
      <c r="R48" s="166"/>
      <c r="S48" s="166"/>
    </row>
    <row r="49" spans="1:19" s="158" customFormat="1" ht="17.25" customHeight="1" thickBot="1" x14ac:dyDescent="0.25">
      <c r="A49" s="297" t="str">
        <f>Global!A49</f>
        <v>GRUPO G (Group  G)</v>
      </c>
      <c r="B49" s="298"/>
      <c r="C49" s="299"/>
      <c r="D49" s="298"/>
      <c r="E49" s="300"/>
      <c r="F49" s="298"/>
      <c r="G49" s="300"/>
      <c r="H49" s="298"/>
      <c r="I49" s="301"/>
      <c r="J49" s="117"/>
      <c r="K49" s="302"/>
      <c r="L49" s="302"/>
      <c r="M49" s="303" t="str">
        <f t="shared" si="1"/>
        <v/>
      </c>
      <c r="N49" s="304"/>
      <c r="O49" s="166"/>
      <c r="P49" s="166"/>
      <c r="Q49" s="166"/>
      <c r="R49" s="166"/>
      <c r="S49" s="166"/>
    </row>
    <row r="50" spans="1:19" s="158" customFormat="1" ht="30.95" customHeight="1" thickBot="1" x14ac:dyDescent="0.25">
      <c r="A50" s="276">
        <f>Global!A50</f>
        <v>44889</v>
      </c>
      <c r="B50" s="305">
        <f>Global!B50</f>
        <v>0.54166666666666663</v>
      </c>
      <c r="C50" s="278">
        <f>Global!C50</f>
        <v>13</v>
      </c>
      <c r="D50" s="279" t="str">
        <f>Global!D50</f>
        <v>Brasil (Brazil)</v>
      </c>
      <c r="E50" s="280">
        <v>3</v>
      </c>
      <c r="F50" s="281" t="s">
        <v>4</v>
      </c>
      <c r="G50" s="280">
        <v>1</v>
      </c>
      <c r="H50" s="282" t="str">
        <f>Global!H50</f>
        <v>Serbia</v>
      </c>
      <c r="I50" s="283" t="str">
        <f t="shared" ref="I50:I55" si="13">IF(OR(E50="",G50=""),"",IF(E50&gt;G50,"L",IF(G50&gt;E50,"V","E")))</f>
        <v>L</v>
      </c>
      <c r="J50" s="284"/>
      <c r="K50" s="285">
        <f>IF(Global!E50="","",Global!E50)</f>
        <v>2</v>
      </c>
      <c r="L50" s="285">
        <f>IF(Global!G50="","",Global!G50)</f>
        <v>0</v>
      </c>
      <c r="M50" s="296" t="str">
        <f t="shared" si="1"/>
        <v>L</v>
      </c>
      <c r="N50" s="287">
        <f t="shared" ref="N50:N55" si="14">IF(M50="","",IF(AND(E50=K50,L50=G50),GPOSPuntosPorMarcador,0)+IF(M50=I50,GPOSPuntosPorGanador,0)+IF(E50-G50=K50-L50,GPOSPuntosPorDiferencia,0))</f>
        <v>2</v>
      </c>
      <c r="O50" s="166"/>
      <c r="P50" s="166"/>
      <c r="Q50" s="166"/>
      <c r="R50" s="166"/>
      <c r="S50" s="166"/>
    </row>
    <row r="51" spans="1:19" s="158" customFormat="1" ht="30.95" customHeight="1" thickBot="1" x14ac:dyDescent="0.25">
      <c r="A51" s="276">
        <f>Global!A51</f>
        <v>44889</v>
      </c>
      <c r="B51" s="306">
        <f>Global!B51</f>
        <v>0.16666666666666666</v>
      </c>
      <c r="C51" s="289">
        <f>Global!C51</f>
        <v>14</v>
      </c>
      <c r="D51" s="290" t="str">
        <f>Global!D51</f>
        <v>Suiza (Switzerland)</v>
      </c>
      <c r="E51" s="291">
        <v>2</v>
      </c>
      <c r="F51" s="292" t="s">
        <v>4</v>
      </c>
      <c r="G51" s="291">
        <v>1</v>
      </c>
      <c r="H51" s="293" t="str">
        <f>Global!H51</f>
        <v>Camerún (Cameroon)</v>
      </c>
      <c r="I51" s="283" t="str">
        <f t="shared" si="13"/>
        <v>L</v>
      </c>
      <c r="J51" s="284"/>
      <c r="K51" s="285">
        <f>IF(Global!E51="","",Global!E51)</f>
        <v>1</v>
      </c>
      <c r="L51" s="285">
        <f>IF(Global!G51="","",Global!G51)</f>
        <v>0</v>
      </c>
      <c r="M51" s="296" t="str">
        <f t="shared" si="1"/>
        <v>L</v>
      </c>
      <c r="N51" s="287">
        <f t="shared" si="14"/>
        <v>2</v>
      </c>
      <c r="O51" s="166"/>
      <c r="P51" s="166"/>
      <c r="Q51" s="166"/>
      <c r="R51" s="166"/>
      <c r="S51" s="166"/>
    </row>
    <row r="52" spans="1:19" s="158" customFormat="1" ht="30.95" customHeight="1" thickBot="1" x14ac:dyDescent="0.25">
      <c r="A52" s="276">
        <f>Global!A52</f>
        <v>44893</v>
      </c>
      <c r="B52" s="306">
        <f>Global!B52</f>
        <v>0.41666666666666669</v>
      </c>
      <c r="C52" s="289">
        <f>Global!C52</f>
        <v>29</v>
      </c>
      <c r="D52" s="290" t="str">
        <f>Global!D52</f>
        <v>Brasil (Brazil)</v>
      </c>
      <c r="E52" s="291">
        <v>2</v>
      </c>
      <c r="F52" s="292" t="s">
        <v>4</v>
      </c>
      <c r="G52" s="291">
        <v>0</v>
      </c>
      <c r="H52" s="293" t="str">
        <f>Global!H52</f>
        <v>Suiza (Switzerland)</v>
      </c>
      <c r="I52" s="283" t="str">
        <f t="shared" si="13"/>
        <v>L</v>
      </c>
      <c r="J52" s="284"/>
      <c r="K52" s="285">
        <f>IF(Global!E52="","",Global!E52)</f>
        <v>1</v>
      </c>
      <c r="L52" s="285">
        <f>IF(Global!G52="","",Global!G52)</f>
        <v>0</v>
      </c>
      <c r="M52" s="296" t="str">
        <f t="shared" si="1"/>
        <v>L</v>
      </c>
      <c r="N52" s="287">
        <f t="shared" si="14"/>
        <v>1</v>
      </c>
      <c r="O52" s="166"/>
      <c r="P52" s="166"/>
      <c r="Q52" s="166"/>
      <c r="R52" s="166"/>
      <c r="S52" s="166"/>
    </row>
    <row r="53" spans="1:19" s="158" customFormat="1" ht="30.95" customHeight="1" thickBot="1" x14ac:dyDescent="0.25">
      <c r="A53" s="276">
        <f>Global!A53</f>
        <v>44893</v>
      </c>
      <c r="B53" s="306">
        <f>Global!B53</f>
        <v>0.16666666666666666</v>
      </c>
      <c r="C53" s="289">
        <f>Global!C53</f>
        <v>30</v>
      </c>
      <c r="D53" s="290" t="str">
        <f>Global!D53</f>
        <v>Camerún (Cameroon)</v>
      </c>
      <c r="E53" s="291">
        <v>1</v>
      </c>
      <c r="F53" s="292" t="s">
        <v>4</v>
      </c>
      <c r="G53" s="291">
        <v>1</v>
      </c>
      <c r="H53" s="293" t="str">
        <f>Global!H53</f>
        <v>Serbia</v>
      </c>
      <c r="I53" s="283" t="str">
        <f t="shared" si="13"/>
        <v>E</v>
      </c>
      <c r="J53" s="284"/>
      <c r="K53" s="285">
        <f>IF(Global!E53="","",Global!E53)</f>
        <v>3</v>
      </c>
      <c r="L53" s="285">
        <f>IF(Global!G53="","",Global!G53)</f>
        <v>3</v>
      </c>
      <c r="M53" s="296" t="str">
        <f t="shared" si="1"/>
        <v>E</v>
      </c>
      <c r="N53" s="287">
        <f t="shared" si="14"/>
        <v>2</v>
      </c>
      <c r="O53" s="166"/>
      <c r="P53" s="166"/>
      <c r="Q53" s="166"/>
      <c r="R53" s="166"/>
      <c r="S53" s="166"/>
    </row>
    <row r="54" spans="1:19" s="158" customFormat="1" ht="30.95" customHeight="1" thickBot="1" x14ac:dyDescent="0.25">
      <c r="A54" s="276">
        <f>Global!A54</f>
        <v>44897</v>
      </c>
      <c r="B54" s="306">
        <f>Global!B54</f>
        <v>0.54166666666666663</v>
      </c>
      <c r="C54" s="289">
        <f>Global!C54</f>
        <v>45</v>
      </c>
      <c r="D54" s="290" t="str">
        <f>Global!D54</f>
        <v>Camerún (Cameroon)</v>
      </c>
      <c r="E54" s="291">
        <v>1</v>
      </c>
      <c r="F54" s="292" t="s">
        <v>4</v>
      </c>
      <c r="G54" s="291">
        <v>2</v>
      </c>
      <c r="H54" s="293" t="str">
        <f>Global!H54</f>
        <v>Brasil (Brazil)</v>
      </c>
      <c r="I54" s="283" t="str">
        <f t="shared" si="13"/>
        <v>V</v>
      </c>
      <c r="J54" s="284"/>
      <c r="K54" s="285">
        <f>IF(Global!E54="","",Global!E54)</f>
        <v>1</v>
      </c>
      <c r="L54" s="285">
        <f>IF(Global!G54="","",Global!G54)</f>
        <v>0</v>
      </c>
      <c r="M54" s="296" t="str">
        <f t="shared" si="1"/>
        <v>L</v>
      </c>
      <c r="N54" s="287">
        <f t="shared" si="14"/>
        <v>0</v>
      </c>
      <c r="O54" s="166"/>
      <c r="P54" s="166"/>
      <c r="Q54" s="166"/>
      <c r="R54" s="166"/>
      <c r="S54" s="166"/>
    </row>
    <row r="55" spans="1:19" s="158" customFormat="1" ht="30.95" customHeight="1" thickBot="1" x14ac:dyDescent="0.25">
      <c r="A55" s="276">
        <f>Global!A55</f>
        <v>44897</v>
      </c>
      <c r="B55" s="306">
        <f>Global!B55</f>
        <v>0.54166666666666663</v>
      </c>
      <c r="C55" s="289">
        <f>Global!C55</f>
        <v>46</v>
      </c>
      <c r="D55" s="290" t="str">
        <f>Global!D55</f>
        <v>Serbia</v>
      </c>
      <c r="E55" s="291">
        <v>0</v>
      </c>
      <c r="F55" s="292" t="s">
        <v>4</v>
      </c>
      <c r="G55" s="291">
        <v>1</v>
      </c>
      <c r="H55" s="293" t="str">
        <f>Global!H55</f>
        <v>Suiza (Switzerland)</v>
      </c>
      <c r="I55" s="283" t="str">
        <f t="shared" si="13"/>
        <v>V</v>
      </c>
      <c r="J55" s="284"/>
      <c r="K55" s="285">
        <f>IF(Global!E55="","",Global!E55)</f>
        <v>2</v>
      </c>
      <c r="L55" s="285">
        <f>IF(Global!G55="","",Global!G55)</f>
        <v>3</v>
      </c>
      <c r="M55" s="296" t="str">
        <f t="shared" si="1"/>
        <v>V</v>
      </c>
      <c r="N55" s="287">
        <f t="shared" si="14"/>
        <v>2</v>
      </c>
      <c r="O55" s="166"/>
      <c r="P55" s="166"/>
      <c r="Q55" s="166"/>
      <c r="R55" s="166"/>
      <c r="S55" s="166"/>
    </row>
    <row r="56" spans="1:19" s="158" customFormat="1" ht="17.25" customHeight="1" thickBot="1" x14ac:dyDescent="0.25">
      <c r="A56" s="297" t="str">
        <f>Global!A56</f>
        <v>GRUPO H (Group H)</v>
      </c>
      <c r="B56" s="298"/>
      <c r="C56" s="299"/>
      <c r="D56" s="298"/>
      <c r="E56" s="300"/>
      <c r="F56" s="298"/>
      <c r="G56" s="300"/>
      <c r="H56" s="298"/>
      <c r="I56" s="301"/>
      <c r="J56" s="117"/>
      <c r="K56" s="302"/>
      <c r="L56" s="302"/>
      <c r="M56" s="303" t="str">
        <f t="shared" si="1"/>
        <v/>
      </c>
      <c r="N56" s="304"/>
      <c r="O56" s="166"/>
      <c r="P56" s="166"/>
      <c r="Q56" s="166"/>
      <c r="R56" s="166"/>
      <c r="S56" s="166"/>
    </row>
    <row r="57" spans="1:19" s="158" customFormat="1" ht="30.95" customHeight="1" thickBot="1" x14ac:dyDescent="0.25">
      <c r="A57" s="276">
        <f>Global!A57</f>
        <v>44889</v>
      </c>
      <c r="B57" s="305">
        <f>Global!B57</f>
        <v>0.41666666666666669</v>
      </c>
      <c r="C57" s="278">
        <f>Global!C57</f>
        <v>15</v>
      </c>
      <c r="D57" s="279" t="str">
        <f>Global!D57</f>
        <v>Portugal</v>
      </c>
      <c r="E57" s="280">
        <v>2</v>
      </c>
      <c r="F57" s="281" t="s">
        <v>4</v>
      </c>
      <c r="G57" s="280">
        <v>1</v>
      </c>
      <c r="H57" s="282" t="str">
        <f>Global!H57</f>
        <v>Ghana</v>
      </c>
      <c r="I57" s="283" t="str">
        <f t="shared" ref="I57:I62" si="15">IF(OR(E57="",G57=""),"",IF(E57&gt;G57,"L",IF(G57&gt;E57,"V","E")))</f>
        <v>L</v>
      </c>
      <c r="J57" s="284"/>
      <c r="K57" s="285">
        <f>IF(Global!E57="","",Global!E57)</f>
        <v>3</v>
      </c>
      <c r="L57" s="285">
        <f>IF(Global!G57="","",Global!G57)</f>
        <v>2</v>
      </c>
      <c r="M57" s="296" t="str">
        <f t="shared" si="1"/>
        <v>L</v>
      </c>
      <c r="N57" s="287">
        <f t="shared" ref="N57:N62" si="16">IF(M57="","",IF(AND(E57=K57,L57=G57),GPOSPuntosPorMarcador,0)+IF(M57=I57,GPOSPuntosPorGanador,0)+IF(E57-G57=K57-L57,GPOSPuntosPorDiferencia,0))</f>
        <v>2</v>
      </c>
      <c r="O57" s="166"/>
      <c r="P57" s="166"/>
      <c r="Q57" s="166"/>
      <c r="R57" s="166"/>
      <c r="S57" s="166"/>
    </row>
    <row r="58" spans="1:19" s="158" customFormat="1" ht="30.95" customHeight="1" thickBot="1" x14ac:dyDescent="0.25">
      <c r="A58" s="276">
        <f>Global!A58</f>
        <v>44889</v>
      </c>
      <c r="B58" s="306">
        <f>Global!B58</f>
        <v>0.29166666666666669</v>
      </c>
      <c r="C58" s="289">
        <f>Global!C58</f>
        <v>16</v>
      </c>
      <c r="D58" s="290" t="str">
        <f>Global!D58</f>
        <v>Uruguay</v>
      </c>
      <c r="E58" s="280">
        <v>1</v>
      </c>
      <c r="F58" s="292" t="s">
        <v>4</v>
      </c>
      <c r="G58" s="291">
        <v>0</v>
      </c>
      <c r="H58" s="293" t="str">
        <f>Global!H58</f>
        <v>Corea del Sur (S. Korea)</v>
      </c>
      <c r="I58" s="283" t="str">
        <f t="shared" si="15"/>
        <v>L</v>
      </c>
      <c r="J58" s="284"/>
      <c r="K58" s="285">
        <f>IF(Global!E58="","",Global!E58)</f>
        <v>0</v>
      </c>
      <c r="L58" s="285">
        <f>IF(Global!G58="","",Global!G58)</f>
        <v>0</v>
      </c>
      <c r="M58" s="296" t="str">
        <f t="shared" si="1"/>
        <v>E</v>
      </c>
      <c r="N58" s="287">
        <f t="shared" si="16"/>
        <v>0</v>
      </c>
      <c r="O58" s="166"/>
      <c r="P58" s="166"/>
      <c r="Q58" s="166"/>
      <c r="R58" s="166"/>
      <c r="S58" s="166"/>
    </row>
    <row r="59" spans="1:19" s="158" customFormat="1" ht="30.95" customHeight="1" thickBot="1" x14ac:dyDescent="0.25">
      <c r="A59" s="276">
        <f>Global!A59</f>
        <v>44893</v>
      </c>
      <c r="B59" s="306">
        <f>Global!B59</f>
        <v>0.54166666666666663</v>
      </c>
      <c r="C59" s="289">
        <f>Global!C59</f>
        <v>31</v>
      </c>
      <c r="D59" s="290" t="str">
        <f>Global!D59</f>
        <v>Portugal</v>
      </c>
      <c r="E59" s="291">
        <v>2</v>
      </c>
      <c r="F59" s="292" t="s">
        <v>4</v>
      </c>
      <c r="G59" s="291">
        <v>1</v>
      </c>
      <c r="H59" s="293" t="str">
        <f>Global!H59</f>
        <v>Uruguay</v>
      </c>
      <c r="I59" s="283" t="str">
        <f t="shared" si="15"/>
        <v>L</v>
      </c>
      <c r="J59" s="284"/>
      <c r="K59" s="285">
        <f>IF(Global!E59="","",Global!E59)</f>
        <v>2</v>
      </c>
      <c r="L59" s="285">
        <f>IF(Global!G59="","",Global!G59)</f>
        <v>0</v>
      </c>
      <c r="M59" s="296" t="str">
        <f t="shared" si="1"/>
        <v>L</v>
      </c>
      <c r="N59" s="287">
        <f t="shared" si="16"/>
        <v>1</v>
      </c>
      <c r="O59" s="166"/>
      <c r="P59" s="166"/>
      <c r="Q59" s="166"/>
      <c r="R59" s="166"/>
      <c r="S59" s="166"/>
    </row>
    <row r="60" spans="1:19" s="158" customFormat="1" ht="30.95" customHeight="1" thickBot="1" x14ac:dyDescent="0.25">
      <c r="A60" s="276">
        <f>Global!A60</f>
        <v>44893</v>
      </c>
      <c r="B60" s="306">
        <f>Global!B60</f>
        <v>0.29166666666666669</v>
      </c>
      <c r="C60" s="289">
        <f>Global!C60</f>
        <v>32</v>
      </c>
      <c r="D60" s="290" t="str">
        <f>Global!D60</f>
        <v>Corea del Sur (S. Korea)</v>
      </c>
      <c r="E60" s="280">
        <v>0</v>
      </c>
      <c r="F60" s="292" t="s">
        <v>4</v>
      </c>
      <c r="G60" s="291">
        <v>0</v>
      </c>
      <c r="H60" s="293" t="str">
        <f>Global!H60</f>
        <v>Ghana</v>
      </c>
      <c r="I60" s="283" t="str">
        <f t="shared" si="15"/>
        <v>E</v>
      </c>
      <c r="J60" s="284"/>
      <c r="K60" s="285">
        <f>IF(Global!E60="","",Global!E60)</f>
        <v>2</v>
      </c>
      <c r="L60" s="285">
        <f>IF(Global!G60="","",Global!G60)</f>
        <v>3</v>
      </c>
      <c r="M60" s="296" t="str">
        <f t="shared" si="1"/>
        <v>V</v>
      </c>
      <c r="N60" s="287">
        <f t="shared" si="16"/>
        <v>0</v>
      </c>
      <c r="O60" s="166"/>
      <c r="P60" s="166"/>
      <c r="Q60" s="166"/>
      <c r="R60" s="166"/>
      <c r="S60" s="166"/>
    </row>
    <row r="61" spans="1:19" s="158" customFormat="1" ht="30.95" customHeight="1" thickBot="1" x14ac:dyDescent="0.25">
      <c r="A61" s="276">
        <f>Global!A61</f>
        <v>44897</v>
      </c>
      <c r="B61" s="306">
        <f>Global!B61</f>
        <v>0.375</v>
      </c>
      <c r="C61" s="289">
        <f>Global!C61</f>
        <v>47</v>
      </c>
      <c r="D61" s="290" t="str">
        <f>Global!D61</f>
        <v>Corea del Sur (S. Korea)</v>
      </c>
      <c r="E61" s="291">
        <v>0</v>
      </c>
      <c r="F61" s="292" t="s">
        <v>4</v>
      </c>
      <c r="G61" s="291">
        <v>2</v>
      </c>
      <c r="H61" s="293" t="str">
        <f>Global!H61</f>
        <v>Portugal</v>
      </c>
      <c r="I61" s="283" t="str">
        <f t="shared" si="15"/>
        <v>V</v>
      </c>
      <c r="J61" s="284"/>
      <c r="K61" s="285">
        <f>IF(Global!E61="","",Global!E61)</f>
        <v>2</v>
      </c>
      <c r="L61" s="285">
        <f>IF(Global!G61="","",Global!G61)</f>
        <v>1</v>
      </c>
      <c r="M61" s="296" t="str">
        <f t="shared" si="1"/>
        <v>L</v>
      </c>
      <c r="N61" s="287">
        <f t="shared" si="16"/>
        <v>0</v>
      </c>
      <c r="O61" s="166"/>
      <c r="P61" s="166"/>
      <c r="Q61" s="166"/>
      <c r="R61" s="166"/>
      <c r="S61" s="166"/>
    </row>
    <row r="62" spans="1:19" s="158" customFormat="1" ht="30.95" customHeight="1" thickBot="1" x14ac:dyDescent="0.25">
      <c r="A62" s="276">
        <f>Global!A62</f>
        <v>44897</v>
      </c>
      <c r="B62" s="306">
        <f>Global!B62</f>
        <v>0.375</v>
      </c>
      <c r="C62" s="289">
        <f>Global!C62</f>
        <v>48</v>
      </c>
      <c r="D62" s="290" t="str">
        <f>Global!D62</f>
        <v>Ghana</v>
      </c>
      <c r="E62" s="291">
        <v>0</v>
      </c>
      <c r="F62" s="292" t="s">
        <v>4</v>
      </c>
      <c r="G62" s="291">
        <v>1</v>
      </c>
      <c r="H62" s="293" t="str">
        <f>Global!H62</f>
        <v>Uruguay</v>
      </c>
      <c r="I62" s="283" t="str">
        <f t="shared" si="15"/>
        <v>V</v>
      </c>
      <c r="J62" s="284"/>
      <c r="K62" s="285">
        <f>IF(Global!E62="","",Global!E62)</f>
        <v>0</v>
      </c>
      <c r="L62" s="285">
        <f>IF(Global!G62="","",Global!G62)</f>
        <v>2</v>
      </c>
      <c r="M62" s="296" t="str">
        <f t="shared" si="1"/>
        <v>V</v>
      </c>
      <c r="N62" s="287">
        <f t="shared" si="16"/>
        <v>1</v>
      </c>
      <c r="O62" s="166"/>
      <c r="P62" s="166"/>
      <c r="Q62" s="166"/>
      <c r="R62" s="166"/>
      <c r="S62" s="166"/>
    </row>
    <row r="63" spans="1:19" s="158" customFormat="1" ht="17.25" customHeight="1" thickBot="1" x14ac:dyDescent="0.25">
      <c r="A63" s="297" t="str">
        <f>Global!A63</f>
        <v>OCTAVOS DE FINAL (Round of 16)</v>
      </c>
      <c r="B63" s="312"/>
      <c r="C63" s="313"/>
      <c r="D63" s="298"/>
      <c r="E63" s="300"/>
      <c r="F63" s="298"/>
      <c r="G63" s="300"/>
      <c r="H63" s="298"/>
      <c r="I63" s="301"/>
      <c r="J63" s="117"/>
      <c r="K63" s="302"/>
      <c r="L63" s="302"/>
      <c r="M63" s="303" t="str">
        <f t="shared" si="1"/>
        <v/>
      </c>
      <c r="N63" s="304"/>
      <c r="O63" s="166"/>
      <c r="P63" s="166"/>
      <c r="Q63" s="166"/>
      <c r="R63" s="166"/>
      <c r="S63" s="166"/>
    </row>
    <row r="64" spans="1:19" s="158" customFormat="1" ht="30.95" customHeight="1" thickBot="1" x14ac:dyDescent="0.25">
      <c r="A64" s="276">
        <f>Global!A64</f>
        <v>44898</v>
      </c>
      <c r="B64" s="305">
        <f>Global!B64</f>
        <v>0.375</v>
      </c>
      <c r="C64" s="278">
        <f>Global!C64</f>
        <v>49</v>
      </c>
      <c r="D64" s="281" t="str">
        <f>Global!D64</f>
        <v>Holanda (Holland)</v>
      </c>
      <c r="E64" s="280">
        <v>2</v>
      </c>
      <c r="F64" s="281" t="s">
        <v>4</v>
      </c>
      <c r="G64" s="280">
        <v>1</v>
      </c>
      <c r="H64" s="314" t="str">
        <f>Global!H64</f>
        <v>Estados Unidos (USA)</v>
      </c>
      <c r="I64" s="283" t="str">
        <f t="shared" ref="I64:I71" si="17">IF(OR(E64="",G64=""),"",IF(E64&gt;G64,"L",IF(G64&gt;E64,"V","E")))</f>
        <v>L</v>
      </c>
      <c r="J64" s="284"/>
      <c r="K64" s="285">
        <f>IF(Global!E64="","",Global!E64)</f>
        <v>3</v>
      </c>
      <c r="L64" s="285">
        <f>IF(Global!G64="","",Global!G64)</f>
        <v>1</v>
      </c>
      <c r="M64" s="296" t="str">
        <f t="shared" si="1"/>
        <v>L</v>
      </c>
      <c r="N64" s="287">
        <f t="shared" ref="N64:N71" si="18">IF(M64="","",IF(AND(E64=K64,L64=G64),OCTPuntosPorMarcador,0)+IF(M64=I64,OCTPuntosPorGanador,0)+IF(E64-G64=K64-L64,OCTPuntosPorDiferencia,0))</f>
        <v>3</v>
      </c>
      <c r="O64" s="166"/>
      <c r="P64" s="166"/>
      <c r="Q64" s="166"/>
      <c r="R64" s="166"/>
      <c r="S64" s="166"/>
    </row>
    <row r="65" spans="1:19" s="158" customFormat="1" ht="30.95" customHeight="1" thickBot="1" x14ac:dyDescent="0.25">
      <c r="A65" s="276">
        <f>Global!A65</f>
        <v>44898</v>
      </c>
      <c r="B65" s="306">
        <f>Global!B65</f>
        <v>0.54166666666666663</v>
      </c>
      <c r="C65" s="289">
        <f>Global!C65</f>
        <v>50</v>
      </c>
      <c r="D65" s="292" t="str">
        <f>Global!D65</f>
        <v>Argentina</v>
      </c>
      <c r="E65" s="291">
        <v>2</v>
      </c>
      <c r="F65" s="292" t="s">
        <v>4</v>
      </c>
      <c r="G65" s="291">
        <v>1</v>
      </c>
      <c r="H65" s="315" t="str">
        <f>Global!H65</f>
        <v>Australia</v>
      </c>
      <c r="I65" s="283" t="str">
        <f t="shared" si="17"/>
        <v>L</v>
      </c>
      <c r="J65" s="284"/>
      <c r="K65" s="285">
        <f>IF(Global!E65="","",Global!E65)</f>
        <v>2</v>
      </c>
      <c r="L65" s="285">
        <f>IF(Global!G65="","",Global!G65)</f>
        <v>1</v>
      </c>
      <c r="M65" s="296" t="str">
        <f t="shared" si="1"/>
        <v>L</v>
      </c>
      <c r="N65" s="287">
        <f t="shared" si="18"/>
        <v>5</v>
      </c>
      <c r="O65" s="166"/>
      <c r="P65" s="166"/>
      <c r="Q65" s="166"/>
      <c r="R65" s="166"/>
      <c r="S65" s="166"/>
    </row>
    <row r="66" spans="1:19" s="158" customFormat="1" ht="30.95" customHeight="1" thickBot="1" x14ac:dyDescent="0.25">
      <c r="A66" s="276">
        <f>Global!A66</f>
        <v>44899</v>
      </c>
      <c r="B66" s="306">
        <f>Global!B66</f>
        <v>0.375</v>
      </c>
      <c r="C66" s="289">
        <f>Global!C66</f>
        <v>51</v>
      </c>
      <c r="D66" s="292" t="str">
        <f>Global!D66</f>
        <v>Francia (France)</v>
      </c>
      <c r="E66" s="291">
        <v>2</v>
      </c>
      <c r="F66" s="292" t="s">
        <v>4</v>
      </c>
      <c r="G66" s="291">
        <v>1</v>
      </c>
      <c r="H66" s="315" t="str">
        <f>Global!H66</f>
        <v>Polonia (Poland)</v>
      </c>
      <c r="I66" s="283" t="str">
        <f t="shared" si="17"/>
        <v>L</v>
      </c>
      <c r="J66" s="284"/>
      <c r="K66" s="285">
        <f>IF(Global!E66="","",Global!E66)</f>
        <v>3</v>
      </c>
      <c r="L66" s="285">
        <f>IF(Global!G66="","",Global!G66)</f>
        <v>1</v>
      </c>
      <c r="M66" s="296" t="str">
        <f t="shared" si="1"/>
        <v>L</v>
      </c>
      <c r="N66" s="287">
        <f t="shared" si="18"/>
        <v>3</v>
      </c>
      <c r="O66" s="166"/>
      <c r="P66" s="166"/>
      <c r="Q66" s="166"/>
      <c r="R66" s="166"/>
      <c r="S66" s="166"/>
    </row>
    <row r="67" spans="1:19" s="158" customFormat="1" ht="30.95" customHeight="1" thickBot="1" x14ac:dyDescent="0.25">
      <c r="A67" s="276">
        <f>Global!A67</f>
        <v>44899</v>
      </c>
      <c r="B67" s="306">
        <f>Global!B67</f>
        <v>0.54166666666666663</v>
      </c>
      <c r="C67" s="289">
        <f>Global!C67</f>
        <v>52</v>
      </c>
      <c r="D67" s="292" t="str">
        <f>Global!D67</f>
        <v>Inglaterra (England)</v>
      </c>
      <c r="E67" s="291">
        <v>1</v>
      </c>
      <c r="F67" s="292" t="s">
        <v>4</v>
      </c>
      <c r="G67" s="291">
        <v>0</v>
      </c>
      <c r="H67" s="315" t="str">
        <f>Global!H67</f>
        <v>Senegal</v>
      </c>
      <c r="I67" s="283" t="str">
        <f t="shared" si="17"/>
        <v>L</v>
      </c>
      <c r="J67" s="284"/>
      <c r="K67" s="285">
        <f>IF(Global!E67="","",Global!E67)</f>
        <v>3</v>
      </c>
      <c r="L67" s="285">
        <f>IF(Global!G67="","",Global!G67)</f>
        <v>0</v>
      </c>
      <c r="M67" s="296" t="str">
        <f t="shared" si="1"/>
        <v>L</v>
      </c>
      <c r="N67" s="287">
        <f t="shared" si="18"/>
        <v>3</v>
      </c>
      <c r="O67" s="166"/>
      <c r="P67" s="166"/>
      <c r="Q67" s="166"/>
      <c r="R67" s="166"/>
      <c r="S67" s="166"/>
    </row>
    <row r="68" spans="1:19" s="158" customFormat="1" ht="30.95" customHeight="1" thickBot="1" x14ac:dyDescent="0.25">
      <c r="A68" s="276">
        <f>Global!A68</f>
        <v>44900</v>
      </c>
      <c r="B68" s="306">
        <f>Global!B68</f>
        <v>0.375</v>
      </c>
      <c r="C68" s="289">
        <f>Global!C68</f>
        <v>53</v>
      </c>
      <c r="D68" s="292" t="str">
        <f>Global!D68</f>
        <v>Japón (Japan)</v>
      </c>
      <c r="E68" s="291">
        <v>2</v>
      </c>
      <c r="F68" s="292" t="s">
        <v>4</v>
      </c>
      <c r="G68" s="291">
        <v>0</v>
      </c>
      <c r="H68" s="315" t="str">
        <f>Global!H68</f>
        <v>Croacia</v>
      </c>
      <c r="I68" s="283" t="str">
        <f t="shared" si="17"/>
        <v>L</v>
      </c>
      <c r="J68" s="284"/>
      <c r="K68" s="285">
        <f>IF(Global!E68="","",Global!E68)</f>
        <v>1</v>
      </c>
      <c r="L68" s="285">
        <f>IF(Global!G68="","",Global!G68)</f>
        <v>1</v>
      </c>
      <c r="M68" s="296" t="str">
        <f t="shared" si="1"/>
        <v>E</v>
      </c>
      <c r="N68" s="287">
        <f t="shared" si="18"/>
        <v>0</v>
      </c>
      <c r="O68" s="166"/>
      <c r="P68" s="166"/>
      <c r="Q68" s="166"/>
      <c r="R68" s="166"/>
      <c r="S68" s="166"/>
    </row>
    <row r="69" spans="1:19" s="158" customFormat="1" ht="30.95" customHeight="1" thickBot="1" x14ac:dyDescent="0.25">
      <c r="A69" s="276">
        <f>Global!A69</f>
        <v>44900</v>
      </c>
      <c r="B69" s="306">
        <f>Global!B69</f>
        <v>0.54166666666666663</v>
      </c>
      <c r="C69" s="289">
        <f>Global!C69</f>
        <v>54</v>
      </c>
      <c r="D69" s="292" t="str">
        <f>Global!D69</f>
        <v>Brasil (Brazil)</v>
      </c>
      <c r="E69" s="291">
        <v>2</v>
      </c>
      <c r="F69" s="292" t="s">
        <v>4</v>
      </c>
      <c r="G69" s="291">
        <v>0</v>
      </c>
      <c r="H69" s="315" t="str">
        <f>Global!H69</f>
        <v>Corea del Sur (S. Korea)</v>
      </c>
      <c r="I69" s="283" t="str">
        <f t="shared" si="17"/>
        <v>L</v>
      </c>
      <c r="J69" s="284"/>
      <c r="K69" s="285">
        <f>IF(Global!E69="","",Global!E69)</f>
        <v>4</v>
      </c>
      <c r="L69" s="285">
        <f>IF(Global!G69="","",Global!G69)</f>
        <v>1</v>
      </c>
      <c r="M69" s="296" t="str">
        <f t="shared" si="1"/>
        <v>L</v>
      </c>
      <c r="N69" s="287">
        <f t="shared" si="18"/>
        <v>3</v>
      </c>
      <c r="O69" s="166"/>
      <c r="P69" s="166"/>
      <c r="Q69" s="166"/>
      <c r="R69" s="166"/>
      <c r="S69" s="166"/>
    </row>
    <row r="70" spans="1:19" s="158" customFormat="1" ht="30.95" customHeight="1" thickBot="1" x14ac:dyDescent="0.25">
      <c r="A70" s="276">
        <f>Global!A70</f>
        <v>44901</v>
      </c>
      <c r="B70" s="306">
        <f>Global!B70</f>
        <v>0.375</v>
      </c>
      <c r="C70" s="289">
        <f>Global!C70</f>
        <v>55</v>
      </c>
      <c r="D70" s="292" t="str">
        <f>Global!D70</f>
        <v>Marruecos (Morocco)</v>
      </c>
      <c r="E70" s="291">
        <v>1</v>
      </c>
      <c r="F70" s="292" t="s">
        <v>4</v>
      </c>
      <c r="G70" s="291">
        <v>2</v>
      </c>
      <c r="H70" s="315" t="str">
        <f>Global!H70</f>
        <v>España (Spain)</v>
      </c>
      <c r="I70" s="283" t="str">
        <f t="shared" si="17"/>
        <v>V</v>
      </c>
      <c r="J70" s="284"/>
      <c r="K70" s="285">
        <f>IF(Global!E70="","",Global!E70)</f>
        <v>0</v>
      </c>
      <c r="L70" s="285">
        <f>IF(Global!G70="","",Global!G70)</f>
        <v>0</v>
      </c>
      <c r="M70" s="296" t="str">
        <f t="shared" si="1"/>
        <v>E</v>
      </c>
      <c r="N70" s="287">
        <f t="shared" si="18"/>
        <v>0</v>
      </c>
      <c r="O70" s="166"/>
      <c r="P70" s="166"/>
      <c r="Q70" s="166"/>
      <c r="R70" s="166"/>
      <c r="S70" s="166"/>
    </row>
    <row r="71" spans="1:19" s="158" customFormat="1" ht="30.95" customHeight="1" thickBot="1" x14ac:dyDescent="0.25">
      <c r="A71" s="276">
        <f>Global!A71</f>
        <v>44901</v>
      </c>
      <c r="B71" s="306">
        <f>Global!B71</f>
        <v>0.54166666666666663</v>
      </c>
      <c r="C71" s="289">
        <f>Global!C71</f>
        <v>56</v>
      </c>
      <c r="D71" s="292" t="str">
        <f>Global!D71</f>
        <v>Portugal</v>
      </c>
      <c r="E71" s="291">
        <v>2</v>
      </c>
      <c r="F71" s="292" t="s">
        <v>4</v>
      </c>
      <c r="G71" s="291">
        <v>0</v>
      </c>
      <c r="H71" s="315" t="str">
        <f>Global!H71</f>
        <v>Suiza (Switzerland)</v>
      </c>
      <c r="I71" s="283" t="str">
        <f t="shared" si="17"/>
        <v>L</v>
      </c>
      <c r="J71" s="284"/>
      <c r="K71" s="285">
        <f>IF(Global!E71="","",Global!E71)</f>
        <v>6</v>
      </c>
      <c r="L71" s="285">
        <f>IF(Global!G71="","",Global!G71)</f>
        <v>1</v>
      </c>
      <c r="M71" s="296" t="str">
        <f t="shared" si="1"/>
        <v>L</v>
      </c>
      <c r="N71" s="287">
        <f t="shared" si="18"/>
        <v>3</v>
      </c>
      <c r="O71" s="166"/>
      <c r="P71" s="166"/>
      <c r="Q71" s="166"/>
      <c r="R71" s="166"/>
      <c r="S71" s="166"/>
    </row>
    <row r="72" spans="1:19" s="158" customFormat="1" ht="17.25" customHeight="1" thickBot="1" x14ac:dyDescent="0.25">
      <c r="A72" s="297" t="str">
        <f>Global!A72</f>
        <v>CUARTOS DE FINAL (Quarterfinals)</v>
      </c>
      <c r="B72" s="312"/>
      <c r="C72" s="313"/>
      <c r="D72" s="298"/>
      <c r="E72" s="300"/>
      <c r="F72" s="298"/>
      <c r="G72" s="300" t="s">
        <v>73</v>
      </c>
      <c r="H72" s="298"/>
      <c r="I72" s="301"/>
      <c r="J72" s="117"/>
      <c r="K72" s="302"/>
      <c r="L72" s="302"/>
      <c r="M72" s="303" t="str">
        <f t="shared" ref="M72:M83" si="19">IF(OR(K72="",L72=""),"",IF(K72&gt;L72,"L",IF(L72&gt;K72,"V","E")))</f>
        <v/>
      </c>
      <c r="N72" s="304"/>
      <c r="O72" s="166"/>
      <c r="P72" s="166"/>
      <c r="Q72" s="166"/>
      <c r="R72" s="166"/>
      <c r="S72" s="166"/>
    </row>
    <row r="73" spans="1:19" s="158" customFormat="1" ht="30.95" customHeight="1" thickBot="1" x14ac:dyDescent="0.25">
      <c r="A73" s="276">
        <f>Global!A73</f>
        <v>44904</v>
      </c>
      <c r="B73" s="305">
        <f>Global!B73</f>
        <v>0.375</v>
      </c>
      <c r="C73" s="278">
        <f>Global!C73</f>
        <v>57</v>
      </c>
      <c r="D73" s="292" t="str">
        <f>Global!D73</f>
        <v>Croacia</v>
      </c>
      <c r="E73" s="280">
        <v>2</v>
      </c>
      <c r="F73" s="281" t="s">
        <v>4</v>
      </c>
      <c r="G73" s="280">
        <v>1</v>
      </c>
      <c r="H73" s="315" t="str">
        <f>Global!H73</f>
        <v>Brasil (Brazil)</v>
      </c>
      <c r="I73" s="283" t="str">
        <f>IF(OR(E73="",G73=""),"",IF(E73&gt;G73,"L",IF(G73&gt;E73,"V","E")))</f>
        <v>L</v>
      </c>
      <c r="J73" s="284"/>
      <c r="K73" s="285">
        <f>IF(Global!E73="","",Global!E73)</f>
        <v>0</v>
      </c>
      <c r="L73" s="285">
        <f>IF(Global!G73="","",Global!G73)</f>
        <v>0</v>
      </c>
      <c r="M73" s="296" t="str">
        <f t="shared" si="19"/>
        <v>E</v>
      </c>
      <c r="N73" s="287">
        <f>IF(M73="","",IF(AND(E73=K73,L73=G73),CTOSPuntosPorMarcador,0)+IF(M73=I73,CTOSPuntosPorGanador,0)+IF(E73-G73=K73-L73,CTOSPuntosPorDiferencia,0))</f>
        <v>0</v>
      </c>
      <c r="O73" s="166"/>
      <c r="P73" s="166"/>
      <c r="Q73" s="166"/>
      <c r="R73" s="166"/>
      <c r="S73" s="166"/>
    </row>
    <row r="74" spans="1:19" s="158" customFormat="1" ht="30.95" customHeight="1" thickBot="1" x14ac:dyDescent="0.25">
      <c r="A74" s="276">
        <f>Global!A74</f>
        <v>44904</v>
      </c>
      <c r="B74" s="306">
        <f>Global!B74</f>
        <v>0.54166666666666663</v>
      </c>
      <c r="C74" s="289">
        <f>Global!C74</f>
        <v>58</v>
      </c>
      <c r="D74" s="292" t="str">
        <f>Global!D74</f>
        <v>Holanda (Holland)</v>
      </c>
      <c r="E74" s="291">
        <v>0</v>
      </c>
      <c r="F74" s="292" t="s">
        <v>4</v>
      </c>
      <c r="G74" s="280">
        <v>1</v>
      </c>
      <c r="H74" s="315" t="str">
        <f>Global!H74</f>
        <v>Argentina</v>
      </c>
      <c r="I74" s="283" t="str">
        <f>IF(OR(E74="",G74=""),"",IF(E74&gt;G74,"L",IF(G74&gt;E74,"V","E")))</f>
        <v>V</v>
      </c>
      <c r="J74" s="284"/>
      <c r="K74" s="285">
        <f>IF(Global!E74="","",Global!E74)</f>
        <v>2</v>
      </c>
      <c r="L74" s="285">
        <f>IF(Global!G74="","",Global!G74)</f>
        <v>2</v>
      </c>
      <c r="M74" s="296" t="str">
        <f t="shared" si="19"/>
        <v>E</v>
      </c>
      <c r="N74" s="287">
        <f>IF(M74="","",IF(AND(E74=K74,L74=G74),CTOSPuntosPorMarcador,0)+IF(M74=I74,CTOSPuntosPorGanador,0)+IF(E74-G74=K74-L74,CTOSPuntosPorDiferencia,0))</f>
        <v>0</v>
      </c>
      <c r="O74" s="166"/>
      <c r="P74" s="166"/>
      <c r="Q74" s="166"/>
      <c r="R74" s="166"/>
      <c r="S74" s="166"/>
    </row>
    <row r="75" spans="1:19" s="158" customFormat="1" ht="30.95" customHeight="1" thickBot="1" x14ac:dyDescent="0.25">
      <c r="A75" s="276">
        <f>Global!A75</f>
        <v>44905</v>
      </c>
      <c r="B75" s="306">
        <f>Global!B75</f>
        <v>0.375</v>
      </c>
      <c r="C75" s="289">
        <f>Global!C75</f>
        <v>59</v>
      </c>
      <c r="D75" s="292" t="str">
        <f>Global!D75</f>
        <v>Marruecos (Morocco)</v>
      </c>
      <c r="E75" s="291">
        <v>3</v>
      </c>
      <c r="F75" s="292" t="s">
        <v>4</v>
      </c>
      <c r="G75" s="280">
        <v>2</v>
      </c>
      <c r="H75" s="315" t="str">
        <f>Global!H75</f>
        <v>Portugal</v>
      </c>
      <c r="I75" s="283" t="str">
        <f>IF(OR(E75="",G75=""),"",IF(E75&gt;G75,"L",IF(G75&gt;E75,"V","E")))</f>
        <v>L</v>
      </c>
      <c r="J75" s="284"/>
      <c r="K75" s="285">
        <f>IF(Global!E75="","",Global!E75)</f>
        <v>1</v>
      </c>
      <c r="L75" s="285">
        <f>IF(Global!G75="","",Global!G75)</f>
        <v>0</v>
      </c>
      <c r="M75" s="296" t="str">
        <f t="shared" si="19"/>
        <v>L</v>
      </c>
      <c r="N75" s="287">
        <f>IF(M75="","",IF(AND(E75=K75,L75=G75),CTOSPuntosPorMarcador,0)+IF(M75=I75,CTOSPuntosPorGanador,0)+IF(E75-G75=K75-L75,CTOSPuntosPorDiferencia,0))</f>
        <v>6</v>
      </c>
      <c r="O75" s="166"/>
      <c r="P75" s="166"/>
      <c r="Q75" s="166"/>
      <c r="R75" s="166"/>
      <c r="S75" s="166"/>
    </row>
    <row r="76" spans="1:19" s="158" customFormat="1" ht="30.95" customHeight="1" thickBot="1" x14ac:dyDescent="0.25">
      <c r="A76" s="276">
        <f>Global!A76</f>
        <v>44905</v>
      </c>
      <c r="B76" s="306">
        <f>Global!B76</f>
        <v>0.54166666666666663</v>
      </c>
      <c r="C76" s="289">
        <f>Global!C76</f>
        <v>60</v>
      </c>
      <c r="D76" s="292" t="str">
        <f>Global!D76</f>
        <v>Francia (France)</v>
      </c>
      <c r="E76" s="291">
        <v>2</v>
      </c>
      <c r="F76" s="292" t="s">
        <v>4</v>
      </c>
      <c r="G76" s="280">
        <v>1</v>
      </c>
      <c r="H76" s="315" t="str">
        <f>Global!H76</f>
        <v>Inglaterra (England)</v>
      </c>
      <c r="I76" s="283" t="str">
        <f>IF(OR(E76="",G76=""),"",IF(E76&gt;G76,"L",IF(G76&gt;E76,"V","E")))</f>
        <v>L</v>
      </c>
      <c r="J76" s="284"/>
      <c r="K76" s="285">
        <f>IF(Global!E76="","",Global!E76)</f>
        <v>2</v>
      </c>
      <c r="L76" s="285">
        <f>IF(Global!G76="","",Global!G76)</f>
        <v>1</v>
      </c>
      <c r="M76" s="296" t="str">
        <f t="shared" si="19"/>
        <v>L</v>
      </c>
      <c r="N76" s="287">
        <f>IF(M76="","",IF(AND(E76=K76,L76=G76),CTOSPuntosPorMarcador,0)+IF(M76=I76,CTOSPuntosPorGanador,0)+IF(E76-G76=K76-L76,CTOSPuntosPorDiferencia,0))</f>
        <v>7</v>
      </c>
      <c r="O76" s="166"/>
      <c r="P76" s="166"/>
      <c r="Q76" s="166"/>
      <c r="R76" s="166"/>
      <c r="S76" s="166"/>
    </row>
    <row r="77" spans="1:19" s="158" customFormat="1" ht="17.25" customHeight="1" thickBot="1" x14ac:dyDescent="0.25">
      <c r="A77" s="297" t="str">
        <f>Global!A77</f>
        <v>SEMIFINALES (Semifinals)</v>
      </c>
      <c r="B77" s="298"/>
      <c r="C77" s="299"/>
      <c r="D77" s="298"/>
      <c r="E77" s="300"/>
      <c r="F77" s="298"/>
      <c r="G77" s="300"/>
      <c r="H77" s="298"/>
      <c r="I77" s="301"/>
      <c r="J77" s="117"/>
      <c r="K77" s="302"/>
      <c r="L77" s="302"/>
      <c r="M77" s="303" t="str">
        <f t="shared" si="19"/>
        <v/>
      </c>
      <c r="N77" s="304"/>
      <c r="O77" s="166"/>
      <c r="P77" s="166"/>
      <c r="Q77" s="166"/>
      <c r="R77" s="166"/>
      <c r="S77" s="166"/>
    </row>
    <row r="78" spans="1:19" s="158" customFormat="1" ht="30.95" customHeight="1" thickBot="1" x14ac:dyDescent="0.25">
      <c r="A78" s="276">
        <f>Global!A78</f>
        <v>44908</v>
      </c>
      <c r="B78" s="305">
        <f>Global!B78</f>
        <v>0.54166666666666663</v>
      </c>
      <c r="C78" s="278">
        <f>Global!C78</f>
        <v>61</v>
      </c>
      <c r="D78" s="281" t="str">
        <f>Global!D78</f>
        <v>Croacia</v>
      </c>
      <c r="E78" s="280">
        <v>3</v>
      </c>
      <c r="F78" s="281" t="s">
        <v>4</v>
      </c>
      <c r="G78" s="280">
        <v>1</v>
      </c>
      <c r="H78" s="314" t="str">
        <f>Global!H78</f>
        <v>Argentina</v>
      </c>
      <c r="I78" s="283" t="str">
        <f>IF(OR(E78="",G78=""),"",IF(E78&gt;G78,"L",IF(G78&gt;E78,"V","E")))</f>
        <v>L</v>
      </c>
      <c r="J78" s="284"/>
      <c r="K78" s="285">
        <f>IF(Global!E78="","",Global!E78)</f>
        <v>0</v>
      </c>
      <c r="L78" s="285">
        <f>IF(Global!G78="","",Global!G78)</f>
        <v>3</v>
      </c>
      <c r="M78" s="296" t="str">
        <f t="shared" si="19"/>
        <v>V</v>
      </c>
      <c r="N78" s="287">
        <f>IF(M78="","",IF(AND(E78=K78,L78=G78),SEMIPuntosPorMarcador,0)+IF(M78=I78,SEMIPuntosPorGanador,0)+IF(E78-G78=K78-L78,SEMIPuntosPorDiferencia,0))</f>
        <v>0</v>
      </c>
      <c r="O78" s="166"/>
      <c r="P78" s="166"/>
      <c r="Q78" s="166"/>
      <c r="R78" s="166"/>
      <c r="S78" s="166"/>
    </row>
    <row r="79" spans="1:19" s="158" customFormat="1" ht="30.95" customHeight="1" thickBot="1" x14ac:dyDescent="0.25">
      <c r="A79" s="276">
        <f>Global!A79</f>
        <v>44909</v>
      </c>
      <c r="B79" s="306">
        <f>Global!B79</f>
        <v>0.54166666666666663</v>
      </c>
      <c r="C79" s="289">
        <f>Global!C79</f>
        <v>62</v>
      </c>
      <c r="D79" s="292" t="str">
        <f>Global!D79</f>
        <v>Marruecos (Morocco)</v>
      </c>
      <c r="E79" s="291">
        <v>3</v>
      </c>
      <c r="F79" s="292" t="s">
        <v>4</v>
      </c>
      <c r="G79" s="291">
        <v>2</v>
      </c>
      <c r="H79" s="315" t="str">
        <f>Global!H79</f>
        <v>Francia (France)</v>
      </c>
      <c r="I79" s="283" t="str">
        <f>IF(OR(E79="",G79=""),"",IF(E79&gt;G79,"L",IF(G79&gt;E79,"V","E")))</f>
        <v>L</v>
      </c>
      <c r="J79" s="284"/>
      <c r="K79" s="285">
        <f>IF(Global!E79="","",Global!E79)</f>
        <v>0</v>
      </c>
      <c r="L79" s="285">
        <f>IF(Global!G79="","",Global!G79)</f>
        <v>2</v>
      </c>
      <c r="M79" s="296" t="str">
        <f t="shared" si="19"/>
        <v>V</v>
      </c>
      <c r="N79" s="287">
        <f>IF(M79="","",IF(AND(E79=K79,L79=G79),SEMIPuntosPorMarcador,0)+IF(M79=I79,SEMIPuntosPorGanador,0)+IF(E79-G79=K79-L79,SEMIPuntosPorDiferencia,0))</f>
        <v>0</v>
      </c>
      <c r="O79" s="166"/>
      <c r="P79" s="166"/>
      <c r="Q79" s="166"/>
      <c r="R79" s="166"/>
      <c r="S79" s="166"/>
    </row>
    <row r="80" spans="1:19" s="158" customFormat="1" ht="17.25" customHeight="1" thickBot="1" x14ac:dyDescent="0.25">
      <c r="A80" s="297" t="str">
        <f>Global!A80</f>
        <v>TERCER PUESTO (Third Place)</v>
      </c>
      <c r="B80" s="312"/>
      <c r="C80" s="313"/>
      <c r="D80" s="298"/>
      <c r="E80" s="300"/>
      <c r="F80" s="298"/>
      <c r="G80" s="300"/>
      <c r="H80" s="298"/>
      <c r="I80" s="301"/>
      <c r="J80" s="117"/>
      <c r="K80" s="302"/>
      <c r="L80" s="302"/>
      <c r="M80" s="303" t="str">
        <f t="shared" si="19"/>
        <v/>
      </c>
      <c r="N80" s="304"/>
      <c r="O80" s="166"/>
      <c r="P80" s="166"/>
      <c r="Q80" s="166"/>
      <c r="R80" s="166"/>
      <c r="S80" s="166"/>
    </row>
    <row r="81" spans="1:19" s="158" customFormat="1" ht="30.95" customHeight="1" thickBot="1" x14ac:dyDescent="0.25">
      <c r="A81" s="276">
        <f>Global!A81</f>
        <v>44912</v>
      </c>
      <c r="B81" s="305">
        <f>Global!B81</f>
        <v>0.375</v>
      </c>
      <c r="C81" s="278">
        <f>Global!C81</f>
        <v>63</v>
      </c>
      <c r="D81" s="281" t="str">
        <f>Global!D81</f>
        <v>Croacia</v>
      </c>
      <c r="E81" s="280">
        <v>1</v>
      </c>
      <c r="F81" s="281" t="s">
        <v>4</v>
      </c>
      <c r="G81" s="280">
        <v>2</v>
      </c>
      <c r="H81" s="314" t="str">
        <f>Global!H81</f>
        <v>Marruecos (Morocco)</v>
      </c>
      <c r="I81" s="283" t="str">
        <f>IF(OR(E81="",G81=""),"",IF(E81&gt;G81,"L",IF(G81&gt;E81,"V","E")))</f>
        <v>V</v>
      </c>
      <c r="J81" s="284"/>
      <c r="K81" s="285">
        <f>IF(Global!E81="","",Global!E81)</f>
        <v>2</v>
      </c>
      <c r="L81" s="285">
        <f>IF(Global!G81="","",Global!G81)</f>
        <v>1</v>
      </c>
      <c r="M81" s="296" t="str">
        <f t="shared" si="19"/>
        <v>L</v>
      </c>
      <c r="N81" s="287">
        <f>IF(M81="","",IF(AND(E81=K81,L81=G81),TERCPuntosPorMarcador,0)+IF(M81=I81,TERCPuntosPorGanador,0)+IF(E81-G81=K81-L81,TERCPuntosPorDiferencia,0))</f>
        <v>0</v>
      </c>
      <c r="O81" s="166"/>
      <c r="P81" s="166"/>
      <c r="Q81" s="166"/>
      <c r="R81" s="166"/>
      <c r="S81" s="166"/>
    </row>
    <row r="82" spans="1:19" s="158" customFormat="1" ht="17.25" customHeight="1" thickBot="1" x14ac:dyDescent="0.25">
      <c r="A82" s="297" t="str">
        <f>Global!A82</f>
        <v>FINAL</v>
      </c>
      <c r="B82" s="298"/>
      <c r="C82" s="299"/>
      <c r="D82" s="298"/>
      <c r="E82" s="300"/>
      <c r="F82" s="298"/>
      <c r="G82" s="300"/>
      <c r="H82" s="298"/>
      <c r="I82" s="301"/>
      <c r="J82" s="117"/>
      <c r="K82" s="302"/>
      <c r="L82" s="302"/>
      <c r="M82" s="303" t="str">
        <f t="shared" si="19"/>
        <v/>
      </c>
      <c r="N82" s="304"/>
      <c r="O82" s="166"/>
      <c r="P82" s="166"/>
      <c r="Q82" s="166"/>
      <c r="R82" s="166"/>
      <c r="S82" s="166"/>
    </row>
    <row r="83" spans="1:19" s="158" customFormat="1" ht="30.95" customHeight="1" thickBot="1" x14ac:dyDescent="0.25">
      <c r="A83" s="276">
        <f>Global!A83</f>
        <v>44913</v>
      </c>
      <c r="B83" s="316">
        <f>Global!B83</f>
        <v>0.375</v>
      </c>
      <c r="C83" s="317">
        <f>Global!C83</f>
        <v>64</v>
      </c>
      <c r="D83" s="318" t="str">
        <f>Global!D83</f>
        <v>Argentina</v>
      </c>
      <c r="E83" s="280">
        <v>2</v>
      </c>
      <c r="F83" s="318" t="s">
        <v>4</v>
      </c>
      <c r="G83" s="280">
        <v>1</v>
      </c>
      <c r="H83" s="319" t="str">
        <f>Global!H83</f>
        <v>Francia (France)</v>
      </c>
      <c r="I83" s="283" t="str">
        <f>IF(OR(E83="",G83=""),"",IF(E83&gt;G83,"L",IF(G83&gt;E83,"V","E")))</f>
        <v>L</v>
      </c>
      <c r="J83" s="311"/>
      <c r="K83" s="320">
        <f>IF(Global!E83="","",Global!E83)</f>
        <v>2</v>
      </c>
      <c r="L83" s="320">
        <f>IF(Global!G83="","",Global!G83)</f>
        <v>2</v>
      </c>
      <c r="M83" s="286" t="str">
        <f t="shared" si="19"/>
        <v>E</v>
      </c>
      <c r="N83" s="287">
        <f>IF(M83="","",IF(AND(E83=K83,L83=G83),FINALPuntosPorMarcador,0)+IF(M83=I83,FINALPuntosPorGanador,0)+IF(E83-G83=K83-L83,FINALPuntosPorDiferencia,0))</f>
        <v>0</v>
      </c>
      <c r="O83" s="166"/>
      <c r="P83" s="166"/>
      <c r="Q83" s="166"/>
      <c r="R83" s="166"/>
      <c r="S83" s="166"/>
    </row>
    <row r="84" spans="1:19" ht="17.25" customHeight="1" x14ac:dyDescent="0.2">
      <c r="A84" s="262"/>
      <c r="B84" s="263"/>
      <c r="C84" s="264"/>
      <c r="D84" s="196"/>
      <c r="E84" s="192"/>
      <c r="F84" s="196"/>
      <c r="G84" s="192"/>
      <c r="H84" s="196"/>
      <c r="I84" s="195"/>
      <c r="J84" s="29"/>
      <c r="K84" s="198"/>
      <c r="L84" s="198"/>
      <c r="M84" s="265" t="s">
        <v>22</v>
      </c>
      <c r="N84" s="266">
        <f>SUM(N8:N83)</f>
        <v>68</v>
      </c>
      <c r="O84" s="161"/>
      <c r="P84" s="161"/>
      <c r="Q84" s="161"/>
      <c r="R84" s="161"/>
      <c r="S84" s="161"/>
    </row>
    <row r="85" spans="1:19" s="10" customFormat="1" ht="17.25" customHeight="1" x14ac:dyDescent="0.2">
      <c r="A85" s="87" t="str">
        <f>Global!A85</f>
        <v>FASE DE GRUPOS</v>
      </c>
      <c r="B85" s="88"/>
      <c r="C85" s="89"/>
      <c r="D85" s="90"/>
      <c r="E85" s="267"/>
      <c r="F85" s="90"/>
      <c r="G85" s="267"/>
      <c r="H85" s="92"/>
      <c r="I85" s="81"/>
      <c r="J85" s="30"/>
      <c r="K85" s="189"/>
      <c r="L85" s="189"/>
      <c r="M85" s="189"/>
      <c r="N85" s="189"/>
      <c r="O85" s="82"/>
      <c r="P85" s="82"/>
      <c r="Q85" s="82"/>
      <c r="R85" s="82"/>
      <c r="S85" s="82"/>
    </row>
    <row r="86" spans="1:19" ht="17.25" customHeight="1" x14ac:dyDescent="0.2">
      <c r="A86" s="83" t="str">
        <f>Global!A86</f>
        <v>Puntos por Marcador Atinado</v>
      </c>
      <c r="B86" s="83"/>
      <c r="C86" s="93"/>
      <c r="D86" s="83"/>
      <c r="E86" s="94">
        <f>Global!E86</f>
        <v>1</v>
      </c>
      <c r="F86" s="53"/>
      <c r="G86" s="268"/>
      <c r="H86" s="53"/>
      <c r="I86" s="57"/>
      <c r="J86" s="30"/>
      <c r="K86" s="167"/>
      <c r="L86" s="167"/>
      <c r="M86" s="167"/>
      <c r="N86" s="167"/>
      <c r="O86" s="167"/>
      <c r="P86" s="167"/>
      <c r="Q86" s="167"/>
      <c r="R86" s="167"/>
      <c r="S86" s="167"/>
    </row>
    <row r="87" spans="1:19" ht="17.25" customHeight="1" x14ac:dyDescent="0.2">
      <c r="A87" s="83" t="str">
        <f>Global!A87</f>
        <v>Puntos por Ganador/Empate Atinado</v>
      </c>
      <c r="B87" s="83"/>
      <c r="C87" s="93"/>
      <c r="D87" s="85"/>
      <c r="E87" s="94">
        <f>Global!E87</f>
        <v>1</v>
      </c>
      <c r="F87" s="53"/>
      <c r="G87" s="268"/>
      <c r="H87" s="53"/>
      <c r="I87" s="57"/>
      <c r="J87" s="30"/>
      <c r="K87" s="167"/>
      <c r="L87" s="167"/>
      <c r="M87" s="167"/>
      <c r="N87" s="167"/>
      <c r="O87" s="167"/>
      <c r="P87" s="167"/>
      <c r="Q87" s="167"/>
      <c r="R87" s="167"/>
      <c r="S87" s="167"/>
    </row>
    <row r="88" spans="1:19" ht="17.25" customHeight="1" x14ac:dyDescent="0.2">
      <c r="A88" s="83" t="str">
        <f>Global!A88</f>
        <v>Puntos por Ganador y Diferencia de Goles Atinado</v>
      </c>
      <c r="B88" s="84"/>
      <c r="C88" s="84"/>
      <c r="D88" s="85"/>
      <c r="E88" s="94">
        <f>Global!E88</f>
        <v>1</v>
      </c>
      <c r="F88" s="53"/>
      <c r="G88" s="268"/>
      <c r="H88" s="53"/>
      <c r="I88" s="57"/>
      <c r="J88" s="30"/>
      <c r="K88" s="167"/>
      <c r="L88" s="167"/>
      <c r="M88" s="167"/>
      <c r="N88" s="167"/>
      <c r="O88" s="167"/>
      <c r="P88" s="167"/>
      <c r="Q88" s="167"/>
      <c r="R88" s="167"/>
      <c r="S88" s="167"/>
    </row>
    <row r="89" spans="1:19" ht="17.25" customHeight="1" x14ac:dyDescent="0.2">
      <c r="A89" s="83"/>
      <c r="B89" s="84"/>
      <c r="C89" s="84"/>
      <c r="D89" s="85"/>
      <c r="E89" s="269"/>
      <c r="F89" s="53"/>
      <c r="G89" s="268"/>
      <c r="H89" s="53"/>
      <c r="I89" s="57"/>
      <c r="J89" s="30"/>
      <c r="K89" s="167"/>
      <c r="L89" s="167"/>
      <c r="M89" s="167"/>
      <c r="N89" s="167"/>
      <c r="O89" s="167"/>
      <c r="P89" s="167"/>
      <c r="Q89" s="167"/>
      <c r="R89" s="167"/>
      <c r="S89" s="167"/>
    </row>
    <row r="90" spans="1:19" ht="17.25" customHeight="1" x14ac:dyDescent="0.2">
      <c r="A90" s="87" t="str">
        <f>Global!A90</f>
        <v>OCTAVOS DE FINAL</v>
      </c>
      <c r="B90" s="55"/>
      <c r="C90" s="55"/>
      <c r="D90" s="53"/>
      <c r="E90" s="268"/>
      <c r="F90" s="53"/>
      <c r="G90" s="268"/>
      <c r="H90" s="53"/>
      <c r="I90" s="57"/>
      <c r="J90" s="30"/>
      <c r="K90" s="167"/>
      <c r="L90" s="167"/>
      <c r="M90" s="167"/>
      <c r="N90" s="167"/>
      <c r="O90" s="167"/>
      <c r="P90" s="167"/>
      <c r="Q90" s="167"/>
      <c r="R90" s="167"/>
      <c r="S90" s="167"/>
    </row>
    <row r="91" spans="1:19" ht="17.25" customHeight="1" x14ac:dyDescent="0.2">
      <c r="A91" s="83" t="str">
        <f>Global!A91</f>
        <v>Puntos por Marcador Atinado</v>
      </c>
      <c r="B91" s="83"/>
      <c r="C91" s="93"/>
      <c r="D91" s="83"/>
      <c r="E91" s="94">
        <f>Global!E91</f>
        <v>1</v>
      </c>
      <c r="F91" s="53"/>
      <c r="G91" s="268"/>
      <c r="H91" s="53"/>
      <c r="I91" s="57"/>
      <c r="J91" s="30"/>
      <c r="K91" s="167"/>
      <c r="L91" s="167"/>
      <c r="M91" s="167"/>
      <c r="N91" s="167"/>
      <c r="O91" s="167"/>
      <c r="P91" s="167"/>
      <c r="Q91" s="167"/>
      <c r="R91" s="167"/>
      <c r="S91" s="167"/>
    </row>
    <row r="92" spans="1:19" ht="17.25" customHeight="1" x14ac:dyDescent="0.2">
      <c r="A92" s="83" t="str">
        <f>Global!A92</f>
        <v>Puntos por Ganador/Empate Atinado</v>
      </c>
      <c r="B92" s="83"/>
      <c r="C92" s="93"/>
      <c r="D92" s="85"/>
      <c r="E92" s="94">
        <f>Global!E92</f>
        <v>3</v>
      </c>
      <c r="F92" s="53"/>
      <c r="G92" s="268"/>
      <c r="H92" s="53"/>
      <c r="I92" s="57"/>
      <c r="J92" s="30"/>
      <c r="K92" s="167"/>
      <c r="L92" s="167"/>
      <c r="M92" s="167"/>
      <c r="N92" s="167"/>
      <c r="O92" s="167"/>
      <c r="P92" s="167"/>
      <c r="Q92" s="167"/>
      <c r="R92" s="167"/>
      <c r="S92" s="167"/>
    </row>
    <row r="93" spans="1:19" ht="17.25" customHeight="1" x14ac:dyDescent="0.2">
      <c r="A93" s="83" t="str">
        <f>Global!A93</f>
        <v>Puntos por Ganador y Diferencia de Goles Atinado</v>
      </c>
      <c r="B93" s="84"/>
      <c r="C93" s="84"/>
      <c r="D93" s="85"/>
      <c r="E93" s="94">
        <f>Global!E93</f>
        <v>1</v>
      </c>
      <c r="F93" s="53"/>
      <c r="G93" s="268"/>
      <c r="H93" s="53"/>
      <c r="I93" s="57"/>
      <c r="J93" s="30"/>
      <c r="K93" s="167"/>
      <c r="L93" s="167"/>
      <c r="M93" s="167"/>
      <c r="N93" s="167"/>
      <c r="O93" s="167"/>
      <c r="P93" s="167"/>
      <c r="Q93" s="167"/>
      <c r="R93" s="167"/>
      <c r="S93" s="167"/>
    </row>
    <row r="94" spans="1:19" ht="17.25" customHeight="1" x14ac:dyDescent="0.2">
      <c r="A94" s="54"/>
      <c r="B94" s="55"/>
      <c r="C94" s="55"/>
      <c r="D94" s="53"/>
      <c r="E94" s="268"/>
      <c r="F94" s="53"/>
      <c r="G94" s="268"/>
      <c r="H94" s="53"/>
      <c r="I94" s="57"/>
      <c r="J94" s="30"/>
      <c r="K94" s="167"/>
      <c r="L94" s="167"/>
      <c r="M94" s="167"/>
      <c r="N94" s="167"/>
      <c r="O94" s="167"/>
      <c r="P94" s="167"/>
      <c r="Q94" s="167"/>
      <c r="R94" s="167"/>
      <c r="S94" s="167"/>
    </row>
    <row r="95" spans="1:19" ht="17.25" customHeight="1" x14ac:dyDescent="0.2">
      <c r="A95" s="87" t="str">
        <f>Global!A95</f>
        <v>CUARTOS DE FINAL</v>
      </c>
      <c r="B95" s="55"/>
      <c r="C95" s="55"/>
      <c r="D95" s="53"/>
      <c r="E95" s="268"/>
      <c r="F95" s="53"/>
      <c r="G95" s="268"/>
      <c r="H95" s="53"/>
      <c r="I95" s="57"/>
      <c r="J95" s="30"/>
      <c r="K95" s="167"/>
      <c r="L95" s="167"/>
      <c r="M95" s="167"/>
      <c r="N95" s="167"/>
      <c r="O95" s="167"/>
      <c r="P95" s="167"/>
      <c r="Q95" s="167"/>
      <c r="R95" s="167"/>
      <c r="S95" s="167"/>
    </row>
    <row r="96" spans="1:19" ht="17.25" customHeight="1" x14ac:dyDescent="0.2">
      <c r="A96" s="83" t="str">
        <f>Global!A96</f>
        <v>Puntos por Marcador Atinado</v>
      </c>
      <c r="B96" s="83"/>
      <c r="C96" s="93"/>
      <c r="D96" s="83"/>
      <c r="E96" s="94">
        <f>Global!E96</f>
        <v>1</v>
      </c>
      <c r="F96" s="53"/>
      <c r="G96" s="268"/>
      <c r="H96" s="53"/>
      <c r="I96" s="57"/>
      <c r="J96" s="30"/>
      <c r="K96" s="167"/>
      <c r="L96" s="167"/>
      <c r="M96" s="167"/>
      <c r="N96" s="167"/>
      <c r="O96" s="167"/>
      <c r="P96" s="167"/>
      <c r="Q96" s="167"/>
      <c r="R96" s="167"/>
      <c r="S96" s="167"/>
    </row>
    <row r="97" spans="1:19" ht="17.25" customHeight="1" x14ac:dyDescent="0.2">
      <c r="A97" s="83" t="str">
        <f>Global!A97</f>
        <v>Puntos por Ganador/Empate Atinado</v>
      </c>
      <c r="B97" s="83"/>
      <c r="C97" s="93"/>
      <c r="D97" s="85"/>
      <c r="E97" s="94">
        <f>Global!E97</f>
        <v>5</v>
      </c>
      <c r="F97" s="53"/>
      <c r="G97" s="268"/>
      <c r="H97" s="53"/>
      <c r="I97" s="57"/>
      <c r="J97" s="30"/>
      <c r="K97" s="167"/>
      <c r="L97" s="167"/>
      <c r="M97" s="167"/>
      <c r="N97" s="167"/>
      <c r="O97" s="167"/>
      <c r="P97" s="167"/>
      <c r="Q97" s="167"/>
      <c r="R97" s="167"/>
      <c r="S97" s="167"/>
    </row>
    <row r="98" spans="1:19" ht="17.25" customHeight="1" x14ac:dyDescent="0.2">
      <c r="A98" s="83" t="str">
        <f>Global!A98</f>
        <v>Puntos por Ganador y Diferencia de Goles Atinado</v>
      </c>
      <c r="B98" s="84"/>
      <c r="C98" s="84"/>
      <c r="D98" s="85"/>
      <c r="E98" s="94">
        <f>Global!E98</f>
        <v>1</v>
      </c>
      <c r="F98" s="53"/>
      <c r="G98" s="268"/>
      <c r="H98" s="53"/>
      <c r="I98" s="57"/>
      <c r="J98" s="30"/>
      <c r="K98" s="167"/>
      <c r="L98" s="167"/>
      <c r="M98" s="167"/>
      <c r="N98" s="167"/>
      <c r="O98" s="167"/>
      <c r="P98" s="167"/>
      <c r="Q98" s="167"/>
      <c r="R98" s="167"/>
      <c r="S98" s="167"/>
    </row>
    <row r="99" spans="1:19" ht="17.25" customHeight="1" x14ac:dyDescent="0.2">
      <c r="A99" s="54"/>
      <c r="B99" s="55"/>
      <c r="C99" s="55"/>
      <c r="D99" s="53"/>
      <c r="E99" s="268"/>
      <c r="F99" s="53"/>
      <c r="G99" s="268"/>
      <c r="H99" s="53"/>
      <c r="I99" s="57"/>
      <c r="J99" s="30"/>
      <c r="K99" s="167"/>
      <c r="L99" s="167"/>
      <c r="M99" s="167"/>
      <c r="N99" s="167"/>
      <c r="O99" s="167"/>
      <c r="P99" s="167"/>
      <c r="Q99" s="167"/>
      <c r="R99" s="167"/>
      <c r="S99" s="167"/>
    </row>
    <row r="100" spans="1:19" ht="17.25" customHeight="1" x14ac:dyDescent="0.2">
      <c r="A100" s="87" t="str">
        <f>Global!A100</f>
        <v>SEMIFINAL</v>
      </c>
      <c r="B100" s="55"/>
      <c r="C100" s="55"/>
      <c r="D100" s="53"/>
      <c r="E100" s="268"/>
      <c r="F100" s="53"/>
      <c r="G100" s="268"/>
      <c r="H100" s="53"/>
      <c r="I100" s="57"/>
      <c r="J100" s="30"/>
      <c r="K100" s="167"/>
      <c r="L100" s="167"/>
      <c r="M100" s="167"/>
      <c r="N100" s="167"/>
      <c r="O100" s="167"/>
      <c r="P100" s="167"/>
      <c r="Q100" s="167"/>
      <c r="R100" s="167"/>
      <c r="S100" s="167"/>
    </row>
    <row r="101" spans="1:19" ht="17.25" customHeight="1" x14ac:dyDescent="0.2">
      <c r="A101" s="83" t="str">
        <f>Global!A101</f>
        <v>Puntos por Marcador Atinado</v>
      </c>
      <c r="B101" s="83"/>
      <c r="C101" s="93"/>
      <c r="D101" s="83"/>
      <c r="E101" s="94">
        <f>Global!E101</f>
        <v>1</v>
      </c>
      <c r="F101" s="53"/>
      <c r="G101" s="268"/>
      <c r="H101" s="53"/>
      <c r="I101" s="57"/>
      <c r="J101" s="30"/>
      <c r="K101" s="167"/>
      <c r="L101" s="167"/>
      <c r="M101" s="167"/>
      <c r="N101" s="167"/>
      <c r="O101" s="167"/>
      <c r="P101" s="167"/>
      <c r="Q101" s="167"/>
      <c r="R101" s="167"/>
      <c r="S101" s="167"/>
    </row>
    <row r="102" spans="1:19" ht="17.25" customHeight="1" x14ac:dyDescent="0.2">
      <c r="A102" s="83" t="str">
        <f>Global!A102</f>
        <v>Puntos por Ganador/Empate Atinado</v>
      </c>
      <c r="B102" s="83"/>
      <c r="C102" s="93"/>
      <c r="D102" s="85"/>
      <c r="E102" s="94">
        <f>Global!E102</f>
        <v>7</v>
      </c>
      <c r="F102" s="53"/>
      <c r="G102" s="268"/>
      <c r="H102" s="53"/>
      <c r="I102" s="57"/>
      <c r="J102" s="30"/>
      <c r="K102" s="167"/>
      <c r="L102" s="167"/>
      <c r="M102" s="167"/>
      <c r="N102" s="167"/>
      <c r="O102" s="167"/>
      <c r="P102" s="167"/>
      <c r="Q102" s="167"/>
      <c r="R102" s="167"/>
      <c r="S102" s="167"/>
    </row>
    <row r="103" spans="1:19" ht="17.25" customHeight="1" x14ac:dyDescent="0.2">
      <c r="A103" s="83" t="str">
        <f>Global!A103</f>
        <v>Puntos por Ganador y Diferencia de Goles Atinado</v>
      </c>
      <c r="B103" s="84"/>
      <c r="C103" s="84"/>
      <c r="D103" s="85"/>
      <c r="E103" s="94">
        <f>Global!E103</f>
        <v>1</v>
      </c>
      <c r="F103" s="53"/>
      <c r="G103" s="268"/>
      <c r="H103" s="53"/>
      <c r="I103" s="57"/>
      <c r="J103" s="30"/>
      <c r="K103" s="167"/>
      <c r="L103" s="167"/>
      <c r="M103" s="167"/>
      <c r="N103" s="167"/>
      <c r="O103" s="167"/>
      <c r="P103" s="167"/>
      <c r="Q103" s="167"/>
      <c r="R103" s="167"/>
      <c r="S103" s="167"/>
    </row>
    <row r="104" spans="1:19" ht="17.25" customHeight="1" x14ac:dyDescent="0.2">
      <c r="A104" s="54"/>
      <c r="B104" s="55"/>
      <c r="C104" s="55"/>
      <c r="D104" s="53"/>
      <c r="E104" s="268"/>
      <c r="F104" s="53"/>
      <c r="G104" s="268"/>
      <c r="H104" s="53"/>
      <c r="I104" s="57"/>
      <c r="J104" s="30"/>
      <c r="K104" s="167"/>
      <c r="L104" s="167"/>
      <c r="M104" s="167"/>
      <c r="N104" s="167"/>
      <c r="O104" s="167"/>
      <c r="P104" s="167"/>
      <c r="Q104" s="167"/>
      <c r="R104" s="167"/>
      <c r="S104" s="167"/>
    </row>
    <row r="105" spans="1:19" ht="17.25" customHeight="1" x14ac:dyDescent="0.2">
      <c r="A105" s="87" t="str">
        <f>Global!A105</f>
        <v>TERCER LUGAR</v>
      </c>
      <c r="B105" s="55"/>
      <c r="C105" s="55"/>
      <c r="D105" s="53"/>
      <c r="E105" s="268"/>
      <c r="F105" s="53"/>
      <c r="G105" s="268"/>
      <c r="H105" s="53"/>
      <c r="I105" s="57"/>
      <c r="J105" s="30"/>
      <c r="K105" s="167"/>
      <c r="L105" s="167"/>
      <c r="M105" s="167"/>
      <c r="N105" s="167"/>
      <c r="O105" s="167"/>
      <c r="P105" s="167"/>
      <c r="Q105" s="167"/>
      <c r="R105" s="167"/>
      <c r="S105" s="167"/>
    </row>
    <row r="106" spans="1:19" ht="17.25" customHeight="1" x14ac:dyDescent="0.2">
      <c r="A106" s="83" t="str">
        <f>Global!A106</f>
        <v>Puntos por Marcador Atinado</v>
      </c>
      <c r="B106" s="83"/>
      <c r="C106" s="93"/>
      <c r="D106" s="83"/>
      <c r="E106" s="94">
        <f>Global!E106</f>
        <v>1</v>
      </c>
      <c r="F106" s="53"/>
      <c r="G106" s="268"/>
      <c r="H106" s="53"/>
      <c r="I106" s="57"/>
      <c r="J106" s="30"/>
      <c r="K106" s="167"/>
      <c r="L106" s="167"/>
      <c r="M106" s="167"/>
      <c r="N106" s="167"/>
      <c r="O106" s="167"/>
      <c r="P106" s="167"/>
      <c r="Q106" s="167"/>
      <c r="R106" s="167"/>
      <c r="S106" s="167"/>
    </row>
    <row r="107" spans="1:19" ht="17.25" customHeight="1" x14ac:dyDescent="0.2">
      <c r="A107" s="83" t="str">
        <f>Global!A107</f>
        <v>Puntos por Ganador/Empate Atinado</v>
      </c>
      <c r="B107" s="83"/>
      <c r="C107" s="93"/>
      <c r="D107" s="85"/>
      <c r="E107" s="94">
        <f>Global!E107</f>
        <v>8</v>
      </c>
      <c r="F107" s="53"/>
      <c r="G107" s="268"/>
      <c r="H107" s="53"/>
      <c r="I107" s="57"/>
      <c r="J107" s="30"/>
      <c r="K107" s="167"/>
      <c r="L107" s="167"/>
      <c r="M107" s="167"/>
      <c r="N107" s="167"/>
      <c r="O107" s="167"/>
      <c r="P107" s="167"/>
      <c r="Q107" s="167"/>
      <c r="R107" s="167"/>
      <c r="S107" s="167"/>
    </row>
    <row r="108" spans="1:19" ht="17.25" customHeight="1" x14ac:dyDescent="0.2">
      <c r="A108" s="83" t="str">
        <f>Global!A108</f>
        <v>Puntos por Ganador y Diferencia de Goles Atinado</v>
      </c>
      <c r="B108" s="84"/>
      <c r="C108" s="84"/>
      <c r="D108" s="85"/>
      <c r="E108" s="94">
        <f>Global!E108</f>
        <v>1</v>
      </c>
      <c r="F108" s="53"/>
      <c r="G108" s="268"/>
      <c r="H108" s="53"/>
      <c r="I108" s="57"/>
      <c r="J108" s="30"/>
      <c r="K108" s="167"/>
      <c r="L108" s="167"/>
      <c r="M108" s="167"/>
      <c r="N108" s="167"/>
      <c r="O108" s="167"/>
      <c r="P108" s="167"/>
      <c r="Q108" s="167"/>
      <c r="R108" s="167"/>
      <c r="S108" s="167"/>
    </row>
    <row r="109" spans="1:19" ht="17.25" customHeight="1" x14ac:dyDescent="0.2">
      <c r="A109" s="83"/>
      <c r="B109" s="84"/>
      <c r="C109" s="84"/>
      <c r="D109" s="85"/>
      <c r="E109" s="94"/>
      <c r="F109" s="53"/>
      <c r="G109" s="268"/>
      <c r="H109" s="53"/>
      <c r="I109" s="57"/>
      <c r="J109" s="30"/>
      <c r="K109" s="167"/>
      <c r="L109" s="167"/>
      <c r="M109" s="167"/>
      <c r="N109" s="167"/>
      <c r="O109" s="167"/>
      <c r="P109" s="167"/>
      <c r="Q109" s="167"/>
      <c r="R109" s="167"/>
      <c r="S109" s="167"/>
    </row>
    <row r="110" spans="1:19" ht="17.25" customHeight="1" x14ac:dyDescent="0.2">
      <c r="A110" s="87" t="str">
        <f>Global!A110</f>
        <v>FINAL</v>
      </c>
      <c r="B110" s="55"/>
      <c r="C110" s="55"/>
      <c r="D110" s="53"/>
      <c r="E110" s="268"/>
      <c r="F110" s="53"/>
      <c r="G110" s="268"/>
      <c r="H110" s="53"/>
      <c r="I110" s="57"/>
      <c r="J110" s="30"/>
      <c r="K110" s="167"/>
      <c r="L110" s="167"/>
      <c r="M110" s="167"/>
      <c r="N110" s="167"/>
      <c r="O110" s="167"/>
      <c r="P110" s="167"/>
      <c r="Q110" s="167"/>
      <c r="R110" s="167"/>
      <c r="S110" s="167"/>
    </row>
    <row r="111" spans="1:19" ht="17.25" customHeight="1" x14ac:dyDescent="0.2">
      <c r="A111" s="83" t="str">
        <f>Global!A111</f>
        <v>Puntos por Marcador Atinado</v>
      </c>
      <c r="B111" s="83"/>
      <c r="C111" s="93"/>
      <c r="D111" s="83"/>
      <c r="E111" s="94">
        <f>Global!E111</f>
        <v>1</v>
      </c>
      <c r="F111" s="53"/>
      <c r="G111" s="268"/>
      <c r="H111" s="53"/>
      <c r="I111" s="57"/>
      <c r="J111" s="30"/>
      <c r="K111" s="167"/>
      <c r="L111" s="167"/>
      <c r="M111" s="167"/>
      <c r="N111" s="167"/>
      <c r="O111" s="167"/>
      <c r="P111" s="167"/>
      <c r="Q111" s="167"/>
      <c r="R111" s="167"/>
      <c r="S111" s="167"/>
    </row>
    <row r="112" spans="1:19" ht="17.25" customHeight="1" x14ac:dyDescent="0.2">
      <c r="A112" s="83" t="str">
        <f>Global!A112</f>
        <v>Puntos por Ganador/Empate Atinado</v>
      </c>
      <c r="B112" s="83"/>
      <c r="C112" s="93"/>
      <c r="D112" s="85"/>
      <c r="E112" s="94">
        <f>Global!E112</f>
        <v>10</v>
      </c>
      <c r="F112" s="53"/>
      <c r="G112" s="268"/>
      <c r="H112" s="53"/>
      <c r="I112" s="57"/>
      <c r="J112" s="30"/>
      <c r="K112" s="167"/>
      <c r="L112" s="167"/>
      <c r="M112" s="167"/>
      <c r="N112" s="167"/>
      <c r="O112" s="167"/>
      <c r="P112" s="167"/>
      <c r="Q112" s="167"/>
      <c r="R112" s="167"/>
      <c r="S112" s="167"/>
    </row>
    <row r="113" spans="1:19" ht="17.25" customHeight="1" x14ac:dyDescent="0.2">
      <c r="A113" s="83" t="str">
        <f>Global!A113</f>
        <v>Puntos por Ganador y Diferencia de Goles Atinado</v>
      </c>
      <c r="B113" s="84"/>
      <c r="C113" s="84"/>
      <c r="D113" s="85"/>
      <c r="E113" s="94">
        <f>Global!E113</f>
        <v>1</v>
      </c>
      <c r="F113" s="53"/>
      <c r="G113" s="268"/>
      <c r="H113" s="53"/>
      <c r="I113" s="57"/>
      <c r="J113" s="30"/>
      <c r="K113" s="167"/>
      <c r="L113" s="167"/>
      <c r="M113" s="167"/>
      <c r="N113" s="167"/>
      <c r="O113" s="167"/>
      <c r="P113" s="167"/>
      <c r="Q113" s="167"/>
      <c r="R113" s="167"/>
      <c r="S113" s="167"/>
    </row>
    <row r="114" spans="1:19" ht="17.25" customHeight="1" x14ac:dyDescent="0.2">
      <c r="A114" s="54"/>
      <c r="B114" s="55"/>
      <c r="C114" s="55"/>
      <c r="D114" s="53"/>
      <c r="E114" s="268"/>
      <c r="F114" s="53"/>
      <c r="G114" s="268"/>
      <c r="H114" s="53"/>
      <c r="I114" s="57"/>
      <c r="J114" s="30"/>
      <c r="K114" s="167"/>
      <c r="L114" s="167"/>
      <c r="M114" s="167"/>
      <c r="N114" s="167"/>
      <c r="O114" s="167"/>
      <c r="P114" s="167"/>
      <c r="Q114" s="167"/>
      <c r="R114" s="167"/>
      <c r="S114" s="167"/>
    </row>
    <row r="115" spans="1:19" ht="17.25" customHeight="1" x14ac:dyDescent="0.2">
      <c r="A115" s="54"/>
      <c r="B115" s="55"/>
      <c r="C115" s="55"/>
      <c r="D115" s="53"/>
      <c r="E115" s="268"/>
      <c r="F115" s="53"/>
      <c r="G115" s="268"/>
      <c r="H115" s="53"/>
      <c r="I115" s="57"/>
      <c r="J115" s="30"/>
      <c r="K115" s="167"/>
      <c r="L115" s="167"/>
      <c r="M115" s="167"/>
      <c r="N115" s="167"/>
      <c r="O115" s="167"/>
      <c r="P115" s="167"/>
      <c r="Q115" s="167"/>
      <c r="R115" s="167"/>
      <c r="S115" s="167"/>
    </row>
    <row r="116" spans="1:19" ht="17.25" customHeight="1" x14ac:dyDescent="0.2">
      <c r="A116" s="54"/>
      <c r="B116" s="55"/>
      <c r="C116" s="55"/>
      <c r="D116" s="53"/>
      <c r="E116" s="268"/>
      <c r="F116" s="53"/>
      <c r="G116" s="268"/>
      <c r="H116" s="53"/>
      <c r="I116" s="57"/>
      <c r="J116" s="30"/>
      <c r="K116" s="167"/>
      <c r="L116" s="167"/>
      <c r="M116" s="167"/>
      <c r="N116" s="167"/>
      <c r="O116" s="167"/>
      <c r="P116" s="167"/>
      <c r="Q116" s="167"/>
      <c r="R116" s="167"/>
      <c r="S116" s="167"/>
    </row>
    <row r="117" spans="1:19" ht="17.25" customHeight="1" x14ac:dyDescent="0.2">
      <c r="A117" s="54"/>
      <c r="B117" s="55"/>
      <c r="C117" s="55"/>
      <c r="D117" s="53"/>
      <c r="E117" s="268"/>
      <c r="F117" s="53"/>
      <c r="G117" s="268"/>
      <c r="H117" s="53"/>
      <c r="I117" s="57"/>
      <c r="J117" s="30"/>
      <c r="K117" s="167"/>
      <c r="L117" s="167"/>
      <c r="M117" s="167"/>
      <c r="N117" s="167"/>
      <c r="O117" s="167"/>
      <c r="P117" s="167"/>
      <c r="Q117" s="167"/>
      <c r="R117" s="167"/>
      <c r="S117" s="167"/>
    </row>
    <row r="118" spans="1:19" ht="17.25" customHeight="1" x14ac:dyDescent="0.2">
      <c r="A118" s="54"/>
      <c r="B118" s="55"/>
      <c r="C118" s="55"/>
      <c r="D118" s="53"/>
      <c r="E118" s="268"/>
      <c r="F118" s="53"/>
      <c r="G118" s="268"/>
      <c r="H118" s="53"/>
      <c r="I118" s="57"/>
      <c r="J118" s="30"/>
      <c r="K118" s="167"/>
      <c r="L118" s="167"/>
      <c r="M118" s="167"/>
      <c r="N118" s="167"/>
      <c r="O118" s="167"/>
      <c r="P118" s="167"/>
      <c r="Q118" s="167"/>
      <c r="R118" s="167"/>
      <c r="S118" s="167"/>
    </row>
    <row r="119" spans="1:19" ht="17.25" customHeight="1" x14ac:dyDescent="0.2">
      <c r="A119" s="54"/>
      <c r="B119" s="55"/>
      <c r="C119" s="55"/>
      <c r="D119" s="53"/>
      <c r="E119" s="268"/>
      <c r="F119" s="53"/>
      <c r="G119" s="268"/>
      <c r="H119" s="53"/>
      <c r="I119" s="57"/>
      <c r="J119" s="30"/>
      <c r="K119" s="167"/>
      <c r="L119" s="167"/>
      <c r="M119" s="167"/>
      <c r="N119" s="167"/>
      <c r="O119" s="167"/>
      <c r="P119" s="167"/>
      <c r="Q119" s="167"/>
      <c r="R119" s="167"/>
      <c r="S119" s="167"/>
    </row>
    <row r="120" spans="1:19" ht="17.25" customHeight="1" x14ac:dyDescent="0.2">
      <c r="A120" s="54"/>
      <c r="B120" s="55"/>
      <c r="C120" s="55"/>
      <c r="D120" s="53"/>
      <c r="E120" s="268"/>
      <c r="F120" s="53"/>
      <c r="G120" s="268"/>
      <c r="H120" s="53"/>
      <c r="I120" s="57"/>
      <c r="J120" s="30"/>
      <c r="K120" s="167"/>
      <c r="L120" s="167"/>
      <c r="M120" s="167"/>
      <c r="N120" s="167"/>
      <c r="O120" s="167"/>
      <c r="P120" s="167"/>
      <c r="Q120" s="167"/>
      <c r="R120" s="167"/>
      <c r="S120" s="167"/>
    </row>
  </sheetData>
  <sheetProtection sheet="1" objects="1" scenarios="1"/>
  <mergeCells count="3">
    <mergeCell ref="A1:N1"/>
    <mergeCell ref="B3:D3"/>
    <mergeCell ref="B4:D4"/>
  </mergeCells>
  <dataValidations count="1">
    <dataValidation type="whole" allowBlank="1" showInputMessage="1" showErrorMessage="1" sqref="E3:E85 E114:E120 E89:E90 E94:E95 E99:E100 E104:E105 E110" xr:uid="{16AB1F49-2659-44DF-86D7-B414ACE7CCAF}">
      <formula1>0</formula1>
      <formula2>20</formula2>
    </dataValidation>
  </dataValidations>
  <hyperlinks>
    <hyperlink ref="A1:N1" location="Global!A1" display="Quiniela Mundial 2010" xr:uid="{E4F0A41F-9650-417E-B97B-983548CE87E6}"/>
  </hyperlinks>
  <pageMargins left="0.7" right="0.7" top="0.75" bottom="0.75" header="0.3" footer="0.3"/>
  <pageSetup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35"/>
  <dimension ref="A1:S120"/>
  <sheetViews>
    <sheetView workbookViewId="0">
      <selection activeCell="A2" sqref="A1:N1048576"/>
    </sheetView>
  </sheetViews>
  <sheetFormatPr defaultColWidth="9.140625" defaultRowHeight="17.25" customHeight="1" x14ac:dyDescent="0.2"/>
  <cols>
    <col min="1" max="1" width="12" style="270" customWidth="1"/>
    <col min="2" max="2" width="10.7109375" style="271" customWidth="1"/>
    <col min="3" max="3" width="6.85546875" style="271" bestFit="1" customWidth="1"/>
    <col min="4" max="4" width="12.42578125" style="157" customWidth="1"/>
    <col min="5" max="5" width="3.7109375" style="272" customWidth="1"/>
    <col min="6" max="6" width="5.42578125" style="157" customWidth="1"/>
    <col min="7" max="7" width="3.85546875" style="272" customWidth="1"/>
    <col min="8" max="8" width="13" style="157" customWidth="1"/>
    <col min="9" max="9" width="5.85546875" style="273" customWidth="1"/>
    <col min="10" max="10" width="3" style="10" customWidth="1"/>
    <col min="11" max="11" width="5" style="274" customWidth="1"/>
    <col min="12" max="12" width="5.28515625" style="274" customWidth="1"/>
    <col min="13" max="13" width="6.5703125" style="275" customWidth="1"/>
    <col min="14" max="14" width="7.7109375" style="10" bestFit="1" customWidth="1"/>
    <col min="15" max="16384" width="9.140625" style="157"/>
  </cols>
  <sheetData>
    <row r="1" spans="1:19" ht="26.25" customHeight="1" x14ac:dyDescent="0.35">
      <c r="A1" s="352" t="s">
        <v>82</v>
      </c>
      <c r="B1" s="352"/>
      <c r="C1" s="352"/>
      <c r="D1" s="352"/>
      <c r="E1" s="352"/>
      <c r="F1" s="352"/>
      <c r="G1" s="352"/>
      <c r="H1" s="352"/>
      <c r="I1" s="352"/>
      <c r="J1" s="352"/>
      <c r="K1" s="352"/>
      <c r="L1" s="352"/>
      <c r="M1" s="352"/>
      <c r="N1" s="352"/>
      <c r="O1" s="161"/>
      <c r="P1" s="161"/>
      <c r="Q1" s="161"/>
      <c r="R1" s="161"/>
      <c r="S1" s="161"/>
    </row>
    <row r="2" spans="1:19" ht="12.75" customHeight="1" x14ac:dyDescent="0.3">
      <c r="A2" s="28"/>
      <c r="B2" s="28"/>
      <c r="C2" s="28"/>
      <c r="D2" s="28"/>
      <c r="E2" s="1"/>
      <c r="F2" s="28"/>
      <c r="G2" s="1"/>
      <c r="H2" s="28"/>
      <c r="I2" s="28"/>
      <c r="J2" s="28"/>
      <c r="K2" s="33"/>
      <c r="L2" s="33"/>
      <c r="M2" s="28"/>
      <c r="N2" s="28"/>
      <c r="O2" s="161"/>
      <c r="P2" s="161"/>
      <c r="Q2" s="161"/>
      <c r="R2" s="161"/>
      <c r="S2" s="161"/>
    </row>
    <row r="3" spans="1:19" ht="17.25" customHeight="1" x14ac:dyDescent="0.2">
      <c r="A3" s="191" t="s">
        <v>17</v>
      </c>
      <c r="B3" s="353" t="s">
        <v>169</v>
      </c>
      <c r="C3" s="353"/>
      <c r="D3" s="353"/>
      <c r="E3" s="192"/>
      <c r="F3" s="193"/>
      <c r="G3" s="192"/>
      <c r="H3" s="194"/>
      <c r="I3" s="195"/>
      <c r="J3" s="29"/>
      <c r="K3" s="34"/>
      <c r="L3" s="34"/>
      <c r="M3" s="196"/>
      <c r="N3" s="29"/>
      <c r="O3" s="161"/>
      <c r="P3" s="161"/>
      <c r="Q3" s="161"/>
      <c r="R3" s="161"/>
      <c r="S3" s="161"/>
    </row>
    <row r="4" spans="1:19" ht="17.25" customHeight="1" thickBot="1" x14ac:dyDescent="0.25">
      <c r="A4" s="197" t="s">
        <v>18</v>
      </c>
      <c r="B4" s="354" t="s">
        <v>170</v>
      </c>
      <c r="C4" s="354"/>
      <c r="D4" s="354"/>
      <c r="E4" s="192"/>
      <c r="F4" s="196"/>
      <c r="G4" s="192"/>
      <c r="H4" s="196"/>
      <c r="I4" s="195"/>
      <c r="J4" s="29"/>
      <c r="K4" s="198"/>
      <c r="L4" s="198"/>
      <c r="M4" s="199"/>
      <c r="N4" s="29"/>
      <c r="O4" s="161"/>
      <c r="P4" s="161"/>
      <c r="Q4" s="161"/>
      <c r="R4" s="161"/>
      <c r="S4" s="161"/>
    </row>
    <row r="5" spans="1:19" ht="17.25" customHeight="1" thickBot="1" x14ac:dyDescent="0.25">
      <c r="A5" s="197"/>
      <c r="B5" s="200"/>
      <c r="C5" s="200"/>
      <c r="D5" s="201"/>
      <c r="E5" s="192"/>
      <c r="F5" s="196"/>
      <c r="G5" s="192"/>
      <c r="H5" s="196"/>
      <c r="I5" s="195"/>
      <c r="J5" s="29"/>
      <c r="K5" s="202" t="s">
        <v>19</v>
      </c>
      <c r="L5" s="203"/>
      <c r="M5" s="204"/>
      <c r="N5" s="29"/>
      <c r="O5" s="161"/>
      <c r="P5" s="161"/>
      <c r="Q5" s="161"/>
      <c r="R5" s="161"/>
      <c r="S5" s="161"/>
    </row>
    <row r="6" spans="1:19" s="168" customFormat="1" ht="34.5" customHeight="1" thickBot="1" x14ac:dyDescent="0.25">
      <c r="A6" s="205" t="s">
        <v>0</v>
      </c>
      <c r="B6" s="206" t="s">
        <v>1</v>
      </c>
      <c r="C6" s="206" t="s">
        <v>25</v>
      </c>
      <c r="D6" s="207" t="s">
        <v>2</v>
      </c>
      <c r="E6" s="208"/>
      <c r="F6" s="209" t="s">
        <v>20</v>
      </c>
      <c r="G6" s="208"/>
      <c r="H6" s="209" t="s">
        <v>3</v>
      </c>
      <c r="I6" s="209" t="s">
        <v>21</v>
      </c>
      <c r="J6" s="210"/>
      <c r="K6" s="211" t="s">
        <v>109</v>
      </c>
      <c r="L6" s="211" t="s">
        <v>112</v>
      </c>
      <c r="M6" s="212" t="s">
        <v>110</v>
      </c>
      <c r="N6" s="213" t="s">
        <v>111</v>
      </c>
      <c r="O6" s="165"/>
      <c r="P6" s="165"/>
      <c r="Q6" s="165"/>
      <c r="R6" s="165"/>
      <c r="S6" s="165"/>
    </row>
    <row r="7" spans="1:19" ht="17.25" customHeight="1" thickBot="1" x14ac:dyDescent="0.25">
      <c r="A7" s="214" t="str">
        <f>Global!A7</f>
        <v>GRUPO A (Group A)</v>
      </c>
      <c r="B7" s="215"/>
      <c r="C7" s="216"/>
      <c r="D7" s="215"/>
      <c r="E7" s="217"/>
      <c r="F7" s="215"/>
      <c r="G7" s="217"/>
      <c r="H7" s="215"/>
      <c r="I7" s="218"/>
      <c r="J7" s="77"/>
      <c r="K7" s="219"/>
      <c r="L7" s="219"/>
      <c r="M7" s="220"/>
      <c r="N7" s="221"/>
      <c r="O7" s="161"/>
      <c r="P7" s="161"/>
      <c r="Q7" s="161"/>
      <c r="R7" s="161"/>
      <c r="S7" s="161"/>
    </row>
    <row r="8" spans="1:19" s="158" customFormat="1" ht="30.95" customHeight="1" thickBot="1" x14ac:dyDescent="0.25">
      <c r="A8" s="276">
        <f>Global!A8</f>
        <v>44885</v>
      </c>
      <c r="B8" s="277">
        <f>Global!B8</f>
        <v>0.41666666666666669</v>
      </c>
      <c r="C8" s="278">
        <f>Global!C8</f>
        <v>1</v>
      </c>
      <c r="D8" s="279" t="str">
        <f>Global!D8</f>
        <v>Qatar</v>
      </c>
      <c r="E8" s="280">
        <v>1</v>
      </c>
      <c r="F8" s="281" t="s">
        <v>4</v>
      </c>
      <c r="G8" s="280">
        <v>1</v>
      </c>
      <c r="H8" s="282" t="str">
        <f>Global!H8</f>
        <v>Ecuador</v>
      </c>
      <c r="I8" s="283" t="str">
        <f t="shared" ref="I8:I13" si="0">IF(OR(E8="",G8=""),"",IF(E8&gt;G8,"L",IF(G8&gt;E8,"V","E")))</f>
        <v>E</v>
      </c>
      <c r="J8" s="284"/>
      <c r="K8" s="285">
        <f>IF(Global!E8="","",Global!E8)</f>
        <v>0</v>
      </c>
      <c r="L8" s="285">
        <f>IF(Global!G8="","",Global!G8)</f>
        <v>2</v>
      </c>
      <c r="M8" s="286" t="str">
        <f t="shared" ref="M8:M71" si="1">IF(OR(K8="",L8=""),"",IF(K8&gt;L8,"L",IF(L8&gt;K8,"V","E")))</f>
        <v>V</v>
      </c>
      <c r="N8" s="287">
        <f t="shared" ref="N8:N13" si="2">IF(M8="","",IF(AND(E8=K8,L8=G8),GPOSPuntosPorMarcador,0)+IF(M8=I8,GPOSPuntosPorGanador,0)+IF(E8-G8=K8-L8,GPOSPuntosPorDiferencia,0))</f>
        <v>0</v>
      </c>
      <c r="O8" s="166"/>
      <c r="P8" s="166"/>
      <c r="Q8" s="166"/>
      <c r="R8" s="166"/>
      <c r="S8" s="166"/>
    </row>
    <row r="9" spans="1:19" s="158" customFormat="1" ht="30.95" customHeight="1" thickBot="1" x14ac:dyDescent="0.25">
      <c r="A9" s="276">
        <f>Global!A9</f>
        <v>44886</v>
      </c>
      <c r="B9" s="288">
        <f>Global!B9</f>
        <v>0.41666666666666669</v>
      </c>
      <c r="C9" s="289">
        <f>Global!C9</f>
        <v>2</v>
      </c>
      <c r="D9" s="290" t="str">
        <f>Global!D9</f>
        <v>Senegal</v>
      </c>
      <c r="E9" s="291">
        <v>2</v>
      </c>
      <c r="F9" s="292" t="s">
        <v>4</v>
      </c>
      <c r="G9" s="291">
        <v>2</v>
      </c>
      <c r="H9" s="293" t="str">
        <f>Global!H9</f>
        <v>Holanda (Holland)</v>
      </c>
      <c r="I9" s="283" t="str">
        <f t="shared" si="0"/>
        <v>E</v>
      </c>
      <c r="J9" s="284"/>
      <c r="K9" s="285">
        <f>IF(Global!E9="","",Global!E9)</f>
        <v>0</v>
      </c>
      <c r="L9" s="285">
        <f>IF(Global!G9="","",Global!G9)</f>
        <v>2</v>
      </c>
      <c r="M9" s="294" t="str">
        <f t="shared" si="1"/>
        <v>V</v>
      </c>
      <c r="N9" s="287">
        <f t="shared" si="2"/>
        <v>0</v>
      </c>
      <c r="O9" s="166"/>
      <c r="P9" s="166"/>
      <c r="Q9" s="166"/>
      <c r="R9" s="166"/>
      <c r="S9" s="166"/>
    </row>
    <row r="10" spans="1:19" s="158" customFormat="1" ht="30.95" customHeight="1" thickBot="1" x14ac:dyDescent="0.25">
      <c r="A10" s="276">
        <f>Global!A10</f>
        <v>44890</v>
      </c>
      <c r="B10" s="288">
        <f>Global!B10</f>
        <v>0.29166666666666669</v>
      </c>
      <c r="C10" s="289">
        <f>Global!C10</f>
        <v>17</v>
      </c>
      <c r="D10" s="290" t="str">
        <f>Global!D10</f>
        <v>Qatar</v>
      </c>
      <c r="E10" s="291">
        <v>0</v>
      </c>
      <c r="F10" s="292" t="s">
        <v>4</v>
      </c>
      <c r="G10" s="291">
        <v>1</v>
      </c>
      <c r="H10" s="293" t="str">
        <f>Global!H10</f>
        <v>Senegal</v>
      </c>
      <c r="I10" s="283" t="str">
        <f t="shared" si="0"/>
        <v>V</v>
      </c>
      <c r="J10" s="284"/>
      <c r="K10" s="285">
        <f>IF(Global!E10="","",Global!E10)</f>
        <v>1</v>
      </c>
      <c r="L10" s="285">
        <f>IF(Global!G10="","",Global!G10)</f>
        <v>3</v>
      </c>
      <c r="M10" s="295" t="str">
        <f t="shared" si="1"/>
        <v>V</v>
      </c>
      <c r="N10" s="287">
        <f t="shared" si="2"/>
        <v>1</v>
      </c>
      <c r="O10" s="166"/>
      <c r="P10" s="166"/>
      <c r="Q10" s="166"/>
      <c r="R10" s="166"/>
      <c r="S10" s="166"/>
    </row>
    <row r="11" spans="1:19" s="158" customFormat="1" ht="30.95" customHeight="1" thickBot="1" x14ac:dyDescent="0.25">
      <c r="A11" s="276">
        <f>Global!A11</f>
        <v>44890</v>
      </c>
      <c r="B11" s="288">
        <f>Global!B11</f>
        <v>0.41666666666666669</v>
      </c>
      <c r="C11" s="289">
        <f>Global!C11</f>
        <v>18</v>
      </c>
      <c r="D11" s="290" t="str">
        <f>Global!D11</f>
        <v>Holanda (Holland)</v>
      </c>
      <c r="E11" s="291">
        <v>2</v>
      </c>
      <c r="F11" s="292" t="s">
        <v>4</v>
      </c>
      <c r="G11" s="291">
        <v>0</v>
      </c>
      <c r="H11" s="293" t="str">
        <f>Global!H11</f>
        <v>Ecuador</v>
      </c>
      <c r="I11" s="283" t="str">
        <f t="shared" si="0"/>
        <v>L</v>
      </c>
      <c r="J11" s="284"/>
      <c r="K11" s="285">
        <f>IF(Global!E11="","",Global!E11)</f>
        <v>1</v>
      </c>
      <c r="L11" s="285">
        <f>IF(Global!G11="","",Global!G11)</f>
        <v>1</v>
      </c>
      <c r="M11" s="296" t="str">
        <f t="shared" si="1"/>
        <v>E</v>
      </c>
      <c r="N11" s="287">
        <f t="shared" si="2"/>
        <v>0</v>
      </c>
      <c r="O11" s="166"/>
      <c r="P11" s="166"/>
      <c r="Q11" s="166"/>
      <c r="R11" s="166"/>
      <c r="S11" s="166"/>
    </row>
    <row r="12" spans="1:19" s="158" customFormat="1" ht="30.95" customHeight="1" thickBot="1" x14ac:dyDescent="0.25">
      <c r="A12" s="276">
        <f>Global!A12</f>
        <v>44894</v>
      </c>
      <c r="B12" s="288">
        <f>Global!B12</f>
        <v>0.375</v>
      </c>
      <c r="C12" s="289">
        <f>Global!C12</f>
        <v>33</v>
      </c>
      <c r="D12" s="290" t="str">
        <f>Global!D12</f>
        <v>Holanda (Holland)</v>
      </c>
      <c r="E12" s="291">
        <v>2</v>
      </c>
      <c r="F12" s="292" t="s">
        <v>4</v>
      </c>
      <c r="G12" s="291">
        <v>0</v>
      </c>
      <c r="H12" s="293" t="str">
        <f>Global!H12</f>
        <v>Qatar</v>
      </c>
      <c r="I12" s="283" t="str">
        <f t="shared" si="0"/>
        <v>L</v>
      </c>
      <c r="J12" s="284"/>
      <c r="K12" s="285">
        <f>IF(Global!E12="","",Global!E12)</f>
        <v>2</v>
      </c>
      <c r="L12" s="285">
        <f>IF(Global!G12="","",Global!G12)</f>
        <v>0</v>
      </c>
      <c r="M12" s="296" t="str">
        <f t="shared" si="1"/>
        <v>L</v>
      </c>
      <c r="N12" s="287">
        <f t="shared" si="2"/>
        <v>3</v>
      </c>
      <c r="O12" s="166"/>
      <c r="P12" s="166"/>
      <c r="Q12" s="166"/>
      <c r="R12" s="166"/>
      <c r="S12" s="166"/>
    </row>
    <row r="13" spans="1:19" s="158" customFormat="1" ht="30.95" customHeight="1" thickBot="1" x14ac:dyDescent="0.25">
      <c r="A13" s="276">
        <f>Global!A13</f>
        <v>44894</v>
      </c>
      <c r="B13" s="288">
        <f>Global!B13</f>
        <v>0.375</v>
      </c>
      <c r="C13" s="289">
        <f>Global!C13</f>
        <v>34</v>
      </c>
      <c r="D13" s="290" t="str">
        <f>Global!D13</f>
        <v>Ecuador</v>
      </c>
      <c r="E13" s="291">
        <v>1</v>
      </c>
      <c r="F13" s="292" t="s">
        <v>4</v>
      </c>
      <c r="G13" s="291">
        <v>2</v>
      </c>
      <c r="H13" s="293" t="str">
        <f>Global!H13</f>
        <v>Senegal</v>
      </c>
      <c r="I13" s="283" t="str">
        <f t="shared" si="0"/>
        <v>V</v>
      </c>
      <c r="J13" s="284"/>
      <c r="K13" s="285">
        <f>IF(Global!E13="","",Global!E13)</f>
        <v>1</v>
      </c>
      <c r="L13" s="285">
        <f>IF(Global!G13="","",Global!G13)</f>
        <v>2</v>
      </c>
      <c r="M13" s="296" t="str">
        <f t="shared" si="1"/>
        <v>V</v>
      </c>
      <c r="N13" s="287">
        <f t="shared" si="2"/>
        <v>3</v>
      </c>
      <c r="O13" s="166"/>
      <c r="P13" s="166"/>
      <c r="Q13" s="166"/>
      <c r="R13" s="166"/>
      <c r="S13" s="166"/>
    </row>
    <row r="14" spans="1:19" s="158" customFormat="1" ht="17.25" customHeight="1" thickBot="1" x14ac:dyDescent="0.25">
      <c r="A14" s="297" t="str">
        <f>Global!A14</f>
        <v>GRUPO B (Group B)</v>
      </c>
      <c r="B14" s="298"/>
      <c r="C14" s="299"/>
      <c r="D14" s="298"/>
      <c r="E14" s="300"/>
      <c r="F14" s="298"/>
      <c r="G14" s="300"/>
      <c r="H14" s="298"/>
      <c r="I14" s="301"/>
      <c r="J14" s="117"/>
      <c r="K14" s="302"/>
      <c r="L14" s="302"/>
      <c r="M14" s="303" t="str">
        <f t="shared" si="1"/>
        <v/>
      </c>
      <c r="N14" s="304"/>
      <c r="O14" s="166"/>
      <c r="P14" s="166"/>
      <c r="Q14" s="166"/>
      <c r="R14" s="166"/>
      <c r="S14" s="166"/>
    </row>
    <row r="15" spans="1:19" s="158" customFormat="1" ht="30.95" customHeight="1" thickBot="1" x14ac:dyDescent="0.25">
      <c r="A15" s="276">
        <f>Global!A15</f>
        <v>44886</v>
      </c>
      <c r="B15" s="305">
        <f>Global!B15</f>
        <v>0.29166666666666669</v>
      </c>
      <c r="C15" s="278">
        <f>Global!C15</f>
        <v>3</v>
      </c>
      <c r="D15" s="279" t="str">
        <f>Global!D15</f>
        <v>Inglaterra (England)</v>
      </c>
      <c r="E15" s="280">
        <v>3</v>
      </c>
      <c r="F15" s="281" t="s">
        <v>4</v>
      </c>
      <c r="G15" s="280">
        <v>0</v>
      </c>
      <c r="H15" s="282" t="str">
        <f>Global!H15</f>
        <v>Irán</v>
      </c>
      <c r="I15" s="283" t="str">
        <f t="shared" ref="I15:I20" si="3">IF(OR(E15="",G15=""),"",IF(E15&gt;G15,"L",IF(G15&gt;E15,"V","E")))</f>
        <v>L</v>
      </c>
      <c r="J15" s="284"/>
      <c r="K15" s="285">
        <f>IF(Global!E15="","",Global!E15)</f>
        <v>6</v>
      </c>
      <c r="L15" s="285">
        <f>IF(Global!G15="","",Global!G15)</f>
        <v>2</v>
      </c>
      <c r="M15" s="296" t="str">
        <f t="shared" si="1"/>
        <v>L</v>
      </c>
      <c r="N15" s="287">
        <f t="shared" ref="N15:N20" si="4">IF(M15="","",IF(AND(E15=K15,L15=G15),GPOSPuntosPorMarcador,0)+IF(M15=I15,GPOSPuntosPorGanador,0)+IF(E15-G15=K15-L15,GPOSPuntosPorDiferencia,0))</f>
        <v>1</v>
      </c>
      <c r="O15" s="166"/>
      <c r="P15" s="166"/>
      <c r="Q15" s="166"/>
      <c r="R15" s="166"/>
      <c r="S15" s="166"/>
    </row>
    <row r="16" spans="1:19" s="158" customFormat="1" ht="30.95" customHeight="1" thickBot="1" x14ac:dyDescent="0.25">
      <c r="A16" s="276">
        <f>Global!A16</f>
        <v>44886</v>
      </c>
      <c r="B16" s="306">
        <f>Global!B16</f>
        <v>0.54166666666666663</v>
      </c>
      <c r="C16" s="289">
        <f>Global!C16</f>
        <v>4</v>
      </c>
      <c r="D16" s="290" t="str">
        <f>Global!D16</f>
        <v>Estados Unidos (USA)</v>
      </c>
      <c r="E16" s="291">
        <v>2</v>
      </c>
      <c r="F16" s="292" t="s">
        <v>4</v>
      </c>
      <c r="G16" s="291">
        <v>1</v>
      </c>
      <c r="H16" s="293" t="str">
        <f>Global!H16</f>
        <v>Gales (Wales)</v>
      </c>
      <c r="I16" s="283" t="str">
        <f t="shared" si="3"/>
        <v>L</v>
      </c>
      <c r="J16" s="284"/>
      <c r="K16" s="285">
        <f>IF(Global!E16="","",Global!E16)</f>
        <v>1</v>
      </c>
      <c r="L16" s="285">
        <f>IF(Global!G16="","",Global!G16)</f>
        <v>1</v>
      </c>
      <c r="M16" s="296" t="str">
        <f t="shared" si="1"/>
        <v>E</v>
      </c>
      <c r="N16" s="287">
        <f t="shared" si="4"/>
        <v>0</v>
      </c>
      <c r="O16" s="166"/>
      <c r="P16" s="166"/>
      <c r="Q16" s="166"/>
      <c r="R16" s="166"/>
      <c r="S16" s="166"/>
    </row>
    <row r="17" spans="1:19" s="158" customFormat="1" ht="30.95" customHeight="1" thickBot="1" x14ac:dyDescent="0.25">
      <c r="A17" s="276">
        <f>Global!A17</f>
        <v>44890</v>
      </c>
      <c r="B17" s="306">
        <f>Global!B17</f>
        <v>0.54166666666666663</v>
      </c>
      <c r="C17" s="289">
        <f>Global!C17</f>
        <v>19</v>
      </c>
      <c r="D17" s="290" t="str">
        <f>Global!D17</f>
        <v>Inglaterra (England)</v>
      </c>
      <c r="E17" s="291">
        <v>1</v>
      </c>
      <c r="F17" s="292" t="s">
        <v>4</v>
      </c>
      <c r="G17" s="291">
        <v>1</v>
      </c>
      <c r="H17" s="293" t="str">
        <f>Global!H17</f>
        <v>Estados Unidos (USA)</v>
      </c>
      <c r="I17" s="283" t="str">
        <f t="shared" si="3"/>
        <v>E</v>
      </c>
      <c r="J17" s="284"/>
      <c r="K17" s="285">
        <f>IF(Global!E17="","",Global!E17)</f>
        <v>0</v>
      </c>
      <c r="L17" s="285">
        <f>IF(Global!G17="","",Global!G17)</f>
        <v>0</v>
      </c>
      <c r="M17" s="296" t="str">
        <f t="shared" si="1"/>
        <v>E</v>
      </c>
      <c r="N17" s="287">
        <f t="shared" si="4"/>
        <v>2</v>
      </c>
      <c r="O17" s="166"/>
      <c r="P17" s="166"/>
      <c r="Q17" s="166"/>
      <c r="R17" s="166"/>
      <c r="S17" s="166"/>
    </row>
    <row r="18" spans="1:19" s="158" customFormat="1" ht="30.95" customHeight="1" thickBot="1" x14ac:dyDescent="0.25">
      <c r="A18" s="276">
        <f>Global!A18</f>
        <v>44890</v>
      </c>
      <c r="B18" s="306">
        <f>Global!B18</f>
        <v>0.16666666666666666</v>
      </c>
      <c r="C18" s="289">
        <f>Global!C18</f>
        <v>20</v>
      </c>
      <c r="D18" s="290" t="str">
        <f>Global!D18</f>
        <v>Gales (Wales)</v>
      </c>
      <c r="E18" s="291">
        <v>1</v>
      </c>
      <c r="F18" s="292" t="s">
        <v>4</v>
      </c>
      <c r="G18" s="291">
        <v>1</v>
      </c>
      <c r="H18" s="293" t="str">
        <f>Global!H18</f>
        <v>Irán</v>
      </c>
      <c r="I18" s="283" t="str">
        <f t="shared" si="3"/>
        <v>E</v>
      </c>
      <c r="J18" s="284"/>
      <c r="K18" s="285">
        <f>IF(Global!E18="","",Global!E18)</f>
        <v>0</v>
      </c>
      <c r="L18" s="285">
        <f>IF(Global!G18="","",Global!G18)</f>
        <v>2</v>
      </c>
      <c r="M18" s="296" t="str">
        <f t="shared" si="1"/>
        <v>V</v>
      </c>
      <c r="N18" s="287">
        <f t="shared" si="4"/>
        <v>0</v>
      </c>
      <c r="O18" s="166"/>
      <c r="P18" s="166"/>
      <c r="Q18" s="166"/>
      <c r="R18" s="166"/>
      <c r="S18" s="166"/>
    </row>
    <row r="19" spans="1:19" s="158" customFormat="1" ht="30.95" customHeight="1" thickBot="1" x14ac:dyDescent="0.25">
      <c r="A19" s="276">
        <f>Global!A19</f>
        <v>44894</v>
      </c>
      <c r="B19" s="306">
        <f>Global!B19</f>
        <v>0.54166666666666663</v>
      </c>
      <c r="C19" s="289">
        <f>Global!C19</f>
        <v>35</v>
      </c>
      <c r="D19" s="290" t="str">
        <f>Global!D19</f>
        <v>Gales (Wales)</v>
      </c>
      <c r="E19" s="291">
        <v>0</v>
      </c>
      <c r="F19" s="292" t="s">
        <v>4</v>
      </c>
      <c r="G19" s="291">
        <v>2</v>
      </c>
      <c r="H19" s="293" t="str">
        <f>Global!H19</f>
        <v>Inglaterra (England)</v>
      </c>
      <c r="I19" s="283" t="str">
        <f t="shared" si="3"/>
        <v>V</v>
      </c>
      <c r="J19" s="284"/>
      <c r="K19" s="285">
        <f>IF(Global!E19="","",Global!E19)</f>
        <v>0</v>
      </c>
      <c r="L19" s="285">
        <f>IF(Global!G19="","",Global!G19)</f>
        <v>3</v>
      </c>
      <c r="M19" s="296" t="str">
        <f t="shared" si="1"/>
        <v>V</v>
      </c>
      <c r="N19" s="287">
        <f t="shared" si="4"/>
        <v>1</v>
      </c>
      <c r="O19" s="166"/>
      <c r="P19" s="166"/>
      <c r="Q19" s="166"/>
      <c r="R19" s="166"/>
      <c r="S19" s="166"/>
    </row>
    <row r="20" spans="1:19" s="158" customFormat="1" ht="30.95" customHeight="1" thickBot="1" x14ac:dyDescent="0.25">
      <c r="A20" s="276">
        <f>Global!A20</f>
        <v>44894</v>
      </c>
      <c r="B20" s="306">
        <f>Global!B20</f>
        <v>0.54166666666666663</v>
      </c>
      <c r="C20" s="289">
        <f>Global!C20</f>
        <v>36</v>
      </c>
      <c r="D20" s="290" t="str">
        <f>Global!D20</f>
        <v>Irán</v>
      </c>
      <c r="E20" s="291">
        <v>1</v>
      </c>
      <c r="F20" s="292" t="s">
        <v>4</v>
      </c>
      <c r="G20" s="291">
        <v>3</v>
      </c>
      <c r="H20" s="293" t="str">
        <f>Global!H20</f>
        <v>Estados Unidos (USA)</v>
      </c>
      <c r="I20" s="283" t="str">
        <f t="shared" si="3"/>
        <v>V</v>
      </c>
      <c r="J20" s="284"/>
      <c r="K20" s="285">
        <f>IF(Global!E20="","",Global!E20)</f>
        <v>0</v>
      </c>
      <c r="L20" s="285">
        <f>IF(Global!G20="","",Global!G20)</f>
        <v>1</v>
      </c>
      <c r="M20" s="296" t="str">
        <f t="shared" si="1"/>
        <v>V</v>
      </c>
      <c r="N20" s="287">
        <f t="shared" si="4"/>
        <v>1</v>
      </c>
      <c r="O20" s="166"/>
      <c r="P20" s="166"/>
      <c r="Q20" s="166"/>
      <c r="R20" s="166"/>
      <c r="S20" s="166"/>
    </row>
    <row r="21" spans="1:19" s="158" customFormat="1" ht="17.25" customHeight="1" thickBot="1" x14ac:dyDescent="0.25">
      <c r="A21" s="297" t="str">
        <f>Global!A21</f>
        <v>GRUPO C (Group C)</v>
      </c>
      <c r="B21" s="298"/>
      <c r="C21" s="299"/>
      <c r="D21" s="298"/>
      <c r="E21" s="300"/>
      <c r="F21" s="298"/>
      <c r="G21" s="300"/>
      <c r="H21" s="298"/>
      <c r="I21" s="301"/>
      <c r="J21" s="117"/>
      <c r="K21" s="302"/>
      <c r="L21" s="302"/>
      <c r="M21" s="303" t="str">
        <f t="shared" si="1"/>
        <v/>
      </c>
      <c r="N21" s="304"/>
      <c r="O21" s="166"/>
      <c r="P21" s="166"/>
      <c r="Q21" s="166"/>
      <c r="R21" s="166"/>
      <c r="S21" s="166"/>
    </row>
    <row r="22" spans="1:19" s="158" customFormat="1" ht="30.95" customHeight="1" thickBot="1" x14ac:dyDescent="0.25">
      <c r="A22" s="276">
        <f>Global!A22</f>
        <v>44887</v>
      </c>
      <c r="B22" s="305">
        <f>Global!B22</f>
        <v>0.16666666666666666</v>
      </c>
      <c r="C22" s="278">
        <f>Global!C22</f>
        <v>5</v>
      </c>
      <c r="D22" s="279" t="str">
        <f>Global!D22</f>
        <v>Argentina</v>
      </c>
      <c r="E22" s="280">
        <v>4</v>
      </c>
      <c r="F22" s="281" t="s">
        <v>4</v>
      </c>
      <c r="G22" s="280">
        <v>0</v>
      </c>
      <c r="H22" s="282" t="str">
        <f>Global!H22</f>
        <v>A. Saudita (Saudi A.)</v>
      </c>
      <c r="I22" s="283" t="str">
        <f t="shared" ref="I22:I27" si="5">IF(OR(E22="",G22=""),"",IF(E22&gt;G22,"L",IF(G22&gt;E22,"V","E")))</f>
        <v>L</v>
      </c>
      <c r="J22" s="284"/>
      <c r="K22" s="285">
        <f>IF(Global!E22="","",Global!E22)</f>
        <v>1</v>
      </c>
      <c r="L22" s="285">
        <f>IF(Global!G22="","",Global!G22)</f>
        <v>2</v>
      </c>
      <c r="M22" s="296" t="str">
        <f t="shared" si="1"/>
        <v>V</v>
      </c>
      <c r="N22" s="287">
        <f t="shared" ref="N22:N27" si="6">IF(M22="","",IF(AND(E22=K22,L22=G22),GPOSPuntosPorMarcador,0)+IF(M22=I22,GPOSPuntosPorGanador,0)+IF(E22-G22=K22-L22,GPOSPuntosPorDiferencia,0))</f>
        <v>0</v>
      </c>
      <c r="O22" s="166"/>
      <c r="P22" s="166"/>
      <c r="Q22" s="166"/>
      <c r="R22" s="166"/>
      <c r="S22" s="166"/>
    </row>
    <row r="23" spans="1:19" s="158" customFormat="1" ht="30.95" customHeight="1" thickBot="1" x14ac:dyDescent="0.25">
      <c r="A23" s="276">
        <f>Global!A23</f>
        <v>44887</v>
      </c>
      <c r="B23" s="306">
        <f>Global!B23</f>
        <v>0.41666666666666669</v>
      </c>
      <c r="C23" s="289">
        <f>Global!C23</f>
        <v>6</v>
      </c>
      <c r="D23" s="290" t="str">
        <f>Global!D23</f>
        <v>México</v>
      </c>
      <c r="E23" s="291">
        <v>2</v>
      </c>
      <c r="F23" s="292" t="s">
        <v>4</v>
      </c>
      <c r="G23" s="291">
        <v>1</v>
      </c>
      <c r="H23" s="293" t="str">
        <f>Global!H23</f>
        <v>Polonia (Poland)</v>
      </c>
      <c r="I23" s="283" t="str">
        <f t="shared" si="5"/>
        <v>L</v>
      </c>
      <c r="J23" s="284"/>
      <c r="K23" s="285">
        <f>IF(Global!E23="","",Global!E23)</f>
        <v>0</v>
      </c>
      <c r="L23" s="285">
        <f>IF(Global!G23="","",Global!G23)</f>
        <v>0</v>
      </c>
      <c r="M23" s="296" t="str">
        <f t="shared" si="1"/>
        <v>E</v>
      </c>
      <c r="N23" s="287">
        <f t="shared" si="6"/>
        <v>0</v>
      </c>
      <c r="O23" s="166"/>
      <c r="P23" s="166"/>
      <c r="Q23" s="166"/>
      <c r="R23" s="166"/>
      <c r="S23" s="166"/>
    </row>
    <row r="24" spans="1:19" s="158" customFormat="1" ht="30.95" customHeight="1" thickBot="1" x14ac:dyDescent="0.25">
      <c r="A24" s="276">
        <f>Global!A24</f>
        <v>44891</v>
      </c>
      <c r="B24" s="306">
        <f>Global!B24</f>
        <v>0.54166666666666663</v>
      </c>
      <c r="C24" s="289">
        <f>Global!C24</f>
        <v>22</v>
      </c>
      <c r="D24" s="290" t="str">
        <f>Global!D24</f>
        <v>Argentina</v>
      </c>
      <c r="E24" s="291">
        <v>1</v>
      </c>
      <c r="F24" s="292" t="s">
        <v>4</v>
      </c>
      <c r="G24" s="291">
        <v>1</v>
      </c>
      <c r="H24" s="293" t="str">
        <f>Global!H24</f>
        <v>México</v>
      </c>
      <c r="I24" s="283" t="str">
        <f t="shared" si="5"/>
        <v>E</v>
      </c>
      <c r="J24" s="284"/>
      <c r="K24" s="285">
        <f>IF(Global!E24="","",Global!E24)</f>
        <v>2</v>
      </c>
      <c r="L24" s="285">
        <f>IF(Global!G24="","",Global!G24)</f>
        <v>0</v>
      </c>
      <c r="M24" s="296" t="str">
        <f t="shared" si="1"/>
        <v>L</v>
      </c>
      <c r="N24" s="287">
        <f t="shared" si="6"/>
        <v>0</v>
      </c>
      <c r="O24" s="166"/>
      <c r="P24" s="166"/>
      <c r="Q24" s="166"/>
      <c r="R24" s="166"/>
      <c r="S24" s="166"/>
    </row>
    <row r="25" spans="1:19" s="158" customFormat="1" ht="30.95" customHeight="1" thickBot="1" x14ac:dyDescent="0.25">
      <c r="A25" s="276">
        <f>Global!A25</f>
        <v>44891</v>
      </c>
      <c r="B25" s="306">
        <f>Global!B25</f>
        <v>0.29166666666666669</v>
      </c>
      <c r="C25" s="289">
        <f>Global!C25</f>
        <v>23</v>
      </c>
      <c r="D25" s="290" t="str">
        <f>Global!D25</f>
        <v>Polonia (Poland)</v>
      </c>
      <c r="E25" s="291">
        <v>1</v>
      </c>
      <c r="F25" s="292" t="s">
        <v>4</v>
      </c>
      <c r="G25" s="291">
        <v>0</v>
      </c>
      <c r="H25" s="293" t="str">
        <f>Global!H25</f>
        <v>A. Saudita (Saudi A.)</v>
      </c>
      <c r="I25" s="283" t="str">
        <f t="shared" si="5"/>
        <v>L</v>
      </c>
      <c r="J25" s="284"/>
      <c r="K25" s="285">
        <f>IF(Global!E25="","",Global!E25)</f>
        <v>2</v>
      </c>
      <c r="L25" s="285">
        <f>IF(Global!G25="","",Global!G25)</f>
        <v>0</v>
      </c>
      <c r="M25" s="296" t="str">
        <f t="shared" si="1"/>
        <v>L</v>
      </c>
      <c r="N25" s="287">
        <f t="shared" si="6"/>
        <v>1</v>
      </c>
      <c r="O25" s="166"/>
      <c r="P25" s="166"/>
      <c r="Q25" s="166"/>
      <c r="R25" s="166"/>
      <c r="S25" s="166"/>
    </row>
    <row r="26" spans="1:19" s="158" customFormat="1" ht="30.95" customHeight="1" thickBot="1" x14ac:dyDescent="0.25">
      <c r="A26" s="276">
        <f>Global!A26</f>
        <v>44895</v>
      </c>
      <c r="B26" s="306">
        <f>Global!B26</f>
        <v>0.54166666666666663</v>
      </c>
      <c r="C26" s="289">
        <f>Global!C26</f>
        <v>37</v>
      </c>
      <c r="D26" s="290" t="str">
        <f>Global!D26</f>
        <v>Polonia (Poland)</v>
      </c>
      <c r="E26" s="291">
        <v>1</v>
      </c>
      <c r="F26" s="292" t="s">
        <v>4</v>
      </c>
      <c r="G26" s="291">
        <v>3</v>
      </c>
      <c r="H26" s="293" t="str">
        <f>Global!H26</f>
        <v>Argentina</v>
      </c>
      <c r="I26" s="283" t="str">
        <f t="shared" si="5"/>
        <v>V</v>
      </c>
      <c r="J26" s="284"/>
      <c r="K26" s="285">
        <f>IF(Global!E26="","",Global!E26)</f>
        <v>0</v>
      </c>
      <c r="L26" s="285">
        <f>IF(Global!G26="","",Global!G26)</f>
        <v>2</v>
      </c>
      <c r="M26" s="296" t="str">
        <f t="shared" si="1"/>
        <v>V</v>
      </c>
      <c r="N26" s="287">
        <f t="shared" si="6"/>
        <v>2</v>
      </c>
      <c r="O26" s="166"/>
      <c r="P26" s="166"/>
      <c r="Q26" s="166"/>
      <c r="R26" s="166"/>
      <c r="S26" s="166"/>
    </row>
    <row r="27" spans="1:19" s="158" customFormat="1" ht="30.95" customHeight="1" thickBot="1" x14ac:dyDescent="0.25">
      <c r="A27" s="276">
        <f>Global!A27</f>
        <v>44895</v>
      </c>
      <c r="B27" s="306">
        <f>Global!B27</f>
        <v>0.54166666666666663</v>
      </c>
      <c r="C27" s="289">
        <f>Global!C27</f>
        <v>38</v>
      </c>
      <c r="D27" s="290" t="str">
        <f>Global!D27</f>
        <v>A. Saudita (Saudi A.)</v>
      </c>
      <c r="E27" s="291">
        <v>0</v>
      </c>
      <c r="F27" s="292" t="s">
        <v>4</v>
      </c>
      <c r="G27" s="291">
        <v>1</v>
      </c>
      <c r="H27" s="293" t="str">
        <f>Global!H27</f>
        <v>México</v>
      </c>
      <c r="I27" s="283" t="str">
        <f t="shared" si="5"/>
        <v>V</v>
      </c>
      <c r="J27" s="284"/>
      <c r="K27" s="285">
        <f>IF(Global!E27="","",Global!E27)</f>
        <v>1</v>
      </c>
      <c r="L27" s="285">
        <f>IF(Global!G27="","",Global!G27)</f>
        <v>2</v>
      </c>
      <c r="M27" s="296" t="str">
        <f t="shared" si="1"/>
        <v>V</v>
      </c>
      <c r="N27" s="287">
        <f t="shared" si="6"/>
        <v>2</v>
      </c>
      <c r="O27" s="166"/>
      <c r="P27" s="166"/>
      <c r="Q27" s="166"/>
      <c r="R27" s="166"/>
      <c r="S27" s="166"/>
    </row>
    <row r="28" spans="1:19" s="158" customFormat="1" ht="17.25" customHeight="1" thickBot="1" x14ac:dyDescent="0.25">
      <c r="A28" s="297" t="str">
        <f>Global!A28</f>
        <v>GRUPO D (Group D )</v>
      </c>
      <c r="B28" s="298"/>
      <c r="C28" s="299"/>
      <c r="D28" s="298"/>
      <c r="E28" s="300"/>
      <c r="F28" s="298"/>
      <c r="G28" s="300"/>
      <c r="H28" s="298"/>
      <c r="I28" s="301"/>
      <c r="J28" s="117"/>
      <c r="K28" s="302"/>
      <c r="L28" s="302"/>
      <c r="M28" s="303" t="str">
        <f t="shared" si="1"/>
        <v/>
      </c>
      <c r="N28" s="304"/>
      <c r="O28" s="166"/>
      <c r="P28" s="166"/>
      <c r="Q28" s="166"/>
      <c r="R28" s="166"/>
      <c r="S28" s="166"/>
    </row>
    <row r="29" spans="1:19" s="158" customFormat="1" ht="30.95" customHeight="1" thickBot="1" x14ac:dyDescent="0.25">
      <c r="A29" s="276">
        <f>Global!A29</f>
        <v>44887</v>
      </c>
      <c r="B29" s="305">
        <f>Global!B29</f>
        <v>0.54166666666666663</v>
      </c>
      <c r="C29" s="278">
        <f>Global!C29</f>
        <v>7</v>
      </c>
      <c r="D29" s="279" t="str">
        <f>Global!D29</f>
        <v>Francia (France)</v>
      </c>
      <c r="E29" s="280">
        <v>1</v>
      </c>
      <c r="F29" s="281" t="s">
        <v>4</v>
      </c>
      <c r="G29" s="280">
        <v>0</v>
      </c>
      <c r="H29" s="282" t="str">
        <f>Global!H29</f>
        <v>Australia</v>
      </c>
      <c r="I29" s="283" t="str">
        <f t="shared" ref="I29:I34" si="7">IF(OR(E29="",G29=""),"",IF(E29&gt;G29,"L",IF(G29&gt;E29,"V","E")))</f>
        <v>L</v>
      </c>
      <c r="J29" s="284"/>
      <c r="K29" s="285">
        <f>IF(Global!E29="","",Global!E29)</f>
        <v>4</v>
      </c>
      <c r="L29" s="285">
        <f>IF(Global!G29="","",Global!G29)</f>
        <v>1</v>
      </c>
      <c r="M29" s="296" t="str">
        <f t="shared" si="1"/>
        <v>L</v>
      </c>
      <c r="N29" s="287">
        <f t="shared" ref="N29:N34" si="8">IF(M29="","",IF(AND(E29=K29,L29=G29),GPOSPuntosPorMarcador,0)+IF(M29=I29,GPOSPuntosPorGanador,0)+IF(E29-G29=K29-L29,GPOSPuntosPorDiferencia,0))</f>
        <v>1</v>
      </c>
      <c r="O29" s="166"/>
      <c r="P29" s="166"/>
      <c r="Q29" s="166"/>
      <c r="R29" s="166"/>
      <c r="S29" s="166"/>
    </row>
    <row r="30" spans="1:19" s="158" customFormat="1" ht="30.95" customHeight="1" thickBot="1" x14ac:dyDescent="0.25">
      <c r="A30" s="276">
        <f>Global!A30</f>
        <v>44887</v>
      </c>
      <c r="B30" s="306">
        <f>Global!B30</f>
        <v>0.29166666666666669</v>
      </c>
      <c r="C30" s="289">
        <f>Global!C30</f>
        <v>8</v>
      </c>
      <c r="D30" s="290" t="str">
        <f>Global!D30</f>
        <v>Dinamarca (Denmark)</v>
      </c>
      <c r="E30" s="291">
        <v>2</v>
      </c>
      <c r="F30" s="292" t="s">
        <v>4</v>
      </c>
      <c r="G30" s="291">
        <v>2</v>
      </c>
      <c r="H30" s="293" t="str">
        <f>Global!H30</f>
        <v>Túnez (Tunisia)</v>
      </c>
      <c r="I30" s="283" t="str">
        <f t="shared" si="7"/>
        <v>E</v>
      </c>
      <c r="J30" s="284"/>
      <c r="K30" s="285">
        <f>IF(Global!E30="","",Global!E30)</f>
        <v>0</v>
      </c>
      <c r="L30" s="285">
        <f>IF(Global!G30="","",Global!G30)</f>
        <v>0</v>
      </c>
      <c r="M30" s="296" t="str">
        <f t="shared" si="1"/>
        <v>E</v>
      </c>
      <c r="N30" s="287">
        <f t="shared" si="8"/>
        <v>2</v>
      </c>
      <c r="O30" s="166"/>
      <c r="P30" s="166"/>
      <c r="Q30" s="166"/>
      <c r="R30" s="166"/>
      <c r="S30" s="166"/>
    </row>
    <row r="31" spans="1:19" s="158" customFormat="1" ht="30.95" customHeight="1" thickBot="1" x14ac:dyDescent="0.25">
      <c r="A31" s="276">
        <f>Global!A31</f>
        <v>44891</v>
      </c>
      <c r="B31" s="306">
        <f>Global!B31</f>
        <v>0.41666666666666669</v>
      </c>
      <c r="C31" s="289">
        <f>Global!C31</f>
        <v>21</v>
      </c>
      <c r="D31" s="290" t="str">
        <f>Global!D31</f>
        <v>Francia (France)</v>
      </c>
      <c r="E31" s="291">
        <v>2</v>
      </c>
      <c r="F31" s="292" t="s">
        <v>4</v>
      </c>
      <c r="G31" s="291">
        <v>2</v>
      </c>
      <c r="H31" s="293" t="str">
        <f>Global!H31</f>
        <v>Dinamarca (Denmark)</v>
      </c>
      <c r="I31" s="283" t="str">
        <f t="shared" si="7"/>
        <v>E</v>
      </c>
      <c r="J31" s="284"/>
      <c r="K31" s="285">
        <f>IF(Global!E31="","",Global!E31)</f>
        <v>2</v>
      </c>
      <c r="L31" s="285">
        <f>IF(Global!G31="","",Global!G31)</f>
        <v>1</v>
      </c>
      <c r="M31" s="296" t="str">
        <f t="shared" si="1"/>
        <v>L</v>
      </c>
      <c r="N31" s="287">
        <f t="shared" si="8"/>
        <v>0</v>
      </c>
      <c r="O31" s="166"/>
      <c r="P31" s="166"/>
      <c r="Q31" s="166"/>
      <c r="R31" s="166"/>
      <c r="S31" s="166"/>
    </row>
    <row r="32" spans="1:19" s="158" customFormat="1" ht="30.95" customHeight="1" thickBot="1" x14ac:dyDescent="0.25">
      <c r="A32" s="276">
        <f>Global!A32</f>
        <v>44891</v>
      </c>
      <c r="B32" s="306">
        <f>Global!B32</f>
        <v>0.16666666666666666</v>
      </c>
      <c r="C32" s="289">
        <f>Global!C32</f>
        <v>24</v>
      </c>
      <c r="D32" s="290" t="str">
        <f>Global!D32</f>
        <v>Túnez (Tunisia)</v>
      </c>
      <c r="E32" s="291">
        <v>2</v>
      </c>
      <c r="F32" s="292" t="s">
        <v>4</v>
      </c>
      <c r="G32" s="291">
        <v>2</v>
      </c>
      <c r="H32" s="293" t="str">
        <f>Global!H32</f>
        <v>Australia</v>
      </c>
      <c r="I32" s="283" t="str">
        <f t="shared" si="7"/>
        <v>E</v>
      </c>
      <c r="J32" s="284"/>
      <c r="K32" s="285">
        <f>IF(Global!E32="","",Global!E32)</f>
        <v>0</v>
      </c>
      <c r="L32" s="285">
        <f>IF(Global!G32="","",Global!G32)</f>
        <v>1</v>
      </c>
      <c r="M32" s="296" t="str">
        <f t="shared" si="1"/>
        <v>V</v>
      </c>
      <c r="N32" s="287">
        <f t="shared" si="8"/>
        <v>0</v>
      </c>
      <c r="O32" s="166"/>
      <c r="P32" s="166"/>
      <c r="Q32" s="166"/>
      <c r="R32" s="166"/>
      <c r="S32" s="166"/>
    </row>
    <row r="33" spans="1:19" s="158" customFormat="1" ht="30.95" customHeight="1" thickBot="1" x14ac:dyDescent="0.25">
      <c r="A33" s="276">
        <f>Global!A33</f>
        <v>44895</v>
      </c>
      <c r="B33" s="306">
        <f>Global!B33</f>
        <v>0.375</v>
      </c>
      <c r="C33" s="289">
        <f>Global!C33</f>
        <v>39</v>
      </c>
      <c r="D33" s="290" t="str">
        <f>Global!D33</f>
        <v>Túnez (Tunisia)</v>
      </c>
      <c r="E33" s="291">
        <v>1</v>
      </c>
      <c r="F33" s="292" t="s">
        <v>4</v>
      </c>
      <c r="G33" s="291">
        <v>2</v>
      </c>
      <c r="H33" s="293" t="str">
        <f>Global!H33</f>
        <v>Francia (France)</v>
      </c>
      <c r="I33" s="283" t="str">
        <f t="shared" si="7"/>
        <v>V</v>
      </c>
      <c r="J33" s="284"/>
      <c r="K33" s="285">
        <f>IF(Global!E33="","",Global!E33)</f>
        <v>1</v>
      </c>
      <c r="L33" s="285">
        <f>IF(Global!G33="","",Global!G33)</f>
        <v>0</v>
      </c>
      <c r="M33" s="296" t="str">
        <f t="shared" si="1"/>
        <v>L</v>
      </c>
      <c r="N33" s="287">
        <f t="shared" si="8"/>
        <v>0</v>
      </c>
      <c r="O33" s="166"/>
      <c r="P33" s="166"/>
      <c r="Q33" s="166"/>
      <c r="R33" s="166"/>
      <c r="S33" s="166"/>
    </row>
    <row r="34" spans="1:19" s="158" customFormat="1" ht="30.95" customHeight="1" thickBot="1" x14ac:dyDescent="0.25">
      <c r="A34" s="276">
        <f>Global!A34</f>
        <v>44895</v>
      </c>
      <c r="B34" s="306">
        <f>Global!B34</f>
        <v>0.375</v>
      </c>
      <c r="C34" s="289">
        <f>Global!C34</f>
        <v>40</v>
      </c>
      <c r="D34" s="290" t="str">
        <f>Global!D34</f>
        <v>Australia</v>
      </c>
      <c r="E34" s="291">
        <v>1</v>
      </c>
      <c r="F34" s="292" t="s">
        <v>4</v>
      </c>
      <c r="G34" s="291">
        <v>3</v>
      </c>
      <c r="H34" s="293" t="str">
        <f>Global!H34</f>
        <v>Dinamarca (Denmark)</v>
      </c>
      <c r="I34" s="283" t="str">
        <f t="shared" si="7"/>
        <v>V</v>
      </c>
      <c r="J34" s="284"/>
      <c r="K34" s="285">
        <f>IF(Global!E34="","",Global!E34)</f>
        <v>1</v>
      </c>
      <c r="L34" s="285">
        <f>IF(Global!G34="","",Global!G34)</f>
        <v>0</v>
      </c>
      <c r="M34" s="296" t="str">
        <f t="shared" si="1"/>
        <v>L</v>
      </c>
      <c r="N34" s="287">
        <f t="shared" si="8"/>
        <v>0</v>
      </c>
      <c r="O34" s="166"/>
      <c r="P34" s="166"/>
      <c r="Q34" s="166"/>
      <c r="R34" s="166"/>
      <c r="S34" s="166"/>
    </row>
    <row r="35" spans="1:19" s="158" customFormat="1" ht="17.25" customHeight="1" thickBot="1" x14ac:dyDescent="0.25">
      <c r="A35" s="297" t="str">
        <f>Global!A35</f>
        <v>Grupo E  (Group  E)</v>
      </c>
      <c r="B35" s="298"/>
      <c r="C35" s="299"/>
      <c r="D35" s="298"/>
      <c r="E35" s="300"/>
      <c r="F35" s="298"/>
      <c r="G35" s="300"/>
      <c r="H35" s="298"/>
      <c r="I35" s="301"/>
      <c r="J35" s="117"/>
      <c r="K35" s="302"/>
      <c r="L35" s="302"/>
      <c r="M35" s="303" t="str">
        <f t="shared" si="1"/>
        <v/>
      </c>
      <c r="N35" s="304"/>
      <c r="O35" s="166"/>
      <c r="P35" s="166"/>
      <c r="Q35" s="166"/>
      <c r="R35" s="166"/>
      <c r="S35" s="166"/>
    </row>
    <row r="36" spans="1:19" s="158" customFormat="1" ht="30.95" customHeight="1" thickBot="1" x14ac:dyDescent="0.25">
      <c r="A36" s="276">
        <f>Global!A36</f>
        <v>44888</v>
      </c>
      <c r="B36" s="305">
        <f>Global!B36</f>
        <v>0.41666666666666669</v>
      </c>
      <c r="C36" s="278">
        <f>Global!C36</f>
        <v>9</v>
      </c>
      <c r="D36" s="279" t="str">
        <f>Global!D36</f>
        <v>España (Spain)</v>
      </c>
      <c r="E36" s="280">
        <v>2</v>
      </c>
      <c r="F36" s="281" t="s">
        <v>4</v>
      </c>
      <c r="G36" s="280">
        <v>0</v>
      </c>
      <c r="H36" s="282" t="str">
        <f>Global!H36</f>
        <v>Costa Rica</v>
      </c>
      <c r="I36" s="283" t="str">
        <f t="shared" ref="I36:I41" si="9">IF(OR(E36="",G36=""),"",IF(E36&gt;G36,"L",IF(G36&gt;E36,"V","E")))</f>
        <v>L</v>
      </c>
      <c r="J36" s="284"/>
      <c r="K36" s="285">
        <f>IF(Global!E36="","",Global!E36)</f>
        <v>7</v>
      </c>
      <c r="L36" s="285">
        <f>IF(Global!G36="","",Global!G36)</f>
        <v>0</v>
      </c>
      <c r="M36" s="296" t="str">
        <f t="shared" si="1"/>
        <v>L</v>
      </c>
      <c r="N36" s="287">
        <f t="shared" ref="N36:N41" si="10">IF(M36="","",IF(AND(E36=K36,L36=G36),GPOSPuntosPorMarcador,0)+IF(M36=I36,GPOSPuntosPorGanador,0)+IF(E36-G36=K36-L36,GPOSPuntosPorDiferencia,0))</f>
        <v>1</v>
      </c>
      <c r="O36" s="166"/>
      <c r="P36" s="166"/>
      <c r="Q36" s="166"/>
      <c r="R36" s="166"/>
      <c r="S36" s="166"/>
    </row>
    <row r="37" spans="1:19" s="158" customFormat="1" ht="30.95" customHeight="1" thickBot="1" x14ac:dyDescent="0.25">
      <c r="A37" s="276">
        <f>Global!A37</f>
        <v>44888</v>
      </c>
      <c r="B37" s="306">
        <f>Global!B37</f>
        <v>0.29166666666666669</v>
      </c>
      <c r="C37" s="289">
        <f>Global!C37</f>
        <v>10</v>
      </c>
      <c r="D37" s="290" t="str">
        <f>Global!D37</f>
        <v>Alemania (Germany)</v>
      </c>
      <c r="E37" s="291">
        <v>3</v>
      </c>
      <c r="F37" s="292" t="s">
        <v>4</v>
      </c>
      <c r="G37" s="291">
        <v>0</v>
      </c>
      <c r="H37" s="293" t="str">
        <f>Global!H37</f>
        <v>Japón (Japan)</v>
      </c>
      <c r="I37" s="283" t="str">
        <f t="shared" si="9"/>
        <v>L</v>
      </c>
      <c r="J37" s="284"/>
      <c r="K37" s="285">
        <f>IF(Global!E37="","",Global!E37)</f>
        <v>1</v>
      </c>
      <c r="L37" s="285">
        <f>IF(Global!G37="","",Global!G37)</f>
        <v>2</v>
      </c>
      <c r="M37" s="296" t="str">
        <f t="shared" si="1"/>
        <v>V</v>
      </c>
      <c r="N37" s="287">
        <f t="shared" si="10"/>
        <v>0</v>
      </c>
      <c r="O37" s="166"/>
      <c r="P37" s="166"/>
      <c r="Q37" s="166"/>
      <c r="R37" s="166"/>
      <c r="S37" s="166"/>
    </row>
    <row r="38" spans="1:19" s="158" customFormat="1" ht="30.95" customHeight="1" thickBot="1" x14ac:dyDescent="0.25">
      <c r="A38" s="276">
        <f>Global!A38</f>
        <v>44892</v>
      </c>
      <c r="B38" s="306">
        <f>Global!B38</f>
        <v>0.54166666666666663</v>
      </c>
      <c r="C38" s="289">
        <f>Global!C38</f>
        <v>25</v>
      </c>
      <c r="D38" s="290" t="str">
        <f>Global!D38</f>
        <v>España (Spain)</v>
      </c>
      <c r="E38" s="291">
        <v>2</v>
      </c>
      <c r="F38" s="292" t="s">
        <v>4</v>
      </c>
      <c r="G38" s="291">
        <v>2</v>
      </c>
      <c r="H38" s="293" t="str">
        <f>Global!H38</f>
        <v>Alemania (Germany)</v>
      </c>
      <c r="I38" s="283" t="str">
        <f t="shared" si="9"/>
        <v>E</v>
      </c>
      <c r="J38" s="284"/>
      <c r="K38" s="285">
        <f>IF(Global!E38="","",Global!E38)</f>
        <v>1</v>
      </c>
      <c r="L38" s="285">
        <f>IF(Global!G38="","",Global!G38)</f>
        <v>1</v>
      </c>
      <c r="M38" s="296" t="str">
        <f t="shared" si="1"/>
        <v>E</v>
      </c>
      <c r="N38" s="287">
        <f t="shared" si="10"/>
        <v>2</v>
      </c>
      <c r="O38" s="166"/>
      <c r="P38" s="166"/>
      <c r="Q38" s="166"/>
      <c r="R38" s="166"/>
      <c r="S38" s="166"/>
    </row>
    <row r="39" spans="1:19" s="158" customFormat="1" ht="30.95" customHeight="1" thickBot="1" x14ac:dyDescent="0.25">
      <c r="A39" s="276">
        <f>Global!A39</f>
        <v>44892</v>
      </c>
      <c r="B39" s="306">
        <f>Global!B39</f>
        <v>0.16666666666666666</v>
      </c>
      <c r="C39" s="289">
        <f>Global!C39</f>
        <v>26</v>
      </c>
      <c r="D39" s="290" t="str">
        <f>Global!D39</f>
        <v>Japón (Japan)</v>
      </c>
      <c r="E39" s="280">
        <v>2</v>
      </c>
      <c r="F39" s="292" t="s">
        <v>4</v>
      </c>
      <c r="G39" s="280">
        <v>2</v>
      </c>
      <c r="H39" s="293" t="str">
        <f>Global!H39</f>
        <v>Costa Rica</v>
      </c>
      <c r="I39" s="283" t="str">
        <f t="shared" si="9"/>
        <v>E</v>
      </c>
      <c r="J39" s="284"/>
      <c r="K39" s="285">
        <f>IF(Global!E39="","",Global!E39)</f>
        <v>0</v>
      </c>
      <c r="L39" s="285">
        <f>IF(Global!G39="","",Global!G39)</f>
        <v>1</v>
      </c>
      <c r="M39" s="296" t="str">
        <f t="shared" si="1"/>
        <v>V</v>
      </c>
      <c r="N39" s="287">
        <f t="shared" si="10"/>
        <v>0</v>
      </c>
      <c r="O39" s="166"/>
      <c r="P39" s="166"/>
      <c r="Q39" s="166"/>
      <c r="R39" s="166"/>
      <c r="S39" s="166"/>
    </row>
    <row r="40" spans="1:19" s="158" customFormat="1" ht="30.95" customHeight="1" thickBot="1" x14ac:dyDescent="0.25">
      <c r="A40" s="276">
        <f>Global!A40</f>
        <v>44896</v>
      </c>
      <c r="B40" s="306">
        <f>Global!B40</f>
        <v>0.54166666666666663</v>
      </c>
      <c r="C40" s="289">
        <f>Global!C40</f>
        <v>43</v>
      </c>
      <c r="D40" s="290" t="str">
        <f>Global!D40</f>
        <v>Japón (Japan)</v>
      </c>
      <c r="E40" s="307">
        <v>0</v>
      </c>
      <c r="F40" s="292" t="s">
        <v>4</v>
      </c>
      <c r="G40" s="307">
        <v>2</v>
      </c>
      <c r="H40" s="293" t="str">
        <f>Global!H40</f>
        <v>España (Spain)</v>
      </c>
      <c r="I40" s="283" t="str">
        <f t="shared" si="9"/>
        <v>V</v>
      </c>
      <c r="J40" s="284"/>
      <c r="K40" s="285">
        <f>IF(Global!E40="","",Global!E40)</f>
        <v>2</v>
      </c>
      <c r="L40" s="285">
        <f>IF(Global!G40="","",Global!G40)</f>
        <v>1</v>
      </c>
      <c r="M40" s="296" t="str">
        <f t="shared" si="1"/>
        <v>L</v>
      </c>
      <c r="N40" s="287">
        <f t="shared" si="10"/>
        <v>0</v>
      </c>
      <c r="O40" s="166"/>
      <c r="P40" s="166"/>
      <c r="Q40" s="166"/>
      <c r="R40" s="166"/>
      <c r="S40" s="166"/>
    </row>
    <row r="41" spans="1:19" s="158" customFormat="1" ht="30.95" customHeight="1" thickBot="1" x14ac:dyDescent="0.25">
      <c r="A41" s="276">
        <f>Global!A41</f>
        <v>44896</v>
      </c>
      <c r="B41" s="306">
        <f>Global!B41</f>
        <v>0.54166666666666663</v>
      </c>
      <c r="C41" s="289">
        <f>Global!C41</f>
        <v>44</v>
      </c>
      <c r="D41" s="290" t="str">
        <f>Global!D41</f>
        <v>Costa Rica</v>
      </c>
      <c r="E41" s="280">
        <v>1</v>
      </c>
      <c r="F41" s="292" t="s">
        <v>4</v>
      </c>
      <c r="G41" s="280">
        <v>1</v>
      </c>
      <c r="H41" s="293" t="str">
        <f>Global!H41</f>
        <v>Alemania (Germany)</v>
      </c>
      <c r="I41" s="283" t="str">
        <f t="shared" si="9"/>
        <v>E</v>
      </c>
      <c r="J41" s="284"/>
      <c r="K41" s="285">
        <f>IF(Global!E41="","",Global!E41)</f>
        <v>2</v>
      </c>
      <c r="L41" s="285">
        <f>IF(Global!G41="","",Global!G41)</f>
        <v>4</v>
      </c>
      <c r="M41" s="296" t="str">
        <f t="shared" si="1"/>
        <v>V</v>
      </c>
      <c r="N41" s="287">
        <f t="shared" si="10"/>
        <v>0</v>
      </c>
      <c r="O41" s="166"/>
      <c r="P41" s="166"/>
      <c r="Q41" s="166"/>
      <c r="R41" s="166"/>
      <c r="S41" s="166"/>
    </row>
    <row r="42" spans="1:19" s="158" customFormat="1" ht="17.25" customHeight="1" thickBot="1" x14ac:dyDescent="0.25">
      <c r="A42" s="297" t="str">
        <f>Global!A42</f>
        <v>GRUPO F (Group F )</v>
      </c>
      <c r="B42" s="298"/>
      <c r="C42" s="299"/>
      <c r="D42" s="298"/>
      <c r="E42" s="300"/>
      <c r="F42" s="298"/>
      <c r="G42" s="300"/>
      <c r="H42" s="298"/>
      <c r="I42" s="301"/>
      <c r="J42" s="117"/>
      <c r="K42" s="302"/>
      <c r="L42" s="302"/>
      <c r="M42" s="303" t="str">
        <f t="shared" si="1"/>
        <v/>
      </c>
      <c r="N42" s="304"/>
      <c r="O42" s="166"/>
      <c r="P42" s="166"/>
      <c r="Q42" s="166"/>
      <c r="R42" s="166"/>
      <c r="S42" s="166"/>
    </row>
    <row r="43" spans="1:19" s="158" customFormat="1" ht="30.95" customHeight="1" thickBot="1" x14ac:dyDescent="0.25">
      <c r="A43" s="276">
        <f>Global!A43</f>
        <v>44888</v>
      </c>
      <c r="B43" s="305">
        <f>Global!B43</f>
        <v>0.54166666666666663</v>
      </c>
      <c r="C43" s="278">
        <f>Global!C43</f>
        <v>11</v>
      </c>
      <c r="D43" s="279" t="str">
        <f>Global!D43</f>
        <v>Bélgica (Belgium)</v>
      </c>
      <c r="E43" s="280">
        <v>1</v>
      </c>
      <c r="F43" s="281" t="s">
        <v>4</v>
      </c>
      <c r="G43" s="280">
        <v>1</v>
      </c>
      <c r="H43" s="282" t="str">
        <f>Global!H43</f>
        <v>Canada</v>
      </c>
      <c r="I43" s="283" t="str">
        <f t="shared" ref="I43:I48" si="11">IF(OR(E43="",G43=""),"",IF(E43&gt;G43,"L",IF(G43&gt;E43,"V","E")))</f>
        <v>E</v>
      </c>
      <c r="J43" s="284"/>
      <c r="K43" s="285">
        <f>IF(Global!E43="","",Global!E43)</f>
        <v>1</v>
      </c>
      <c r="L43" s="285">
        <f>IF(Global!G43="","",Global!G43)</f>
        <v>0</v>
      </c>
      <c r="M43" s="296" t="str">
        <f t="shared" si="1"/>
        <v>L</v>
      </c>
      <c r="N43" s="287">
        <f t="shared" ref="N43:N48" si="12">IF(M43="","",IF(AND(E43=K43,L43=G43),GPOSPuntosPorMarcador,0)+IF(M43=I43,GPOSPuntosPorGanador,0)+IF(E43-G43=K43-L43,GPOSPuntosPorDiferencia,0))</f>
        <v>0</v>
      </c>
      <c r="O43" s="166"/>
      <c r="P43" s="166"/>
      <c r="Q43" s="166"/>
      <c r="R43" s="166"/>
      <c r="S43" s="166"/>
    </row>
    <row r="44" spans="1:19" s="158" customFormat="1" ht="30.95" customHeight="1" thickBot="1" x14ac:dyDescent="0.25">
      <c r="A44" s="276">
        <f>Global!A44</f>
        <v>44888</v>
      </c>
      <c r="B44" s="306">
        <f>Global!B44</f>
        <v>0.16666666666666666</v>
      </c>
      <c r="C44" s="289">
        <f>Global!C44</f>
        <v>12</v>
      </c>
      <c r="D44" s="290" t="str">
        <f>Global!D44</f>
        <v>Marruecos (Morocco)</v>
      </c>
      <c r="E44" s="291">
        <v>1</v>
      </c>
      <c r="F44" s="292" t="s">
        <v>4</v>
      </c>
      <c r="G44" s="291">
        <v>1</v>
      </c>
      <c r="H44" s="293" t="str">
        <f>Global!H44</f>
        <v>Croacia</v>
      </c>
      <c r="I44" s="283" t="str">
        <f t="shared" si="11"/>
        <v>E</v>
      </c>
      <c r="J44" s="284"/>
      <c r="K44" s="285">
        <f>IF(Global!E44="","",Global!E44)</f>
        <v>0</v>
      </c>
      <c r="L44" s="285">
        <f>IF(Global!G44="","",Global!G44)</f>
        <v>0</v>
      </c>
      <c r="M44" s="296" t="str">
        <f t="shared" si="1"/>
        <v>E</v>
      </c>
      <c r="N44" s="287">
        <f t="shared" si="12"/>
        <v>2</v>
      </c>
      <c r="O44" s="166"/>
      <c r="P44" s="166"/>
      <c r="Q44" s="166"/>
      <c r="R44" s="166"/>
      <c r="S44" s="166"/>
    </row>
    <row r="45" spans="1:19" s="158" customFormat="1" ht="30.95" customHeight="1" thickBot="1" x14ac:dyDescent="0.25">
      <c r="A45" s="276">
        <f>Global!A45</f>
        <v>44892</v>
      </c>
      <c r="B45" s="306">
        <f>Global!B45</f>
        <v>0.29166666666666669</v>
      </c>
      <c r="C45" s="289">
        <f>Global!C45</f>
        <v>27</v>
      </c>
      <c r="D45" s="290" t="str">
        <f>Global!D45</f>
        <v>Bélgica (Belgium)</v>
      </c>
      <c r="E45" s="291">
        <v>2</v>
      </c>
      <c r="F45" s="292" t="s">
        <v>4</v>
      </c>
      <c r="G45" s="291">
        <v>1</v>
      </c>
      <c r="H45" s="293" t="str">
        <f>Global!H45</f>
        <v>Marruecos (Morocco)</v>
      </c>
      <c r="I45" s="283" t="str">
        <f t="shared" si="11"/>
        <v>L</v>
      </c>
      <c r="J45" s="284"/>
      <c r="K45" s="285">
        <f>IF(Global!E45="","",Global!E45)</f>
        <v>0</v>
      </c>
      <c r="L45" s="285">
        <f>IF(Global!G45="","",Global!G45)</f>
        <v>2</v>
      </c>
      <c r="M45" s="296" t="str">
        <f t="shared" si="1"/>
        <v>V</v>
      </c>
      <c r="N45" s="287">
        <f t="shared" si="12"/>
        <v>0</v>
      </c>
      <c r="O45" s="166"/>
      <c r="P45" s="166"/>
      <c r="Q45" s="166"/>
      <c r="R45" s="166"/>
      <c r="S45" s="166"/>
    </row>
    <row r="46" spans="1:19" s="158" customFormat="1" ht="30.95" customHeight="1" thickBot="1" x14ac:dyDescent="0.25">
      <c r="A46" s="276">
        <f>Global!A46</f>
        <v>44892</v>
      </c>
      <c r="B46" s="306">
        <f>Global!B46</f>
        <v>0.41666666666666669</v>
      </c>
      <c r="C46" s="289">
        <f>Global!C46</f>
        <v>28</v>
      </c>
      <c r="D46" s="290" t="str">
        <f>Global!D46</f>
        <v>Croacia</v>
      </c>
      <c r="E46" s="291">
        <v>1</v>
      </c>
      <c r="F46" s="292" t="s">
        <v>4</v>
      </c>
      <c r="G46" s="291">
        <v>1</v>
      </c>
      <c r="H46" s="293" t="str">
        <f>Global!H46</f>
        <v>Canada</v>
      </c>
      <c r="I46" s="283" t="str">
        <f t="shared" si="11"/>
        <v>E</v>
      </c>
      <c r="J46" s="284"/>
      <c r="K46" s="285">
        <f>IF(Global!E46="","",Global!E46)</f>
        <v>4</v>
      </c>
      <c r="L46" s="285">
        <f>IF(Global!G46="","",Global!G46)</f>
        <v>1</v>
      </c>
      <c r="M46" s="296" t="str">
        <f t="shared" si="1"/>
        <v>L</v>
      </c>
      <c r="N46" s="287">
        <f t="shared" si="12"/>
        <v>0</v>
      </c>
      <c r="O46" s="166"/>
      <c r="P46" s="166"/>
      <c r="Q46" s="166"/>
      <c r="R46" s="166"/>
      <c r="S46" s="166"/>
    </row>
    <row r="47" spans="1:19" s="158" customFormat="1" ht="30.95" customHeight="1" thickBot="1" x14ac:dyDescent="0.25">
      <c r="A47" s="276">
        <f>Global!A47</f>
        <v>44896</v>
      </c>
      <c r="B47" s="306">
        <f>Global!B47</f>
        <v>0.375</v>
      </c>
      <c r="C47" s="289">
        <f>Global!C47</f>
        <v>41</v>
      </c>
      <c r="D47" s="290" t="str">
        <f>Global!D47</f>
        <v>Croacia</v>
      </c>
      <c r="E47" s="291">
        <v>1</v>
      </c>
      <c r="F47" s="292" t="s">
        <v>4</v>
      </c>
      <c r="G47" s="291">
        <v>2</v>
      </c>
      <c r="H47" s="293" t="str">
        <f>Global!H47</f>
        <v>Bélgica (Belgium)</v>
      </c>
      <c r="I47" s="283" t="str">
        <f t="shared" si="11"/>
        <v>V</v>
      </c>
      <c r="J47" s="284"/>
      <c r="K47" s="285">
        <f>IF(Global!E47="","",Global!E47)</f>
        <v>0</v>
      </c>
      <c r="L47" s="285">
        <f>IF(Global!G47="","",Global!G47)</f>
        <v>0</v>
      </c>
      <c r="M47" s="296" t="str">
        <f t="shared" si="1"/>
        <v>E</v>
      </c>
      <c r="N47" s="287">
        <f t="shared" si="12"/>
        <v>0</v>
      </c>
      <c r="O47" s="166"/>
      <c r="P47" s="166"/>
      <c r="Q47" s="166"/>
      <c r="R47" s="166"/>
      <c r="S47" s="166"/>
    </row>
    <row r="48" spans="1:19" s="158" customFormat="1" ht="30.95" customHeight="1" thickBot="1" x14ac:dyDescent="0.25">
      <c r="A48" s="276">
        <f>Global!A48</f>
        <v>44896</v>
      </c>
      <c r="B48" s="306">
        <f>Global!B48</f>
        <v>0.375</v>
      </c>
      <c r="C48" s="289">
        <f>Global!C48</f>
        <v>42</v>
      </c>
      <c r="D48" s="308" t="str">
        <f>Global!D48</f>
        <v>Canada</v>
      </c>
      <c r="E48" s="291">
        <v>2</v>
      </c>
      <c r="F48" s="309" t="s">
        <v>4</v>
      </c>
      <c r="G48" s="291">
        <v>1</v>
      </c>
      <c r="H48" s="310" t="str">
        <f>Global!H48</f>
        <v>Marruecos (Morocco)</v>
      </c>
      <c r="I48" s="283" t="str">
        <f t="shared" si="11"/>
        <v>L</v>
      </c>
      <c r="J48" s="311"/>
      <c r="K48" s="285">
        <f>IF(Global!E48="","",Global!E48)</f>
        <v>1</v>
      </c>
      <c r="L48" s="285">
        <f>IF(Global!G48="","",Global!G48)</f>
        <v>2</v>
      </c>
      <c r="M48" s="286" t="str">
        <f t="shared" si="1"/>
        <v>V</v>
      </c>
      <c r="N48" s="287">
        <f t="shared" si="12"/>
        <v>0</v>
      </c>
      <c r="O48" s="166"/>
      <c r="P48" s="166"/>
      <c r="Q48" s="166"/>
      <c r="R48" s="166"/>
      <c r="S48" s="166"/>
    </row>
    <row r="49" spans="1:19" s="158" customFormat="1" ht="17.25" customHeight="1" thickBot="1" x14ac:dyDescent="0.25">
      <c r="A49" s="297" t="str">
        <f>Global!A49</f>
        <v>GRUPO G (Group  G)</v>
      </c>
      <c r="B49" s="298"/>
      <c r="C49" s="299"/>
      <c r="D49" s="298"/>
      <c r="E49" s="300"/>
      <c r="F49" s="298"/>
      <c r="G49" s="300"/>
      <c r="H49" s="298"/>
      <c r="I49" s="301"/>
      <c r="J49" s="117"/>
      <c r="K49" s="302"/>
      <c r="L49" s="302"/>
      <c r="M49" s="303" t="str">
        <f t="shared" si="1"/>
        <v/>
      </c>
      <c r="N49" s="304"/>
      <c r="O49" s="166"/>
      <c r="P49" s="166"/>
      <c r="Q49" s="166"/>
      <c r="R49" s="166"/>
      <c r="S49" s="166"/>
    </row>
    <row r="50" spans="1:19" s="158" customFormat="1" ht="30.95" customHeight="1" thickBot="1" x14ac:dyDescent="0.25">
      <c r="A50" s="276">
        <f>Global!A50</f>
        <v>44889</v>
      </c>
      <c r="B50" s="305">
        <f>Global!B50</f>
        <v>0.54166666666666663</v>
      </c>
      <c r="C50" s="278">
        <f>Global!C50</f>
        <v>13</v>
      </c>
      <c r="D50" s="279" t="str">
        <f>Global!D50</f>
        <v>Brasil (Brazil)</v>
      </c>
      <c r="E50" s="280">
        <v>3</v>
      </c>
      <c r="F50" s="281" t="s">
        <v>4</v>
      </c>
      <c r="G50" s="280">
        <v>0</v>
      </c>
      <c r="H50" s="282" t="str">
        <f>Global!H50</f>
        <v>Serbia</v>
      </c>
      <c r="I50" s="283" t="str">
        <f t="shared" ref="I50:I55" si="13">IF(OR(E50="",G50=""),"",IF(E50&gt;G50,"L",IF(G50&gt;E50,"V","E")))</f>
        <v>L</v>
      </c>
      <c r="J50" s="284"/>
      <c r="K50" s="285">
        <f>IF(Global!E50="","",Global!E50)</f>
        <v>2</v>
      </c>
      <c r="L50" s="285">
        <f>IF(Global!G50="","",Global!G50)</f>
        <v>0</v>
      </c>
      <c r="M50" s="296" t="str">
        <f t="shared" si="1"/>
        <v>L</v>
      </c>
      <c r="N50" s="287">
        <f t="shared" ref="N50:N55" si="14">IF(M50="","",IF(AND(E50=K50,L50=G50),GPOSPuntosPorMarcador,0)+IF(M50=I50,GPOSPuntosPorGanador,0)+IF(E50-G50=K50-L50,GPOSPuntosPorDiferencia,0))</f>
        <v>1</v>
      </c>
      <c r="O50" s="166"/>
      <c r="P50" s="166"/>
      <c r="Q50" s="166"/>
      <c r="R50" s="166"/>
      <c r="S50" s="166"/>
    </row>
    <row r="51" spans="1:19" s="158" customFormat="1" ht="30.95" customHeight="1" thickBot="1" x14ac:dyDescent="0.25">
      <c r="A51" s="276">
        <f>Global!A51</f>
        <v>44889</v>
      </c>
      <c r="B51" s="306">
        <f>Global!B51</f>
        <v>0.16666666666666666</v>
      </c>
      <c r="C51" s="289">
        <f>Global!C51</f>
        <v>14</v>
      </c>
      <c r="D51" s="290" t="str">
        <f>Global!D51</f>
        <v>Suiza (Switzerland)</v>
      </c>
      <c r="E51" s="291">
        <v>1</v>
      </c>
      <c r="F51" s="292" t="s">
        <v>4</v>
      </c>
      <c r="G51" s="291">
        <v>1</v>
      </c>
      <c r="H51" s="293" t="str">
        <f>Global!H51</f>
        <v>Camerún (Cameroon)</v>
      </c>
      <c r="I51" s="283" t="str">
        <f t="shared" si="13"/>
        <v>E</v>
      </c>
      <c r="J51" s="284"/>
      <c r="K51" s="285">
        <f>IF(Global!E51="","",Global!E51)</f>
        <v>1</v>
      </c>
      <c r="L51" s="285">
        <f>IF(Global!G51="","",Global!G51)</f>
        <v>0</v>
      </c>
      <c r="M51" s="296" t="str">
        <f t="shared" si="1"/>
        <v>L</v>
      </c>
      <c r="N51" s="287">
        <f t="shared" si="14"/>
        <v>0</v>
      </c>
      <c r="O51" s="166"/>
      <c r="P51" s="166"/>
      <c r="Q51" s="166"/>
      <c r="R51" s="166"/>
      <c r="S51" s="166"/>
    </row>
    <row r="52" spans="1:19" s="158" customFormat="1" ht="30.95" customHeight="1" thickBot="1" x14ac:dyDescent="0.25">
      <c r="A52" s="276">
        <f>Global!A52</f>
        <v>44893</v>
      </c>
      <c r="B52" s="306">
        <f>Global!B52</f>
        <v>0.41666666666666669</v>
      </c>
      <c r="C52" s="289">
        <f>Global!C52</f>
        <v>29</v>
      </c>
      <c r="D52" s="290" t="str">
        <f>Global!D52</f>
        <v>Brasil (Brazil)</v>
      </c>
      <c r="E52" s="291">
        <v>2</v>
      </c>
      <c r="F52" s="292" t="s">
        <v>4</v>
      </c>
      <c r="G52" s="291">
        <v>0</v>
      </c>
      <c r="H52" s="293" t="str">
        <f>Global!H52</f>
        <v>Suiza (Switzerland)</v>
      </c>
      <c r="I52" s="283" t="str">
        <f t="shared" si="13"/>
        <v>L</v>
      </c>
      <c r="J52" s="284"/>
      <c r="K52" s="285">
        <f>IF(Global!E52="","",Global!E52)</f>
        <v>1</v>
      </c>
      <c r="L52" s="285">
        <f>IF(Global!G52="","",Global!G52)</f>
        <v>0</v>
      </c>
      <c r="M52" s="296" t="str">
        <f t="shared" si="1"/>
        <v>L</v>
      </c>
      <c r="N52" s="287">
        <f t="shared" si="14"/>
        <v>1</v>
      </c>
      <c r="O52" s="166"/>
      <c r="P52" s="166"/>
      <c r="Q52" s="166"/>
      <c r="R52" s="166"/>
      <c r="S52" s="166"/>
    </row>
    <row r="53" spans="1:19" s="158" customFormat="1" ht="30.95" customHeight="1" thickBot="1" x14ac:dyDescent="0.25">
      <c r="A53" s="276">
        <f>Global!A53</f>
        <v>44893</v>
      </c>
      <c r="B53" s="306">
        <f>Global!B53</f>
        <v>0.16666666666666666</v>
      </c>
      <c r="C53" s="289">
        <f>Global!C53</f>
        <v>30</v>
      </c>
      <c r="D53" s="290" t="str">
        <f>Global!D53</f>
        <v>Camerún (Cameroon)</v>
      </c>
      <c r="E53" s="291">
        <v>1</v>
      </c>
      <c r="F53" s="292" t="s">
        <v>4</v>
      </c>
      <c r="G53" s="291">
        <v>1</v>
      </c>
      <c r="H53" s="293" t="str">
        <f>Global!H53</f>
        <v>Serbia</v>
      </c>
      <c r="I53" s="283" t="str">
        <f t="shared" si="13"/>
        <v>E</v>
      </c>
      <c r="J53" s="284"/>
      <c r="K53" s="285">
        <f>IF(Global!E53="","",Global!E53)</f>
        <v>3</v>
      </c>
      <c r="L53" s="285">
        <f>IF(Global!G53="","",Global!G53)</f>
        <v>3</v>
      </c>
      <c r="M53" s="296" t="str">
        <f t="shared" si="1"/>
        <v>E</v>
      </c>
      <c r="N53" s="287">
        <f t="shared" si="14"/>
        <v>2</v>
      </c>
      <c r="O53" s="166"/>
      <c r="P53" s="166"/>
      <c r="Q53" s="166"/>
      <c r="R53" s="166"/>
      <c r="S53" s="166"/>
    </row>
    <row r="54" spans="1:19" s="158" customFormat="1" ht="30.95" customHeight="1" thickBot="1" x14ac:dyDescent="0.25">
      <c r="A54" s="276">
        <f>Global!A54</f>
        <v>44897</v>
      </c>
      <c r="B54" s="306">
        <f>Global!B54</f>
        <v>0.54166666666666663</v>
      </c>
      <c r="C54" s="289">
        <f>Global!C54</f>
        <v>45</v>
      </c>
      <c r="D54" s="290" t="str">
        <f>Global!D54</f>
        <v>Camerún (Cameroon)</v>
      </c>
      <c r="E54" s="291">
        <v>1</v>
      </c>
      <c r="F54" s="292" t="s">
        <v>4</v>
      </c>
      <c r="G54" s="291">
        <v>4</v>
      </c>
      <c r="H54" s="293" t="str">
        <f>Global!H54</f>
        <v>Brasil (Brazil)</v>
      </c>
      <c r="I54" s="283" t="str">
        <f t="shared" si="13"/>
        <v>V</v>
      </c>
      <c r="J54" s="284"/>
      <c r="K54" s="285">
        <f>IF(Global!E54="","",Global!E54)</f>
        <v>1</v>
      </c>
      <c r="L54" s="285">
        <f>IF(Global!G54="","",Global!G54)</f>
        <v>0</v>
      </c>
      <c r="M54" s="296" t="str">
        <f t="shared" si="1"/>
        <v>L</v>
      </c>
      <c r="N54" s="287">
        <f t="shared" si="14"/>
        <v>0</v>
      </c>
      <c r="O54" s="166"/>
      <c r="P54" s="166"/>
      <c r="Q54" s="166"/>
      <c r="R54" s="166"/>
      <c r="S54" s="166"/>
    </row>
    <row r="55" spans="1:19" s="158" customFormat="1" ht="30.95" customHeight="1" thickBot="1" x14ac:dyDescent="0.25">
      <c r="A55" s="276">
        <f>Global!A55</f>
        <v>44897</v>
      </c>
      <c r="B55" s="306">
        <f>Global!B55</f>
        <v>0.54166666666666663</v>
      </c>
      <c r="C55" s="289">
        <f>Global!C55</f>
        <v>46</v>
      </c>
      <c r="D55" s="290" t="str">
        <f>Global!D55</f>
        <v>Serbia</v>
      </c>
      <c r="E55" s="291">
        <v>0</v>
      </c>
      <c r="F55" s="292" t="s">
        <v>4</v>
      </c>
      <c r="G55" s="291">
        <v>1</v>
      </c>
      <c r="H55" s="293" t="str">
        <f>Global!H55</f>
        <v>Suiza (Switzerland)</v>
      </c>
      <c r="I55" s="283" t="str">
        <f t="shared" si="13"/>
        <v>V</v>
      </c>
      <c r="J55" s="284"/>
      <c r="K55" s="285">
        <f>IF(Global!E55="","",Global!E55)</f>
        <v>2</v>
      </c>
      <c r="L55" s="285">
        <f>IF(Global!G55="","",Global!G55)</f>
        <v>3</v>
      </c>
      <c r="M55" s="296" t="str">
        <f t="shared" si="1"/>
        <v>V</v>
      </c>
      <c r="N55" s="287">
        <f t="shared" si="14"/>
        <v>2</v>
      </c>
      <c r="O55" s="166"/>
      <c r="P55" s="166"/>
      <c r="Q55" s="166"/>
      <c r="R55" s="166"/>
      <c r="S55" s="166"/>
    </row>
    <row r="56" spans="1:19" s="158" customFormat="1" ht="17.25" customHeight="1" thickBot="1" x14ac:dyDescent="0.25">
      <c r="A56" s="297" t="str">
        <f>Global!A56</f>
        <v>GRUPO H (Group H)</v>
      </c>
      <c r="B56" s="298"/>
      <c r="C56" s="299"/>
      <c r="D56" s="298"/>
      <c r="E56" s="300"/>
      <c r="F56" s="298"/>
      <c r="G56" s="300"/>
      <c r="H56" s="298"/>
      <c r="I56" s="301"/>
      <c r="J56" s="117"/>
      <c r="K56" s="302"/>
      <c r="L56" s="302"/>
      <c r="M56" s="303" t="str">
        <f t="shared" si="1"/>
        <v/>
      </c>
      <c r="N56" s="304"/>
      <c r="O56" s="166"/>
      <c r="P56" s="166"/>
      <c r="Q56" s="166"/>
      <c r="R56" s="166"/>
      <c r="S56" s="166"/>
    </row>
    <row r="57" spans="1:19" s="158" customFormat="1" ht="30.95" customHeight="1" thickBot="1" x14ac:dyDescent="0.25">
      <c r="A57" s="276">
        <f>Global!A57</f>
        <v>44889</v>
      </c>
      <c r="B57" s="305">
        <f>Global!B57</f>
        <v>0.41666666666666669</v>
      </c>
      <c r="C57" s="278">
        <f>Global!C57</f>
        <v>15</v>
      </c>
      <c r="D57" s="279" t="str">
        <f>Global!D57</f>
        <v>Portugal</v>
      </c>
      <c r="E57" s="280">
        <v>1</v>
      </c>
      <c r="F57" s="281" t="s">
        <v>4</v>
      </c>
      <c r="G57" s="280">
        <v>1</v>
      </c>
      <c r="H57" s="282" t="str">
        <f>Global!H57</f>
        <v>Ghana</v>
      </c>
      <c r="I57" s="283" t="str">
        <f t="shared" ref="I57:I62" si="15">IF(OR(E57="",G57=""),"",IF(E57&gt;G57,"L",IF(G57&gt;E57,"V","E")))</f>
        <v>E</v>
      </c>
      <c r="J57" s="284"/>
      <c r="K57" s="285">
        <f>IF(Global!E57="","",Global!E57)</f>
        <v>3</v>
      </c>
      <c r="L57" s="285">
        <f>IF(Global!G57="","",Global!G57)</f>
        <v>2</v>
      </c>
      <c r="M57" s="296" t="str">
        <f t="shared" si="1"/>
        <v>L</v>
      </c>
      <c r="N57" s="287">
        <f t="shared" ref="N57:N62" si="16">IF(M57="","",IF(AND(E57=K57,L57=G57),GPOSPuntosPorMarcador,0)+IF(M57=I57,GPOSPuntosPorGanador,0)+IF(E57-G57=K57-L57,GPOSPuntosPorDiferencia,0))</f>
        <v>0</v>
      </c>
      <c r="O57" s="166"/>
      <c r="P57" s="166"/>
      <c r="Q57" s="166"/>
      <c r="R57" s="166"/>
      <c r="S57" s="166"/>
    </row>
    <row r="58" spans="1:19" s="158" customFormat="1" ht="30.95" customHeight="1" thickBot="1" x14ac:dyDescent="0.25">
      <c r="A58" s="276">
        <f>Global!A58</f>
        <v>44889</v>
      </c>
      <c r="B58" s="306">
        <f>Global!B58</f>
        <v>0.29166666666666669</v>
      </c>
      <c r="C58" s="289">
        <f>Global!C58</f>
        <v>16</v>
      </c>
      <c r="D58" s="290" t="str">
        <f>Global!D58</f>
        <v>Uruguay</v>
      </c>
      <c r="E58" s="280">
        <v>3</v>
      </c>
      <c r="F58" s="292" t="s">
        <v>4</v>
      </c>
      <c r="G58" s="291">
        <v>0</v>
      </c>
      <c r="H58" s="293" t="str">
        <f>Global!H58</f>
        <v>Corea del Sur (S. Korea)</v>
      </c>
      <c r="I58" s="283" t="str">
        <f t="shared" si="15"/>
        <v>L</v>
      </c>
      <c r="J58" s="284"/>
      <c r="K58" s="285">
        <f>IF(Global!E58="","",Global!E58)</f>
        <v>0</v>
      </c>
      <c r="L58" s="285">
        <f>IF(Global!G58="","",Global!G58)</f>
        <v>0</v>
      </c>
      <c r="M58" s="296" t="str">
        <f t="shared" si="1"/>
        <v>E</v>
      </c>
      <c r="N58" s="287">
        <f t="shared" si="16"/>
        <v>0</v>
      </c>
      <c r="O58" s="166"/>
      <c r="P58" s="166"/>
      <c r="Q58" s="166"/>
      <c r="R58" s="166"/>
      <c r="S58" s="166"/>
    </row>
    <row r="59" spans="1:19" s="158" customFormat="1" ht="30.95" customHeight="1" thickBot="1" x14ac:dyDescent="0.25">
      <c r="A59" s="276">
        <f>Global!A59</f>
        <v>44893</v>
      </c>
      <c r="B59" s="306">
        <f>Global!B59</f>
        <v>0.54166666666666663</v>
      </c>
      <c r="C59" s="289">
        <f>Global!C59</f>
        <v>31</v>
      </c>
      <c r="D59" s="290" t="str">
        <f>Global!D59</f>
        <v>Portugal</v>
      </c>
      <c r="E59" s="291">
        <v>1</v>
      </c>
      <c r="F59" s="292" t="s">
        <v>4</v>
      </c>
      <c r="G59" s="291">
        <v>1</v>
      </c>
      <c r="H59" s="293" t="str">
        <f>Global!H59</f>
        <v>Uruguay</v>
      </c>
      <c r="I59" s="283" t="str">
        <f t="shared" si="15"/>
        <v>E</v>
      </c>
      <c r="J59" s="284"/>
      <c r="K59" s="285">
        <f>IF(Global!E59="","",Global!E59)</f>
        <v>2</v>
      </c>
      <c r="L59" s="285">
        <f>IF(Global!G59="","",Global!G59)</f>
        <v>0</v>
      </c>
      <c r="M59" s="296" t="str">
        <f t="shared" si="1"/>
        <v>L</v>
      </c>
      <c r="N59" s="287">
        <f t="shared" si="16"/>
        <v>0</v>
      </c>
      <c r="O59" s="166"/>
      <c r="P59" s="166"/>
      <c r="Q59" s="166"/>
      <c r="R59" s="166"/>
      <c r="S59" s="166"/>
    </row>
    <row r="60" spans="1:19" s="158" customFormat="1" ht="30.95" customHeight="1" thickBot="1" x14ac:dyDescent="0.25">
      <c r="A60" s="276">
        <f>Global!A60</f>
        <v>44893</v>
      </c>
      <c r="B60" s="306">
        <f>Global!B60</f>
        <v>0.29166666666666669</v>
      </c>
      <c r="C60" s="289">
        <f>Global!C60</f>
        <v>32</v>
      </c>
      <c r="D60" s="290" t="str">
        <f>Global!D60</f>
        <v>Corea del Sur (S. Korea)</v>
      </c>
      <c r="E60" s="280">
        <v>2</v>
      </c>
      <c r="F60" s="292" t="s">
        <v>4</v>
      </c>
      <c r="G60" s="291">
        <v>2</v>
      </c>
      <c r="H60" s="293" t="str">
        <f>Global!H60</f>
        <v>Ghana</v>
      </c>
      <c r="I60" s="283" t="str">
        <f t="shared" si="15"/>
        <v>E</v>
      </c>
      <c r="J60" s="284"/>
      <c r="K60" s="285">
        <f>IF(Global!E60="","",Global!E60)</f>
        <v>2</v>
      </c>
      <c r="L60" s="285">
        <f>IF(Global!G60="","",Global!G60)</f>
        <v>3</v>
      </c>
      <c r="M60" s="296" t="str">
        <f t="shared" si="1"/>
        <v>V</v>
      </c>
      <c r="N60" s="287">
        <f t="shared" si="16"/>
        <v>0</v>
      </c>
      <c r="O60" s="166"/>
      <c r="P60" s="166"/>
      <c r="Q60" s="166"/>
      <c r="R60" s="166"/>
      <c r="S60" s="166"/>
    </row>
    <row r="61" spans="1:19" s="158" customFormat="1" ht="30.95" customHeight="1" thickBot="1" x14ac:dyDescent="0.25">
      <c r="A61" s="276">
        <f>Global!A61</f>
        <v>44897</v>
      </c>
      <c r="B61" s="306">
        <f>Global!B61</f>
        <v>0.375</v>
      </c>
      <c r="C61" s="289">
        <f>Global!C61</f>
        <v>47</v>
      </c>
      <c r="D61" s="290" t="str">
        <f>Global!D61</f>
        <v>Corea del Sur (S. Korea)</v>
      </c>
      <c r="E61" s="291">
        <v>0</v>
      </c>
      <c r="F61" s="292" t="s">
        <v>4</v>
      </c>
      <c r="G61" s="291">
        <v>3</v>
      </c>
      <c r="H61" s="293" t="str">
        <f>Global!H61</f>
        <v>Portugal</v>
      </c>
      <c r="I61" s="283" t="str">
        <f t="shared" si="15"/>
        <v>V</v>
      </c>
      <c r="J61" s="284"/>
      <c r="K61" s="285">
        <f>IF(Global!E61="","",Global!E61)</f>
        <v>2</v>
      </c>
      <c r="L61" s="285">
        <f>IF(Global!G61="","",Global!G61)</f>
        <v>1</v>
      </c>
      <c r="M61" s="296" t="str">
        <f t="shared" si="1"/>
        <v>L</v>
      </c>
      <c r="N61" s="287">
        <f t="shared" si="16"/>
        <v>0</v>
      </c>
      <c r="O61" s="166"/>
      <c r="P61" s="166"/>
      <c r="Q61" s="166"/>
      <c r="R61" s="166"/>
      <c r="S61" s="166"/>
    </row>
    <row r="62" spans="1:19" s="158" customFormat="1" ht="30.95" customHeight="1" thickBot="1" x14ac:dyDescent="0.25">
      <c r="A62" s="276">
        <f>Global!A62</f>
        <v>44897</v>
      </c>
      <c r="B62" s="306">
        <f>Global!B62</f>
        <v>0.375</v>
      </c>
      <c r="C62" s="289">
        <f>Global!C62</f>
        <v>48</v>
      </c>
      <c r="D62" s="290" t="str">
        <f>Global!D62</f>
        <v>Ghana</v>
      </c>
      <c r="E62" s="291">
        <v>2</v>
      </c>
      <c r="F62" s="292" t="s">
        <v>4</v>
      </c>
      <c r="G62" s="291">
        <v>2</v>
      </c>
      <c r="H62" s="293" t="str">
        <f>Global!H62</f>
        <v>Uruguay</v>
      </c>
      <c r="I62" s="283" t="str">
        <f t="shared" si="15"/>
        <v>E</v>
      </c>
      <c r="J62" s="284"/>
      <c r="K62" s="285">
        <f>IF(Global!E62="","",Global!E62)</f>
        <v>0</v>
      </c>
      <c r="L62" s="285">
        <f>IF(Global!G62="","",Global!G62)</f>
        <v>2</v>
      </c>
      <c r="M62" s="296" t="str">
        <f t="shared" si="1"/>
        <v>V</v>
      </c>
      <c r="N62" s="287">
        <f t="shared" si="16"/>
        <v>0</v>
      </c>
      <c r="O62" s="166"/>
      <c r="P62" s="166"/>
      <c r="Q62" s="166"/>
      <c r="R62" s="166"/>
      <c r="S62" s="166"/>
    </row>
    <row r="63" spans="1:19" s="158" customFormat="1" ht="17.25" customHeight="1" thickBot="1" x14ac:dyDescent="0.25">
      <c r="A63" s="297" t="str">
        <f>Global!A63</f>
        <v>OCTAVOS DE FINAL (Round of 16)</v>
      </c>
      <c r="B63" s="312"/>
      <c r="C63" s="313"/>
      <c r="D63" s="298"/>
      <c r="E63" s="300"/>
      <c r="F63" s="298"/>
      <c r="G63" s="300"/>
      <c r="H63" s="298"/>
      <c r="I63" s="301"/>
      <c r="J63" s="117"/>
      <c r="K63" s="302"/>
      <c r="L63" s="302"/>
      <c r="M63" s="303" t="str">
        <f t="shared" si="1"/>
        <v/>
      </c>
      <c r="N63" s="304"/>
      <c r="O63" s="166"/>
      <c r="P63" s="166"/>
      <c r="Q63" s="166"/>
      <c r="R63" s="166"/>
      <c r="S63" s="166"/>
    </row>
    <row r="64" spans="1:19" s="158" customFormat="1" ht="30.95" customHeight="1" thickBot="1" x14ac:dyDescent="0.25">
      <c r="A64" s="276">
        <f>Global!A64</f>
        <v>44898</v>
      </c>
      <c r="B64" s="305">
        <f>Global!B64</f>
        <v>0.375</v>
      </c>
      <c r="C64" s="278">
        <f>Global!C64</f>
        <v>49</v>
      </c>
      <c r="D64" s="281" t="str">
        <f>Global!D64</f>
        <v>Holanda (Holland)</v>
      </c>
      <c r="E64" s="280">
        <v>2</v>
      </c>
      <c r="F64" s="281" t="s">
        <v>4</v>
      </c>
      <c r="G64" s="280">
        <v>2</v>
      </c>
      <c r="H64" s="314" t="str">
        <f>Global!H64</f>
        <v>Estados Unidos (USA)</v>
      </c>
      <c r="I64" s="283" t="str">
        <f t="shared" ref="I64:I71" si="17">IF(OR(E64="",G64=""),"",IF(E64&gt;G64,"L",IF(G64&gt;E64,"V","E")))</f>
        <v>E</v>
      </c>
      <c r="J64" s="284"/>
      <c r="K64" s="285">
        <f>IF(Global!E64="","",Global!E64)</f>
        <v>3</v>
      </c>
      <c r="L64" s="285">
        <f>IF(Global!G64="","",Global!G64)</f>
        <v>1</v>
      </c>
      <c r="M64" s="296" t="str">
        <f t="shared" si="1"/>
        <v>L</v>
      </c>
      <c r="N64" s="287">
        <f t="shared" ref="N64:N71" si="18">IF(M64="","",IF(AND(E64=K64,L64=G64),OCTPuntosPorMarcador,0)+IF(M64=I64,OCTPuntosPorGanador,0)+IF(E64-G64=K64-L64,OCTPuntosPorDiferencia,0))</f>
        <v>0</v>
      </c>
      <c r="O64" s="166"/>
      <c r="P64" s="166"/>
      <c r="Q64" s="166"/>
      <c r="R64" s="166"/>
      <c r="S64" s="166"/>
    </row>
    <row r="65" spans="1:19" s="158" customFormat="1" ht="30.95" customHeight="1" thickBot="1" x14ac:dyDescent="0.25">
      <c r="A65" s="276">
        <f>Global!A65</f>
        <v>44898</v>
      </c>
      <c r="B65" s="306">
        <f>Global!B65</f>
        <v>0.54166666666666663</v>
      </c>
      <c r="C65" s="289">
        <f>Global!C65</f>
        <v>50</v>
      </c>
      <c r="D65" s="292" t="str">
        <f>Global!D65</f>
        <v>Argentina</v>
      </c>
      <c r="E65" s="291">
        <v>3</v>
      </c>
      <c r="F65" s="292" t="s">
        <v>4</v>
      </c>
      <c r="G65" s="291">
        <v>1</v>
      </c>
      <c r="H65" s="315" t="str">
        <f>Global!H65</f>
        <v>Australia</v>
      </c>
      <c r="I65" s="283" t="str">
        <f t="shared" si="17"/>
        <v>L</v>
      </c>
      <c r="J65" s="284"/>
      <c r="K65" s="285">
        <f>IF(Global!E65="","",Global!E65)</f>
        <v>2</v>
      </c>
      <c r="L65" s="285">
        <f>IF(Global!G65="","",Global!G65)</f>
        <v>1</v>
      </c>
      <c r="M65" s="296" t="str">
        <f t="shared" si="1"/>
        <v>L</v>
      </c>
      <c r="N65" s="287">
        <f t="shared" si="18"/>
        <v>3</v>
      </c>
      <c r="O65" s="166"/>
      <c r="P65" s="166"/>
      <c r="Q65" s="166"/>
      <c r="R65" s="166"/>
      <c r="S65" s="166"/>
    </row>
    <row r="66" spans="1:19" s="158" customFormat="1" ht="30.95" customHeight="1" thickBot="1" x14ac:dyDescent="0.25">
      <c r="A66" s="276">
        <f>Global!A66</f>
        <v>44899</v>
      </c>
      <c r="B66" s="306">
        <f>Global!B66</f>
        <v>0.375</v>
      </c>
      <c r="C66" s="289">
        <f>Global!C66</f>
        <v>51</v>
      </c>
      <c r="D66" s="292" t="str">
        <f>Global!D66</f>
        <v>Francia (France)</v>
      </c>
      <c r="E66" s="291">
        <v>2</v>
      </c>
      <c r="F66" s="292" t="s">
        <v>4</v>
      </c>
      <c r="G66" s="291">
        <v>2</v>
      </c>
      <c r="H66" s="315" t="str">
        <f>Global!H66</f>
        <v>Polonia (Poland)</v>
      </c>
      <c r="I66" s="283" t="str">
        <f t="shared" si="17"/>
        <v>E</v>
      </c>
      <c r="J66" s="284"/>
      <c r="K66" s="285">
        <f>IF(Global!E66="","",Global!E66)</f>
        <v>3</v>
      </c>
      <c r="L66" s="285">
        <f>IF(Global!G66="","",Global!G66)</f>
        <v>1</v>
      </c>
      <c r="M66" s="296" t="str">
        <f t="shared" si="1"/>
        <v>L</v>
      </c>
      <c r="N66" s="287">
        <f t="shared" si="18"/>
        <v>0</v>
      </c>
      <c r="O66" s="166"/>
      <c r="P66" s="166"/>
      <c r="Q66" s="166"/>
      <c r="R66" s="166"/>
      <c r="S66" s="166"/>
    </row>
    <row r="67" spans="1:19" s="158" customFormat="1" ht="30.95" customHeight="1" thickBot="1" x14ac:dyDescent="0.25">
      <c r="A67" s="276">
        <f>Global!A67</f>
        <v>44899</v>
      </c>
      <c r="B67" s="306">
        <f>Global!B67</f>
        <v>0.54166666666666663</v>
      </c>
      <c r="C67" s="289">
        <f>Global!C67</f>
        <v>52</v>
      </c>
      <c r="D67" s="292" t="str">
        <f>Global!D67</f>
        <v>Inglaterra (England)</v>
      </c>
      <c r="E67" s="291">
        <v>2</v>
      </c>
      <c r="F67" s="292" t="s">
        <v>4</v>
      </c>
      <c r="G67" s="291">
        <v>1</v>
      </c>
      <c r="H67" s="315" t="str">
        <f>Global!H67</f>
        <v>Senegal</v>
      </c>
      <c r="I67" s="283" t="str">
        <f t="shared" si="17"/>
        <v>L</v>
      </c>
      <c r="J67" s="284"/>
      <c r="K67" s="285">
        <f>IF(Global!E67="","",Global!E67)</f>
        <v>3</v>
      </c>
      <c r="L67" s="285">
        <f>IF(Global!G67="","",Global!G67)</f>
        <v>0</v>
      </c>
      <c r="M67" s="296" t="str">
        <f t="shared" si="1"/>
        <v>L</v>
      </c>
      <c r="N67" s="287">
        <f t="shared" si="18"/>
        <v>3</v>
      </c>
      <c r="O67" s="166"/>
      <c r="P67" s="166"/>
      <c r="Q67" s="166"/>
      <c r="R67" s="166"/>
      <c r="S67" s="166"/>
    </row>
    <row r="68" spans="1:19" s="158" customFormat="1" ht="30.95" customHeight="1" thickBot="1" x14ac:dyDescent="0.25">
      <c r="A68" s="276">
        <f>Global!A68</f>
        <v>44900</v>
      </c>
      <c r="B68" s="306">
        <f>Global!B68</f>
        <v>0.375</v>
      </c>
      <c r="C68" s="289">
        <f>Global!C68</f>
        <v>53</v>
      </c>
      <c r="D68" s="292" t="str">
        <f>Global!D68</f>
        <v>Japón (Japan)</v>
      </c>
      <c r="E68" s="291">
        <v>1</v>
      </c>
      <c r="F68" s="292" t="s">
        <v>4</v>
      </c>
      <c r="G68" s="291">
        <v>0</v>
      </c>
      <c r="H68" s="315" t="str">
        <f>Global!H68</f>
        <v>Croacia</v>
      </c>
      <c r="I68" s="283" t="str">
        <f t="shared" si="17"/>
        <v>L</v>
      </c>
      <c r="J68" s="284"/>
      <c r="K68" s="285">
        <f>IF(Global!E68="","",Global!E68)</f>
        <v>1</v>
      </c>
      <c r="L68" s="285">
        <f>IF(Global!G68="","",Global!G68)</f>
        <v>1</v>
      </c>
      <c r="M68" s="296" t="str">
        <f t="shared" si="1"/>
        <v>E</v>
      </c>
      <c r="N68" s="287">
        <f t="shared" si="18"/>
        <v>0</v>
      </c>
      <c r="O68" s="166"/>
      <c r="P68" s="166"/>
      <c r="Q68" s="166"/>
      <c r="R68" s="166"/>
      <c r="S68" s="166"/>
    </row>
    <row r="69" spans="1:19" s="158" customFormat="1" ht="30.95" customHeight="1" thickBot="1" x14ac:dyDescent="0.25">
      <c r="A69" s="276">
        <f>Global!A69</f>
        <v>44900</v>
      </c>
      <c r="B69" s="306">
        <f>Global!B69</f>
        <v>0.54166666666666663</v>
      </c>
      <c r="C69" s="289">
        <f>Global!C69</f>
        <v>54</v>
      </c>
      <c r="D69" s="292" t="str">
        <f>Global!D69</f>
        <v>Brasil (Brazil)</v>
      </c>
      <c r="E69" s="291">
        <v>2</v>
      </c>
      <c r="F69" s="292" t="s">
        <v>4</v>
      </c>
      <c r="G69" s="291">
        <v>0</v>
      </c>
      <c r="H69" s="315" t="str">
        <f>Global!H69</f>
        <v>Corea del Sur (S. Korea)</v>
      </c>
      <c r="I69" s="283" t="str">
        <f t="shared" si="17"/>
        <v>L</v>
      </c>
      <c r="J69" s="284"/>
      <c r="K69" s="285">
        <f>IF(Global!E69="","",Global!E69)</f>
        <v>4</v>
      </c>
      <c r="L69" s="285">
        <f>IF(Global!G69="","",Global!G69)</f>
        <v>1</v>
      </c>
      <c r="M69" s="296" t="str">
        <f t="shared" si="1"/>
        <v>L</v>
      </c>
      <c r="N69" s="287">
        <f t="shared" si="18"/>
        <v>3</v>
      </c>
      <c r="O69" s="166"/>
      <c r="P69" s="166"/>
      <c r="Q69" s="166"/>
      <c r="R69" s="166"/>
      <c r="S69" s="166"/>
    </row>
    <row r="70" spans="1:19" s="158" customFormat="1" ht="30.95" customHeight="1" thickBot="1" x14ac:dyDescent="0.25">
      <c r="A70" s="276">
        <f>Global!A70</f>
        <v>44901</v>
      </c>
      <c r="B70" s="306">
        <f>Global!B70</f>
        <v>0.375</v>
      </c>
      <c r="C70" s="289">
        <f>Global!C70</f>
        <v>55</v>
      </c>
      <c r="D70" s="292" t="str">
        <f>Global!D70</f>
        <v>Marruecos (Morocco)</v>
      </c>
      <c r="E70" s="291">
        <v>1</v>
      </c>
      <c r="F70" s="292" t="s">
        <v>4</v>
      </c>
      <c r="G70" s="291">
        <v>1</v>
      </c>
      <c r="H70" s="315" t="str">
        <f>Global!H70</f>
        <v>España (Spain)</v>
      </c>
      <c r="I70" s="283" t="str">
        <f t="shared" si="17"/>
        <v>E</v>
      </c>
      <c r="J70" s="284"/>
      <c r="K70" s="285">
        <f>IF(Global!E70="","",Global!E70)</f>
        <v>0</v>
      </c>
      <c r="L70" s="285">
        <f>IF(Global!G70="","",Global!G70)</f>
        <v>0</v>
      </c>
      <c r="M70" s="296" t="str">
        <f t="shared" si="1"/>
        <v>E</v>
      </c>
      <c r="N70" s="287">
        <f t="shared" si="18"/>
        <v>4</v>
      </c>
      <c r="O70" s="166"/>
      <c r="P70" s="166"/>
      <c r="Q70" s="166"/>
      <c r="R70" s="166"/>
      <c r="S70" s="166"/>
    </row>
    <row r="71" spans="1:19" s="158" customFormat="1" ht="30.95" customHeight="1" thickBot="1" x14ac:dyDescent="0.25">
      <c r="A71" s="276">
        <f>Global!A71</f>
        <v>44901</v>
      </c>
      <c r="B71" s="306">
        <f>Global!B71</f>
        <v>0.54166666666666663</v>
      </c>
      <c r="C71" s="289">
        <f>Global!C71</f>
        <v>56</v>
      </c>
      <c r="D71" s="292" t="str">
        <f>Global!D71</f>
        <v>Portugal</v>
      </c>
      <c r="E71" s="291">
        <v>2</v>
      </c>
      <c r="F71" s="292" t="s">
        <v>4</v>
      </c>
      <c r="G71" s="291">
        <v>1</v>
      </c>
      <c r="H71" s="315" t="str">
        <f>Global!H71</f>
        <v>Suiza (Switzerland)</v>
      </c>
      <c r="I71" s="283" t="str">
        <f t="shared" si="17"/>
        <v>L</v>
      </c>
      <c r="J71" s="284"/>
      <c r="K71" s="285">
        <f>IF(Global!E71="","",Global!E71)</f>
        <v>6</v>
      </c>
      <c r="L71" s="285">
        <f>IF(Global!G71="","",Global!G71)</f>
        <v>1</v>
      </c>
      <c r="M71" s="296" t="str">
        <f t="shared" si="1"/>
        <v>L</v>
      </c>
      <c r="N71" s="287">
        <f t="shared" si="18"/>
        <v>3</v>
      </c>
      <c r="O71" s="166"/>
      <c r="P71" s="166"/>
      <c r="Q71" s="166"/>
      <c r="R71" s="166"/>
      <c r="S71" s="166"/>
    </row>
    <row r="72" spans="1:19" s="158" customFormat="1" ht="17.25" customHeight="1" thickBot="1" x14ac:dyDescent="0.25">
      <c r="A72" s="297" t="str">
        <f>Global!A72</f>
        <v>CUARTOS DE FINAL (Quarterfinals)</v>
      </c>
      <c r="B72" s="312"/>
      <c r="C72" s="313"/>
      <c r="D72" s="298"/>
      <c r="E72" s="300"/>
      <c r="F72" s="298"/>
      <c r="G72" s="300" t="s">
        <v>73</v>
      </c>
      <c r="H72" s="298"/>
      <c r="I72" s="301"/>
      <c r="J72" s="117"/>
      <c r="K72" s="302"/>
      <c r="L72" s="302"/>
      <c r="M72" s="303" t="str">
        <f t="shared" ref="M72:M83" si="19">IF(OR(K72="",L72=""),"",IF(K72&gt;L72,"L",IF(L72&gt;K72,"V","E")))</f>
        <v/>
      </c>
      <c r="N72" s="304"/>
      <c r="O72" s="166"/>
      <c r="P72" s="166"/>
      <c r="Q72" s="166"/>
      <c r="R72" s="166"/>
      <c r="S72" s="166"/>
    </row>
    <row r="73" spans="1:19" s="158" customFormat="1" ht="30.95" customHeight="1" thickBot="1" x14ac:dyDescent="0.25">
      <c r="A73" s="276">
        <f>Global!A73</f>
        <v>44904</v>
      </c>
      <c r="B73" s="305">
        <f>Global!B73</f>
        <v>0.375</v>
      </c>
      <c r="C73" s="278">
        <f>Global!C73</f>
        <v>57</v>
      </c>
      <c r="D73" s="292" t="str">
        <f>Global!D73</f>
        <v>Croacia</v>
      </c>
      <c r="E73" s="280">
        <v>1</v>
      </c>
      <c r="F73" s="281" t="s">
        <v>4</v>
      </c>
      <c r="G73" s="280">
        <v>3</v>
      </c>
      <c r="H73" s="315" t="str">
        <f>Global!H73</f>
        <v>Brasil (Brazil)</v>
      </c>
      <c r="I73" s="283" t="str">
        <f>IF(OR(E73="",G73=""),"",IF(E73&gt;G73,"L",IF(G73&gt;E73,"V","E")))</f>
        <v>V</v>
      </c>
      <c r="J73" s="284"/>
      <c r="K73" s="285">
        <f>IF(Global!E73="","",Global!E73)</f>
        <v>0</v>
      </c>
      <c r="L73" s="285">
        <f>IF(Global!G73="","",Global!G73)</f>
        <v>0</v>
      </c>
      <c r="M73" s="296" t="str">
        <f t="shared" si="19"/>
        <v>E</v>
      </c>
      <c r="N73" s="287">
        <f>IF(M73="","",IF(AND(E73=K73,L73=G73),CTOSPuntosPorMarcador,0)+IF(M73=I73,CTOSPuntosPorGanador,0)+IF(E73-G73=K73-L73,CTOSPuntosPorDiferencia,0))</f>
        <v>0</v>
      </c>
      <c r="O73" s="166"/>
      <c r="P73" s="166"/>
      <c r="Q73" s="166"/>
      <c r="R73" s="166"/>
      <c r="S73" s="166"/>
    </row>
    <row r="74" spans="1:19" s="158" customFormat="1" ht="30.95" customHeight="1" thickBot="1" x14ac:dyDescent="0.25">
      <c r="A74" s="276">
        <f>Global!A74</f>
        <v>44904</v>
      </c>
      <c r="B74" s="306">
        <f>Global!B74</f>
        <v>0.54166666666666663</v>
      </c>
      <c r="C74" s="289">
        <f>Global!C74</f>
        <v>58</v>
      </c>
      <c r="D74" s="292" t="str">
        <f>Global!D74</f>
        <v>Holanda (Holland)</v>
      </c>
      <c r="E74" s="291">
        <v>1</v>
      </c>
      <c r="F74" s="292" t="s">
        <v>4</v>
      </c>
      <c r="G74" s="280">
        <v>2</v>
      </c>
      <c r="H74" s="315" t="str">
        <f>Global!H74</f>
        <v>Argentina</v>
      </c>
      <c r="I74" s="283" t="str">
        <f>IF(OR(E74="",G74=""),"",IF(E74&gt;G74,"L",IF(G74&gt;E74,"V","E")))</f>
        <v>V</v>
      </c>
      <c r="J74" s="284"/>
      <c r="K74" s="285">
        <f>IF(Global!E74="","",Global!E74)</f>
        <v>2</v>
      </c>
      <c r="L74" s="285">
        <f>IF(Global!G74="","",Global!G74)</f>
        <v>2</v>
      </c>
      <c r="M74" s="296" t="str">
        <f t="shared" si="19"/>
        <v>E</v>
      </c>
      <c r="N74" s="287">
        <f>IF(M74="","",IF(AND(E74=K74,L74=G74),CTOSPuntosPorMarcador,0)+IF(M74=I74,CTOSPuntosPorGanador,0)+IF(E74-G74=K74-L74,CTOSPuntosPorDiferencia,0))</f>
        <v>0</v>
      </c>
      <c r="O74" s="166"/>
      <c r="P74" s="166"/>
      <c r="Q74" s="166"/>
      <c r="R74" s="166"/>
      <c r="S74" s="166"/>
    </row>
    <row r="75" spans="1:19" s="158" customFormat="1" ht="30.95" customHeight="1" thickBot="1" x14ac:dyDescent="0.25">
      <c r="A75" s="276">
        <f>Global!A75</f>
        <v>44905</v>
      </c>
      <c r="B75" s="306">
        <f>Global!B75</f>
        <v>0.375</v>
      </c>
      <c r="C75" s="289">
        <f>Global!C75</f>
        <v>59</v>
      </c>
      <c r="D75" s="292" t="str">
        <f>Global!D75</f>
        <v>Marruecos (Morocco)</v>
      </c>
      <c r="E75" s="291">
        <v>3</v>
      </c>
      <c r="F75" s="292" t="s">
        <v>4</v>
      </c>
      <c r="G75" s="280">
        <v>1</v>
      </c>
      <c r="H75" s="315" t="str">
        <f>Global!H75</f>
        <v>Portugal</v>
      </c>
      <c r="I75" s="283" t="str">
        <f>IF(OR(E75="",G75=""),"",IF(E75&gt;G75,"L",IF(G75&gt;E75,"V","E")))</f>
        <v>L</v>
      </c>
      <c r="J75" s="284"/>
      <c r="K75" s="285">
        <f>IF(Global!E75="","",Global!E75)</f>
        <v>1</v>
      </c>
      <c r="L75" s="285">
        <f>IF(Global!G75="","",Global!G75)</f>
        <v>0</v>
      </c>
      <c r="M75" s="296" t="str">
        <f t="shared" si="19"/>
        <v>L</v>
      </c>
      <c r="N75" s="287">
        <f>IF(M75="","",IF(AND(E75=K75,L75=G75),CTOSPuntosPorMarcador,0)+IF(M75=I75,CTOSPuntosPorGanador,0)+IF(E75-G75=K75-L75,CTOSPuntosPorDiferencia,0))</f>
        <v>5</v>
      </c>
      <c r="O75" s="166"/>
      <c r="P75" s="166"/>
      <c r="Q75" s="166"/>
      <c r="R75" s="166"/>
      <c r="S75" s="166"/>
    </row>
    <row r="76" spans="1:19" s="158" customFormat="1" ht="30.95" customHeight="1" thickBot="1" x14ac:dyDescent="0.25">
      <c r="A76" s="276">
        <f>Global!A76</f>
        <v>44905</v>
      </c>
      <c r="B76" s="306">
        <f>Global!B76</f>
        <v>0.54166666666666663</v>
      </c>
      <c r="C76" s="289">
        <f>Global!C76</f>
        <v>60</v>
      </c>
      <c r="D76" s="292" t="str">
        <f>Global!D76</f>
        <v>Francia (France)</v>
      </c>
      <c r="E76" s="291">
        <v>2</v>
      </c>
      <c r="F76" s="292" t="s">
        <v>4</v>
      </c>
      <c r="G76" s="280">
        <v>2</v>
      </c>
      <c r="H76" s="315" t="str">
        <f>Global!H76</f>
        <v>Inglaterra (England)</v>
      </c>
      <c r="I76" s="283" t="str">
        <f>IF(OR(E76="",G76=""),"",IF(E76&gt;G76,"L",IF(G76&gt;E76,"V","E")))</f>
        <v>E</v>
      </c>
      <c r="J76" s="284"/>
      <c r="K76" s="285">
        <f>IF(Global!E76="","",Global!E76)</f>
        <v>2</v>
      </c>
      <c r="L76" s="285">
        <f>IF(Global!G76="","",Global!G76)</f>
        <v>1</v>
      </c>
      <c r="M76" s="296" t="str">
        <f t="shared" si="19"/>
        <v>L</v>
      </c>
      <c r="N76" s="287">
        <f>IF(M76="","",IF(AND(E76=K76,L76=G76),CTOSPuntosPorMarcador,0)+IF(M76=I76,CTOSPuntosPorGanador,0)+IF(E76-G76=K76-L76,CTOSPuntosPorDiferencia,0))</f>
        <v>0</v>
      </c>
      <c r="O76" s="166"/>
      <c r="P76" s="166"/>
      <c r="Q76" s="166"/>
      <c r="R76" s="166"/>
      <c r="S76" s="166"/>
    </row>
    <row r="77" spans="1:19" s="158" customFormat="1" ht="17.25" customHeight="1" thickBot="1" x14ac:dyDescent="0.25">
      <c r="A77" s="297" t="str">
        <f>Global!A77</f>
        <v>SEMIFINALES (Semifinals)</v>
      </c>
      <c r="B77" s="298"/>
      <c r="C77" s="299"/>
      <c r="D77" s="298"/>
      <c r="E77" s="300"/>
      <c r="F77" s="298"/>
      <c r="G77" s="300"/>
      <c r="H77" s="298"/>
      <c r="I77" s="301"/>
      <c r="J77" s="117"/>
      <c r="K77" s="302"/>
      <c r="L77" s="302"/>
      <c r="M77" s="303" t="str">
        <f t="shared" si="19"/>
        <v/>
      </c>
      <c r="N77" s="304"/>
      <c r="O77" s="166"/>
      <c r="P77" s="166"/>
      <c r="Q77" s="166"/>
      <c r="R77" s="166"/>
      <c r="S77" s="166"/>
    </row>
    <row r="78" spans="1:19" s="158" customFormat="1" ht="30.95" customHeight="1" thickBot="1" x14ac:dyDescent="0.25">
      <c r="A78" s="276">
        <f>Global!A78</f>
        <v>44908</v>
      </c>
      <c r="B78" s="305">
        <f>Global!B78</f>
        <v>0.54166666666666663</v>
      </c>
      <c r="C78" s="278">
        <f>Global!C78</f>
        <v>61</v>
      </c>
      <c r="D78" s="281" t="str">
        <f>Global!D78</f>
        <v>Croacia</v>
      </c>
      <c r="E78" s="280">
        <v>2</v>
      </c>
      <c r="F78" s="281" t="s">
        <v>4</v>
      </c>
      <c r="G78" s="280">
        <v>2</v>
      </c>
      <c r="H78" s="314" t="str">
        <f>Global!H78</f>
        <v>Argentina</v>
      </c>
      <c r="I78" s="283" t="str">
        <f>IF(OR(E78="",G78=""),"",IF(E78&gt;G78,"L",IF(G78&gt;E78,"V","E")))</f>
        <v>E</v>
      </c>
      <c r="J78" s="284"/>
      <c r="K78" s="285">
        <f>IF(Global!E78="","",Global!E78)</f>
        <v>0</v>
      </c>
      <c r="L78" s="285">
        <f>IF(Global!G78="","",Global!G78)</f>
        <v>3</v>
      </c>
      <c r="M78" s="296" t="str">
        <f t="shared" si="19"/>
        <v>V</v>
      </c>
      <c r="N78" s="287">
        <f>IF(M78="","",IF(AND(E78=K78,L78=G78),SEMIPuntosPorMarcador,0)+IF(M78=I78,SEMIPuntosPorGanador,0)+IF(E78-G78=K78-L78,SEMIPuntosPorDiferencia,0))</f>
        <v>0</v>
      </c>
      <c r="O78" s="166"/>
      <c r="P78" s="166"/>
      <c r="Q78" s="166"/>
      <c r="R78" s="166"/>
      <c r="S78" s="166"/>
    </row>
    <row r="79" spans="1:19" s="158" customFormat="1" ht="30.95" customHeight="1" thickBot="1" x14ac:dyDescent="0.25">
      <c r="A79" s="276">
        <f>Global!A79</f>
        <v>44909</v>
      </c>
      <c r="B79" s="306">
        <f>Global!B79</f>
        <v>0.54166666666666663</v>
      </c>
      <c r="C79" s="289">
        <f>Global!C79</f>
        <v>62</v>
      </c>
      <c r="D79" s="292" t="str">
        <f>Global!D79</f>
        <v>Marruecos (Morocco)</v>
      </c>
      <c r="E79" s="291">
        <v>3</v>
      </c>
      <c r="F79" s="292" t="s">
        <v>4</v>
      </c>
      <c r="G79" s="291">
        <v>1</v>
      </c>
      <c r="H79" s="315" t="str">
        <f>Global!H79</f>
        <v>Francia (France)</v>
      </c>
      <c r="I79" s="283" t="str">
        <f>IF(OR(E79="",G79=""),"",IF(E79&gt;G79,"L",IF(G79&gt;E79,"V","E")))</f>
        <v>L</v>
      </c>
      <c r="J79" s="284"/>
      <c r="K79" s="285">
        <f>IF(Global!E79="","",Global!E79)</f>
        <v>0</v>
      </c>
      <c r="L79" s="285">
        <f>IF(Global!G79="","",Global!G79)</f>
        <v>2</v>
      </c>
      <c r="M79" s="296" t="str">
        <f t="shared" si="19"/>
        <v>V</v>
      </c>
      <c r="N79" s="287">
        <f>IF(M79="","",IF(AND(E79=K79,L79=G79),SEMIPuntosPorMarcador,0)+IF(M79=I79,SEMIPuntosPorGanador,0)+IF(E79-G79=K79-L79,SEMIPuntosPorDiferencia,0))</f>
        <v>0</v>
      </c>
      <c r="O79" s="166"/>
      <c r="P79" s="166"/>
      <c r="Q79" s="166"/>
      <c r="R79" s="166"/>
      <c r="S79" s="166"/>
    </row>
    <row r="80" spans="1:19" s="158" customFormat="1" ht="17.25" customHeight="1" thickBot="1" x14ac:dyDescent="0.25">
      <c r="A80" s="297" t="str">
        <f>Global!A80</f>
        <v>TERCER PUESTO (Third Place)</v>
      </c>
      <c r="B80" s="312"/>
      <c r="C80" s="313"/>
      <c r="D80" s="298"/>
      <c r="E80" s="300"/>
      <c r="F80" s="298"/>
      <c r="G80" s="300"/>
      <c r="H80" s="298"/>
      <c r="I80" s="301"/>
      <c r="J80" s="117"/>
      <c r="K80" s="302"/>
      <c r="L80" s="302"/>
      <c r="M80" s="303" t="str">
        <f t="shared" si="19"/>
        <v/>
      </c>
      <c r="N80" s="304"/>
      <c r="O80" s="166"/>
      <c r="P80" s="166"/>
      <c r="Q80" s="166"/>
      <c r="R80" s="166"/>
      <c r="S80" s="166"/>
    </row>
    <row r="81" spans="1:19" s="158" customFormat="1" ht="30.95" customHeight="1" thickBot="1" x14ac:dyDescent="0.25">
      <c r="A81" s="276">
        <f>Global!A81</f>
        <v>44912</v>
      </c>
      <c r="B81" s="305">
        <f>Global!B81</f>
        <v>0.375</v>
      </c>
      <c r="C81" s="278">
        <f>Global!C81</f>
        <v>63</v>
      </c>
      <c r="D81" s="281" t="str">
        <f>Global!D81</f>
        <v>Croacia</v>
      </c>
      <c r="E81" s="280">
        <v>2</v>
      </c>
      <c r="F81" s="281" t="s">
        <v>4</v>
      </c>
      <c r="G81" s="280">
        <v>0</v>
      </c>
      <c r="H81" s="314" t="str">
        <f>Global!H81</f>
        <v>Marruecos (Morocco)</v>
      </c>
      <c r="I81" s="283" t="str">
        <f>IF(OR(E81="",G81=""),"",IF(E81&gt;G81,"L",IF(G81&gt;E81,"V","E")))</f>
        <v>L</v>
      </c>
      <c r="J81" s="284"/>
      <c r="K81" s="285">
        <f>IF(Global!E81="","",Global!E81)</f>
        <v>2</v>
      </c>
      <c r="L81" s="285">
        <f>IF(Global!G81="","",Global!G81)</f>
        <v>1</v>
      </c>
      <c r="M81" s="296" t="str">
        <f t="shared" si="19"/>
        <v>L</v>
      </c>
      <c r="N81" s="287">
        <f>IF(M81="","",IF(AND(E81=K81,L81=G81),TERCPuntosPorMarcador,0)+IF(M81=I81,TERCPuntosPorGanador,0)+IF(E81-G81=K81-L81,TERCPuntosPorDiferencia,0))</f>
        <v>8</v>
      </c>
      <c r="O81" s="166"/>
      <c r="P81" s="166"/>
      <c r="Q81" s="166"/>
      <c r="R81" s="166"/>
      <c r="S81" s="166"/>
    </row>
    <row r="82" spans="1:19" s="158" customFormat="1" ht="17.25" customHeight="1" thickBot="1" x14ac:dyDescent="0.25">
      <c r="A82" s="297" t="str">
        <f>Global!A82</f>
        <v>FINAL</v>
      </c>
      <c r="B82" s="298"/>
      <c r="C82" s="299"/>
      <c r="D82" s="298"/>
      <c r="E82" s="300"/>
      <c r="F82" s="298"/>
      <c r="G82" s="300"/>
      <c r="H82" s="298"/>
      <c r="I82" s="301"/>
      <c r="J82" s="117"/>
      <c r="K82" s="302"/>
      <c r="L82" s="302"/>
      <c r="M82" s="303" t="str">
        <f t="shared" si="19"/>
        <v/>
      </c>
      <c r="N82" s="304"/>
      <c r="O82" s="166"/>
      <c r="P82" s="166"/>
      <c r="Q82" s="166"/>
      <c r="R82" s="166"/>
      <c r="S82" s="166"/>
    </row>
    <row r="83" spans="1:19" s="158" customFormat="1" ht="30.95" customHeight="1" thickBot="1" x14ac:dyDescent="0.25">
      <c r="A83" s="276">
        <f>Global!A83</f>
        <v>44913</v>
      </c>
      <c r="B83" s="316">
        <f>Global!B83</f>
        <v>0.375</v>
      </c>
      <c r="C83" s="317">
        <f>Global!C83</f>
        <v>64</v>
      </c>
      <c r="D83" s="318" t="str">
        <f>Global!D83</f>
        <v>Argentina</v>
      </c>
      <c r="E83" s="280">
        <v>3</v>
      </c>
      <c r="F83" s="318" t="s">
        <v>4</v>
      </c>
      <c r="G83" s="280">
        <v>2</v>
      </c>
      <c r="H83" s="319" t="str">
        <f>Global!H83</f>
        <v>Francia (France)</v>
      </c>
      <c r="I83" s="283" t="str">
        <f>IF(OR(E83="",G83=""),"",IF(E83&gt;G83,"L",IF(G83&gt;E83,"V","E")))</f>
        <v>L</v>
      </c>
      <c r="J83" s="311"/>
      <c r="K83" s="320">
        <f>IF(Global!E83="","",Global!E83)</f>
        <v>2</v>
      </c>
      <c r="L83" s="320">
        <f>IF(Global!G83="","",Global!G83)</f>
        <v>2</v>
      </c>
      <c r="M83" s="286" t="str">
        <f t="shared" si="19"/>
        <v>E</v>
      </c>
      <c r="N83" s="287">
        <f>IF(M83="","",IF(AND(E83=K83,L83=G83),FINALPuntosPorMarcador,0)+IF(M83=I83,FINALPuntosPorGanador,0)+IF(E83-G83=K83-L83,FINALPuntosPorDiferencia,0))</f>
        <v>0</v>
      </c>
      <c r="O83" s="166"/>
      <c r="P83" s="166"/>
      <c r="Q83" s="166"/>
      <c r="R83" s="166"/>
      <c r="S83" s="166"/>
    </row>
    <row r="84" spans="1:19" ht="17.25" customHeight="1" x14ac:dyDescent="0.2">
      <c r="A84" s="262"/>
      <c r="B84" s="263"/>
      <c r="C84" s="264"/>
      <c r="D84" s="196"/>
      <c r="E84" s="192"/>
      <c r="F84" s="196"/>
      <c r="G84" s="192"/>
      <c r="H84" s="196"/>
      <c r="I84" s="195"/>
      <c r="J84" s="29"/>
      <c r="K84" s="198"/>
      <c r="L84" s="198"/>
      <c r="M84" s="265" t="s">
        <v>22</v>
      </c>
      <c r="N84" s="266">
        <f>SUM(N8:N83)</f>
        <v>60</v>
      </c>
      <c r="O84" s="161"/>
      <c r="P84" s="161"/>
      <c r="Q84" s="161"/>
      <c r="R84" s="161"/>
      <c r="S84" s="161"/>
    </row>
    <row r="85" spans="1:19" s="10" customFormat="1" ht="17.25" customHeight="1" x14ac:dyDescent="0.2">
      <c r="A85" s="87" t="str">
        <f>Global!A85</f>
        <v>FASE DE GRUPOS</v>
      </c>
      <c r="B85" s="88"/>
      <c r="C85" s="89"/>
      <c r="D85" s="90"/>
      <c r="E85" s="267"/>
      <c r="F85" s="90"/>
      <c r="G85" s="267"/>
      <c r="H85" s="92"/>
      <c r="I85" s="81"/>
      <c r="J85" s="30"/>
      <c r="K85" s="189"/>
      <c r="L85" s="189"/>
      <c r="M85" s="189"/>
      <c r="N85" s="189"/>
      <c r="O85" s="82"/>
      <c r="P85" s="82"/>
      <c r="Q85" s="82"/>
      <c r="R85" s="82"/>
      <c r="S85" s="82"/>
    </row>
    <row r="86" spans="1:19" ht="17.25" customHeight="1" x14ac:dyDescent="0.2">
      <c r="A86" s="83" t="str">
        <f>Global!A86</f>
        <v>Puntos por Marcador Atinado</v>
      </c>
      <c r="B86" s="83"/>
      <c r="C86" s="93"/>
      <c r="D86" s="83"/>
      <c r="E86" s="94">
        <f>Global!E86</f>
        <v>1</v>
      </c>
      <c r="F86" s="53"/>
      <c r="G86" s="268"/>
      <c r="H86" s="53"/>
      <c r="I86" s="57"/>
      <c r="J86" s="30"/>
      <c r="K86" s="167"/>
      <c r="L86" s="167"/>
      <c r="M86" s="167"/>
      <c r="N86" s="167"/>
      <c r="O86" s="167"/>
      <c r="P86" s="167"/>
      <c r="Q86" s="167"/>
      <c r="R86" s="167"/>
      <c r="S86" s="167"/>
    </row>
    <row r="87" spans="1:19" ht="17.25" customHeight="1" x14ac:dyDescent="0.2">
      <c r="A87" s="83" t="str">
        <f>Global!A87</f>
        <v>Puntos por Ganador/Empate Atinado</v>
      </c>
      <c r="B87" s="83"/>
      <c r="C87" s="93"/>
      <c r="D87" s="85"/>
      <c r="E87" s="94">
        <f>Global!E87</f>
        <v>1</v>
      </c>
      <c r="F87" s="53"/>
      <c r="G87" s="268"/>
      <c r="H87" s="53"/>
      <c r="I87" s="57"/>
      <c r="J87" s="30"/>
      <c r="K87" s="167"/>
      <c r="L87" s="167"/>
      <c r="M87" s="167"/>
      <c r="N87" s="167"/>
      <c r="O87" s="167"/>
      <c r="P87" s="167"/>
      <c r="Q87" s="167"/>
      <c r="R87" s="167"/>
      <c r="S87" s="167"/>
    </row>
    <row r="88" spans="1:19" ht="17.25" customHeight="1" x14ac:dyDescent="0.2">
      <c r="A88" s="83" t="str">
        <f>Global!A88</f>
        <v>Puntos por Ganador y Diferencia de Goles Atinado</v>
      </c>
      <c r="B88" s="84"/>
      <c r="C88" s="84"/>
      <c r="D88" s="85"/>
      <c r="E88" s="94">
        <f>Global!E88</f>
        <v>1</v>
      </c>
      <c r="F88" s="53"/>
      <c r="G88" s="268"/>
      <c r="H88" s="53"/>
      <c r="I88" s="57"/>
      <c r="J88" s="30"/>
      <c r="K88" s="167"/>
      <c r="L88" s="167"/>
      <c r="M88" s="167"/>
      <c r="N88" s="167"/>
      <c r="O88" s="167"/>
      <c r="P88" s="167"/>
      <c r="Q88" s="167"/>
      <c r="R88" s="167"/>
      <c r="S88" s="167"/>
    </row>
    <row r="89" spans="1:19" ht="17.25" customHeight="1" x14ac:dyDescent="0.2">
      <c r="A89" s="83"/>
      <c r="B89" s="84"/>
      <c r="C89" s="84"/>
      <c r="D89" s="85"/>
      <c r="E89" s="269"/>
      <c r="F89" s="53"/>
      <c r="G89" s="268"/>
      <c r="H89" s="53"/>
      <c r="I89" s="57"/>
      <c r="J89" s="30"/>
      <c r="K89" s="167"/>
      <c r="L89" s="167"/>
      <c r="M89" s="167"/>
      <c r="N89" s="167"/>
      <c r="O89" s="167"/>
      <c r="P89" s="167"/>
      <c r="Q89" s="167"/>
      <c r="R89" s="167"/>
      <c r="S89" s="167"/>
    </row>
    <row r="90" spans="1:19" ht="17.25" customHeight="1" x14ac:dyDescent="0.2">
      <c r="A90" s="87" t="str">
        <f>Global!A90</f>
        <v>OCTAVOS DE FINAL</v>
      </c>
      <c r="B90" s="55"/>
      <c r="C90" s="55"/>
      <c r="D90" s="53"/>
      <c r="E90" s="268"/>
      <c r="F90" s="53"/>
      <c r="G90" s="268"/>
      <c r="H90" s="53"/>
      <c r="I90" s="57"/>
      <c r="J90" s="30"/>
      <c r="K90" s="167"/>
      <c r="L90" s="167"/>
      <c r="M90" s="167"/>
      <c r="N90" s="167"/>
      <c r="O90" s="167"/>
      <c r="P90" s="167"/>
      <c r="Q90" s="167"/>
      <c r="R90" s="167"/>
      <c r="S90" s="167"/>
    </row>
    <row r="91" spans="1:19" ht="17.25" customHeight="1" x14ac:dyDescent="0.2">
      <c r="A91" s="83" t="str">
        <f>Global!A91</f>
        <v>Puntos por Marcador Atinado</v>
      </c>
      <c r="B91" s="83"/>
      <c r="C91" s="93"/>
      <c r="D91" s="83"/>
      <c r="E91" s="94">
        <f>Global!E91</f>
        <v>1</v>
      </c>
      <c r="F91" s="53"/>
      <c r="G91" s="268"/>
      <c r="H91" s="53"/>
      <c r="I91" s="57"/>
      <c r="J91" s="30"/>
      <c r="K91" s="167"/>
      <c r="L91" s="167"/>
      <c r="M91" s="167"/>
      <c r="N91" s="167"/>
      <c r="O91" s="167"/>
      <c r="P91" s="167"/>
      <c r="Q91" s="167"/>
      <c r="R91" s="167"/>
      <c r="S91" s="167"/>
    </row>
    <row r="92" spans="1:19" ht="17.25" customHeight="1" x14ac:dyDescent="0.2">
      <c r="A92" s="83" t="str">
        <f>Global!A92</f>
        <v>Puntos por Ganador/Empate Atinado</v>
      </c>
      <c r="B92" s="83"/>
      <c r="C92" s="93"/>
      <c r="D92" s="85"/>
      <c r="E92" s="94">
        <f>Global!E92</f>
        <v>3</v>
      </c>
      <c r="F92" s="53"/>
      <c r="G92" s="268"/>
      <c r="H92" s="53"/>
      <c r="I92" s="57"/>
      <c r="J92" s="30"/>
      <c r="K92" s="167"/>
      <c r="L92" s="167"/>
      <c r="M92" s="167"/>
      <c r="N92" s="167"/>
      <c r="O92" s="167"/>
      <c r="P92" s="167"/>
      <c r="Q92" s="167"/>
      <c r="R92" s="167"/>
      <c r="S92" s="167"/>
    </row>
    <row r="93" spans="1:19" ht="17.25" customHeight="1" x14ac:dyDescent="0.2">
      <c r="A93" s="83" t="str">
        <f>Global!A93</f>
        <v>Puntos por Ganador y Diferencia de Goles Atinado</v>
      </c>
      <c r="B93" s="84"/>
      <c r="C93" s="84"/>
      <c r="D93" s="85"/>
      <c r="E93" s="94">
        <f>Global!E93</f>
        <v>1</v>
      </c>
      <c r="F93" s="53"/>
      <c r="G93" s="268"/>
      <c r="H93" s="53"/>
      <c r="I93" s="57"/>
      <c r="J93" s="30"/>
      <c r="K93" s="167"/>
      <c r="L93" s="167"/>
      <c r="M93" s="167"/>
      <c r="N93" s="167"/>
      <c r="O93" s="167"/>
      <c r="P93" s="167"/>
      <c r="Q93" s="167"/>
      <c r="R93" s="167"/>
      <c r="S93" s="167"/>
    </row>
    <row r="94" spans="1:19" ht="17.25" customHeight="1" x14ac:dyDescent="0.2">
      <c r="A94" s="54"/>
      <c r="B94" s="55"/>
      <c r="C94" s="55"/>
      <c r="D94" s="53"/>
      <c r="E94" s="268"/>
      <c r="F94" s="53"/>
      <c r="G94" s="268"/>
      <c r="H94" s="53"/>
      <c r="I94" s="57"/>
      <c r="J94" s="30"/>
      <c r="K94" s="167"/>
      <c r="L94" s="167"/>
      <c r="M94" s="167"/>
      <c r="N94" s="167"/>
      <c r="O94" s="167"/>
      <c r="P94" s="167"/>
      <c r="Q94" s="167"/>
      <c r="R94" s="167"/>
      <c r="S94" s="167"/>
    </row>
    <row r="95" spans="1:19" ht="17.25" customHeight="1" x14ac:dyDescent="0.2">
      <c r="A95" s="87" t="str">
        <f>Global!A95</f>
        <v>CUARTOS DE FINAL</v>
      </c>
      <c r="B95" s="55"/>
      <c r="C95" s="55"/>
      <c r="D95" s="53"/>
      <c r="E95" s="268"/>
      <c r="F95" s="53"/>
      <c r="G95" s="268"/>
      <c r="H95" s="53"/>
      <c r="I95" s="57"/>
      <c r="J95" s="30"/>
      <c r="K95" s="167"/>
      <c r="L95" s="167"/>
      <c r="M95" s="167"/>
      <c r="N95" s="167"/>
      <c r="O95" s="167"/>
      <c r="P95" s="167"/>
      <c r="Q95" s="167"/>
      <c r="R95" s="167"/>
      <c r="S95" s="167"/>
    </row>
    <row r="96" spans="1:19" ht="17.25" customHeight="1" x14ac:dyDescent="0.2">
      <c r="A96" s="83" t="str">
        <f>Global!A96</f>
        <v>Puntos por Marcador Atinado</v>
      </c>
      <c r="B96" s="83"/>
      <c r="C96" s="93"/>
      <c r="D96" s="83"/>
      <c r="E96" s="94">
        <f>Global!E96</f>
        <v>1</v>
      </c>
      <c r="F96" s="53"/>
      <c r="G96" s="268"/>
      <c r="H96" s="53"/>
      <c r="I96" s="57"/>
      <c r="J96" s="30"/>
      <c r="K96" s="167"/>
      <c r="L96" s="167"/>
      <c r="M96" s="167"/>
      <c r="N96" s="167"/>
      <c r="O96" s="167"/>
      <c r="P96" s="167"/>
      <c r="Q96" s="167"/>
      <c r="R96" s="167"/>
      <c r="S96" s="167"/>
    </row>
    <row r="97" spans="1:19" ht="17.25" customHeight="1" x14ac:dyDescent="0.2">
      <c r="A97" s="83" t="str">
        <f>Global!A97</f>
        <v>Puntos por Ganador/Empate Atinado</v>
      </c>
      <c r="B97" s="83"/>
      <c r="C97" s="93"/>
      <c r="D97" s="85"/>
      <c r="E97" s="94">
        <f>Global!E97</f>
        <v>5</v>
      </c>
      <c r="F97" s="53"/>
      <c r="G97" s="268"/>
      <c r="H97" s="53"/>
      <c r="I97" s="57"/>
      <c r="J97" s="30"/>
      <c r="K97" s="167"/>
      <c r="L97" s="167"/>
      <c r="M97" s="167"/>
      <c r="N97" s="167"/>
      <c r="O97" s="167"/>
      <c r="P97" s="167"/>
      <c r="Q97" s="167"/>
      <c r="R97" s="167"/>
      <c r="S97" s="167"/>
    </row>
    <row r="98" spans="1:19" ht="17.25" customHeight="1" x14ac:dyDescent="0.2">
      <c r="A98" s="83" t="str">
        <f>Global!A98</f>
        <v>Puntos por Ganador y Diferencia de Goles Atinado</v>
      </c>
      <c r="B98" s="84"/>
      <c r="C98" s="84"/>
      <c r="D98" s="85"/>
      <c r="E98" s="94">
        <f>Global!E98</f>
        <v>1</v>
      </c>
      <c r="F98" s="53"/>
      <c r="G98" s="268"/>
      <c r="H98" s="53"/>
      <c r="I98" s="57"/>
      <c r="J98" s="30"/>
      <c r="K98" s="167"/>
      <c r="L98" s="167"/>
      <c r="M98" s="167"/>
      <c r="N98" s="167"/>
      <c r="O98" s="167"/>
      <c r="P98" s="167"/>
      <c r="Q98" s="167"/>
      <c r="R98" s="167"/>
      <c r="S98" s="167"/>
    </row>
    <row r="99" spans="1:19" ht="17.25" customHeight="1" x14ac:dyDescent="0.2">
      <c r="A99" s="54"/>
      <c r="B99" s="55"/>
      <c r="C99" s="55"/>
      <c r="D99" s="53"/>
      <c r="E99" s="268"/>
      <c r="F99" s="53"/>
      <c r="G99" s="268"/>
      <c r="H99" s="53"/>
      <c r="I99" s="57"/>
      <c r="J99" s="30"/>
      <c r="K99" s="167"/>
      <c r="L99" s="167"/>
      <c r="M99" s="167"/>
      <c r="N99" s="167"/>
      <c r="O99" s="167"/>
      <c r="P99" s="167"/>
      <c r="Q99" s="167"/>
      <c r="R99" s="167"/>
      <c r="S99" s="167"/>
    </row>
    <row r="100" spans="1:19" ht="17.25" customHeight="1" x14ac:dyDescent="0.2">
      <c r="A100" s="87" t="str">
        <f>Global!A100</f>
        <v>SEMIFINAL</v>
      </c>
      <c r="B100" s="55"/>
      <c r="C100" s="55"/>
      <c r="D100" s="53"/>
      <c r="E100" s="268"/>
      <c r="F100" s="53"/>
      <c r="G100" s="268"/>
      <c r="H100" s="53"/>
      <c r="I100" s="57"/>
      <c r="J100" s="30"/>
      <c r="K100" s="167"/>
      <c r="L100" s="167"/>
      <c r="M100" s="167"/>
      <c r="N100" s="167"/>
      <c r="O100" s="167"/>
      <c r="P100" s="167"/>
      <c r="Q100" s="167"/>
      <c r="R100" s="167"/>
      <c r="S100" s="167"/>
    </row>
    <row r="101" spans="1:19" ht="17.25" customHeight="1" x14ac:dyDescent="0.2">
      <c r="A101" s="83" t="str">
        <f>Global!A101</f>
        <v>Puntos por Marcador Atinado</v>
      </c>
      <c r="B101" s="83"/>
      <c r="C101" s="93"/>
      <c r="D101" s="83"/>
      <c r="E101" s="94">
        <f>Global!E101</f>
        <v>1</v>
      </c>
      <c r="F101" s="53"/>
      <c r="G101" s="268"/>
      <c r="H101" s="53"/>
      <c r="I101" s="57"/>
      <c r="J101" s="30"/>
      <c r="K101" s="167"/>
      <c r="L101" s="167"/>
      <c r="M101" s="167"/>
      <c r="N101" s="167"/>
      <c r="O101" s="167"/>
      <c r="P101" s="167"/>
      <c r="Q101" s="167"/>
      <c r="R101" s="167"/>
      <c r="S101" s="167"/>
    </row>
    <row r="102" spans="1:19" ht="17.25" customHeight="1" x14ac:dyDescent="0.2">
      <c r="A102" s="83" t="str">
        <f>Global!A102</f>
        <v>Puntos por Ganador/Empate Atinado</v>
      </c>
      <c r="B102" s="83"/>
      <c r="C102" s="93"/>
      <c r="D102" s="85"/>
      <c r="E102" s="94">
        <f>Global!E102</f>
        <v>7</v>
      </c>
      <c r="F102" s="53"/>
      <c r="G102" s="268"/>
      <c r="H102" s="53"/>
      <c r="I102" s="57"/>
      <c r="J102" s="30"/>
      <c r="K102" s="167"/>
      <c r="L102" s="167"/>
      <c r="M102" s="167"/>
      <c r="N102" s="167"/>
      <c r="O102" s="167"/>
      <c r="P102" s="167"/>
      <c r="Q102" s="167"/>
      <c r="R102" s="167"/>
      <c r="S102" s="167"/>
    </row>
    <row r="103" spans="1:19" ht="17.25" customHeight="1" x14ac:dyDescent="0.2">
      <c r="A103" s="83" t="str">
        <f>Global!A103</f>
        <v>Puntos por Ganador y Diferencia de Goles Atinado</v>
      </c>
      <c r="B103" s="84"/>
      <c r="C103" s="84"/>
      <c r="D103" s="85"/>
      <c r="E103" s="94">
        <f>Global!E103</f>
        <v>1</v>
      </c>
      <c r="F103" s="53"/>
      <c r="G103" s="268"/>
      <c r="H103" s="53"/>
      <c r="I103" s="57"/>
      <c r="J103" s="30"/>
      <c r="K103" s="167"/>
      <c r="L103" s="167"/>
      <c r="M103" s="167"/>
      <c r="N103" s="167"/>
      <c r="O103" s="167"/>
      <c r="P103" s="167"/>
      <c r="Q103" s="167"/>
      <c r="R103" s="167"/>
      <c r="S103" s="167"/>
    </row>
    <row r="104" spans="1:19" ht="17.25" customHeight="1" x14ac:dyDescent="0.2">
      <c r="A104" s="54"/>
      <c r="B104" s="55"/>
      <c r="C104" s="55"/>
      <c r="D104" s="53"/>
      <c r="E104" s="268"/>
      <c r="F104" s="53"/>
      <c r="G104" s="268"/>
      <c r="H104" s="53"/>
      <c r="I104" s="57"/>
      <c r="J104" s="30"/>
      <c r="K104" s="167"/>
      <c r="L104" s="167"/>
      <c r="M104" s="167"/>
      <c r="N104" s="167"/>
      <c r="O104" s="167"/>
      <c r="P104" s="167"/>
      <c r="Q104" s="167"/>
      <c r="R104" s="167"/>
      <c r="S104" s="167"/>
    </row>
    <row r="105" spans="1:19" ht="17.25" customHeight="1" x14ac:dyDescent="0.2">
      <c r="A105" s="87" t="str">
        <f>Global!A105</f>
        <v>TERCER LUGAR</v>
      </c>
      <c r="B105" s="55"/>
      <c r="C105" s="55"/>
      <c r="D105" s="53"/>
      <c r="E105" s="268"/>
      <c r="F105" s="53"/>
      <c r="G105" s="268"/>
      <c r="H105" s="53"/>
      <c r="I105" s="57"/>
      <c r="J105" s="30"/>
      <c r="K105" s="167"/>
      <c r="L105" s="167"/>
      <c r="M105" s="167"/>
      <c r="N105" s="167"/>
      <c r="O105" s="167"/>
      <c r="P105" s="167"/>
      <c r="Q105" s="167"/>
      <c r="R105" s="167"/>
      <c r="S105" s="167"/>
    </row>
    <row r="106" spans="1:19" ht="17.25" customHeight="1" x14ac:dyDescent="0.2">
      <c r="A106" s="83" t="str">
        <f>Global!A106</f>
        <v>Puntos por Marcador Atinado</v>
      </c>
      <c r="B106" s="83"/>
      <c r="C106" s="93"/>
      <c r="D106" s="83"/>
      <c r="E106" s="94">
        <f>Global!E106</f>
        <v>1</v>
      </c>
      <c r="F106" s="53"/>
      <c r="G106" s="268"/>
      <c r="H106" s="53"/>
      <c r="I106" s="57"/>
      <c r="J106" s="30"/>
      <c r="K106" s="167"/>
      <c r="L106" s="167"/>
      <c r="M106" s="167"/>
      <c r="N106" s="167"/>
      <c r="O106" s="167"/>
      <c r="P106" s="167"/>
      <c r="Q106" s="167"/>
      <c r="R106" s="167"/>
      <c r="S106" s="167"/>
    </row>
    <row r="107" spans="1:19" ht="17.25" customHeight="1" x14ac:dyDescent="0.2">
      <c r="A107" s="83" t="str">
        <f>Global!A107</f>
        <v>Puntos por Ganador/Empate Atinado</v>
      </c>
      <c r="B107" s="83"/>
      <c r="C107" s="93"/>
      <c r="D107" s="85"/>
      <c r="E107" s="94">
        <f>Global!E107</f>
        <v>8</v>
      </c>
      <c r="F107" s="53"/>
      <c r="G107" s="268"/>
      <c r="H107" s="53"/>
      <c r="I107" s="57"/>
      <c r="J107" s="30"/>
      <c r="K107" s="167"/>
      <c r="L107" s="167"/>
      <c r="M107" s="167"/>
      <c r="N107" s="167"/>
      <c r="O107" s="167"/>
      <c r="P107" s="167"/>
      <c r="Q107" s="167"/>
      <c r="R107" s="167"/>
      <c r="S107" s="167"/>
    </row>
    <row r="108" spans="1:19" ht="17.25" customHeight="1" x14ac:dyDescent="0.2">
      <c r="A108" s="83" t="str">
        <f>Global!A108</f>
        <v>Puntos por Ganador y Diferencia de Goles Atinado</v>
      </c>
      <c r="B108" s="84"/>
      <c r="C108" s="84"/>
      <c r="D108" s="85"/>
      <c r="E108" s="94">
        <f>Global!E108</f>
        <v>1</v>
      </c>
      <c r="F108" s="53"/>
      <c r="G108" s="268"/>
      <c r="H108" s="53"/>
      <c r="I108" s="57"/>
      <c r="J108" s="30"/>
      <c r="K108" s="167"/>
      <c r="L108" s="167"/>
      <c r="M108" s="167"/>
      <c r="N108" s="167"/>
      <c r="O108" s="167"/>
      <c r="P108" s="167"/>
      <c r="Q108" s="167"/>
      <c r="R108" s="167"/>
      <c r="S108" s="167"/>
    </row>
    <row r="109" spans="1:19" ht="17.25" customHeight="1" x14ac:dyDescent="0.2">
      <c r="A109" s="83"/>
      <c r="B109" s="84"/>
      <c r="C109" s="84"/>
      <c r="D109" s="85"/>
      <c r="E109" s="94"/>
      <c r="F109" s="53"/>
      <c r="G109" s="268"/>
      <c r="H109" s="53"/>
      <c r="I109" s="57"/>
      <c r="J109" s="30"/>
      <c r="K109" s="167"/>
      <c r="L109" s="167"/>
      <c r="M109" s="167"/>
      <c r="N109" s="167"/>
      <c r="O109" s="167"/>
      <c r="P109" s="167"/>
      <c r="Q109" s="167"/>
      <c r="R109" s="167"/>
      <c r="S109" s="167"/>
    </row>
    <row r="110" spans="1:19" ht="17.25" customHeight="1" x14ac:dyDescent="0.2">
      <c r="A110" s="87" t="str">
        <f>Global!A110</f>
        <v>FINAL</v>
      </c>
      <c r="B110" s="55"/>
      <c r="C110" s="55"/>
      <c r="D110" s="53"/>
      <c r="E110" s="268"/>
      <c r="F110" s="53"/>
      <c r="G110" s="268"/>
      <c r="H110" s="53"/>
      <c r="I110" s="57"/>
      <c r="J110" s="30"/>
      <c r="K110" s="167"/>
      <c r="L110" s="167"/>
      <c r="M110" s="167"/>
      <c r="N110" s="167"/>
      <c r="O110" s="167"/>
      <c r="P110" s="167"/>
      <c r="Q110" s="167"/>
      <c r="R110" s="167"/>
      <c r="S110" s="167"/>
    </row>
    <row r="111" spans="1:19" ht="17.25" customHeight="1" x14ac:dyDescent="0.2">
      <c r="A111" s="83" t="str">
        <f>Global!A111</f>
        <v>Puntos por Marcador Atinado</v>
      </c>
      <c r="B111" s="83"/>
      <c r="C111" s="93"/>
      <c r="D111" s="83"/>
      <c r="E111" s="94">
        <f>Global!E111</f>
        <v>1</v>
      </c>
      <c r="F111" s="53"/>
      <c r="G111" s="268"/>
      <c r="H111" s="53"/>
      <c r="I111" s="57"/>
      <c r="J111" s="30"/>
      <c r="K111" s="167"/>
      <c r="L111" s="167"/>
      <c r="M111" s="167"/>
      <c r="N111" s="167"/>
      <c r="O111" s="167"/>
      <c r="P111" s="167"/>
      <c r="Q111" s="167"/>
      <c r="R111" s="167"/>
      <c r="S111" s="167"/>
    </row>
    <row r="112" spans="1:19" ht="17.25" customHeight="1" x14ac:dyDescent="0.2">
      <c r="A112" s="83" t="str">
        <f>Global!A112</f>
        <v>Puntos por Ganador/Empate Atinado</v>
      </c>
      <c r="B112" s="83"/>
      <c r="C112" s="93"/>
      <c r="D112" s="85"/>
      <c r="E112" s="94">
        <f>Global!E112</f>
        <v>10</v>
      </c>
      <c r="F112" s="53"/>
      <c r="G112" s="268"/>
      <c r="H112" s="53"/>
      <c r="I112" s="57"/>
      <c r="J112" s="30"/>
      <c r="K112" s="167"/>
      <c r="L112" s="167"/>
      <c r="M112" s="167"/>
      <c r="N112" s="167"/>
      <c r="O112" s="167"/>
      <c r="P112" s="167"/>
      <c r="Q112" s="167"/>
      <c r="R112" s="167"/>
      <c r="S112" s="167"/>
    </row>
    <row r="113" spans="1:19" ht="17.25" customHeight="1" x14ac:dyDescent="0.2">
      <c r="A113" s="83" t="str">
        <f>Global!A113</f>
        <v>Puntos por Ganador y Diferencia de Goles Atinado</v>
      </c>
      <c r="B113" s="84"/>
      <c r="C113" s="84"/>
      <c r="D113" s="85"/>
      <c r="E113" s="94">
        <f>Global!E113</f>
        <v>1</v>
      </c>
      <c r="F113" s="53"/>
      <c r="G113" s="268"/>
      <c r="H113" s="53"/>
      <c r="I113" s="57"/>
      <c r="J113" s="30"/>
      <c r="K113" s="167"/>
      <c r="L113" s="167"/>
      <c r="M113" s="167"/>
      <c r="N113" s="167"/>
      <c r="O113" s="167"/>
      <c r="P113" s="167"/>
      <c r="Q113" s="167"/>
      <c r="R113" s="167"/>
      <c r="S113" s="167"/>
    </row>
    <row r="114" spans="1:19" ht="17.25" customHeight="1" x14ac:dyDescent="0.2">
      <c r="A114" s="54"/>
      <c r="B114" s="55"/>
      <c r="C114" s="55"/>
      <c r="D114" s="53"/>
      <c r="E114" s="268"/>
      <c r="F114" s="53"/>
      <c r="G114" s="268"/>
      <c r="H114" s="53"/>
      <c r="I114" s="57"/>
      <c r="J114" s="30"/>
      <c r="K114" s="167"/>
      <c r="L114" s="167"/>
      <c r="M114" s="167"/>
      <c r="N114" s="167"/>
      <c r="O114" s="167"/>
      <c r="P114" s="167"/>
      <c r="Q114" s="167"/>
      <c r="R114" s="167"/>
      <c r="S114" s="167"/>
    </row>
    <row r="115" spans="1:19" ht="17.25" customHeight="1" x14ac:dyDescent="0.2">
      <c r="A115" s="54"/>
      <c r="B115" s="55"/>
      <c r="C115" s="55"/>
      <c r="D115" s="53"/>
      <c r="E115" s="268"/>
      <c r="F115" s="53"/>
      <c r="G115" s="268"/>
      <c r="H115" s="53"/>
      <c r="I115" s="57"/>
      <c r="J115" s="30"/>
      <c r="K115" s="167"/>
      <c r="L115" s="167"/>
      <c r="M115" s="167"/>
      <c r="N115" s="167"/>
      <c r="O115" s="167"/>
      <c r="P115" s="167"/>
      <c r="Q115" s="167"/>
      <c r="R115" s="167"/>
      <c r="S115" s="167"/>
    </row>
    <row r="116" spans="1:19" ht="17.25" customHeight="1" x14ac:dyDescent="0.2">
      <c r="A116" s="54"/>
      <c r="B116" s="55"/>
      <c r="C116" s="55"/>
      <c r="D116" s="53"/>
      <c r="E116" s="268"/>
      <c r="F116" s="53"/>
      <c r="G116" s="268"/>
      <c r="H116" s="53"/>
      <c r="I116" s="57"/>
      <c r="J116" s="30"/>
      <c r="K116" s="167"/>
      <c r="L116" s="167"/>
      <c r="M116" s="167"/>
      <c r="N116" s="167"/>
      <c r="O116" s="167"/>
      <c r="P116" s="167"/>
      <c r="Q116" s="167"/>
      <c r="R116" s="167"/>
      <c r="S116" s="167"/>
    </row>
    <row r="117" spans="1:19" ht="17.25" customHeight="1" x14ac:dyDescent="0.2">
      <c r="A117" s="54"/>
      <c r="B117" s="55"/>
      <c r="C117" s="55"/>
      <c r="D117" s="53"/>
      <c r="E117" s="268"/>
      <c r="F117" s="53"/>
      <c r="G117" s="268"/>
      <c r="H117" s="53"/>
      <c r="I117" s="57"/>
      <c r="J117" s="30"/>
      <c r="K117" s="167"/>
      <c r="L117" s="167"/>
      <c r="M117" s="167"/>
      <c r="N117" s="167"/>
      <c r="O117" s="167"/>
      <c r="P117" s="167"/>
      <c r="Q117" s="167"/>
      <c r="R117" s="167"/>
      <c r="S117" s="167"/>
    </row>
    <row r="118" spans="1:19" ht="17.25" customHeight="1" x14ac:dyDescent="0.2">
      <c r="A118" s="54"/>
      <c r="B118" s="55"/>
      <c r="C118" s="55"/>
      <c r="D118" s="53"/>
      <c r="E118" s="268"/>
      <c r="F118" s="53"/>
      <c r="G118" s="268"/>
      <c r="H118" s="53"/>
      <c r="I118" s="57"/>
      <c r="J118" s="30"/>
      <c r="K118" s="167"/>
      <c r="L118" s="167"/>
      <c r="M118" s="167"/>
      <c r="N118" s="167"/>
      <c r="O118" s="167"/>
      <c r="P118" s="167"/>
      <c r="Q118" s="167"/>
      <c r="R118" s="167"/>
      <c r="S118" s="167"/>
    </row>
    <row r="119" spans="1:19" ht="17.25" customHeight="1" x14ac:dyDescent="0.2">
      <c r="A119" s="54"/>
      <c r="B119" s="55"/>
      <c r="C119" s="55"/>
      <c r="D119" s="53"/>
      <c r="E119" s="268"/>
      <c r="F119" s="53"/>
      <c r="G119" s="268"/>
      <c r="H119" s="53"/>
      <c r="I119" s="57"/>
      <c r="J119" s="30"/>
      <c r="K119" s="167"/>
      <c r="L119" s="167"/>
      <c r="M119" s="167"/>
      <c r="N119" s="167"/>
      <c r="O119" s="167"/>
      <c r="P119" s="167"/>
      <c r="Q119" s="167"/>
      <c r="R119" s="167"/>
      <c r="S119" s="167"/>
    </row>
    <row r="120" spans="1:19" ht="17.25" customHeight="1" x14ac:dyDescent="0.2">
      <c r="A120" s="54"/>
      <c r="B120" s="55"/>
      <c r="C120" s="55"/>
      <c r="D120" s="53"/>
      <c r="E120" s="268"/>
      <c r="F120" s="53"/>
      <c r="G120" s="268"/>
      <c r="H120" s="53"/>
      <c r="I120" s="57"/>
      <c r="J120" s="30"/>
      <c r="K120" s="167"/>
      <c r="L120" s="167"/>
      <c r="M120" s="167"/>
      <c r="N120" s="167"/>
      <c r="O120" s="167"/>
      <c r="P120" s="167"/>
      <c r="Q120" s="167"/>
      <c r="R120" s="167"/>
      <c r="S120" s="167"/>
    </row>
  </sheetData>
  <sheetProtection sheet="1" objects="1" scenarios="1"/>
  <mergeCells count="3">
    <mergeCell ref="A1:N1"/>
    <mergeCell ref="B3:D3"/>
    <mergeCell ref="B4:D4"/>
  </mergeCells>
  <dataValidations count="1">
    <dataValidation type="whole" allowBlank="1" showInputMessage="1" showErrorMessage="1" sqref="E3:E85 E114:E120 E89:E90 E94:E95 E99:E100 E104:E105 E110" xr:uid="{65DD48DA-7E78-40FB-BE7D-C133487090A6}">
      <formula1>0</formula1>
      <formula2>20</formula2>
    </dataValidation>
  </dataValidations>
  <hyperlinks>
    <hyperlink ref="A1:N1" location="Global!A1" display="Quiniela Mundial 2010" xr:uid="{9818B196-B198-4E94-A6D4-ACBA89EBA68D}"/>
  </hyperlinks>
  <pageMargins left="0.7" right="0.7" top="0.75" bottom="0.75" header="0.3" footer="0.3"/>
  <pageSetup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36"/>
  <dimension ref="A1:S120"/>
  <sheetViews>
    <sheetView workbookViewId="0">
      <selection activeCell="A2" sqref="A1:N1048576"/>
    </sheetView>
  </sheetViews>
  <sheetFormatPr defaultColWidth="9.140625" defaultRowHeight="17.25" customHeight="1" x14ac:dyDescent="0.2"/>
  <cols>
    <col min="1" max="1" width="12" style="270" customWidth="1"/>
    <col min="2" max="2" width="10.7109375" style="271" customWidth="1"/>
    <col min="3" max="3" width="6.85546875" style="271" bestFit="1" customWidth="1"/>
    <col min="4" max="4" width="12.42578125" style="157" customWidth="1"/>
    <col min="5" max="5" width="3.7109375" style="272" customWidth="1"/>
    <col min="6" max="6" width="5.42578125" style="157" customWidth="1"/>
    <col min="7" max="7" width="3.85546875" style="272" customWidth="1"/>
    <col min="8" max="8" width="13" style="157" customWidth="1"/>
    <col min="9" max="9" width="5.85546875" style="273" customWidth="1"/>
    <col min="10" max="10" width="3" style="10" customWidth="1"/>
    <col min="11" max="11" width="5" style="274" customWidth="1"/>
    <col min="12" max="12" width="5.28515625" style="274" customWidth="1"/>
    <col min="13" max="13" width="6.5703125" style="275" customWidth="1"/>
    <col min="14" max="14" width="7.7109375" style="10" bestFit="1" customWidth="1"/>
    <col min="15" max="16384" width="9.140625" style="157"/>
  </cols>
  <sheetData>
    <row r="1" spans="1:19" ht="26.25" customHeight="1" x14ac:dyDescent="0.35">
      <c r="A1" s="352" t="s">
        <v>82</v>
      </c>
      <c r="B1" s="352"/>
      <c r="C1" s="352"/>
      <c r="D1" s="352"/>
      <c r="E1" s="352"/>
      <c r="F1" s="352"/>
      <c r="G1" s="352"/>
      <c r="H1" s="352"/>
      <c r="I1" s="352"/>
      <c r="J1" s="352"/>
      <c r="K1" s="352"/>
      <c r="L1" s="352"/>
      <c r="M1" s="352"/>
      <c r="N1" s="352"/>
      <c r="O1" s="161"/>
      <c r="P1" s="161"/>
      <c r="Q1" s="161"/>
      <c r="R1" s="161"/>
      <c r="S1" s="161"/>
    </row>
    <row r="2" spans="1:19" ht="12.75" customHeight="1" x14ac:dyDescent="0.3">
      <c r="A2" s="28"/>
      <c r="B2" s="28"/>
      <c r="C2" s="28"/>
      <c r="D2" s="28"/>
      <c r="E2" s="1"/>
      <c r="F2" s="28"/>
      <c r="G2" s="1"/>
      <c r="H2" s="28"/>
      <c r="I2" s="28"/>
      <c r="J2" s="28"/>
      <c r="K2" s="33"/>
      <c r="L2" s="33"/>
      <c r="M2" s="28"/>
      <c r="N2" s="28"/>
      <c r="O2" s="161"/>
      <c r="P2" s="161"/>
      <c r="Q2" s="161"/>
      <c r="R2" s="161"/>
      <c r="S2" s="161"/>
    </row>
    <row r="3" spans="1:19" ht="17.25" customHeight="1" x14ac:dyDescent="0.2">
      <c r="A3" s="191" t="s">
        <v>17</v>
      </c>
      <c r="B3" s="353" t="s">
        <v>171</v>
      </c>
      <c r="C3" s="353"/>
      <c r="D3" s="353"/>
      <c r="E3" s="192"/>
      <c r="F3" s="193"/>
      <c r="G3" s="192"/>
      <c r="H3" s="194"/>
      <c r="I3" s="195"/>
      <c r="J3" s="29"/>
      <c r="K3" s="34"/>
      <c r="L3" s="34"/>
      <c r="M3" s="196"/>
      <c r="N3" s="29"/>
      <c r="O3" s="161"/>
      <c r="P3" s="161"/>
      <c r="Q3" s="161"/>
      <c r="R3" s="161"/>
      <c r="S3" s="161"/>
    </row>
    <row r="4" spans="1:19" ht="17.25" customHeight="1" thickBot="1" x14ac:dyDescent="0.25">
      <c r="A4" s="197" t="s">
        <v>18</v>
      </c>
      <c r="B4" s="354" t="s">
        <v>172</v>
      </c>
      <c r="C4" s="354"/>
      <c r="D4" s="354"/>
      <c r="E4" s="192"/>
      <c r="F4" s="196"/>
      <c r="G4" s="192"/>
      <c r="H4" s="196"/>
      <c r="I4" s="195"/>
      <c r="J4" s="29"/>
      <c r="K4" s="198"/>
      <c r="L4" s="198"/>
      <c r="M4" s="199"/>
      <c r="N4" s="29"/>
      <c r="O4" s="161"/>
      <c r="P4" s="161"/>
      <c r="Q4" s="161"/>
      <c r="R4" s="161"/>
      <c r="S4" s="161"/>
    </row>
    <row r="5" spans="1:19" ht="17.25" customHeight="1" thickBot="1" x14ac:dyDescent="0.25">
      <c r="A5" s="197"/>
      <c r="B5" s="200"/>
      <c r="C5" s="200"/>
      <c r="D5" s="201"/>
      <c r="E5" s="192"/>
      <c r="F5" s="196"/>
      <c r="G5" s="192"/>
      <c r="H5" s="196"/>
      <c r="I5" s="195"/>
      <c r="J5" s="29"/>
      <c r="K5" s="202" t="s">
        <v>19</v>
      </c>
      <c r="L5" s="203"/>
      <c r="M5" s="204"/>
      <c r="N5" s="29"/>
      <c r="O5" s="161"/>
      <c r="P5" s="161"/>
      <c r="Q5" s="161"/>
      <c r="R5" s="161"/>
      <c r="S5" s="161"/>
    </row>
    <row r="6" spans="1:19" s="168" customFormat="1" ht="34.5" customHeight="1" thickBot="1" x14ac:dyDescent="0.25">
      <c r="A6" s="205" t="s">
        <v>0</v>
      </c>
      <c r="B6" s="206" t="s">
        <v>1</v>
      </c>
      <c r="C6" s="206" t="s">
        <v>25</v>
      </c>
      <c r="D6" s="207" t="s">
        <v>2</v>
      </c>
      <c r="E6" s="208"/>
      <c r="F6" s="209" t="s">
        <v>20</v>
      </c>
      <c r="G6" s="208"/>
      <c r="H6" s="209" t="s">
        <v>3</v>
      </c>
      <c r="I6" s="209" t="s">
        <v>21</v>
      </c>
      <c r="J6" s="210"/>
      <c r="K6" s="211" t="s">
        <v>109</v>
      </c>
      <c r="L6" s="211" t="s">
        <v>112</v>
      </c>
      <c r="M6" s="212" t="s">
        <v>110</v>
      </c>
      <c r="N6" s="213" t="s">
        <v>111</v>
      </c>
      <c r="O6" s="165"/>
      <c r="P6" s="165"/>
      <c r="Q6" s="165"/>
      <c r="R6" s="165"/>
      <c r="S6" s="165"/>
    </row>
    <row r="7" spans="1:19" ht="17.25" customHeight="1" thickBot="1" x14ac:dyDescent="0.25">
      <c r="A7" s="214" t="str">
        <f>Global!A7</f>
        <v>GRUPO A (Group A)</v>
      </c>
      <c r="B7" s="215"/>
      <c r="C7" s="216"/>
      <c r="D7" s="215"/>
      <c r="E7" s="217"/>
      <c r="F7" s="215"/>
      <c r="G7" s="217"/>
      <c r="H7" s="215"/>
      <c r="I7" s="218"/>
      <c r="J7" s="77"/>
      <c r="K7" s="219"/>
      <c r="L7" s="219"/>
      <c r="M7" s="220"/>
      <c r="N7" s="221"/>
      <c r="O7" s="161"/>
      <c r="P7" s="161"/>
      <c r="Q7" s="161"/>
      <c r="R7" s="161"/>
      <c r="S7" s="161"/>
    </row>
    <row r="8" spans="1:19" s="158" customFormat="1" ht="30.95" customHeight="1" thickBot="1" x14ac:dyDescent="0.25">
      <c r="A8" s="276">
        <f>Global!A8</f>
        <v>44885</v>
      </c>
      <c r="B8" s="277">
        <f>Global!B8</f>
        <v>0.41666666666666669</v>
      </c>
      <c r="C8" s="278">
        <f>Global!C8</f>
        <v>1</v>
      </c>
      <c r="D8" s="279" t="str">
        <f>Global!D8</f>
        <v>Qatar</v>
      </c>
      <c r="E8" s="280">
        <v>1</v>
      </c>
      <c r="F8" s="281" t="s">
        <v>4</v>
      </c>
      <c r="G8" s="280">
        <v>3</v>
      </c>
      <c r="H8" s="282" t="str">
        <f>Global!H8</f>
        <v>Ecuador</v>
      </c>
      <c r="I8" s="283" t="str">
        <f t="shared" ref="I8:I13" si="0">IF(OR(E8="",G8=""),"",IF(E8&gt;G8,"L",IF(G8&gt;E8,"V","E")))</f>
        <v>V</v>
      </c>
      <c r="J8" s="284"/>
      <c r="K8" s="285">
        <f>IF(Global!E8="","",Global!E8)</f>
        <v>0</v>
      </c>
      <c r="L8" s="285">
        <f>IF(Global!G8="","",Global!G8)</f>
        <v>2</v>
      </c>
      <c r="M8" s="286" t="str">
        <f t="shared" ref="M8:M71" si="1">IF(OR(K8="",L8=""),"",IF(K8&gt;L8,"L",IF(L8&gt;K8,"V","E")))</f>
        <v>V</v>
      </c>
      <c r="N8" s="287">
        <f t="shared" ref="N8:N13" si="2">IF(M8="","",IF(AND(E8=K8,L8=G8),GPOSPuntosPorMarcador,0)+IF(M8=I8,GPOSPuntosPorGanador,0)+IF(E8-G8=K8-L8,GPOSPuntosPorDiferencia,0))</f>
        <v>2</v>
      </c>
      <c r="O8" s="166"/>
      <c r="P8" s="166"/>
      <c r="Q8" s="166"/>
      <c r="R8" s="166"/>
      <c r="S8" s="166"/>
    </row>
    <row r="9" spans="1:19" s="158" customFormat="1" ht="30.95" customHeight="1" thickBot="1" x14ac:dyDescent="0.25">
      <c r="A9" s="276">
        <f>Global!A9</f>
        <v>44886</v>
      </c>
      <c r="B9" s="288">
        <f>Global!B9</f>
        <v>0.41666666666666669</v>
      </c>
      <c r="C9" s="289">
        <f>Global!C9</f>
        <v>2</v>
      </c>
      <c r="D9" s="290" t="str">
        <f>Global!D9</f>
        <v>Senegal</v>
      </c>
      <c r="E9" s="291">
        <v>0</v>
      </c>
      <c r="F9" s="292" t="s">
        <v>4</v>
      </c>
      <c r="G9" s="291">
        <v>2</v>
      </c>
      <c r="H9" s="293" t="str">
        <f>Global!H9</f>
        <v>Holanda (Holland)</v>
      </c>
      <c r="I9" s="283" t="str">
        <f t="shared" si="0"/>
        <v>V</v>
      </c>
      <c r="J9" s="284"/>
      <c r="K9" s="285">
        <f>IF(Global!E9="","",Global!E9)</f>
        <v>0</v>
      </c>
      <c r="L9" s="285">
        <f>IF(Global!G9="","",Global!G9)</f>
        <v>2</v>
      </c>
      <c r="M9" s="294" t="str">
        <f t="shared" si="1"/>
        <v>V</v>
      </c>
      <c r="N9" s="287">
        <f t="shared" si="2"/>
        <v>3</v>
      </c>
      <c r="O9" s="166"/>
      <c r="P9" s="166"/>
      <c r="Q9" s="166"/>
      <c r="R9" s="166"/>
      <c r="S9" s="166"/>
    </row>
    <row r="10" spans="1:19" s="158" customFormat="1" ht="30.95" customHeight="1" thickBot="1" x14ac:dyDescent="0.25">
      <c r="A10" s="276">
        <f>Global!A10</f>
        <v>44890</v>
      </c>
      <c r="B10" s="288">
        <f>Global!B10</f>
        <v>0.29166666666666669</v>
      </c>
      <c r="C10" s="289">
        <f>Global!C10</f>
        <v>17</v>
      </c>
      <c r="D10" s="290" t="str">
        <f>Global!D10</f>
        <v>Qatar</v>
      </c>
      <c r="E10" s="291">
        <v>0</v>
      </c>
      <c r="F10" s="292" t="s">
        <v>4</v>
      </c>
      <c r="G10" s="291">
        <v>2</v>
      </c>
      <c r="H10" s="293" t="str">
        <f>Global!H10</f>
        <v>Senegal</v>
      </c>
      <c r="I10" s="283" t="str">
        <f t="shared" si="0"/>
        <v>V</v>
      </c>
      <c r="J10" s="284"/>
      <c r="K10" s="285">
        <f>IF(Global!E10="","",Global!E10)</f>
        <v>1</v>
      </c>
      <c r="L10" s="285">
        <f>IF(Global!G10="","",Global!G10)</f>
        <v>3</v>
      </c>
      <c r="M10" s="295" t="str">
        <f t="shared" si="1"/>
        <v>V</v>
      </c>
      <c r="N10" s="287">
        <f t="shared" si="2"/>
        <v>2</v>
      </c>
      <c r="O10" s="166"/>
      <c r="P10" s="166"/>
      <c r="Q10" s="166"/>
      <c r="R10" s="166"/>
      <c r="S10" s="166"/>
    </row>
    <row r="11" spans="1:19" s="158" customFormat="1" ht="30.95" customHeight="1" thickBot="1" x14ac:dyDescent="0.25">
      <c r="A11" s="276">
        <f>Global!A11</f>
        <v>44890</v>
      </c>
      <c r="B11" s="288">
        <f>Global!B11</f>
        <v>0.41666666666666669</v>
      </c>
      <c r="C11" s="289">
        <f>Global!C11</f>
        <v>18</v>
      </c>
      <c r="D11" s="290" t="str">
        <f>Global!D11</f>
        <v>Holanda (Holland)</v>
      </c>
      <c r="E11" s="291">
        <v>3</v>
      </c>
      <c r="F11" s="292" t="s">
        <v>4</v>
      </c>
      <c r="G11" s="291">
        <v>0</v>
      </c>
      <c r="H11" s="293" t="str">
        <f>Global!H11</f>
        <v>Ecuador</v>
      </c>
      <c r="I11" s="283" t="str">
        <f t="shared" si="0"/>
        <v>L</v>
      </c>
      <c r="J11" s="284"/>
      <c r="K11" s="285">
        <f>IF(Global!E11="","",Global!E11)</f>
        <v>1</v>
      </c>
      <c r="L11" s="285">
        <f>IF(Global!G11="","",Global!G11)</f>
        <v>1</v>
      </c>
      <c r="M11" s="296" t="str">
        <f t="shared" si="1"/>
        <v>E</v>
      </c>
      <c r="N11" s="287">
        <f t="shared" si="2"/>
        <v>0</v>
      </c>
      <c r="O11" s="166"/>
      <c r="P11" s="166"/>
      <c r="Q11" s="166"/>
      <c r="R11" s="166"/>
      <c r="S11" s="166"/>
    </row>
    <row r="12" spans="1:19" s="158" customFormat="1" ht="30.95" customHeight="1" thickBot="1" x14ac:dyDescent="0.25">
      <c r="A12" s="276">
        <f>Global!A12</f>
        <v>44894</v>
      </c>
      <c r="B12" s="288">
        <f>Global!B12</f>
        <v>0.375</v>
      </c>
      <c r="C12" s="289">
        <f>Global!C12</f>
        <v>33</v>
      </c>
      <c r="D12" s="290" t="str">
        <f>Global!D12</f>
        <v>Holanda (Holland)</v>
      </c>
      <c r="E12" s="291">
        <v>5</v>
      </c>
      <c r="F12" s="292" t="s">
        <v>4</v>
      </c>
      <c r="G12" s="291">
        <v>0</v>
      </c>
      <c r="H12" s="293" t="str">
        <f>Global!H12</f>
        <v>Qatar</v>
      </c>
      <c r="I12" s="283" t="str">
        <f t="shared" si="0"/>
        <v>L</v>
      </c>
      <c r="J12" s="284"/>
      <c r="K12" s="285">
        <f>IF(Global!E12="","",Global!E12)</f>
        <v>2</v>
      </c>
      <c r="L12" s="285">
        <f>IF(Global!G12="","",Global!G12)</f>
        <v>0</v>
      </c>
      <c r="M12" s="296" t="str">
        <f t="shared" si="1"/>
        <v>L</v>
      </c>
      <c r="N12" s="287">
        <f t="shared" si="2"/>
        <v>1</v>
      </c>
      <c r="O12" s="166"/>
      <c r="P12" s="166"/>
      <c r="Q12" s="166"/>
      <c r="R12" s="166"/>
      <c r="S12" s="166"/>
    </row>
    <row r="13" spans="1:19" s="158" customFormat="1" ht="30.95" customHeight="1" thickBot="1" x14ac:dyDescent="0.25">
      <c r="A13" s="276">
        <f>Global!A13</f>
        <v>44894</v>
      </c>
      <c r="B13" s="288">
        <f>Global!B13</f>
        <v>0.375</v>
      </c>
      <c r="C13" s="289">
        <f>Global!C13</f>
        <v>34</v>
      </c>
      <c r="D13" s="290" t="str">
        <f>Global!D13</f>
        <v>Ecuador</v>
      </c>
      <c r="E13" s="291">
        <v>1</v>
      </c>
      <c r="F13" s="292" t="s">
        <v>4</v>
      </c>
      <c r="G13" s="291">
        <v>1</v>
      </c>
      <c r="H13" s="293" t="str">
        <f>Global!H13</f>
        <v>Senegal</v>
      </c>
      <c r="I13" s="283" t="str">
        <f t="shared" si="0"/>
        <v>E</v>
      </c>
      <c r="J13" s="284"/>
      <c r="K13" s="285">
        <f>IF(Global!E13="","",Global!E13)</f>
        <v>1</v>
      </c>
      <c r="L13" s="285">
        <f>IF(Global!G13="","",Global!G13)</f>
        <v>2</v>
      </c>
      <c r="M13" s="296" t="str">
        <f t="shared" si="1"/>
        <v>V</v>
      </c>
      <c r="N13" s="287">
        <f t="shared" si="2"/>
        <v>0</v>
      </c>
      <c r="O13" s="166"/>
      <c r="P13" s="166"/>
      <c r="Q13" s="166"/>
      <c r="R13" s="166"/>
      <c r="S13" s="166"/>
    </row>
    <row r="14" spans="1:19" s="158" customFormat="1" ht="17.25" customHeight="1" thickBot="1" x14ac:dyDescent="0.25">
      <c r="A14" s="297" t="str">
        <f>Global!A14</f>
        <v>GRUPO B (Group B)</v>
      </c>
      <c r="B14" s="298"/>
      <c r="C14" s="299"/>
      <c r="D14" s="298"/>
      <c r="E14" s="300"/>
      <c r="F14" s="298"/>
      <c r="G14" s="300"/>
      <c r="H14" s="298"/>
      <c r="I14" s="301"/>
      <c r="J14" s="117"/>
      <c r="K14" s="302"/>
      <c r="L14" s="302"/>
      <c r="M14" s="303" t="str">
        <f t="shared" si="1"/>
        <v/>
      </c>
      <c r="N14" s="304"/>
      <c r="O14" s="166"/>
      <c r="P14" s="166"/>
      <c r="Q14" s="166"/>
      <c r="R14" s="166"/>
      <c r="S14" s="166"/>
    </row>
    <row r="15" spans="1:19" s="158" customFormat="1" ht="30.95" customHeight="1" thickBot="1" x14ac:dyDescent="0.25">
      <c r="A15" s="276">
        <f>Global!A15</f>
        <v>44886</v>
      </c>
      <c r="B15" s="305">
        <f>Global!B15</f>
        <v>0.29166666666666669</v>
      </c>
      <c r="C15" s="278">
        <f>Global!C15</f>
        <v>3</v>
      </c>
      <c r="D15" s="279" t="str">
        <f>Global!D15</f>
        <v>Inglaterra (England)</v>
      </c>
      <c r="E15" s="280">
        <v>4</v>
      </c>
      <c r="F15" s="281" t="s">
        <v>4</v>
      </c>
      <c r="G15" s="280">
        <v>0</v>
      </c>
      <c r="H15" s="282" t="str">
        <f>Global!H15</f>
        <v>Irán</v>
      </c>
      <c r="I15" s="283" t="str">
        <f t="shared" ref="I15:I20" si="3">IF(OR(E15="",G15=""),"",IF(E15&gt;G15,"L",IF(G15&gt;E15,"V","E")))</f>
        <v>L</v>
      </c>
      <c r="J15" s="284"/>
      <c r="K15" s="285">
        <f>IF(Global!E15="","",Global!E15)</f>
        <v>6</v>
      </c>
      <c r="L15" s="285">
        <f>IF(Global!G15="","",Global!G15)</f>
        <v>2</v>
      </c>
      <c r="M15" s="296" t="str">
        <f t="shared" si="1"/>
        <v>L</v>
      </c>
      <c r="N15" s="287">
        <f t="shared" ref="N15:N20" si="4">IF(M15="","",IF(AND(E15=K15,L15=G15),GPOSPuntosPorMarcador,0)+IF(M15=I15,GPOSPuntosPorGanador,0)+IF(E15-G15=K15-L15,GPOSPuntosPorDiferencia,0))</f>
        <v>2</v>
      </c>
      <c r="O15" s="166"/>
      <c r="P15" s="166"/>
      <c r="Q15" s="166"/>
      <c r="R15" s="166"/>
      <c r="S15" s="166"/>
    </row>
    <row r="16" spans="1:19" s="158" customFormat="1" ht="30.95" customHeight="1" thickBot="1" x14ac:dyDescent="0.25">
      <c r="A16" s="276">
        <f>Global!A16</f>
        <v>44886</v>
      </c>
      <c r="B16" s="306">
        <f>Global!B16</f>
        <v>0.54166666666666663</v>
      </c>
      <c r="C16" s="289">
        <f>Global!C16</f>
        <v>4</v>
      </c>
      <c r="D16" s="290" t="str">
        <f>Global!D16</f>
        <v>Estados Unidos (USA)</v>
      </c>
      <c r="E16" s="291">
        <v>2</v>
      </c>
      <c r="F16" s="292" t="s">
        <v>4</v>
      </c>
      <c r="G16" s="291">
        <v>2</v>
      </c>
      <c r="H16" s="293" t="str">
        <f>Global!H16</f>
        <v>Gales (Wales)</v>
      </c>
      <c r="I16" s="283" t="str">
        <f t="shared" si="3"/>
        <v>E</v>
      </c>
      <c r="J16" s="284"/>
      <c r="K16" s="285">
        <f>IF(Global!E16="","",Global!E16)</f>
        <v>1</v>
      </c>
      <c r="L16" s="285">
        <f>IF(Global!G16="","",Global!G16)</f>
        <v>1</v>
      </c>
      <c r="M16" s="296" t="str">
        <f t="shared" si="1"/>
        <v>E</v>
      </c>
      <c r="N16" s="287">
        <f t="shared" si="4"/>
        <v>2</v>
      </c>
      <c r="O16" s="166"/>
      <c r="P16" s="166"/>
      <c r="Q16" s="166"/>
      <c r="R16" s="166"/>
      <c r="S16" s="166"/>
    </row>
    <row r="17" spans="1:19" s="158" customFormat="1" ht="30.95" customHeight="1" thickBot="1" x14ac:dyDescent="0.25">
      <c r="A17" s="276">
        <f>Global!A17</f>
        <v>44890</v>
      </c>
      <c r="B17" s="306">
        <f>Global!B17</f>
        <v>0.54166666666666663</v>
      </c>
      <c r="C17" s="289">
        <f>Global!C17</f>
        <v>19</v>
      </c>
      <c r="D17" s="290" t="str">
        <f>Global!D17</f>
        <v>Inglaterra (England)</v>
      </c>
      <c r="E17" s="291">
        <v>2</v>
      </c>
      <c r="F17" s="292" t="s">
        <v>4</v>
      </c>
      <c r="G17" s="291">
        <v>0</v>
      </c>
      <c r="H17" s="293" t="str">
        <f>Global!H17</f>
        <v>Estados Unidos (USA)</v>
      </c>
      <c r="I17" s="283" t="str">
        <f t="shared" si="3"/>
        <v>L</v>
      </c>
      <c r="J17" s="284"/>
      <c r="K17" s="285">
        <f>IF(Global!E17="","",Global!E17)</f>
        <v>0</v>
      </c>
      <c r="L17" s="285">
        <f>IF(Global!G17="","",Global!G17)</f>
        <v>0</v>
      </c>
      <c r="M17" s="296" t="str">
        <f t="shared" si="1"/>
        <v>E</v>
      </c>
      <c r="N17" s="287">
        <f t="shared" si="4"/>
        <v>0</v>
      </c>
      <c r="O17" s="166"/>
      <c r="P17" s="166"/>
      <c r="Q17" s="166"/>
      <c r="R17" s="166"/>
      <c r="S17" s="166"/>
    </row>
    <row r="18" spans="1:19" s="158" customFormat="1" ht="30.95" customHeight="1" thickBot="1" x14ac:dyDescent="0.25">
      <c r="A18" s="276">
        <f>Global!A18</f>
        <v>44890</v>
      </c>
      <c r="B18" s="306">
        <f>Global!B18</f>
        <v>0.16666666666666666</v>
      </c>
      <c r="C18" s="289">
        <f>Global!C18</f>
        <v>20</v>
      </c>
      <c r="D18" s="290" t="str">
        <f>Global!D18</f>
        <v>Gales (Wales)</v>
      </c>
      <c r="E18" s="291">
        <v>3</v>
      </c>
      <c r="F18" s="292" t="s">
        <v>4</v>
      </c>
      <c r="G18" s="291">
        <v>1</v>
      </c>
      <c r="H18" s="293" t="str">
        <f>Global!H18</f>
        <v>Irán</v>
      </c>
      <c r="I18" s="283" t="str">
        <f t="shared" si="3"/>
        <v>L</v>
      </c>
      <c r="J18" s="284"/>
      <c r="K18" s="285">
        <f>IF(Global!E18="","",Global!E18)</f>
        <v>0</v>
      </c>
      <c r="L18" s="285">
        <f>IF(Global!G18="","",Global!G18)</f>
        <v>2</v>
      </c>
      <c r="M18" s="296" t="str">
        <f t="shared" si="1"/>
        <v>V</v>
      </c>
      <c r="N18" s="287">
        <f t="shared" si="4"/>
        <v>0</v>
      </c>
      <c r="O18" s="166"/>
      <c r="P18" s="166"/>
      <c r="Q18" s="166"/>
      <c r="R18" s="166"/>
      <c r="S18" s="166"/>
    </row>
    <row r="19" spans="1:19" s="158" customFormat="1" ht="30.95" customHeight="1" thickBot="1" x14ac:dyDescent="0.25">
      <c r="A19" s="276">
        <f>Global!A19</f>
        <v>44894</v>
      </c>
      <c r="B19" s="306">
        <f>Global!B19</f>
        <v>0.54166666666666663</v>
      </c>
      <c r="C19" s="289">
        <f>Global!C19</f>
        <v>35</v>
      </c>
      <c r="D19" s="290" t="str">
        <f>Global!D19</f>
        <v>Gales (Wales)</v>
      </c>
      <c r="E19" s="291">
        <v>1</v>
      </c>
      <c r="F19" s="292" t="s">
        <v>4</v>
      </c>
      <c r="G19" s="291">
        <v>3</v>
      </c>
      <c r="H19" s="293" t="str">
        <f>Global!H19</f>
        <v>Inglaterra (England)</v>
      </c>
      <c r="I19" s="283" t="str">
        <f t="shared" si="3"/>
        <v>V</v>
      </c>
      <c r="J19" s="284"/>
      <c r="K19" s="285">
        <f>IF(Global!E19="","",Global!E19)</f>
        <v>0</v>
      </c>
      <c r="L19" s="285">
        <f>IF(Global!G19="","",Global!G19)</f>
        <v>3</v>
      </c>
      <c r="M19" s="296" t="str">
        <f t="shared" si="1"/>
        <v>V</v>
      </c>
      <c r="N19" s="287">
        <f t="shared" si="4"/>
        <v>1</v>
      </c>
      <c r="O19" s="166"/>
      <c r="P19" s="166"/>
      <c r="Q19" s="166"/>
      <c r="R19" s="166"/>
      <c r="S19" s="166"/>
    </row>
    <row r="20" spans="1:19" s="158" customFormat="1" ht="30.95" customHeight="1" thickBot="1" x14ac:dyDescent="0.25">
      <c r="A20" s="276">
        <f>Global!A20</f>
        <v>44894</v>
      </c>
      <c r="B20" s="306">
        <f>Global!B20</f>
        <v>0.54166666666666663</v>
      </c>
      <c r="C20" s="289">
        <f>Global!C20</f>
        <v>36</v>
      </c>
      <c r="D20" s="290" t="str">
        <f>Global!D20</f>
        <v>Irán</v>
      </c>
      <c r="E20" s="291">
        <v>0</v>
      </c>
      <c r="F20" s="292" t="s">
        <v>4</v>
      </c>
      <c r="G20" s="291">
        <v>2</v>
      </c>
      <c r="H20" s="293" t="str">
        <f>Global!H20</f>
        <v>Estados Unidos (USA)</v>
      </c>
      <c r="I20" s="283" t="str">
        <f t="shared" si="3"/>
        <v>V</v>
      </c>
      <c r="J20" s="284"/>
      <c r="K20" s="285">
        <f>IF(Global!E20="","",Global!E20)</f>
        <v>0</v>
      </c>
      <c r="L20" s="285">
        <f>IF(Global!G20="","",Global!G20)</f>
        <v>1</v>
      </c>
      <c r="M20" s="296" t="str">
        <f t="shared" si="1"/>
        <v>V</v>
      </c>
      <c r="N20" s="287">
        <f t="shared" si="4"/>
        <v>1</v>
      </c>
      <c r="O20" s="166"/>
      <c r="P20" s="166"/>
      <c r="Q20" s="166"/>
      <c r="R20" s="166"/>
      <c r="S20" s="166"/>
    </row>
    <row r="21" spans="1:19" s="158" customFormat="1" ht="17.25" customHeight="1" thickBot="1" x14ac:dyDescent="0.25">
      <c r="A21" s="297" t="str">
        <f>Global!A21</f>
        <v>GRUPO C (Group C)</v>
      </c>
      <c r="B21" s="298"/>
      <c r="C21" s="299"/>
      <c r="D21" s="298"/>
      <c r="E21" s="300"/>
      <c r="F21" s="298"/>
      <c r="G21" s="300"/>
      <c r="H21" s="298"/>
      <c r="I21" s="301"/>
      <c r="J21" s="117"/>
      <c r="K21" s="302"/>
      <c r="L21" s="302"/>
      <c r="M21" s="303" t="str">
        <f t="shared" si="1"/>
        <v/>
      </c>
      <c r="N21" s="304"/>
      <c r="O21" s="166"/>
      <c r="P21" s="166"/>
      <c r="Q21" s="166"/>
      <c r="R21" s="166"/>
      <c r="S21" s="166"/>
    </row>
    <row r="22" spans="1:19" s="158" customFormat="1" ht="30.95" customHeight="1" thickBot="1" x14ac:dyDescent="0.25">
      <c r="A22" s="276">
        <f>Global!A22</f>
        <v>44887</v>
      </c>
      <c r="B22" s="305">
        <f>Global!B22</f>
        <v>0.16666666666666666</v>
      </c>
      <c r="C22" s="278">
        <f>Global!C22</f>
        <v>5</v>
      </c>
      <c r="D22" s="279" t="str">
        <f>Global!D22</f>
        <v>Argentina</v>
      </c>
      <c r="E22" s="280">
        <v>6</v>
      </c>
      <c r="F22" s="281" t="s">
        <v>4</v>
      </c>
      <c r="G22" s="280">
        <v>0</v>
      </c>
      <c r="H22" s="282" t="str">
        <f>Global!H22</f>
        <v>A. Saudita (Saudi A.)</v>
      </c>
      <c r="I22" s="283" t="str">
        <f t="shared" ref="I22:I27" si="5">IF(OR(E22="",G22=""),"",IF(E22&gt;G22,"L",IF(G22&gt;E22,"V","E")))</f>
        <v>L</v>
      </c>
      <c r="J22" s="284"/>
      <c r="K22" s="285">
        <f>IF(Global!E22="","",Global!E22)</f>
        <v>1</v>
      </c>
      <c r="L22" s="285">
        <f>IF(Global!G22="","",Global!G22)</f>
        <v>2</v>
      </c>
      <c r="M22" s="296" t="str">
        <f t="shared" si="1"/>
        <v>V</v>
      </c>
      <c r="N22" s="287">
        <f t="shared" ref="N22:N27" si="6">IF(M22="","",IF(AND(E22=K22,L22=G22),GPOSPuntosPorMarcador,0)+IF(M22=I22,GPOSPuntosPorGanador,0)+IF(E22-G22=K22-L22,GPOSPuntosPorDiferencia,0))</f>
        <v>0</v>
      </c>
      <c r="O22" s="166"/>
      <c r="P22" s="166"/>
      <c r="Q22" s="166"/>
      <c r="R22" s="166"/>
      <c r="S22" s="166"/>
    </row>
    <row r="23" spans="1:19" s="158" customFormat="1" ht="30.95" customHeight="1" thickBot="1" x14ac:dyDescent="0.25">
      <c r="A23" s="276">
        <f>Global!A23</f>
        <v>44887</v>
      </c>
      <c r="B23" s="306">
        <f>Global!B23</f>
        <v>0.41666666666666669</v>
      </c>
      <c r="C23" s="289">
        <f>Global!C23</f>
        <v>6</v>
      </c>
      <c r="D23" s="290" t="str">
        <f>Global!D23</f>
        <v>México</v>
      </c>
      <c r="E23" s="291">
        <v>2</v>
      </c>
      <c r="F23" s="292" t="s">
        <v>4</v>
      </c>
      <c r="G23" s="291">
        <v>2</v>
      </c>
      <c r="H23" s="293" t="str">
        <f>Global!H23</f>
        <v>Polonia (Poland)</v>
      </c>
      <c r="I23" s="283" t="str">
        <f t="shared" si="5"/>
        <v>E</v>
      </c>
      <c r="J23" s="284"/>
      <c r="K23" s="285">
        <f>IF(Global!E23="","",Global!E23)</f>
        <v>0</v>
      </c>
      <c r="L23" s="285">
        <f>IF(Global!G23="","",Global!G23)</f>
        <v>0</v>
      </c>
      <c r="M23" s="296" t="str">
        <f t="shared" si="1"/>
        <v>E</v>
      </c>
      <c r="N23" s="287">
        <f t="shared" si="6"/>
        <v>2</v>
      </c>
      <c r="O23" s="166"/>
      <c r="P23" s="166"/>
      <c r="Q23" s="166"/>
      <c r="R23" s="166"/>
      <c r="S23" s="166"/>
    </row>
    <row r="24" spans="1:19" s="158" customFormat="1" ht="30.95" customHeight="1" thickBot="1" x14ac:dyDescent="0.25">
      <c r="A24" s="276">
        <f>Global!A24</f>
        <v>44891</v>
      </c>
      <c r="B24" s="306">
        <f>Global!B24</f>
        <v>0.54166666666666663</v>
      </c>
      <c r="C24" s="289">
        <f>Global!C24</f>
        <v>22</v>
      </c>
      <c r="D24" s="290" t="str">
        <f>Global!D24</f>
        <v>Argentina</v>
      </c>
      <c r="E24" s="291">
        <v>3</v>
      </c>
      <c r="F24" s="292" t="s">
        <v>4</v>
      </c>
      <c r="G24" s="291">
        <v>1</v>
      </c>
      <c r="H24" s="293" t="str">
        <f>Global!H24</f>
        <v>México</v>
      </c>
      <c r="I24" s="283" t="str">
        <f t="shared" si="5"/>
        <v>L</v>
      </c>
      <c r="J24" s="284"/>
      <c r="K24" s="285">
        <f>IF(Global!E24="","",Global!E24)</f>
        <v>2</v>
      </c>
      <c r="L24" s="285">
        <f>IF(Global!G24="","",Global!G24)</f>
        <v>0</v>
      </c>
      <c r="M24" s="296" t="str">
        <f t="shared" si="1"/>
        <v>L</v>
      </c>
      <c r="N24" s="287">
        <f t="shared" si="6"/>
        <v>2</v>
      </c>
      <c r="O24" s="166"/>
      <c r="P24" s="166"/>
      <c r="Q24" s="166"/>
      <c r="R24" s="166"/>
      <c r="S24" s="166"/>
    </row>
    <row r="25" spans="1:19" s="158" customFormat="1" ht="30.95" customHeight="1" thickBot="1" x14ac:dyDescent="0.25">
      <c r="A25" s="276">
        <f>Global!A25</f>
        <v>44891</v>
      </c>
      <c r="B25" s="306">
        <f>Global!B25</f>
        <v>0.29166666666666669</v>
      </c>
      <c r="C25" s="289">
        <f>Global!C25</f>
        <v>23</v>
      </c>
      <c r="D25" s="290" t="str">
        <f>Global!D25</f>
        <v>Polonia (Poland)</v>
      </c>
      <c r="E25" s="291">
        <v>3</v>
      </c>
      <c r="F25" s="292" t="s">
        <v>4</v>
      </c>
      <c r="G25" s="291">
        <v>0</v>
      </c>
      <c r="H25" s="293" t="str">
        <f>Global!H25</f>
        <v>A. Saudita (Saudi A.)</v>
      </c>
      <c r="I25" s="283" t="str">
        <f t="shared" si="5"/>
        <v>L</v>
      </c>
      <c r="J25" s="284"/>
      <c r="K25" s="285">
        <f>IF(Global!E25="","",Global!E25)</f>
        <v>2</v>
      </c>
      <c r="L25" s="285">
        <f>IF(Global!G25="","",Global!G25)</f>
        <v>0</v>
      </c>
      <c r="M25" s="296" t="str">
        <f t="shared" si="1"/>
        <v>L</v>
      </c>
      <c r="N25" s="287">
        <f t="shared" si="6"/>
        <v>1</v>
      </c>
      <c r="O25" s="166"/>
      <c r="P25" s="166"/>
      <c r="Q25" s="166"/>
      <c r="R25" s="166"/>
      <c r="S25" s="166"/>
    </row>
    <row r="26" spans="1:19" s="158" customFormat="1" ht="30.95" customHeight="1" thickBot="1" x14ac:dyDescent="0.25">
      <c r="A26" s="276">
        <f>Global!A26</f>
        <v>44895</v>
      </c>
      <c r="B26" s="306">
        <f>Global!B26</f>
        <v>0.54166666666666663</v>
      </c>
      <c r="C26" s="289">
        <f>Global!C26</f>
        <v>37</v>
      </c>
      <c r="D26" s="290" t="str">
        <f>Global!D26</f>
        <v>Polonia (Poland)</v>
      </c>
      <c r="E26" s="291">
        <v>1</v>
      </c>
      <c r="F26" s="292" t="s">
        <v>4</v>
      </c>
      <c r="G26" s="291">
        <v>1</v>
      </c>
      <c r="H26" s="293" t="str">
        <f>Global!H26</f>
        <v>Argentina</v>
      </c>
      <c r="I26" s="283" t="str">
        <f t="shared" si="5"/>
        <v>E</v>
      </c>
      <c r="J26" s="284"/>
      <c r="K26" s="285">
        <f>IF(Global!E26="","",Global!E26)</f>
        <v>0</v>
      </c>
      <c r="L26" s="285">
        <f>IF(Global!G26="","",Global!G26)</f>
        <v>2</v>
      </c>
      <c r="M26" s="296" t="str">
        <f t="shared" si="1"/>
        <v>V</v>
      </c>
      <c r="N26" s="287">
        <f t="shared" si="6"/>
        <v>0</v>
      </c>
      <c r="O26" s="166"/>
      <c r="P26" s="166"/>
      <c r="Q26" s="166"/>
      <c r="R26" s="166"/>
      <c r="S26" s="166"/>
    </row>
    <row r="27" spans="1:19" s="158" customFormat="1" ht="30.95" customHeight="1" thickBot="1" x14ac:dyDescent="0.25">
      <c r="A27" s="276">
        <f>Global!A27</f>
        <v>44895</v>
      </c>
      <c r="B27" s="306">
        <f>Global!B27</f>
        <v>0.54166666666666663</v>
      </c>
      <c r="C27" s="289">
        <f>Global!C27</f>
        <v>38</v>
      </c>
      <c r="D27" s="290" t="str">
        <f>Global!D27</f>
        <v>A. Saudita (Saudi A.)</v>
      </c>
      <c r="E27" s="291">
        <v>1</v>
      </c>
      <c r="F27" s="292" t="s">
        <v>4</v>
      </c>
      <c r="G27" s="291">
        <v>3</v>
      </c>
      <c r="H27" s="293" t="str">
        <f>Global!H27</f>
        <v>México</v>
      </c>
      <c r="I27" s="283" t="str">
        <f t="shared" si="5"/>
        <v>V</v>
      </c>
      <c r="J27" s="284"/>
      <c r="K27" s="285">
        <f>IF(Global!E27="","",Global!E27)</f>
        <v>1</v>
      </c>
      <c r="L27" s="285">
        <f>IF(Global!G27="","",Global!G27)</f>
        <v>2</v>
      </c>
      <c r="M27" s="296" t="str">
        <f t="shared" si="1"/>
        <v>V</v>
      </c>
      <c r="N27" s="287">
        <f t="shared" si="6"/>
        <v>1</v>
      </c>
      <c r="O27" s="166"/>
      <c r="P27" s="166"/>
      <c r="Q27" s="166"/>
      <c r="R27" s="166"/>
      <c r="S27" s="166"/>
    </row>
    <row r="28" spans="1:19" s="158" customFormat="1" ht="17.25" customHeight="1" thickBot="1" x14ac:dyDescent="0.25">
      <c r="A28" s="297" t="str">
        <f>Global!A28</f>
        <v>GRUPO D (Group D )</v>
      </c>
      <c r="B28" s="298"/>
      <c r="C28" s="299"/>
      <c r="D28" s="298"/>
      <c r="E28" s="300"/>
      <c r="F28" s="298"/>
      <c r="G28" s="300"/>
      <c r="H28" s="298"/>
      <c r="I28" s="301"/>
      <c r="J28" s="117"/>
      <c r="K28" s="302"/>
      <c r="L28" s="302"/>
      <c r="M28" s="303" t="str">
        <f t="shared" si="1"/>
        <v/>
      </c>
      <c r="N28" s="304"/>
      <c r="O28" s="166"/>
      <c r="P28" s="166"/>
      <c r="Q28" s="166"/>
      <c r="R28" s="166"/>
      <c r="S28" s="166"/>
    </row>
    <row r="29" spans="1:19" s="158" customFormat="1" ht="30.95" customHeight="1" thickBot="1" x14ac:dyDescent="0.25">
      <c r="A29" s="276">
        <f>Global!A29</f>
        <v>44887</v>
      </c>
      <c r="B29" s="305">
        <f>Global!B29</f>
        <v>0.54166666666666663</v>
      </c>
      <c r="C29" s="278">
        <f>Global!C29</f>
        <v>7</v>
      </c>
      <c r="D29" s="279" t="str">
        <f>Global!D29</f>
        <v>Francia (France)</v>
      </c>
      <c r="E29" s="280">
        <v>3</v>
      </c>
      <c r="F29" s="281" t="s">
        <v>4</v>
      </c>
      <c r="G29" s="280">
        <v>0</v>
      </c>
      <c r="H29" s="282" t="str">
        <f>Global!H29</f>
        <v>Australia</v>
      </c>
      <c r="I29" s="283" t="str">
        <f t="shared" ref="I29:I34" si="7">IF(OR(E29="",G29=""),"",IF(E29&gt;G29,"L",IF(G29&gt;E29,"V","E")))</f>
        <v>L</v>
      </c>
      <c r="J29" s="284"/>
      <c r="K29" s="285">
        <f>IF(Global!E29="","",Global!E29)</f>
        <v>4</v>
      </c>
      <c r="L29" s="285">
        <f>IF(Global!G29="","",Global!G29)</f>
        <v>1</v>
      </c>
      <c r="M29" s="296" t="str">
        <f t="shared" si="1"/>
        <v>L</v>
      </c>
      <c r="N29" s="287">
        <f t="shared" ref="N29:N34" si="8">IF(M29="","",IF(AND(E29=K29,L29=G29),GPOSPuntosPorMarcador,0)+IF(M29=I29,GPOSPuntosPorGanador,0)+IF(E29-G29=K29-L29,GPOSPuntosPorDiferencia,0))</f>
        <v>2</v>
      </c>
      <c r="O29" s="166"/>
      <c r="P29" s="166"/>
      <c r="Q29" s="166"/>
      <c r="R29" s="166"/>
      <c r="S29" s="166"/>
    </row>
    <row r="30" spans="1:19" s="158" customFormat="1" ht="30.95" customHeight="1" thickBot="1" x14ac:dyDescent="0.25">
      <c r="A30" s="276">
        <f>Global!A30</f>
        <v>44887</v>
      </c>
      <c r="B30" s="306">
        <f>Global!B30</f>
        <v>0.29166666666666669</v>
      </c>
      <c r="C30" s="289">
        <f>Global!C30</f>
        <v>8</v>
      </c>
      <c r="D30" s="290" t="str">
        <f>Global!D30</f>
        <v>Dinamarca (Denmark)</v>
      </c>
      <c r="E30" s="291">
        <v>2</v>
      </c>
      <c r="F30" s="292" t="s">
        <v>4</v>
      </c>
      <c r="G30" s="291">
        <v>0</v>
      </c>
      <c r="H30" s="293" t="str">
        <f>Global!H30</f>
        <v>Túnez (Tunisia)</v>
      </c>
      <c r="I30" s="283" t="str">
        <f t="shared" si="7"/>
        <v>L</v>
      </c>
      <c r="J30" s="284"/>
      <c r="K30" s="285">
        <f>IF(Global!E30="","",Global!E30)</f>
        <v>0</v>
      </c>
      <c r="L30" s="285">
        <f>IF(Global!G30="","",Global!G30)</f>
        <v>0</v>
      </c>
      <c r="M30" s="296" t="str">
        <f t="shared" si="1"/>
        <v>E</v>
      </c>
      <c r="N30" s="287">
        <f t="shared" si="8"/>
        <v>0</v>
      </c>
      <c r="O30" s="166"/>
      <c r="P30" s="166"/>
      <c r="Q30" s="166"/>
      <c r="R30" s="166"/>
      <c r="S30" s="166"/>
    </row>
    <row r="31" spans="1:19" s="158" customFormat="1" ht="30.95" customHeight="1" thickBot="1" x14ac:dyDescent="0.25">
      <c r="A31" s="276">
        <f>Global!A31</f>
        <v>44891</v>
      </c>
      <c r="B31" s="306">
        <f>Global!B31</f>
        <v>0.41666666666666669</v>
      </c>
      <c r="C31" s="289">
        <f>Global!C31</f>
        <v>21</v>
      </c>
      <c r="D31" s="290" t="str">
        <f>Global!D31</f>
        <v>Francia (France)</v>
      </c>
      <c r="E31" s="291">
        <v>2</v>
      </c>
      <c r="F31" s="292" t="s">
        <v>4</v>
      </c>
      <c r="G31" s="291">
        <v>2</v>
      </c>
      <c r="H31" s="293" t="str">
        <f>Global!H31</f>
        <v>Dinamarca (Denmark)</v>
      </c>
      <c r="I31" s="283" t="str">
        <f t="shared" si="7"/>
        <v>E</v>
      </c>
      <c r="J31" s="284"/>
      <c r="K31" s="285">
        <f>IF(Global!E31="","",Global!E31)</f>
        <v>2</v>
      </c>
      <c r="L31" s="285">
        <f>IF(Global!G31="","",Global!G31)</f>
        <v>1</v>
      </c>
      <c r="M31" s="296" t="str">
        <f t="shared" si="1"/>
        <v>L</v>
      </c>
      <c r="N31" s="287">
        <f t="shared" si="8"/>
        <v>0</v>
      </c>
      <c r="O31" s="166"/>
      <c r="P31" s="166"/>
      <c r="Q31" s="166"/>
      <c r="R31" s="166"/>
      <c r="S31" s="166"/>
    </row>
    <row r="32" spans="1:19" s="158" customFormat="1" ht="30.95" customHeight="1" thickBot="1" x14ac:dyDescent="0.25">
      <c r="A32" s="276">
        <f>Global!A32</f>
        <v>44891</v>
      </c>
      <c r="B32" s="306">
        <f>Global!B32</f>
        <v>0.16666666666666666</v>
      </c>
      <c r="C32" s="289">
        <f>Global!C32</f>
        <v>24</v>
      </c>
      <c r="D32" s="290" t="str">
        <f>Global!D32</f>
        <v>Túnez (Tunisia)</v>
      </c>
      <c r="E32" s="291">
        <v>1</v>
      </c>
      <c r="F32" s="292" t="s">
        <v>4</v>
      </c>
      <c r="G32" s="291">
        <v>2</v>
      </c>
      <c r="H32" s="293" t="str">
        <f>Global!H32</f>
        <v>Australia</v>
      </c>
      <c r="I32" s="283" t="str">
        <f t="shared" si="7"/>
        <v>V</v>
      </c>
      <c r="J32" s="284"/>
      <c r="K32" s="285">
        <f>IF(Global!E32="","",Global!E32)</f>
        <v>0</v>
      </c>
      <c r="L32" s="285">
        <f>IF(Global!G32="","",Global!G32)</f>
        <v>1</v>
      </c>
      <c r="M32" s="296" t="str">
        <f t="shared" si="1"/>
        <v>V</v>
      </c>
      <c r="N32" s="287">
        <f t="shared" si="8"/>
        <v>2</v>
      </c>
      <c r="O32" s="166"/>
      <c r="P32" s="166"/>
      <c r="Q32" s="166"/>
      <c r="R32" s="166"/>
      <c r="S32" s="166"/>
    </row>
    <row r="33" spans="1:19" s="158" customFormat="1" ht="30.95" customHeight="1" thickBot="1" x14ac:dyDescent="0.25">
      <c r="A33" s="276">
        <f>Global!A33</f>
        <v>44895</v>
      </c>
      <c r="B33" s="306">
        <f>Global!B33</f>
        <v>0.375</v>
      </c>
      <c r="C33" s="289">
        <f>Global!C33</f>
        <v>39</v>
      </c>
      <c r="D33" s="290" t="str">
        <f>Global!D33</f>
        <v>Túnez (Tunisia)</v>
      </c>
      <c r="E33" s="291">
        <v>0</v>
      </c>
      <c r="F33" s="292" t="s">
        <v>4</v>
      </c>
      <c r="G33" s="291">
        <v>3</v>
      </c>
      <c r="H33" s="293" t="str">
        <f>Global!H33</f>
        <v>Francia (France)</v>
      </c>
      <c r="I33" s="283" t="str">
        <f t="shared" si="7"/>
        <v>V</v>
      </c>
      <c r="J33" s="284"/>
      <c r="K33" s="285">
        <f>IF(Global!E33="","",Global!E33)</f>
        <v>1</v>
      </c>
      <c r="L33" s="285">
        <f>IF(Global!G33="","",Global!G33)</f>
        <v>0</v>
      </c>
      <c r="M33" s="296" t="str">
        <f t="shared" si="1"/>
        <v>L</v>
      </c>
      <c r="N33" s="287">
        <f t="shared" si="8"/>
        <v>0</v>
      </c>
      <c r="O33" s="166"/>
      <c r="P33" s="166"/>
      <c r="Q33" s="166"/>
      <c r="R33" s="166"/>
      <c r="S33" s="166"/>
    </row>
    <row r="34" spans="1:19" s="158" customFormat="1" ht="30.95" customHeight="1" thickBot="1" x14ac:dyDescent="0.25">
      <c r="A34" s="276">
        <f>Global!A34</f>
        <v>44895</v>
      </c>
      <c r="B34" s="306">
        <f>Global!B34</f>
        <v>0.375</v>
      </c>
      <c r="C34" s="289">
        <f>Global!C34</f>
        <v>40</v>
      </c>
      <c r="D34" s="290" t="str">
        <f>Global!D34</f>
        <v>Australia</v>
      </c>
      <c r="E34" s="291">
        <v>0</v>
      </c>
      <c r="F34" s="292" t="s">
        <v>4</v>
      </c>
      <c r="G34" s="291">
        <v>1</v>
      </c>
      <c r="H34" s="293" t="str">
        <f>Global!H34</f>
        <v>Dinamarca (Denmark)</v>
      </c>
      <c r="I34" s="283" t="str">
        <f t="shared" si="7"/>
        <v>V</v>
      </c>
      <c r="J34" s="284"/>
      <c r="K34" s="285">
        <f>IF(Global!E34="","",Global!E34)</f>
        <v>1</v>
      </c>
      <c r="L34" s="285">
        <f>IF(Global!G34="","",Global!G34)</f>
        <v>0</v>
      </c>
      <c r="M34" s="296" t="str">
        <f t="shared" si="1"/>
        <v>L</v>
      </c>
      <c r="N34" s="287">
        <f t="shared" si="8"/>
        <v>0</v>
      </c>
      <c r="O34" s="166"/>
      <c r="P34" s="166"/>
      <c r="Q34" s="166"/>
      <c r="R34" s="166"/>
      <c r="S34" s="166"/>
    </row>
    <row r="35" spans="1:19" s="158" customFormat="1" ht="17.25" customHeight="1" thickBot="1" x14ac:dyDescent="0.25">
      <c r="A35" s="297" t="str">
        <f>Global!A35</f>
        <v>Grupo E  (Group  E)</v>
      </c>
      <c r="B35" s="298"/>
      <c r="C35" s="299"/>
      <c r="D35" s="298"/>
      <c r="E35" s="300"/>
      <c r="F35" s="298"/>
      <c r="G35" s="300"/>
      <c r="H35" s="298"/>
      <c r="I35" s="301"/>
      <c r="J35" s="117"/>
      <c r="K35" s="302"/>
      <c r="L35" s="302"/>
      <c r="M35" s="303" t="str">
        <f t="shared" si="1"/>
        <v/>
      </c>
      <c r="N35" s="304"/>
      <c r="O35" s="166"/>
      <c r="P35" s="166"/>
      <c r="Q35" s="166"/>
      <c r="R35" s="166"/>
      <c r="S35" s="166"/>
    </row>
    <row r="36" spans="1:19" s="158" customFormat="1" ht="30.95" customHeight="1" thickBot="1" x14ac:dyDescent="0.25">
      <c r="A36" s="276">
        <f>Global!A36</f>
        <v>44888</v>
      </c>
      <c r="B36" s="305">
        <f>Global!B36</f>
        <v>0.41666666666666669</v>
      </c>
      <c r="C36" s="278">
        <f>Global!C36</f>
        <v>9</v>
      </c>
      <c r="D36" s="279" t="str">
        <f>Global!D36</f>
        <v>España (Spain)</v>
      </c>
      <c r="E36" s="280">
        <v>2</v>
      </c>
      <c r="F36" s="281" t="s">
        <v>4</v>
      </c>
      <c r="G36" s="280">
        <v>1</v>
      </c>
      <c r="H36" s="282" t="str">
        <f>Global!H36</f>
        <v>Costa Rica</v>
      </c>
      <c r="I36" s="283" t="str">
        <f t="shared" ref="I36:I41" si="9">IF(OR(E36="",G36=""),"",IF(E36&gt;G36,"L",IF(G36&gt;E36,"V","E")))</f>
        <v>L</v>
      </c>
      <c r="J36" s="284"/>
      <c r="K36" s="285">
        <f>IF(Global!E36="","",Global!E36)</f>
        <v>7</v>
      </c>
      <c r="L36" s="285">
        <f>IF(Global!G36="","",Global!G36)</f>
        <v>0</v>
      </c>
      <c r="M36" s="296" t="str">
        <f t="shared" si="1"/>
        <v>L</v>
      </c>
      <c r="N36" s="287">
        <f t="shared" ref="N36:N41" si="10">IF(M36="","",IF(AND(E36=K36,L36=G36),GPOSPuntosPorMarcador,0)+IF(M36=I36,GPOSPuntosPorGanador,0)+IF(E36-G36=K36-L36,GPOSPuntosPorDiferencia,0))</f>
        <v>1</v>
      </c>
      <c r="O36" s="166"/>
      <c r="P36" s="166"/>
      <c r="Q36" s="166"/>
      <c r="R36" s="166"/>
      <c r="S36" s="166"/>
    </row>
    <row r="37" spans="1:19" s="158" customFormat="1" ht="30.95" customHeight="1" thickBot="1" x14ac:dyDescent="0.25">
      <c r="A37" s="276">
        <f>Global!A37</f>
        <v>44888</v>
      </c>
      <c r="B37" s="306">
        <f>Global!B37</f>
        <v>0.29166666666666669</v>
      </c>
      <c r="C37" s="289">
        <f>Global!C37</f>
        <v>10</v>
      </c>
      <c r="D37" s="290" t="str">
        <f>Global!D37</f>
        <v>Alemania (Germany)</v>
      </c>
      <c r="E37" s="291">
        <v>4</v>
      </c>
      <c r="F37" s="292" t="s">
        <v>4</v>
      </c>
      <c r="G37" s="291">
        <v>1</v>
      </c>
      <c r="H37" s="293" t="str">
        <f>Global!H37</f>
        <v>Japón (Japan)</v>
      </c>
      <c r="I37" s="283" t="str">
        <f t="shared" si="9"/>
        <v>L</v>
      </c>
      <c r="J37" s="284"/>
      <c r="K37" s="285">
        <f>IF(Global!E37="","",Global!E37)</f>
        <v>1</v>
      </c>
      <c r="L37" s="285">
        <f>IF(Global!G37="","",Global!G37)</f>
        <v>2</v>
      </c>
      <c r="M37" s="296" t="str">
        <f t="shared" si="1"/>
        <v>V</v>
      </c>
      <c r="N37" s="287">
        <f t="shared" si="10"/>
        <v>0</v>
      </c>
      <c r="O37" s="166"/>
      <c r="P37" s="166"/>
      <c r="Q37" s="166"/>
      <c r="R37" s="166"/>
      <c r="S37" s="166"/>
    </row>
    <row r="38" spans="1:19" s="158" customFormat="1" ht="30.95" customHeight="1" thickBot="1" x14ac:dyDescent="0.25">
      <c r="A38" s="276">
        <f>Global!A38</f>
        <v>44892</v>
      </c>
      <c r="B38" s="306">
        <f>Global!B38</f>
        <v>0.54166666666666663</v>
      </c>
      <c r="C38" s="289">
        <f>Global!C38</f>
        <v>25</v>
      </c>
      <c r="D38" s="290" t="str">
        <f>Global!D38</f>
        <v>España (Spain)</v>
      </c>
      <c r="E38" s="291">
        <v>3</v>
      </c>
      <c r="F38" s="292" t="s">
        <v>4</v>
      </c>
      <c r="G38" s="291">
        <v>2</v>
      </c>
      <c r="H38" s="293" t="str">
        <f>Global!H38</f>
        <v>Alemania (Germany)</v>
      </c>
      <c r="I38" s="283" t="str">
        <f t="shared" si="9"/>
        <v>L</v>
      </c>
      <c r="J38" s="284"/>
      <c r="K38" s="285">
        <f>IF(Global!E38="","",Global!E38)</f>
        <v>1</v>
      </c>
      <c r="L38" s="285">
        <f>IF(Global!G38="","",Global!G38)</f>
        <v>1</v>
      </c>
      <c r="M38" s="296" t="str">
        <f t="shared" si="1"/>
        <v>E</v>
      </c>
      <c r="N38" s="287">
        <f t="shared" si="10"/>
        <v>0</v>
      </c>
      <c r="O38" s="166"/>
      <c r="P38" s="166"/>
      <c r="Q38" s="166"/>
      <c r="R38" s="166"/>
      <c r="S38" s="166"/>
    </row>
    <row r="39" spans="1:19" s="158" customFormat="1" ht="30.95" customHeight="1" thickBot="1" x14ac:dyDescent="0.25">
      <c r="A39" s="276">
        <f>Global!A39</f>
        <v>44892</v>
      </c>
      <c r="B39" s="306">
        <f>Global!B39</f>
        <v>0.16666666666666666</v>
      </c>
      <c r="C39" s="289">
        <f>Global!C39</f>
        <v>26</v>
      </c>
      <c r="D39" s="290" t="str">
        <f>Global!D39</f>
        <v>Japón (Japan)</v>
      </c>
      <c r="E39" s="280">
        <v>0</v>
      </c>
      <c r="F39" s="292" t="s">
        <v>4</v>
      </c>
      <c r="G39" s="280">
        <v>0</v>
      </c>
      <c r="H39" s="293" t="str">
        <f>Global!H39</f>
        <v>Costa Rica</v>
      </c>
      <c r="I39" s="283" t="str">
        <f t="shared" si="9"/>
        <v>E</v>
      </c>
      <c r="J39" s="284"/>
      <c r="K39" s="285">
        <f>IF(Global!E39="","",Global!E39)</f>
        <v>0</v>
      </c>
      <c r="L39" s="285">
        <f>IF(Global!G39="","",Global!G39)</f>
        <v>1</v>
      </c>
      <c r="M39" s="296" t="str">
        <f t="shared" si="1"/>
        <v>V</v>
      </c>
      <c r="N39" s="287">
        <f t="shared" si="10"/>
        <v>0</v>
      </c>
      <c r="O39" s="166"/>
      <c r="P39" s="166"/>
      <c r="Q39" s="166"/>
      <c r="R39" s="166"/>
      <c r="S39" s="166"/>
    </row>
    <row r="40" spans="1:19" s="158" customFormat="1" ht="30.95" customHeight="1" thickBot="1" x14ac:dyDescent="0.25">
      <c r="A40" s="276">
        <f>Global!A40</f>
        <v>44896</v>
      </c>
      <c r="B40" s="306">
        <f>Global!B40</f>
        <v>0.54166666666666663</v>
      </c>
      <c r="C40" s="289">
        <f>Global!C40</f>
        <v>43</v>
      </c>
      <c r="D40" s="290" t="str">
        <f>Global!D40</f>
        <v>Japón (Japan)</v>
      </c>
      <c r="E40" s="307">
        <v>1</v>
      </c>
      <c r="F40" s="292" t="s">
        <v>4</v>
      </c>
      <c r="G40" s="307">
        <v>3</v>
      </c>
      <c r="H40" s="293" t="str">
        <f>Global!H40</f>
        <v>España (Spain)</v>
      </c>
      <c r="I40" s="283" t="str">
        <f t="shared" si="9"/>
        <v>V</v>
      </c>
      <c r="J40" s="284"/>
      <c r="K40" s="285">
        <f>IF(Global!E40="","",Global!E40)</f>
        <v>2</v>
      </c>
      <c r="L40" s="285">
        <f>IF(Global!G40="","",Global!G40)</f>
        <v>1</v>
      </c>
      <c r="M40" s="296" t="str">
        <f t="shared" si="1"/>
        <v>L</v>
      </c>
      <c r="N40" s="287">
        <f t="shared" si="10"/>
        <v>0</v>
      </c>
      <c r="O40" s="166"/>
      <c r="P40" s="166"/>
      <c r="Q40" s="166"/>
      <c r="R40" s="166"/>
      <c r="S40" s="166"/>
    </row>
    <row r="41" spans="1:19" s="158" customFormat="1" ht="30.95" customHeight="1" thickBot="1" x14ac:dyDescent="0.25">
      <c r="A41" s="276">
        <f>Global!A41</f>
        <v>44896</v>
      </c>
      <c r="B41" s="306">
        <f>Global!B41</f>
        <v>0.54166666666666663</v>
      </c>
      <c r="C41" s="289">
        <f>Global!C41</f>
        <v>44</v>
      </c>
      <c r="D41" s="290" t="str">
        <f>Global!D41</f>
        <v>Costa Rica</v>
      </c>
      <c r="E41" s="280">
        <v>0</v>
      </c>
      <c r="F41" s="292" t="s">
        <v>4</v>
      </c>
      <c r="G41" s="280">
        <v>2</v>
      </c>
      <c r="H41" s="293" t="str">
        <f>Global!H41</f>
        <v>Alemania (Germany)</v>
      </c>
      <c r="I41" s="283" t="str">
        <f t="shared" si="9"/>
        <v>V</v>
      </c>
      <c r="J41" s="284"/>
      <c r="K41" s="285">
        <f>IF(Global!E41="","",Global!E41)</f>
        <v>2</v>
      </c>
      <c r="L41" s="285">
        <f>IF(Global!G41="","",Global!G41)</f>
        <v>4</v>
      </c>
      <c r="M41" s="296" t="str">
        <f t="shared" si="1"/>
        <v>V</v>
      </c>
      <c r="N41" s="287">
        <f t="shared" si="10"/>
        <v>2</v>
      </c>
      <c r="O41" s="166"/>
      <c r="P41" s="166"/>
      <c r="Q41" s="166"/>
      <c r="R41" s="166"/>
      <c r="S41" s="166"/>
    </row>
    <row r="42" spans="1:19" s="158" customFormat="1" ht="17.25" customHeight="1" thickBot="1" x14ac:dyDescent="0.25">
      <c r="A42" s="297" t="str">
        <f>Global!A42</f>
        <v>GRUPO F (Group F )</v>
      </c>
      <c r="B42" s="298"/>
      <c r="C42" s="299"/>
      <c r="D42" s="298"/>
      <c r="E42" s="300"/>
      <c r="F42" s="298"/>
      <c r="G42" s="300"/>
      <c r="H42" s="298"/>
      <c r="I42" s="301"/>
      <c r="J42" s="117"/>
      <c r="K42" s="302"/>
      <c r="L42" s="302"/>
      <c r="M42" s="303" t="str">
        <f t="shared" si="1"/>
        <v/>
      </c>
      <c r="N42" s="304"/>
      <c r="O42" s="166"/>
      <c r="P42" s="166"/>
      <c r="Q42" s="166"/>
      <c r="R42" s="166"/>
      <c r="S42" s="166"/>
    </row>
    <row r="43" spans="1:19" s="158" customFormat="1" ht="30.95" customHeight="1" thickBot="1" x14ac:dyDescent="0.25">
      <c r="A43" s="276">
        <f>Global!A43</f>
        <v>44888</v>
      </c>
      <c r="B43" s="305">
        <f>Global!B43</f>
        <v>0.54166666666666663</v>
      </c>
      <c r="C43" s="278">
        <f>Global!C43</f>
        <v>11</v>
      </c>
      <c r="D43" s="279" t="str">
        <f>Global!D43</f>
        <v>Bélgica (Belgium)</v>
      </c>
      <c r="E43" s="280">
        <v>1</v>
      </c>
      <c r="F43" s="281" t="s">
        <v>4</v>
      </c>
      <c r="G43" s="280">
        <v>1</v>
      </c>
      <c r="H43" s="282" t="str">
        <f>Global!H43</f>
        <v>Canada</v>
      </c>
      <c r="I43" s="283" t="str">
        <f t="shared" ref="I43:I48" si="11">IF(OR(E43="",G43=""),"",IF(E43&gt;G43,"L",IF(G43&gt;E43,"V","E")))</f>
        <v>E</v>
      </c>
      <c r="J43" s="284"/>
      <c r="K43" s="285">
        <f>IF(Global!E43="","",Global!E43)</f>
        <v>1</v>
      </c>
      <c r="L43" s="285">
        <f>IF(Global!G43="","",Global!G43)</f>
        <v>0</v>
      </c>
      <c r="M43" s="296" t="str">
        <f t="shared" si="1"/>
        <v>L</v>
      </c>
      <c r="N43" s="287">
        <f t="shared" ref="N43:N48" si="12">IF(M43="","",IF(AND(E43=K43,L43=G43),GPOSPuntosPorMarcador,0)+IF(M43=I43,GPOSPuntosPorGanador,0)+IF(E43-G43=K43-L43,GPOSPuntosPorDiferencia,0))</f>
        <v>0</v>
      </c>
      <c r="O43" s="166"/>
      <c r="P43" s="166"/>
      <c r="Q43" s="166"/>
      <c r="R43" s="166"/>
      <c r="S43" s="166"/>
    </row>
    <row r="44" spans="1:19" s="158" customFormat="1" ht="30.95" customHeight="1" thickBot="1" x14ac:dyDescent="0.25">
      <c r="A44" s="276">
        <f>Global!A44</f>
        <v>44888</v>
      </c>
      <c r="B44" s="306">
        <f>Global!B44</f>
        <v>0.16666666666666666</v>
      </c>
      <c r="C44" s="289">
        <f>Global!C44</f>
        <v>12</v>
      </c>
      <c r="D44" s="290" t="str">
        <f>Global!D44</f>
        <v>Marruecos (Morocco)</v>
      </c>
      <c r="E44" s="291">
        <v>0</v>
      </c>
      <c r="F44" s="292" t="s">
        <v>4</v>
      </c>
      <c r="G44" s="291">
        <v>2</v>
      </c>
      <c r="H44" s="293" t="str">
        <f>Global!H44</f>
        <v>Croacia</v>
      </c>
      <c r="I44" s="283" t="str">
        <f t="shared" si="11"/>
        <v>V</v>
      </c>
      <c r="J44" s="284"/>
      <c r="K44" s="285">
        <f>IF(Global!E44="","",Global!E44)</f>
        <v>0</v>
      </c>
      <c r="L44" s="285">
        <f>IF(Global!G44="","",Global!G44)</f>
        <v>0</v>
      </c>
      <c r="M44" s="296" t="str">
        <f t="shared" si="1"/>
        <v>E</v>
      </c>
      <c r="N44" s="287">
        <f t="shared" si="12"/>
        <v>0</v>
      </c>
      <c r="O44" s="166"/>
      <c r="P44" s="166"/>
      <c r="Q44" s="166"/>
      <c r="R44" s="166"/>
      <c r="S44" s="166"/>
    </row>
    <row r="45" spans="1:19" s="158" customFormat="1" ht="30.95" customHeight="1" thickBot="1" x14ac:dyDescent="0.25">
      <c r="A45" s="276">
        <f>Global!A45</f>
        <v>44892</v>
      </c>
      <c r="B45" s="306">
        <f>Global!B45</f>
        <v>0.29166666666666669</v>
      </c>
      <c r="C45" s="289">
        <f>Global!C45</f>
        <v>27</v>
      </c>
      <c r="D45" s="290" t="str">
        <f>Global!D45</f>
        <v>Bélgica (Belgium)</v>
      </c>
      <c r="E45" s="291">
        <v>3</v>
      </c>
      <c r="F45" s="292" t="s">
        <v>4</v>
      </c>
      <c r="G45" s="291">
        <v>0</v>
      </c>
      <c r="H45" s="293" t="str">
        <f>Global!H45</f>
        <v>Marruecos (Morocco)</v>
      </c>
      <c r="I45" s="283" t="str">
        <f t="shared" si="11"/>
        <v>L</v>
      </c>
      <c r="J45" s="284"/>
      <c r="K45" s="285">
        <f>IF(Global!E45="","",Global!E45)</f>
        <v>0</v>
      </c>
      <c r="L45" s="285">
        <f>IF(Global!G45="","",Global!G45)</f>
        <v>2</v>
      </c>
      <c r="M45" s="296" t="str">
        <f t="shared" si="1"/>
        <v>V</v>
      </c>
      <c r="N45" s="287">
        <f t="shared" si="12"/>
        <v>0</v>
      </c>
      <c r="O45" s="166"/>
      <c r="P45" s="166"/>
      <c r="Q45" s="166"/>
      <c r="R45" s="166"/>
      <c r="S45" s="166"/>
    </row>
    <row r="46" spans="1:19" s="158" customFormat="1" ht="30.95" customHeight="1" thickBot="1" x14ac:dyDescent="0.25">
      <c r="A46" s="276">
        <f>Global!A46</f>
        <v>44892</v>
      </c>
      <c r="B46" s="306">
        <f>Global!B46</f>
        <v>0.41666666666666669</v>
      </c>
      <c r="C46" s="289">
        <f>Global!C46</f>
        <v>28</v>
      </c>
      <c r="D46" s="290" t="str">
        <f>Global!D46</f>
        <v>Croacia</v>
      </c>
      <c r="E46" s="291">
        <v>1</v>
      </c>
      <c r="F46" s="292" t="s">
        <v>4</v>
      </c>
      <c r="G46" s="291">
        <v>1</v>
      </c>
      <c r="H46" s="293" t="str">
        <f>Global!H46</f>
        <v>Canada</v>
      </c>
      <c r="I46" s="283" t="str">
        <f t="shared" si="11"/>
        <v>E</v>
      </c>
      <c r="J46" s="284"/>
      <c r="K46" s="285">
        <f>IF(Global!E46="","",Global!E46)</f>
        <v>4</v>
      </c>
      <c r="L46" s="285">
        <f>IF(Global!G46="","",Global!G46)</f>
        <v>1</v>
      </c>
      <c r="M46" s="296" t="str">
        <f t="shared" si="1"/>
        <v>L</v>
      </c>
      <c r="N46" s="287">
        <f t="shared" si="12"/>
        <v>0</v>
      </c>
      <c r="O46" s="166"/>
      <c r="P46" s="166"/>
      <c r="Q46" s="166"/>
      <c r="R46" s="166"/>
      <c r="S46" s="166"/>
    </row>
    <row r="47" spans="1:19" s="158" customFormat="1" ht="30.95" customHeight="1" thickBot="1" x14ac:dyDescent="0.25">
      <c r="A47" s="276">
        <f>Global!A47</f>
        <v>44896</v>
      </c>
      <c r="B47" s="306">
        <f>Global!B47</f>
        <v>0.375</v>
      </c>
      <c r="C47" s="289">
        <f>Global!C47</f>
        <v>41</v>
      </c>
      <c r="D47" s="290" t="str">
        <f>Global!D47</f>
        <v>Croacia</v>
      </c>
      <c r="E47" s="291">
        <v>2</v>
      </c>
      <c r="F47" s="292" t="s">
        <v>4</v>
      </c>
      <c r="G47" s="291">
        <v>2</v>
      </c>
      <c r="H47" s="293" t="str">
        <f>Global!H47</f>
        <v>Bélgica (Belgium)</v>
      </c>
      <c r="I47" s="283" t="str">
        <f t="shared" si="11"/>
        <v>E</v>
      </c>
      <c r="J47" s="284"/>
      <c r="K47" s="285">
        <f>IF(Global!E47="","",Global!E47)</f>
        <v>0</v>
      </c>
      <c r="L47" s="285">
        <f>IF(Global!G47="","",Global!G47)</f>
        <v>0</v>
      </c>
      <c r="M47" s="296" t="str">
        <f t="shared" si="1"/>
        <v>E</v>
      </c>
      <c r="N47" s="287">
        <f t="shared" si="12"/>
        <v>2</v>
      </c>
      <c r="O47" s="166"/>
      <c r="P47" s="166"/>
      <c r="Q47" s="166"/>
      <c r="R47" s="166"/>
      <c r="S47" s="166"/>
    </row>
    <row r="48" spans="1:19" s="158" customFormat="1" ht="30.95" customHeight="1" thickBot="1" x14ac:dyDescent="0.25">
      <c r="A48" s="276">
        <f>Global!A48</f>
        <v>44896</v>
      </c>
      <c r="B48" s="306">
        <f>Global!B48</f>
        <v>0.375</v>
      </c>
      <c r="C48" s="289">
        <f>Global!C48</f>
        <v>42</v>
      </c>
      <c r="D48" s="308" t="str">
        <f>Global!D48</f>
        <v>Canada</v>
      </c>
      <c r="E48" s="291">
        <v>3</v>
      </c>
      <c r="F48" s="309" t="s">
        <v>4</v>
      </c>
      <c r="G48" s="291">
        <v>0</v>
      </c>
      <c r="H48" s="310" t="str">
        <f>Global!H48</f>
        <v>Marruecos (Morocco)</v>
      </c>
      <c r="I48" s="283" t="str">
        <f t="shared" si="11"/>
        <v>L</v>
      </c>
      <c r="J48" s="311"/>
      <c r="K48" s="285">
        <f>IF(Global!E48="","",Global!E48)</f>
        <v>1</v>
      </c>
      <c r="L48" s="285">
        <f>IF(Global!G48="","",Global!G48)</f>
        <v>2</v>
      </c>
      <c r="M48" s="286" t="str">
        <f t="shared" si="1"/>
        <v>V</v>
      </c>
      <c r="N48" s="287">
        <f t="shared" si="12"/>
        <v>0</v>
      </c>
      <c r="O48" s="166"/>
      <c r="P48" s="166"/>
      <c r="Q48" s="166"/>
      <c r="R48" s="166"/>
      <c r="S48" s="166"/>
    </row>
    <row r="49" spans="1:19" s="158" customFormat="1" ht="17.25" customHeight="1" thickBot="1" x14ac:dyDescent="0.25">
      <c r="A49" s="297" t="str">
        <f>Global!A49</f>
        <v>GRUPO G (Group  G)</v>
      </c>
      <c r="B49" s="298"/>
      <c r="C49" s="299"/>
      <c r="D49" s="298"/>
      <c r="E49" s="300"/>
      <c r="F49" s="298"/>
      <c r="G49" s="300"/>
      <c r="H49" s="298"/>
      <c r="I49" s="301"/>
      <c r="J49" s="117"/>
      <c r="K49" s="302"/>
      <c r="L49" s="302"/>
      <c r="M49" s="303" t="str">
        <f t="shared" si="1"/>
        <v/>
      </c>
      <c r="N49" s="304"/>
      <c r="O49" s="166"/>
      <c r="P49" s="166"/>
      <c r="Q49" s="166"/>
      <c r="R49" s="166"/>
      <c r="S49" s="166"/>
    </row>
    <row r="50" spans="1:19" s="158" customFormat="1" ht="30.95" customHeight="1" thickBot="1" x14ac:dyDescent="0.25">
      <c r="A50" s="276">
        <f>Global!A50</f>
        <v>44889</v>
      </c>
      <c r="B50" s="305">
        <f>Global!B50</f>
        <v>0.54166666666666663</v>
      </c>
      <c r="C50" s="278">
        <f>Global!C50</f>
        <v>13</v>
      </c>
      <c r="D50" s="279" t="str">
        <f>Global!D50</f>
        <v>Brasil (Brazil)</v>
      </c>
      <c r="E50" s="280">
        <v>3</v>
      </c>
      <c r="F50" s="281" t="s">
        <v>4</v>
      </c>
      <c r="G50" s="280">
        <v>1</v>
      </c>
      <c r="H50" s="282" t="str">
        <f>Global!H50</f>
        <v>Serbia</v>
      </c>
      <c r="I50" s="283" t="str">
        <f t="shared" ref="I50:I55" si="13">IF(OR(E50="",G50=""),"",IF(E50&gt;G50,"L",IF(G50&gt;E50,"V","E")))</f>
        <v>L</v>
      </c>
      <c r="J50" s="284"/>
      <c r="K50" s="285">
        <f>IF(Global!E50="","",Global!E50)</f>
        <v>2</v>
      </c>
      <c r="L50" s="285">
        <f>IF(Global!G50="","",Global!G50)</f>
        <v>0</v>
      </c>
      <c r="M50" s="296" t="str">
        <f t="shared" si="1"/>
        <v>L</v>
      </c>
      <c r="N50" s="287">
        <f t="shared" ref="N50:N55" si="14">IF(M50="","",IF(AND(E50=K50,L50=G50),GPOSPuntosPorMarcador,0)+IF(M50=I50,GPOSPuntosPorGanador,0)+IF(E50-G50=K50-L50,GPOSPuntosPorDiferencia,0))</f>
        <v>2</v>
      </c>
      <c r="O50" s="166"/>
      <c r="P50" s="166"/>
      <c r="Q50" s="166"/>
      <c r="R50" s="166"/>
      <c r="S50" s="166"/>
    </row>
    <row r="51" spans="1:19" s="158" customFormat="1" ht="30.95" customHeight="1" thickBot="1" x14ac:dyDescent="0.25">
      <c r="A51" s="276">
        <f>Global!A51</f>
        <v>44889</v>
      </c>
      <c r="B51" s="306">
        <f>Global!B51</f>
        <v>0.16666666666666666</v>
      </c>
      <c r="C51" s="289">
        <f>Global!C51</f>
        <v>14</v>
      </c>
      <c r="D51" s="290" t="str">
        <f>Global!D51</f>
        <v>Suiza (Switzerland)</v>
      </c>
      <c r="E51" s="291">
        <v>4</v>
      </c>
      <c r="F51" s="292" t="s">
        <v>4</v>
      </c>
      <c r="G51" s="291">
        <v>2</v>
      </c>
      <c r="H51" s="293" t="str">
        <f>Global!H51</f>
        <v>Camerún (Cameroon)</v>
      </c>
      <c r="I51" s="283" t="str">
        <f t="shared" si="13"/>
        <v>L</v>
      </c>
      <c r="J51" s="284"/>
      <c r="K51" s="285">
        <f>IF(Global!E51="","",Global!E51)</f>
        <v>1</v>
      </c>
      <c r="L51" s="285">
        <f>IF(Global!G51="","",Global!G51)</f>
        <v>0</v>
      </c>
      <c r="M51" s="296" t="str">
        <f t="shared" si="1"/>
        <v>L</v>
      </c>
      <c r="N51" s="287">
        <f t="shared" si="14"/>
        <v>1</v>
      </c>
      <c r="O51" s="166"/>
      <c r="P51" s="166"/>
      <c r="Q51" s="166"/>
      <c r="R51" s="166"/>
      <c r="S51" s="166"/>
    </row>
    <row r="52" spans="1:19" s="158" customFormat="1" ht="30.95" customHeight="1" thickBot="1" x14ac:dyDescent="0.25">
      <c r="A52" s="276">
        <f>Global!A52</f>
        <v>44893</v>
      </c>
      <c r="B52" s="306">
        <f>Global!B52</f>
        <v>0.41666666666666669</v>
      </c>
      <c r="C52" s="289">
        <f>Global!C52</f>
        <v>29</v>
      </c>
      <c r="D52" s="290" t="str">
        <f>Global!D52</f>
        <v>Brasil (Brazil)</v>
      </c>
      <c r="E52" s="291">
        <v>1</v>
      </c>
      <c r="F52" s="292" t="s">
        <v>4</v>
      </c>
      <c r="G52" s="291">
        <v>0</v>
      </c>
      <c r="H52" s="293" t="str">
        <f>Global!H52</f>
        <v>Suiza (Switzerland)</v>
      </c>
      <c r="I52" s="283" t="str">
        <f t="shared" si="13"/>
        <v>L</v>
      </c>
      <c r="J52" s="284"/>
      <c r="K52" s="285">
        <f>IF(Global!E52="","",Global!E52)</f>
        <v>1</v>
      </c>
      <c r="L52" s="285">
        <f>IF(Global!G52="","",Global!G52)</f>
        <v>0</v>
      </c>
      <c r="M52" s="296" t="str">
        <f t="shared" si="1"/>
        <v>L</v>
      </c>
      <c r="N52" s="287">
        <f t="shared" si="14"/>
        <v>3</v>
      </c>
      <c r="O52" s="166"/>
      <c r="P52" s="166"/>
      <c r="Q52" s="166"/>
      <c r="R52" s="166"/>
      <c r="S52" s="166"/>
    </row>
    <row r="53" spans="1:19" s="158" customFormat="1" ht="30.95" customHeight="1" thickBot="1" x14ac:dyDescent="0.25">
      <c r="A53" s="276">
        <f>Global!A53</f>
        <v>44893</v>
      </c>
      <c r="B53" s="306">
        <f>Global!B53</f>
        <v>0.16666666666666666</v>
      </c>
      <c r="C53" s="289">
        <f>Global!C53</f>
        <v>30</v>
      </c>
      <c r="D53" s="290" t="str">
        <f>Global!D53</f>
        <v>Camerún (Cameroon)</v>
      </c>
      <c r="E53" s="291">
        <v>1</v>
      </c>
      <c r="F53" s="292" t="s">
        <v>4</v>
      </c>
      <c r="G53" s="291">
        <v>2</v>
      </c>
      <c r="H53" s="293" t="str">
        <f>Global!H53</f>
        <v>Serbia</v>
      </c>
      <c r="I53" s="283" t="str">
        <f t="shared" si="13"/>
        <v>V</v>
      </c>
      <c r="J53" s="284"/>
      <c r="K53" s="285">
        <f>IF(Global!E53="","",Global!E53)</f>
        <v>3</v>
      </c>
      <c r="L53" s="285">
        <f>IF(Global!G53="","",Global!G53)</f>
        <v>3</v>
      </c>
      <c r="M53" s="296" t="str">
        <f t="shared" si="1"/>
        <v>E</v>
      </c>
      <c r="N53" s="287">
        <f t="shared" si="14"/>
        <v>0</v>
      </c>
      <c r="O53" s="166"/>
      <c r="P53" s="166"/>
      <c r="Q53" s="166"/>
      <c r="R53" s="166"/>
      <c r="S53" s="166"/>
    </row>
    <row r="54" spans="1:19" s="158" customFormat="1" ht="30.95" customHeight="1" thickBot="1" x14ac:dyDescent="0.25">
      <c r="A54" s="276">
        <f>Global!A54</f>
        <v>44897</v>
      </c>
      <c r="B54" s="306">
        <f>Global!B54</f>
        <v>0.54166666666666663</v>
      </c>
      <c r="C54" s="289">
        <f>Global!C54</f>
        <v>45</v>
      </c>
      <c r="D54" s="290" t="str">
        <f>Global!D54</f>
        <v>Camerún (Cameroon)</v>
      </c>
      <c r="E54" s="291">
        <v>1</v>
      </c>
      <c r="F54" s="292" t="s">
        <v>4</v>
      </c>
      <c r="G54" s="291">
        <v>3</v>
      </c>
      <c r="H54" s="293" t="str">
        <f>Global!H54</f>
        <v>Brasil (Brazil)</v>
      </c>
      <c r="I54" s="283" t="str">
        <f t="shared" si="13"/>
        <v>V</v>
      </c>
      <c r="J54" s="284"/>
      <c r="K54" s="285">
        <f>IF(Global!E54="","",Global!E54)</f>
        <v>1</v>
      </c>
      <c r="L54" s="285">
        <f>IF(Global!G54="","",Global!G54)</f>
        <v>0</v>
      </c>
      <c r="M54" s="296" t="str">
        <f t="shared" si="1"/>
        <v>L</v>
      </c>
      <c r="N54" s="287">
        <f t="shared" si="14"/>
        <v>0</v>
      </c>
      <c r="O54" s="166"/>
      <c r="P54" s="166"/>
      <c r="Q54" s="166"/>
      <c r="R54" s="166"/>
      <c r="S54" s="166"/>
    </row>
    <row r="55" spans="1:19" s="158" customFormat="1" ht="30.95" customHeight="1" thickBot="1" x14ac:dyDescent="0.25">
      <c r="A55" s="276">
        <f>Global!A55</f>
        <v>44897</v>
      </c>
      <c r="B55" s="306">
        <f>Global!B55</f>
        <v>0.54166666666666663</v>
      </c>
      <c r="C55" s="289">
        <f>Global!C55</f>
        <v>46</v>
      </c>
      <c r="D55" s="290" t="str">
        <f>Global!D55</f>
        <v>Serbia</v>
      </c>
      <c r="E55" s="291">
        <v>0</v>
      </c>
      <c r="F55" s="292" t="s">
        <v>4</v>
      </c>
      <c r="G55" s="291">
        <v>1</v>
      </c>
      <c r="H55" s="293" t="str">
        <f>Global!H55</f>
        <v>Suiza (Switzerland)</v>
      </c>
      <c r="I55" s="283" t="str">
        <f t="shared" si="13"/>
        <v>V</v>
      </c>
      <c r="J55" s="284"/>
      <c r="K55" s="285">
        <f>IF(Global!E55="","",Global!E55)</f>
        <v>2</v>
      </c>
      <c r="L55" s="285">
        <f>IF(Global!G55="","",Global!G55)</f>
        <v>3</v>
      </c>
      <c r="M55" s="296" t="str">
        <f t="shared" si="1"/>
        <v>V</v>
      </c>
      <c r="N55" s="287">
        <f t="shared" si="14"/>
        <v>2</v>
      </c>
      <c r="O55" s="166"/>
      <c r="P55" s="166"/>
      <c r="Q55" s="166"/>
      <c r="R55" s="166"/>
      <c r="S55" s="166"/>
    </row>
    <row r="56" spans="1:19" s="158" customFormat="1" ht="17.25" customHeight="1" thickBot="1" x14ac:dyDescent="0.25">
      <c r="A56" s="297" t="str">
        <f>Global!A56</f>
        <v>GRUPO H (Group H)</v>
      </c>
      <c r="B56" s="298"/>
      <c r="C56" s="299"/>
      <c r="D56" s="298"/>
      <c r="E56" s="300"/>
      <c r="F56" s="298"/>
      <c r="G56" s="300"/>
      <c r="H56" s="298"/>
      <c r="I56" s="301"/>
      <c r="J56" s="117"/>
      <c r="K56" s="302"/>
      <c r="L56" s="302"/>
      <c r="M56" s="303" t="str">
        <f t="shared" si="1"/>
        <v/>
      </c>
      <c r="N56" s="304"/>
      <c r="O56" s="166"/>
      <c r="P56" s="166"/>
      <c r="Q56" s="166"/>
      <c r="R56" s="166"/>
      <c r="S56" s="166"/>
    </row>
    <row r="57" spans="1:19" s="158" customFormat="1" ht="30.95" customHeight="1" thickBot="1" x14ac:dyDescent="0.25">
      <c r="A57" s="276">
        <f>Global!A57</f>
        <v>44889</v>
      </c>
      <c r="B57" s="305">
        <f>Global!B57</f>
        <v>0.41666666666666669</v>
      </c>
      <c r="C57" s="278">
        <f>Global!C57</f>
        <v>15</v>
      </c>
      <c r="D57" s="279" t="str">
        <f>Global!D57</f>
        <v>Portugal</v>
      </c>
      <c r="E57" s="280">
        <v>1</v>
      </c>
      <c r="F57" s="281" t="s">
        <v>4</v>
      </c>
      <c r="G57" s="280">
        <v>0</v>
      </c>
      <c r="H57" s="282" t="str">
        <f>Global!H57</f>
        <v>Ghana</v>
      </c>
      <c r="I57" s="283" t="str">
        <f t="shared" ref="I57:I62" si="15">IF(OR(E57="",G57=""),"",IF(E57&gt;G57,"L",IF(G57&gt;E57,"V","E")))</f>
        <v>L</v>
      </c>
      <c r="J57" s="284"/>
      <c r="K57" s="285">
        <f>IF(Global!E57="","",Global!E57)</f>
        <v>3</v>
      </c>
      <c r="L57" s="285">
        <f>IF(Global!G57="","",Global!G57)</f>
        <v>2</v>
      </c>
      <c r="M57" s="296" t="str">
        <f t="shared" si="1"/>
        <v>L</v>
      </c>
      <c r="N57" s="287">
        <f t="shared" ref="N57:N62" si="16">IF(M57="","",IF(AND(E57=K57,L57=G57),GPOSPuntosPorMarcador,0)+IF(M57=I57,GPOSPuntosPorGanador,0)+IF(E57-G57=K57-L57,GPOSPuntosPorDiferencia,0))</f>
        <v>2</v>
      </c>
      <c r="O57" s="166"/>
      <c r="P57" s="166"/>
      <c r="Q57" s="166"/>
      <c r="R57" s="166"/>
      <c r="S57" s="166"/>
    </row>
    <row r="58" spans="1:19" s="158" customFormat="1" ht="30.95" customHeight="1" thickBot="1" x14ac:dyDescent="0.25">
      <c r="A58" s="276">
        <f>Global!A58</f>
        <v>44889</v>
      </c>
      <c r="B58" s="306">
        <f>Global!B58</f>
        <v>0.29166666666666669</v>
      </c>
      <c r="C58" s="289">
        <f>Global!C58</f>
        <v>16</v>
      </c>
      <c r="D58" s="290" t="str">
        <f>Global!D58</f>
        <v>Uruguay</v>
      </c>
      <c r="E58" s="280">
        <v>2</v>
      </c>
      <c r="F58" s="292" t="s">
        <v>4</v>
      </c>
      <c r="G58" s="291">
        <v>2</v>
      </c>
      <c r="H58" s="293" t="str">
        <f>Global!H58</f>
        <v>Corea del Sur (S. Korea)</v>
      </c>
      <c r="I58" s="283" t="str">
        <f t="shared" si="15"/>
        <v>E</v>
      </c>
      <c r="J58" s="284"/>
      <c r="K58" s="285">
        <f>IF(Global!E58="","",Global!E58)</f>
        <v>0</v>
      </c>
      <c r="L58" s="285">
        <f>IF(Global!G58="","",Global!G58)</f>
        <v>0</v>
      </c>
      <c r="M58" s="296" t="str">
        <f t="shared" si="1"/>
        <v>E</v>
      </c>
      <c r="N58" s="287">
        <f t="shared" si="16"/>
        <v>2</v>
      </c>
      <c r="O58" s="166"/>
      <c r="P58" s="166"/>
      <c r="Q58" s="166"/>
      <c r="R58" s="166"/>
      <c r="S58" s="166"/>
    </row>
    <row r="59" spans="1:19" s="158" customFormat="1" ht="30.95" customHeight="1" thickBot="1" x14ac:dyDescent="0.25">
      <c r="A59" s="276">
        <f>Global!A59</f>
        <v>44893</v>
      </c>
      <c r="B59" s="306">
        <f>Global!B59</f>
        <v>0.54166666666666663</v>
      </c>
      <c r="C59" s="289">
        <f>Global!C59</f>
        <v>31</v>
      </c>
      <c r="D59" s="290" t="str">
        <f>Global!D59</f>
        <v>Portugal</v>
      </c>
      <c r="E59" s="291">
        <v>3</v>
      </c>
      <c r="F59" s="292" t="s">
        <v>4</v>
      </c>
      <c r="G59" s="291">
        <v>2</v>
      </c>
      <c r="H59" s="293" t="str">
        <f>Global!H59</f>
        <v>Uruguay</v>
      </c>
      <c r="I59" s="283" t="str">
        <f t="shared" si="15"/>
        <v>L</v>
      </c>
      <c r="J59" s="284"/>
      <c r="K59" s="285">
        <f>IF(Global!E59="","",Global!E59)</f>
        <v>2</v>
      </c>
      <c r="L59" s="285">
        <f>IF(Global!G59="","",Global!G59)</f>
        <v>0</v>
      </c>
      <c r="M59" s="296" t="str">
        <f t="shared" si="1"/>
        <v>L</v>
      </c>
      <c r="N59" s="287">
        <f t="shared" si="16"/>
        <v>1</v>
      </c>
      <c r="O59" s="166"/>
      <c r="P59" s="166"/>
      <c r="Q59" s="166"/>
      <c r="R59" s="166"/>
      <c r="S59" s="166"/>
    </row>
    <row r="60" spans="1:19" s="158" customFormat="1" ht="30.95" customHeight="1" thickBot="1" x14ac:dyDescent="0.25">
      <c r="A60" s="276">
        <f>Global!A60</f>
        <v>44893</v>
      </c>
      <c r="B60" s="306">
        <f>Global!B60</f>
        <v>0.29166666666666669</v>
      </c>
      <c r="C60" s="289">
        <f>Global!C60</f>
        <v>32</v>
      </c>
      <c r="D60" s="290" t="str">
        <f>Global!D60</f>
        <v>Corea del Sur (S. Korea)</v>
      </c>
      <c r="E60" s="280">
        <v>1</v>
      </c>
      <c r="F60" s="292" t="s">
        <v>4</v>
      </c>
      <c r="G60" s="291">
        <v>1</v>
      </c>
      <c r="H60" s="293" t="str">
        <f>Global!H60</f>
        <v>Ghana</v>
      </c>
      <c r="I60" s="283" t="str">
        <f t="shared" si="15"/>
        <v>E</v>
      </c>
      <c r="J60" s="284"/>
      <c r="K60" s="285">
        <f>IF(Global!E60="","",Global!E60)</f>
        <v>2</v>
      </c>
      <c r="L60" s="285">
        <f>IF(Global!G60="","",Global!G60)</f>
        <v>3</v>
      </c>
      <c r="M60" s="296" t="str">
        <f t="shared" si="1"/>
        <v>V</v>
      </c>
      <c r="N60" s="287">
        <f t="shared" si="16"/>
        <v>0</v>
      </c>
      <c r="O60" s="166"/>
      <c r="P60" s="166"/>
      <c r="Q60" s="166"/>
      <c r="R60" s="166"/>
      <c r="S60" s="166"/>
    </row>
    <row r="61" spans="1:19" s="158" customFormat="1" ht="30.95" customHeight="1" thickBot="1" x14ac:dyDescent="0.25">
      <c r="A61" s="276">
        <f>Global!A61</f>
        <v>44897</v>
      </c>
      <c r="B61" s="306">
        <f>Global!B61</f>
        <v>0.375</v>
      </c>
      <c r="C61" s="289">
        <f>Global!C61</f>
        <v>47</v>
      </c>
      <c r="D61" s="290" t="str">
        <f>Global!D61</f>
        <v>Corea del Sur (S. Korea)</v>
      </c>
      <c r="E61" s="291">
        <v>2</v>
      </c>
      <c r="F61" s="292" t="s">
        <v>4</v>
      </c>
      <c r="G61" s="291">
        <v>2</v>
      </c>
      <c r="H61" s="293" t="str">
        <f>Global!H61</f>
        <v>Portugal</v>
      </c>
      <c r="I61" s="283" t="str">
        <f t="shared" si="15"/>
        <v>E</v>
      </c>
      <c r="J61" s="284"/>
      <c r="K61" s="285">
        <f>IF(Global!E61="","",Global!E61)</f>
        <v>2</v>
      </c>
      <c r="L61" s="285">
        <f>IF(Global!G61="","",Global!G61)</f>
        <v>1</v>
      </c>
      <c r="M61" s="296" t="str">
        <f t="shared" si="1"/>
        <v>L</v>
      </c>
      <c r="N61" s="287">
        <f t="shared" si="16"/>
        <v>0</v>
      </c>
      <c r="O61" s="166"/>
      <c r="P61" s="166"/>
      <c r="Q61" s="166"/>
      <c r="R61" s="166"/>
      <c r="S61" s="166"/>
    </row>
    <row r="62" spans="1:19" s="158" customFormat="1" ht="30.95" customHeight="1" thickBot="1" x14ac:dyDescent="0.25">
      <c r="A62" s="276">
        <f>Global!A62</f>
        <v>44897</v>
      </c>
      <c r="B62" s="306">
        <f>Global!B62</f>
        <v>0.375</v>
      </c>
      <c r="C62" s="289">
        <f>Global!C62</f>
        <v>48</v>
      </c>
      <c r="D62" s="290" t="str">
        <f>Global!D62</f>
        <v>Ghana</v>
      </c>
      <c r="E62" s="291">
        <v>0</v>
      </c>
      <c r="F62" s="292" t="s">
        <v>4</v>
      </c>
      <c r="G62" s="291">
        <v>1</v>
      </c>
      <c r="H62" s="293" t="str">
        <f>Global!H62</f>
        <v>Uruguay</v>
      </c>
      <c r="I62" s="283" t="str">
        <f t="shared" si="15"/>
        <v>V</v>
      </c>
      <c r="J62" s="284"/>
      <c r="K62" s="285">
        <f>IF(Global!E62="","",Global!E62)</f>
        <v>0</v>
      </c>
      <c r="L62" s="285">
        <f>IF(Global!G62="","",Global!G62)</f>
        <v>2</v>
      </c>
      <c r="M62" s="296" t="str">
        <f t="shared" si="1"/>
        <v>V</v>
      </c>
      <c r="N62" s="287">
        <f t="shared" si="16"/>
        <v>1</v>
      </c>
      <c r="O62" s="166"/>
      <c r="P62" s="166"/>
      <c r="Q62" s="166"/>
      <c r="R62" s="166"/>
      <c r="S62" s="166"/>
    </row>
    <row r="63" spans="1:19" s="158" customFormat="1" ht="17.25" customHeight="1" thickBot="1" x14ac:dyDescent="0.25">
      <c r="A63" s="297" t="str">
        <f>Global!A63</f>
        <v>OCTAVOS DE FINAL (Round of 16)</v>
      </c>
      <c r="B63" s="312"/>
      <c r="C63" s="313"/>
      <c r="D63" s="298"/>
      <c r="E63" s="300"/>
      <c r="F63" s="298"/>
      <c r="G63" s="300"/>
      <c r="H63" s="298"/>
      <c r="I63" s="301"/>
      <c r="J63" s="117"/>
      <c r="K63" s="302"/>
      <c r="L63" s="302"/>
      <c r="M63" s="303" t="str">
        <f t="shared" si="1"/>
        <v/>
      </c>
      <c r="N63" s="304"/>
      <c r="O63" s="166"/>
      <c r="P63" s="166"/>
      <c r="Q63" s="166"/>
      <c r="R63" s="166"/>
      <c r="S63" s="166"/>
    </row>
    <row r="64" spans="1:19" s="158" customFormat="1" ht="30.95" customHeight="1" thickBot="1" x14ac:dyDescent="0.25">
      <c r="A64" s="276">
        <f>Global!A64</f>
        <v>44898</v>
      </c>
      <c r="B64" s="305">
        <f>Global!B64</f>
        <v>0.375</v>
      </c>
      <c r="C64" s="278">
        <f>Global!C64</f>
        <v>49</v>
      </c>
      <c r="D64" s="281" t="str">
        <f>Global!D64</f>
        <v>Holanda (Holland)</v>
      </c>
      <c r="E64" s="280">
        <v>3</v>
      </c>
      <c r="F64" s="281" t="s">
        <v>4</v>
      </c>
      <c r="G64" s="280">
        <v>0</v>
      </c>
      <c r="H64" s="314" t="str">
        <f>Global!H64</f>
        <v>Estados Unidos (USA)</v>
      </c>
      <c r="I64" s="283" t="str">
        <f t="shared" ref="I64:I71" si="17">IF(OR(E64="",G64=""),"",IF(E64&gt;G64,"L",IF(G64&gt;E64,"V","E")))</f>
        <v>L</v>
      </c>
      <c r="J64" s="284"/>
      <c r="K64" s="285">
        <f>IF(Global!E64="","",Global!E64)</f>
        <v>3</v>
      </c>
      <c r="L64" s="285">
        <f>IF(Global!G64="","",Global!G64)</f>
        <v>1</v>
      </c>
      <c r="M64" s="296" t="str">
        <f t="shared" si="1"/>
        <v>L</v>
      </c>
      <c r="N64" s="287">
        <f t="shared" ref="N64:N71" si="18">IF(M64="","",IF(AND(E64=K64,L64=G64),OCTPuntosPorMarcador,0)+IF(M64=I64,OCTPuntosPorGanador,0)+IF(E64-G64=K64-L64,OCTPuntosPorDiferencia,0))</f>
        <v>3</v>
      </c>
      <c r="O64" s="166"/>
      <c r="P64" s="166"/>
      <c r="Q64" s="166"/>
      <c r="R64" s="166"/>
      <c r="S64" s="166"/>
    </row>
    <row r="65" spans="1:19" s="158" customFormat="1" ht="30.95" customHeight="1" thickBot="1" x14ac:dyDescent="0.25">
      <c r="A65" s="276">
        <f>Global!A65</f>
        <v>44898</v>
      </c>
      <c r="B65" s="306">
        <f>Global!B65</f>
        <v>0.54166666666666663</v>
      </c>
      <c r="C65" s="289">
        <f>Global!C65</f>
        <v>50</v>
      </c>
      <c r="D65" s="292" t="str">
        <f>Global!D65</f>
        <v>Argentina</v>
      </c>
      <c r="E65" s="291">
        <v>1</v>
      </c>
      <c r="F65" s="292" t="s">
        <v>4</v>
      </c>
      <c r="G65" s="291">
        <v>0</v>
      </c>
      <c r="H65" s="315" t="str">
        <f>Global!H65</f>
        <v>Australia</v>
      </c>
      <c r="I65" s="283" t="str">
        <f t="shared" si="17"/>
        <v>L</v>
      </c>
      <c r="J65" s="284"/>
      <c r="K65" s="285">
        <f>IF(Global!E65="","",Global!E65)</f>
        <v>2</v>
      </c>
      <c r="L65" s="285">
        <f>IF(Global!G65="","",Global!G65)</f>
        <v>1</v>
      </c>
      <c r="M65" s="296" t="str">
        <f t="shared" si="1"/>
        <v>L</v>
      </c>
      <c r="N65" s="287">
        <f t="shared" si="18"/>
        <v>4</v>
      </c>
      <c r="O65" s="166"/>
      <c r="P65" s="166"/>
      <c r="Q65" s="166"/>
      <c r="R65" s="166"/>
      <c r="S65" s="166"/>
    </row>
    <row r="66" spans="1:19" s="158" customFormat="1" ht="30.95" customHeight="1" thickBot="1" x14ac:dyDescent="0.25">
      <c r="A66" s="276">
        <f>Global!A66</f>
        <v>44899</v>
      </c>
      <c r="B66" s="306">
        <f>Global!B66</f>
        <v>0.375</v>
      </c>
      <c r="C66" s="289">
        <f>Global!C66</f>
        <v>51</v>
      </c>
      <c r="D66" s="292" t="str">
        <f>Global!D66</f>
        <v>Francia (France)</v>
      </c>
      <c r="E66" s="291">
        <v>2</v>
      </c>
      <c r="F66" s="292" t="s">
        <v>4</v>
      </c>
      <c r="G66" s="291">
        <v>1</v>
      </c>
      <c r="H66" s="315" t="str">
        <f>Global!H66</f>
        <v>Polonia (Poland)</v>
      </c>
      <c r="I66" s="283" t="str">
        <f t="shared" si="17"/>
        <v>L</v>
      </c>
      <c r="J66" s="284"/>
      <c r="K66" s="285">
        <f>IF(Global!E66="","",Global!E66)</f>
        <v>3</v>
      </c>
      <c r="L66" s="285">
        <f>IF(Global!G66="","",Global!G66)</f>
        <v>1</v>
      </c>
      <c r="M66" s="296" t="str">
        <f t="shared" si="1"/>
        <v>L</v>
      </c>
      <c r="N66" s="287">
        <f t="shared" si="18"/>
        <v>3</v>
      </c>
      <c r="O66" s="166"/>
      <c r="P66" s="166"/>
      <c r="Q66" s="166"/>
      <c r="R66" s="166"/>
      <c r="S66" s="166"/>
    </row>
    <row r="67" spans="1:19" s="158" customFormat="1" ht="30.95" customHeight="1" thickBot="1" x14ac:dyDescent="0.25">
      <c r="A67" s="276">
        <f>Global!A67</f>
        <v>44899</v>
      </c>
      <c r="B67" s="306">
        <f>Global!B67</f>
        <v>0.54166666666666663</v>
      </c>
      <c r="C67" s="289">
        <f>Global!C67</f>
        <v>52</v>
      </c>
      <c r="D67" s="292" t="str">
        <f>Global!D67</f>
        <v>Inglaterra (England)</v>
      </c>
      <c r="E67" s="291">
        <v>4</v>
      </c>
      <c r="F67" s="292" t="s">
        <v>4</v>
      </c>
      <c r="G67" s="291">
        <v>2</v>
      </c>
      <c r="H67" s="315" t="str">
        <f>Global!H67</f>
        <v>Senegal</v>
      </c>
      <c r="I67" s="283" t="str">
        <f t="shared" si="17"/>
        <v>L</v>
      </c>
      <c r="J67" s="284"/>
      <c r="K67" s="285">
        <f>IF(Global!E67="","",Global!E67)</f>
        <v>3</v>
      </c>
      <c r="L67" s="285">
        <f>IF(Global!G67="","",Global!G67)</f>
        <v>0</v>
      </c>
      <c r="M67" s="296" t="str">
        <f t="shared" si="1"/>
        <v>L</v>
      </c>
      <c r="N67" s="287">
        <f t="shared" si="18"/>
        <v>3</v>
      </c>
      <c r="O67" s="166"/>
      <c r="P67" s="166"/>
      <c r="Q67" s="166"/>
      <c r="R67" s="166"/>
      <c r="S67" s="166"/>
    </row>
    <row r="68" spans="1:19" s="158" customFormat="1" ht="30.95" customHeight="1" thickBot="1" x14ac:dyDescent="0.25">
      <c r="A68" s="276">
        <f>Global!A68</f>
        <v>44900</v>
      </c>
      <c r="B68" s="306">
        <f>Global!B68</f>
        <v>0.375</v>
      </c>
      <c r="C68" s="289">
        <f>Global!C68</f>
        <v>53</v>
      </c>
      <c r="D68" s="292" t="str">
        <f>Global!D68</f>
        <v>Japón (Japan)</v>
      </c>
      <c r="E68" s="291">
        <v>2</v>
      </c>
      <c r="F68" s="292" t="s">
        <v>4</v>
      </c>
      <c r="G68" s="291">
        <v>0</v>
      </c>
      <c r="H68" s="315" t="str">
        <f>Global!H68</f>
        <v>Croacia</v>
      </c>
      <c r="I68" s="283" t="str">
        <f t="shared" si="17"/>
        <v>L</v>
      </c>
      <c r="J68" s="284"/>
      <c r="K68" s="285">
        <f>IF(Global!E68="","",Global!E68)</f>
        <v>1</v>
      </c>
      <c r="L68" s="285">
        <f>IF(Global!G68="","",Global!G68)</f>
        <v>1</v>
      </c>
      <c r="M68" s="296" t="str">
        <f t="shared" si="1"/>
        <v>E</v>
      </c>
      <c r="N68" s="287">
        <f t="shared" si="18"/>
        <v>0</v>
      </c>
      <c r="O68" s="166"/>
      <c r="P68" s="166"/>
      <c r="Q68" s="166"/>
      <c r="R68" s="166"/>
      <c r="S68" s="166"/>
    </row>
    <row r="69" spans="1:19" s="158" customFormat="1" ht="30.95" customHeight="1" thickBot="1" x14ac:dyDescent="0.25">
      <c r="A69" s="276">
        <f>Global!A69</f>
        <v>44900</v>
      </c>
      <c r="B69" s="306">
        <f>Global!B69</f>
        <v>0.54166666666666663</v>
      </c>
      <c r="C69" s="289">
        <f>Global!C69</f>
        <v>54</v>
      </c>
      <c r="D69" s="292" t="str">
        <f>Global!D69</f>
        <v>Brasil (Brazil)</v>
      </c>
      <c r="E69" s="291">
        <v>3</v>
      </c>
      <c r="F69" s="292" t="s">
        <v>4</v>
      </c>
      <c r="G69" s="291">
        <v>0</v>
      </c>
      <c r="H69" s="315" t="str">
        <f>Global!H69</f>
        <v>Corea del Sur (S. Korea)</v>
      </c>
      <c r="I69" s="283" t="str">
        <f t="shared" si="17"/>
        <v>L</v>
      </c>
      <c r="J69" s="284"/>
      <c r="K69" s="285">
        <f>IF(Global!E69="","",Global!E69)</f>
        <v>4</v>
      </c>
      <c r="L69" s="285">
        <f>IF(Global!G69="","",Global!G69)</f>
        <v>1</v>
      </c>
      <c r="M69" s="296" t="str">
        <f t="shared" si="1"/>
        <v>L</v>
      </c>
      <c r="N69" s="287">
        <f t="shared" si="18"/>
        <v>4</v>
      </c>
      <c r="O69" s="166"/>
      <c r="P69" s="166"/>
      <c r="Q69" s="166"/>
      <c r="R69" s="166"/>
      <c r="S69" s="166"/>
    </row>
    <row r="70" spans="1:19" s="158" customFormat="1" ht="30.95" customHeight="1" thickBot="1" x14ac:dyDescent="0.25">
      <c r="A70" s="276">
        <f>Global!A70</f>
        <v>44901</v>
      </c>
      <c r="B70" s="306">
        <f>Global!B70</f>
        <v>0.375</v>
      </c>
      <c r="C70" s="289">
        <f>Global!C70</f>
        <v>55</v>
      </c>
      <c r="D70" s="292" t="str">
        <f>Global!D70</f>
        <v>Marruecos (Morocco)</v>
      </c>
      <c r="E70" s="291">
        <v>1</v>
      </c>
      <c r="F70" s="292" t="s">
        <v>4</v>
      </c>
      <c r="G70" s="291">
        <v>2</v>
      </c>
      <c r="H70" s="315" t="str">
        <f>Global!H70</f>
        <v>España (Spain)</v>
      </c>
      <c r="I70" s="283" t="str">
        <f t="shared" si="17"/>
        <v>V</v>
      </c>
      <c r="J70" s="284"/>
      <c r="K70" s="285">
        <f>IF(Global!E70="","",Global!E70)</f>
        <v>0</v>
      </c>
      <c r="L70" s="285">
        <f>IF(Global!G70="","",Global!G70)</f>
        <v>0</v>
      </c>
      <c r="M70" s="296" t="str">
        <f t="shared" si="1"/>
        <v>E</v>
      </c>
      <c r="N70" s="287">
        <f t="shared" si="18"/>
        <v>0</v>
      </c>
      <c r="O70" s="166"/>
      <c r="P70" s="166"/>
      <c r="Q70" s="166"/>
      <c r="R70" s="166"/>
      <c r="S70" s="166"/>
    </row>
    <row r="71" spans="1:19" s="158" customFormat="1" ht="30.95" customHeight="1" thickBot="1" x14ac:dyDescent="0.25">
      <c r="A71" s="276">
        <f>Global!A71</f>
        <v>44901</v>
      </c>
      <c r="B71" s="306">
        <f>Global!B71</f>
        <v>0.54166666666666663</v>
      </c>
      <c r="C71" s="289">
        <f>Global!C71</f>
        <v>56</v>
      </c>
      <c r="D71" s="292" t="str">
        <f>Global!D71</f>
        <v>Portugal</v>
      </c>
      <c r="E71" s="291">
        <v>0</v>
      </c>
      <c r="F71" s="292" t="s">
        <v>4</v>
      </c>
      <c r="G71" s="291">
        <v>1</v>
      </c>
      <c r="H71" s="315" t="str">
        <f>Global!H71</f>
        <v>Suiza (Switzerland)</v>
      </c>
      <c r="I71" s="283" t="str">
        <f t="shared" si="17"/>
        <v>V</v>
      </c>
      <c r="J71" s="284"/>
      <c r="K71" s="285">
        <f>IF(Global!E71="","",Global!E71)</f>
        <v>6</v>
      </c>
      <c r="L71" s="285">
        <f>IF(Global!G71="","",Global!G71)</f>
        <v>1</v>
      </c>
      <c r="M71" s="296" t="str">
        <f t="shared" si="1"/>
        <v>L</v>
      </c>
      <c r="N71" s="287">
        <f t="shared" si="18"/>
        <v>0</v>
      </c>
      <c r="O71" s="166"/>
      <c r="P71" s="166"/>
      <c r="Q71" s="166"/>
      <c r="R71" s="166"/>
      <c r="S71" s="166"/>
    </row>
    <row r="72" spans="1:19" s="158" customFormat="1" ht="17.25" customHeight="1" thickBot="1" x14ac:dyDescent="0.25">
      <c r="A72" s="297" t="str">
        <f>Global!A72</f>
        <v>CUARTOS DE FINAL (Quarterfinals)</v>
      </c>
      <c r="B72" s="312"/>
      <c r="C72" s="313"/>
      <c r="D72" s="298"/>
      <c r="E72" s="300"/>
      <c r="F72" s="298"/>
      <c r="G72" s="300" t="s">
        <v>73</v>
      </c>
      <c r="H72" s="298"/>
      <c r="I72" s="301"/>
      <c r="J72" s="117"/>
      <c r="K72" s="302"/>
      <c r="L72" s="302"/>
      <c r="M72" s="303" t="str">
        <f t="shared" ref="M72:M83" si="19">IF(OR(K72="",L72=""),"",IF(K72&gt;L72,"L",IF(L72&gt;K72,"V","E")))</f>
        <v/>
      </c>
      <c r="N72" s="304"/>
      <c r="O72" s="166"/>
      <c r="P72" s="166"/>
      <c r="Q72" s="166"/>
      <c r="R72" s="166"/>
      <c r="S72" s="166"/>
    </row>
    <row r="73" spans="1:19" s="158" customFormat="1" ht="30.95" customHeight="1" thickBot="1" x14ac:dyDescent="0.25">
      <c r="A73" s="276">
        <f>Global!A73</f>
        <v>44904</v>
      </c>
      <c r="B73" s="305">
        <f>Global!B73</f>
        <v>0.375</v>
      </c>
      <c r="C73" s="278">
        <f>Global!C73</f>
        <v>57</v>
      </c>
      <c r="D73" s="292" t="str">
        <f>Global!D73</f>
        <v>Croacia</v>
      </c>
      <c r="E73" s="280">
        <v>1</v>
      </c>
      <c r="F73" s="281" t="s">
        <v>4</v>
      </c>
      <c r="G73" s="280">
        <v>3</v>
      </c>
      <c r="H73" s="315" t="str">
        <f>Global!H73</f>
        <v>Brasil (Brazil)</v>
      </c>
      <c r="I73" s="283" t="str">
        <f>IF(OR(E73="",G73=""),"",IF(E73&gt;G73,"L",IF(G73&gt;E73,"V","E")))</f>
        <v>V</v>
      </c>
      <c r="J73" s="284"/>
      <c r="K73" s="285">
        <f>IF(Global!E73="","",Global!E73)</f>
        <v>0</v>
      </c>
      <c r="L73" s="285">
        <f>IF(Global!G73="","",Global!G73)</f>
        <v>0</v>
      </c>
      <c r="M73" s="296" t="str">
        <f t="shared" si="19"/>
        <v>E</v>
      </c>
      <c r="N73" s="287">
        <f>IF(M73="","",IF(AND(E73=K73,L73=G73),CTOSPuntosPorMarcador,0)+IF(M73=I73,CTOSPuntosPorGanador,0)+IF(E73-G73=K73-L73,CTOSPuntosPorDiferencia,0))</f>
        <v>0</v>
      </c>
      <c r="O73" s="166"/>
      <c r="P73" s="166"/>
      <c r="Q73" s="166"/>
      <c r="R73" s="166"/>
      <c r="S73" s="166"/>
    </row>
    <row r="74" spans="1:19" s="158" customFormat="1" ht="30.95" customHeight="1" thickBot="1" x14ac:dyDescent="0.25">
      <c r="A74" s="276">
        <f>Global!A74</f>
        <v>44904</v>
      </c>
      <c r="B74" s="306">
        <f>Global!B74</f>
        <v>0.54166666666666663</v>
      </c>
      <c r="C74" s="289">
        <f>Global!C74</f>
        <v>58</v>
      </c>
      <c r="D74" s="292" t="str">
        <f>Global!D74</f>
        <v>Holanda (Holland)</v>
      </c>
      <c r="E74" s="291">
        <v>2</v>
      </c>
      <c r="F74" s="292" t="s">
        <v>4</v>
      </c>
      <c r="G74" s="280">
        <v>1</v>
      </c>
      <c r="H74" s="315" t="str">
        <f>Global!H74</f>
        <v>Argentina</v>
      </c>
      <c r="I74" s="283" t="str">
        <f>IF(OR(E74="",G74=""),"",IF(E74&gt;G74,"L",IF(G74&gt;E74,"V","E")))</f>
        <v>L</v>
      </c>
      <c r="J74" s="284"/>
      <c r="K74" s="285">
        <f>IF(Global!E74="","",Global!E74)</f>
        <v>2</v>
      </c>
      <c r="L74" s="285">
        <f>IF(Global!G74="","",Global!G74)</f>
        <v>2</v>
      </c>
      <c r="M74" s="296" t="str">
        <f t="shared" si="19"/>
        <v>E</v>
      </c>
      <c r="N74" s="287">
        <f>IF(M74="","",IF(AND(E74=K74,L74=G74),CTOSPuntosPorMarcador,0)+IF(M74=I74,CTOSPuntosPorGanador,0)+IF(E74-G74=K74-L74,CTOSPuntosPorDiferencia,0))</f>
        <v>0</v>
      </c>
      <c r="O74" s="166"/>
      <c r="P74" s="166"/>
      <c r="Q74" s="166"/>
      <c r="R74" s="166"/>
      <c r="S74" s="166"/>
    </row>
    <row r="75" spans="1:19" s="158" customFormat="1" ht="30.95" customHeight="1" thickBot="1" x14ac:dyDescent="0.25">
      <c r="A75" s="276">
        <f>Global!A75</f>
        <v>44905</v>
      </c>
      <c r="B75" s="306">
        <f>Global!B75</f>
        <v>0.375</v>
      </c>
      <c r="C75" s="289">
        <f>Global!C75</f>
        <v>59</v>
      </c>
      <c r="D75" s="292" t="str">
        <f>Global!D75</f>
        <v>Marruecos (Morocco)</v>
      </c>
      <c r="E75" s="291">
        <v>3</v>
      </c>
      <c r="F75" s="292" t="s">
        <v>4</v>
      </c>
      <c r="G75" s="280">
        <v>1</v>
      </c>
      <c r="H75" s="315" t="str">
        <f>Global!H75</f>
        <v>Portugal</v>
      </c>
      <c r="I75" s="283" t="str">
        <f>IF(OR(E75="",G75=""),"",IF(E75&gt;G75,"L",IF(G75&gt;E75,"V","E")))</f>
        <v>L</v>
      </c>
      <c r="J75" s="284"/>
      <c r="K75" s="285">
        <f>IF(Global!E75="","",Global!E75)</f>
        <v>1</v>
      </c>
      <c r="L75" s="285">
        <f>IF(Global!G75="","",Global!G75)</f>
        <v>0</v>
      </c>
      <c r="M75" s="296" t="str">
        <f t="shared" si="19"/>
        <v>L</v>
      </c>
      <c r="N75" s="287">
        <f>IF(M75="","",IF(AND(E75=K75,L75=G75),CTOSPuntosPorMarcador,0)+IF(M75=I75,CTOSPuntosPorGanador,0)+IF(E75-G75=K75-L75,CTOSPuntosPorDiferencia,0))</f>
        <v>5</v>
      </c>
      <c r="O75" s="166"/>
      <c r="P75" s="166"/>
      <c r="Q75" s="166"/>
      <c r="R75" s="166"/>
      <c r="S75" s="166"/>
    </row>
    <row r="76" spans="1:19" s="158" customFormat="1" ht="30.95" customHeight="1" thickBot="1" x14ac:dyDescent="0.25">
      <c r="A76" s="276">
        <f>Global!A76</f>
        <v>44905</v>
      </c>
      <c r="B76" s="306">
        <f>Global!B76</f>
        <v>0.54166666666666663</v>
      </c>
      <c r="C76" s="289">
        <f>Global!C76</f>
        <v>60</v>
      </c>
      <c r="D76" s="292" t="str">
        <f>Global!D76</f>
        <v>Francia (France)</v>
      </c>
      <c r="E76" s="291">
        <v>1</v>
      </c>
      <c r="F76" s="292" t="s">
        <v>4</v>
      </c>
      <c r="G76" s="280">
        <v>2</v>
      </c>
      <c r="H76" s="315" t="str">
        <f>Global!H76</f>
        <v>Inglaterra (England)</v>
      </c>
      <c r="I76" s="283" t="str">
        <f>IF(OR(E76="",G76=""),"",IF(E76&gt;G76,"L",IF(G76&gt;E76,"V","E")))</f>
        <v>V</v>
      </c>
      <c r="J76" s="284"/>
      <c r="K76" s="285">
        <f>IF(Global!E76="","",Global!E76)</f>
        <v>2</v>
      </c>
      <c r="L76" s="285">
        <f>IF(Global!G76="","",Global!G76)</f>
        <v>1</v>
      </c>
      <c r="M76" s="296" t="str">
        <f t="shared" si="19"/>
        <v>L</v>
      </c>
      <c r="N76" s="287">
        <f>IF(M76="","",IF(AND(E76=K76,L76=G76),CTOSPuntosPorMarcador,0)+IF(M76=I76,CTOSPuntosPorGanador,0)+IF(E76-G76=K76-L76,CTOSPuntosPorDiferencia,0))</f>
        <v>0</v>
      </c>
      <c r="O76" s="166"/>
      <c r="P76" s="166"/>
      <c r="Q76" s="166"/>
      <c r="R76" s="166"/>
      <c r="S76" s="166"/>
    </row>
    <row r="77" spans="1:19" s="158" customFormat="1" ht="17.25" customHeight="1" thickBot="1" x14ac:dyDescent="0.25">
      <c r="A77" s="297" t="str">
        <f>Global!A77</f>
        <v>SEMIFINALES (Semifinals)</v>
      </c>
      <c r="B77" s="298"/>
      <c r="C77" s="299"/>
      <c r="D77" s="298"/>
      <c r="E77" s="300"/>
      <c r="F77" s="298"/>
      <c r="G77" s="300"/>
      <c r="H77" s="298"/>
      <c r="I77" s="301"/>
      <c r="J77" s="117"/>
      <c r="K77" s="302"/>
      <c r="L77" s="302"/>
      <c r="M77" s="303" t="str">
        <f t="shared" si="19"/>
        <v/>
      </c>
      <c r="N77" s="304"/>
      <c r="O77" s="166"/>
      <c r="P77" s="166"/>
      <c r="Q77" s="166"/>
      <c r="R77" s="166"/>
      <c r="S77" s="166"/>
    </row>
    <row r="78" spans="1:19" s="158" customFormat="1" ht="30.95" customHeight="1" thickBot="1" x14ac:dyDescent="0.25">
      <c r="A78" s="276">
        <f>Global!A78</f>
        <v>44908</v>
      </c>
      <c r="B78" s="305">
        <f>Global!B78</f>
        <v>0.54166666666666663</v>
      </c>
      <c r="C78" s="278">
        <f>Global!C78</f>
        <v>61</v>
      </c>
      <c r="D78" s="281" t="str">
        <f>Global!D78</f>
        <v>Croacia</v>
      </c>
      <c r="E78" s="280">
        <v>2</v>
      </c>
      <c r="F78" s="281" t="s">
        <v>4</v>
      </c>
      <c r="G78" s="280">
        <v>1</v>
      </c>
      <c r="H78" s="314" t="str">
        <f>Global!H78</f>
        <v>Argentina</v>
      </c>
      <c r="I78" s="283" t="str">
        <f>IF(OR(E78="",G78=""),"",IF(E78&gt;G78,"L",IF(G78&gt;E78,"V","E")))</f>
        <v>L</v>
      </c>
      <c r="J78" s="284"/>
      <c r="K78" s="285">
        <f>IF(Global!E78="","",Global!E78)</f>
        <v>0</v>
      </c>
      <c r="L78" s="285">
        <f>IF(Global!G78="","",Global!G78)</f>
        <v>3</v>
      </c>
      <c r="M78" s="296" t="str">
        <f t="shared" si="19"/>
        <v>V</v>
      </c>
      <c r="N78" s="287">
        <f>IF(M78="","",IF(AND(E78=K78,L78=G78),SEMIPuntosPorMarcador,0)+IF(M78=I78,SEMIPuntosPorGanador,0)+IF(E78-G78=K78-L78,SEMIPuntosPorDiferencia,0))</f>
        <v>0</v>
      </c>
      <c r="O78" s="166"/>
      <c r="P78" s="166"/>
      <c r="Q78" s="166"/>
      <c r="R78" s="166"/>
      <c r="S78" s="166"/>
    </row>
    <row r="79" spans="1:19" s="158" customFormat="1" ht="30.95" customHeight="1" thickBot="1" x14ac:dyDescent="0.25">
      <c r="A79" s="276">
        <f>Global!A79</f>
        <v>44909</v>
      </c>
      <c r="B79" s="306">
        <f>Global!B79</f>
        <v>0.54166666666666663</v>
      </c>
      <c r="C79" s="289">
        <f>Global!C79</f>
        <v>62</v>
      </c>
      <c r="D79" s="292" t="str">
        <f>Global!D79</f>
        <v>Marruecos (Morocco)</v>
      </c>
      <c r="E79" s="291">
        <v>4</v>
      </c>
      <c r="F79" s="292" t="s">
        <v>4</v>
      </c>
      <c r="G79" s="291">
        <v>2</v>
      </c>
      <c r="H79" s="315" t="str">
        <f>Global!H79</f>
        <v>Francia (France)</v>
      </c>
      <c r="I79" s="283" t="str">
        <f>IF(OR(E79="",G79=""),"",IF(E79&gt;G79,"L",IF(G79&gt;E79,"V","E")))</f>
        <v>L</v>
      </c>
      <c r="J79" s="284"/>
      <c r="K79" s="285">
        <f>IF(Global!E79="","",Global!E79)</f>
        <v>0</v>
      </c>
      <c r="L79" s="285">
        <f>IF(Global!G79="","",Global!G79)</f>
        <v>2</v>
      </c>
      <c r="M79" s="296" t="str">
        <f t="shared" si="19"/>
        <v>V</v>
      </c>
      <c r="N79" s="287">
        <f>IF(M79="","",IF(AND(E79=K79,L79=G79),SEMIPuntosPorMarcador,0)+IF(M79=I79,SEMIPuntosPorGanador,0)+IF(E79-G79=K79-L79,SEMIPuntosPorDiferencia,0))</f>
        <v>0</v>
      </c>
      <c r="O79" s="166"/>
      <c r="P79" s="166"/>
      <c r="Q79" s="166"/>
      <c r="R79" s="166"/>
      <c r="S79" s="166"/>
    </row>
    <row r="80" spans="1:19" s="158" customFormat="1" ht="17.25" customHeight="1" thickBot="1" x14ac:dyDescent="0.25">
      <c r="A80" s="297" t="str">
        <f>Global!A80</f>
        <v>TERCER PUESTO (Third Place)</v>
      </c>
      <c r="B80" s="312"/>
      <c r="C80" s="313"/>
      <c r="D80" s="298"/>
      <c r="E80" s="300"/>
      <c r="F80" s="298"/>
      <c r="G80" s="300"/>
      <c r="H80" s="298"/>
      <c r="I80" s="301"/>
      <c r="J80" s="117"/>
      <c r="K80" s="302"/>
      <c r="L80" s="302"/>
      <c r="M80" s="303" t="str">
        <f t="shared" si="19"/>
        <v/>
      </c>
      <c r="N80" s="304"/>
      <c r="O80" s="166"/>
      <c r="P80" s="166"/>
      <c r="Q80" s="166"/>
      <c r="R80" s="166"/>
      <c r="S80" s="166"/>
    </row>
    <row r="81" spans="1:19" s="158" customFormat="1" ht="30.95" customHeight="1" thickBot="1" x14ac:dyDescent="0.25">
      <c r="A81" s="276">
        <f>Global!A81</f>
        <v>44912</v>
      </c>
      <c r="B81" s="305">
        <f>Global!B81</f>
        <v>0.375</v>
      </c>
      <c r="C81" s="278">
        <f>Global!C81</f>
        <v>63</v>
      </c>
      <c r="D81" s="281" t="str">
        <f>Global!D81</f>
        <v>Croacia</v>
      </c>
      <c r="E81" s="280">
        <v>1</v>
      </c>
      <c r="F81" s="281" t="s">
        <v>4</v>
      </c>
      <c r="G81" s="280">
        <v>3</v>
      </c>
      <c r="H81" s="314" t="str">
        <f>Global!H81</f>
        <v>Marruecos (Morocco)</v>
      </c>
      <c r="I81" s="283" t="str">
        <f>IF(OR(E81="",G81=""),"",IF(E81&gt;G81,"L",IF(G81&gt;E81,"V","E")))</f>
        <v>V</v>
      </c>
      <c r="J81" s="284"/>
      <c r="K81" s="285">
        <f>IF(Global!E81="","",Global!E81)</f>
        <v>2</v>
      </c>
      <c r="L81" s="285">
        <f>IF(Global!G81="","",Global!G81)</f>
        <v>1</v>
      </c>
      <c r="M81" s="296" t="str">
        <f t="shared" si="19"/>
        <v>L</v>
      </c>
      <c r="N81" s="287">
        <f>IF(M81="","",IF(AND(E81=K81,L81=G81),TERCPuntosPorMarcador,0)+IF(M81=I81,TERCPuntosPorGanador,0)+IF(E81-G81=K81-L81,TERCPuntosPorDiferencia,0))</f>
        <v>0</v>
      </c>
      <c r="O81" s="166"/>
      <c r="P81" s="166"/>
      <c r="Q81" s="166"/>
      <c r="R81" s="166"/>
      <c r="S81" s="166"/>
    </row>
    <row r="82" spans="1:19" s="158" customFormat="1" ht="17.25" customHeight="1" thickBot="1" x14ac:dyDescent="0.25">
      <c r="A82" s="297" t="str">
        <f>Global!A82</f>
        <v>FINAL</v>
      </c>
      <c r="B82" s="298"/>
      <c r="C82" s="299"/>
      <c r="D82" s="298"/>
      <c r="E82" s="300"/>
      <c r="F82" s="298"/>
      <c r="G82" s="300"/>
      <c r="H82" s="298"/>
      <c r="I82" s="301"/>
      <c r="J82" s="117"/>
      <c r="K82" s="302"/>
      <c r="L82" s="302"/>
      <c r="M82" s="303" t="str">
        <f t="shared" si="19"/>
        <v/>
      </c>
      <c r="N82" s="304"/>
      <c r="O82" s="166"/>
      <c r="P82" s="166"/>
      <c r="Q82" s="166"/>
      <c r="R82" s="166"/>
      <c r="S82" s="166"/>
    </row>
    <row r="83" spans="1:19" s="158" customFormat="1" ht="30.95" customHeight="1" thickBot="1" x14ac:dyDescent="0.25">
      <c r="A83" s="276">
        <f>Global!A83</f>
        <v>44913</v>
      </c>
      <c r="B83" s="316">
        <f>Global!B83</f>
        <v>0.375</v>
      </c>
      <c r="C83" s="317">
        <f>Global!C83</f>
        <v>64</v>
      </c>
      <c r="D83" s="318" t="str">
        <f>Global!D83</f>
        <v>Argentina</v>
      </c>
      <c r="E83" s="280">
        <v>2</v>
      </c>
      <c r="F83" s="318" t="s">
        <v>4</v>
      </c>
      <c r="G83" s="280">
        <v>3</v>
      </c>
      <c r="H83" s="319" t="str">
        <f>Global!H83</f>
        <v>Francia (France)</v>
      </c>
      <c r="I83" s="283" t="str">
        <f>IF(OR(E83="",G83=""),"",IF(E83&gt;G83,"L",IF(G83&gt;E83,"V","E")))</f>
        <v>V</v>
      </c>
      <c r="J83" s="311"/>
      <c r="K83" s="320">
        <f>IF(Global!E83="","",Global!E83)</f>
        <v>2</v>
      </c>
      <c r="L83" s="320">
        <f>IF(Global!G83="","",Global!G83)</f>
        <v>2</v>
      </c>
      <c r="M83" s="286" t="str">
        <f t="shared" si="19"/>
        <v>E</v>
      </c>
      <c r="N83" s="287">
        <f>IF(M83="","",IF(AND(E83=K83,L83=G83),FINALPuntosPorMarcador,0)+IF(M83=I83,FINALPuntosPorGanador,0)+IF(E83-G83=K83-L83,FINALPuntosPorDiferencia,0))</f>
        <v>0</v>
      </c>
      <c r="O83" s="166"/>
      <c r="P83" s="166"/>
      <c r="Q83" s="166"/>
      <c r="R83" s="166"/>
      <c r="S83" s="166"/>
    </row>
    <row r="84" spans="1:19" ht="17.25" customHeight="1" x14ac:dyDescent="0.2">
      <c r="A84" s="262"/>
      <c r="B84" s="263"/>
      <c r="C84" s="264"/>
      <c r="D84" s="196"/>
      <c r="E84" s="192"/>
      <c r="F84" s="196"/>
      <c r="G84" s="192"/>
      <c r="H84" s="196"/>
      <c r="I84" s="195"/>
      <c r="J84" s="29"/>
      <c r="K84" s="198"/>
      <c r="L84" s="198"/>
      <c r="M84" s="265" t="s">
        <v>22</v>
      </c>
      <c r="N84" s="266">
        <f>SUM(N8:N83)</f>
        <v>65</v>
      </c>
      <c r="O84" s="161"/>
      <c r="P84" s="161"/>
      <c r="Q84" s="161"/>
      <c r="R84" s="161"/>
      <c r="S84" s="161"/>
    </row>
    <row r="85" spans="1:19" s="10" customFormat="1" ht="17.25" customHeight="1" x14ac:dyDescent="0.2">
      <c r="A85" s="87" t="str">
        <f>Global!A85</f>
        <v>FASE DE GRUPOS</v>
      </c>
      <c r="B85" s="88"/>
      <c r="C85" s="89"/>
      <c r="D85" s="90"/>
      <c r="E85" s="267"/>
      <c r="F85" s="90"/>
      <c r="G85" s="267"/>
      <c r="H85" s="92"/>
      <c r="I85" s="81"/>
      <c r="J85" s="30"/>
      <c r="K85" s="189"/>
      <c r="L85" s="189"/>
      <c r="M85" s="189"/>
      <c r="N85" s="189"/>
      <c r="O85" s="82"/>
      <c r="P85" s="82"/>
      <c r="Q85" s="82"/>
      <c r="R85" s="82"/>
      <c r="S85" s="82"/>
    </row>
    <row r="86" spans="1:19" ht="17.25" customHeight="1" x14ac:dyDescent="0.2">
      <c r="A86" s="83" t="str">
        <f>Global!A86</f>
        <v>Puntos por Marcador Atinado</v>
      </c>
      <c r="B86" s="83"/>
      <c r="C86" s="93"/>
      <c r="D86" s="83"/>
      <c r="E86" s="94">
        <f>Global!E86</f>
        <v>1</v>
      </c>
      <c r="F86" s="53"/>
      <c r="G86" s="268"/>
      <c r="H86" s="53"/>
      <c r="I86" s="57"/>
      <c r="J86" s="30"/>
      <c r="K86" s="167"/>
      <c r="L86" s="167"/>
      <c r="M86" s="167"/>
      <c r="N86" s="167"/>
      <c r="O86" s="167"/>
      <c r="P86" s="167"/>
      <c r="Q86" s="167"/>
      <c r="R86" s="167"/>
      <c r="S86" s="167"/>
    </row>
    <row r="87" spans="1:19" ht="17.25" customHeight="1" x14ac:dyDescent="0.2">
      <c r="A87" s="83" t="str">
        <f>Global!A87</f>
        <v>Puntos por Ganador/Empate Atinado</v>
      </c>
      <c r="B87" s="83"/>
      <c r="C87" s="93"/>
      <c r="D87" s="85"/>
      <c r="E87" s="94">
        <f>Global!E87</f>
        <v>1</v>
      </c>
      <c r="F87" s="53"/>
      <c r="G87" s="268"/>
      <c r="H87" s="53"/>
      <c r="I87" s="57"/>
      <c r="J87" s="30"/>
      <c r="K87" s="167"/>
      <c r="L87" s="167"/>
      <c r="M87" s="167"/>
      <c r="N87" s="167"/>
      <c r="O87" s="167"/>
      <c r="P87" s="167"/>
      <c r="Q87" s="167"/>
      <c r="R87" s="167"/>
      <c r="S87" s="167"/>
    </row>
    <row r="88" spans="1:19" ht="17.25" customHeight="1" x14ac:dyDescent="0.2">
      <c r="A88" s="83" t="str">
        <f>Global!A88</f>
        <v>Puntos por Ganador y Diferencia de Goles Atinado</v>
      </c>
      <c r="B88" s="84"/>
      <c r="C88" s="84"/>
      <c r="D88" s="85"/>
      <c r="E88" s="94">
        <f>Global!E88</f>
        <v>1</v>
      </c>
      <c r="F88" s="53"/>
      <c r="G88" s="268"/>
      <c r="H88" s="53"/>
      <c r="I88" s="57"/>
      <c r="J88" s="30"/>
      <c r="K88" s="167"/>
      <c r="L88" s="167"/>
      <c r="M88" s="167"/>
      <c r="N88" s="167"/>
      <c r="O88" s="167"/>
      <c r="P88" s="167"/>
      <c r="Q88" s="167"/>
      <c r="R88" s="167"/>
      <c r="S88" s="167"/>
    </row>
    <row r="89" spans="1:19" ht="17.25" customHeight="1" x14ac:dyDescent="0.2">
      <c r="A89" s="83"/>
      <c r="B89" s="84"/>
      <c r="C89" s="84"/>
      <c r="D89" s="85"/>
      <c r="E89" s="269"/>
      <c r="F89" s="53"/>
      <c r="G89" s="268"/>
      <c r="H89" s="53"/>
      <c r="I89" s="57"/>
      <c r="J89" s="30"/>
      <c r="K89" s="167"/>
      <c r="L89" s="167"/>
      <c r="M89" s="167"/>
      <c r="N89" s="167"/>
      <c r="O89" s="167"/>
      <c r="P89" s="167"/>
      <c r="Q89" s="167"/>
      <c r="R89" s="167"/>
      <c r="S89" s="167"/>
    </row>
    <row r="90" spans="1:19" ht="17.25" customHeight="1" x14ac:dyDescent="0.2">
      <c r="A90" s="87" t="str">
        <f>Global!A90</f>
        <v>OCTAVOS DE FINAL</v>
      </c>
      <c r="B90" s="55"/>
      <c r="C90" s="55"/>
      <c r="D90" s="53"/>
      <c r="E90" s="268"/>
      <c r="F90" s="53"/>
      <c r="G90" s="268"/>
      <c r="H90" s="53"/>
      <c r="I90" s="57"/>
      <c r="J90" s="30"/>
      <c r="K90" s="167"/>
      <c r="L90" s="167"/>
      <c r="M90" s="167"/>
      <c r="N90" s="167"/>
      <c r="O90" s="167"/>
      <c r="P90" s="167"/>
      <c r="Q90" s="167"/>
      <c r="R90" s="167"/>
      <c r="S90" s="167"/>
    </row>
    <row r="91" spans="1:19" ht="17.25" customHeight="1" x14ac:dyDescent="0.2">
      <c r="A91" s="83" t="str">
        <f>Global!A91</f>
        <v>Puntos por Marcador Atinado</v>
      </c>
      <c r="B91" s="83"/>
      <c r="C91" s="93"/>
      <c r="D91" s="83"/>
      <c r="E91" s="94">
        <f>Global!E91</f>
        <v>1</v>
      </c>
      <c r="F91" s="53"/>
      <c r="G91" s="268"/>
      <c r="H91" s="53"/>
      <c r="I91" s="57"/>
      <c r="J91" s="30"/>
      <c r="K91" s="167"/>
      <c r="L91" s="167"/>
      <c r="M91" s="167"/>
      <c r="N91" s="167"/>
      <c r="O91" s="167"/>
      <c r="P91" s="167"/>
      <c r="Q91" s="167"/>
      <c r="R91" s="167"/>
      <c r="S91" s="167"/>
    </row>
    <row r="92" spans="1:19" ht="17.25" customHeight="1" x14ac:dyDescent="0.2">
      <c r="A92" s="83" t="str">
        <f>Global!A92</f>
        <v>Puntos por Ganador/Empate Atinado</v>
      </c>
      <c r="B92" s="83"/>
      <c r="C92" s="93"/>
      <c r="D92" s="85"/>
      <c r="E92" s="94">
        <f>Global!E92</f>
        <v>3</v>
      </c>
      <c r="F92" s="53"/>
      <c r="G92" s="268"/>
      <c r="H92" s="53"/>
      <c r="I92" s="57"/>
      <c r="J92" s="30"/>
      <c r="K92" s="167"/>
      <c r="L92" s="167"/>
      <c r="M92" s="167"/>
      <c r="N92" s="167"/>
      <c r="O92" s="167"/>
      <c r="P92" s="167"/>
      <c r="Q92" s="167"/>
      <c r="R92" s="167"/>
      <c r="S92" s="167"/>
    </row>
    <row r="93" spans="1:19" ht="17.25" customHeight="1" x14ac:dyDescent="0.2">
      <c r="A93" s="83" t="str">
        <f>Global!A93</f>
        <v>Puntos por Ganador y Diferencia de Goles Atinado</v>
      </c>
      <c r="B93" s="84"/>
      <c r="C93" s="84"/>
      <c r="D93" s="85"/>
      <c r="E93" s="94">
        <f>Global!E93</f>
        <v>1</v>
      </c>
      <c r="F93" s="53"/>
      <c r="G93" s="268"/>
      <c r="H93" s="53"/>
      <c r="I93" s="57"/>
      <c r="J93" s="30"/>
      <c r="K93" s="167"/>
      <c r="L93" s="167"/>
      <c r="M93" s="167"/>
      <c r="N93" s="167"/>
      <c r="O93" s="167"/>
      <c r="P93" s="167"/>
      <c r="Q93" s="167"/>
      <c r="R93" s="167"/>
      <c r="S93" s="167"/>
    </row>
    <row r="94" spans="1:19" ht="17.25" customHeight="1" x14ac:dyDescent="0.2">
      <c r="A94" s="54"/>
      <c r="B94" s="55"/>
      <c r="C94" s="55"/>
      <c r="D94" s="53"/>
      <c r="E94" s="268"/>
      <c r="F94" s="53"/>
      <c r="G94" s="268"/>
      <c r="H94" s="53"/>
      <c r="I94" s="57"/>
      <c r="J94" s="30"/>
      <c r="K94" s="167"/>
      <c r="L94" s="167"/>
      <c r="M94" s="167"/>
      <c r="N94" s="167"/>
      <c r="O94" s="167"/>
      <c r="P94" s="167"/>
      <c r="Q94" s="167"/>
      <c r="R94" s="167"/>
      <c r="S94" s="167"/>
    </row>
    <row r="95" spans="1:19" ht="17.25" customHeight="1" x14ac:dyDescent="0.2">
      <c r="A95" s="87" t="str">
        <f>Global!A95</f>
        <v>CUARTOS DE FINAL</v>
      </c>
      <c r="B95" s="55"/>
      <c r="C95" s="55"/>
      <c r="D95" s="53"/>
      <c r="E95" s="268"/>
      <c r="F95" s="53"/>
      <c r="G95" s="268"/>
      <c r="H95" s="53"/>
      <c r="I95" s="57"/>
      <c r="J95" s="30"/>
      <c r="K95" s="167"/>
      <c r="L95" s="167"/>
      <c r="M95" s="167"/>
      <c r="N95" s="167"/>
      <c r="O95" s="167"/>
      <c r="P95" s="167"/>
      <c r="Q95" s="167"/>
      <c r="R95" s="167"/>
      <c r="S95" s="167"/>
    </row>
    <row r="96" spans="1:19" ht="17.25" customHeight="1" x14ac:dyDescent="0.2">
      <c r="A96" s="83" t="str">
        <f>Global!A96</f>
        <v>Puntos por Marcador Atinado</v>
      </c>
      <c r="B96" s="83"/>
      <c r="C96" s="93"/>
      <c r="D96" s="83"/>
      <c r="E96" s="94">
        <f>Global!E96</f>
        <v>1</v>
      </c>
      <c r="F96" s="53"/>
      <c r="G96" s="268"/>
      <c r="H96" s="53"/>
      <c r="I96" s="57"/>
      <c r="J96" s="30"/>
      <c r="K96" s="167"/>
      <c r="L96" s="167"/>
      <c r="M96" s="167"/>
      <c r="N96" s="167"/>
      <c r="O96" s="167"/>
      <c r="P96" s="167"/>
      <c r="Q96" s="167"/>
      <c r="R96" s="167"/>
      <c r="S96" s="167"/>
    </row>
    <row r="97" spans="1:19" ht="17.25" customHeight="1" x14ac:dyDescent="0.2">
      <c r="A97" s="83" t="str">
        <f>Global!A97</f>
        <v>Puntos por Ganador/Empate Atinado</v>
      </c>
      <c r="B97" s="83"/>
      <c r="C97" s="93"/>
      <c r="D97" s="85"/>
      <c r="E97" s="94">
        <f>Global!E97</f>
        <v>5</v>
      </c>
      <c r="F97" s="53"/>
      <c r="G97" s="268"/>
      <c r="H97" s="53"/>
      <c r="I97" s="57"/>
      <c r="J97" s="30"/>
      <c r="K97" s="167"/>
      <c r="L97" s="167"/>
      <c r="M97" s="167"/>
      <c r="N97" s="167"/>
      <c r="O97" s="167"/>
      <c r="P97" s="167"/>
      <c r="Q97" s="167"/>
      <c r="R97" s="167"/>
      <c r="S97" s="167"/>
    </row>
    <row r="98" spans="1:19" ht="17.25" customHeight="1" x14ac:dyDescent="0.2">
      <c r="A98" s="83" t="str">
        <f>Global!A98</f>
        <v>Puntos por Ganador y Diferencia de Goles Atinado</v>
      </c>
      <c r="B98" s="84"/>
      <c r="C98" s="84"/>
      <c r="D98" s="85"/>
      <c r="E98" s="94">
        <f>Global!E98</f>
        <v>1</v>
      </c>
      <c r="F98" s="53"/>
      <c r="G98" s="268"/>
      <c r="H98" s="53"/>
      <c r="I98" s="57"/>
      <c r="J98" s="30"/>
      <c r="K98" s="167"/>
      <c r="L98" s="167"/>
      <c r="M98" s="167"/>
      <c r="N98" s="167"/>
      <c r="O98" s="167"/>
      <c r="P98" s="167"/>
      <c r="Q98" s="167"/>
      <c r="R98" s="167"/>
      <c r="S98" s="167"/>
    </row>
    <row r="99" spans="1:19" ht="17.25" customHeight="1" x14ac:dyDescent="0.2">
      <c r="A99" s="54"/>
      <c r="B99" s="55"/>
      <c r="C99" s="55"/>
      <c r="D99" s="53"/>
      <c r="E99" s="268"/>
      <c r="F99" s="53"/>
      <c r="G99" s="268"/>
      <c r="H99" s="53"/>
      <c r="I99" s="57"/>
      <c r="J99" s="30"/>
      <c r="K99" s="167"/>
      <c r="L99" s="167"/>
      <c r="M99" s="167"/>
      <c r="N99" s="167"/>
      <c r="O99" s="167"/>
      <c r="P99" s="167"/>
      <c r="Q99" s="167"/>
      <c r="R99" s="167"/>
      <c r="S99" s="167"/>
    </row>
    <row r="100" spans="1:19" ht="17.25" customHeight="1" x14ac:dyDescent="0.2">
      <c r="A100" s="87" t="str">
        <f>Global!A100</f>
        <v>SEMIFINAL</v>
      </c>
      <c r="B100" s="55"/>
      <c r="C100" s="55"/>
      <c r="D100" s="53"/>
      <c r="E100" s="268"/>
      <c r="F100" s="53"/>
      <c r="G100" s="268"/>
      <c r="H100" s="53"/>
      <c r="I100" s="57"/>
      <c r="J100" s="30"/>
      <c r="K100" s="167"/>
      <c r="L100" s="167"/>
      <c r="M100" s="167"/>
      <c r="N100" s="167"/>
      <c r="O100" s="167"/>
      <c r="P100" s="167"/>
      <c r="Q100" s="167"/>
      <c r="R100" s="167"/>
      <c r="S100" s="167"/>
    </row>
    <row r="101" spans="1:19" ht="17.25" customHeight="1" x14ac:dyDescent="0.2">
      <c r="A101" s="83" t="str">
        <f>Global!A101</f>
        <v>Puntos por Marcador Atinado</v>
      </c>
      <c r="B101" s="83"/>
      <c r="C101" s="93"/>
      <c r="D101" s="83"/>
      <c r="E101" s="94">
        <f>Global!E101</f>
        <v>1</v>
      </c>
      <c r="F101" s="53"/>
      <c r="G101" s="268"/>
      <c r="H101" s="53"/>
      <c r="I101" s="57"/>
      <c r="J101" s="30"/>
      <c r="K101" s="167"/>
      <c r="L101" s="167"/>
      <c r="M101" s="167"/>
      <c r="N101" s="167"/>
      <c r="O101" s="167"/>
      <c r="P101" s="167"/>
      <c r="Q101" s="167"/>
      <c r="R101" s="167"/>
      <c r="S101" s="167"/>
    </row>
    <row r="102" spans="1:19" ht="17.25" customHeight="1" x14ac:dyDescent="0.2">
      <c r="A102" s="83" t="str">
        <f>Global!A102</f>
        <v>Puntos por Ganador/Empate Atinado</v>
      </c>
      <c r="B102" s="83"/>
      <c r="C102" s="93"/>
      <c r="D102" s="85"/>
      <c r="E102" s="94">
        <f>Global!E102</f>
        <v>7</v>
      </c>
      <c r="F102" s="53"/>
      <c r="G102" s="268"/>
      <c r="H102" s="53"/>
      <c r="I102" s="57"/>
      <c r="J102" s="30"/>
      <c r="K102" s="167"/>
      <c r="L102" s="167"/>
      <c r="M102" s="167"/>
      <c r="N102" s="167"/>
      <c r="O102" s="167"/>
      <c r="P102" s="167"/>
      <c r="Q102" s="167"/>
      <c r="R102" s="167"/>
      <c r="S102" s="167"/>
    </row>
    <row r="103" spans="1:19" ht="17.25" customHeight="1" x14ac:dyDescent="0.2">
      <c r="A103" s="83" t="str">
        <f>Global!A103</f>
        <v>Puntos por Ganador y Diferencia de Goles Atinado</v>
      </c>
      <c r="B103" s="84"/>
      <c r="C103" s="84"/>
      <c r="D103" s="85"/>
      <c r="E103" s="94">
        <f>Global!E103</f>
        <v>1</v>
      </c>
      <c r="F103" s="53"/>
      <c r="G103" s="268"/>
      <c r="H103" s="53"/>
      <c r="I103" s="57"/>
      <c r="J103" s="30"/>
      <c r="K103" s="167"/>
      <c r="L103" s="167"/>
      <c r="M103" s="167"/>
      <c r="N103" s="167"/>
      <c r="O103" s="167"/>
      <c r="P103" s="167"/>
      <c r="Q103" s="167"/>
      <c r="R103" s="167"/>
      <c r="S103" s="167"/>
    </row>
    <row r="104" spans="1:19" ht="17.25" customHeight="1" x14ac:dyDescent="0.2">
      <c r="A104" s="54"/>
      <c r="B104" s="55"/>
      <c r="C104" s="55"/>
      <c r="D104" s="53"/>
      <c r="E104" s="268"/>
      <c r="F104" s="53"/>
      <c r="G104" s="268"/>
      <c r="H104" s="53"/>
      <c r="I104" s="57"/>
      <c r="J104" s="30"/>
      <c r="K104" s="167"/>
      <c r="L104" s="167"/>
      <c r="M104" s="167"/>
      <c r="N104" s="167"/>
      <c r="O104" s="167"/>
      <c r="P104" s="167"/>
      <c r="Q104" s="167"/>
      <c r="R104" s="167"/>
      <c r="S104" s="167"/>
    </row>
    <row r="105" spans="1:19" ht="17.25" customHeight="1" x14ac:dyDescent="0.2">
      <c r="A105" s="87" t="str">
        <f>Global!A105</f>
        <v>TERCER LUGAR</v>
      </c>
      <c r="B105" s="55"/>
      <c r="C105" s="55"/>
      <c r="D105" s="53"/>
      <c r="E105" s="268"/>
      <c r="F105" s="53"/>
      <c r="G105" s="268"/>
      <c r="H105" s="53"/>
      <c r="I105" s="57"/>
      <c r="J105" s="30"/>
      <c r="K105" s="167"/>
      <c r="L105" s="167"/>
      <c r="M105" s="167"/>
      <c r="N105" s="167"/>
      <c r="O105" s="167"/>
      <c r="P105" s="167"/>
      <c r="Q105" s="167"/>
      <c r="R105" s="167"/>
      <c r="S105" s="167"/>
    </row>
    <row r="106" spans="1:19" ht="17.25" customHeight="1" x14ac:dyDescent="0.2">
      <c r="A106" s="83" t="str">
        <f>Global!A106</f>
        <v>Puntos por Marcador Atinado</v>
      </c>
      <c r="B106" s="83"/>
      <c r="C106" s="93"/>
      <c r="D106" s="83"/>
      <c r="E106" s="94">
        <f>Global!E106</f>
        <v>1</v>
      </c>
      <c r="F106" s="53"/>
      <c r="G106" s="268"/>
      <c r="H106" s="53"/>
      <c r="I106" s="57"/>
      <c r="J106" s="30"/>
      <c r="K106" s="167"/>
      <c r="L106" s="167"/>
      <c r="M106" s="167"/>
      <c r="N106" s="167"/>
      <c r="O106" s="167"/>
      <c r="P106" s="167"/>
      <c r="Q106" s="167"/>
      <c r="R106" s="167"/>
      <c r="S106" s="167"/>
    </row>
    <row r="107" spans="1:19" ht="17.25" customHeight="1" x14ac:dyDescent="0.2">
      <c r="A107" s="83" t="str">
        <f>Global!A107</f>
        <v>Puntos por Ganador/Empate Atinado</v>
      </c>
      <c r="B107" s="83"/>
      <c r="C107" s="93"/>
      <c r="D107" s="85"/>
      <c r="E107" s="94">
        <f>Global!E107</f>
        <v>8</v>
      </c>
      <c r="F107" s="53"/>
      <c r="G107" s="268"/>
      <c r="H107" s="53"/>
      <c r="I107" s="57"/>
      <c r="J107" s="30"/>
      <c r="K107" s="167"/>
      <c r="L107" s="167"/>
      <c r="M107" s="167"/>
      <c r="N107" s="167"/>
      <c r="O107" s="167"/>
      <c r="P107" s="167"/>
      <c r="Q107" s="167"/>
      <c r="R107" s="167"/>
      <c r="S107" s="167"/>
    </row>
    <row r="108" spans="1:19" ht="17.25" customHeight="1" x14ac:dyDescent="0.2">
      <c r="A108" s="83" t="str">
        <f>Global!A108</f>
        <v>Puntos por Ganador y Diferencia de Goles Atinado</v>
      </c>
      <c r="B108" s="84"/>
      <c r="C108" s="84"/>
      <c r="D108" s="85"/>
      <c r="E108" s="94">
        <f>Global!E108</f>
        <v>1</v>
      </c>
      <c r="F108" s="53"/>
      <c r="G108" s="268"/>
      <c r="H108" s="53"/>
      <c r="I108" s="57"/>
      <c r="J108" s="30"/>
      <c r="K108" s="167"/>
      <c r="L108" s="167"/>
      <c r="M108" s="167"/>
      <c r="N108" s="167"/>
      <c r="O108" s="167"/>
      <c r="P108" s="167"/>
      <c r="Q108" s="167"/>
      <c r="R108" s="167"/>
      <c r="S108" s="167"/>
    </row>
    <row r="109" spans="1:19" ht="17.25" customHeight="1" x14ac:dyDescent="0.2">
      <c r="A109" s="83"/>
      <c r="B109" s="84"/>
      <c r="C109" s="84"/>
      <c r="D109" s="85"/>
      <c r="E109" s="94"/>
      <c r="F109" s="53"/>
      <c r="G109" s="268"/>
      <c r="H109" s="53"/>
      <c r="I109" s="57"/>
      <c r="J109" s="30"/>
      <c r="K109" s="167"/>
      <c r="L109" s="167"/>
      <c r="M109" s="167"/>
      <c r="N109" s="167"/>
      <c r="O109" s="167"/>
      <c r="P109" s="167"/>
      <c r="Q109" s="167"/>
      <c r="R109" s="167"/>
      <c r="S109" s="167"/>
    </row>
    <row r="110" spans="1:19" ht="17.25" customHeight="1" x14ac:dyDescent="0.2">
      <c r="A110" s="87" t="str">
        <f>Global!A110</f>
        <v>FINAL</v>
      </c>
      <c r="B110" s="55"/>
      <c r="C110" s="55"/>
      <c r="D110" s="53"/>
      <c r="E110" s="268"/>
      <c r="F110" s="53"/>
      <c r="G110" s="268"/>
      <c r="H110" s="53"/>
      <c r="I110" s="57"/>
      <c r="J110" s="30"/>
      <c r="K110" s="167"/>
      <c r="L110" s="167"/>
      <c r="M110" s="167"/>
      <c r="N110" s="167"/>
      <c r="O110" s="167"/>
      <c r="P110" s="167"/>
      <c r="Q110" s="167"/>
      <c r="R110" s="167"/>
      <c r="S110" s="167"/>
    </row>
    <row r="111" spans="1:19" ht="17.25" customHeight="1" x14ac:dyDescent="0.2">
      <c r="A111" s="83" t="str">
        <f>Global!A111</f>
        <v>Puntos por Marcador Atinado</v>
      </c>
      <c r="B111" s="83"/>
      <c r="C111" s="93"/>
      <c r="D111" s="83"/>
      <c r="E111" s="94">
        <f>Global!E111</f>
        <v>1</v>
      </c>
      <c r="F111" s="53"/>
      <c r="G111" s="268"/>
      <c r="H111" s="53"/>
      <c r="I111" s="57"/>
      <c r="J111" s="30"/>
      <c r="K111" s="167"/>
      <c r="L111" s="167"/>
      <c r="M111" s="167"/>
      <c r="N111" s="167"/>
      <c r="O111" s="167"/>
      <c r="P111" s="167"/>
      <c r="Q111" s="167"/>
      <c r="R111" s="167"/>
      <c r="S111" s="167"/>
    </row>
    <row r="112" spans="1:19" ht="17.25" customHeight="1" x14ac:dyDescent="0.2">
      <c r="A112" s="83" t="str">
        <f>Global!A112</f>
        <v>Puntos por Ganador/Empate Atinado</v>
      </c>
      <c r="B112" s="83"/>
      <c r="C112" s="93"/>
      <c r="D112" s="85"/>
      <c r="E112" s="94">
        <f>Global!E112</f>
        <v>10</v>
      </c>
      <c r="F112" s="53"/>
      <c r="G112" s="268"/>
      <c r="H112" s="53"/>
      <c r="I112" s="57"/>
      <c r="J112" s="30"/>
      <c r="K112" s="167"/>
      <c r="L112" s="167"/>
      <c r="M112" s="167"/>
      <c r="N112" s="167"/>
      <c r="O112" s="167"/>
      <c r="P112" s="167"/>
      <c r="Q112" s="167"/>
      <c r="R112" s="167"/>
      <c r="S112" s="167"/>
    </row>
    <row r="113" spans="1:19" ht="17.25" customHeight="1" x14ac:dyDescent="0.2">
      <c r="A113" s="83" t="str">
        <f>Global!A113</f>
        <v>Puntos por Ganador y Diferencia de Goles Atinado</v>
      </c>
      <c r="B113" s="84"/>
      <c r="C113" s="84"/>
      <c r="D113" s="85"/>
      <c r="E113" s="94">
        <f>Global!E113</f>
        <v>1</v>
      </c>
      <c r="F113" s="53"/>
      <c r="G113" s="268"/>
      <c r="H113" s="53"/>
      <c r="I113" s="57"/>
      <c r="J113" s="30"/>
      <c r="K113" s="167"/>
      <c r="L113" s="167"/>
      <c r="M113" s="167"/>
      <c r="N113" s="167"/>
      <c r="O113" s="167"/>
      <c r="P113" s="167"/>
      <c r="Q113" s="167"/>
      <c r="R113" s="167"/>
      <c r="S113" s="167"/>
    </row>
    <row r="114" spans="1:19" ht="17.25" customHeight="1" x14ac:dyDescent="0.2">
      <c r="A114" s="54"/>
      <c r="B114" s="55"/>
      <c r="C114" s="55"/>
      <c r="D114" s="53"/>
      <c r="E114" s="268"/>
      <c r="F114" s="53"/>
      <c r="G114" s="268"/>
      <c r="H114" s="53"/>
      <c r="I114" s="57"/>
      <c r="J114" s="30"/>
      <c r="K114" s="167"/>
      <c r="L114" s="167"/>
      <c r="M114" s="167"/>
      <c r="N114" s="167"/>
      <c r="O114" s="167"/>
      <c r="P114" s="167"/>
      <c r="Q114" s="167"/>
      <c r="R114" s="167"/>
      <c r="S114" s="167"/>
    </row>
    <row r="115" spans="1:19" ht="17.25" customHeight="1" x14ac:dyDescent="0.2">
      <c r="A115" s="54"/>
      <c r="B115" s="55"/>
      <c r="C115" s="55"/>
      <c r="D115" s="53"/>
      <c r="E115" s="268"/>
      <c r="F115" s="53"/>
      <c r="G115" s="268"/>
      <c r="H115" s="53"/>
      <c r="I115" s="57"/>
      <c r="J115" s="30"/>
      <c r="K115" s="167"/>
      <c r="L115" s="167"/>
      <c r="M115" s="167"/>
      <c r="N115" s="167"/>
      <c r="O115" s="167"/>
      <c r="P115" s="167"/>
      <c r="Q115" s="167"/>
      <c r="R115" s="167"/>
      <c r="S115" s="167"/>
    </row>
    <row r="116" spans="1:19" ht="17.25" customHeight="1" x14ac:dyDescent="0.2">
      <c r="A116" s="54"/>
      <c r="B116" s="55"/>
      <c r="C116" s="55"/>
      <c r="D116" s="53"/>
      <c r="E116" s="268"/>
      <c r="F116" s="53"/>
      <c r="G116" s="268"/>
      <c r="H116" s="53"/>
      <c r="I116" s="57"/>
      <c r="J116" s="30"/>
      <c r="K116" s="167"/>
      <c r="L116" s="167"/>
      <c r="M116" s="167"/>
      <c r="N116" s="167"/>
      <c r="O116" s="167"/>
      <c r="P116" s="167"/>
      <c r="Q116" s="167"/>
      <c r="R116" s="167"/>
      <c r="S116" s="167"/>
    </row>
    <row r="117" spans="1:19" ht="17.25" customHeight="1" x14ac:dyDescent="0.2">
      <c r="A117" s="54"/>
      <c r="B117" s="55"/>
      <c r="C117" s="55"/>
      <c r="D117" s="53"/>
      <c r="E117" s="268"/>
      <c r="F117" s="53"/>
      <c r="G117" s="268"/>
      <c r="H117" s="53"/>
      <c r="I117" s="57"/>
      <c r="J117" s="30"/>
      <c r="K117" s="167"/>
      <c r="L117" s="167"/>
      <c r="M117" s="167"/>
      <c r="N117" s="167"/>
      <c r="O117" s="167"/>
      <c r="P117" s="167"/>
      <c r="Q117" s="167"/>
      <c r="R117" s="167"/>
      <c r="S117" s="167"/>
    </row>
    <row r="118" spans="1:19" ht="17.25" customHeight="1" x14ac:dyDescent="0.2">
      <c r="A118" s="54"/>
      <c r="B118" s="55"/>
      <c r="C118" s="55"/>
      <c r="D118" s="53"/>
      <c r="E118" s="268"/>
      <c r="F118" s="53"/>
      <c r="G118" s="268"/>
      <c r="H118" s="53"/>
      <c r="I118" s="57"/>
      <c r="J118" s="30"/>
      <c r="K118" s="167"/>
      <c r="L118" s="167"/>
      <c r="M118" s="167"/>
      <c r="N118" s="167"/>
      <c r="O118" s="167"/>
      <c r="P118" s="167"/>
      <c r="Q118" s="167"/>
      <c r="R118" s="167"/>
      <c r="S118" s="167"/>
    </row>
    <row r="119" spans="1:19" ht="17.25" customHeight="1" x14ac:dyDescent="0.2">
      <c r="A119" s="54"/>
      <c r="B119" s="55"/>
      <c r="C119" s="55"/>
      <c r="D119" s="53"/>
      <c r="E119" s="268"/>
      <c r="F119" s="53"/>
      <c r="G119" s="268"/>
      <c r="H119" s="53"/>
      <c r="I119" s="57"/>
      <c r="J119" s="30"/>
      <c r="K119" s="167"/>
      <c r="L119" s="167"/>
      <c r="M119" s="167"/>
      <c r="N119" s="167"/>
      <c r="O119" s="167"/>
      <c r="P119" s="167"/>
      <c r="Q119" s="167"/>
      <c r="R119" s="167"/>
      <c r="S119" s="167"/>
    </row>
    <row r="120" spans="1:19" ht="17.25" customHeight="1" x14ac:dyDescent="0.2">
      <c r="A120" s="54"/>
      <c r="B120" s="55"/>
      <c r="C120" s="55"/>
      <c r="D120" s="53"/>
      <c r="E120" s="268"/>
      <c r="F120" s="53"/>
      <c r="G120" s="268"/>
      <c r="H120" s="53"/>
      <c r="I120" s="57"/>
      <c r="J120" s="30"/>
      <c r="K120" s="167"/>
      <c r="L120" s="167"/>
      <c r="M120" s="167"/>
      <c r="N120" s="167"/>
      <c r="O120" s="167"/>
      <c r="P120" s="167"/>
      <c r="Q120" s="167"/>
      <c r="R120" s="167"/>
      <c r="S120" s="167"/>
    </row>
  </sheetData>
  <sheetProtection sheet="1" objects="1" scenarios="1"/>
  <mergeCells count="3">
    <mergeCell ref="A1:N1"/>
    <mergeCell ref="B3:D3"/>
    <mergeCell ref="B4:D4"/>
  </mergeCells>
  <dataValidations count="1">
    <dataValidation type="whole" allowBlank="1" showInputMessage="1" showErrorMessage="1" sqref="E3:E85 E114:E120 E89:E90 E94:E95 E99:E100 E104:E105 E110" xr:uid="{D65C21EB-A0EE-4CF9-A8C6-7EFB23865C7A}">
      <formula1>0</formula1>
      <formula2>20</formula2>
    </dataValidation>
  </dataValidations>
  <hyperlinks>
    <hyperlink ref="A1:N1" location="Global!A1" display="Quiniela Mundial 2010" xr:uid="{B0905092-30D5-40EF-8D43-7D3855B2480A}"/>
  </hyperlinks>
  <pageMargins left="0.7" right="0.7" top="0.75" bottom="0.75" header="0.3" footer="0.3"/>
  <pageSetup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37"/>
  <dimension ref="A1:S120"/>
  <sheetViews>
    <sheetView workbookViewId="0">
      <selection activeCell="A2" sqref="A1:N1048576"/>
    </sheetView>
  </sheetViews>
  <sheetFormatPr defaultColWidth="9.140625" defaultRowHeight="17.25" customHeight="1" x14ac:dyDescent="0.2"/>
  <cols>
    <col min="1" max="1" width="12" style="270" customWidth="1"/>
    <col min="2" max="2" width="10.7109375" style="271" customWidth="1"/>
    <col min="3" max="3" width="6.85546875" style="271" bestFit="1" customWidth="1"/>
    <col min="4" max="4" width="12.42578125" style="157" customWidth="1"/>
    <col min="5" max="5" width="3.7109375" style="272" customWidth="1"/>
    <col min="6" max="6" width="5.42578125" style="157" customWidth="1"/>
    <col min="7" max="7" width="3.85546875" style="272" customWidth="1"/>
    <col min="8" max="8" width="13" style="157" customWidth="1"/>
    <col min="9" max="9" width="5.85546875" style="273" customWidth="1"/>
    <col min="10" max="10" width="3" style="10" customWidth="1"/>
    <col min="11" max="11" width="5" style="274" customWidth="1"/>
    <col min="12" max="12" width="5.28515625" style="274" customWidth="1"/>
    <col min="13" max="13" width="6.5703125" style="275" customWidth="1"/>
    <col min="14" max="14" width="7.7109375" style="10" bestFit="1" customWidth="1"/>
    <col min="15" max="16384" width="9.140625" style="157"/>
  </cols>
  <sheetData>
    <row r="1" spans="1:19" ht="26.25" customHeight="1" x14ac:dyDescent="0.35">
      <c r="A1" s="352" t="s">
        <v>82</v>
      </c>
      <c r="B1" s="352"/>
      <c r="C1" s="352"/>
      <c r="D1" s="352"/>
      <c r="E1" s="352"/>
      <c r="F1" s="352"/>
      <c r="G1" s="352"/>
      <c r="H1" s="352"/>
      <c r="I1" s="352"/>
      <c r="J1" s="352"/>
      <c r="K1" s="352"/>
      <c r="L1" s="352"/>
      <c r="M1" s="352"/>
      <c r="N1" s="352"/>
      <c r="O1" s="161"/>
      <c r="P1" s="161"/>
      <c r="Q1" s="161"/>
      <c r="R1" s="161"/>
      <c r="S1" s="161"/>
    </row>
    <row r="2" spans="1:19" ht="12.75" customHeight="1" x14ac:dyDescent="0.3">
      <c r="A2" s="28"/>
      <c r="B2" s="28"/>
      <c r="C2" s="28"/>
      <c r="D2" s="28"/>
      <c r="E2" s="1"/>
      <c r="F2" s="28"/>
      <c r="G2" s="1"/>
      <c r="H2" s="28"/>
      <c r="I2" s="28"/>
      <c r="J2" s="28"/>
      <c r="K2" s="33"/>
      <c r="L2" s="33"/>
      <c r="M2" s="28"/>
      <c r="N2" s="28"/>
      <c r="O2" s="161"/>
      <c r="P2" s="161"/>
      <c r="Q2" s="161"/>
      <c r="R2" s="161"/>
      <c r="S2" s="161"/>
    </row>
    <row r="3" spans="1:19" ht="17.25" customHeight="1" x14ac:dyDescent="0.2">
      <c r="A3" s="191" t="s">
        <v>17</v>
      </c>
      <c r="B3" s="353" t="s">
        <v>173</v>
      </c>
      <c r="C3" s="353"/>
      <c r="D3" s="353"/>
      <c r="E3" s="192"/>
      <c r="F3" s="193"/>
      <c r="G3" s="192"/>
      <c r="H3" s="194"/>
      <c r="I3" s="195"/>
      <c r="J3" s="29"/>
      <c r="K3" s="34"/>
      <c r="L3" s="34"/>
      <c r="M3" s="196"/>
      <c r="N3" s="29"/>
      <c r="O3" s="161"/>
      <c r="P3" s="161"/>
      <c r="Q3" s="161"/>
      <c r="R3" s="161"/>
      <c r="S3" s="161"/>
    </row>
    <row r="4" spans="1:19" ht="17.25" customHeight="1" thickBot="1" x14ac:dyDescent="0.25">
      <c r="A4" s="197" t="s">
        <v>18</v>
      </c>
      <c r="B4" s="354" t="s">
        <v>174</v>
      </c>
      <c r="C4" s="354"/>
      <c r="D4" s="354"/>
      <c r="E4" s="192"/>
      <c r="F4" s="196"/>
      <c r="G4" s="192"/>
      <c r="H4" s="196"/>
      <c r="I4" s="195"/>
      <c r="J4" s="29"/>
      <c r="K4" s="198"/>
      <c r="L4" s="198"/>
      <c r="M4" s="199"/>
      <c r="N4" s="29"/>
      <c r="O4" s="161"/>
      <c r="P4" s="161"/>
      <c r="Q4" s="161"/>
      <c r="R4" s="161"/>
      <c r="S4" s="161"/>
    </row>
    <row r="5" spans="1:19" ht="17.25" customHeight="1" thickBot="1" x14ac:dyDescent="0.25">
      <c r="A5" s="197"/>
      <c r="B5" s="200"/>
      <c r="C5" s="200"/>
      <c r="D5" s="201"/>
      <c r="E5" s="192"/>
      <c r="F5" s="196"/>
      <c r="G5" s="192"/>
      <c r="H5" s="196"/>
      <c r="I5" s="195"/>
      <c r="J5" s="29"/>
      <c r="K5" s="202" t="s">
        <v>19</v>
      </c>
      <c r="L5" s="203"/>
      <c r="M5" s="204"/>
      <c r="N5" s="29"/>
      <c r="O5" s="161"/>
      <c r="P5" s="161"/>
      <c r="Q5" s="161"/>
      <c r="R5" s="161"/>
      <c r="S5" s="161"/>
    </row>
    <row r="6" spans="1:19" s="168" customFormat="1" ht="34.5" customHeight="1" thickBot="1" x14ac:dyDescent="0.25">
      <c r="A6" s="205" t="s">
        <v>0</v>
      </c>
      <c r="B6" s="206" t="s">
        <v>1</v>
      </c>
      <c r="C6" s="206" t="s">
        <v>25</v>
      </c>
      <c r="D6" s="207" t="s">
        <v>2</v>
      </c>
      <c r="E6" s="208"/>
      <c r="F6" s="209" t="s">
        <v>20</v>
      </c>
      <c r="G6" s="208"/>
      <c r="H6" s="209" t="s">
        <v>3</v>
      </c>
      <c r="I6" s="209" t="s">
        <v>21</v>
      </c>
      <c r="J6" s="210"/>
      <c r="K6" s="211" t="s">
        <v>109</v>
      </c>
      <c r="L6" s="211" t="s">
        <v>112</v>
      </c>
      <c r="M6" s="212" t="s">
        <v>110</v>
      </c>
      <c r="N6" s="213" t="s">
        <v>111</v>
      </c>
      <c r="O6" s="165"/>
      <c r="P6" s="165"/>
      <c r="Q6" s="165"/>
      <c r="R6" s="165"/>
      <c r="S6" s="165"/>
    </row>
    <row r="7" spans="1:19" ht="17.25" customHeight="1" thickBot="1" x14ac:dyDescent="0.25">
      <c r="A7" s="214" t="str">
        <f>Global!A7</f>
        <v>GRUPO A (Group A)</v>
      </c>
      <c r="B7" s="215"/>
      <c r="C7" s="216"/>
      <c r="D7" s="215"/>
      <c r="E7" s="217"/>
      <c r="F7" s="215"/>
      <c r="G7" s="217"/>
      <c r="H7" s="215"/>
      <c r="I7" s="218"/>
      <c r="J7" s="77"/>
      <c r="K7" s="219"/>
      <c r="L7" s="219"/>
      <c r="M7" s="220"/>
      <c r="N7" s="221"/>
      <c r="O7" s="161"/>
      <c r="P7" s="161"/>
      <c r="Q7" s="161"/>
      <c r="R7" s="161"/>
      <c r="S7" s="161"/>
    </row>
    <row r="8" spans="1:19" s="158" customFormat="1" ht="30.95" customHeight="1" thickBot="1" x14ac:dyDescent="0.25">
      <c r="A8" s="276">
        <f>Global!A8</f>
        <v>44885</v>
      </c>
      <c r="B8" s="277">
        <f>Global!B8</f>
        <v>0.41666666666666669</v>
      </c>
      <c r="C8" s="278">
        <f>Global!C8</f>
        <v>1</v>
      </c>
      <c r="D8" s="279" t="str">
        <f>Global!D8</f>
        <v>Qatar</v>
      </c>
      <c r="E8" s="280">
        <v>0</v>
      </c>
      <c r="F8" s="281" t="s">
        <v>4</v>
      </c>
      <c r="G8" s="280">
        <v>2</v>
      </c>
      <c r="H8" s="282" t="str">
        <f>Global!H8</f>
        <v>Ecuador</v>
      </c>
      <c r="I8" s="283" t="str">
        <f t="shared" ref="I8:I13" si="0">IF(OR(E8="",G8=""),"",IF(E8&gt;G8,"L",IF(G8&gt;E8,"V","E")))</f>
        <v>V</v>
      </c>
      <c r="J8" s="284"/>
      <c r="K8" s="285">
        <f>IF(Global!E8="","",Global!E8)</f>
        <v>0</v>
      </c>
      <c r="L8" s="285">
        <f>IF(Global!G8="","",Global!G8)</f>
        <v>2</v>
      </c>
      <c r="M8" s="286" t="str">
        <f t="shared" ref="M8:M71" si="1">IF(OR(K8="",L8=""),"",IF(K8&gt;L8,"L",IF(L8&gt;K8,"V","E")))</f>
        <v>V</v>
      </c>
      <c r="N8" s="287">
        <f t="shared" ref="N8:N13" si="2">IF(M8="","",IF(AND(E8=K8,L8=G8),GPOSPuntosPorMarcador,0)+IF(M8=I8,GPOSPuntosPorGanador,0)+IF(E8-G8=K8-L8,GPOSPuntosPorDiferencia,0))</f>
        <v>3</v>
      </c>
      <c r="O8" s="166"/>
      <c r="P8" s="166"/>
      <c r="Q8" s="166"/>
      <c r="R8" s="166"/>
      <c r="S8" s="166"/>
    </row>
    <row r="9" spans="1:19" s="158" customFormat="1" ht="30.95" customHeight="1" thickBot="1" x14ac:dyDescent="0.25">
      <c r="A9" s="276">
        <f>Global!A9</f>
        <v>44886</v>
      </c>
      <c r="B9" s="288">
        <f>Global!B9</f>
        <v>0.41666666666666669</v>
      </c>
      <c r="C9" s="289">
        <f>Global!C9</f>
        <v>2</v>
      </c>
      <c r="D9" s="290" t="str">
        <f>Global!D9</f>
        <v>Senegal</v>
      </c>
      <c r="E9" s="291">
        <v>0</v>
      </c>
      <c r="F9" s="292" t="s">
        <v>4</v>
      </c>
      <c r="G9" s="291">
        <v>3</v>
      </c>
      <c r="H9" s="293" t="str">
        <f>Global!H9</f>
        <v>Holanda (Holland)</v>
      </c>
      <c r="I9" s="283" t="str">
        <f t="shared" si="0"/>
        <v>V</v>
      </c>
      <c r="J9" s="284"/>
      <c r="K9" s="285">
        <f>IF(Global!E9="","",Global!E9)</f>
        <v>0</v>
      </c>
      <c r="L9" s="285">
        <f>IF(Global!G9="","",Global!G9)</f>
        <v>2</v>
      </c>
      <c r="M9" s="294" t="str">
        <f t="shared" si="1"/>
        <v>V</v>
      </c>
      <c r="N9" s="287">
        <f t="shared" si="2"/>
        <v>1</v>
      </c>
      <c r="O9" s="166"/>
      <c r="P9" s="166"/>
      <c r="Q9" s="166"/>
      <c r="R9" s="166"/>
      <c r="S9" s="166"/>
    </row>
    <row r="10" spans="1:19" s="158" customFormat="1" ht="30.95" customHeight="1" thickBot="1" x14ac:dyDescent="0.25">
      <c r="A10" s="276">
        <f>Global!A10</f>
        <v>44890</v>
      </c>
      <c r="B10" s="288">
        <f>Global!B10</f>
        <v>0.29166666666666669</v>
      </c>
      <c r="C10" s="289">
        <f>Global!C10</f>
        <v>17</v>
      </c>
      <c r="D10" s="290" t="str">
        <f>Global!D10</f>
        <v>Qatar</v>
      </c>
      <c r="E10" s="291">
        <v>1</v>
      </c>
      <c r="F10" s="292" t="s">
        <v>4</v>
      </c>
      <c r="G10" s="291">
        <v>0</v>
      </c>
      <c r="H10" s="293" t="str">
        <f>Global!H10</f>
        <v>Senegal</v>
      </c>
      <c r="I10" s="283" t="str">
        <f t="shared" si="0"/>
        <v>L</v>
      </c>
      <c r="J10" s="284"/>
      <c r="K10" s="285">
        <f>IF(Global!E10="","",Global!E10)</f>
        <v>1</v>
      </c>
      <c r="L10" s="285">
        <f>IF(Global!G10="","",Global!G10)</f>
        <v>3</v>
      </c>
      <c r="M10" s="295" t="str">
        <f t="shared" si="1"/>
        <v>V</v>
      </c>
      <c r="N10" s="287">
        <f t="shared" si="2"/>
        <v>0</v>
      </c>
      <c r="O10" s="166"/>
      <c r="P10" s="166"/>
      <c r="Q10" s="166"/>
      <c r="R10" s="166"/>
      <c r="S10" s="166"/>
    </row>
    <row r="11" spans="1:19" s="158" customFormat="1" ht="30.95" customHeight="1" thickBot="1" x14ac:dyDescent="0.25">
      <c r="A11" s="276">
        <f>Global!A11</f>
        <v>44890</v>
      </c>
      <c r="B11" s="288">
        <f>Global!B11</f>
        <v>0.41666666666666669</v>
      </c>
      <c r="C11" s="289">
        <f>Global!C11</f>
        <v>18</v>
      </c>
      <c r="D11" s="290" t="str">
        <f>Global!D11</f>
        <v>Holanda (Holland)</v>
      </c>
      <c r="E11" s="291">
        <v>2</v>
      </c>
      <c r="F11" s="292" t="s">
        <v>4</v>
      </c>
      <c r="G11" s="291">
        <v>1</v>
      </c>
      <c r="H11" s="293" t="str">
        <f>Global!H11</f>
        <v>Ecuador</v>
      </c>
      <c r="I11" s="283" t="str">
        <f t="shared" si="0"/>
        <v>L</v>
      </c>
      <c r="J11" s="284"/>
      <c r="K11" s="285">
        <f>IF(Global!E11="","",Global!E11)</f>
        <v>1</v>
      </c>
      <c r="L11" s="285">
        <f>IF(Global!G11="","",Global!G11)</f>
        <v>1</v>
      </c>
      <c r="M11" s="296" t="str">
        <f t="shared" si="1"/>
        <v>E</v>
      </c>
      <c r="N11" s="287">
        <f t="shared" si="2"/>
        <v>0</v>
      </c>
      <c r="O11" s="166"/>
      <c r="P11" s="166"/>
      <c r="Q11" s="166"/>
      <c r="R11" s="166"/>
      <c r="S11" s="166"/>
    </row>
    <row r="12" spans="1:19" s="158" customFormat="1" ht="30.95" customHeight="1" thickBot="1" x14ac:dyDescent="0.25">
      <c r="A12" s="276">
        <f>Global!A12</f>
        <v>44894</v>
      </c>
      <c r="B12" s="288">
        <f>Global!B12</f>
        <v>0.375</v>
      </c>
      <c r="C12" s="289">
        <f>Global!C12</f>
        <v>33</v>
      </c>
      <c r="D12" s="290" t="str">
        <f>Global!D12</f>
        <v>Holanda (Holland)</v>
      </c>
      <c r="E12" s="291">
        <v>2</v>
      </c>
      <c r="F12" s="292" t="s">
        <v>4</v>
      </c>
      <c r="G12" s="291">
        <v>0</v>
      </c>
      <c r="H12" s="293" t="str">
        <f>Global!H12</f>
        <v>Qatar</v>
      </c>
      <c r="I12" s="283" t="str">
        <f t="shared" si="0"/>
        <v>L</v>
      </c>
      <c r="J12" s="284"/>
      <c r="K12" s="285">
        <f>IF(Global!E12="","",Global!E12)</f>
        <v>2</v>
      </c>
      <c r="L12" s="285">
        <f>IF(Global!G12="","",Global!G12)</f>
        <v>0</v>
      </c>
      <c r="M12" s="296" t="str">
        <f t="shared" si="1"/>
        <v>L</v>
      </c>
      <c r="N12" s="287">
        <f t="shared" si="2"/>
        <v>3</v>
      </c>
      <c r="O12" s="166"/>
      <c r="P12" s="166"/>
      <c r="Q12" s="166"/>
      <c r="R12" s="166"/>
      <c r="S12" s="166"/>
    </row>
    <row r="13" spans="1:19" s="158" customFormat="1" ht="30.95" customHeight="1" thickBot="1" x14ac:dyDescent="0.25">
      <c r="A13" s="276">
        <f>Global!A13</f>
        <v>44894</v>
      </c>
      <c r="B13" s="288">
        <f>Global!B13</f>
        <v>0.375</v>
      </c>
      <c r="C13" s="289">
        <f>Global!C13</f>
        <v>34</v>
      </c>
      <c r="D13" s="290" t="str">
        <f>Global!D13</f>
        <v>Ecuador</v>
      </c>
      <c r="E13" s="291">
        <v>2</v>
      </c>
      <c r="F13" s="292" t="s">
        <v>4</v>
      </c>
      <c r="G13" s="291">
        <v>0</v>
      </c>
      <c r="H13" s="293" t="str">
        <f>Global!H13</f>
        <v>Senegal</v>
      </c>
      <c r="I13" s="283" t="str">
        <f t="shared" si="0"/>
        <v>L</v>
      </c>
      <c r="J13" s="284"/>
      <c r="K13" s="285">
        <f>IF(Global!E13="","",Global!E13)</f>
        <v>1</v>
      </c>
      <c r="L13" s="285">
        <f>IF(Global!G13="","",Global!G13)</f>
        <v>2</v>
      </c>
      <c r="M13" s="296" t="str">
        <f t="shared" si="1"/>
        <v>V</v>
      </c>
      <c r="N13" s="287">
        <f t="shared" si="2"/>
        <v>0</v>
      </c>
      <c r="O13" s="166"/>
      <c r="P13" s="166"/>
      <c r="Q13" s="166"/>
      <c r="R13" s="166"/>
      <c r="S13" s="166"/>
    </row>
    <row r="14" spans="1:19" s="158" customFormat="1" ht="17.25" customHeight="1" thickBot="1" x14ac:dyDescent="0.25">
      <c r="A14" s="297" t="str">
        <f>Global!A14</f>
        <v>GRUPO B (Group B)</v>
      </c>
      <c r="B14" s="298"/>
      <c r="C14" s="299"/>
      <c r="D14" s="298"/>
      <c r="E14" s="300"/>
      <c r="F14" s="298"/>
      <c r="G14" s="300"/>
      <c r="H14" s="298"/>
      <c r="I14" s="301"/>
      <c r="J14" s="117"/>
      <c r="K14" s="302"/>
      <c r="L14" s="302"/>
      <c r="M14" s="303" t="str">
        <f t="shared" si="1"/>
        <v/>
      </c>
      <c r="N14" s="304"/>
      <c r="O14" s="166"/>
      <c r="P14" s="166"/>
      <c r="Q14" s="166"/>
      <c r="R14" s="166"/>
      <c r="S14" s="166"/>
    </row>
    <row r="15" spans="1:19" s="158" customFormat="1" ht="30.95" customHeight="1" thickBot="1" x14ac:dyDescent="0.25">
      <c r="A15" s="276">
        <f>Global!A15</f>
        <v>44886</v>
      </c>
      <c r="B15" s="305">
        <f>Global!B15</f>
        <v>0.29166666666666669</v>
      </c>
      <c r="C15" s="278">
        <f>Global!C15</f>
        <v>3</v>
      </c>
      <c r="D15" s="279" t="str">
        <f>Global!D15</f>
        <v>Inglaterra (England)</v>
      </c>
      <c r="E15" s="280">
        <v>1</v>
      </c>
      <c r="F15" s="281" t="s">
        <v>4</v>
      </c>
      <c r="G15" s="280">
        <v>1</v>
      </c>
      <c r="H15" s="282" t="str">
        <f>Global!H15</f>
        <v>Irán</v>
      </c>
      <c r="I15" s="283" t="str">
        <f t="shared" ref="I15:I20" si="3">IF(OR(E15="",G15=""),"",IF(E15&gt;G15,"L",IF(G15&gt;E15,"V","E")))</f>
        <v>E</v>
      </c>
      <c r="J15" s="284"/>
      <c r="K15" s="285">
        <f>IF(Global!E15="","",Global!E15)</f>
        <v>6</v>
      </c>
      <c r="L15" s="285">
        <f>IF(Global!G15="","",Global!G15)</f>
        <v>2</v>
      </c>
      <c r="M15" s="296" t="str">
        <f t="shared" si="1"/>
        <v>L</v>
      </c>
      <c r="N15" s="287">
        <f t="shared" ref="N15:N20" si="4">IF(M15="","",IF(AND(E15=K15,L15=G15),GPOSPuntosPorMarcador,0)+IF(M15=I15,GPOSPuntosPorGanador,0)+IF(E15-G15=K15-L15,GPOSPuntosPorDiferencia,0))</f>
        <v>0</v>
      </c>
      <c r="O15" s="166"/>
      <c r="P15" s="166"/>
      <c r="Q15" s="166"/>
      <c r="R15" s="166"/>
      <c r="S15" s="166"/>
    </row>
    <row r="16" spans="1:19" s="158" customFormat="1" ht="30.95" customHeight="1" thickBot="1" x14ac:dyDescent="0.25">
      <c r="A16" s="276">
        <f>Global!A16</f>
        <v>44886</v>
      </c>
      <c r="B16" s="306">
        <f>Global!B16</f>
        <v>0.54166666666666663</v>
      </c>
      <c r="C16" s="289">
        <f>Global!C16</f>
        <v>4</v>
      </c>
      <c r="D16" s="290" t="str">
        <f>Global!D16</f>
        <v>Estados Unidos (USA)</v>
      </c>
      <c r="E16" s="291">
        <v>0</v>
      </c>
      <c r="F16" s="292" t="s">
        <v>4</v>
      </c>
      <c r="G16" s="291">
        <v>2</v>
      </c>
      <c r="H16" s="293" t="str">
        <f>Global!H16</f>
        <v>Gales (Wales)</v>
      </c>
      <c r="I16" s="283" t="str">
        <f t="shared" si="3"/>
        <v>V</v>
      </c>
      <c r="J16" s="284"/>
      <c r="K16" s="285">
        <f>IF(Global!E16="","",Global!E16)</f>
        <v>1</v>
      </c>
      <c r="L16" s="285">
        <f>IF(Global!G16="","",Global!G16)</f>
        <v>1</v>
      </c>
      <c r="M16" s="296" t="str">
        <f t="shared" si="1"/>
        <v>E</v>
      </c>
      <c r="N16" s="287">
        <f t="shared" si="4"/>
        <v>0</v>
      </c>
      <c r="O16" s="166"/>
      <c r="P16" s="166"/>
      <c r="Q16" s="166"/>
      <c r="R16" s="166"/>
      <c r="S16" s="166"/>
    </row>
    <row r="17" spans="1:19" s="158" customFormat="1" ht="30.95" customHeight="1" thickBot="1" x14ac:dyDescent="0.25">
      <c r="A17" s="276">
        <f>Global!A17</f>
        <v>44890</v>
      </c>
      <c r="B17" s="306">
        <f>Global!B17</f>
        <v>0.54166666666666663</v>
      </c>
      <c r="C17" s="289">
        <f>Global!C17</f>
        <v>19</v>
      </c>
      <c r="D17" s="290" t="str">
        <f>Global!D17</f>
        <v>Inglaterra (England)</v>
      </c>
      <c r="E17" s="291">
        <v>3</v>
      </c>
      <c r="F17" s="292" t="s">
        <v>4</v>
      </c>
      <c r="G17" s="291">
        <v>1</v>
      </c>
      <c r="H17" s="293" t="str">
        <f>Global!H17</f>
        <v>Estados Unidos (USA)</v>
      </c>
      <c r="I17" s="283" t="str">
        <f t="shared" si="3"/>
        <v>L</v>
      </c>
      <c r="J17" s="284"/>
      <c r="K17" s="285">
        <f>IF(Global!E17="","",Global!E17)</f>
        <v>0</v>
      </c>
      <c r="L17" s="285">
        <f>IF(Global!G17="","",Global!G17)</f>
        <v>0</v>
      </c>
      <c r="M17" s="296" t="str">
        <f t="shared" si="1"/>
        <v>E</v>
      </c>
      <c r="N17" s="287">
        <f t="shared" si="4"/>
        <v>0</v>
      </c>
      <c r="O17" s="166"/>
      <c r="P17" s="166"/>
      <c r="Q17" s="166"/>
      <c r="R17" s="166"/>
      <c r="S17" s="166"/>
    </row>
    <row r="18" spans="1:19" s="158" customFormat="1" ht="30.95" customHeight="1" thickBot="1" x14ac:dyDescent="0.25">
      <c r="A18" s="276">
        <f>Global!A18</f>
        <v>44890</v>
      </c>
      <c r="B18" s="306">
        <f>Global!B18</f>
        <v>0.16666666666666666</v>
      </c>
      <c r="C18" s="289">
        <f>Global!C18</f>
        <v>20</v>
      </c>
      <c r="D18" s="290" t="str">
        <f>Global!D18</f>
        <v>Gales (Wales)</v>
      </c>
      <c r="E18" s="291">
        <v>2</v>
      </c>
      <c r="F18" s="292" t="s">
        <v>4</v>
      </c>
      <c r="G18" s="291">
        <v>0</v>
      </c>
      <c r="H18" s="293" t="str">
        <f>Global!H18</f>
        <v>Irán</v>
      </c>
      <c r="I18" s="283" t="str">
        <f t="shared" si="3"/>
        <v>L</v>
      </c>
      <c r="J18" s="284"/>
      <c r="K18" s="285">
        <f>IF(Global!E18="","",Global!E18)</f>
        <v>0</v>
      </c>
      <c r="L18" s="285">
        <f>IF(Global!G18="","",Global!G18)</f>
        <v>2</v>
      </c>
      <c r="M18" s="296" t="str">
        <f t="shared" si="1"/>
        <v>V</v>
      </c>
      <c r="N18" s="287">
        <f t="shared" si="4"/>
        <v>0</v>
      </c>
      <c r="O18" s="166"/>
      <c r="P18" s="166"/>
      <c r="Q18" s="166"/>
      <c r="R18" s="166"/>
      <c r="S18" s="166"/>
    </row>
    <row r="19" spans="1:19" s="158" customFormat="1" ht="30.95" customHeight="1" thickBot="1" x14ac:dyDescent="0.25">
      <c r="A19" s="276">
        <f>Global!A19</f>
        <v>44894</v>
      </c>
      <c r="B19" s="306">
        <f>Global!B19</f>
        <v>0.54166666666666663</v>
      </c>
      <c r="C19" s="289">
        <f>Global!C19</f>
        <v>35</v>
      </c>
      <c r="D19" s="290" t="str">
        <f>Global!D19</f>
        <v>Gales (Wales)</v>
      </c>
      <c r="E19" s="291">
        <v>2</v>
      </c>
      <c r="F19" s="292" t="s">
        <v>4</v>
      </c>
      <c r="G19" s="291">
        <v>1</v>
      </c>
      <c r="H19" s="293" t="str">
        <f>Global!H19</f>
        <v>Inglaterra (England)</v>
      </c>
      <c r="I19" s="283" t="str">
        <f t="shared" si="3"/>
        <v>L</v>
      </c>
      <c r="J19" s="284"/>
      <c r="K19" s="285">
        <f>IF(Global!E19="","",Global!E19)</f>
        <v>0</v>
      </c>
      <c r="L19" s="285">
        <f>IF(Global!G19="","",Global!G19)</f>
        <v>3</v>
      </c>
      <c r="M19" s="296" t="str">
        <f t="shared" si="1"/>
        <v>V</v>
      </c>
      <c r="N19" s="287">
        <f t="shared" si="4"/>
        <v>0</v>
      </c>
      <c r="O19" s="166"/>
      <c r="P19" s="166"/>
      <c r="Q19" s="166"/>
      <c r="R19" s="166"/>
      <c r="S19" s="166"/>
    </row>
    <row r="20" spans="1:19" s="158" customFormat="1" ht="30.95" customHeight="1" thickBot="1" x14ac:dyDescent="0.25">
      <c r="A20" s="276">
        <f>Global!A20</f>
        <v>44894</v>
      </c>
      <c r="B20" s="306">
        <f>Global!B20</f>
        <v>0.54166666666666663</v>
      </c>
      <c r="C20" s="289">
        <f>Global!C20</f>
        <v>36</v>
      </c>
      <c r="D20" s="290" t="str">
        <f>Global!D20</f>
        <v>Irán</v>
      </c>
      <c r="E20" s="291">
        <v>1</v>
      </c>
      <c r="F20" s="292" t="s">
        <v>4</v>
      </c>
      <c r="G20" s="291">
        <v>0</v>
      </c>
      <c r="H20" s="293" t="str">
        <f>Global!H20</f>
        <v>Estados Unidos (USA)</v>
      </c>
      <c r="I20" s="283" t="str">
        <f t="shared" si="3"/>
        <v>L</v>
      </c>
      <c r="J20" s="284"/>
      <c r="K20" s="285">
        <f>IF(Global!E20="","",Global!E20)</f>
        <v>0</v>
      </c>
      <c r="L20" s="285">
        <f>IF(Global!G20="","",Global!G20)</f>
        <v>1</v>
      </c>
      <c r="M20" s="296" t="str">
        <f t="shared" si="1"/>
        <v>V</v>
      </c>
      <c r="N20" s="287">
        <f t="shared" si="4"/>
        <v>0</v>
      </c>
      <c r="O20" s="166"/>
      <c r="P20" s="166"/>
      <c r="Q20" s="166"/>
      <c r="R20" s="166"/>
      <c r="S20" s="166"/>
    </row>
    <row r="21" spans="1:19" s="158" customFormat="1" ht="17.25" customHeight="1" thickBot="1" x14ac:dyDescent="0.25">
      <c r="A21" s="297" t="str">
        <f>Global!A21</f>
        <v>GRUPO C (Group C)</v>
      </c>
      <c r="B21" s="298"/>
      <c r="C21" s="299"/>
      <c r="D21" s="298"/>
      <c r="E21" s="300"/>
      <c r="F21" s="298"/>
      <c r="G21" s="300"/>
      <c r="H21" s="298"/>
      <c r="I21" s="301"/>
      <c r="J21" s="117"/>
      <c r="K21" s="302"/>
      <c r="L21" s="302"/>
      <c r="M21" s="303" t="str">
        <f t="shared" si="1"/>
        <v/>
      </c>
      <c r="N21" s="304"/>
      <c r="O21" s="166"/>
      <c r="P21" s="166"/>
      <c r="Q21" s="166"/>
      <c r="R21" s="166"/>
      <c r="S21" s="166"/>
    </row>
    <row r="22" spans="1:19" s="158" customFormat="1" ht="30.95" customHeight="1" thickBot="1" x14ac:dyDescent="0.25">
      <c r="A22" s="276">
        <f>Global!A22</f>
        <v>44887</v>
      </c>
      <c r="B22" s="305">
        <f>Global!B22</f>
        <v>0.16666666666666666</v>
      </c>
      <c r="C22" s="278">
        <f>Global!C22</f>
        <v>5</v>
      </c>
      <c r="D22" s="279" t="str">
        <f>Global!D22</f>
        <v>Argentina</v>
      </c>
      <c r="E22" s="280">
        <v>2</v>
      </c>
      <c r="F22" s="281" t="s">
        <v>4</v>
      </c>
      <c r="G22" s="280">
        <v>0</v>
      </c>
      <c r="H22" s="282" t="str">
        <f>Global!H22</f>
        <v>A. Saudita (Saudi A.)</v>
      </c>
      <c r="I22" s="283" t="str">
        <f t="shared" ref="I22:I27" si="5">IF(OR(E22="",G22=""),"",IF(E22&gt;G22,"L",IF(G22&gt;E22,"V","E")))</f>
        <v>L</v>
      </c>
      <c r="J22" s="284"/>
      <c r="K22" s="285">
        <f>IF(Global!E22="","",Global!E22)</f>
        <v>1</v>
      </c>
      <c r="L22" s="285">
        <f>IF(Global!G22="","",Global!G22)</f>
        <v>2</v>
      </c>
      <c r="M22" s="296" t="str">
        <f t="shared" si="1"/>
        <v>V</v>
      </c>
      <c r="N22" s="287">
        <f t="shared" ref="N22:N27" si="6">IF(M22="","",IF(AND(E22=K22,L22=G22),GPOSPuntosPorMarcador,0)+IF(M22=I22,GPOSPuntosPorGanador,0)+IF(E22-G22=K22-L22,GPOSPuntosPorDiferencia,0))</f>
        <v>0</v>
      </c>
      <c r="O22" s="166"/>
      <c r="P22" s="166"/>
      <c r="Q22" s="166"/>
      <c r="R22" s="166"/>
      <c r="S22" s="166"/>
    </row>
    <row r="23" spans="1:19" s="158" customFormat="1" ht="30.95" customHeight="1" thickBot="1" x14ac:dyDescent="0.25">
      <c r="A23" s="276">
        <f>Global!A23</f>
        <v>44887</v>
      </c>
      <c r="B23" s="306">
        <f>Global!B23</f>
        <v>0.41666666666666669</v>
      </c>
      <c r="C23" s="289">
        <f>Global!C23</f>
        <v>6</v>
      </c>
      <c r="D23" s="290" t="str">
        <f>Global!D23</f>
        <v>México</v>
      </c>
      <c r="E23" s="291">
        <v>0</v>
      </c>
      <c r="F23" s="292" t="s">
        <v>4</v>
      </c>
      <c r="G23" s="291">
        <v>2</v>
      </c>
      <c r="H23" s="293" t="str">
        <f>Global!H23</f>
        <v>Polonia (Poland)</v>
      </c>
      <c r="I23" s="283" t="str">
        <f t="shared" si="5"/>
        <v>V</v>
      </c>
      <c r="J23" s="284"/>
      <c r="K23" s="285">
        <f>IF(Global!E23="","",Global!E23)</f>
        <v>0</v>
      </c>
      <c r="L23" s="285">
        <f>IF(Global!G23="","",Global!G23)</f>
        <v>0</v>
      </c>
      <c r="M23" s="296" t="str">
        <f t="shared" si="1"/>
        <v>E</v>
      </c>
      <c r="N23" s="287">
        <f t="shared" si="6"/>
        <v>0</v>
      </c>
      <c r="O23" s="166"/>
      <c r="P23" s="166"/>
      <c r="Q23" s="166"/>
      <c r="R23" s="166"/>
      <c r="S23" s="166"/>
    </row>
    <row r="24" spans="1:19" s="158" customFormat="1" ht="30.95" customHeight="1" thickBot="1" x14ac:dyDescent="0.25">
      <c r="A24" s="276">
        <f>Global!A24</f>
        <v>44891</v>
      </c>
      <c r="B24" s="306">
        <f>Global!B24</f>
        <v>0.54166666666666663</v>
      </c>
      <c r="C24" s="289">
        <f>Global!C24</f>
        <v>22</v>
      </c>
      <c r="D24" s="290" t="str">
        <f>Global!D24</f>
        <v>Argentina</v>
      </c>
      <c r="E24" s="291">
        <v>3</v>
      </c>
      <c r="F24" s="292" t="s">
        <v>4</v>
      </c>
      <c r="G24" s="291">
        <v>1</v>
      </c>
      <c r="H24" s="293" t="str">
        <f>Global!H24</f>
        <v>México</v>
      </c>
      <c r="I24" s="283" t="str">
        <f t="shared" si="5"/>
        <v>L</v>
      </c>
      <c r="J24" s="284"/>
      <c r="K24" s="285">
        <f>IF(Global!E24="","",Global!E24)</f>
        <v>2</v>
      </c>
      <c r="L24" s="285">
        <f>IF(Global!G24="","",Global!G24)</f>
        <v>0</v>
      </c>
      <c r="M24" s="296" t="str">
        <f t="shared" si="1"/>
        <v>L</v>
      </c>
      <c r="N24" s="287">
        <f t="shared" si="6"/>
        <v>2</v>
      </c>
      <c r="O24" s="166"/>
      <c r="P24" s="166"/>
      <c r="Q24" s="166"/>
      <c r="R24" s="166"/>
      <c r="S24" s="166"/>
    </row>
    <row r="25" spans="1:19" s="158" customFormat="1" ht="30.95" customHeight="1" thickBot="1" x14ac:dyDescent="0.25">
      <c r="A25" s="276">
        <f>Global!A25</f>
        <v>44891</v>
      </c>
      <c r="B25" s="306">
        <f>Global!B25</f>
        <v>0.29166666666666669</v>
      </c>
      <c r="C25" s="289">
        <f>Global!C25</f>
        <v>23</v>
      </c>
      <c r="D25" s="290" t="str">
        <f>Global!D25</f>
        <v>Polonia (Poland)</v>
      </c>
      <c r="E25" s="291">
        <v>3</v>
      </c>
      <c r="F25" s="292" t="s">
        <v>4</v>
      </c>
      <c r="G25" s="291">
        <v>1</v>
      </c>
      <c r="H25" s="293" t="str">
        <f>Global!H25</f>
        <v>A. Saudita (Saudi A.)</v>
      </c>
      <c r="I25" s="283" t="str">
        <f t="shared" si="5"/>
        <v>L</v>
      </c>
      <c r="J25" s="284"/>
      <c r="K25" s="285">
        <f>IF(Global!E25="","",Global!E25)</f>
        <v>2</v>
      </c>
      <c r="L25" s="285">
        <f>IF(Global!G25="","",Global!G25)</f>
        <v>0</v>
      </c>
      <c r="M25" s="296" t="str">
        <f t="shared" si="1"/>
        <v>L</v>
      </c>
      <c r="N25" s="287">
        <f t="shared" si="6"/>
        <v>2</v>
      </c>
      <c r="O25" s="166"/>
      <c r="P25" s="166"/>
      <c r="Q25" s="166"/>
      <c r="R25" s="166"/>
      <c r="S25" s="166"/>
    </row>
    <row r="26" spans="1:19" s="158" customFormat="1" ht="30.95" customHeight="1" thickBot="1" x14ac:dyDescent="0.25">
      <c r="A26" s="276">
        <f>Global!A26</f>
        <v>44895</v>
      </c>
      <c r="B26" s="306">
        <f>Global!B26</f>
        <v>0.54166666666666663</v>
      </c>
      <c r="C26" s="289">
        <f>Global!C26</f>
        <v>37</v>
      </c>
      <c r="D26" s="290" t="str">
        <f>Global!D26</f>
        <v>Polonia (Poland)</v>
      </c>
      <c r="E26" s="291">
        <v>1</v>
      </c>
      <c r="F26" s="292" t="s">
        <v>4</v>
      </c>
      <c r="G26" s="291">
        <v>2</v>
      </c>
      <c r="H26" s="293" t="str">
        <f>Global!H26</f>
        <v>Argentina</v>
      </c>
      <c r="I26" s="283" t="str">
        <f t="shared" si="5"/>
        <v>V</v>
      </c>
      <c r="J26" s="284"/>
      <c r="K26" s="285">
        <f>IF(Global!E26="","",Global!E26)</f>
        <v>0</v>
      </c>
      <c r="L26" s="285">
        <f>IF(Global!G26="","",Global!G26)</f>
        <v>2</v>
      </c>
      <c r="M26" s="296" t="str">
        <f t="shared" si="1"/>
        <v>V</v>
      </c>
      <c r="N26" s="287">
        <f t="shared" si="6"/>
        <v>1</v>
      </c>
      <c r="O26" s="166"/>
      <c r="P26" s="166"/>
      <c r="Q26" s="166"/>
      <c r="R26" s="166"/>
      <c r="S26" s="166"/>
    </row>
    <row r="27" spans="1:19" s="158" customFormat="1" ht="30.95" customHeight="1" thickBot="1" x14ac:dyDescent="0.25">
      <c r="A27" s="276">
        <f>Global!A27</f>
        <v>44895</v>
      </c>
      <c r="B27" s="306">
        <f>Global!B27</f>
        <v>0.54166666666666663</v>
      </c>
      <c r="C27" s="289">
        <f>Global!C27</f>
        <v>38</v>
      </c>
      <c r="D27" s="290" t="str">
        <f>Global!D27</f>
        <v>A. Saudita (Saudi A.)</v>
      </c>
      <c r="E27" s="291">
        <v>1</v>
      </c>
      <c r="F27" s="292" t="s">
        <v>4</v>
      </c>
      <c r="G27" s="291">
        <v>2</v>
      </c>
      <c r="H27" s="293" t="str">
        <f>Global!H27</f>
        <v>México</v>
      </c>
      <c r="I27" s="283" t="str">
        <f t="shared" si="5"/>
        <v>V</v>
      </c>
      <c r="J27" s="284"/>
      <c r="K27" s="285">
        <f>IF(Global!E27="","",Global!E27)</f>
        <v>1</v>
      </c>
      <c r="L27" s="285">
        <f>IF(Global!G27="","",Global!G27)</f>
        <v>2</v>
      </c>
      <c r="M27" s="296" t="str">
        <f t="shared" si="1"/>
        <v>V</v>
      </c>
      <c r="N27" s="287">
        <f t="shared" si="6"/>
        <v>3</v>
      </c>
      <c r="O27" s="166"/>
      <c r="P27" s="166"/>
      <c r="Q27" s="166"/>
      <c r="R27" s="166"/>
      <c r="S27" s="166"/>
    </row>
    <row r="28" spans="1:19" s="158" customFormat="1" ht="17.25" customHeight="1" thickBot="1" x14ac:dyDescent="0.25">
      <c r="A28" s="297" t="str">
        <f>Global!A28</f>
        <v>GRUPO D (Group D )</v>
      </c>
      <c r="B28" s="298"/>
      <c r="C28" s="299"/>
      <c r="D28" s="298"/>
      <c r="E28" s="300"/>
      <c r="F28" s="298"/>
      <c r="G28" s="300"/>
      <c r="H28" s="298"/>
      <c r="I28" s="301"/>
      <c r="J28" s="117"/>
      <c r="K28" s="302"/>
      <c r="L28" s="302"/>
      <c r="M28" s="303" t="str">
        <f t="shared" si="1"/>
        <v/>
      </c>
      <c r="N28" s="304"/>
      <c r="O28" s="166"/>
      <c r="P28" s="166"/>
      <c r="Q28" s="166"/>
      <c r="R28" s="166"/>
      <c r="S28" s="166"/>
    </row>
    <row r="29" spans="1:19" s="158" customFormat="1" ht="30.95" customHeight="1" thickBot="1" x14ac:dyDescent="0.25">
      <c r="A29" s="276">
        <f>Global!A29</f>
        <v>44887</v>
      </c>
      <c r="B29" s="305">
        <f>Global!B29</f>
        <v>0.54166666666666663</v>
      </c>
      <c r="C29" s="278">
        <f>Global!C29</f>
        <v>7</v>
      </c>
      <c r="D29" s="279" t="str">
        <f>Global!D29</f>
        <v>Francia (France)</v>
      </c>
      <c r="E29" s="280">
        <v>3</v>
      </c>
      <c r="F29" s="281" t="s">
        <v>4</v>
      </c>
      <c r="G29" s="280">
        <v>1</v>
      </c>
      <c r="H29" s="282" t="str">
        <f>Global!H29</f>
        <v>Australia</v>
      </c>
      <c r="I29" s="283" t="str">
        <f t="shared" ref="I29:I34" si="7">IF(OR(E29="",G29=""),"",IF(E29&gt;G29,"L",IF(G29&gt;E29,"V","E")))</f>
        <v>L</v>
      </c>
      <c r="J29" s="284"/>
      <c r="K29" s="285">
        <f>IF(Global!E29="","",Global!E29)</f>
        <v>4</v>
      </c>
      <c r="L29" s="285">
        <f>IF(Global!G29="","",Global!G29)</f>
        <v>1</v>
      </c>
      <c r="M29" s="296" t="str">
        <f t="shared" si="1"/>
        <v>L</v>
      </c>
      <c r="N29" s="287">
        <f t="shared" ref="N29:N34" si="8">IF(M29="","",IF(AND(E29=K29,L29=G29),GPOSPuntosPorMarcador,0)+IF(M29=I29,GPOSPuntosPorGanador,0)+IF(E29-G29=K29-L29,GPOSPuntosPorDiferencia,0))</f>
        <v>1</v>
      </c>
      <c r="O29" s="166"/>
      <c r="P29" s="166"/>
      <c r="Q29" s="166"/>
      <c r="R29" s="166"/>
      <c r="S29" s="166"/>
    </row>
    <row r="30" spans="1:19" s="158" customFormat="1" ht="30.95" customHeight="1" thickBot="1" x14ac:dyDescent="0.25">
      <c r="A30" s="276">
        <f>Global!A30</f>
        <v>44887</v>
      </c>
      <c r="B30" s="306">
        <f>Global!B30</f>
        <v>0.29166666666666669</v>
      </c>
      <c r="C30" s="289">
        <f>Global!C30</f>
        <v>8</v>
      </c>
      <c r="D30" s="290" t="str">
        <f>Global!D30</f>
        <v>Dinamarca (Denmark)</v>
      </c>
      <c r="E30" s="291">
        <v>1</v>
      </c>
      <c r="F30" s="292" t="s">
        <v>4</v>
      </c>
      <c r="G30" s="291">
        <v>0</v>
      </c>
      <c r="H30" s="293" t="str">
        <f>Global!H30</f>
        <v>Túnez (Tunisia)</v>
      </c>
      <c r="I30" s="283" t="str">
        <f t="shared" si="7"/>
        <v>L</v>
      </c>
      <c r="J30" s="284"/>
      <c r="K30" s="285">
        <f>IF(Global!E30="","",Global!E30)</f>
        <v>0</v>
      </c>
      <c r="L30" s="285">
        <f>IF(Global!G30="","",Global!G30)</f>
        <v>0</v>
      </c>
      <c r="M30" s="296" t="str">
        <f t="shared" si="1"/>
        <v>E</v>
      </c>
      <c r="N30" s="287">
        <f t="shared" si="8"/>
        <v>0</v>
      </c>
      <c r="O30" s="166"/>
      <c r="P30" s="166"/>
      <c r="Q30" s="166"/>
      <c r="R30" s="166"/>
      <c r="S30" s="166"/>
    </row>
    <row r="31" spans="1:19" s="158" customFormat="1" ht="30.95" customHeight="1" thickBot="1" x14ac:dyDescent="0.25">
      <c r="A31" s="276">
        <f>Global!A31</f>
        <v>44891</v>
      </c>
      <c r="B31" s="306">
        <f>Global!B31</f>
        <v>0.41666666666666669</v>
      </c>
      <c r="C31" s="289">
        <f>Global!C31</f>
        <v>21</v>
      </c>
      <c r="D31" s="290" t="str">
        <f>Global!D31</f>
        <v>Francia (France)</v>
      </c>
      <c r="E31" s="291">
        <v>1</v>
      </c>
      <c r="F31" s="292" t="s">
        <v>4</v>
      </c>
      <c r="G31" s="291">
        <v>0</v>
      </c>
      <c r="H31" s="293" t="str">
        <f>Global!H31</f>
        <v>Dinamarca (Denmark)</v>
      </c>
      <c r="I31" s="283" t="str">
        <f t="shared" si="7"/>
        <v>L</v>
      </c>
      <c r="J31" s="284"/>
      <c r="K31" s="285">
        <f>IF(Global!E31="","",Global!E31)</f>
        <v>2</v>
      </c>
      <c r="L31" s="285">
        <f>IF(Global!G31="","",Global!G31)</f>
        <v>1</v>
      </c>
      <c r="M31" s="296" t="str">
        <f t="shared" si="1"/>
        <v>L</v>
      </c>
      <c r="N31" s="287">
        <f t="shared" si="8"/>
        <v>2</v>
      </c>
      <c r="O31" s="166"/>
      <c r="P31" s="166"/>
      <c r="Q31" s="166"/>
      <c r="R31" s="166"/>
      <c r="S31" s="166"/>
    </row>
    <row r="32" spans="1:19" s="158" customFormat="1" ht="30.95" customHeight="1" thickBot="1" x14ac:dyDescent="0.25">
      <c r="A32" s="276">
        <f>Global!A32</f>
        <v>44891</v>
      </c>
      <c r="B32" s="306">
        <f>Global!B32</f>
        <v>0.16666666666666666</v>
      </c>
      <c r="C32" s="289">
        <f>Global!C32</f>
        <v>24</v>
      </c>
      <c r="D32" s="290" t="str">
        <f>Global!D32</f>
        <v>Túnez (Tunisia)</v>
      </c>
      <c r="E32" s="291">
        <v>0</v>
      </c>
      <c r="F32" s="292" t="s">
        <v>4</v>
      </c>
      <c r="G32" s="291">
        <v>2</v>
      </c>
      <c r="H32" s="293" t="str">
        <f>Global!H32</f>
        <v>Australia</v>
      </c>
      <c r="I32" s="283" t="str">
        <f t="shared" si="7"/>
        <v>V</v>
      </c>
      <c r="J32" s="284"/>
      <c r="K32" s="285">
        <f>IF(Global!E32="","",Global!E32)</f>
        <v>0</v>
      </c>
      <c r="L32" s="285">
        <f>IF(Global!G32="","",Global!G32)</f>
        <v>1</v>
      </c>
      <c r="M32" s="296" t="str">
        <f t="shared" si="1"/>
        <v>V</v>
      </c>
      <c r="N32" s="287">
        <f t="shared" si="8"/>
        <v>1</v>
      </c>
      <c r="O32" s="166"/>
      <c r="P32" s="166"/>
      <c r="Q32" s="166"/>
      <c r="R32" s="166"/>
      <c r="S32" s="166"/>
    </row>
    <row r="33" spans="1:19" s="158" customFormat="1" ht="30.95" customHeight="1" thickBot="1" x14ac:dyDescent="0.25">
      <c r="A33" s="276">
        <f>Global!A33</f>
        <v>44895</v>
      </c>
      <c r="B33" s="306">
        <f>Global!B33</f>
        <v>0.375</v>
      </c>
      <c r="C33" s="289">
        <f>Global!C33</f>
        <v>39</v>
      </c>
      <c r="D33" s="290" t="str">
        <f>Global!D33</f>
        <v>Túnez (Tunisia)</v>
      </c>
      <c r="E33" s="291">
        <v>1</v>
      </c>
      <c r="F33" s="292" t="s">
        <v>4</v>
      </c>
      <c r="G33" s="291">
        <v>3</v>
      </c>
      <c r="H33" s="293" t="str">
        <f>Global!H33</f>
        <v>Francia (France)</v>
      </c>
      <c r="I33" s="283" t="str">
        <f t="shared" si="7"/>
        <v>V</v>
      </c>
      <c r="J33" s="284"/>
      <c r="K33" s="285">
        <f>IF(Global!E33="","",Global!E33)</f>
        <v>1</v>
      </c>
      <c r="L33" s="285">
        <f>IF(Global!G33="","",Global!G33)</f>
        <v>0</v>
      </c>
      <c r="M33" s="296" t="str">
        <f t="shared" si="1"/>
        <v>L</v>
      </c>
      <c r="N33" s="287">
        <f t="shared" si="8"/>
        <v>0</v>
      </c>
      <c r="O33" s="166"/>
      <c r="P33" s="166"/>
      <c r="Q33" s="166"/>
      <c r="R33" s="166"/>
      <c r="S33" s="166"/>
    </row>
    <row r="34" spans="1:19" s="158" customFormat="1" ht="30.95" customHeight="1" thickBot="1" x14ac:dyDescent="0.25">
      <c r="A34" s="276">
        <f>Global!A34</f>
        <v>44895</v>
      </c>
      <c r="B34" s="306">
        <f>Global!B34</f>
        <v>0.375</v>
      </c>
      <c r="C34" s="289">
        <f>Global!C34</f>
        <v>40</v>
      </c>
      <c r="D34" s="290" t="str">
        <f>Global!D34</f>
        <v>Australia</v>
      </c>
      <c r="E34" s="291">
        <v>0</v>
      </c>
      <c r="F34" s="292" t="s">
        <v>4</v>
      </c>
      <c r="G34" s="291">
        <v>2</v>
      </c>
      <c r="H34" s="293" t="str">
        <f>Global!H34</f>
        <v>Dinamarca (Denmark)</v>
      </c>
      <c r="I34" s="283" t="str">
        <f t="shared" si="7"/>
        <v>V</v>
      </c>
      <c r="J34" s="284"/>
      <c r="K34" s="285">
        <f>IF(Global!E34="","",Global!E34)</f>
        <v>1</v>
      </c>
      <c r="L34" s="285">
        <f>IF(Global!G34="","",Global!G34)</f>
        <v>0</v>
      </c>
      <c r="M34" s="296" t="str">
        <f t="shared" si="1"/>
        <v>L</v>
      </c>
      <c r="N34" s="287">
        <f t="shared" si="8"/>
        <v>0</v>
      </c>
      <c r="O34" s="166"/>
      <c r="P34" s="166"/>
      <c r="Q34" s="166"/>
      <c r="R34" s="166"/>
      <c r="S34" s="166"/>
    </row>
    <row r="35" spans="1:19" s="158" customFormat="1" ht="17.25" customHeight="1" thickBot="1" x14ac:dyDescent="0.25">
      <c r="A35" s="297" t="str">
        <f>Global!A35</f>
        <v>Grupo E  (Group  E)</v>
      </c>
      <c r="B35" s="298"/>
      <c r="C35" s="299"/>
      <c r="D35" s="298"/>
      <c r="E35" s="300"/>
      <c r="F35" s="298"/>
      <c r="G35" s="300"/>
      <c r="H35" s="298"/>
      <c r="I35" s="301"/>
      <c r="J35" s="117"/>
      <c r="K35" s="302"/>
      <c r="L35" s="302"/>
      <c r="M35" s="303" t="str">
        <f t="shared" si="1"/>
        <v/>
      </c>
      <c r="N35" s="304"/>
      <c r="O35" s="166"/>
      <c r="P35" s="166"/>
      <c r="Q35" s="166"/>
      <c r="R35" s="166"/>
      <c r="S35" s="166"/>
    </row>
    <row r="36" spans="1:19" s="158" customFormat="1" ht="30.95" customHeight="1" thickBot="1" x14ac:dyDescent="0.25">
      <c r="A36" s="276">
        <f>Global!A36</f>
        <v>44888</v>
      </c>
      <c r="B36" s="305">
        <f>Global!B36</f>
        <v>0.41666666666666669</v>
      </c>
      <c r="C36" s="278">
        <f>Global!C36</f>
        <v>9</v>
      </c>
      <c r="D36" s="279" t="str">
        <f>Global!D36</f>
        <v>España (Spain)</v>
      </c>
      <c r="E36" s="280">
        <v>2</v>
      </c>
      <c r="F36" s="281" t="s">
        <v>4</v>
      </c>
      <c r="G36" s="280">
        <v>0</v>
      </c>
      <c r="H36" s="282" t="str">
        <f>Global!H36</f>
        <v>Costa Rica</v>
      </c>
      <c r="I36" s="283" t="str">
        <f t="shared" ref="I36:I41" si="9">IF(OR(E36="",G36=""),"",IF(E36&gt;G36,"L",IF(G36&gt;E36,"V","E")))</f>
        <v>L</v>
      </c>
      <c r="J36" s="284"/>
      <c r="K36" s="285">
        <f>IF(Global!E36="","",Global!E36)</f>
        <v>7</v>
      </c>
      <c r="L36" s="285">
        <f>IF(Global!G36="","",Global!G36)</f>
        <v>0</v>
      </c>
      <c r="M36" s="296" t="str">
        <f t="shared" si="1"/>
        <v>L</v>
      </c>
      <c r="N36" s="287">
        <f t="shared" ref="N36:N41" si="10">IF(M36="","",IF(AND(E36=K36,L36=G36),GPOSPuntosPorMarcador,0)+IF(M36=I36,GPOSPuntosPorGanador,0)+IF(E36-G36=K36-L36,GPOSPuntosPorDiferencia,0))</f>
        <v>1</v>
      </c>
      <c r="O36" s="166"/>
      <c r="P36" s="166"/>
      <c r="Q36" s="166"/>
      <c r="R36" s="166"/>
      <c r="S36" s="166"/>
    </row>
    <row r="37" spans="1:19" s="158" customFormat="1" ht="30.95" customHeight="1" thickBot="1" x14ac:dyDescent="0.25">
      <c r="A37" s="276">
        <f>Global!A37</f>
        <v>44888</v>
      </c>
      <c r="B37" s="306">
        <f>Global!B37</f>
        <v>0.29166666666666669</v>
      </c>
      <c r="C37" s="289">
        <f>Global!C37</f>
        <v>10</v>
      </c>
      <c r="D37" s="290" t="str">
        <f>Global!D37</f>
        <v>Alemania (Germany)</v>
      </c>
      <c r="E37" s="291">
        <v>2</v>
      </c>
      <c r="F37" s="292" t="s">
        <v>4</v>
      </c>
      <c r="G37" s="291">
        <v>0</v>
      </c>
      <c r="H37" s="293" t="str">
        <f>Global!H37</f>
        <v>Japón (Japan)</v>
      </c>
      <c r="I37" s="283" t="str">
        <f t="shared" si="9"/>
        <v>L</v>
      </c>
      <c r="J37" s="284"/>
      <c r="K37" s="285">
        <f>IF(Global!E37="","",Global!E37)</f>
        <v>1</v>
      </c>
      <c r="L37" s="285">
        <f>IF(Global!G37="","",Global!G37)</f>
        <v>2</v>
      </c>
      <c r="M37" s="296" t="str">
        <f t="shared" si="1"/>
        <v>V</v>
      </c>
      <c r="N37" s="287">
        <f t="shared" si="10"/>
        <v>0</v>
      </c>
      <c r="O37" s="166"/>
      <c r="P37" s="166"/>
      <c r="Q37" s="166"/>
      <c r="R37" s="166"/>
      <c r="S37" s="166"/>
    </row>
    <row r="38" spans="1:19" s="158" customFormat="1" ht="30.95" customHeight="1" thickBot="1" x14ac:dyDescent="0.25">
      <c r="A38" s="276">
        <f>Global!A38</f>
        <v>44892</v>
      </c>
      <c r="B38" s="306">
        <f>Global!B38</f>
        <v>0.54166666666666663</v>
      </c>
      <c r="C38" s="289">
        <f>Global!C38</f>
        <v>25</v>
      </c>
      <c r="D38" s="290" t="str">
        <f>Global!D38</f>
        <v>España (Spain)</v>
      </c>
      <c r="E38" s="291">
        <v>3</v>
      </c>
      <c r="F38" s="292" t="s">
        <v>4</v>
      </c>
      <c r="G38" s="291">
        <v>2</v>
      </c>
      <c r="H38" s="293" t="str">
        <f>Global!H38</f>
        <v>Alemania (Germany)</v>
      </c>
      <c r="I38" s="283" t="str">
        <f t="shared" si="9"/>
        <v>L</v>
      </c>
      <c r="J38" s="284"/>
      <c r="K38" s="285">
        <f>IF(Global!E38="","",Global!E38)</f>
        <v>1</v>
      </c>
      <c r="L38" s="285">
        <f>IF(Global!G38="","",Global!G38)</f>
        <v>1</v>
      </c>
      <c r="M38" s="296" t="str">
        <f t="shared" si="1"/>
        <v>E</v>
      </c>
      <c r="N38" s="287">
        <f t="shared" si="10"/>
        <v>0</v>
      </c>
      <c r="O38" s="166"/>
      <c r="P38" s="166"/>
      <c r="Q38" s="166"/>
      <c r="R38" s="166"/>
      <c r="S38" s="166"/>
    </row>
    <row r="39" spans="1:19" s="158" customFormat="1" ht="30.95" customHeight="1" thickBot="1" x14ac:dyDescent="0.25">
      <c r="A39" s="276">
        <f>Global!A39</f>
        <v>44892</v>
      </c>
      <c r="B39" s="306">
        <f>Global!B39</f>
        <v>0.16666666666666666</v>
      </c>
      <c r="C39" s="289">
        <f>Global!C39</f>
        <v>26</v>
      </c>
      <c r="D39" s="290" t="str">
        <f>Global!D39</f>
        <v>Japón (Japan)</v>
      </c>
      <c r="E39" s="280">
        <v>2</v>
      </c>
      <c r="F39" s="292" t="s">
        <v>4</v>
      </c>
      <c r="G39" s="280">
        <v>1</v>
      </c>
      <c r="H39" s="293" t="str">
        <f>Global!H39</f>
        <v>Costa Rica</v>
      </c>
      <c r="I39" s="283" t="str">
        <f t="shared" si="9"/>
        <v>L</v>
      </c>
      <c r="J39" s="284"/>
      <c r="K39" s="285">
        <f>IF(Global!E39="","",Global!E39)</f>
        <v>0</v>
      </c>
      <c r="L39" s="285">
        <f>IF(Global!G39="","",Global!G39)</f>
        <v>1</v>
      </c>
      <c r="M39" s="296" t="str">
        <f t="shared" si="1"/>
        <v>V</v>
      </c>
      <c r="N39" s="287">
        <f t="shared" si="10"/>
        <v>0</v>
      </c>
      <c r="O39" s="166"/>
      <c r="P39" s="166"/>
      <c r="Q39" s="166"/>
      <c r="R39" s="166"/>
      <c r="S39" s="166"/>
    </row>
    <row r="40" spans="1:19" s="158" customFormat="1" ht="30.95" customHeight="1" thickBot="1" x14ac:dyDescent="0.25">
      <c r="A40" s="276">
        <f>Global!A40</f>
        <v>44896</v>
      </c>
      <c r="B40" s="306">
        <f>Global!B40</f>
        <v>0.54166666666666663</v>
      </c>
      <c r="C40" s="289">
        <f>Global!C40</f>
        <v>43</v>
      </c>
      <c r="D40" s="290" t="str">
        <f>Global!D40</f>
        <v>Japón (Japan)</v>
      </c>
      <c r="E40" s="307">
        <v>1</v>
      </c>
      <c r="F40" s="292" t="s">
        <v>4</v>
      </c>
      <c r="G40" s="307">
        <v>3</v>
      </c>
      <c r="H40" s="293" t="str">
        <f>Global!H40</f>
        <v>España (Spain)</v>
      </c>
      <c r="I40" s="283" t="str">
        <f t="shared" si="9"/>
        <v>V</v>
      </c>
      <c r="J40" s="284"/>
      <c r="K40" s="285">
        <f>IF(Global!E40="","",Global!E40)</f>
        <v>2</v>
      </c>
      <c r="L40" s="285">
        <f>IF(Global!G40="","",Global!G40)</f>
        <v>1</v>
      </c>
      <c r="M40" s="296" t="str">
        <f t="shared" si="1"/>
        <v>L</v>
      </c>
      <c r="N40" s="287">
        <f t="shared" si="10"/>
        <v>0</v>
      </c>
      <c r="O40" s="166"/>
      <c r="P40" s="166"/>
      <c r="Q40" s="166"/>
      <c r="R40" s="166"/>
      <c r="S40" s="166"/>
    </row>
    <row r="41" spans="1:19" s="158" customFormat="1" ht="30.95" customHeight="1" thickBot="1" x14ac:dyDescent="0.25">
      <c r="A41" s="276">
        <f>Global!A41</f>
        <v>44896</v>
      </c>
      <c r="B41" s="306">
        <f>Global!B41</f>
        <v>0.54166666666666663</v>
      </c>
      <c r="C41" s="289">
        <f>Global!C41</f>
        <v>44</v>
      </c>
      <c r="D41" s="290" t="str">
        <f>Global!D41</f>
        <v>Costa Rica</v>
      </c>
      <c r="E41" s="280">
        <v>0</v>
      </c>
      <c r="F41" s="292" t="s">
        <v>4</v>
      </c>
      <c r="G41" s="280">
        <v>3</v>
      </c>
      <c r="H41" s="293" t="str">
        <f>Global!H41</f>
        <v>Alemania (Germany)</v>
      </c>
      <c r="I41" s="283" t="str">
        <f t="shared" si="9"/>
        <v>V</v>
      </c>
      <c r="J41" s="284"/>
      <c r="K41" s="285">
        <f>IF(Global!E41="","",Global!E41)</f>
        <v>2</v>
      </c>
      <c r="L41" s="285">
        <f>IF(Global!G41="","",Global!G41)</f>
        <v>4</v>
      </c>
      <c r="M41" s="296" t="str">
        <f t="shared" si="1"/>
        <v>V</v>
      </c>
      <c r="N41" s="287">
        <f t="shared" si="10"/>
        <v>1</v>
      </c>
      <c r="O41" s="166"/>
      <c r="P41" s="166"/>
      <c r="Q41" s="166"/>
      <c r="R41" s="166"/>
      <c r="S41" s="166"/>
    </row>
    <row r="42" spans="1:19" s="158" customFormat="1" ht="17.25" customHeight="1" thickBot="1" x14ac:dyDescent="0.25">
      <c r="A42" s="297" t="str">
        <f>Global!A42</f>
        <v>GRUPO F (Group F )</v>
      </c>
      <c r="B42" s="298"/>
      <c r="C42" s="299"/>
      <c r="D42" s="298"/>
      <c r="E42" s="300"/>
      <c r="F42" s="298"/>
      <c r="G42" s="300"/>
      <c r="H42" s="298"/>
      <c r="I42" s="301"/>
      <c r="J42" s="117"/>
      <c r="K42" s="302"/>
      <c r="L42" s="302"/>
      <c r="M42" s="303" t="str">
        <f t="shared" si="1"/>
        <v/>
      </c>
      <c r="N42" s="304"/>
      <c r="O42" s="166"/>
      <c r="P42" s="166"/>
      <c r="Q42" s="166"/>
      <c r="R42" s="166"/>
      <c r="S42" s="166"/>
    </row>
    <row r="43" spans="1:19" s="158" customFormat="1" ht="30.95" customHeight="1" thickBot="1" x14ac:dyDescent="0.25">
      <c r="A43" s="276">
        <f>Global!A43</f>
        <v>44888</v>
      </c>
      <c r="B43" s="305">
        <f>Global!B43</f>
        <v>0.54166666666666663</v>
      </c>
      <c r="C43" s="278">
        <f>Global!C43</f>
        <v>11</v>
      </c>
      <c r="D43" s="279" t="str">
        <f>Global!D43</f>
        <v>Bélgica (Belgium)</v>
      </c>
      <c r="E43" s="280">
        <v>2</v>
      </c>
      <c r="F43" s="281" t="s">
        <v>4</v>
      </c>
      <c r="G43" s="280">
        <v>0</v>
      </c>
      <c r="H43" s="282" t="str">
        <f>Global!H43</f>
        <v>Canada</v>
      </c>
      <c r="I43" s="283" t="str">
        <f t="shared" ref="I43:I48" si="11">IF(OR(E43="",G43=""),"",IF(E43&gt;G43,"L",IF(G43&gt;E43,"V","E")))</f>
        <v>L</v>
      </c>
      <c r="J43" s="284"/>
      <c r="K43" s="285">
        <f>IF(Global!E43="","",Global!E43)</f>
        <v>1</v>
      </c>
      <c r="L43" s="285">
        <f>IF(Global!G43="","",Global!G43)</f>
        <v>0</v>
      </c>
      <c r="M43" s="296" t="str">
        <f t="shared" si="1"/>
        <v>L</v>
      </c>
      <c r="N43" s="287">
        <f t="shared" ref="N43:N48" si="12">IF(M43="","",IF(AND(E43=K43,L43=G43),GPOSPuntosPorMarcador,0)+IF(M43=I43,GPOSPuntosPorGanador,0)+IF(E43-G43=K43-L43,GPOSPuntosPorDiferencia,0))</f>
        <v>1</v>
      </c>
      <c r="O43" s="166"/>
      <c r="P43" s="166"/>
      <c r="Q43" s="166"/>
      <c r="R43" s="166"/>
      <c r="S43" s="166"/>
    </row>
    <row r="44" spans="1:19" s="158" customFormat="1" ht="30.95" customHeight="1" thickBot="1" x14ac:dyDescent="0.25">
      <c r="A44" s="276">
        <f>Global!A44</f>
        <v>44888</v>
      </c>
      <c r="B44" s="306">
        <f>Global!B44</f>
        <v>0.16666666666666666</v>
      </c>
      <c r="C44" s="289">
        <f>Global!C44</f>
        <v>12</v>
      </c>
      <c r="D44" s="290" t="str">
        <f>Global!D44</f>
        <v>Marruecos (Morocco)</v>
      </c>
      <c r="E44" s="291">
        <v>0</v>
      </c>
      <c r="F44" s="292" t="s">
        <v>4</v>
      </c>
      <c r="G44" s="291">
        <v>2</v>
      </c>
      <c r="H44" s="293" t="str">
        <f>Global!H44</f>
        <v>Croacia</v>
      </c>
      <c r="I44" s="283" t="str">
        <f t="shared" si="11"/>
        <v>V</v>
      </c>
      <c r="J44" s="284"/>
      <c r="K44" s="285">
        <f>IF(Global!E44="","",Global!E44)</f>
        <v>0</v>
      </c>
      <c r="L44" s="285">
        <f>IF(Global!G44="","",Global!G44)</f>
        <v>0</v>
      </c>
      <c r="M44" s="296" t="str">
        <f t="shared" si="1"/>
        <v>E</v>
      </c>
      <c r="N44" s="287">
        <f t="shared" si="12"/>
        <v>0</v>
      </c>
      <c r="O44" s="166"/>
      <c r="P44" s="166"/>
      <c r="Q44" s="166"/>
      <c r="R44" s="166"/>
      <c r="S44" s="166"/>
    </row>
    <row r="45" spans="1:19" s="158" customFormat="1" ht="30.95" customHeight="1" thickBot="1" x14ac:dyDescent="0.25">
      <c r="A45" s="276">
        <f>Global!A45</f>
        <v>44892</v>
      </c>
      <c r="B45" s="306">
        <f>Global!B45</f>
        <v>0.29166666666666669</v>
      </c>
      <c r="C45" s="289">
        <f>Global!C45</f>
        <v>27</v>
      </c>
      <c r="D45" s="290" t="str">
        <f>Global!D45</f>
        <v>Bélgica (Belgium)</v>
      </c>
      <c r="E45" s="291">
        <v>2</v>
      </c>
      <c r="F45" s="292" t="s">
        <v>4</v>
      </c>
      <c r="G45" s="291">
        <v>0</v>
      </c>
      <c r="H45" s="293" t="str">
        <f>Global!H45</f>
        <v>Marruecos (Morocco)</v>
      </c>
      <c r="I45" s="283" t="str">
        <f t="shared" si="11"/>
        <v>L</v>
      </c>
      <c r="J45" s="284"/>
      <c r="K45" s="285">
        <f>IF(Global!E45="","",Global!E45)</f>
        <v>0</v>
      </c>
      <c r="L45" s="285">
        <f>IF(Global!G45="","",Global!G45)</f>
        <v>2</v>
      </c>
      <c r="M45" s="296" t="str">
        <f t="shared" si="1"/>
        <v>V</v>
      </c>
      <c r="N45" s="287">
        <f t="shared" si="12"/>
        <v>0</v>
      </c>
      <c r="O45" s="166"/>
      <c r="P45" s="166"/>
      <c r="Q45" s="166"/>
      <c r="R45" s="166"/>
      <c r="S45" s="166"/>
    </row>
    <row r="46" spans="1:19" s="158" customFormat="1" ht="30.95" customHeight="1" thickBot="1" x14ac:dyDescent="0.25">
      <c r="A46" s="276">
        <f>Global!A46</f>
        <v>44892</v>
      </c>
      <c r="B46" s="306">
        <f>Global!B46</f>
        <v>0.41666666666666669</v>
      </c>
      <c r="C46" s="289">
        <f>Global!C46</f>
        <v>28</v>
      </c>
      <c r="D46" s="290" t="str">
        <f>Global!D46</f>
        <v>Croacia</v>
      </c>
      <c r="E46" s="291">
        <v>3</v>
      </c>
      <c r="F46" s="292" t="s">
        <v>4</v>
      </c>
      <c r="G46" s="291">
        <v>1</v>
      </c>
      <c r="H46" s="293" t="str">
        <f>Global!H46</f>
        <v>Canada</v>
      </c>
      <c r="I46" s="283" t="str">
        <f t="shared" si="11"/>
        <v>L</v>
      </c>
      <c r="J46" s="284"/>
      <c r="K46" s="285">
        <f>IF(Global!E46="","",Global!E46)</f>
        <v>4</v>
      </c>
      <c r="L46" s="285">
        <f>IF(Global!G46="","",Global!G46)</f>
        <v>1</v>
      </c>
      <c r="M46" s="296" t="str">
        <f t="shared" si="1"/>
        <v>L</v>
      </c>
      <c r="N46" s="287">
        <f t="shared" si="12"/>
        <v>1</v>
      </c>
      <c r="O46" s="166"/>
      <c r="P46" s="166"/>
      <c r="Q46" s="166"/>
      <c r="R46" s="166"/>
      <c r="S46" s="166"/>
    </row>
    <row r="47" spans="1:19" s="158" customFormat="1" ht="30.95" customHeight="1" thickBot="1" x14ac:dyDescent="0.25">
      <c r="A47" s="276">
        <f>Global!A47</f>
        <v>44896</v>
      </c>
      <c r="B47" s="306">
        <f>Global!B47</f>
        <v>0.375</v>
      </c>
      <c r="C47" s="289">
        <f>Global!C47</f>
        <v>41</v>
      </c>
      <c r="D47" s="290" t="str">
        <f>Global!D47</f>
        <v>Croacia</v>
      </c>
      <c r="E47" s="291">
        <v>1</v>
      </c>
      <c r="F47" s="292" t="s">
        <v>4</v>
      </c>
      <c r="G47" s="291">
        <v>2</v>
      </c>
      <c r="H47" s="293" t="str">
        <f>Global!H47</f>
        <v>Bélgica (Belgium)</v>
      </c>
      <c r="I47" s="283" t="str">
        <f t="shared" si="11"/>
        <v>V</v>
      </c>
      <c r="J47" s="284"/>
      <c r="K47" s="285">
        <f>IF(Global!E47="","",Global!E47)</f>
        <v>0</v>
      </c>
      <c r="L47" s="285">
        <f>IF(Global!G47="","",Global!G47)</f>
        <v>0</v>
      </c>
      <c r="M47" s="296" t="str">
        <f t="shared" si="1"/>
        <v>E</v>
      </c>
      <c r="N47" s="287">
        <f t="shared" si="12"/>
        <v>0</v>
      </c>
      <c r="O47" s="166"/>
      <c r="P47" s="166"/>
      <c r="Q47" s="166"/>
      <c r="R47" s="166"/>
      <c r="S47" s="166"/>
    </row>
    <row r="48" spans="1:19" s="158" customFormat="1" ht="30.95" customHeight="1" thickBot="1" x14ac:dyDescent="0.25">
      <c r="A48" s="276">
        <f>Global!A48</f>
        <v>44896</v>
      </c>
      <c r="B48" s="306">
        <f>Global!B48</f>
        <v>0.375</v>
      </c>
      <c r="C48" s="289">
        <f>Global!C48</f>
        <v>42</v>
      </c>
      <c r="D48" s="308" t="str">
        <f>Global!D48</f>
        <v>Canada</v>
      </c>
      <c r="E48" s="291">
        <v>2</v>
      </c>
      <c r="F48" s="309" t="s">
        <v>4</v>
      </c>
      <c r="G48" s="291">
        <v>1</v>
      </c>
      <c r="H48" s="310" t="str">
        <f>Global!H48</f>
        <v>Marruecos (Morocco)</v>
      </c>
      <c r="I48" s="283" t="str">
        <f t="shared" si="11"/>
        <v>L</v>
      </c>
      <c r="J48" s="311"/>
      <c r="K48" s="285">
        <f>IF(Global!E48="","",Global!E48)</f>
        <v>1</v>
      </c>
      <c r="L48" s="285">
        <f>IF(Global!G48="","",Global!G48)</f>
        <v>2</v>
      </c>
      <c r="M48" s="286" t="str">
        <f t="shared" si="1"/>
        <v>V</v>
      </c>
      <c r="N48" s="287">
        <f t="shared" si="12"/>
        <v>0</v>
      </c>
      <c r="O48" s="166"/>
      <c r="P48" s="166"/>
      <c r="Q48" s="166"/>
      <c r="R48" s="166"/>
      <c r="S48" s="166"/>
    </row>
    <row r="49" spans="1:19" s="158" customFormat="1" ht="17.25" customHeight="1" thickBot="1" x14ac:dyDescent="0.25">
      <c r="A49" s="297" t="str">
        <f>Global!A49</f>
        <v>GRUPO G (Group  G)</v>
      </c>
      <c r="B49" s="298"/>
      <c r="C49" s="299"/>
      <c r="D49" s="298"/>
      <c r="E49" s="300"/>
      <c r="F49" s="298"/>
      <c r="G49" s="300"/>
      <c r="H49" s="298"/>
      <c r="I49" s="301"/>
      <c r="J49" s="117"/>
      <c r="K49" s="302"/>
      <c r="L49" s="302"/>
      <c r="M49" s="303" t="str">
        <f t="shared" si="1"/>
        <v/>
      </c>
      <c r="N49" s="304"/>
      <c r="O49" s="166"/>
      <c r="P49" s="166"/>
      <c r="Q49" s="166"/>
      <c r="R49" s="166"/>
      <c r="S49" s="166"/>
    </row>
    <row r="50" spans="1:19" s="158" customFormat="1" ht="30.95" customHeight="1" thickBot="1" x14ac:dyDescent="0.25">
      <c r="A50" s="276">
        <f>Global!A50</f>
        <v>44889</v>
      </c>
      <c r="B50" s="305">
        <f>Global!B50</f>
        <v>0.54166666666666663</v>
      </c>
      <c r="C50" s="278">
        <f>Global!C50</f>
        <v>13</v>
      </c>
      <c r="D50" s="279" t="str">
        <f>Global!D50</f>
        <v>Brasil (Brazil)</v>
      </c>
      <c r="E50" s="280">
        <v>3</v>
      </c>
      <c r="F50" s="281" t="s">
        <v>4</v>
      </c>
      <c r="G50" s="280">
        <v>0</v>
      </c>
      <c r="H50" s="282" t="str">
        <f>Global!H50</f>
        <v>Serbia</v>
      </c>
      <c r="I50" s="283" t="str">
        <f t="shared" ref="I50:I55" si="13">IF(OR(E50="",G50=""),"",IF(E50&gt;G50,"L",IF(G50&gt;E50,"V","E")))</f>
        <v>L</v>
      </c>
      <c r="J50" s="284"/>
      <c r="K50" s="285">
        <f>IF(Global!E50="","",Global!E50)</f>
        <v>2</v>
      </c>
      <c r="L50" s="285">
        <f>IF(Global!G50="","",Global!G50)</f>
        <v>0</v>
      </c>
      <c r="M50" s="296" t="str">
        <f t="shared" si="1"/>
        <v>L</v>
      </c>
      <c r="N50" s="287">
        <f t="shared" ref="N50:N55" si="14">IF(M50="","",IF(AND(E50=K50,L50=G50),GPOSPuntosPorMarcador,0)+IF(M50=I50,GPOSPuntosPorGanador,0)+IF(E50-G50=K50-L50,GPOSPuntosPorDiferencia,0))</f>
        <v>1</v>
      </c>
      <c r="O50" s="166"/>
      <c r="P50" s="166"/>
      <c r="Q50" s="166"/>
      <c r="R50" s="166"/>
      <c r="S50" s="166"/>
    </row>
    <row r="51" spans="1:19" s="158" customFormat="1" ht="30.95" customHeight="1" thickBot="1" x14ac:dyDescent="0.25">
      <c r="A51" s="276">
        <f>Global!A51</f>
        <v>44889</v>
      </c>
      <c r="B51" s="306">
        <f>Global!B51</f>
        <v>0.16666666666666666</v>
      </c>
      <c r="C51" s="289">
        <f>Global!C51</f>
        <v>14</v>
      </c>
      <c r="D51" s="290" t="str">
        <f>Global!D51</f>
        <v>Suiza (Switzerland)</v>
      </c>
      <c r="E51" s="291">
        <v>1</v>
      </c>
      <c r="F51" s="292" t="s">
        <v>4</v>
      </c>
      <c r="G51" s="291">
        <v>0</v>
      </c>
      <c r="H51" s="293" t="str">
        <f>Global!H51</f>
        <v>Camerún (Cameroon)</v>
      </c>
      <c r="I51" s="283" t="str">
        <f t="shared" si="13"/>
        <v>L</v>
      </c>
      <c r="J51" s="284"/>
      <c r="K51" s="285">
        <f>IF(Global!E51="","",Global!E51)</f>
        <v>1</v>
      </c>
      <c r="L51" s="285">
        <f>IF(Global!G51="","",Global!G51)</f>
        <v>0</v>
      </c>
      <c r="M51" s="296" t="str">
        <f t="shared" si="1"/>
        <v>L</v>
      </c>
      <c r="N51" s="287">
        <f t="shared" si="14"/>
        <v>3</v>
      </c>
      <c r="O51" s="166"/>
      <c r="P51" s="166"/>
      <c r="Q51" s="166"/>
      <c r="R51" s="166"/>
      <c r="S51" s="166"/>
    </row>
    <row r="52" spans="1:19" s="158" customFormat="1" ht="30.95" customHeight="1" thickBot="1" x14ac:dyDescent="0.25">
      <c r="A52" s="276">
        <f>Global!A52</f>
        <v>44893</v>
      </c>
      <c r="B52" s="306">
        <f>Global!B52</f>
        <v>0.41666666666666669</v>
      </c>
      <c r="C52" s="289">
        <f>Global!C52</f>
        <v>29</v>
      </c>
      <c r="D52" s="290" t="str">
        <f>Global!D52</f>
        <v>Brasil (Brazil)</v>
      </c>
      <c r="E52" s="291">
        <v>1</v>
      </c>
      <c r="F52" s="292" t="s">
        <v>4</v>
      </c>
      <c r="G52" s="291">
        <v>0</v>
      </c>
      <c r="H52" s="293" t="str">
        <f>Global!H52</f>
        <v>Suiza (Switzerland)</v>
      </c>
      <c r="I52" s="283" t="str">
        <f t="shared" si="13"/>
        <v>L</v>
      </c>
      <c r="J52" s="284"/>
      <c r="K52" s="285">
        <f>IF(Global!E52="","",Global!E52)</f>
        <v>1</v>
      </c>
      <c r="L52" s="285">
        <f>IF(Global!G52="","",Global!G52)</f>
        <v>0</v>
      </c>
      <c r="M52" s="296" t="str">
        <f t="shared" si="1"/>
        <v>L</v>
      </c>
      <c r="N52" s="287">
        <f t="shared" si="14"/>
        <v>3</v>
      </c>
      <c r="O52" s="166"/>
      <c r="P52" s="166"/>
      <c r="Q52" s="166"/>
      <c r="R52" s="166"/>
      <c r="S52" s="166"/>
    </row>
    <row r="53" spans="1:19" s="158" customFormat="1" ht="30.95" customHeight="1" thickBot="1" x14ac:dyDescent="0.25">
      <c r="A53" s="276">
        <f>Global!A53</f>
        <v>44893</v>
      </c>
      <c r="B53" s="306">
        <f>Global!B53</f>
        <v>0.16666666666666666</v>
      </c>
      <c r="C53" s="289">
        <f>Global!C53</f>
        <v>30</v>
      </c>
      <c r="D53" s="290" t="str">
        <f>Global!D53</f>
        <v>Camerún (Cameroon)</v>
      </c>
      <c r="E53" s="291">
        <v>2</v>
      </c>
      <c r="F53" s="292" t="s">
        <v>4</v>
      </c>
      <c r="G53" s="291">
        <v>0</v>
      </c>
      <c r="H53" s="293" t="str">
        <f>Global!H53</f>
        <v>Serbia</v>
      </c>
      <c r="I53" s="283" t="str">
        <f t="shared" si="13"/>
        <v>L</v>
      </c>
      <c r="J53" s="284"/>
      <c r="K53" s="285">
        <f>IF(Global!E53="","",Global!E53)</f>
        <v>3</v>
      </c>
      <c r="L53" s="285">
        <f>IF(Global!G53="","",Global!G53)</f>
        <v>3</v>
      </c>
      <c r="M53" s="296" t="str">
        <f t="shared" si="1"/>
        <v>E</v>
      </c>
      <c r="N53" s="287">
        <f t="shared" si="14"/>
        <v>0</v>
      </c>
      <c r="O53" s="166"/>
      <c r="P53" s="166"/>
      <c r="Q53" s="166"/>
      <c r="R53" s="166"/>
      <c r="S53" s="166"/>
    </row>
    <row r="54" spans="1:19" s="158" customFormat="1" ht="30.95" customHeight="1" thickBot="1" x14ac:dyDescent="0.25">
      <c r="A54" s="276">
        <f>Global!A54</f>
        <v>44897</v>
      </c>
      <c r="B54" s="306">
        <f>Global!B54</f>
        <v>0.54166666666666663</v>
      </c>
      <c r="C54" s="289">
        <f>Global!C54</f>
        <v>45</v>
      </c>
      <c r="D54" s="290" t="str">
        <f>Global!D54</f>
        <v>Camerún (Cameroon)</v>
      </c>
      <c r="E54" s="291">
        <v>1</v>
      </c>
      <c r="F54" s="292" t="s">
        <v>4</v>
      </c>
      <c r="G54" s="291">
        <v>2</v>
      </c>
      <c r="H54" s="293" t="str">
        <f>Global!H54</f>
        <v>Brasil (Brazil)</v>
      </c>
      <c r="I54" s="283" t="str">
        <f t="shared" si="13"/>
        <v>V</v>
      </c>
      <c r="J54" s="284"/>
      <c r="K54" s="285">
        <f>IF(Global!E54="","",Global!E54)</f>
        <v>1</v>
      </c>
      <c r="L54" s="285">
        <f>IF(Global!G54="","",Global!G54)</f>
        <v>0</v>
      </c>
      <c r="M54" s="296" t="str">
        <f t="shared" si="1"/>
        <v>L</v>
      </c>
      <c r="N54" s="287">
        <f t="shared" si="14"/>
        <v>0</v>
      </c>
      <c r="O54" s="166"/>
      <c r="P54" s="166"/>
      <c r="Q54" s="166"/>
      <c r="R54" s="166"/>
      <c r="S54" s="166"/>
    </row>
    <row r="55" spans="1:19" s="158" customFormat="1" ht="30.95" customHeight="1" thickBot="1" x14ac:dyDescent="0.25">
      <c r="A55" s="276">
        <f>Global!A55</f>
        <v>44897</v>
      </c>
      <c r="B55" s="306">
        <f>Global!B55</f>
        <v>0.54166666666666663</v>
      </c>
      <c r="C55" s="289">
        <f>Global!C55</f>
        <v>46</v>
      </c>
      <c r="D55" s="290" t="str">
        <f>Global!D55</f>
        <v>Serbia</v>
      </c>
      <c r="E55" s="291">
        <v>1</v>
      </c>
      <c r="F55" s="292" t="s">
        <v>4</v>
      </c>
      <c r="G55" s="291">
        <v>2</v>
      </c>
      <c r="H55" s="293" t="str">
        <f>Global!H55</f>
        <v>Suiza (Switzerland)</v>
      </c>
      <c r="I55" s="283" t="str">
        <f t="shared" si="13"/>
        <v>V</v>
      </c>
      <c r="J55" s="284"/>
      <c r="K55" s="285">
        <f>IF(Global!E55="","",Global!E55)</f>
        <v>2</v>
      </c>
      <c r="L55" s="285">
        <f>IF(Global!G55="","",Global!G55)</f>
        <v>3</v>
      </c>
      <c r="M55" s="296" t="str">
        <f t="shared" si="1"/>
        <v>V</v>
      </c>
      <c r="N55" s="287">
        <f t="shared" si="14"/>
        <v>2</v>
      </c>
      <c r="O55" s="166"/>
      <c r="P55" s="166"/>
      <c r="Q55" s="166"/>
      <c r="R55" s="166"/>
      <c r="S55" s="166"/>
    </row>
    <row r="56" spans="1:19" s="158" customFormat="1" ht="17.25" customHeight="1" thickBot="1" x14ac:dyDescent="0.25">
      <c r="A56" s="297" t="str">
        <f>Global!A56</f>
        <v>GRUPO H (Group H)</v>
      </c>
      <c r="B56" s="298"/>
      <c r="C56" s="299"/>
      <c r="D56" s="298"/>
      <c r="E56" s="300"/>
      <c r="F56" s="298"/>
      <c r="G56" s="300"/>
      <c r="H56" s="298"/>
      <c r="I56" s="301"/>
      <c r="J56" s="117"/>
      <c r="K56" s="302"/>
      <c r="L56" s="302"/>
      <c r="M56" s="303" t="str">
        <f t="shared" si="1"/>
        <v/>
      </c>
      <c r="N56" s="304"/>
      <c r="O56" s="166"/>
      <c r="P56" s="166"/>
      <c r="Q56" s="166"/>
      <c r="R56" s="166"/>
      <c r="S56" s="166"/>
    </row>
    <row r="57" spans="1:19" s="158" customFormat="1" ht="30.95" customHeight="1" thickBot="1" x14ac:dyDescent="0.25">
      <c r="A57" s="276">
        <f>Global!A57</f>
        <v>44889</v>
      </c>
      <c r="B57" s="305">
        <f>Global!B57</f>
        <v>0.41666666666666669</v>
      </c>
      <c r="C57" s="278">
        <f>Global!C57</f>
        <v>15</v>
      </c>
      <c r="D57" s="279" t="str">
        <f>Global!D57</f>
        <v>Portugal</v>
      </c>
      <c r="E57" s="280">
        <v>2</v>
      </c>
      <c r="F57" s="281" t="s">
        <v>4</v>
      </c>
      <c r="G57" s="280">
        <v>1</v>
      </c>
      <c r="H57" s="282" t="str">
        <f>Global!H57</f>
        <v>Ghana</v>
      </c>
      <c r="I57" s="283" t="str">
        <f t="shared" ref="I57:I62" si="15">IF(OR(E57="",G57=""),"",IF(E57&gt;G57,"L",IF(G57&gt;E57,"V","E")))</f>
        <v>L</v>
      </c>
      <c r="J57" s="284"/>
      <c r="K57" s="285">
        <f>IF(Global!E57="","",Global!E57)</f>
        <v>3</v>
      </c>
      <c r="L57" s="285">
        <f>IF(Global!G57="","",Global!G57)</f>
        <v>2</v>
      </c>
      <c r="M57" s="296" t="str">
        <f t="shared" si="1"/>
        <v>L</v>
      </c>
      <c r="N57" s="287">
        <f t="shared" ref="N57:N62" si="16">IF(M57="","",IF(AND(E57=K57,L57=G57),GPOSPuntosPorMarcador,0)+IF(M57=I57,GPOSPuntosPorGanador,0)+IF(E57-G57=K57-L57,GPOSPuntosPorDiferencia,0))</f>
        <v>2</v>
      </c>
      <c r="O57" s="166"/>
      <c r="P57" s="166"/>
      <c r="Q57" s="166"/>
      <c r="R57" s="166"/>
      <c r="S57" s="166"/>
    </row>
    <row r="58" spans="1:19" s="158" customFormat="1" ht="30.95" customHeight="1" thickBot="1" x14ac:dyDescent="0.25">
      <c r="A58" s="276">
        <f>Global!A58</f>
        <v>44889</v>
      </c>
      <c r="B58" s="306">
        <f>Global!B58</f>
        <v>0.29166666666666669</v>
      </c>
      <c r="C58" s="289">
        <f>Global!C58</f>
        <v>16</v>
      </c>
      <c r="D58" s="290" t="str">
        <f>Global!D58</f>
        <v>Uruguay</v>
      </c>
      <c r="E58" s="280">
        <v>1</v>
      </c>
      <c r="F58" s="292" t="s">
        <v>4</v>
      </c>
      <c r="G58" s="291">
        <v>1</v>
      </c>
      <c r="H58" s="293" t="str">
        <f>Global!H58</f>
        <v>Corea del Sur (S. Korea)</v>
      </c>
      <c r="I58" s="283" t="str">
        <f t="shared" si="15"/>
        <v>E</v>
      </c>
      <c r="J58" s="284"/>
      <c r="K58" s="285">
        <f>IF(Global!E58="","",Global!E58)</f>
        <v>0</v>
      </c>
      <c r="L58" s="285">
        <f>IF(Global!G58="","",Global!G58)</f>
        <v>0</v>
      </c>
      <c r="M58" s="296" t="str">
        <f t="shared" si="1"/>
        <v>E</v>
      </c>
      <c r="N58" s="287">
        <f t="shared" si="16"/>
        <v>2</v>
      </c>
      <c r="O58" s="166"/>
      <c r="P58" s="166"/>
      <c r="Q58" s="166"/>
      <c r="R58" s="166"/>
      <c r="S58" s="166"/>
    </row>
    <row r="59" spans="1:19" s="158" customFormat="1" ht="30.95" customHeight="1" thickBot="1" x14ac:dyDescent="0.25">
      <c r="A59" s="276">
        <f>Global!A59</f>
        <v>44893</v>
      </c>
      <c r="B59" s="306">
        <f>Global!B59</f>
        <v>0.54166666666666663</v>
      </c>
      <c r="C59" s="289">
        <f>Global!C59</f>
        <v>31</v>
      </c>
      <c r="D59" s="290" t="str">
        <f>Global!D59</f>
        <v>Portugal</v>
      </c>
      <c r="E59" s="291">
        <v>2</v>
      </c>
      <c r="F59" s="292" t="s">
        <v>4</v>
      </c>
      <c r="G59" s="291">
        <v>0</v>
      </c>
      <c r="H59" s="293" t="str">
        <f>Global!H59</f>
        <v>Uruguay</v>
      </c>
      <c r="I59" s="283" t="str">
        <f t="shared" si="15"/>
        <v>L</v>
      </c>
      <c r="J59" s="284"/>
      <c r="K59" s="285">
        <f>IF(Global!E59="","",Global!E59)</f>
        <v>2</v>
      </c>
      <c r="L59" s="285">
        <f>IF(Global!G59="","",Global!G59)</f>
        <v>0</v>
      </c>
      <c r="M59" s="296" t="str">
        <f t="shared" si="1"/>
        <v>L</v>
      </c>
      <c r="N59" s="287">
        <f t="shared" si="16"/>
        <v>3</v>
      </c>
      <c r="O59" s="166"/>
      <c r="P59" s="166"/>
      <c r="Q59" s="166"/>
      <c r="R59" s="166"/>
      <c r="S59" s="166"/>
    </row>
    <row r="60" spans="1:19" s="158" customFormat="1" ht="30.95" customHeight="1" thickBot="1" x14ac:dyDescent="0.25">
      <c r="A60" s="276">
        <f>Global!A60</f>
        <v>44893</v>
      </c>
      <c r="B60" s="306">
        <f>Global!B60</f>
        <v>0.29166666666666669</v>
      </c>
      <c r="C60" s="289">
        <f>Global!C60</f>
        <v>32</v>
      </c>
      <c r="D60" s="290" t="str">
        <f>Global!D60</f>
        <v>Corea del Sur (S. Korea)</v>
      </c>
      <c r="E60" s="280">
        <v>1</v>
      </c>
      <c r="F60" s="292" t="s">
        <v>4</v>
      </c>
      <c r="G60" s="291">
        <v>0</v>
      </c>
      <c r="H60" s="293" t="str">
        <f>Global!H60</f>
        <v>Ghana</v>
      </c>
      <c r="I60" s="283" t="str">
        <f t="shared" si="15"/>
        <v>L</v>
      </c>
      <c r="J60" s="284"/>
      <c r="K60" s="285">
        <f>IF(Global!E60="","",Global!E60)</f>
        <v>2</v>
      </c>
      <c r="L60" s="285">
        <f>IF(Global!G60="","",Global!G60)</f>
        <v>3</v>
      </c>
      <c r="M60" s="296" t="str">
        <f t="shared" si="1"/>
        <v>V</v>
      </c>
      <c r="N60" s="287">
        <f t="shared" si="16"/>
        <v>0</v>
      </c>
      <c r="O60" s="166"/>
      <c r="P60" s="166"/>
      <c r="Q60" s="166"/>
      <c r="R60" s="166"/>
      <c r="S60" s="166"/>
    </row>
    <row r="61" spans="1:19" s="158" customFormat="1" ht="30.95" customHeight="1" thickBot="1" x14ac:dyDescent="0.25">
      <c r="A61" s="276">
        <f>Global!A61</f>
        <v>44897</v>
      </c>
      <c r="B61" s="306">
        <f>Global!B61</f>
        <v>0.375</v>
      </c>
      <c r="C61" s="289">
        <f>Global!C61</f>
        <v>47</v>
      </c>
      <c r="D61" s="290" t="str">
        <f>Global!D61</f>
        <v>Corea del Sur (S. Korea)</v>
      </c>
      <c r="E61" s="291">
        <v>0</v>
      </c>
      <c r="F61" s="292" t="s">
        <v>4</v>
      </c>
      <c r="G61" s="291">
        <v>2</v>
      </c>
      <c r="H61" s="293" t="str">
        <f>Global!H61</f>
        <v>Portugal</v>
      </c>
      <c r="I61" s="283" t="str">
        <f t="shared" si="15"/>
        <v>V</v>
      </c>
      <c r="J61" s="284"/>
      <c r="K61" s="285">
        <f>IF(Global!E61="","",Global!E61)</f>
        <v>2</v>
      </c>
      <c r="L61" s="285">
        <f>IF(Global!G61="","",Global!G61)</f>
        <v>1</v>
      </c>
      <c r="M61" s="296" t="str">
        <f t="shared" si="1"/>
        <v>L</v>
      </c>
      <c r="N61" s="287">
        <f t="shared" si="16"/>
        <v>0</v>
      </c>
      <c r="O61" s="166"/>
      <c r="P61" s="166"/>
      <c r="Q61" s="166"/>
      <c r="R61" s="166"/>
      <c r="S61" s="166"/>
    </row>
    <row r="62" spans="1:19" s="158" customFormat="1" ht="30.95" customHeight="1" thickBot="1" x14ac:dyDescent="0.25">
      <c r="A62" s="276">
        <f>Global!A62</f>
        <v>44897</v>
      </c>
      <c r="B62" s="306">
        <f>Global!B62</f>
        <v>0.375</v>
      </c>
      <c r="C62" s="289">
        <f>Global!C62</f>
        <v>48</v>
      </c>
      <c r="D62" s="290" t="str">
        <f>Global!D62</f>
        <v>Ghana</v>
      </c>
      <c r="E62" s="291">
        <v>0</v>
      </c>
      <c r="F62" s="292" t="s">
        <v>4</v>
      </c>
      <c r="G62" s="291">
        <v>1</v>
      </c>
      <c r="H62" s="293" t="str">
        <f>Global!H62</f>
        <v>Uruguay</v>
      </c>
      <c r="I62" s="283" t="str">
        <f t="shared" si="15"/>
        <v>V</v>
      </c>
      <c r="J62" s="284"/>
      <c r="K62" s="285">
        <f>IF(Global!E62="","",Global!E62)</f>
        <v>0</v>
      </c>
      <c r="L62" s="285">
        <f>IF(Global!G62="","",Global!G62)</f>
        <v>2</v>
      </c>
      <c r="M62" s="296" t="str">
        <f t="shared" si="1"/>
        <v>V</v>
      </c>
      <c r="N62" s="287">
        <f t="shared" si="16"/>
        <v>1</v>
      </c>
      <c r="O62" s="166"/>
      <c r="P62" s="166"/>
      <c r="Q62" s="166"/>
      <c r="R62" s="166"/>
      <c r="S62" s="166"/>
    </row>
    <row r="63" spans="1:19" s="158" customFormat="1" ht="17.25" customHeight="1" thickBot="1" x14ac:dyDescent="0.25">
      <c r="A63" s="297" t="str">
        <f>Global!A63</f>
        <v>OCTAVOS DE FINAL (Round of 16)</v>
      </c>
      <c r="B63" s="312"/>
      <c r="C63" s="313"/>
      <c r="D63" s="298"/>
      <c r="E63" s="300"/>
      <c r="F63" s="298"/>
      <c r="G63" s="300"/>
      <c r="H63" s="298"/>
      <c r="I63" s="301"/>
      <c r="J63" s="117"/>
      <c r="K63" s="302"/>
      <c r="L63" s="302"/>
      <c r="M63" s="303" t="str">
        <f t="shared" si="1"/>
        <v/>
      </c>
      <c r="N63" s="304"/>
      <c r="O63" s="166"/>
      <c r="P63" s="166"/>
      <c r="Q63" s="166"/>
      <c r="R63" s="166"/>
      <c r="S63" s="166"/>
    </row>
    <row r="64" spans="1:19" s="158" customFormat="1" ht="30.95" customHeight="1" thickBot="1" x14ac:dyDescent="0.25">
      <c r="A64" s="276">
        <f>Global!A64</f>
        <v>44898</v>
      </c>
      <c r="B64" s="305">
        <f>Global!B64</f>
        <v>0.375</v>
      </c>
      <c r="C64" s="278">
        <f>Global!C64</f>
        <v>49</v>
      </c>
      <c r="D64" s="281" t="str">
        <f>Global!D64</f>
        <v>Holanda (Holland)</v>
      </c>
      <c r="E64" s="280">
        <v>2</v>
      </c>
      <c r="F64" s="281" t="s">
        <v>4</v>
      </c>
      <c r="G64" s="280">
        <v>0</v>
      </c>
      <c r="H64" s="314" t="str">
        <f>Global!H64</f>
        <v>Estados Unidos (USA)</v>
      </c>
      <c r="I64" s="283" t="str">
        <f t="shared" ref="I64:I71" si="17">IF(OR(E64="",G64=""),"",IF(E64&gt;G64,"L",IF(G64&gt;E64,"V","E")))</f>
        <v>L</v>
      </c>
      <c r="J64" s="284"/>
      <c r="K64" s="285">
        <f>IF(Global!E64="","",Global!E64)</f>
        <v>3</v>
      </c>
      <c r="L64" s="285">
        <f>IF(Global!G64="","",Global!G64)</f>
        <v>1</v>
      </c>
      <c r="M64" s="296" t="str">
        <f t="shared" si="1"/>
        <v>L</v>
      </c>
      <c r="N64" s="287">
        <f t="shared" ref="N64:N71" si="18">IF(M64="","",IF(AND(E64=K64,L64=G64),OCTPuntosPorMarcador,0)+IF(M64=I64,OCTPuntosPorGanador,0)+IF(E64-G64=K64-L64,OCTPuntosPorDiferencia,0))</f>
        <v>4</v>
      </c>
      <c r="O64" s="166"/>
      <c r="P64" s="166"/>
      <c r="Q64" s="166"/>
      <c r="R64" s="166"/>
      <c r="S64" s="166"/>
    </row>
    <row r="65" spans="1:19" s="158" customFormat="1" ht="30.95" customHeight="1" thickBot="1" x14ac:dyDescent="0.25">
      <c r="A65" s="276">
        <f>Global!A65</f>
        <v>44898</v>
      </c>
      <c r="B65" s="306">
        <f>Global!B65</f>
        <v>0.54166666666666663</v>
      </c>
      <c r="C65" s="289">
        <f>Global!C65</f>
        <v>50</v>
      </c>
      <c r="D65" s="292" t="str">
        <f>Global!D65</f>
        <v>Argentina</v>
      </c>
      <c r="E65" s="291">
        <v>2</v>
      </c>
      <c r="F65" s="292" t="s">
        <v>4</v>
      </c>
      <c r="G65" s="291">
        <v>1</v>
      </c>
      <c r="H65" s="315" t="str">
        <f>Global!H65</f>
        <v>Australia</v>
      </c>
      <c r="I65" s="283" t="str">
        <f t="shared" si="17"/>
        <v>L</v>
      </c>
      <c r="J65" s="284"/>
      <c r="K65" s="285">
        <f>IF(Global!E65="","",Global!E65)</f>
        <v>2</v>
      </c>
      <c r="L65" s="285">
        <f>IF(Global!G65="","",Global!G65)</f>
        <v>1</v>
      </c>
      <c r="M65" s="296" t="str">
        <f t="shared" si="1"/>
        <v>L</v>
      </c>
      <c r="N65" s="287">
        <f t="shared" si="18"/>
        <v>5</v>
      </c>
      <c r="O65" s="166"/>
      <c r="P65" s="166"/>
      <c r="Q65" s="166"/>
      <c r="R65" s="166"/>
      <c r="S65" s="166"/>
    </row>
    <row r="66" spans="1:19" s="158" customFormat="1" ht="30.95" customHeight="1" thickBot="1" x14ac:dyDescent="0.25">
      <c r="A66" s="276">
        <f>Global!A66</f>
        <v>44899</v>
      </c>
      <c r="B66" s="306">
        <f>Global!B66</f>
        <v>0.375</v>
      </c>
      <c r="C66" s="289">
        <f>Global!C66</f>
        <v>51</v>
      </c>
      <c r="D66" s="292" t="str">
        <f>Global!D66</f>
        <v>Francia (France)</v>
      </c>
      <c r="E66" s="291">
        <v>3</v>
      </c>
      <c r="F66" s="292" t="s">
        <v>4</v>
      </c>
      <c r="G66" s="291">
        <v>0</v>
      </c>
      <c r="H66" s="315" t="str">
        <f>Global!H66</f>
        <v>Polonia (Poland)</v>
      </c>
      <c r="I66" s="283" t="str">
        <f t="shared" si="17"/>
        <v>L</v>
      </c>
      <c r="J66" s="284"/>
      <c r="K66" s="285">
        <f>IF(Global!E66="","",Global!E66)</f>
        <v>3</v>
      </c>
      <c r="L66" s="285">
        <f>IF(Global!G66="","",Global!G66)</f>
        <v>1</v>
      </c>
      <c r="M66" s="296" t="str">
        <f t="shared" si="1"/>
        <v>L</v>
      </c>
      <c r="N66" s="287">
        <f t="shared" si="18"/>
        <v>3</v>
      </c>
      <c r="O66" s="166"/>
      <c r="P66" s="166"/>
      <c r="Q66" s="166"/>
      <c r="R66" s="166"/>
      <c r="S66" s="166"/>
    </row>
    <row r="67" spans="1:19" s="158" customFormat="1" ht="30.95" customHeight="1" thickBot="1" x14ac:dyDescent="0.25">
      <c r="A67" s="276">
        <f>Global!A67</f>
        <v>44899</v>
      </c>
      <c r="B67" s="306">
        <f>Global!B67</f>
        <v>0.54166666666666663</v>
      </c>
      <c r="C67" s="289">
        <f>Global!C67</f>
        <v>52</v>
      </c>
      <c r="D67" s="292" t="str">
        <f>Global!D67</f>
        <v>Inglaterra (England)</v>
      </c>
      <c r="E67" s="291">
        <v>2</v>
      </c>
      <c r="F67" s="292" t="s">
        <v>4</v>
      </c>
      <c r="G67" s="291">
        <v>0</v>
      </c>
      <c r="H67" s="315" t="str">
        <f>Global!H67</f>
        <v>Senegal</v>
      </c>
      <c r="I67" s="283" t="str">
        <f t="shared" si="17"/>
        <v>L</v>
      </c>
      <c r="J67" s="284"/>
      <c r="K67" s="285">
        <f>IF(Global!E67="","",Global!E67)</f>
        <v>3</v>
      </c>
      <c r="L67" s="285">
        <f>IF(Global!G67="","",Global!G67)</f>
        <v>0</v>
      </c>
      <c r="M67" s="296" t="str">
        <f t="shared" si="1"/>
        <v>L</v>
      </c>
      <c r="N67" s="287">
        <f t="shared" si="18"/>
        <v>3</v>
      </c>
      <c r="O67" s="166"/>
      <c r="P67" s="166"/>
      <c r="Q67" s="166"/>
      <c r="R67" s="166"/>
      <c r="S67" s="166"/>
    </row>
    <row r="68" spans="1:19" s="158" customFormat="1" ht="30.95" customHeight="1" thickBot="1" x14ac:dyDescent="0.25">
      <c r="A68" s="276">
        <f>Global!A68</f>
        <v>44900</v>
      </c>
      <c r="B68" s="306">
        <f>Global!B68</f>
        <v>0.375</v>
      </c>
      <c r="C68" s="289">
        <f>Global!C68</f>
        <v>53</v>
      </c>
      <c r="D68" s="292" t="str">
        <f>Global!D68</f>
        <v>Japón (Japan)</v>
      </c>
      <c r="E68" s="291">
        <v>2</v>
      </c>
      <c r="F68" s="292" t="s">
        <v>4</v>
      </c>
      <c r="G68" s="291">
        <v>0</v>
      </c>
      <c r="H68" s="315" t="str">
        <f>Global!H68</f>
        <v>Croacia</v>
      </c>
      <c r="I68" s="283" t="str">
        <f t="shared" si="17"/>
        <v>L</v>
      </c>
      <c r="J68" s="284"/>
      <c r="K68" s="285">
        <f>IF(Global!E68="","",Global!E68)</f>
        <v>1</v>
      </c>
      <c r="L68" s="285">
        <f>IF(Global!G68="","",Global!G68)</f>
        <v>1</v>
      </c>
      <c r="M68" s="296" t="str">
        <f t="shared" si="1"/>
        <v>E</v>
      </c>
      <c r="N68" s="287">
        <f t="shared" si="18"/>
        <v>0</v>
      </c>
      <c r="O68" s="166"/>
      <c r="P68" s="166"/>
      <c r="Q68" s="166"/>
      <c r="R68" s="166"/>
      <c r="S68" s="166"/>
    </row>
    <row r="69" spans="1:19" s="158" customFormat="1" ht="30.95" customHeight="1" thickBot="1" x14ac:dyDescent="0.25">
      <c r="A69" s="276">
        <f>Global!A69</f>
        <v>44900</v>
      </c>
      <c r="B69" s="306">
        <f>Global!B69</f>
        <v>0.54166666666666663</v>
      </c>
      <c r="C69" s="289">
        <f>Global!C69</f>
        <v>54</v>
      </c>
      <c r="D69" s="292" t="str">
        <f>Global!D69</f>
        <v>Brasil (Brazil)</v>
      </c>
      <c r="E69" s="291">
        <v>3</v>
      </c>
      <c r="F69" s="292" t="s">
        <v>4</v>
      </c>
      <c r="G69" s="291">
        <v>1</v>
      </c>
      <c r="H69" s="315" t="str">
        <f>Global!H69</f>
        <v>Corea del Sur (S. Korea)</v>
      </c>
      <c r="I69" s="283" t="str">
        <f t="shared" si="17"/>
        <v>L</v>
      </c>
      <c r="J69" s="284"/>
      <c r="K69" s="285">
        <f>IF(Global!E69="","",Global!E69)</f>
        <v>4</v>
      </c>
      <c r="L69" s="285">
        <f>IF(Global!G69="","",Global!G69)</f>
        <v>1</v>
      </c>
      <c r="M69" s="296" t="str">
        <f t="shared" si="1"/>
        <v>L</v>
      </c>
      <c r="N69" s="287">
        <f t="shared" si="18"/>
        <v>3</v>
      </c>
      <c r="O69" s="166"/>
      <c r="P69" s="166"/>
      <c r="Q69" s="166"/>
      <c r="R69" s="166"/>
      <c r="S69" s="166"/>
    </row>
    <row r="70" spans="1:19" s="158" customFormat="1" ht="30.95" customHeight="1" thickBot="1" x14ac:dyDescent="0.25">
      <c r="A70" s="276">
        <f>Global!A70</f>
        <v>44901</v>
      </c>
      <c r="B70" s="306">
        <f>Global!B70</f>
        <v>0.375</v>
      </c>
      <c r="C70" s="289">
        <f>Global!C70</f>
        <v>55</v>
      </c>
      <c r="D70" s="292" t="str">
        <f>Global!D70</f>
        <v>Marruecos (Morocco)</v>
      </c>
      <c r="E70" s="291">
        <v>2</v>
      </c>
      <c r="F70" s="292" t="s">
        <v>4</v>
      </c>
      <c r="G70" s="291">
        <v>1</v>
      </c>
      <c r="H70" s="315" t="str">
        <f>Global!H70</f>
        <v>España (Spain)</v>
      </c>
      <c r="I70" s="283" t="str">
        <f t="shared" si="17"/>
        <v>L</v>
      </c>
      <c r="J70" s="284"/>
      <c r="K70" s="285">
        <f>IF(Global!E70="","",Global!E70)</f>
        <v>0</v>
      </c>
      <c r="L70" s="285">
        <f>IF(Global!G70="","",Global!G70)</f>
        <v>0</v>
      </c>
      <c r="M70" s="296" t="str">
        <f t="shared" si="1"/>
        <v>E</v>
      </c>
      <c r="N70" s="287">
        <f t="shared" si="18"/>
        <v>0</v>
      </c>
      <c r="O70" s="166"/>
      <c r="P70" s="166"/>
      <c r="Q70" s="166"/>
      <c r="R70" s="166"/>
      <c r="S70" s="166"/>
    </row>
    <row r="71" spans="1:19" s="158" customFormat="1" ht="30.95" customHeight="1" thickBot="1" x14ac:dyDescent="0.25">
      <c r="A71" s="276">
        <f>Global!A71</f>
        <v>44901</v>
      </c>
      <c r="B71" s="306">
        <f>Global!B71</f>
        <v>0.54166666666666663</v>
      </c>
      <c r="C71" s="289">
        <f>Global!C71</f>
        <v>56</v>
      </c>
      <c r="D71" s="292" t="str">
        <f>Global!D71</f>
        <v>Portugal</v>
      </c>
      <c r="E71" s="291">
        <v>2</v>
      </c>
      <c r="F71" s="292" t="s">
        <v>4</v>
      </c>
      <c r="G71" s="291">
        <v>0</v>
      </c>
      <c r="H71" s="315" t="str">
        <f>Global!H71</f>
        <v>Suiza (Switzerland)</v>
      </c>
      <c r="I71" s="283" t="str">
        <f t="shared" si="17"/>
        <v>L</v>
      </c>
      <c r="J71" s="284"/>
      <c r="K71" s="285">
        <f>IF(Global!E71="","",Global!E71)</f>
        <v>6</v>
      </c>
      <c r="L71" s="285">
        <f>IF(Global!G71="","",Global!G71)</f>
        <v>1</v>
      </c>
      <c r="M71" s="296" t="str">
        <f t="shared" si="1"/>
        <v>L</v>
      </c>
      <c r="N71" s="287">
        <f t="shared" si="18"/>
        <v>3</v>
      </c>
      <c r="O71" s="166"/>
      <c r="P71" s="166"/>
      <c r="Q71" s="166"/>
      <c r="R71" s="166"/>
      <c r="S71" s="166"/>
    </row>
    <row r="72" spans="1:19" s="158" customFormat="1" ht="17.25" customHeight="1" thickBot="1" x14ac:dyDescent="0.25">
      <c r="A72" s="297" t="str">
        <f>Global!A72</f>
        <v>CUARTOS DE FINAL (Quarterfinals)</v>
      </c>
      <c r="B72" s="312"/>
      <c r="C72" s="313"/>
      <c r="D72" s="298"/>
      <c r="E72" s="300"/>
      <c r="F72" s="298"/>
      <c r="G72" s="300" t="s">
        <v>73</v>
      </c>
      <c r="H72" s="298"/>
      <c r="I72" s="301"/>
      <c r="J72" s="117"/>
      <c r="K72" s="302"/>
      <c r="L72" s="302"/>
      <c r="M72" s="303" t="str">
        <f t="shared" ref="M72:M83" si="19">IF(OR(K72="",L72=""),"",IF(K72&gt;L72,"L",IF(L72&gt;K72,"V","E")))</f>
        <v/>
      </c>
      <c r="N72" s="304"/>
      <c r="O72" s="166"/>
      <c r="P72" s="166"/>
      <c r="Q72" s="166"/>
      <c r="R72" s="166"/>
      <c r="S72" s="166"/>
    </row>
    <row r="73" spans="1:19" s="158" customFormat="1" ht="30.95" customHeight="1" thickBot="1" x14ac:dyDescent="0.25">
      <c r="A73" s="276">
        <f>Global!A73</f>
        <v>44904</v>
      </c>
      <c r="B73" s="305">
        <f>Global!B73</f>
        <v>0.375</v>
      </c>
      <c r="C73" s="278">
        <f>Global!C73</f>
        <v>57</v>
      </c>
      <c r="D73" s="292" t="str">
        <f>Global!D73</f>
        <v>Croacia</v>
      </c>
      <c r="E73" s="280">
        <v>1</v>
      </c>
      <c r="F73" s="281" t="s">
        <v>4</v>
      </c>
      <c r="G73" s="280">
        <v>2</v>
      </c>
      <c r="H73" s="315" t="str">
        <f>Global!H73</f>
        <v>Brasil (Brazil)</v>
      </c>
      <c r="I73" s="283" t="str">
        <f>IF(OR(E73="",G73=""),"",IF(E73&gt;G73,"L",IF(G73&gt;E73,"V","E")))</f>
        <v>V</v>
      </c>
      <c r="J73" s="284"/>
      <c r="K73" s="285">
        <f>IF(Global!E73="","",Global!E73)</f>
        <v>0</v>
      </c>
      <c r="L73" s="285">
        <f>IF(Global!G73="","",Global!G73)</f>
        <v>0</v>
      </c>
      <c r="M73" s="296" t="str">
        <f t="shared" si="19"/>
        <v>E</v>
      </c>
      <c r="N73" s="287">
        <f>IF(M73="","",IF(AND(E73=K73,L73=G73),CTOSPuntosPorMarcador,0)+IF(M73=I73,CTOSPuntosPorGanador,0)+IF(E73-G73=K73-L73,CTOSPuntosPorDiferencia,0))</f>
        <v>0</v>
      </c>
      <c r="O73" s="166"/>
      <c r="P73" s="166"/>
      <c r="Q73" s="166"/>
      <c r="R73" s="166"/>
      <c r="S73" s="166"/>
    </row>
    <row r="74" spans="1:19" s="158" customFormat="1" ht="30.95" customHeight="1" thickBot="1" x14ac:dyDescent="0.25">
      <c r="A74" s="276">
        <f>Global!A74</f>
        <v>44904</v>
      </c>
      <c r="B74" s="306">
        <f>Global!B74</f>
        <v>0.54166666666666663</v>
      </c>
      <c r="C74" s="289">
        <f>Global!C74</f>
        <v>58</v>
      </c>
      <c r="D74" s="292" t="str">
        <f>Global!D74</f>
        <v>Holanda (Holland)</v>
      </c>
      <c r="E74" s="291">
        <v>1</v>
      </c>
      <c r="F74" s="292" t="s">
        <v>4</v>
      </c>
      <c r="G74" s="280">
        <v>2</v>
      </c>
      <c r="H74" s="315" t="str">
        <f>Global!H74</f>
        <v>Argentina</v>
      </c>
      <c r="I74" s="283" t="str">
        <f>IF(OR(E74="",G74=""),"",IF(E74&gt;G74,"L",IF(G74&gt;E74,"V","E")))</f>
        <v>V</v>
      </c>
      <c r="J74" s="284"/>
      <c r="K74" s="285">
        <f>IF(Global!E74="","",Global!E74)</f>
        <v>2</v>
      </c>
      <c r="L74" s="285">
        <f>IF(Global!G74="","",Global!G74)</f>
        <v>2</v>
      </c>
      <c r="M74" s="296" t="str">
        <f t="shared" si="19"/>
        <v>E</v>
      </c>
      <c r="N74" s="287">
        <f>IF(M74="","",IF(AND(E74=K74,L74=G74),CTOSPuntosPorMarcador,0)+IF(M74=I74,CTOSPuntosPorGanador,0)+IF(E74-G74=K74-L74,CTOSPuntosPorDiferencia,0))</f>
        <v>0</v>
      </c>
      <c r="O74" s="166"/>
      <c r="P74" s="166"/>
      <c r="Q74" s="166"/>
      <c r="R74" s="166"/>
      <c r="S74" s="166"/>
    </row>
    <row r="75" spans="1:19" s="158" customFormat="1" ht="30.95" customHeight="1" thickBot="1" x14ac:dyDescent="0.25">
      <c r="A75" s="276">
        <f>Global!A75</f>
        <v>44905</v>
      </c>
      <c r="B75" s="306">
        <f>Global!B75</f>
        <v>0.375</v>
      </c>
      <c r="C75" s="289">
        <f>Global!C75</f>
        <v>59</v>
      </c>
      <c r="D75" s="292" t="str">
        <f>Global!D75</f>
        <v>Marruecos (Morocco)</v>
      </c>
      <c r="E75" s="291">
        <v>1</v>
      </c>
      <c r="F75" s="292" t="s">
        <v>4</v>
      </c>
      <c r="G75" s="280">
        <v>0</v>
      </c>
      <c r="H75" s="315" t="str">
        <f>Global!H75</f>
        <v>Portugal</v>
      </c>
      <c r="I75" s="283" t="str">
        <f>IF(OR(E75="",G75=""),"",IF(E75&gt;G75,"L",IF(G75&gt;E75,"V","E")))</f>
        <v>L</v>
      </c>
      <c r="J75" s="284"/>
      <c r="K75" s="285">
        <f>IF(Global!E75="","",Global!E75)</f>
        <v>1</v>
      </c>
      <c r="L75" s="285">
        <f>IF(Global!G75="","",Global!G75)</f>
        <v>0</v>
      </c>
      <c r="M75" s="296" t="str">
        <f t="shared" si="19"/>
        <v>L</v>
      </c>
      <c r="N75" s="287">
        <f>IF(M75="","",IF(AND(E75=K75,L75=G75),CTOSPuntosPorMarcador,0)+IF(M75=I75,CTOSPuntosPorGanador,0)+IF(E75-G75=K75-L75,CTOSPuntosPorDiferencia,0))</f>
        <v>7</v>
      </c>
      <c r="O75" s="166"/>
      <c r="P75" s="166"/>
      <c r="Q75" s="166"/>
      <c r="R75" s="166"/>
      <c r="S75" s="166"/>
    </row>
    <row r="76" spans="1:19" s="158" customFormat="1" ht="30.95" customHeight="1" thickBot="1" x14ac:dyDescent="0.25">
      <c r="A76" s="276">
        <f>Global!A76</f>
        <v>44905</v>
      </c>
      <c r="B76" s="306">
        <f>Global!B76</f>
        <v>0.54166666666666663</v>
      </c>
      <c r="C76" s="289">
        <f>Global!C76</f>
        <v>60</v>
      </c>
      <c r="D76" s="292" t="str">
        <f>Global!D76</f>
        <v>Francia (France)</v>
      </c>
      <c r="E76" s="291">
        <v>1</v>
      </c>
      <c r="F76" s="292" t="s">
        <v>4</v>
      </c>
      <c r="G76" s="280">
        <v>1</v>
      </c>
      <c r="H76" s="315" t="str">
        <f>Global!H76</f>
        <v>Inglaterra (England)</v>
      </c>
      <c r="I76" s="283" t="str">
        <f>IF(OR(E76="",G76=""),"",IF(E76&gt;G76,"L",IF(G76&gt;E76,"V","E")))</f>
        <v>E</v>
      </c>
      <c r="J76" s="284"/>
      <c r="K76" s="285">
        <f>IF(Global!E76="","",Global!E76)</f>
        <v>2</v>
      </c>
      <c r="L76" s="285">
        <f>IF(Global!G76="","",Global!G76)</f>
        <v>1</v>
      </c>
      <c r="M76" s="296" t="str">
        <f t="shared" si="19"/>
        <v>L</v>
      </c>
      <c r="N76" s="287">
        <f>IF(M76="","",IF(AND(E76=K76,L76=G76),CTOSPuntosPorMarcador,0)+IF(M76=I76,CTOSPuntosPorGanador,0)+IF(E76-G76=K76-L76,CTOSPuntosPorDiferencia,0))</f>
        <v>0</v>
      </c>
      <c r="O76" s="166"/>
      <c r="P76" s="166"/>
      <c r="Q76" s="166"/>
      <c r="R76" s="166"/>
      <c r="S76" s="166"/>
    </row>
    <row r="77" spans="1:19" s="158" customFormat="1" ht="17.25" customHeight="1" thickBot="1" x14ac:dyDescent="0.25">
      <c r="A77" s="297" t="str">
        <f>Global!A77</f>
        <v>SEMIFINALES (Semifinals)</v>
      </c>
      <c r="B77" s="298"/>
      <c r="C77" s="299"/>
      <c r="D77" s="298"/>
      <c r="E77" s="300"/>
      <c r="F77" s="298"/>
      <c r="G77" s="300"/>
      <c r="H77" s="298"/>
      <c r="I77" s="301"/>
      <c r="J77" s="117"/>
      <c r="K77" s="302"/>
      <c r="L77" s="302"/>
      <c r="M77" s="303" t="str">
        <f t="shared" si="19"/>
        <v/>
      </c>
      <c r="N77" s="304"/>
      <c r="O77" s="166"/>
      <c r="P77" s="166"/>
      <c r="Q77" s="166"/>
      <c r="R77" s="166"/>
      <c r="S77" s="166"/>
    </row>
    <row r="78" spans="1:19" s="158" customFormat="1" ht="30.95" customHeight="1" thickBot="1" x14ac:dyDescent="0.25">
      <c r="A78" s="276">
        <f>Global!A78</f>
        <v>44908</v>
      </c>
      <c r="B78" s="305">
        <f>Global!B78</f>
        <v>0.54166666666666663</v>
      </c>
      <c r="C78" s="278">
        <f>Global!C78</f>
        <v>61</v>
      </c>
      <c r="D78" s="281" t="str">
        <f>Global!D78</f>
        <v>Croacia</v>
      </c>
      <c r="E78" s="280">
        <v>1</v>
      </c>
      <c r="F78" s="281" t="s">
        <v>4</v>
      </c>
      <c r="G78" s="280">
        <v>2</v>
      </c>
      <c r="H78" s="314" t="str">
        <f>Global!H78</f>
        <v>Argentina</v>
      </c>
      <c r="I78" s="283" t="str">
        <f>IF(OR(E78="",G78=""),"",IF(E78&gt;G78,"L",IF(G78&gt;E78,"V","E")))</f>
        <v>V</v>
      </c>
      <c r="J78" s="284"/>
      <c r="K78" s="285">
        <f>IF(Global!E78="","",Global!E78)</f>
        <v>0</v>
      </c>
      <c r="L78" s="285">
        <f>IF(Global!G78="","",Global!G78)</f>
        <v>3</v>
      </c>
      <c r="M78" s="296" t="str">
        <f t="shared" si="19"/>
        <v>V</v>
      </c>
      <c r="N78" s="287">
        <f>IF(M78="","",IF(AND(E78=K78,L78=G78),SEMIPuntosPorMarcador,0)+IF(M78=I78,SEMIPuntosPorGanador,0)+IF(E78-G78=K78-L78,SEMIPuntosPorDiferencia,0))</f>
        <v>7</v>
      </c>
      <c r="O78" s="166"/>
      <c r="P78" s="166"/>
      <c r="Q78" s="166"/>
      <c r="R78" s="166"/>
      <c r="S78" s="166"/>
    </row>
    <row r="79" spans="1:19" s="158" customFormat="1" ht="30.95" customHeight="1" thickBot="1" x14ac:dyDescent="0.25">
      <c r="A79" s="276">
        <f>Global!A79</f>
        <v>44909</v>
      </c>
      <c r="B79" s="306">
        <f>Global!B79</f>
        <v>0.54166666666666663</v>
      </c>
      <c r="C79" s="289">
        <f>Global!C79</f>
        <v>62</v>
      </c>
      <c r="D79" s="292" t="str">
        <f>Global!D79</f>
        <v>Marruecos (Morocco)</v>
      </c>
      <c r="E79" s="291">
        <v>2</v>
      </c>
      <c r="F79" s="292" t="s">
        <v>4</v>
      </c>
      <c r="G79" s="291">
        <v>1</v>
      </c>
      <c r="H79" s="315" t="str">
        <f>Global!H79</f>
        <v>Francia (France)</v>
      </c>
      <c r="I79" s="283" t="str">
        <f>IF(OR(E79="",G79=""),"",IF(E79&gt;G79,"L",IF(G79&gt;E79,"V","E")))</f>
        <v>L</v>
      </c>
      <c r="J79" s="284"/>
      <c r="K79" s="285">
        <f>IF(Global!E79="","",Global!E79)</f>
        <v>0</v>
      </c>
      <c r="L79" s="285">
        <f>IF(Global!G79="","",Global!G79)</f>
        <v>2</v>
      </c>
      <c r="M79" s="296" t="str">
        <f t="shared" si="19"/>
        <v>V</v>
      </c>
      <c r="N79" s="287">
        <f>IF(M79="","",IF(AND(E79=K79,L79=G79),SEMIPuntosPorMarcador,0)+IF(M79=I79,SEMIPuntosPorGanador,0)+IF(E79-G79=K79-L79,SEMIPuntosPorDiferencia,0))</f>
        <v>0</v>
      </c>
      <c r="O79" s="166"/>
      <c r="P79" s="166"/>
      <c r="Q79" s="166"/>
      <c r="R79" s="166"/>
      <c r="S79" s="166"/>
    </row>
    <row r="80" spans="1:19" s="158" customFormat="1" ht="17.25" customHeight="1" thickBot="1" x14ac:dyDescent="0.25">
      <c r="A80" s="297" t="str">
        <f>Global!A80</f>
        <v>TERCER PUESTO (Third Place)</v>
      </c>
      <c r="B80" s="312"/>
      <c r="C80" s="313"/>
      <c r="D80" s="298"/>
      <c r="E80" s="300"/>
      <c r="F80" s="298"/>
      <c r="G80" s="300"/>
      <c r="H80" s="298"/>
      <c r="I80" s="301"/>
      <c r="J80" s="117"/>
      <c r="K80" s="302"/>
      <c r="L80" s="302"/>
      <c r="M80" s="303" t="str">
        <f t="shared" si="19"/>
        <v/>
      </c>
      <c r="N80" s="304"/>
      <c r="O80" s="166"/>
      <c r="P80" s="166"/>
      <c r="Q80" s="166"/>
      <c r="R80" s="166"/>
      <c r="S80" s="166"/>
    </row>
    <row r="81" spans="1:19" s="158" customFormat="1" ht="30.95" customHeight="1" thickBot="1" x14ac:dyDescent="0.25">
      <c r="A81" s="276">
        <f>Global!A81</f>
        <v>44912</v>
      </c>
      <c r="B81" s="305">
        <f>Global!B81</f>
        <v>0.375</v>
      </c>
      <c r="C81" s="278">
        <f>Global!C81</f>
        <v>63</v>
      </c>
      <c r="D81" s="281" t="str">
        <f>Global!D81</f>
        <v>Croacia</v>
      </c>
      <c r="E81" s="280">
        <v>2</v>
      </c>
      <c r="F81" s="281" t="s">
        <v>4</v>
      </c>
      <c r="G81" s="280">
        <v>1</v>
      </c>
      <c r="H81" s="314" t="str">
        <f>Global!H81</f>
        <v>Marruecos (Morocco)</v>
      </c>
      <c r="I81" s="283" t="str">
        <f>IF(OR(E81="",G81=""),"",IF(E81&gt;G81,"L",IF(G81&gt;E81,"V","E")))</f>
        <v>L</v>
      </c>
      <c r="J81" s="284"/>
      <c r="K81" s="285">
        <f>IF(Global!E81="","",Global!E81)</f>
        <v>2</v>
      </c>
      <c r="L81" s="285">
        <f>IF(Global!G81="","",Global!G81)</f>
        <v>1</v>
      </c>
      <c r="M81" s="296" t="str">
        <f t="shared" si="19"/>
        <v>L</v>
      </c>
      <c r="N81" s="287">
        <f>IF(M81="","",IF(AND(E81=K81,L81=G81),TERCPuntosPorMarcador,0)+IF(M81=I81,TERCPuntosPorGanador,0)+IF(E81-G81=K81-L81,TERCPuntosPorDiferencia,0))</f>
        <v>10</v>
      </c>
      <c r="O81" s="166"/>
      <c r="P81" s="166"/>
      <c r="Q81" s="166"/>
      <c r="R81" s="166"/>
      <c r="S81" s="166"/>
    </row>
    <row r="82" spans="1:19" s="158" customFormat="1" ht="17.25" customHeight="1" thickBot="1" x14ac:dyDescent="0.25">
      <c r="A82" s="297" t="str">
        <f>Global!A82</f>
        <v>FINAL</v>
      </c>
      <c r="B82" s="298"/>
      <c r="C82" s="299"/>
      <c r="D82" s="298"/>
      <c r="E82" s="300"/>
      <c r="F82" s="298"/>
      <c r="G82" s="300"/>
      <c r="H82" s="298"/>
      <c r="I82" s="301"/>
      <c r="J82" s="117"/>
      <c r="K82" s="302"/>
      <c r="L82" s="302"/>
      <c r="M82" s="303" t="str">
        <f t="shared" si="19"/>
        <v/>
      </c>
      <c r="N82" s="304"/>
      <c r="O82" s="166"/>
      <c r="P82" s="166"/>
      <c r="Q82" s="166"/>
      <c r="R82" s="166"/>
      <c r="S82" s="166"/>
    </row>
    <row r="83" spans="1:19" s="158" customFormat="1" ht="30.95" customHeight="1" thickBot="1" x14ac:dyDescent="0.25">
      <c r="A83" s="276">
        <f>Global!A83</f>
        <v>44913</v>
      </c>
      <c r="B83" s="316">
        <f>Global!B83</f>
        <v>0.375</v>
      </c>
      <c r="C83" s="317">
        <f>Global!C83</f>
        <v>64</v>
      </c>
      <c r="D83" s="318" t="str">
        <f>Global!D83</f>
        <v>Argentina</v>
      </c>
      <c r="E83" s="280">
        <v>3</v>
      </c>
      <c r="F83" s="318" t="s">
        <v>4</v>
      </c>
      <c r="G83" s="280">
        <v>1</v>
      </c>
      <c r="H83" s="319" t="str">
        <f>Global!H83</f>
        <v>Francia (France)</v>
      </c>
      <c r="I83" s="283" t="str">
        <f>IF(OR(E83="",G83=""),"",IF(E83&gt;G83,"L",IF(G83&gt;E83,"V","E")))</f>
        <v>L</v>
      </c>
      <c r="J83" s="311"/>
      <c r="K83" s="320">
        <f>IF(Global!E83="","",Global!E83)</f>
        <v>2</v>
      </c>
      <c r="L83" s="320">
        <f>IF(Global!G83="","",Global!G83)</f>
        <v>2</v>
      </c>
      <c r="M83" s="286" t="str">
        <f t="shared" si="19"/>
        <v>E</v>
      </c>
      <c r="N83" s="287">
        <f>IF(M83="","",IF(AND(E83=K83,L83=G83),FINALPuntosPorMarcador,0)+IF(M83=I83,FINALPuntosPorGanador,0)+IF(E83-G83=K83-L83,FINALPuntosPorDiferencia,0))</f>
        <v>0</v>
      </c>
      <c r="O83" s="166"/>
      <c r="P83" s="166"/>
      <c r="Q83" s="166"/>
      <c r="R83" s="166"/>
      <c r="S83" s="166"/>
    </row>
    <row r="84" spans="1:19" ht="17.25" customHeight="1" x14ac:dyDescent="0.2">
      <c r="A84" s="262"/>
      <c r="B84" s="263"/>
      <c r="C84" s="264"/>
      <c r="D84" s="196"/>
      <c r="E84" s="192"/>
      <c r="F84" s="196"/>
      <c r="G84" s="192"/>
      <c r="H84" s="196"/>
      <c r="I84" s="195"/>
      <c r="J84" s="29"/>
      <c r="K84" s="198"/>
      <c r="L84" s="198"/>
      <c r="M84" s="265" t="s">
        <v>22</v>
      </c>
      <c r="N84" s="266">
        <f>SUM(N8:N83)</f>
        <v>85</v>
      </c>
      <c r="O84" s="161"/>
      <c r="P84" s="161"/>
      <c r="Q84" s="161"/>
      <c r="R84" s="161"/>
      <c r="S84" s="161"/>
    </row>
    <row r="85" spans="1:19" s="10" customFormat="1" ht="17.25" customHeight="1" x14ac:dyDescent="0.2">
      <c r="A85" s="87" t="str">
        <f>Global!A85</f>
        <v>FASE DE GRUPOS</v>
      </c>
      <c r="B85" s="88"/>
      <c r="C85" s="89"/>
      <c r="D85" s="90"/>
      <c r="E85" s="267"/>
      <c r="F85" s="90"/>
      <c r="G85" s="267"/>
      <c r="H85" s="92"/>
      <c r="I85" s="81"/>
      <c r="J85" s="30"/>
      <c r="K85" s="189"/>
      <c r="L85" s="189"/>
      <c r="M85" s="189"/>
      <c r="N85" s="189"/>
      <c r="O85" s="82"/>
      <c r="P85" s="82"/>
      <c r="Q85" s="82"/>
      <c r="R85" s="82"/>
      <c r="S85" s="82"/>
    </row>
    <row r="86" spans="1:19" ht="17.25" customHeight="1" x14ac:dyDescent="0.2">
      <c r="A86" s="83" t="str">
        <f>Global!A86</f>
        <v>Puntos por Marcador Atinado</v>
      </c>
      <c r="B86" s="83"/>
      <c r="C86" s="93"/>
      <c r="D86" s="83"/>
      <c r="E86" s="94">
        <f>Global!E86</f>
        <v>1</v>
      </c>
      <c r="F86" s="53"/>
      <c r="G86" s="268"/>
      <c r="H86" s="53"/>
      <c r="I86" s="57"/>
      <c r="J86" s="30"/>
      <c r="K86" s="167"/>
      <c r="L86" s="167"/>
      <c r="M86" s="167"/>
      <c r="N86" s="167"/>
      <c r="O86" s="167"/>
      <c r="P86" s="167"/>
      <c r="Q86" s="167"/>
      <c r="R86" s="167"/>
      <c r="S86" s="167"/>
    </row>
    <row r="87" spans="1:19" ht="17.25" customHeight="1" x14ac:dyDescent="0.2">
      <c r="A87" s="83" t="str">
        <f>Global!A87</f>
        <v>Puntos por Ganador/Empate Atinado</v>
      </c>
      <c r="B87" s="83"/>
      <c r="C87" s="93"/>
      <c r="D87" s="85"/>
      <c r="E87" s="94">
        <f>Global!E87</f>
        <v>1</v>
      </c>
      <c r="F87" s="53"/>
      <c r="G87" s="268"/>
      <c r="H87" s="53"/>
      <c r="I87" s="57"/>
      <c r="J87" s="30"/>
      <c r="K87" s="167"/>
      <c r="L87" s="167"/>
      <c r="M87" s="167"/>
      <c r="N87" s="167"/>
      <c r="O87" s="167"/>
      <c r="P87" s="167"/>
      <c r="Q87" s="167"/>
      <c r="R87" s="167"/>
      <c r="S87" s="167"/>
    </row>
    <row r="88" spans="1:19" ht="17.25" customHeight="1" x14ac:dyDescent="0.2">
      <c r="A88" s="83" t="str">
        <f>Global!A88</f>
        <v>Puntos por Ganador y Diferencia de Goles Atinado</v>
      </c>
      <c r="B88" s="84"/>
      <c r="C88" s="84"/>
      <c r="D88" s="85"/>
      <c r="E88" s="94">
        <f>Global!E88</f>
        <v>1</v>
      </c>
      <c r="F88" s="53"/>
      <c r="G88" s="268"/>
      <c r="H88" s="53"/>
      <c r="I88" s="57"/>
      <c r="J88" s="30"/>
      <c r="K88" s="167"/>
      <c r="L88" s="167"/>
      <c r="M88" s="167"/>
      <c r="N88" s="167"/>
      <c r="O88" s="167"/>
      <c r="P88" s="167"/>
      <c r="Q88" s="167"/>
      <c r="R88" s="167"/>
      <c r="S88" s="167"/>
    </row>
    <row r="89" spans="1:19" ht="17.25" customHeight="1" x14ac:dyDescent="0.2">
      <c r="A89" s="83"/>
      <c r="B89" s="84"/>
      <c r="C89" s="84"/>
      <c r="D89" s="85"/>
      <c r="E89" s="269"/>
      <c r="F89" s="53"/>
      <c r="G89" s="268"/>
      <c r="H89" s="53"/>
      <c r="I89" s="57"/>
      <c r="J89" s="30"/>
      <c r="K89" s="167"/>
      <c r="L89" s="167"/>
      <c r="M89" s="167"/>
      <c r="N89" s="167"/>
      <c r="O89" s="167"/>
      <c r="P89" s="167"/>
      <c r="Q89" s="167"/>
      <c r="R89" s="167"/>
      <c r="S89" s="167"/>
    </row>
    <row r="90" spans="1:19" ht="17.25" customHeight="1" x14ac:dyDescent="0.2">
      <c r="A90" s="87" t="str">
        <f>Global!A90</f>
        <v>OCTAVOS DE FINAL</v>
      </c>
      <c r="B90" s="55"/>
      <c r="C90" s="55"/>
      <c r="D90" s="53"/>
      <c r="E90" s="268"/>
      <c r="F90" s="53"/>
      <c r="G90" s="268"/>
      <c r="H90" s="53"/>
      <c r="I90" s="57"/>
      <c r="J90" s="30"/>
      <c r="K90" s="167"/>
      <c r="L90" s="167"/>
      <c r="M90" s="167"/>
      <c r="N90" s="167"/>
      <c r="O90" s="167"/>
      <c r="P90" s="167"/>
      <c r="Q90" s="167"/>
      <c r="R90" s="167"/>
      <c r="S90" s="167"/>
    </row>
    <row r="91" spans="1:19" ht="17.25" customHeight="1" x14ac:dyDescent="0.2">
      <c r="A91" s="83" t="str">
        <f>Global!A91</f>
        <v>Puntos por Marcador Atinado</v>
      </c>
      <c r="B91" s="83"/>
      <c r="C91" s="93"/>
      <c r="D91" s="83"/>
      <c r="E91" s="94">
        <f>Global!E91</f>
        <v>1</v>
      </c>
      <c r="F91" s="53"/>
      <c r="G91" s="268"/>
      <c r="H91" s="53"/>
      <c r="I91" s="57"/>
      <c r="J91" s="30"/>
      <c r="K91" s="167"/>
      <c r="L91" s="167"/>
      <c r="M91" s="167"/>
      <c r="N91" s="167"/>
      <c r="O91" s="167"/>
      <c r="P91" s="167"/>
      <c r="Q91" s="167"/>
      <c r="R91" s="167"/>
      <c r="S91" s="167"/>
    </row>
    <row r="92" spans="1:19" ht="17.25" customHeight="1" x14ac:dyDescent="0.2">
      <c r="A92" s="83" t="str">
        <f>Global!A92</f>
        <v>Puntos por Ganador/Empate Atinado</v>
      </c>
      <c r="B92" s="83"/>
      <c r="C92" s="93"/>
      <c r="D92" s="85"/>
      <c r="E92" s="94">
        <f>Global!E92</f>
        <v>3</v>
      </c>
      <c r="F92" s="53"/>
      <c r="G92" s="268"/>
      <c r="H92" s="53"/>
      <c r="I92" s="57"/>
      <c r="J92" s="30"/>
      <c r="K92" s="167"/>
      <c r="L92" s="167"/>
      <c r="M92" s="167"/>
      <c r="N92" s="167"/>
      <c r="O92" s="167"/>
      <c r="P92" s="167"/>
      <c r="Q92" s="167"/>
      <c r="R92" s="167"/>
      <c r="S92" s="167"/>
    </row>
    <row r="93" spans="1:19" ht="17.25" customHeight="1" x14ac:dyDescent="0.2">
      <c r="A93" s="83" t="str">
        <f>Global!A93</f>
        <v>Puntos por Ganador y Diferencia de Goles Atinado</v>
      </c>
      <c r="B93" s="84"/>
      <c r="C93" s="84"/>
      <c r="D93" s="85"/>
      <c r="E93" s="94">
        <f>Global!E93</f>
        <v>1</v>
      </c>
      <c r="F93" s="53"/>
      <c r="G93" s="268"/>
      <c r="H93" s="53"/>
      <c r="I93" s="57"/>
      <c r="J93" s="30"/>
      <c r="K93" s="167"/>
      <c r="L93" s="167"/>
      <c r="M93" s="167"/>
      <c r="N93" s="167"/>
      <c r="O93" s="167"/>
      <c r="P93" s="167"/>
      <c r="Q93" s="167"/>
      <c r="R93" s="167"/>
      <c r="S93" s="167"/>
    </row>
    <row r="94" spans="1:19" ht="17.25" customHeight="1" x14ac:dyDescent="0.2">
      <c r="A94" s="54"/>
      <c r="B94" s="55"/>
      <c r="C94" s="55"/>
      <c r="D94" s="53"/>
      <c r="E94" s="268"/>
      <c r="F94" s="53"/>
      <c r="G94" s="268"/>
      <c r="H94" s="53"/>
      <c r="I94" s="57"/>
      <c r="J94" s="30"/>
      <c r="K94" s="167"/>
      <c r="L94" s="167"/>
      <c r="M94" s="167"/>
      <c r="N94" s="167"/>
      <c r="O94" s="167"/>
      <c r="P94" s="167"/>
      <c r="Q94" s="167"/>
      <c r="R94" s="167"/>
      <c r="S94" s="167"/>
    </row>
    <row r="95" spans="1:19" ht="17.25" customHeight="1" x14ac:dyDescent="0.2">
      <c r="A95" s="87" t="str">
        <f>Global!A95</f>
        <v>CUARTOS DE FINAL</v>
      </c>
      <c r="B95" s="55"/>
      <c r="C95" s="55"/>
      <c r="D95" s="53"/>
      <c r="E95" s="268"/>
      <c r="F95" s="53"/>
      <c r="G95" s="268"/>
      <c r="H95" s="53"/>
      <c r="I95" s="57"/>
      <c r="J95" s="30"/>
      <c r="K95" s="167"/>
      <c r="L95" s="167"/>
      <c r="M95" s="167"/>
      <c r="N95" s="167"/>
      <c r="O95" s="167"/>
      <c r="P95" s="167"/>
      <c r="Q95" s="167"/>
      <c r="R95" s="167"/>
      <c r="S95" s="167"/>
    </row>
    <row r="96" spans="1:19" ht="17.25" customHeight="1" x14ac:dyDescent="0.2">
      <c r="A96" s="83" t="str">
        <f>Global!A96</f>
        <v>Puntos por Marcador Atinado</v>
      </c>
      <c r="B96" s="83"/>
      <c r="C96" s="93"/>
      <c r="D96" s="83"/>
      <c r="E96" s="94">
        <f>Global!E96</f>
        <v>1</v>
      </c>
      <c r="F96" s="53"/>
      <c r="G96" s="268"/>
      <c r="H96" s="53"/>
      <c r="I96" s="57"/>
      <c r="J96" s="30"/>
      <c r="K96" s="167"/>
      <c r="L96" s="167"/>
      <c r="M96" s="167"/>
      <c r="N96" s="167"/>
      <c r="O96" s="167"/>
      <c r="P96" s="167"/>
      <c r="Q96" s="167"/>
      <c r="R96" s="167"/>
      <c r="S96" s="167"/>
    </row>
    <row r="97" spans="1:19" ht="17.25" customHeight="1" x14ac:dyDescent="0.2">
      <c r="A97" s="83" t="str">
        <f>Global!A97</f>
        <v>Puntos por Ganador/Empate Atinado</v>
      </c>
      <c r="B97" s="83"/>
      <c r="C97" s="93"/>
      <c r="D97" s="85"/>
      <c r="E97" s="94">
        <f>Global!E97</f>
        <v>5</v>
      </c>
      <c r="F97" s="53"/>
      <c r="G97" s="268"/>
      <c r="H97" s="53"/>
      <c r="I97" s="57"/>
      <c r="J97" s="30"/>
      <c r="K97" s="167"/>
      <c r="L97" s="167"/>
      <c r="M97" s="167"/>
      <c r="N97" s="167"/>
      <c r="O97" s="167"/>
      <c r="P97" s="167"/>
      <c r="Q97" s="167"/>
      <c r="R97" s="167"/>
      <c r="S97" s="167"/>
    </row>
    <row r="98" spans="1:19" ht="17.25" customHeight="1" x14ac:dyDescent="0.2">
      <c r="A98" s="83" t="str">
        <f>Global!A98</f>
        <v>Puntos por Ganador y Diferencia de Goles Atinado</v>
      </c>
      <c r="B98" s="84"/>
      <c r="C98" s="84"/>
      <c r="D98" s="85"/>
      <c r="E98" s="94">
        <f>Global!E98</f>
        <v>1</v>
      </c>
      <c r="F98" s="53"/>
      <c r="G98" s="268"/>
      <c r="H98" s="53"/>
      <c r="I98" s="57"/>
      <c r="J98" s="30"/>
      <c r="K98" s="167"/>
      <c r="L98" s="167"/>
      <c r="M98" s="167"/>
      <c r="N98" s="167"/>
      <c r="O98" s="167"/>
      <c r="P98" s="167"/>
      <c r="Q98" s="167"/>
      <c r="R98" s="167"/>
      <c r="S98" s="167"/>
    </row>
    <row r="99" spans="1:19" ht="17.25" customHeight="1" x14ac:dyDescent="0.2">
      <c r="A99" s="54"/>
      <c r="B99" s="55"/>
      <c r="C99" s="55"/>
      <c r="D99" s="53"/>
      <c r="E99" s="268"/>
      <c r="F99" s="53"/>
      <c r="G99" s="268"/>
      <c r="H99" s="53"/>
      <c r="I99" s="57"/>
      <c r="J99" s="30"/>
      <c r="K99" s="167"/>
      <c r="L99" s="167"/>
      <c r="M99" s="167"/>
      <c r="N99" s="167"/>
      <c r="O99" s="167"/>
      <c r="P99" s="167"/>
      <c r="Q99" s="167"/>
      <c r="R99" s="167"/>
      <c r="S99" s="167"/>
    </row>
    <row r="100" spans="1:19" ht="17.25" customHeight="1" x14ac:dyDescent="0.2">
      <c r="A100" s="87" t="str">
        <f>Global!A100</f>
        <v>SEMIFINAL</v>
      </c>
      <c r="B100" s="55"/>
      <c r="C100" s="55"/>
      <c r="D100" s="53"/>
      <c r="E100" s="268"/>
      <c r="F100" s="53"/>
      <c r="G100" s="268"/>
      <c r="H100" s="53"/>
      <c r="I100" s="57"/>
      <c r="J100" s="30"/>
      <c r="K100" s="167"/>
      <c r="L100" s="167"/>
      <c r="M100" s="167"/>
      <c r="N100" s="167"/>
      <c r="O100" s="167"/>
      <c r="P100" s="167"/>
      <c r="Q100" s="167"/>
      <c r="R100" s="167"/>
      <c r="S100" s="167"/>
    </row>
    <row r="101" spans="1:19" ht="17.25" customHeight="1" x14ac:dyDescent="0.2">
      <c r="A101" s="83" t="str">
        <f>Global!A101</f>
        <v>Puntos por Marcador Atinado</v>
      </c>
      <c r="B101" s="83"/>
      <c r="C101" s="93"/>
      <c r="D101" s="83"/>
      <c r="E101" s="94">
        <f>Global!E101</f>
        <v>1</v>
      </c>
      <c r="F101" s="53"/>
      <c r="G101" s="268"/>
      <c r="H101" s="53"/>
      <c r="I101" s="57"/>
      <c r="J101" s="30"/>
      <c r="K101" s="167"/>
      <c r="L101" s="167"/>
      <c r="M101" s="167"/>
      <c r="N101" s="167"/>
      <c r="O101" s="167"/>
      <c r="P101" s="167"/>
      <c r="Q101" s="167"/>
      <c r="R101" s="167"/>
      <c r="S101" s="167"/>
    </row>
    <row r="102" spans="1:19" ht="17.25" customHeight="1" x14ac:dyDescent="0.2">
      <c r="A102" s="83" t="str">
        <f>Global!A102</f>
        <v>Puntos por Ganador/Empate Atinado</v>
      </c>
      <c r="B102" s="83"/>
      <c r="C102" s="93"/>
      <c r="D102" s="85"/>
      <c r="E102" s="94">
        <f>Global!E102</f>
        <v>7</v>
      </c>
      <c r="F102" s="53"/>
      <c r="G102" s="268"/>
      <c r="H102" s="53"/>
      <c r="I102" s="57"/>
      <c r="J102" s="30"/>
      <c r="K102" s="167"/>
      <c r="L102" s="167"/>
      <c r="M102" s="167"/>
      <c r="N102" s="167"/>
      <c r="O102" s="167"/>
      <c r="P102" s="167"/>
      <c r="Q102" s="167"/>
      <c r="R102" s="167"/>
      <c r="S102" s="167"/>
    </row>
    <row r="103" spans="1:19" ht="17.25" customHeight="1" x14ac:dyDescent="0.2">
      <c r="A103" s="83" t="str">
        <f>Global!A103</f>
        <v>Puntos por Ganador y Diferencia de Goles Atinado</v>
      </c>
      <c r="B103" s="84"/>
      <c r="C103" s="84"/>
      <c r="D103" s="85"/>
      <c r="E103" s="94">
        <f>Global!E103</f>
        <v>1</v>
      </c>
      <c r="F103" s="53"/>
      <c r="G103" s="268"/>
      <c r="H103" s="53"/>
      <c r="I103" s="57"/>
      <c r="J103" s="30"/>
      <c r="K103" s="167"/>
      <c r="L103" s="167"/>
      <c r="M103" s="167"/>
      <c r="N103" s="167"/>
      <c r="O103" s="167"/>
      <c r="P103" s="167"/>
      <c r="Q103" s="167"/>
      <c r="R103" s="167"/>
      <c r="S103" s="167"/>
    </row>
    <row r="104" spans="1:19" ht="17.25" customHeight="1" x14ac:dyDescent="0.2">
      <c r="A104" s="54"/>
      <c r="B104" s="55"/>
      <c r="C104" s="55"/>
      <c r="D104" s="53"/>
      <c r="E104" s="268"/>
      <c r="F104" s="53"/>
      <c r="G104" s="268"/>
      <c r="H104" s="53"/>
      <c r="I104" s="57"/>
      <c r="J104" s="30"/>
      <c r="K104" s="167"/>
      <c r="L104" s="167"/>
      <c r="M104" s="167"/>
      <c r="N104" s="167"/>
      <c r="O104" s="167"/>
      <c r="P104" s="167"/>
      <c r="Q104" s="167"/>
      <c r="R104" s="167"/>
      <c r="S104" s="167"/>
    </row>
    <row r="105" spans="1:19" ht="17.25" customHeight="1" x14ac:dyDescent="0.2">
      <c r="A105" s="87" t="str">
        <f>Global!A105</f>
        <v>TERCER LUGAR</v>
      </c>
      <c r="B105" s="55"/>
      <c r="C105" s="55"/>
      <c r="D105" s="53"/>
      <c r="E105" s="268"/>
      <c r="F105" s="53"/>
      <c r="G105" s="268"/>
      <c r="H105" s="53"/>
      <c r="I105" s="57"/>
      <c r="J105" s="30"/>
      <c r="K105" s="167"/>
      <c r="L105" s="167"/>
      <c r="M105" s="167"/>
      <c r="N105" s="167"/>
      <c r="O105" s="167"/>
      <c r="P105" s="167"/>
      <c r="Q105" s="167"/>
      <c r="R105" s="167"/>
      <c r="S105" s="167"/>
    </row>
    <row r="106" spans="1:19" ht="17.25" customHeight="1" x14ac:dyDescent="0.2">
      <c r="A106" s="83" t="str">
        <f>Global!A106</f>
        <v>Puntos por Marcador Atinado</v>
      </c>
      <c r="B106" s="83"/>
      <c r="C106" s="93"/>
      <c r="D106" s="83"/>
      <c r="E106" s="94">
        <f>Global!E106</f>
        <v>1</v>
      </c>
      <c r="F106" s="53"/>
      <c r="G106" s="268"/>
      <c r="H106" s="53"/>
      <c r="I106" s="57"/>
      <c r="J106" s="30"/>
      <c r="K106" s="167"/>
      <c r="L106" s="167"/>
      <c r="M106" s="167"/>
      <c r="N106" s="167"/>
      <c r="O106" s="167"/>
      <c r="P106" s="167"/>
      <c r="Q106" s="167"/>
      <c r="R106" s="167"/>
      <c r="S106" s="167"/>
    </row>
    <row r="107" spans="1:19" ht="17.25" customHeight="1" x14ac:dyDescent="0.2">
      <c r="A107" s="83" t="str">
        <f>Global!A107</f>
        <v>Puntos por Ganador/Empate Atinado</v>
      </c>
      <c r="B107" s="83"/>
      <c r="C107" s="93"/>
      <c r="D107" s="85"/>
      <c r="E107" s="94">
        <f>Global!E107</f>
        <v>8</v>
      </c>
      <c r="F107" s="53"/>
      <c r="G107" s="268"/>
      <c r="H107" s="53"/>
      <c r="I107" s="57"/>
      <c r="J107" s="30"/>
      <c r="K107" s="167"/>
      <c r="L107" s="167"/>
      <c r="M107" s="167"/>
      <c r="N107" s="167"/>
      <c r="O107" s="167"/>
      <c r="P107" s="167"/>
      <c r="Q107" s="167"/>
      <c r="R107" s="167"/>
      <c r="S107" s="167"/>
    </row>
    <row r="108" spans="1:19" ht="17.25" customHeight="1" x14ac:dyDescent="0.2">
      <c r="A108" s="83" t="str">
        <f>Global!A108</f>
        <v>Puntos por Ganador y Diferencia de Goles Atinado</v>
      </c>
      <c r="B108" s="84"/>
      <c r="C108" s="84"/>
      <c r="D108" s="85"/>
      <c r="E108" s="94">
        <f>Global!E108</f>
        <v>1</v>
      </c>
      <c r="F108" s="53"/>
      <c r="G108" s="268"/>
      <c r="H108" s="53"/>
      <c r="I108" s="57"/>
      <c r="J108" s="30"/>
      <c r="K108" s="167"/>
      <c r="L108" s="167"/>
      <c r="M108" s="167"/>
      <c r="N108" s="167"/>
      <c r="O108" s="167"/>
      <c r="P108" s="167"/>
      <c r="Q108" s="167"/>
      <c r="R108" s="167"/>
      <c r="S108" s="167"/>
    </row>
    <row r="109" spans="1:19" ht="17.25" customHeight="1" x14ac:dyDescent="0.2">
      <c r="A109" s="83"/>
      <c r="B109" s="84"/>
      <c r="C109" s="84"/>
      <c r="D109" s="85"/>
      <c r="E109" s="94"/>
      <c r="F109" s="53"/>
      <c r="G109" s="268"/>
      <c r="H109" s="53"/>
      <c r="I109" s="57"/>
      <c r="J109" s="30"/>
      <c r="K109" s="167"/>
      <c r="L109" s="167"/>
      <c r="M109" s="167"/>
      <c r="N109" s="167"/>
      <c r="O109" s="167"/>
      <c r="P109" s="167"/>
      <c r="Q109" s="167"/>
      <c r="R109" s="167"/>
      <c r="S109" s="167"/>
    </row>
    <row r="110" spans="1:19" ht="17.25" customHeight="1" x14ac:dyDescent="0.2">
      <c r="A110" s="87" t="str">
        <f>Global!A110</f>
        <v>FINAL</v>
      </c>
      <c r="B110" s="55"/>
      <c r="C110" s="55"/>
      <c r="D110" s="53"/>
      <c r="E110" s="268"/>
      <c r="F110" s="53"/>
      <c r="G110" s="268"/>
      <c r="H110" s="53"/>
      <c r="I110" s="57"/>
      <c r="J110" s="30"/>
      <c r="K110" s="167"/>
      <c r="L110" s="167"/>
      <c r="M110" s="167"/>
      <c r="N110" s="167"/>
      <c r="O110" s="167"/>
      <c r="P110" s="167"/>
      <c r="Q110" s="167"/>
      <c r="R110" s="167"/>
      <c r="S110" s="167"/>
    </row>
    <row r="111" spans="1:19" ht="17.25" customHeight="1" x14ac:dyDescent="0.2">
      <c r="A111" s="83" t="str">
        <f>Global!A111</f>
        <v>Puntos por Marcador Atinado</v>
      </c>
      <c r="B111" s="83"/>
      <c r="C111" s="93"/>
      <c r="D111" s="83"/>
      <c r="E111" s="94">
        <f>Global!E111</f>
        <v>1</v>
      </c>
      <c r="F111" s="53"/>
      <c r="G111" s="268"/>
      <c r="H111" s="53"/>
      <c r="I111" s="57"/>
      <c r="J111" s="30"/>
      <c r="K111" s="167"/>
      <c r="L111" s="167"/>
      <c r="M111" s="167"/>
      <c r="N111" s="167"/>
      <c r="O111" s="167"/>
      <c r="P111" s="167"/>
      <c r="Q111" s="167"/>
      <c r="R111" s="167"/>
      <c r="S111" s="167"/>
    </row>
    <row r="112" spans="1:19" ht="17.25" customHeight="1" x14ac:dyDescent="0.2">
      <c r="A112" s="83" t="str">
        <f>Global!A112</f>
        <v>Puntos por Ganador/Empate Atinado</v>
      </c>
      <c r="B112" s="83"/>
      <c r="C112" s="93"/>
      <c r="D112" s="85"/>
      <c r="E112" s="94">
        <f>Global!E112</f>
        <v>10</v>
      </c>
      <c r="F112" s="53"/>
      <c r="G112" s="268"/>
      <c r="H112" s="53"/>
      <c r="I112" s="57"/>
      <c r="J112" s="30"/>
      <c r="K112" s="167"/>
      <c r="L112" s="167"/>
      <c r="M112" s="167"/>
      <c r="N112" s="167"/>
      <c r="O112" s="167"/>
      <c r="P112" s="167"/>
      <c r="Q112" s="167"/>
      <c r="R112" s="167"/>
      <c r="S112" s="167"/>
    </row>
    <row r="113" spans="1:19" ht="17.25" customHeight="1" x14ac:dyDescent="0.2">
      <c r="A113" s="83" t="str">
        <f>Global!A113</f>
        <v>Puntos por Ganador y Diferencia de Goles Atinado</v>
      </c>
      <c r="B113" s="84"/>
      <c r="C113" s="84"/>
      <c r="D113" s="85"/>
      <c r="E113" s="94">
        <f>Global!E113</f>
        <v>1</v>
      </c>
      <c r="F113" s="53"/>
      <c r="G113" s="268"/>
      <c r="H113" s="53"/>
      <c r="I113" s="57"/>
      <c r="J113" s="30"/>
      <c r="K113" s="167"/>
      <c r="L113" s="167"/>
      <c r="M113" s="167"/>
      <c r="N113" s="167"/>
      <c r="O113" s="167"/>
      <c r="P113" s="167"/>
      <c r="Q113" s="167"/>
      <c r="R113" s="167"/>
      <c r="S113" s="167"/>
    </row>
    <row r="114" spans="1:19" ht="17.25" customHeight="1" x14ac:dyDescent="0.2">
      <c r="A114" s="54"/>
      <c r="B114" s="55"/>
      <c r="C114" s="55"/>
      <c r="D114" s="53"/>
      <c r="E114" s="268"/>
      <c r="F114" s="53"/>
      <c r="G114" s="268"/>
      <c r="H114" s="53"/>
      <c r="I114" s="57"/>
      <c r="J114" s="30"/>
      <c r="K114" s="167"/>
      <c r="L114" s="167"/>
      <c r="M114" s="167"/>
      <c r="N114" s="167"/>
      <c r="O114" s="167"/>
      <c r="P114" s="167"/>
      <c r="Q114" s="167"/>
      <c r="R114" s="167"/>
      <c r="S114" s="167"/>
    </row>
    <row r="115" spans="1:19" ht="17.25" customHeight="1" x14ac:dyDescent="0.2">
      <c r="A115" s="54"/>
      <c r="B115" s="55"/>
      <c r="C115" s="55"/>
      <c r="D115" s="53"/>
      <c r="E115" s="268"/>
      <c r="F115" s="53"/>
      <c r="G115" s="268"/>
      <c r="H115" s="53"/>
      <c r="I115" s="57"/>
      <c r="J115" s="30"/>
      <c r="K115" s="167"/>
      <c r="L115" s="167"/>
      <c r="M115" s="167"/>
      <c r="N115" s="167"/>
      <c r="O115" s="167"/>
      <c r="P115" s="167"/>
      <c r="Q115" s="167"/>
      <c r="R115" s="167"/>
      <c r="S115" s="167"/>
    </row>
    <row r="116" spans="1:19" ht="17.25" customHeight="1" x14ac:dyDescent="0.2">
      <c r="A116" s="54"/>
      <c r="B116" s="55"/>
      <c r="C116" s="55"/>
      <c r="D116" s="53"/>
      <c r="E116" s="268"/>
      <c r="F116" s="53"/>
      <c r="G116" s="268"/>
      <c r="H116" s="53"/>
      <c r="I116" s="57"/>
      <c r="J116" s="30"/>
      <c r="K116" s="167"/>
      <c r="L116" s="167"/>
      <c r="M116" s="167"/>
      <c r="N116" s="167"/>
      <c r="O116" s="167"/>
      <c r="P116" s="167"/>
      <c r="Q116" s="167"/>
      <c r="R116" s="167"/>
      <c r="S116" s="167"/>
    </row>
    <row r="117" spans="1:19" ht="17.25" customHeight="1" x14ac:dyDescent="0.2">
      <c r="A117" s="54"/>
      <c r="B117" s="55"/>
      <c r="C117" s="55"/>
      <c r="D117" s="53"/>
      <c r="E117" s="268"/>
      <c r="F117" s="53"/>
      <c r="G117" s="268"/>
      <c r="H117" s="53"/>
      <c r="I117" s="57"/>
      <c r="J117" s="30"/>
      <c r="K117" s="167"/>
      <c r="L117" s="167"/>
      <c r="M117" s="167"/>
      <c r="N117" s="167"/>
      <c r="O117" s="167"/>
      <c r="P117" s="167"/>
      <c r="Q117" s="167"/>
      <c r="R117" s="167"/>
      <c r="S117" s="167"/>
    </row>
    <row r="118" spans="1:19" ht="17.25" customHeight="1" x14ac:dyDescent="0.2">
      <c r="A118" s="54"/>
      <c r="B118" s="55"/>
      <c r="C118" s="55"/>
      <c r="D118" s="53"/>
      <c r="E118" s="268"/>
      <c r="F118" s="53"/>
      <c r="G118" s="268"/>
      <c r="H118" s="53"/>
      <c r="I118" s="57"/>
      <c r="J118" s="30"/>
      <c r="K118" s="167"/>
      <c r="L118" s="167"/>
      <c r="M118" s="167"/>
      <c r="N118" s="167"/>
      <c r="O118" s="167"/>
      <c r="P118" s="167"/>
      <c r="Q118" s="167"/>
      <c r="R118" s="167"/>
      <c r="S118" s="167"/>
    </row>
    <row r="119" spans="1:19" ht="17.25" customHeight="1" x14ac:dyDescent="0.2">
      <c r="A119" s="54"/>
      <c r="B119" s="55"/>
      <c r="C119" s="55"/>
      <c r="D119" s="53"/>
      <c r="E119" s="268"/>
      <c r="F119" s="53"/>
      <c r="G119" s="268"/>
      <c r="H119" s="53"/>
      <c r="I119" s="57"/>
      <c r="J119" s="30"/>
      <c r="K119" s="167"/>
      <c r="L119" s="167"/>
      <c r="M119" s="167"/>
      <c r="N119" s="167"/>
      <c r="O119" s="167"/>
      <c r="P119" s="167"/>
      <c r="Q119" s="167"/>
      <c r="R119" s="167"/>
      <c r="S119" s="167"/>
    </row>
    <row r="120" spans="1:19" ht="17.25" customHeight="1" x14ac:dyDescent="0.2">
      <c r="A120" s="54"/>
      <c r="B120" s="55"/>
      <c r="C120" s="55"/>
      <c r="D120" s="53"/>
      <c r="E120" s="268"/>
      <c r="F120" s="53"/>
      <c r="G120" s="268"/>
      <c r="H120" s="53"/>
      <c r="I120" s="57"/>
      <c r="J120" s="30"/>
      <c r="K120" s="167"/>
      <c r="L120" s="167"/>
      <c r="M120" s="167"/>
      <c r="N120" s="167"/>
      <c r="O120" s="167"/>
      <c r="P120" s="167"/>
      <c r="Q120" s="167"/>
      <c r="R120" s="167"/>
      <c r="S120" s="167"/>
    </row>
  </sheetData>
  <sheetProtection sheet="1" objects="1" scenarios="1"/>
  <mergeCells count="3">
    <mergeCell ref="A1:N1"/>
    <mergeCell ref="B3:D3"/>
    <mergeCell ref="B4:D4"/>
  </mergeCells>
  <dataValidations count="1">
    <dataValidation type="whole" allowBlank="1" showInputMessage="1" showErrorMessage="1" sqref="E3:E85 E114:E120 E89:E90 E94:E95 E99:E100 E104:E105 E110" xr:uid="{307230BC-58B1-4371-BBE0-85C9F38F6900}">
      <formula1>0</formula1>
      <formula2>20</formula2>
    </dataValidation>
  </dataValidations>
  <hyperlinks>
    <hyperlink ref="A1:N1" location="Global!A1" display="Quiniela Mundial 2010" xr:uid="{D9FA2412-7745-490E-A897-3A31E4FED4CF}"/>
  </hyperlinks>
  <pageMargins left="0.7" right="0.7" top="0.75" bottom="0.75" header="0.3" footer="0.3"/>
  <pageSetup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38"/>
  <dimension ref="A1:S120"/>
  <sheetViews>
    <sheetView topLeftCell="A3" workbookViewId="0">
      <selection activeCell="A2" sqref="A1:N1048576"/>
    </sheetView>
  </sheetViews>
  <sheetFormatPr defaultColWidth="9.140625" defaultRowHeight="17.25" customHeight="1" x14ac:dyDescent="0.2"/>
  <cols>
    <col min="1" max="1" width="12" style="270" customWidth="1"/>
    <col min="2" max="2" width="10.7109375" style="271" customWidth="1"/>
    <col min="3" max="3" width="6.85546875" style="271" bestFit="1" customWidth="1"/>
    <col min="4" max="4" width="12.42578125" style="157" customWidth="1"/>
    <col min="5" max="5" width="3.7109375" style="272" customWidth="1"/>
    <col min="6" max="6" width="5.42578125" style="157" customWidth="1"/>
    <col min="7" max="7" width="3.85546875" style="272" customWidth="1"/>
    <col min="8" max="8" width="13" style="157" customWidth="1"/>
    <col min="9" max="9" width="5.85546875" style="273" customWidth="1"/>
    <col min="10" max="10" width="3" style="10" customWidth="1"/>
    <col min="11" max="11" width="5" style="274" customWidth="1"/>
    <col min="12" max="12" width="5.28515625" style="274" customWidth="1"/>
    <col min="13" max="13" width="6.5703125" style="275" customWidth="1"/>
    <col min="14" max="14" width="7.7109375" style="10" bestFit="1" customWidth="1"/>
    <col min="15" max="16384" width="9.140625" style="157"/>
  </cols>
  <sheetData>
    <row r="1" spans="1:19" ht="26.25" customHeight="1" x14ac:dyDescent="0.35">
      <c r="A1" s="352" t="s">
        <v>82</v>
      </c>
      <c r="B1" s="352"/>
      <c r="C1" s="352"/>
      <c r="D1" s="352"/>
      <c r="E1" s="352"/>
      <c r="F1" s="352"/>
      <c r="G1" s="352"/>
      <c r="H1" s="352"/>
      <c r="I1" s="352"/>
      <c r="J1" s="352"/>
      <c r="K1" s="352"/>
      <c r="L1" s="352"/>
      <c r="M1" s="352"/>
      <c r="N1" s="352"/>
      <c r="O1" s="161"/>
      <c r="P1" s="161"/>
      <c r="Q1" s="161"/>
      <c r="R1" s="161"/>
      <c r="S1" s="161"/>
    </row>
    <row r="2" spans="1:19" ht="12.75" customHeight="1" x14ac:dyDescent="0.3">
      <c r="A2" s="28"/>
      <c r="B2" s="28"/>
      <c r="C2" s="28"/>
      <c r="D2" s="28"/>
      <c r="E2" s="1"/>
      <c r="F2" s="28"/>
      <c r="G2" s="1"/>
      <c r="H2" s="28"/>
      <c r="I2" s="28"/>
      <c r="J2" s="28"/>
      <c r="K2" s="33"/>
      <c r="L2" s="33"/>
      <c r="M2" s="28"/>
      <c r="N2" s="28"/>
      <c r="O2" s="161"/>
      <c r="P2" s="161"/>
      <c r="Q2" s="161"/>
      <c r="R2" s="161"/>
      <c r="S2" s="161"/>
    </row>
    <row r="3" spans="1:19" ht="17.25" customHeight="1" x14ac:dyDescent="0.2">
      <c r="A3" s="191" t="s">
        <v>17</v>
      </c>
      <c r="B3" s="353" t="s">
        <v>175</v>
      </c>
      <c r="C3" s="353"/>
      <c r="D3" s="353"/>
      <c r="E3" s="192"/>
      <c r="F3" s="193"/>
      <c r="G3" s="192"/>
      <c r="H3" s="194"/>
      <c r="I3" s="195"/>
      <c r="J3" s="29"/>
      <c r="K3" s="34"/>
      <c r="L3" s="34"/>
      <c r="M3" s="196"/>
      <c r="N3" s="29"/>
      <c r="O3" s="161"/>
      <c r="P3" s="161"/>
      <c r="Q3" s="161"/>
      <c r="R3" s="161"/>
      <c r="S3" s="161"/>
    </row>
    <row r="4" spans="1:19" ht="17.25" customHeight="1" thickBot="1" x14ac:dyDescent="0.25">
      <c r="A4" s="197" t="s">
        <v>18</v>
      </c>
      <c r="B4" s="354" t="s">
        <v>176</v>
      </c>
      <c r="C4" s="354"/>
      <c r="D4" s="354"/>
      <c r="E4" s="192"/>
      <c r="F4" s="196"/>
      <c r="G4" s="192"/>
      <c r="H4" s="196"/>
      <c r="I4" s="195"/>
      <c r="J4" s="29"/>
      <c r="K4" s="198"/>
      <c r="L4" s="198"/>
      <c r="M4" s="199"/>
      <c r="N4" s="29"/>
      <c r="O4" s="161"/>
      <c r="P4" s="161"/>
      <c r="Q4" s="161"/>
      <c r="R4" s="161"/>
      <c r="S4" s="161"/>
    </row>
    <row r="5" spans="1:19" ht="17.25" customHeight="1" thickBot="1" x14ac:dyDescent="0.25">
      <c r="A5" s="197"/>
      <c r="B5" s="200"/>
      <c r="C5" s="200"/>
      <c r="D5" s="201"/>
      <c r="E5" s="192"/>
      <c r="F5" s="196"/>
      <c r="G5" s="192"/>
      <c r="H5" s="196"/>
      <c r="I5" s="195"/>
      <c r="J5" s="29"/>
      <c r="K5" s="202" t="s">
        <v>19</v>
      </c>
      <c r="L5" s="203"/>
      <c r="M5" s="204"/>
      <c r="N5" s="29"/>
      <c r="O5" s="161"/>
      <c r="P5" s="161"/>
      <c r="Q5" s="161"/>
      <c r="R5" s="161"/>
      <c r="S5" s="161"/>
    </row>
    <row r="6" spans="1:19" s="168" customFormat="1" ht="34.5" customHeight="1" thickBot="1" x14ac:dyDescent="0.25">
      <c r="A6" s="205" t="s">
        <v>0</v>
      </c>
      <c r="B6" s="206" t="s">
        <v>1</v>
      </c>
      <c r="C6" s="206" t="s">
        <v>25</v>
      </c>
      <c r="D6" s="207" t="s">
        <v>2</v>
      </c>
      <c r="E6" s="208"/>
      <c r="F6" s="209" t="s">
        <v>20</v>
      </c>
      <c r="G6" s="208"/>
      <c r="H6" s="209" t="s">
        <v>3</v>
      </c>
      <c r="I6" s="209" t="s">
        <v>21</v>
      </c>
      <c r="J6" s="210"/>
      <c r="K6" s="211" t="s">
        <v>109</v>
      </c>
      <c r="L6" s="211" t="s">
        <v>112</v>
      </c>
      <c r="M6" s="212" t="s">
        <v>110</v>
      </c>
      <c r="N6" s="213" t="s">
        <v>111</v>
      </c>
      <c r="O6" s="165"/>
      <c r="P6" s="165"/>
      <c r="Q6" s="165"/>
      <c r="R6" s="165"/>
      <c r="S6" s="165"/>
    </row>
    <row r="7" spans="1:19" ht="17.25" customHeight="1" thickBot="1" x14ac:dyDescent="0.25">
      <c r="A7" s="214" t="str">
        <f>Global!A7</f>
        <v>GRUPO A (Group A)</v>
      </c>
      <c r="B7" s="215"/>
      <c r="C7" s="216"/>
      <c r="D7" s="215"/>
      <c r="E7" s="217"/>
      <c r="F7" s="215"/>
      <c r="G7" s="217"/>
      <c r="H7" s="215"/>
      <c r="I7" s="218"/>
      <c r="J7" s="77"/>
      <c r="K7" s="219"/>
      <c r="L7" s="219"/>
      <c r="M7" s="220"/>
      <c r="N7" s="221"/>
      <c r="O7" s="161"/>
      <c r="P7" s="161"/>
      <c r="Q7" s="161"/>
      <c r="R7" s="161"/>
      <c r="S7" s="161"/>
    </row>
    <row r="8" spans="1:19" s="158" customFormat="1" ht="30.95" customHeight="1" thickBot="1" x14ac:dyDescent="0.25">
      <c r="A8" s="276">
        <f>Global!A8</f>
        <v>44885</v>
      </c>
      <c r="B8" s="277">
        <f>Global!B8</f>
        <v>0.41666666666666669</v>
      </c>
      <c r="C8" s="278">
        <f>Global!C8</f>
        <v>1</v>
      </c>
      <c r="D8" s="279" t="str">
        <f>Global!D8</f>
        <v>Qatar</v>
      </c>
      <c r="E8" s="280">
        <v>1</v>
      </c>
      <c r="F8" s="281" t="s">
        <v>4</v>
      </c>
      <c r="G8" s="280">
        <v>4</v>
      </c>
      <c r="H8" s="282" t="str">
        <f>Global!H8</f>
        <v>Ecuador</v>
      </c>
      <c r="I8" s="283" t="str">
        <f t="shared" ref="I8:I13" si="0">IF(OR(E8="",G8=""),"",IF(E8&gt;G8,"L",IF(G8&gt;E8,"V","E")))</f>
        <v>V</v>
      </c>
      <c r="J8" s="284"/>
      <c r="K8" s="285">
        <f>IF(Global!E8="","",Global!E8)</f>
        <v>0</v>
      </c>
      <c r="L8" s="285">
        <f>IF(Global!G8="","",Global!G8)</f>
        <v>2</v>
      </c>
      <c r="M8" s="286" t="str">
        <f t="shared" ref="M8:M71" si="1">IF(OR(K8="",L8=""),"",IF(K8&gt;L8,"L",IF(L8&gt;K8,"V","E")))</f>
        <v>V</v>
      </c>
      <c r="N8" s="287">
        <f t="shared" ref="N8:N13" si="2">IF(M8="","",IF(AND(E8=K8,L8=G8),GPOSPuntosPorMarcador,0)+IF(M8=I8,GPOSPuntosPorGanador,0)+IF(E8-G8=K8-L8,GPOSPuntosPorDiferencia,0))</f>
        <v>1</v>
      </c>
      <c r="O8" s="166"/>
      <c r="P8" s="166"/>
      <c r="Q8" s="166"/>
      <c r="R8" s="166"/>
      <c r="S8" s="166"/>
    </row>
    <row r="9" spans="1:19" s="158" customFormat="1" ht="30.95" customHeight="1" thickBot="1" x14ac:dyDescent="0.25">
      <c r="A9" s="276">
        <f>Global!A9</f>
        <v>44886</v>
      </c>
      <c r="B9" s="288">
        <f>Global!B9</f>
        <v>0.41666666666666669</v>
      </c>
      <c r="C9" s="289">
        <f>Global!C9</f>
        <v>2</v>
      </c>
      <c r="D9" s="290" t="str">
        <f>Global!D9</f>
        <v>Senegal</v>
      </c>
      <c r="E9" s="291">
        <v>1</v>
      </c>
      <c r="F9" s="292" t="s">
        <v>4</v>
      </c>
      <c r="G9" s="291">
        <v>3</v>
      </c>
      <c r="H9" s="293" t="str">
        <f>Global!H9</f>
        <v>Holanda (Holland)</v>
      </c>
      <c r="I9" s="283" t="str">
        <f t="shared" si="0"/>
        <v>V</v>
      </c>
      <c r="J9" s="284"/>
      <c r="K9" s="285">
        <f>IF(Global!E9="","",Global!E9)</f>
        <v>0</v>
      </c>
      <c r="L9" s="285">
        <f>IF(Global!G9="","",Global!G9)</f>
        <v>2</v>
      </c>
      <c r="M9" s="294" t="str">
        <f t="shared" si="1"/>
        <v>V</v>
      </c>
      <c r="N9" s="287">
        <f t="shared" si="2"/>
        <v>2</v>
      </c>
      <c r="O9" s="166"/>
      <c r="P9" s="166"/>
      <c r="Q9" s="166"/>
      <c r="R9" s="166"/>
      <c r="S9" s="166"/>
    </row>
    <row r="10" spans="1:19" s="158" customFormat="1" ht="30.95" customHeight="1" thickBot="1" x14ac:dyDescent="0.25">
      <c r="A10" s="276">
        <f>Global!A10</f>
        <v>44890</v>
      </c>
      <c r="B10" s="288">
        <f>Global!B10</f>
        <v>0.29166666666666669</v>
      </c>
      <c r="C10" s="289">
        <f>Global!C10</f>
        <v>17</v>
      </c>
      <c r="D10" s="290" t="str">
        <f>Global!D10</f>
        <v>Qatar</v>
      </c>
      <c r="E10" s="291">
        <v>0</v>
      </c>
      <c r="F10" s="292" t="s">
        <v>4</v>
      </c>
      <c r="G10" s="291">
        <v>2</v>
      </c>
      <c r="H10" s="293" t="str">
        <f>Global!H10</f>
        <v>Senegal</v>
      </c>
      <c r="I10" s="283" t="str">
        <f t="shared" si="0"/>
        <v>V</v>
      </c>
      <c r="J10" s="284"/>
      <c r="K10" s="285">
        <f>IF(Global!E10="","",Global!E10)</f>
        <v>1</v>
      </c>
      <c r="L10" s="285">
        <f>IF(Global!G10="","",Global!G10)</f>
        <v>3</v>
      </c>
      <c r="M10" s="295" t="str">
        <f t="shared" si="1"/>
        <v>V</v>
      </c>
      <c r="N10" s="287">
        <f t="shared" si="2"/>
        <v>2</v>
      </c>
      <c r="O10" s="166"/>
      <c r="P10" s="166"/>
      <c r="Q10" s="166"/>
      <c r="R10" s="166"/>
      <c r="S10" s="166"/>
    </row>
    <row r="11" spans="1:19" s="158" customFormat="1" ht="30.95" customHeight="1" thickBot="1" x14ac:dyDescent="0.25">
      <c r="A11" s="276">
        <f>Global!A11</f>
        <v>44890</v>
      </c>
      <c r="B11" s="288">
        <f>Global!B11</f>
        <v>0.41666666666666669</v>
      </c>
      <c r="C11" s="289">
        <f>Global!C11</f>
        <v>18</v>
      </c>
      <c r="D11" s="290" t="str">
        <f>Global!D11</f>
        <v>Holanda (Holland)</v>
      </c>
      <c r="E11" s="291">
        <v>3</v>
      </c>
      <c r="F11" s="292" t="s">
        <v>4</v>
      </c>
      <c r="G11" s="291">
        <v>1</v>
      </c>
      <c r="H11" s="293" t="str">
        <f>Global!H11</f>
        <v>Ecuador</v>
      </c>
      <c r="I11" s="283" t="str">
        <f t="shared" si="0"/>
        <v>L</v>
      </c>
      <c r="J11" s="284"/>
      <c r="K11" s="285">
        <f>IF(Global!E11="","",Global!E11)</f>
        <v>1</v>
      </c>
      <c r="L11" s="285">
        <f>IF(Global!G11="","",Global!G11)</f>
        <v>1</v>
      </c>
      <c r="M11" s="296" t="str">
        <f t="shared" si="1"/>
        <v>E</v>
      </c>
      <c r="N11" s="287">
        <f t="shared" si="2"/>
        <v>0</v>
      </c>
      <c r="O11" s="166"/>
      <c r="P11" s="166"/>
      <c r="Q11" s="166"/>
      <c r="R11" s="166"/>
      <c r="S11" s="166"/>
    </row>
    <row r="12" spans="1:19" s="158" customFormat="1" ht="30.95" customHeight="1" thickBot="1" x14ac:dyDescent="0.25">
      <c r="A12" s="276">
        <f>Global!A12</f>
        <v>44894</v>
      </c>
      <c r="B12" s="288">
        <f>Global!B12</f>
        <v>0.375</v>
      </c>
      <c r="C12" s="289">
        <f>Global!C12</f>
        <v>33</v>
      </c>
      <c r="D12" s="290" t="str">
        <f>Global!D12</f>
        <v>Holanda (Holland)</v>
      </c>
      <c r="E12" s="291">
        <v>4</v>
      </c>
      <c r="F12" s="292" t="s">
        <v>4</v>
      </c>
      <c r="G12" s="291">
        <v>0</v>
      </c>
      <c r="H12" s="293" t="str">
        <f>Global!H12</f>
        <v>Qatar</v>
      </c>
      <c r="I12" s="283" t="str">
        <f t="shared" si="0"/>
        <v>L</v>
      </c>
      <c r="J12" s="284"/>
      <c r="K12" s="285">
        <f>IF(Global!E12="","",Global!E12)</f>
        <v>2</v>
      </c>
      <c r="L12" s="285">
        <f>IF(Global!G12="","",Global!G12)</f>
        <v>0</v>
      </c>
      <c r="M12" s="296" t="str">
        <f t="shared" si="1"/>
        <v>L</v>
      </c>
      <c r="N12" s="287">
        <f t="shared" si="2"/>
        <v>1</v>
      </c>
      <c r="O12" s="166"/>
      <c r="P12" s="166"/>
      <c r="Q12" s="166"/>
      <c r="R12" s="166"/>
      <c r="S12" s="166"/>
    </row>
    <row r="13" spans="1:19" s="158" customFormat="1" ht="30.95" customHeight="1" thickBot="1" x14ac:dyDescent="0.25">
      <c r="A13" s="276">
        <f>Global!A13</f>
        <v>44894</v>
      </c>
      <c r="B13" s="288">
        <f>Global!B13</f>
        <v>0.375</v>
      </c>
      <c r="C13" s="289">
        <f>Global!C13</f>
        <v>34</v>
      </c>
      <c r="D13" s="290" t="str">
        <f>Global!D13</f>
        <v>Ecuador</v>
      </c>
      <c r="E13" s="291">
        <v>2</v>
      </c>
      <c r="F13" s="292" t="s">
        <v>4</v>
      </c>
      <c r="G13" s="291">
        <v>2</v>
      </c>
      <c r="H13" s="293" t="str">
        <f>Global!H13</f>
        <v>Senegal</v>
      </c>
      <c r="I13" s="283" t="str">
        <f t="shared" si="0"/>
        <v>E</v>
      </c>
      <c r="J13" s="284"/>
      <c r="K13" s="285">
        <f>IF(Global!E13="","",Global!E13)</f>
        <v>1</v>
      </c>
      <c r="L13" s="285">
        <f>IF(Global!G13="","",Global!G13)</f>
        <v>2</v>
      </c>
      <c r="M13" s="296" t="str">
        <f t="shared" si="1"/>
        <v>V</v>
      </c>
      <c r="N13" s="287">
        <f t="shared" si="2"/>
        <v>0</v>
      </c>
      <c r="O13" s="166"/>
      <c r="P13" s="166"/>
      <c r="Q13" s="166"/>
      <c r="R13" s="166"/>
      <c r="S13" s="166"/>
    </row>
    <row r="14" spans="1:19" s="158" customFormat="1" ht="17.25" customHeight="1" thickBot="1" x14ac:dyDescent="0.25">
      <c r="A14" s="297" t="str">
        <f>Global!A14</f>
        <v>GRUPO B (Group B)</v>
      </c>
      <c r="B14" s="298"/>
      <c r="C14" s="299"/>
      <c r="D14" s="298"/>
      <c r="E14" s="300"/>
      <c r="F14" s="298"/>
      <c r="G14" s="300"/>
      <c r="H14" s="298"/>
      <c r="I14" s="301"/>
      <c r="J14" s="117"/>
      <c r="K14" s="302"/>
      <c r="L14" s="302"/>
      <c r="M14" s="303" t="str">
        <f t="shared" si="1"/>
        <v/>
      </c>
      <c r="N14" s="304"/>
      <c r="O14" s="166"/>
      <c r="P14" s="166"/>
      <c r="Q14" s="166"/>
      <c r="R14" s="166"/>
      <c r="S14" s="166"/>
    </row>
    <row r="15" spans="1:19" s="158" customFormat="1" ht="30.95" customHeight="1" thickBot="1" x14ac:dyDescent="0.25">
      <c r="A15" s="276">
        <f>Global!A15</f>
        <v>44886</v>
      </c>
      <c r="B15" s="305">
        <f>Global!B15</f>
        <v>0.29166666666666669</v>
      </c>
      <c r="C15" s="278">
        <f>Global!C15</f>
        <v>3</v>
      </c>
      <c r="D15" s="279" t="str">
        <f>Global!D15</f>
        <v>Inglaterra (England)</v>
      </c>
      <c r="E15" s="280">
        <v>3</v>
      </c>
      <c r="F15" s="281" t="s">
        <v>4</v>
      </c>
      <c r="G15" s="280">
        <v>0</v>
      </c>
      <c r="H15" s="282" t="str">
        <f>Global!H15</f>
        <v>Irán</v>
      </c>
      <c r="I15" s="283" t="str">
        <f t="shared" ref="I15:I20" si="3">IF(OR(E15="",G15=""),"",IF(E15&gt;G15,"L",IF(G15&gt;E15,"V","E")))</f>
        <v>L</v>
      </c>
      <c r="J15" s="284"/>
      <c r="K15" s="285">
        <f>IF(Global!E15="","",Global!E15)</f>
        <v>6</v>
      </c>
      <c r="L15" s="285">
        <f>IF(Global!G15="","",Global!G15)</f>
        <v>2</v>
      </c>
      <c r="M15" s="296" t="str">
        <f t="shared" si="1"/>
        <v>L</v>
      </c>
      <c r="N15" s="287">
        <f t="shared" ref="N15:N20" si="4">IF(M15="","",IF(AND(E15=K15,L15=G15),GPOSPuntosPorMarcador,0)+IF(M15=I15,GPOSPuntosPorGanador,0)+IF(E15-G15=K15-L15,GPOSPuntosPorDiferencia,0))</f>
        <v>1</v>
      </c>
      <c r="O15" s="166"/>
      <c r="P15" s="166"/>
      <c r="Q15" s="166"/>
      <c r="R15" s="166"/>
      <c r="S15" s="166"/>
    </row>
    <row r="16" spans="1:19" s="158" customFormat="1" ht="30.95" customHeight="1" thickBot="1" x14ac:dyDescent="0.25">
      <c r="A16" s="276">
        <f>Global!A16</f>
        <v>44886</v>
      </c>
      <c r="B16" s="306">
        <f>Global!B16</f>
        <v>0.54166666666666663</v>
      </c>
      <c r="C16" s="289">
        <f>Global!C16</f>
        <v>4</v>
      </c>
      <c r="D16" s="290" t="str">
        <f>Global!D16</f>
        <v>Estados Unidos (USA)</v>
      </c>
      <c r="E16" s="291">
        <v>2</v>
      </c>
      <c r="F16" s="292" t="s">
        <v>4</v>
      </c>
      <c r="G16" s="291">
        <v>1</v>
      </c>
      <c r="H16" s="293" t="str">
        <f>Global!H16</f>
        <v>Gales (Wales)</v>
      </c>
      <c r="I16" s="283" t="str">
        <f t="shared" si="3"/>
        <v>L</v>
      </c>
      <c r="J16" s="284"/>
      <c r="K16" s="285">
        <f>IF(Global!E16="","",Global!E16)</f>
        <v>1</v>
      </c>
      <c r="L16" s="285">
        <f>IF(Global!G16="","",Global!G16)</f>
        <v>1</v>
      </c>
      <c r="M16" s="296" t="str">
        <f t="shared" si="1"/>
        <v>E</v>
      </c>
      <c r="N16" s="287">
        <f t="shared" si="4"/>
        <v>0</v>
      </c>
      <c r="O16" s="166"/>
      <c r="P16" s="166"/>
      <c r="Q16" s="166"/>
      <c r="R16" s="166"/>
      <c r="S16" s="166"/>
    </row>
    <row r="17" spans="1:19" s="158" customFormat="1" ht="30.95" customHeight="1" thickBot="1" x14ac:dyDescent="0.25">
      <c r="A17" s="276">
        <f>Global!A17</f>
        <v>44890</v>
      </c>
      <c r="B17" s="306">
        <f>Global!B17</f>
        <v>0.54166666666666663</v>
      </c>
      <c r="C17" s="289">
        <f>Global!C17</f>
        <v>19</v>
      </c>
      <c r="D17" s="290" t="str">
        <f>Global!D17</f>
        <v>Inglaterra (England)</v>
      </c>
      <c r="E17" s="291">
        <v>1</v>
      </c>
      <c r="F17" s="292" t="s">
        <v>4</v>
      </c>
      <c r="G17" s="291">
        <v>0</v>
      </c>
      <c r="H17" s="293" t="str">
        <f>Global!H17</f>
        <v>Estados Unidos (USA)</v>
      </c>
      <c r="I17" s="283" t="str">
        <f t="shared" si="3"/>
        <v>L</v>
      </c>
      <c r="J17" s="284"/>
      <c r="K17" s="285">
        <f>IF(Global!E17="","",Global!E17)</f>
        <v>0</v>
      </c>
      <c r="L17" s="285">
        <f>IF(Global!G17="","",Global!G17)</f>
        <v>0</v>
      </c>
      <c r="M17" s="296" t="str">
        <f t="shared" si="1"/>
        <v>E</v>
      </c>
      <c r="N17" s="287">
        <f t="shared" si="4"/>
        <v>0</v>
      </c>
      <c r="O17" s="166"/>
      <c r="P17" s="166"/>
      <c r="Q17" s="166"/>
      <c r="R17" s="166"/>
      <c r="S17" s="166"/>
    </row>
    <row r="18" spans="1:19" s="158" customFormat="1" ht="30.95" customHeight="1" thickBot="1" x14ac:dyDescent="0.25">
      <c r="A18" s="276">
        <f>Global!A18</f>
        <v>44890</v>
      </c>
      <c r="B18" s="306">
        <f>Global!B18</f>
        <v>0.16666666666666666</v>
      </c>
      <c r="C18" s="289">
        <f>Global!C18</f>
        <v>20</v>
      </c>
      <c r="D18" s="290" t="str">
        <f>Global!D18</f>
        <v>Gales (Wales)</v>
      </c>
      <c r="E18" s="291">
        <v>4</v>
      </c>
      <c r="F18" s="292" t="s">
        <v>4</v>
      </c>
      <c r="G18" s="291">
        <v>1</v>
      </c>
      <c r="H18" s="293" t="str">
        <f>Global!H18</f>
        <v>Irán</v>
      </c>
      <c r="I18" s="283" t="str">
        <f t="shared" si="3"/>
        <v>L</v>
      </c>
      <c r="J18" s="284"/>
      <c r="K18" s="285">
        <f>IF(Global!E18="","",Global!E18)</f>
        <v>0</v>
      </c>
      <c r="L18" s="285">
        <f>IF(Global!G18="","",Global!G18)</f>
        <v>2</v>
      </c>
      <c r="M18" s="296" t="str">
        <f t="shared" si="1"/>
        <v>V</v>
      </c>
      <c r="N18" s="287">
        <f t="shared" si="4"/>
        <v>0</v>
      </c>
      <c r="O18" s="166"/>
      <c r="P18" s="166"/>
      <c r="Q18" s="166"/>
      <c r="R18" s="166"/>
      <c r="S18" s="166"/>
    </row>
    <row r="19" spans="1:19" s="158" customFormat="1" ht="30.95" customHeight="1" thickBot="1" x14ac:dyDescent="0.25">
      <c r="A19" s="276">
        <f>Global!A19</f>
        <v>44894</v>
      </c>
      <c r="B19" s="306">
        <f>Global!B19</f>
        <v>0.54166666666666663</v>
      </c>
      <c r="C19" s="289">
        <f>Global!C19</f>
        <v>35</v>
      </c>
      <c r="D19" s="290" t="str">
        <f>Global!D19</f>
        <v>Gales (Wales)</v>
      </c>
      <c r="E19" s="291">
        <v>1</v>
      </c>
      <c r="F19" s="292" t="s">
        <v>4</v>
      </c>
      <c r="G19" s="291">
        <v>1</v>
      </c>
      <c r="H19" s="293" t="str">
        <f>Global!H19</f>
        <v>Inglaterra (England)</v>
      </c>
      <c r="I19" s="283" t="str">
        <f t="shared" si="3"/>
        <v>E</v>
      </c>
      <c r="J19" s="284"/>
      <c r="K19" s="285">
        <f>IF(Global!E19="","",Global!E19)</f>
        <v>0</v>
      </c>
      <c r="L19" s="285">
        <f>IF(Global!G19="","",Global!G19)</f>
        <v>3</v>
      </c>
      <c r="M19" s="296" t="str">
        <f t="shared" si="1"/>
        <v>V</v>
      </c>
      <c r="N19" s="287">
        <f t="shared" si="4"/>
        <v>0</v>
      </c>
      <c r="O19" s="166"/>
      <c r="P19" s="166"/>
      <c r="Q19" s="166"/>
      <c r="R19" s="166"/>
      <c r="S19" s="166"/>
    </row>
    <row r="20" spans="1:19" s="158" customFormat="1" ht="30.95" customHeight="1" thickBot="1" x14ac:dyDescent="0.25">
      <c r="A20" s="276">
        <f>Global!A20</f>
        <v>44894</v>
      </c>
      <c r="B20" s="306">
        <f>Global!B20</f>
        <v>0.54166666666666663</v>
      </c>
      <c r="C20" s="289">
        <f>Global!C20</f>
        <v>36</v>
      </c>
      <c r="D20" s="290" t="str">
        <f>Global!D20</f>
        <v>Irán</v>
      </c>
      <c r="E20" s="291">
        <v>0</v>
      </c>
      <c r="F20" s="292" t="s">
        <v>4</v>
      </c>
      <c r="G20" s="291">
        <v>2</v>
      </c>
      <c r="H20" s="293" t="str">
        <f>Global!H20</f>
        <v>Estados Unidos (USA)</v>
      </c>
      <c r="I20" s="283" t="str">
        <f t="shared" si="3"/>
        <v>V</v>
      </c>
      <c r="J20" s="284"/>
      <c r="K20" s="285">
        <f>IF(Global!E20="","",Global!E20)</f>
        <v>0</v>
      </c>
      <c r="L20" s="285">
        <f>IF(Global!G20="","",Global!G20)</f>
        <v>1</v>
      </c>
      <c r="M20" s="296" t="str">
        <f t="shared" si="1"/>
        <v>V</v>
      </c>
      <c r="N20" s="287">
        <f t="shared" si="4"/>
        <v>1</v>
      </c>
      <c r="O20" s="166"/>
      <c r="P20" s="166"/>
      <c r="Q20" s="166"/>
      <c r="R20" s="166"/>
      <c r="S20" s="166"/>
    </row>
    <row r="21" spans="1:19" s="158" customFormat="1" ht="17.25" customHeight="1" thickBot="1" x14ac:dyDescent="0.25">
      <c r="A21" s="297" t="str">
        <f>Global!A21</f>
        <v>GRUPO C (Group C)</v>
      </c>
      <c r="B21" s="298"/>
      <c r="C21" s="299"/>
      <c r="D21" s="298"/>
      <c r="E21" s="300"/>
      <c r="F21" s="298"/>
      <c r="G21" s="300"/>
      <c r="H21" s="298"/>
      <c r="I21" s="301"/>
      <c r="J21" s="117"/>
      <c r="K21" s="302"/>
      <c r="L21" s="302"/>
      <c r="M21" s="303" t="str">
        <f t="shared" si="1"/>
        <v/>
      </c>
      <c r="N21" s="304"/>
      <c r="O21" s="166"/>
      <c r="P21" s="166"/>
      <c r="Q21" s="166"/>
      <c r="R21" s="166"/>
      <c r="S21" s="166"/>
    </row>
    <row r="22" spans="1:19" s="158" customFormat="1" ht="30.95" customHeight="1" thickBot="1" x14ac:dyDescent="0.25">
      <c r="A22" s="276">
        <f>Global!A22</f>
        <v>44887</v>
      </c>
      <c r="B22" s="305">
        <f>Global!B22</f>
        <v>0.16666666666666666</v>
      </c>
      <c r="C22" s="278">
        <f>Global!C22</f>
        <v>5</v>
      </c>
      <c r="D22" s="279" t="str">
        <f>Global!D22</f>
        <v>Argentina</v>
      </c>
      <c r="E22" s="280">
        <v>4</v>
      </c>
      <c r="F22" s="281" t="s">
        <v>4</v>
      </c>
      <c r="G22" s="280">
        <v>0</v>
      </c>
      <c r="H22" s="282" t="str">
        <f>Global!H22</f>
        <v>A. Saudita (Saudi A.)</v>
      </c>
      <c r="I22" s="283" t="str">
        <f t="shared" ref="I22:I27" si="5">IF(OR(E22="",G22=""),"",IF(E22&gt;G22,"L",IF(G22&gt;E22,"V","E")))</f>
        <v>L</v>
      </c>
      <c r="J22" s="284"/>
      <c r="K22" s="285">
        <f>IF(Global!E22="","",Global!E22)</f>
        <v>1</v>
      </c>
      <c r="L22" s="285">
        <f>IF(Global!G22="","",Global!G22)</f>
        <v>2</v>
      </c>
      <c r="M22" s="296" t="str">
        <f t="shared" si="1"/>
        <v>V</v>
      </c>
      <c r="N22" s="287">
        <f t="shared" ref="N22:N27" si="6">IF(M22="","",IF(AND(E22=K22,L22=G22),GPOSPuntosPorMarcador,0)+IF(M22=I22,GPOSPuntosPorGanador,0)+IF(E22-G22=K22-L22,GPOSPuntosPorDiferencia,0))</f>
        <v>0</v>
      </c>
      <c r="O22" s="166"/>
      <c r="P22" s="166"/>
      <c r="Q22" s="166"/>
      <c r="R22" s="166"/>
      <c r="S22" s="166"/>
    </row>
    <row r="23" spans="1:19" s="158" customFormat="1" ht="30.95" customHeight="1" thickBot="1" x14ac:dyDescent="0.25">
      <c r="A23" s="276">
        <f>Global!A23</f>
        <v>44887</v>
      </c>
      <c r="B23" s="306">
        <f>Global!B23</f>
        <v>0.41666666666666669</v>
      </c>
      <c r="C23" s="289">
        <f>Global!C23</f>
        <v>6</v>
      </c>
      <c r="D23" s="290" t="str">
        <f>Global!D23</f>
        <v>México</v>
      </c>
      <c r="E23" s="291">
        <v>2</v>
      </c>
      <c r="F23" s="292" t="s">
        <v>4</v>
      </c>
      <c r="G23" s="291">
        <v>1</v>
      </c>
      <c r="H23" s="293" t="str">
        <f>Global!H23</f>
        <v>Polonia (Poland)</v>
      </c>
      <c r="I23" s="283" t="str">
        <f t="shared" si="5"/>
        <v>L</v>
      </c>
      <c r="J23" s="284"/>
      <c r="K23" s="285">
        <f>IF(Global!E23="","",Global!E23)</f>
        <v>0</v>
      </c>
      <c r="L23" s="285">
        <f>IF(Global!G23="","",Global!G23)</f>
        <v>0</v>
      </c>
      <c r="M23" s="296" t="str">
        <f t="shared" si="1"/>
        <v>E</v>
      </c>
      <c r="N23" s="287">
        <f t="shared" si="6"/>
        <v>0</v>
      </c>
      <c r="O23" s="166"/>
      <c r="P23" s="166"/>
      <c r="Q23" s="166"/>
      <c r="R23" s="166"/>
      <c r="S23" s="166"/>
    </row>
    <row r="24" spans="1:19" s="158" customFormat="1" ht="30.95" customHeight="1" thickBot="1" x14ac:dyDescent="0.25">
      <c r="A24" s="276">
        <f>Global!A24</f>
        <v>44891</v>
      </c>
      <c r="B24" s="306">
        <f>Global!B24</f>
        <v>0.54166666666666663</v>
      </c>
      <c r="C24" s="289">
        <f>Global!C24</f>
        <v>22</v>
      </c>
      <c r="D24" s="290" t="str">
        <f>Global!D24</f>
        <v>Argentina</v>
      </c>
      <c r="E24" s="291">
        <v>2</v>
      </c>
      <c r="F24" s="292" t="s">
        <v>4</v>
      </c>
      <c r="G24" s="291">
        <v>1</v>
      </c>
      <c r="H24" s="293" t="str">
        <f>Global!H24</f>
        <v>México</v>
      </c>
      <c r="I24" s="283" t="str">
        <f t="shared" si="5"/>
        <v>L</v>
      </c>
      <c r="J24" s="284"/>
      <c r="K24" s="285">
        <f>IF(Global!E24="","",Global!E24)</f>
        <v>2</v>
      </c>
      <c r="L24" s="285">
        <f>IF(Global!G24="","",Global!G24)</f>
        <v>0</v>
      </c>
      <c r="M24" s="296" t="str">
        <f t="shared" si="1"/>
        <v>L</v>
      </c>
      <c r="N24" s="287">
        <f t="shared" si="6"/>
        <v>1</v>
      </c>
      <c r="O24" s="166"/>
      <c r="P24" s="166"/>
      <c r="Q24" s="166"/>
      <c r="R24" s="166"/>
      <c r="S24" s="166"/>
    </row>
    <row r="25" spans="1:19" s="158" customFormat="1" ht="30.95" customHeight="1" thickBot="1" x14ac:dyDescent="0.25">
      <c r="A25" s="276">
        <f>Global!A25</f>
        <v>44891</v>
      </c>
      <c r="B25" s="306">
        <f>Global!B25</f>
        <v>0.29166666666666669</v>
      </c>
      <c r="C25" s="289">
        <f>Global!C25</f>
        <v>23</v>
      </c>
      <c r="D25" s="290" t="str">
        <f>Global!D25</f>
        <v>Polonia (Poland)</v>
      </c>
      <c r="E25" s="291">
        <v>2</v>
      </c>
      <c r="F25" s="292" t="s">
        <v>4</v>
      </c>
      <c r="G25" s="291">
        <v>0</v>
      </c>
      <c r="H25" s="293" t="str">
        <f>Global!H25</f>
        <v>A. Saudita (Saudi A.)</v>
      </c>
      <c r="I25" s="283" t="str">
        <f t="shared" si="5"/>
        <v>L</v>
      </c>
      <c r="J25" s="284"/>
      <c r="K25" s="285">
        <f>IF(Global!E25="","",Global!E25)</f>
        <v>2</v>
      </c>
      <c r="L25" s="285">
        <f>IF(Global!G25="","",Global!G25)</f>
        <v>0</v>
      </c>
      <c r="M25" s="296" t="str">
        <f t="shared" si="1"/>
        <v>L</v>
      </c>
      <c r="N25" s="287">
        <f t="shared" si="6"/>
        <v>3</v>
      </c>
      <c r="O25" s="166"/>
      <c r="P25" s="166"/>
      <c r="Q25" s="166"/>
      <c r="R25" s="166"/>
      <c r="S25" s="166"/>
    </row>
    <row r="26" spans="1:19" s="158" customFormat="1" ht="30.95" customHeight="1" thickBot="1" x14ac:dyDescent="0.25">
      <c r="A26" s="276">
        <f>Global!A26</f>
        <v>44895</v>
      </c>
      <c r="B26" s="306">
        <f>Global!B26</f>
        <v>0.54166666666666663</v>
      </c>
      <c r="C26" s="289">
        <f>Global!C26</f>
        <v>37</v>
      </c>
      <c r="D26" s="290" t="str">
        <f>Global!D26</f>
        <v>Polonia (Poland)</v>
      </c>
      <c r="E26" s="291">
        <v>1</v>
      </c>
      <c r="F26" s="292" t="s">
        <v>4</v>
      </c>
      <c r="G26" s="291">
        <v>2</v>
      </c>
      <c r="H26" s="293" t="str">
        <f>Global!H26</f>
        <v>Argentina</v>
      </c>
      <c r="I26" s="283" t="str">
        <f t="shared" si="5"/>
        <v>V</v>
      </c>
      <c r="J26" s="284"/>
      <c r="K26" s="285">
        <f>IF(Global!E26="","",Global!E26)</f>
        <v>0</v>
      </c>
      <c r="L26" s="285">
        <f>IF(Global!G26="","",Global!G26)</f>
        <v>2</v>
      </c>
      <c r="M26" s="296" t="str">
        <f t="shared" si="1"/>
        <v>V</v>
      </c>
      <c r="N26" s="287">
        <f t="shared" si="6"/>
        <v>1</v>
      </c>
      <c r="O26" s="166"/>
      <c r="P26" s="166"/>
      <c r="Q26" s="166"/>
      <c r="R26" s="166"/>
      <c r="S26" s="166"/>
    </row>
    <row r="27" spans="1:19" s="158" customFormat="1" ht="30.95" customHeight="1" thickBot="1" x14ac:dyDescent="0.25">
      <c r="A27" s="276">
        <f>Global!A27</f>
        <v>44895</v>
      </c>
      <c r="B27" s="306">
        <f>Global!B27</f>
        <v>0.54166666666666663</v>
      </c>
      <c r="C27" s="289">
        <f>Global!C27</f>
        <v>38</v>
      </c>
      <c r="D27" s="290" t="str">
        <f>Global!D27</f>
        <v>A. Saudita (Saudi A.)</v>
      </c>
      <c r="E27" s="291">
        <v>0</v>
      </c>
      <c r="F27" s="292" t="s">
        <v>4</v>
      </c>
      <c r="G27" s="291">
        <v>3</v>
      </c>
      <c r="H27" s="293" t="str">
        <f>Global!H27</f>
        <v>México</v>
      </c>
      <c r="I27" s="283" t="str">
        <f t="shared" si="5"/>
        <v>V</v>
      </c>
      <c r="J27" s="284"/>
      <c r="K27" s="285">
        <f>IF(Global!E27="","",Global!E27)</f>
        <v>1</v>
      </c>
      <c r="L27" s="285">
        <f>IF(Global!G27="","",Global!G27)</f>
        <v>2</v>
      </c>
      <c r="M27" s="296" t="str">
        <f t="shared" si="1"/>
        <v>V</v>
      </c>
      <c r="N27" s="287">
        <f t="shared" si="6"/>
        <v>1</v>
      </c>
      <c r="O27" s="166"/>
      <c r="P27" s="166"/>
      <c r="Q27" s="166"/>
      <c r="R27" s="166"/>
      <c r="S27" s="166"/>
    </row>
    <row r="28" spans="1:19" s="158" customFormat="1" ht="17.25" customHeight="1" thickBot="1" x14ac:dyDescent="0.25">
      <c r="A28" s="297" t="str">
        <f>Global!A28</f>
        <v>GRUPO D (Group D )</v>
      </c>
      <c r="B28" s="298"/>
      <c r="C28" s="299"/>
      <c r="D28" s="298"/>
      <c r="E28" s="300"/>
      <c r="F28" s="298"/>
      <c r="G28" s="300"/>
      <c r="H28" s="298"/>
      <c r="I28" s="301"/>
      <c r="J28" s="117"/>
      <c r="K28" s="302"/>
      <c r="L28" s="302"/>
      <c r="M28" s="303" t="str">
        <f t="shared" si="1"/>
        <v/>
      </c>
      <c r="N28" s="304"/>
      <c r="O28" s="166"/>
      <c r="P28" s="166"/>
      <c r="Q28" s="166"/>
      <c r="R28" s="166"/>
      <c r="S28" s="166"/>
    </row>
    <row r="29" spans="1:19" s="158" customFormat="1" ht="30.95" customHeight="1" thickBot="1" x14ac:dyDescent="0.25">
      <c r="A29" s="276">
        <f>Global!A29</f>
        <v>44887</v>
      </c>
      <c r="B29" s="305">
        <f>Global!B29</f>
        <v>0.54166666666666663</v>
      </c>
      <c r="C29" s="278">
        <f>Global!C29</f>
        <v>7</v>
      </c>
      <c r="D29" s="279" t="str">
        <f>Global!D29</f>
        <v>Francia (France)</v>
      </c>
      <c r="E29" s="280">
        <v>3</v>
      </c>
      <c r="F29" s="281" t="s">
        <v>4</v>
      </c>
      <c r="G29" s="280">
        <v>1</v>
      </c>
      <c r="H29" s="282" t="str">
        <f>Global!H29</f>
        <v>Australia</v>
      </c>
      <c r="I29" s="283" t="str">
        <f t="shared" ref="I29:I34" si="7">IF(OR(E29="",G29=""),"",IF(E29&gt;G29,"L",IF(G29&gt;E29,"V","E")))</f>
        <v>L</v>
      </c>
      <c r="J29" s="284"/>
      <c r="K29" s="285">
        <f>IF(Global!E29="","",Global!E29)</f>
        <v>4</v>
      </c>
      <c r="L29" s="285">
        <f>IF(Global!G29="","",Global!G29)</f>
        <v>1</v>
      </c>
      <c r="M29" s="296" t="str">
        <f t="shared" si="1"/>
        <v>L</v>
      </c>
      <c r="N29" s="287">
        <f t="shared" ref="N29:N34" si="8">IF(M29="","",IF(AND(E29=K29,L29=G29),GPOSPuntosPorMarcador,0)+IF(M29=I29,GPOSPuntosPorGanador,0)+IF(E29-G29=K29-L29,GPOSPuntosPorDiferencia,0))</f>
        <v>1</v>
      </c>
      <c r="O29" s="166"/>
      <c r="P29" s="166"/>
      <c r="Q29" s="166"/>
      <c r="R29" s="166"/>
      <c r="S29" s="166"/>
    </row>
    <row r="30" spans="1:19" s="158" customFormat="1" ht="30.95" customHeight="1" thickBot="1" x14ac:dyDescent="0.25">
      <c r="A30" s="276">
        <f>Global!A30</f>
        <v>44887</v>
      </c>
      <c r="B30" s="306">
        <f>Global!B30</f>
        <v>0.29166666666666669</v>
      </c>
      <c r="C30" s="289">
        <f>Global!C30</f>
        <v>8</v>
      </c>
      <c r="D30" s="290" t="str">
        <f>Global!D30</f>
        <v>Dinamarca (Denmark)</v>
      </c>
      <c r="E30" s="291">
        <v>2</v>
      </c>
      <c r="F30" s="292" t="s">
        <v>4</v>
      </c>
      <c r="G30" s="291">
        <v>0</v>
      </c>
      <c r="H30" s="293" t="str">
        <f>Global!H30</f>
        <v>Túnez (Tunisia)</v>
      </c>
      <c r="I30" s="283" t="str">
        <f t="shared" si="7"/>
        <v>L</v>
      </c>
      <c r="J30" s="284"/>
      <c r="K30" s="285">
        <f>IF(Global!E30="","",Global!E30)</f>
        <v>0</v>
      </c>
      <c r="L30" s="285">
        <f>IF(Global!G30="","",Global!G30)</f>
        <v>0</v>
      </c>
      <c r="M30" s="296" t="str">
        <f t="shared" si="1"/>
        <v>E</v>
      </c>
      <c r="N30" s="287">
        <f t="shared" si="8"/>
        <v>0</v>
      </c>
      <c r="O30" s="166"/>
      <c r="P30" s="166"/>
      <c r="Q30" s="166"/>
      <c r="R30" s="166"/>
      <c r="S30" s="166"/>
    </row>
    <row r="31" spans="1:19" s="158" customFormat="1" ht="30.95" customHeight="1" thickBot="1" x14ac:dyDescent="0.25">
      <c r="A31" s="276">
        <f>Global!A31</f>
        <v>44891</v>
      </c>
      <c r="B31" s="306">
        <f>Global!B31</f>
        <v>0.41666666666666669</v>
      </c>
      <c r="C31" s="289">
        <f>Global!C31</f>
        <v>21</v>
      </c>
      <c r="D31" s="290" t="str">
        <f>Global!D31</f>
        <v>Francia (France)</v>
      </c>
      <c r="E31" s="291">
        <v>2</v>
      </c>
      <c r="F31" s="292" t="s">
        <v>4</v>
      </c>
      <c r="G31" s="291">
        <v>1</v>
      </c>
      <c r="H31" s="293" t="str">
        <f>Global!H31</f>
        <v>Dinamarca (Denmark)</v>
      </c>
      <c r="I31" s="283" t="str">
        <f t="shared" si="7"/>
        <v>L</v>
      </c>
      <c r="J31" s="284"/>
      <c r="K31" s="285">
        <f>IF(Global!E31="","",Global!E31)</f>
        <v>2</v>
      </c>
      <c r="L31" s="285">
        <f>IF(Global!G31="","",Global!G31)</f>
        <v>1</v>
      </c>
      <c r="M31" s="296" t="str">
        <f t="shared" si="1"/>
        <v>L</v>
      </c>
      <c r="N31" s="287">
        <f t="shared" si="8"/>
        <v>3</v>
      </c>
      <c r="O31" s="166"/>
      <c r="P31" s="166"/>
      <c r="Q31" s="166"/>
      <c r="R31" s="166"/>
      <c r="S31" s="166"/>
    </row>
    <row r="32" spans="1:19" s="158" customFormat="1" ht="30.95" customHeight="1" thickBot="1" x14ac:dyDescent="0.25">
      <c r="A32" s="276">
        <f>Global!A32</f>
        <v>44891</v>
      </c>
      <c r="B32" s="306">
        <f>Global!B32</f>
        <v>0.16666666666666666</v>
      </c>
      <c r="C32" s="289">
        <f>Global!C32</f>
        <v>24</v>
      </c>
      <c r="D32" s="290" t="str">
        <f>Global!D32</f>
        <v>Túnez (Tunisia)</v>
      </c>
      <c r="E32" s="291">
        <v>1</v>
      </c>
      <c r="F32" s="292" t="s">
        <v>4</v>
      </c>
      <c r="G32" s="291">
        <v>2</v>
      </c>
      <c r="H32" s="293" t="str">
        <f>Global!H32</f>
        <v>Australia</v>
      </c>
      <c r="I32" s="283" t="str">
        <f t="shared" si="7"/>
        <v>V</v>
      </c>
      <c r="J32" s="284"/>
      <c r="K32" s="285">
        <f>IF(Global!E32="","",Global!E32)</f>
        <v>0</v>
      </c>
      <c r="L32" s="285">
        <f>IF(Global!G32="","",Global!G32)</f>
        <v>1</v>
      </c>
      <c r="M32" s="296" t="str">
        <f t="shared" si="1"/>
        <v>V</v>
      </c>
      <c r="N32" s="287">
        <f t="shared" si="8"/>
        <v>2</v>
      </c>
      <c r="O32" s="166"/>
      <c r="P32" s="166"/>
      <c r="Q32" s="166"/>
      <c r="R32" s="166"/>
      <c r="S32" s="166"/>
    </row>
    <row r="33" spans="1:19" s="158" customFormat="1" ht="30.95" customHeight="1" thickBot="1" x14ac:dyDescent="0.25">
      <c r="A33" s="276">
        <f>Global!A33</f>
        <v>44895</v>
      </c>
      <c r="B33" s="306">
        <f>Global!B33</f>
        <v>0.375</v>
      </c>
      <c r="C33" s="289">
        <f>Global!C33</f>
        <v>39</v>
      </c>
      <c r="D33" s="290" t="str">
        <f>Global!D33</f>
        <v>Túnez (Tunisia)</v>
      </c>
      <c r="E33" s="291">
        <v>1</v>
      </c>
      <c r="F33" s="292" t="s">
        <v>4</v>
      </c>
      <c r="G33" s="291">
        <v>0</v>
      </c>
      <c r="H33" s="293" t="str">
        <f>Global!H33</f>
        <v>Francia (France)</v>
      </c>
      <c r="I33" s="283" t="str">
        <f t="shared" si="7"/>
        <v>L</v>
      </c>
      <c r="J33" s="284"/>
      <c r="K33" s="285">
        <f>IF(Global!E33="","",Global!E33)</f>
        <v>1</v>
      </c>
      <c r="L33" s="285">
        <f>IF(Global!G33="","",Global!G33)</f>
        <v>0</v>
      </c>
      <c r="M33" s="296" t="str">
        <f t="shared" si="1"/>
        <v>L</v>
      </c>
      <c r="N33" s="287">
        <f t="shared" si="8"/>
        <v>3</v>
      </c>
      <c r="O33" s="166"/>
      <c r="P33" s="166"/>
      <c r="Q33" s="166"/>
      <c r="R33" s="166"/>
      <c r="S33" s="166"/>
    </row>
    <row r="34" spans="1:19" s="158" customFormat="1" ht="30.95" customHeight="1" thickBot="1" x14ac:dyDescent="0.25">
      <c r="A34" s="276">
        <f>Global!A34</f>
        <v>44895</v>
      </c>
      <c r="B34" s="306">
        <f>Global!B34</f>
        <v>0.375</v>
      </c>
      <c r="C34" s="289">
        <f>Global!C34</f>
        <v>40</v>
      </c>
      <c r="D34" s="290" t="str">
        <f>Global!D34</f>
        <v>Australia</v>
      </c>
      <c r="E34" s="291">
        <v>0</v>
      </c>
      <c r="F34" s="292" t="s">
        <v>4</v>
      </c>
      <c r="G34" s="291">
        <v>1</v>
      </c>
      <c r="H34" s="293" t="str">
        <f>Global!H34</f>
        <v>Dinamarca (Denmark)</v>
      </c>
      <c r="I34" s="283" t="str">
        <f t="shared" si="7"/>
        <v>V</v>
      </c>
      <c r="J34" s="284"/>
      <c r="K34" s="285">
        <f>IF(Global!E34="","",Global!E34)</f>
        <v>1</v>
      </c>
      <c r="L34" s="285">
        <f>IF(Global!G34="","",Global!G34)</f>
        <v>0</v>
      </c>
      <c r="M34" s="296" t="str">
        <f t="shared" si="1"/>
        <v>L</v>
      </c>
      <c r="N34" s="287">
        <f t="shared" si="8"/>
        <v>0</v>
      </c>
      <c r="O34" s="166"/>
      <c r="P34" s="166"/>
      <c r="Q34" s="166"/>
      <c r="R34" s="166"/>
      <c r="S34" s="166"/>
    </row>
    <row r="35" spans="1:19" s="158" customFormat="1" ht="17.25" customHeight="1" thickBot="1" x14ac:dyDescent="0.25">
      <c r="A35" s="297" t="str">
        <f>Global!A35</f>
        <v>Grupo E  (Group  E)</v>
      </c>
      <c r="B35" s="298"/>
      <c r="C35" s="299"/>
      <c r="D35" s="298"/>
      <c r="E35" s="300"/>
      <c r="F35" s="298"/>
      <c r="G35" s="300"/>
      <c r="H35" s="298"/>
      <c r="I35" s="301"/>
      <c r="J35" s="117"/>
      <c r="K35" s="302"/>
      <c r="L35" s="302"/>
      <c r="M35" s="303" t="str">
        <f t="shared" si="1"/>
        <v/>
      </c>
      <c r="N35" s="304"/>
      <c r="O35" s="166"/>
      <c r="P35" s="166"/>
      <c r="Q35" s="166"/>
      <c r="R35" s="166"/>
      <c r="S35" s="166"/>
    </row>
    <row r="36" spans="1:19" s="158" customFormat="1" ht="30.95" customHeight="1" thickBot="1" x14ac:dyDescent="0.25">
      <c r="A36" s="276">
        <f>Global!A36</f>
        <v>44888</v>
      </c>
      <c r="B36" s="305">
        <f>Global!B36</f>
        <v>0.41666666666666669</v>
      </c>
      <c r="C36" s="278">
        <f>Global!C36</f>
        <v>9</v>
      </c>
      <c r="D36" s="279" t="str">
        <f>Global!D36</f>
        <v>España (Spain)</v>
      </c>
      <c r="E36" s="280">
        <v>2</v>
      </c>
      <c r="F36" s="281" t="s">
        <v>4</v>
      </c>
      <c r="G36" s="280">
        <v>1</v>
      </c>
      <c r="H36" s="282" t="str">
        <f>Global!H36</f>
        <v>Costa Rica</v>
      </c>
      <c r="I36" s="283" t="str">
        <f t="shared" ref="I36:I41" si="9">IF(OR(E36="",G36=""),"",IF(E36&gt;G36,"L",IF(G36&gt;E36,"V","E")))</f>
        <v>L</v>
      </c>
      <c r="J36" s="284"/>
      <c r="K36" s="285">
        <f>IF(Global!E36="","",Global!E36)</f>
        <v>7</v>
      </c>
      <c r="L36" s="285">
        <f>IF(Global!G36="","",Global!G36)</f>
        <v>0</v>
      </c>
      <c r="M36" s="296" t="str">
        <f t="shared" si="1"/>
        <v>L</v>
      </c>
      <c r="N36" s="287">
        <f t="shared" ref="N36:N41" si="10">IF(M36="","",IF(AND(E36=K36,L36=G36),GPOSPuntosPorMarcador,0)+IF(M36=I36,GPOSPuntosPorGanador,0)+IF(E36-G36=K36-L36,GPOSPuntosPorDiferencia,0))</f>
        <v>1</v>
      </c>
      <c r="O36" s="166"/>
      <c r="P36" s="166"/>
      <c r="Q36" s="166"/>
      <c r="R36" s="166"/>
      <c r="S36" s="166"/>
    </row>
    <row r="37" spans="1:19" s="158" customFormat="1" ht="30.95" customHeight="1" thickBot="1" x14ac:dyDescent="0.25">
      <c r="A37" s="276">
        <f>Global!A37</f>
        <v>44888</v>
      </c>
      <c r="B37" s="306">
        <f>Global!B37</f>
        <v>0.29166666666666669</v>
      </c>
      <c r="C37" s="289">
        <f>Global!C37</f>
        <v>10</v>
      </c>
      <c r="D37" s="290" t="str">
        <f>Global!D37</f>
        <v>Alemania (Germany)</v>
      </c>
      <c r="E37" s="291">
        <v>3</v>
      </c>
      <c r="F37" s="292" t="s">
        <v>4</v>
      </c>
      <c r="G37" s="291">
        <v>2</v>
      </c>
      <c r="H37" s="293" t="str">
        <f>Global!H37</f>
        <v>Japón (Japan)</v>
      </c>
      <c r="I37" s="283" t="str">
        <f t="shared" si="9"/>
        <v>L</v>
      </c>
      <c r="J37" s="284"/>
      <c r="K37" s="285">
        <f>IF(Global!E37="","",Global!E37)</f>
        <v>1</v>
      </c>
      <c r="L37" s="285">
        <f>IF(Global!G37="","",Global!G37)</f>
        <v>2</v>
      </c>
      <c r="M37" s="296" t="str">
        <f t="shared" si="1"/>
        <v>V</v>
      </c>
      <c r="N37" s="287">
        <f t="shared" si="10"/>
        <v>0</v>
      </c>
      <c r="O37" s="166"/>
      <c r="P37" s="166"/>
      <c r="Q37" s="166"/>
      <c r="R37" s="166"/>
      <c r="S37" s="166"/>
    </row>
    <row r="38" spans="1:19" s="158" customFormat="1" ht="30.95" customHeight="1" thickBot="1" x14ac:dyDescent="0.25">
      <c r="A38" s="276">
        <f>Global!A38</f>
        <v>44892</v>
      </c>
      <c r="B38" s="306">
        <f>Global!B38</f>
        <v>0.54166666666666663</v>
      </c>
      <c r="C38" s="289">
        <f>Global!C38</f>
        <v>25</v>
      </c>
      <c r="D38" s="290" t="str">
        <f>Global!D38</f>
        <v>España (Spain)</v>
      </c>
      <c r="E38" s="291">
        <v>1</v>
      </c>
      <c r="F38" s="292" t="s">
        <v>4</v>
      </c>
      <c r="G38" s="291">
        <v>3</v>
      </c>
      <c r="H38" s="293" t="str">
        <f>Global!H38</f>
        <v>Alemania (Germany)</v>
      </c>
      <c r="I38" s="283" t="str">
        <f t="shared" si="9"/>
        <v>V</v>
      </c>
      <c r="J38" s="284"/>
      <c r="K38" s="285">
        <f>IF(Global!E38="","",Global!E38)</f>
        <v>1</v>
      </c>
      <c r="L38" s="285">
        <f>IF(Global!G38="","",Global!G38)</f>
        <v>1</v>
      </c>
      <c r="M38" s="296" t="str">
        <f t="shared" si="1"/>
        <v>E</v>
      </c>
      <c r="N38" s="287">
        <f t="shared" si="10"/>
        <v>0</v>
      </c>
      <c r="O38" s="166"/>
      <c r="P38" s="166"/>
      <c r="Q38" s="166"/>
      <c r="R38" s="166"/>
      <c r="S38" s="166"/>
    </row>
    <row r="39" spans="1:19" s="158" customFormat="1" ht="30.95" customHeight="1" thickBot="1" x14ac:dyDescent="0.25">
      <c r="A39" s="276">
        <f>Global!A39</f>
        <v>44892</v>
      </c>
      <c r="B39" s="306">
        <f>Global!B39</f>
        <v>0.16666666666666666</v>
      </c>
      <c r="C39" s="289">
        <f>Global!C39</f>
        <v>26</v>
      </c>
      <c r="D39" s="290" t="str">
        <f>Global!D39</f>
        <v>Japón (Japan)</v>
      </c>
      <c r="E39" s="280">
        <v>1</v>
      </c>
      <c r="F39" s="292" t="s">
        <v>4</v>
      </c>
      <c r="G39" s="280">
        <v>0</v>
      </c>
      <c r="H39" s="293" t="str">
        <f>Global!H39</f>
        <v>Costa Rica</v>
      </c>
      <c r="I39" s="283" t="str">
        <f t="shared" si="9"/>
        <v>L</v>
      </c>
      <c r="J39" s="284"/>
      <c r="K39" s="285">
        <f>IF(Global!E39="","",Global!E39)</f>
        <v>0</v>
      </c>
      <c r="L39" s="285">
        <f>IF(Global!G39="","",Global!G39)</f>
        <v>1</v>
      </c>
      <c r="M39" s="296" t="str">
        <f t="shared" si="1"/>
        <v>V</v>
      </c>
      <c r="N39" s="287">
        <f t="shared" si="10"/>
        <v>0</v>
      </c>
      <c r="O39" s="166"/>
      <c r="P39" s="166"/>
      <c r="Q39" s="166"/>
      <c r="R39" s="166"/>
      <c r="S39" s="166"/>
    </row>
    <row r="40" spans="1:19" s="158" customFormat="1" ht="30.95" customHeight="1" thickBot="1" x14ac:dyDescent="0.25">
      <c r="A40" s="276">
        <f>Global!A40</f>
        <v>44896</v>
      </c>
      <c r="B40" s="306">
        <f>Global!B40</f>
        <v>0.54166666666666663</v>
      </c>
      <c r="C40" s="289">
        <f>Global!C40</f>
        <v>43</v>
      </c>
      <c r="D40" s="290" t="str">
        <f>Global!D40</f>
        <v>Japón (Japan)</v>
      </c>
      <c r="E40" s="307">
        <v>3</v>
      </c>
      <c r="F40" s="292" t="s">
        <v>4</v>
      </c>
      <c r="G40" s="307">
        <v>3</v>
      </c>
      <c r="H40" s="293" t="str">
        <f>Global!H40</f>
        <v>España (Spain)</v>
      </c>
      <c r="I40" s="283" t="str">
        <f t="shared" si="9"/>
        <v>E</v>
      </c>
      <c r="J40" s="284"/>
      <c r="K40" s="285">
        <f>IF(Global!E40="","",Global!E40)</f>
        <v>2</v>
      </c>
      <c r="L40" s="285">
        <f>IF(Global!G40="","",Global!G40)</f>
        <v>1</v>
      </c>
      <c r="M40" s="296" t="str">
        <f t="shared" si="1"/>
        <v>L</v>
      </c>
      <c r="N40" s="287">
        <f t="shared" si="10"/>
        <v>0</v>
      </c>
      <c r="O40" s="166"/>
      <c r="P40" s="166"/>
      <c r="Q40" s="166"/>
      <c r="R40" s="166"/>
      <c r="S40" s="166"/>
    </row>
    <row r="41" spans="1:19" s="158" customFormat="1" ht="30.95" customHeight="1" thickBot="1" x14ac:dyDescent="0.25">
      <c r="A41" s="276">
        <f>Global!A41</f>
        <v>44896</v>
      </c>
      <c r="B41" s="306">
        <f>Global!B41</f>
        <v>0.54166666666666663</v>
      </c>
      <c r="C41" s="289">
        <f>Global!C41</f>
        <v>44</v>
      </c>
      <c r="D41" s="290" t="str">
        <f>Global!D41</f>
        <v>Costa Rica</v>
      </c>
      <c r="E41" s="280">
        <v>1</v>
      </c>
      <c r="F41" s="292" t="s">
        <v>4</v>
      </c>
      <c r="G41" s="280">
        <v>3</v>
      </c>
      <c r="H41" s="293" t="str">
        <f>Global!H41</f>
        <v>Alemania (Germany)</v>
      </c>
      <c r="I41" s="283" t="str">
        <f t="shared" si="9"/>
        <v>V</v>
      </c>
      <c r="J41" s="284"/>
      <c r="K41" s="285">
        <f>IF(Global!E41="","",Global!E41)</f>
        <v>2</v>
      </c>
      <c r="L41" s="285">
        <f>IF(Global!G41="","",Global!G41)</f>
        <v>4</v>
      </c>
      <c r="M41" s="296" t="str">
        <f t="shared" si="1"/>
        <v>V</v>
      </c>
      <c r="N41" s="287">
        <f t="shared" si="10"/>
        <v>2</v>
      </c>
      <c r="O41" s="166"/>
      <c r="P41" s="166"/>
      <c r="Q41" s="166"/>
      <c r="R41" s="166"/>
      <c r="S41" s="166"/>
    </row>
    <row r="42" spans="1:19" s="158" customFormat="1" ht="17.25" customHeight="1" thickBot="1" x14ac:dyDescent="0.25">
      <c r="A42" s="297" t="str">
        <f>Global!A42</f>
        <v>GRUPO F (Group F )</v>
      </c>
      <c r="B42" s="298"/>
      <c r="C42" s="299"/>
      <c r="D42" s="298"/>
      <c r="E42" s="300"/>
      <c r="F42" s="298"/>
      <c r="G42" s="300"/>
      <c r="H42" s="298"/>
      <c r="I42" s="301"/>
      <c r="J42" s="117"/>
      <c r="K42" s="302"/>
      <c r="L42" s="302"/>
      <c r="M42" s="303" t="str">
        <f t="shared" si="1"/>
        <v/>
      </c>
      <c r="N42" s="304"/>
      <c r="O42" s="166"/>
      <c r="P42" s="166"/>
      <c r="Q42" s="166"/>
      <c r="R42" s="166"/>
      <c r="S42" s="166"/>
    </row>
    <row r="43" spans="1:19" s="158" customFormat="1" ht="30.95" customHeight="1" thickBot="1" x14ac:dyDescent="0.25">
      <c r="A43" s="276">
        <f>Global!A43</f>
        <v>44888</v>
      </c>
      <c r="B43" s="305">
        <f>Global!B43</f>
        <v>0.54166666666666663</v>
      </c>
      <c r="C43" s="278">
        <f>Global!C43</f>
        <v>11</v>
      </c>
      <c r="D43" s="279" t="str">
        <f>Global!D43</f>
        <v>Bélgica (Belgium)</v>
      </c>
      <c r="E43" s="280">
        <v>2</v>
      </c>
      <c r="F43" s="281" t="s">
        <v>4</v>
      </c>
      <c r="G43" s="280">
        <v>1</v>
      </c>
      <c r="H43" s="282" t="str">
        <f>Global!H43</f>
        <v>Canada</v>
      </c>
      <c r="I43" s="283" t="str">
        <f t="shared" ref="I43:I48" si="11">IF(OR(E43="",G43=""),"",IF(E43&gt;G43,"L",IF(G43&gt;E43,"V","E")))</f>
        <v>L</v>
      </c>
      <c r="J43" s="284"/>
      <c r="K43" s="285">
        <f>IF(Global!E43="","",Global!E43)</f>
        <v>1</v>
      </c>
      <c r="L43" s="285">
        <f>IF(Global!G43="","",Global!G43)</f>
        <v>0</v>
      </c>
      <c r="M43" s="296" t="str">
        <f t="shared" si="1"/>
        <v>L</v>
      </c>
      <c r="N43" s="287">
        <f t="shared" ref="N43:N48" si="12">IF(M43="","",IF(AND(E43=K43,L43=G43),GPOSPuntosPorMarcador,0)+IF(M43=I43,GPOSPuntosPorGanador,0)+IF(E43-G43=K43-L43,GPOSPuntosPorDiferencia,0))</f>
        <v>2</v>
      </c>
      <c r="O43" s="166"/>
      <c r="P43" s="166"/>
      <c r="Q43" s="166"/>
      <c r="R43" s="166"/>
      <c r="S43" s="166"/>
    </row>
    <row r="44" spans="1:19" s="158" customFormat="1" ht="30.95" customHeight="1" thickBot="1" x14ac:dyDescent="0.25">
      <c r="A44" s="276">
        <f>Global!A44</f>
        <v>44888</v>
      </c>
      <c r="B44" s="306">
        <f>Global!B44</f>
        <v>0.16666666666666666</v>
      </c>
      <c r="C44" s="289">
        <f>Global!C44</f>
        <v>12</v>
      </c>
      <c r="D44" s="290" t="str">
        <f>Global!D44</f>
        <v>Marruecos (Morocco)</v>
      </c>
      <c r="E44" s="291">
        <v>0</v>
      </c>
      <c r="F44" s="292" t="s">
        <v>4</v>
      </c>
      <c r="G44" s="291">
        <v>1</v>
      </c>
      <c r="H44" s="293" t="str">
        <f>Global!H44</f>
        <v>Croacia</v>
      </c>
      <c r="I44" s="283" t="str">
        <f t="shared" si="11"/>
        <v>V</v>
      </c>
      <c r="J44" s="284"/>
      <c r="K44" s="285">
        <f>IF(Global!E44="","",Global!E44)</f>
        <v>0</v>
      </c>
      <c r="L44" s="285">
        <f>IF(Global!G44="","",Global!G44)</f>
        <v>0</v>
      </c>
      <c r="M44" s="296" t="str">
        <f t="shared" si="1"/>
        <v>E</v>
      </c>
      <c r="N44" s="287">
        <f t="shared" si="12"/>
        <v>0</v>
      </c>
      <c r="O44" s="166"/>
      <c r="P44" s="166"/>
      <c r="Q44" s="166"/>
      <c r="R44" s="166"/>
      <c r="S44" s="166"/>
    </row>
    <row r="45" spans="1:19" s="158" customFormat="1" ht="30.95" customHeight="1" thickBot="1" x14ac:dyDescent="0.25">
      <c r="A45" s="276">
        <f>Global!A45</f>
        <v>44892</v>
      </c>
      <c r="B45" s="306">
        <f>Global!B45</f>
        <v>0.29166666666666669</v>
      </c>
      <c r="C45" s="289">
        <f>Global!C45</f>
        <v>27</v>
      </c>
      <c r="D45" s="290" t="str">
        <f>Global!D45</f>
        <v>Bélgica (Belgium)</v>
      </c>
      <c r="E45" s="291">
        <v>2</v>
      </c>
      <c r="F45" s="292" t="s">
        <v>4</v>
      </c>
      <c r="G45" s="291">
        <v>0</v>
      </c>
      <c r="H45" s="293" t="str">
        <f>Global!H45</f>
        <v>Marruecos (Morocco)</v>
      </c>
      <c r="I45" s="283" t="str">
        <f t="shared" si="11"/>
        <v>L</v>
      </c>
      <c r="J45" s="284"/>
      <c r="K45" s="285">
        <f>IF(Global!E45="","",Global!E45)</f>
        <v>0</v>
      </c>
      <c r="L45" s="285">
        <f>IF(Global!G45="","",Global!G45)</f>
        <v>2</v>
      </c>
      <c r="M45" s="296" t="str">
        <f t="shared" si="1"/>
        <v>V</v>
      </c>
      <c r="N45" s="287">
        <f t="shared" si="12"/>
        <v>0</v>
      </c>
      <c r="O45" s="166"/>
      <c r="P45" s="166"/>
      <c r="Q45" s="166"/>
      <c r="R45" s="166"/>
      <c r="S45" s="166"/>
    </row>
    <row r="46" spans="1:19" s="158" customFormat="1" ht="30.95" customHeight="1" thickBot="1" x14ac:dyDescent="0.25">
      <c r="A46" s="276">
        <f>Global!A46</f>
        <v>44892</v>
      </c>
      <c r="B46" s="306">
        <f>Global!B46</f>
        <v>0.41666666666666669</v>
      </c>
      <c r="C46" s="289">
        <f>Global!C46</f>
        <v>28</v>
      </c>
      <c r="D46" s="290" t="str">
        <f>Global!D46</f>
        <v>Croacia</v>
      </c>
      <c r="E46" s="291">
        <v>0</v>
      </c>
      <c r="F46" s="292" t="s">
        <v>4</v>
      </c>
      <c r="G46" s="291">
        <v>1</v>
      </c>
      <c r="H46" s="293" t="str">
        <f>Global!H46</f>
        <v>Canada</v>
      </c>
      <c r="I46" s="283" t="str">
        <f t="shared" si="11"/>
        <v>V</v>
      </c>
      <c r="J46" s="284"/>
      <c r="K46" s="285">
        <f>IF(Global!E46="","",Global!E46)</f>
        <v>4</v>
      </c>
      <c r="L46" s="285">
        <f>IF(Global!G46="","",Global!G46)</f>
        <v>1</v>
      </c>
      <c r="M46" s="296" t="str">
        <f t="shared" si="1"/>
        <v>L</v>
      </c>
      <c r="N46" s="287">
        <f t="shared" si="12"/>
        <v>0</v>
      </c>
      <c r="O46" s="166"/>
      <c r="P46" s="166"/>
      <c r="Q46" s="166"/>
      <c r="R46" s="166"/>
      <c r="S46" s="166"/>
    </row>
    <row r="47" spans="1:19" s="158" customFormat="1" ht="30.95" customHeight="1" thickBot="1" x14ac:dyDescent="0.25">
      <c r="A47" s="276">
        <f>Global!A47</f>
        <v>44896</v>
      </c>
      <c r="B47" s="306">
        <f>Global!B47</f>
        <v>0.375</v>
      </c>
      <c r="C47" s="289">
        <f>Global!C47</f>
        <v>41</v>
      </c>
      <c r="D47" s="290" t="str">
        <f>Global!D47</f>
        <v>Croacia</v>
      </c>
      <c r="E47" s="291">
        <v>1</v>
      </c>
      <c r="F47" s="292" t="s">
        <v>4</v>
      </c>
      <c r="G47" s="291">
        <v>1</v>
      </c>
      <c r="H47" s="293" t="str">
        <f>Global!H47</f>
        <v>Bélgica (Belgium)</v>
      </c>
      <c r="I47" s="283" t="str">
        <f t="shared" si="11"/>
        <v>E</v>
      </c>
      <c r="J47" s="284"/>
      <c r="K47" s="285">
        <f>IF(Global!E47="","",Global!E47)</f>
        <v>0</v>
      </c>
      <c r="L47" s="285">
        <f>IF(Global!G47="","",Global!G47)</f>
        <v>0</v>
      </c>
      <c r="M47" s="296" t="str">
        <f t="shared" si="1"/>
        <v>E</v>
      </c>
      <c r="N47" s="287">
        <f t="shared" si="12"/>
        <v>2</v>
      </c>
      <c r="O47" s="166"/>
      <c r="P47" s="166"/>
      <c r="Q47" s="166"/>
      <c r="R47" s="166"/>
      <c r="S47" s="166"/>
    </row>
    <row r="48" spans="1:19" s="158" customFormat="1" ht="30.95" customHeight="1" thickBot="1" x14ac:dyDescent="0.25">
      <c r="A48" s="276">
        <f>Global!A48</f>
        <v>44896</v>
      </c>
      <c r="B48" s="306">
        <f>Global!B48</f>
        <v>0.375</v>
      </c>
      <c r="C48" s="289">
        <f>Global!C48</f>
        <v>42</v>
      </c>
      <c r="D48" s="308" t="str">
        <f>Global!D48</f>
        <v>Canada</v>
      </c>
      <c r="E48" s="291">
        <v>2</v>
      </c>
      <c r="F48" s="309" t="s">
        <v>4</v>
      </c>
      <c r="G48" s="291">
        <v>0</v>
      </c>
      <c r="H48" s="310" t="str">
        <f>Global!H48</f>
        <v>Marruecos (Morocco)</v>
      </c>
      <c r="I48" s="283" t="str">
        <f t="shared" si="11"/>
        <v>L</v>
      </c>
      <c r="J48" s="311"/>
      <c r="K48" s="285">
        <f>IF(Global!E48="","",Global!E48)</f>
        <v>1</v>
      </c>
      <c r="L48" s="285">
        <f>IF(Global!G48="","",Global!G48)</f>
        <v>2</v>
      </c>
      <c r="M48" s="286" t="str">
        <f t="shared" si="1"/>
        <v>V</v>
      </c>
      <c r="N48" s="287">
        <f t="shared" si="12"/>
        <v>0</v>
      </c>
      <c r="O48" s="166"/>
      <c r="P48" s="166"/>
      <c r="Q48" s="166"/>
      <c r="R48" s="166"/>
      <c r="S48" s="166"/>
    </row>
    <row r="49" spans="1:19" s="158" customFormat="1" ht="17.25" customHeight="1" thickBot="1" x14ac:dyDescent="0.25">
      <c r="A49" s="297" t="str">
        <f>Global!A49</f>
        <v>GRUPO G (Group  G)</v>
      </c>
      <c r="B49" s="298"/>
      <c r="C49" s="299"/>
      <c r="D49" s="298"/>
      <c r="E49" s="300"/>
      <c r="F49" s="298"/>
      <c r="G49" s="300"/>
      <c r="H49" s="298"/>
      <c r="I49" s="301"/>
      <c r="J49" s="117"/>
      <c r="K49" s="302"/>
      <c r="L49" s="302"/>
      <c r="M49" s="303" t="str">
        <f t="shared" si="1"/>
        <v/>
      </c>
      <c r="N49" s="304"/>
      <c r="O49" s="166"/>
      <c r="P49" s="166"/>
      <c r="Q49" s="166"/>
      <c r="R49" s="166"/>
      <c r="S49" s="166"/>
    </row>
    <row r="50" spans="1:19" s="158" customFormat="1" ht="30.95" customHeight="1" thickBot="1" x14ac:dyDescent="0.25">
      <c r="A50" s="276">
        <f>Global!A50</f>
        <v>44889</v>
      </c>
      <c r="B50" s="305">
        <f>Global!B50</f>
        <v>0.54166666666666663</v>
      </c>
      <c r="C50" s="278">
        <f>Global!C50</f>
        <v>13</v>
      </c>
      <c r="D50" s="279" t="str">
        <f>Global!D50</f>
        <v>Brasil (Brazil)</v>
      </c>
      <c r="E50" s="280">
        <v>2</v>
      </c>
      <c r="F50" s="281" t="s">
        <v>4</v>
      </c>
      <c r="G50" s="280">
        <v>2</v>
      </c>
      <c r="H50" s="282" t="str">
        <f>Global!H50</f>
        <v>Serbia</v>
      </c>
      <c r="I50" s="283" t="str">
        <f t="shared" ref="I50:I55" si="13">IF(OR(E50="",G50=""),"",IF(E50&gt;G50,"L",IF(G50&gt;E50,"V","E")))</f>
        <v>E</v>
      </c>
      <c r="J50" s="284"/>
      <c r="K50" s="285">
        <f>IF(Global!E50="","",Global!E50)</f>
        <v>2</v>
      </c>
      <c r="L50" s="285">
        <f>IF(Global!G50="","",Global!G50)</f>
        <v>0</v>
      </c>
      <c r="M50" s="296" t="str">
        <f t="shared" si="1"/>
        <v>L</v>
      </c>
      <c r="N50" s="287">
        <f t="shared" ref="N50:N55" si="14">IF(M50="","",IF(AND(E50=K50,L50=G50),GPOSPuntosPorMarcador,0)+IF(M50=I50,GPOSPuntosPorGanador,0)+IF(E50-G50=K50-L50,GPOSPuntosPorDiferencia,0))</f>
        <v>0</v>
      </c>
      <c r="O50" s="166"/>
      <c r="P50" s="166"/>
      <c r="Q50" s="166"/>
      <c r="R50" s="166"/>
      <c r="S50" s="166"/>
    </row>
    <row r="51" spans="1:19" s="158" customFormat="1" ht="30.95" customHeight="1" thickBot="1" x14ac:dyDescent="0.25">
      <c r="A51" s="276">
        <f>Global!A51</f>
        <v>44889</v>
      </c>
      <c r="B51" s="306">
        <f>Global!B51</f>
        <v>0.16666666666666666</v>
      </c>
      <c r="C51" s="289">
        <f>Global!C51</f>
        <v>14</v>
      </c>
      <c r="D51" s="290" t="str">
        <f>Global!D51</f>
        <v>Suiza (Switzerland)</v>
      </c>
      <c r="E51" s="291">
        <v>3</v>
      </c>
      <c r="F51" s="292" t="s">
        <v>4</v>
      </c>
      <c r="G51" s="291">
        <v>1</v>
      </c>
      <c r="H51" s="293" t="str">
        <f>Global!H51</f>
        <v>Camerún (Cameroon)</v>
      </c>
      <c r="I51" s="283" t="str">
        <f t="shared" si="13"/>
        <v>L</v>
      </c>
      <c r="J51" s="284"/>
      <c r="K51" s="285">
        <f>IF(Global!E51="","",Global!E51)</f>
        <v>1</v>
      </c>
      <c r="L51" s="285">
        <f>IF(Global!G51="","",Global!G51)</f>
        <v>0</v>
      </c>
      <c r="M51" s="296" t="str">
        <f t="shared" si="1"/>
        <v>L</v>
      </c>
      <c r="N51" s="287">
        <f t="shared" si="14"/>
        <v>1</v>
      </c>
      <c r="O51" s="166"/>
      <c r="P51" s="166"/>
      <c r="Q51" s="166"/>
      <c r="R51" s="166"/>
      <c r="S51" s="166"/>
    </row>
    <row r="52" spans="1:19" s="158" customFormat="1" ht="30.95" customHeight="1" thickBot="1" x14ac:dyDescent="0.25">
      <c r="A52" s="276">
        <f>Global!A52</f>
        <v>44893</v>
      </c>
      <c r="B52" s="306">
        <f>Global!B52</f>
        <v>0.41666666666666669</v>
      </c>
      <c r="C52" s="289">
        <f>Global!C52</f>
        <v>29</v>
      </c>
      <c r="D52" s="290" t="str">
        <f>Global!D52</f>
        <v>Brasil (Brazil)</v>
      </c>
      <c r="E52" s="291">
        <v>1</v>
      </c>
      <c r="F52" s="292" t="s">
        <v>4</v>
      </c>
      <c r="G52" s="291">
        <v>0</v>
      </c>
      <c r="H52" s="293" t="str">
        <f>Global!H52</f>
        <v>Suiza (Switzerland)</v>
      </c>
      <c r="I52" s="283" t="str">
        <f t="shared" si="13"/>
        <v>L</v>
      </c>
      <c r="J52" s="284"/>
      <c r="K52" s="285">
        <f>IF(Global!E52="","",Global!E52)</f>
        <v>1</v>
      </c>
      <c r="L52" s="285">
        <f>IF(Global!G52="","",Global!G52)</f>
        <v>0</v>
      </c>
      <c r="M52" s="296" t="str">
        <f t="shared" si="1"/>
        <v>L</v>
      </c>
      <c r="N52" s="287">
        <f t="shared" si="14"/>
        <v>3</v>
      </c>
      <c r="O52" s="166"/>
      <c r="P52" s="166"/>
      <c r="Q52" s="166"/>
      <c r="R52" s="166"/>
      <c r="S52" s="166"/>
    </row>
    <row r="53" spans="1:19" s="158" customFormat="1" ht="30.95" customHeight="1" thickBot="1" x14ac:dyDescent="0.25">
      <c r="A53" s="276">
        <f>Global!A53</f>
        <v>44893</v>
      </c>
      <c r="B53" s="306">
        <f>Global!B53</f>
        <v>0.16666666666666666</v>
      </c>
      <c r="C53" s="289">
        <f>Global!C53</f>
        <v>30</v>
      </c>
      <c r="D53" s="290" t="str">
        <f>Global!D53</f>
        <v>Camerún (Cameroon)</v>
      </c>
      <c r="E53" s="291">
        <v>2</v>
      </c>
      <c r="F53" s="292" t="s">
        <v>4</v>
      </c>
      <c r="G53" s="291">
        <v>3</v>
      </c>
      <c r="H53" s="293" t="str">
        <f>Global!H53</f>
        <v>Serbia</v>
      </c>
      <c r="I53" s="283" t="str">
        <f t="shared" si="13"/>
        <v>V</v>
      </c>
      <c r="J53" s="284"/>
      <c r="K53" s="285">
        <f>IF(Global!E53="","",Global!E53)</f>
        <v>3</v>
      </c>
      <c r="L53" s="285">
        <f>IF(Global!G53="","",Global!G53)</f>
        <v>3</v>
      </c>
      <c r="M53" s="296" t="str">
        <f t="shared" si="1"/>
        <v>E</v>
      </c>
      <c r="N53" s="287">
        <f t="shared" si="14"/>
        <v>0</v>
      </c>
      <c r="O53" s="166"/>
      <c r="P53" s="166"/>
      <c r="Q53" s="166"/>
      <c r="R53" s="166"/>
      <c r="S53" s="166"/>
    </row>
    <row r="54" spans="1:19" s="158" customFormat="1" ht="30.95" customHeight="1" thickBot="1" x14ac:dyDescent="0.25">
      <c r="A54" s="276">
        <f>Global!A54</f>
        <v>44897</v>
      </c>
      <c r="B54" s="306">
        <f>Global!B54</f>
        <v>0.54166666666666663</v>
      </c>
      <c r="C54" s="289">
        <f>Global!C54</f>
        <v>45</v>
      </c>
      <c r="D54" s="290" t="str">
        <f>Global!D54</f>
        <v>Camerún (Cameroon)</v>
      </c>
      <c r="E54" s="291">
        <v>0</v>
      </c>
      <c r="F54" s="292" t="s">
        <v>4</v>
      </c>
      <c r="G54" s="291">
        <v>3</v>
      </c>
      <c r="H54" s="293" t="str">
        <f>Global!H54</f>
        <v>Brasil (Brazil)</v>
      </c>
      <c r="I54" s="283" t="str">
        <f t="shared" si="13"/>
        <v>V</v>
      </c>
      <c r="J54" s="284"/>
      <c r="K54" s="285">
        <f>IF(Global!E54="","",Global!E54)</f>
        <v>1</v>
      </c>
      <c r="L54" s="285">
        <f>IF(Global!G54="","",Global!G54)</f>
        <v>0</v>
      </c>
      <c r="M54" s="296" t="str">
        <f t="shared" si="1"/>
        <v>L</v>
      </c>
      <c r="N54" s="287">
        <f t="shared" si="14"/>
        <v>0</v>
      </c>
      <c r="O54" s="166"/>
      <c r="P54" s="166"/>
      <c r="Q54" s="166"/>
      <c r="R54" s="166"/>
      <c r="S54" s="166"/>
    </row>
    <row r="55" spans="1:19" s="158" customFormat="1" ht="30.95" customHeight="1" thickBot="1" x14ac:dyDescent="0.25">
      <c r="A55" s="276">
        <f>Global!A55</f>
        <v>44897</v>
      </c>
      <c r="B55" s="306">
        <f>Global!B55</f>
        <v>0.54166666666666663</v>
      </c>
      <c r="C55" s="289">
        <f>Global!C55</f>
        <v>46</v>
      </c>
      <c r="D55" s="290" t="str">
        <f>Global!D55</f>
        <v>Serbia</v>
      </c>
      <c r="E55" s="291">
        <v>2</v>
      </c>
      <c r="F55" s="292" t="s">
        <v>4</v>
      </c>
      <c r="G55" s="291">
        <v>2</v>
      </c>
      <c r="H55" s="293" t="str">
        <f>Global!H55</f>
        <v>Suiza (Switzerland)</v>
      </c>
      <c r="I55" s="283" t="str">
        <f t="shared" si="13"/>
        <v>E</v>
      </c>
      <c r="J55" s="284"/>
      <c r="K55" s="285">
        <f>IF(Global!E55="","",Global!E55)</f>
        <v>2</v>
      </c>
      <c r="L55" s="285">
        <f>IF(Global!G55="","",Global!G55)</f>
        <v>3</v>
      </c>
      <c r="M55" s="296" t="str">
        <f t="shared" si="1"/>
        <v>V</v>
      </c>
      <c r="N55" s="287">
        <f t="shared" si="14"/>
        <v>0</v>
      </c>
      <c r="O55" s="166"/>
      <c r="P55" s="166"/>
      <c r="Q55" s="166"/>
      <c r="R55" s="166"/>
      <c r="S55" s="166"/>
    </row>
    <row r="56" spans="1:19" s="158" customFormat="1" ht="17.25" customHeight="1" thickBot="1" x14ac:dyDescent="0.25">
      <c r="A56" s="297" t="str">
        <f>Global!A56</f>
        <v>GRUPO H (Group H)</v>
      </c>
      <c r="B56" s="298"/>
      <c r="C56" s="299"/>
      <c r="D56" s="298"/>
      <c r="E56" s="300"/>
      <c r="F56" s="298"/>
      <c r="G56" s="300"/>
      <c r="H56" s="298"/>
      <c r="I56" s="301"/>
      <c r="J56" s="117"/>
      <c r="K56" s="302"/>
      <c r="L56" s="302"/>
      <c r="M56" s="303" t="str">
        <f t="shared" si="1"/>
        <v/>
      </c>
      <c r="N56" s="304"/>
      <c r="O56" s="166"/>
      <c r="P56" s="166"/>
      <c r="Q56" s="166"/>
      <c r="R56" s="166"/>
      <c r="S56" s="166"/>
    </row>
    <row r="57" spans="1:19" s="158" customFormat="1" ht="30.95" customHeight="1" thickBot="1" x14ac:dyDescent="0.25">
      <c r="A57" s="276">
        <f>Global!A57</f>
        <v>44889</v>
      </c>
      <c r="B57" s="305">
        <f>Global!B57</f>
        <v>0.41666666666666669</v>
      </c>
      <c r="C57" s="278">
        <f>Global!C57</f>
        <v>15</v>
      </c>
      <c r="D57" s="279" t="str">
        <f>Global!D57</f>
        <v>Portugal</v>
      </c>
      <c r="E57" s="280">
        <v>2</v>
      </c>
      <c r="F57" s="281" t="s">
        <v>4</v>
      </c>
      <c r="G57" s="280">
        <v>0</v>
      </c>
      <c r="H57" s="282" t="str">
        <f>Global!H57</f>
        <v>Ghana</v>
      </c>
      <c r="I57" s="283" t="str">
        <f t="shared" ref="I57:I62" si="15">IF(OR(E57="",G57=""),"",IF(E57&gt;G57,"L",IF(G57&gt;E57,"V","E")))</f>
        <v>L</v>
      </c>
      <c r="J57" s="284"/>
      <c r="K57" s="285">
        <f>IF(Global!E57="","",Global!E57)</f>
        <v>3</v>
      </c>
      <c r="L57" s="285">
        <f>IF(Global!G57="","",Global!G57)</f>
        <v>2</v>
      </c>
      <c r="M57" s="296" t="str">
        <f t="shared" si="1"/>
        <v>L</v>
      </c>
      <c r="N57" s="287">
        <f t="shared" ref="N57:N62" si="16">IF(M57="","",IF(AND(E57=K57,L57=G57),GPOSPuntosPorMarcador,0)+IF(M57=I57,GPOSPuntosPorGanador,0)+IF(E57-G57=K57-L57,GPOSPuntosPorDiferencia,0))</f>
        <v>1</v>
      </c>
      <c r="O57" s="166"/>
      <c r="P57" s="166"/>
      <c r="Q57" s="166"/>
      <c r="R57" s="166"/>
      <c r="S57" s="166"/>
    </row>
    <row r="58" spans="1:19" s="158" customFormat="1" ht="30.95" customHeight="1" thickBot="1" x14ac:dyDescent="0.25">
      <c r="A58" s="276">
        <f>Global!A58</f>
        <v>44889</v>
      </c>
      <c r="B58" s="306">
        <f>Global!B58</f>
        <v>0.29166666666666669</v>
      </c>
      <c r="C58" s="289">
        <f>Global!C58</f>
        <v>16</v>
      </c>
      <c r="D58" s="290" t="str">
        <f>Global!D58</f>
        <v>Uruguay</v>
      </c>
      <c r="E58" s="280">
        <v>2</v>
      </c>
      <c r="F58" s="292" t="s">
        <v>4</v>
      </c>
      <c r="G58" s="291">
        <v>1</v>
      </c>
      <c r="H58" s="293" t="str">
        <f>Global!H58</f>
        <v>Corea del Sur (S. Korea)</v>
      </c>
      <c r="I58" s="283" t="str">
        <f t="shared" si="15"/>
        <v>L</v>
      </c>
      <c r="J58" s="284"/>
      <c r="K58" s="285">
        <f>IF(Global!E58="","",Global!E58)</f>
        <v>0</v>
      </c>
      <c r="L58" s="285">
        <f>IF(Global!G58="","",Global!G58)</f>
        <v>0</v>
      </c>
      <c r="M58" s="296" t="str">
        <f t="shared" si="1"/>
        <v>E</v>
      </c>
      <c r="N58" s="287">
        <f t="shared" si="16"/>
        <v>0</v>
      </c>
      <c r="O58" s="166"/>
      <c r="P58" s="166"/>
      <c r="Q58" s="166"/>
      <c r="R58" s="166"/>
      <c r="S58" s="166"/>
    </row>
    <row r="59" spans="1:19" s="158" customFormat="1" ht="30.95" customHeight="1" thickBot="1" x14ac:dyDescent="0.25">
      <c r="A59" s="276">
        <f>Global!A59</f>
        <v>44893</v>
      </c>
      <c r="B59" s="306">
        <f>Global!B59</f>
        <v>0.54166666666666663</v>
      </c>
      <c r="C59" s="289">
        <f>Global!C59</f>
        <v>31</v>
      </c>
      <c r="D59" s="290" t="str">
        <f>Global!D59</f>
        <v>Portugal</v>
      </c>
      <c r="E59" s="291">
        <v>2</v>
      </c>
      <c r="F59" s="292" t="s">
        <v>4</v>
      </c>
      <c r="G59" s="291">
        <v>0</v>
      </c>
      <c r="H59" s="293" t="str">
        <f>Global!H59</f>
        <v>Uruguay</v>
      </c>
      <c r="I59" s="283" t="str">
        <f t="shared" si="15"/>
        <v>L</v>
      </c>
      <c r="J59" s="284"/>
      <c r="K59" s="285">
        <f>IF(Global!E59="","",Global!E59)</f>
        <v>2</v>
      </c>
      <c r="L59" s="285">
        <f>IF(Global!G59="","",Global!G59)</f>
        <v>0</v>
      </c>
      <c r="M59" s="296" t="str">
        <f t="shared" si="1"/>
        <v>L</v>
      </c>
      <c r="N59" s="287">
        <f t="shared" si="16"/>
        <v>3</v>
      </c>
      <c r="O59" s="166"/>
      <c r="P59" s="166"/>
      <c r="Q59" s="166"/>
      <c r="R59" s="166"/>
      <c r="S59" s="166"/>
    </row>
    <row r="60" spans="1:19" s="158" customFormat="1" ht="30.95" customHeight="1" thickBot="1" x14ac:dyDescent="0.25">
      <c r="A60" s="276">
        <f>Global!A60</f>
        <v>44893</v>
      </c>
      <c r="B60" s="306">
        <f>Global!B60</f>
        <v>0.29166666666666669</v>
      </c>
      <c r="C60" s="289">
        <f>Global!C60</f>
        <v>32</v>
      </c>
      <c r="D60" s="290" t="str">
        <f>Global!D60</f>
        <v>Corea del Sur (S. Korea)</v>
      </c>
      <c r="E60" s="280">
        <v>0</v>
      </c>
      <c r="F60" s="292" t="s">
        <v>4</v>
      </c>
      <c r="G60" s="291">
        <v>2</v>
      </c>
      <c r="H60" s="293" t="str">
        <f>Global!H60</f>
        <v>Ghana</v>
      </c>
      <c r="I60" s="283" t="str">
        <f t="shared" si="15"/>
        <v>V</v>
      </c>
      <c r="J60" s="284"/>
      <c r="K60" s="285">
        <f>IF(Global!E60="","",Global!E60)</f>
        <v>2</v>
      </c>
      <c r="L60" s="285">
        <f>IF(Global!G60="","",Global!G60)</f>
        <v>3</v>
      </c>
      <c r="M60" s="296" t="str">
        <f t="shared" si="1"/>
        <v>V</v>
      </c>
      <c r="N60" s="287">
        <f t="shared" si="16"/>
        <v>1</v>
      </c>
      <c r="O60" s="166"/>
      <c r="P60" s="166"/>
      <c r="Q60" s="166"/>
      <c r="R60" s="166"/>
      <c r="S60" s="166"/>
    </row>
    <row r="61" spans="1:19" s="158" customFormat="1" ht="30.95" customHeight="1" thickBot="1" x14ac:dyDescent="0.25">
      <c r="A61" s="276">
        <f>Global!A61</f>
        <v>44897</v>
      </c>
      <c r="B61" s="306">
        <f>Global!B61</f>
        <v>0.375</v>
      </c>
      <c r="C61" s="289">
        <f>Global!C61</f>
        <v>47</v>
      </c>
      <c r="D61" s="290" t="str">
        <f>Global!D61</f>
        <v>Corea del Sur (S. Korea)</v>
      </c>
      <c r="E61" s="291">
        <v>1</v>
      </c>
      <c r="F61" s="292" t="s">
        <v>4</v>
      </c>
      <c r="G61" s="291">
        <v>2</v>
      </c>
      <c r="H61" s="293" t="str">
        <f>Global!H61</f>
        <v>Portugal</v>
      </c>
      <c r="I61" s="283" t="str">
        <f t="shared" si="15"/>
        <v>V</v>
      </c>
      <c r="J61" s="284"/>
      <c r="K61" s="285">
        <f>IF(Global!E61="","",Global!E61)</f>
        <v>2</v>
      </c>
      <c r="L61" s="285">
        <f>IF(Global!G61="","",Global!G61)</f>
        <v>1</v>
      </c>
      <c r="M61" s="296" t="str">
        <f t="shared" si="1"/>
        <v>L</v>
      </c>
      <c r="N61" s="287">
        <f t="shared" si="16"/>
        <v>0</v>
      </c>
      <c r="O61" s="166"/>
      <c r="P61" s="166"/>
      <c r="Q61" s="166"/>
      <c r="R61" s="166"/>
      <c r="S61" s="166"/>
    </row>
    <row r="62" spans="1:19" s="158" customFormat="1" ht="30.95" customHeight="1" thickBot="1" x14ac:dyDescent="0.25">
      <c r="A62" s="276">
        <f>Global!A62</f>
        <v>44897</v>
      </c>
      <c r="B62" s="306">
        <f>Global!B62</f>
        <v>0.375</v>
      </c>
      <c r="C62" s="289">
        <f>Global!C62</f>
        <v>48</v>
      </c>
      <c r="D62" s="290" t="str">
        <f>Global!D62</f>
        <v>Ghana</v>
      </c>
      <c r="E62" s="291">
        <v>1</v>
      </c>
      <c r="F62" s="292" t="s">
        <v>4</v>
      </c>
      <c r="G62" s="291">
        <v>2</v>
      </c>
      <c r="H62" s="293" t="str">
        <f>Global!H62</f>
        <v>Uruguay</v>
      </c>
      <c r="I62" s="283" t="str">
        <f t="shared" si="15"/>
        <v>V</v>
      </c>
      <c r="J62" s="284"/>
      <c r="K62" s="285">
        <f>IF(Global!E62="","",Global!E62)</f>
        <v>0</v>
      </c>
      <c r="L62" s="285">
        <f>IF(Global!G62="","",Global!G62)</f>
        <v>2</v>
      </c>
      <c r="M62" s="296" t="str">
        <f t="shared" si="1"/>
        <v>V</v>
      </c>
      <c r="N62" s="287">
        <f t="shared" si="16"/>
        <v>1</v>
      </c>
      <c r="O62" s="166"/>
      <c r="P62" s="166"/>
      <c r="Q62" s="166"/>
      <c r="R62" s="166"/>
      <c r="S62" s="166"/>
    </row>
    <row r="63" spans="1:19" s="158" customFormat="1" ht="17.25" customHeight="1" thickBot="1" x14ac:dyDescent="0.25">
      <c r="A63" s="297" t="str">
        <f>Global!A63</f>
        <v>OCTAVOS DE FINAL (Round of 16)</v>
      </c>
      <c r="B63" s="312"/>
      <c r="C63" s="313"/>
      <c r="D63" s="298"/>
      <c r="E63" s="300"/>
      <c r="F63" s="298"/>
      <c r="G63" s="300"/>
      <c r="H63" s="298"/>
      <c r="I63" s="301"/>
      <c r="J63" s="117"/>
      <c r="K63" s="302"/>
      <c r="L63" s="302"/>
      <c r="M63" s="303" t="str">
        <f t="shared" si="1"/>
        <v/>
      </c>
      <c r="N63" s="304"/>
      <c r="O63" s="166"/>
      <c r="P63" s="166"/>
      <c r="Q63" s="166"/>
      <c r="R63" s="166"/>
      <c r="S63" s="166"/>
    </row>
    <row r="64" spans="1:19" s="158" customFormat="1" ht="30.95" customHeight="1" thickBot="1" x14ac:dyDescent="0.25">
      <c r="A64" s="276">
        <f>Global!A64</f>
        <v>44898</v>
      </c>
      <c r="B64" s="305">
        <f>Global!B64</f>
        <v>0.375</v>
      </c>
      <c r="C64" s="278">
        <f>Global!C64</f>
        <v>49</v>
      </c>
      <c r="D64" s="281" t="str">
        <f>Global!D64</f>
        <v>Holanda (Holland)</v>
      </c>
      <c r="E64" s="280">
        <v>2</v>
      </c>
      <c r="F64" s="281" t="s">
        <v>4</v>
      </c>
      <c r="G64" s="280">
        <v>0</v>
      </c>
      <c r="H64" s="314" t="str">
        <f>Global!H64</f>
        <v>Estados Unidos (USA)</v>
      </c>
      <c r="I64" s="283" t="str">
        <f t="shared" ref="I64:I71" si="17">IF(OR(E64="",G64=""),"",IF(E64&gt;G64,"L",IF(G64&gt;E64,"V","E")))</f>
        <v>L</v>
      </c>
      <c r="J64" s="284"/>
      <c r="K64" s="285">
        <f>IF(Global!E64="","",Global!E64)</f>
        <v>3</v>
      </c>
      <c r="L64" s="285">
        <f>IF(Global!G64="","",Global!G64)</f>
        <v>1</v>
      </c>
      <c r="M64" s="296" t="str">
        <f t="shared" si="1"/>
        <v>L</v>
      </c>
      <c r="N64" s="287">
        <f t="shared" ref="N64:N71" si="18">IF(M64="","",IF(AND(E64=K64,L64=G64),OCTPuntosPorMarcador,0)+IF(M64=I64,OCTPuntosPorGanador,0)+IF(E64-G64=K64-L64,OCTPuntosPorDiferencia,0))</f>
        <v>4</v>
      </c>
      <c r="O64" s="166"/>
      <c r="P64" s="166"/>
      <c r="Q64" s="166"/>
      <c r="R64" s="166"/>
      <c r="S64" s="166"/>
    </row>
    <row r="65" spans="1:19" s="158" customFormat="1" ht="30.95" customHeight="1" thickBot="1" x14ac:dyDescent="0.25">
      <c r="A65" s="276">
        <f>Global!A65</f>
        <v>44898</v>
      </c>
      <c r="B65" s="306">
        <f>Global!B65</f>
        <v>0.54166666666666663</v>
      </c>
      <c r="C65" s="289">
        <f>Global!C65</f>
        <v>50</v>
      </c>
      <c r="D65" s="292" t="str">
        <f>Global!D65</f>
        <v>Argentina</v>
      </c>
      <c r="E65" s="291">
        <v>1</v>
      </c>
      <c r="F65" s="292" t="s">
        <v>4</v>
      </c>
      <c r="G65" s="291">
        <v>0</v>
      </c>
      <c r="H65" s="315" t="str">
        <f>Global!H65</f>
        <v>Australia</v>
      </c>
      <c r="I65" s="283" t="str">
        <f t="shared" si="17"/>
        <v>L</v>
      </c>
      <c r="J65" s="284"/>
      <c r="K65" s="285">
        <f>IF(Global!E65="","",Global!E65)</f>
        <v>2</v>
      </c>
      <c r="L65" s="285">
        <f>IF(Global!G65="","",Global!G65)</f>
        <v>1</v>
      </c>
      <c r="M65" s="296" t="str">
        <f t="shared" si="1"/>
        <v>L</v>
      </c>
      <c r="N65" s="287">
        <f t="shared" si="18"/>
        <v>4</v>
      </c>
      <c r="O65" s="166"/>
      <c r="P65" s="166"/>
      <c r="Q65" s="166"/>
      <c r="R65" s="166"/>
      <c r="S65" s="166"/>
    </row>
    <row r="66" spans="1:19" s="158" customFormat="1" ht="30.95" customHeight="1" thickBot="1" x14ac:dyDescent="0.25">
      <c r="A66" s="276">
        <f>Global!A66</f>
        <v>44899</v>
      </c>
      <c r="B66" s="306">
        <f>Global!B66</f>
        <v>0.375</v>
      </c>
      <c r="C66" s="289">
        <f>Global!C66</f>
        <v>51</v>
      </c>
      <c r="D66" s="292" t="str">
        <f>Global!D66</f>
        <v>Francia (France)</v>
      </c>
      <c r="E66" s="291">
        <v>2</v>
      </c>
      <c r="F66" s="292" t="s">
        <v>4</v>
      </c>
      <c r="G66" s="291">
        <v>1</v>
      </c>
      <c r="H66" s="315" t="str">
        <f>Global!H66</f>
        <v>Polonia (Poland)</v>
      </c>
      <c r="I66" s="283" t="str">
        <f t="shared" si="17"/>
        <v>L</v>
      </c>
      <c r="J66" s="284"/>
      <c r="K66" s="285">
        <f>IF(Global!E66="","",Global!E66)</f>
        <v>3</v>
      </c>
      <c r="L66" s="285">
        <f>IF(Global!G66="","",Global!G66)</f>
        <v>1</v>
      </c>
      <c r="M66" s="296" t="str">
        <f t="shared" si="1"/>
        <v>L</v>
      </c>
      <c r="N66" s="287">
        <f t="shared" si="18"/>
        <v>3</v>
      </c>
      <c r="O66" s="166"/>
      <c r="P66" s="166"/>
      <c r="Q66" s="166"/>
      <c r="R66" s="166"/>
      <c r="S66" s="166"/>
    </row>
    <row r="67" spans="1:19" s="158" customFormat="1" ht="30.95" customHeight="1" thickBot="1" x14ac:dyDescent="0.25">
      <c r="A67" s="276">
        <f>Global!A67</f>
        <v>44899</v>
      </c>
      <c r="B67" s="306">
        <f>Global!B67</f>
        <v>0.54166666666666663</v>
      </c>
      <c r="C67" s="289">
        <f>Global!C67</f>
        <v>52</v>
      </c>
      <c r="D67" s="292" t="str">
        <f>Global!D67</f>
        <v>Inglaterra (England)</v>
      </c>
      <c r="E67" s="291">
        <v>2</v>
      </c>
      <c r="F67" s="292" t="s">
        <v>4</v>
      </c>
      <c r="G67" s="291">
        <v>0</v>
      </c>
      <c r="H67" s="315" t="str">
        <f>Global!H67</f>
        <v>Senegal</v>
      </c>
      <c r="I67" s="283" t="str">
        <f t="shared" si="17"/>
        <v>L</v>
      </c>
      <c r="J67" s="284"/>
      <c r="K67" s="285">
        <f>IF(Global!E67="","",Global!E67)</f>
        <v>3</v>
      </c>
      <c r="L67" s="285">
        <f>IF(Global!G67="","",Global!G67)</f>
        <v>0</v>
      </c>
      <c r="M67" s="296" t="str">
        <f t="shared" si="1"/>
        <v>L</v>
      </c>
      <c r="N67" s="287">
        <f t="shared" si="18"/>
        <v>3</v>
      </c>
      <c r="O67" s="166"/>
      <c r="P67" s="166"/>
      <c r="Q67" s="166"/>
      <c r="R67" s="166"/>
      <c r="S67" s="166"/>
    </row>
    <row r="68" spans="1:19" s="158" customFormat="1" ht="30.95" customHeight="1" thickBot="1" x14ac:dyDescent="0.25">
      <c r="A68" s="276">
        <f>Global!A68</f>
        <v>44900</v>
      </c>
      <c r="B68" s="306">
        <f>Global!B68</f>
        <v>0.375</v>
      </c>
      <c r="C68" s="289">
        <f>Global!C68</f>
        <v>53</v>
      </c>
      <c r="D68" s="292" t="str">
        <f>Global!D68</f>
        <v>Japón (Japan)</v>
      </c>
      <c r="E68" s="291">
        <v>1</v>
      </c>
      <c r="F68" s="292" t="s">
        <v>4</v>
      </c>
      <c r="G68" s="291">
        <v>0</v>
      </c>
      <c r="H68" s="315" t="str">
        <f>Global!H68</f>
        <v>Croacia</v>
      </c>
      <c r="I68" s="283" t="str">
        <f t="shared" si="17"/>
        <v>L</v>
      </c>
      <c r="J68" s="284"/>
      <c r="K68" s="285">
        <f>IF(Global!E68="","",Global!E68)</f>
        <v>1</v>
      </c>
      <c r="L68" s="285">
        <f>IF(Global!G68="","",Global!G68)</f>
        <v>1</v>
      </c>
      <c r="M68" s="296" t="str">
        <f t="shared" si="1"/>
        <v>E</v>
      </c>
      <c r="N68" s="287">
        <f t="shared" si="18"/>
        <v>0</v>
      </c>
      <c r="O68" s="166"/>
      <c r="P68" s="166"/>
      <c r="Q68" s="166"/>
      <c r="R68" s="166"/>
      <c r="S68" s="166"/>
    </row>
    <row r="69" spans="1:19" s="158" customFormat="1" ht="30.95" customHeight="1" thickBot="1" x14ac:dyDescent="0.25">
      <c r="A69" s="276">
        <f>Global!A69</f>
        <v>44900</v>
      </c>
      <c r="B69" s="306">
        <f>Global!B69</f>
        <v>0.54166666666666663</v>
      </c>
      <c r="C69" s="289">
        <f>Global!C69</f>
        <v>54</v>
      </c>
      <c r="D69" s="292" t="str">
        <f>Global!D69</f>
        <v>Brasil (Brazil)</v>
      </c>
      <c r="E69" s="291">
        <v>3</v>
      </c>
      <c r="F69" s="292" t="s">
        <v>4</v>
      </c>
      <c r="G69" s="291">
        <v>0</v>
      </c>
      <c r="H69" s="315" t="str">
        <f>Global!H69</f>
        <v>Corea del Sur (S. Korea)</v>
      </c>
      <c r="I69" s="283" t="str">
        <f t="shared" si="17"/>
        <v>L</v>
      </c>
      <c r="J69" s="284"/>
      <c r="K69" s="285">
        <f>IF(Global!E69="","",Global!E69)</f>
        <v>4</v>
      </c>
      <c r="L69" s="285">
        <f>IF(Global!G69="","",Global!G69)</f>
        <v>1</v>
      </c>
      <c r="M69" s="296" t="str">
        <f t="shared" si="1"/>
        <v>L</v>
      </c>
      <c r="N69" s="287">
        <f t="shared" si="18"/>
        <v>4</v>
      </c>
      <c r="O69" s="166"/>
      <c r="P69" s="166"/>
      <c r="Q69" s="166"/>
      <c r="R69" s="166"/>
      <c r="S69" s="166"/>
    </row>
    <row r="70" spans="1:19" s="158" customFormat="1" ht="30.95" customHeight="1" thickBot="1" x14ac:dyDescent="0.25">
      <c r="A70" s="276">
        <f>Global!A70</f>
        <v>44901</v>
      </c>
      <c r="B70" s="306">
        <f>Global!B70</f>
        <v>0.375</v>
      </c>
      <c r="C70" s="289">
        <f>Global!C70</f>
        <v>55</v>
      </c>
      <c r="D70" s="292" t="str">
        <f>Global!D70</f>
        <v>Marruecos (Morocco)</v>
      </c>
      <c r="E70" s="291">
        <v>0</v>
      </c>
      <c r="F70" s="292" t="s">
        <v>4</v>
      </c>
      <c r="G70" s="291">
        <v>1</v>
      </c>
      <c r="H70" s="315" t="str">
        <f>Global!H70</f>
        <v>España (Spain)</v>
      </c>
      <c r="I70" s="283" t="str">
        <f t="shared" si="17"/>
        <v>V</v>
      </c>
      <c r="J70" s="284"/>
      <c r="K70" s="285">
        <f>IF(Global!E70="","",Global!E70)</f>
        <v>0</v>
      </c>
      <c r="L70" s="285">
        <f>IF(Global!G70="","",Global!G70)</f>
        <v>0</v>
      </c>
      <c r="M70" s="296" t="str">
        <f t="shared" si="1"/>
        <v>E</v>
      </c>
      <c r="N70" s="287">
        <f t="shared" si="18"/>
        <v>0</v>
      </c>
      <c r="O70" s="166"/>
      <c r="P70" s="166"/>
      <c r="Q70" s="166"/>
      <c r="R70" s="166"/>
      <c r="S70" s="166"/>
    </row>
    <row r="71" spans="1:19" s="158" customFormat="1" ht="30.95" customHeight="1" thickBot="1" x14ac:dyDescent="0.25">
      <c r="A71" s="276">
        <f>Global!A71</f>
        <v>44901</v>
      </c>
      <c r="B71" s="306">
        <f>Global!B71</f>
        <v>0.54166666666666663</v>
      </c>
      <c r="C71" s="289">
        <f>Global!C71</f>
        <v>56</v>
      </c>
      <c r="D71" s="292" t="str">
        <f>Global!D71</f>
        <v>Portugal</v>
      </c>
      <c r="E71" s="291">
        <v>0</v>
      </c>
      <c r="F71" s="292" t="s">
        <v>4</v>
      </c>
      <c r="G71" s="291">
        <v>2</v>
      </c>
      <c r="H71" s="315" t="str">
        <f>Global!H71</f>
        <v>Suiza (Switzerland)</v>
      </c>
      <c r="I71" s="283" t="str">
        <f t="shared" si="17"/>
        <v>V</v>
      </c>
      <c r="J71" s="284"/>
      <c r="K71" s="285">
        <f>IF(Global!E71="","",Global!E71)</f>
        <v>6</v>
      </c>
      <c r="L71" s="285">
        <f>IF(Global!G71="","",Global!G71)</f>
        <v>1</v>
      </c>
      <c r="M71" s="296" t="str">
        <f t="shared" si="1"/>
        <v>L</v>
      </c>
      <c r="N71" s="287">
        <f t="shared" si="18"/>
        <v>0</v>
      </c>
      <c r="O71" s="166"/>
      <c r="P71" s="166"/>
      <c r="Q71" s="166"/>
      <c r="R71" s="166"/>
      <c r="S71" s="166"/>
    </row>
    <row r="72" spans="1:19" s="158" customFormat="1" ht="17.25" customHeight="1" thickBot="1" x14ac:dyDescent="0.25">
      <c r="A72" s="297" t="str">
        <f>Global!A72</f>
        <v>CUARTOS DE FINAL (Quarterfinals)</v>
      </c>
      <c r="B72" s="312"/>
      <c r="C72" s="313"/>
      <c r="D72" s="298"/>
      <c r="E72" s="300"/>
      <c r="F72" s="298"/>
      <c r="G72" s="300" t="s">
        <v>73</v>
      </c>
      <c r="H72" s="298"/>
      <c r="I72" s="301"/>
      <c r="J72" s="117"/>
      <c r="K72" s="302"/>
      <c r="L72" s="302"/>
      <c r="M72" s="303" t="str">
        <f t="shared" ref="M72:M83" si="19">IF(OR(K72="",L72=""),"",IF(K72&gt;L72,"L",IF(L72&gt;K72,"V","E")))</f>
        <v/>
      </c>
      <c r="N72" s="304"/>
      <c r="O72" s="166"/>
      <c r="P72" s="166"/>
      <c r="Q72" s="166"/>
      <c r="R72" s="166"/>
      <c r="S72" s="166"/>
    </row>
    <row r="73" spans="1:19" s="158" customFormat="1" ht="30.95" customHeight="1" thickBot="1" x14ac:dyDescent="0.25">
      <c r="A73" s="276">
        <f>Global!A73</f>
        <v>44904</v>
      </c>
      <c r="B73" s="305">
        <f>Global!B73</f>
        <v>0.375</v>
      </c>
      <c r="C73" s="278">
        <f>Global!C73</f>
        <v>57</v>
      </c>
      <c r="D73" s="292" t="str">
        <f>Global!D73</f>
        <v>Croacia</v>
      </c>
      <c r="E73" s="280">
        <v>1</v>
      </c>
      <c r="F73" s="281" t="s">
        <v>4</v>
      </c>
      <c r="G73" s="280">
        <v>0</v>
      </c>
      <c r="H73" s="315" t="str">
        <f>Global!H73</f>
        <v>Brasil (Brazil)</v>
      </c>
      <c r="I73" s="283" t="str">
        <f>IF(OR(E73="",G73=""),"",IF(E73&gt;G73,"L",IF(G73&gt;E73,"V","E")))</f>
        <v>L</v>
      </c>
      <c r="J73" s="284"/>
      <c r="K73" s="285">
        <f>IF(Global!E73="","",Global!E73)</f>
        <v>0</v>
      </c>
      <c r="L73" s="285">
        <f>IF(Global!G73="","",Global!G73)</f>
        <v>0</v>
      </c>
      <c r="M73" s="296" t="str">
        <f t="shared" si="19"/>
        <v>E</v>
      </c>
      <c r="N73" s="287">
        <f>IF(M73="","",IF(AND(E73=K73,L73=G73),CTOSPuntosPorMarcador,0)+IF(M73=I73,CTOSPuntosPorGanador,0)+IF(E73-G73=K73-L73,CTOSPuntosPorDiferencia,0))</f>
        <v>0</v>
      </c>
      <c r="O73" s="166"/>
      <c r="P73" s="166"/>
      <c r="Q73" s="166"/>
      <c r="R73" s="166"/>
      <c r="S73" s="166"/>
    </row>
    <row r="74" spans="1:19" s="158" customFormat="1" ht="30.95" customHeight="1" thickBot="1" x14ac:dyDescent="0.25">
      <c r="A74" s="276">
        <f>Global!A74</f>
        <v>44904</v>
      </c>
      <c r="B74" s="306">
        <f>Global!B74</f>
        <v>0.54166666666666663</v>
      </c>
      <c r="C74" s="289">
        <f>Global!C74</f>
        <v>58</v>
      </c>
      <c r="D74" s="292" t="str">
        <f>Global!D74</f>
        <v>Holanda (Holland)</v>
      </c>
      <c r="E74" s="291">
        <v>1</v>
      </c>
      <c r="F74" s="292" t="s">
        <v>4</v>
      </c>
      <c r="G74" s="280">
        <v>0</v>
      </c>
      <c r="H74" s="315" t="str">
        <f>Global!H74</f>
        <v>Argentina</v>
      </c>
      <c r="I74" s="283" t="str">
        <f>IF(OR(E74="",G74=""),"",IF(E74&gt;G74,"L",IF(G74&gt;E74,"V","E")))</f>
        <v>L</v>
      </c>
      <c r="J74" s="284"/>
      <c r="K74" s="285">
        <f>IF(Global!E74="","",Global!E74)</f>
        <v>2</v>
      </c>
      <c r="L74" s="285">
        <f>IF(Global!G74="","",Global!G74)</f>
        <v>2</v>
      </c>
      <c r="M74" s="296" t="str">
        <f t="shared" si="19"/>
        <v>E</v>
      </c>
      <c r="N74" s="287">
        <f>IF(M74="","",IF(AND(E74=K74,L74=G74),CTOSPuntosPorMarcador,0)+IF(M74=I74,CTOSPuntosPorGanador,0)+IF(E74-G74=K74-L74,CTOSPuntosPorDiferencia,0))</f>
        <v>0</v>
      </c>
      <c r="O74" s="166"/>
      <c r="P74" s="166"/>
      <c r="Q74" s="166"/>
      <c r="R74" s="166"/>
      <c r="S74" s="166"/>
    </row>
    <row r="75" spans="1:19" s="158" customFormat="1" ht="30.95" customHeight="1" thickBot="1" x14ac:dyDescent="0.25">
      <c r="A75" s="276">
        <f>Global!A75</f>
        <v>44905</v>
      </c>
      <c r="B75" s="306">
        <f>Global!B75</f>
        <v>0.375</v>
      </c>
      <c r="C75" s="289">
        <f>Global!C75</f>
        <v>59</v>
      </c>
      <c r="D75" s="292" t="str">
        <f>Global!D75</f>
        <v>Marruecos (Morocco)</v>
      </c>
      <c r="E75" s="291">
        <v>0</v>
      </c>
      <c r="F75" s="292" t="s">
        <v>4</v>
      </c>
      <c r="G75" s="280">
        <v>1</v>
      </c>
      <c r="H75" s="315" t="str">
        <f>Global!H75</f>
        <v>Portugal</v>
      </c>
      <c r="I75" s="283" t="str">
        <f>IF(OR(E75="",G75=""),"",IF(E75&gt;G75,"L",IF(G75&gt;E75,"V","E")))</f>
        <v>V</v>
      </c>
      <c r="J75" s="284"/>
      <c r="K75" s="285">
        <f>IF(Global!E75="","",Global!E75)</f>
        <v>1</v>
      </c>
      <c r="L75" s="285">
        <f>IF(Global!G75="","",Global!G75)</f>
        <v>0</v>
      </c>
      <c r="M75" s="296" t="str">
        <f t="shared" si="19"/>
        <v>L</v>
      </c>
      <c r="N75" s="287">
        <f>IF(M75="","",IF(AND(E75=K75,L75=G75),CTOSPuntosPorMarcador,0)+IF(M75=I75,CTOSPuntosPorGanador,0)+IF(E75-G75=K75-L75,CTOSPuntosPorDiferencia,0))</f>
        <v>0</v>
      </c>
      <c r="O75" s="166"/>
      <c r="P75" s="166"/>
      <c r="Q75" s="166"/>
      <c r="R75" s="166"/>
      <c r="S75" s="166"/>
    </row>
    <row r="76" spans="1:19" s="158" customFormat="1" ht="30.95" customHeight="1" thickBot="1" x14ac:dyDescent="0.25">
      <c r="A76" s="276">
        <f>Global!A76</f>
        <v>44905</v>
      </c>
      <c r="B76" s="306">
        <f>Global!B76</f>
        <v>0.54166666666666663</v>
      </c>
      <c r="C76" s="289">
        <f>Global!C76</f>
        <v>60</v>
      </c>
      <c r="D76" s="292" t="str">
        <f>Global!D76</f>
        <v>Francia (France)</v>
      </c>
      <c r="E76" s="291">
        <v>0</v>
      </c>
      <c r="F76" s="292" t="s">
        <v>4</v>
      </c>
      <c r="G76" s="280">
        <v>1</v>
      </c>
      <c r="H76" s="315" t="str">
        <f>Global!H76</f>
        <v>Inglaterra (England)</v>
      </c>
      <c r="I76" s="283" t="str">
        <f>IF(OR(E76="",G76=""),"",IF(E76&gt;G76,"L",IF(G76&gt;E76,"V","E")))</f>
        <v>V</v>
      </c>
      <c r="J76" s="284"/>
      <c r="K76" s="285">
        <f>IF(Global!E76="","",Global!E76)</f>
        <v>2</v>
      </c>
      <c r="L76" s="285">
        <f>IF(Global!G76="","",Global!G76)</f>
        <v>1</v>
      </c>
      <c r="M76" s="296" t="str">
        <f t="shared" si="19"/>
        <v>L</v>
      </c>
      <c r="N76" s="287">
        <f>IF(M76="","",IF(AND(E76=K76,L76=G76),CTOSPuntosPorMarcador,0)+IF(M76=I76,CTOSPuntosPorGanador,0)+IF(E76-G76=K76-L76,CTOSPuntosPorDiferencia,0))</f>
        <v>0</v>
      </c>
      <c r="O76" s="166"/>
      <c r="P76" s="166"/>
      <c r="Q76" s="166"/>
      <c r="R76" s="166"/>
      <c r="S76" s="166"/>
    </row>
    <row r="77" spans="1:19" s="158" customFormat="1" ht="17.25" customHeight="1" thickBot="1" x14ac:dyDescent="0.25">
      <c r="A77" s="297" t="str">
        <f>Global!A77</f>
        <v>SEMIFINALES (Semifinals)</v>
      </c>
      <c r="B77" s="298"/>
      <c r="C77" s="299"/>
      <c r="D77" s="298"/>
      <c r="E77" s="300"/>
      <c r="F77" s="298"/>
      <c r="G77" s="300"/>
      <c r="H77" s="298"/>
      <c r="I77" s="301"/>
      <c r="J77" s="117"/>
      <c r="K77" s="302"/>
      <c r="L77" s="302"/>
      <c r="M77" s="303" t="str">
        <f t="shared" si="19"/>
        <v/>
      </c>
      <c r="N77" s="304"/>
      <c r="O77" s="166"/>
      <c r="P77" s="166"/>
      <c r="Q77" s="166"/>
      <c r="R77" s="166"/>
      <c r="S77" s="166"/>
    </row>
    <row r="78" spans="1:19" s="158" customFormat="1" ht="30.95" customHeight="1" thickBot="1" x14ac:dyDescent="0.25">
      <c r="A78" s="276">
        <f>Global!A78</f>
        <v>44908</v>
      </c>
      <c r="B78" s="305">
        <f>Global!B78</f>
        <v>0.54166666666666663</v>
      </c>
      <c r="C78" s="278">
        <f>Global!C78</f>
        <v>61</v>
      </c>
      <c r="D78" s="281" t="str">
        <f>Global!D78</f>
        <v>Croacia</v>
      </c>
      <c r="E78" s="280">
        <v>0</v>
      </c>
      <c r="F78" s="281" t="s">
        <v>4</v>
      </c>
      <c r="G78" s="280">
        <v>1</v>
      </c>
      <c r="H78" s="314" t="str">
        <f>Global!H78</f>
        <v>Argentina</v>
      </c>
      <c r="I78" s="283" t="str">
        <f>IF(OR(E78="",G78=""),"",IF(E78&gt;G78,"L",IF(G78&gt;E78,"V","E")))</f>
        <v>V</v>
      </c>
      <c r="J78" s="284"/>
      <c r="K78" s="285">
        <f>IF(Global!E78="","",Global!E78)</f>
        <v>0</v>
      </c>
      <c r="L78" s="285">
        <f>IF(Global!G78="","",Global!G78)</f>
        <v>3</v>
      </c>
      <c r="M78" s="296" t="str">
        <f t="shared" si="19"/>
        <v>V</v>
      </c>
      <c r="N78" s="287">
        <f>IF(M78="","",IF(AND(E78=K78,L78=G78),SEMIPuntosPorMarcador,0)+IF(M78=I78,SEMIPuntosPorGanador,0)+IF(E78-G78=K78-L78,SEMIPuntosPorDiferencia,0))</f>
        <v>7</v>
      </c>
      <c r="O78" s="166"/>
      <c r="P78" s="166"/>
      <c r="Q78" s="166"/>
      <c r="R78" s="166"/>
      <c r="S78" s="166"/>
    </row>
    <row r="79" spans="1:19" s="158" customFormat="1" ht="30.95" customHeight="1" thickBot="1" x14ac:dyDescent="0.25">
      <c r="A79" s="276">
        <f>Global!A79</f>
        <v>44909</v>
      </c>
      <c r="B79" s="306">
        <f>Global!B79</f>
        <v>0.54166666666666663</v>
      </c>
      <c r="C79" s="289">
        <f>Global!C79</f>
        <v>62</v>
      </c>
      <c r="D79" s="292" t="str">
        <f>Global!D79</f>
        <v>Marruecos (Morocco)</v>
      </c>
      <c r="E79" s="291">
        <v>0</v>
      </c>
      <c r="F79" s="292" t="s">
        <v>4</v>
      </c>
      <c r="G79" s="291">
        <v>2</v>
      </c>
      <c r="H79" s="315" t="str">
        <f>Global!H79</f>
        <v>Francia (France)</v>
      </c>
      <c r="I79" s="283" t="str">
        <f>IF(OR(E79="",G79=""),"",IF(E79&gt;G79,"L",IF(G79&gt;E79,"V","E")))</f>
        <v>V</v>
      </c>
      <c r="J79" s="284"/>
      <c r="K79" s="285">
        <f>IF(Global!E79="","",Global!E79)</f>
        <v>0</v>
      </c>
      <c r="L79" s="285">
        <f>IF(Global!G79="","",Global!G79)</f>
        <v>2</v>
      </c>
      <c r="M79" s="296" t="str">
        <f t="shared" si="19"/>
        <v>V</v>
      </c>
      <c r="N79" s="287">
        <f>IF(M79="","",IF(AND(E79=K79,L79=G79),SEMIPuntosPorMarcador,0)+IF(M79=I79,SEMIPuntosPorGanador,0)+IF(E79-G79=K79-L79,SEMIPuntosPorDiferencia,0))</f>
        <v>9</v>
      </c>
      <c r="O79" s="166"/>
      <c r="P79" s="166"/>
      <c r="Q79" s="166"/>
      <c r="R79" s="166"/>
      <c r="S79" s="166"/>
    </row>
    <row r="80" spans="1:19" s="158" customFormat="1" ht="17.25" customHeight="1" thickBot="1" x14ac:dyDescent="0.25">
      <c r="A80" s="297" t="str">
        <f>Global!A80</f>
        <v>TERCER PUESTO (Third Place)</v>
      </c>
      <c r="B80" s="312"/>
      <c r="C80" s="313"/>
      <c r="D80" s="298"/>
      <c r="E80" s="300"/>
      <c r="F80" s="298"/>
      <c r="G80" s="300"/>
      <c r="H80" s="298"/>
      <c r="I80" s="301"/>
      <c r="J80" s="117"/>
      <c r="K80" s="302"/>
      <c r="L80" s="302"/>
      <c r="M80" s="303" t="str">
        <f t="shared" si="19"/>
        <v/>
      </c>
      <c r="N80" s="304"/>
      <c r="O80" s="166"/>
      <c r="P80" s="166"/>
      <c r="Q80" s="166"/>
      <c r="R80" s="166"/>
      <c r="S80" s="166"/>
    </row>
    <row r="81" spans="1:19" s="158" customFormat="1" ht="30.95" customHeight="1" thickBot="1" x14ac:dyDescent="0.25">
      <c r="A81" s="276">
        <f>Global!A81</f>
        <v>44912</v>
      </c>
      <c r="B81" s="305">
        <f>Global!B81</f>
        <v>0.375</v>
      </c>
      <c r="C81" s="278">
        <f>Global!C81</f>
        <v>63</v>
      </c>
      <c r="D81" s="281" t="str">
        <f>Global!D81</f>
        <v>Croacia</v>
      </c>
      <c r="E81" s="280">
        <v>2</v>
      </c>
      <c r="F81" s="281" t="s">
        <v>4</v>
      </c>
      <c r="G81" s="280">
        <v>0</v>
      </c>
      <c r="H81" s="314" t="str">
        <f>Global!H81</f>
        <v>Marruecos (Morocco)</v>
      </c>
      <c r="I81" s="283" t="str">
        <f>IF(OR(E81="",G81=""),"",IF(E81&gt;G81,"L",IF(G81&gt;E81,"V","E")))</f>
        <v>L</v>
      </c>
      <c r="J81" s="284"/>
      <c r="K81" s="285">
        <f>IF(Global!E81="","",Global!E81)</f>
        <v>2</v>
      </c>
      <c r="L81" s="285">
        <f>IF(Global!G81="","",Global!G81)</f>
        <v>1</v>
      </c>
      <c r="M81" s="296" t="str">
        <f t="shared" si="19"/>
        <v>L</v>
      </c>
      <c r="N81" s="287">
        <f>IF(M81="","",IF(AND(E81=K81,L81=G81),TERCPuntosPorMarcador,0)+IF(M81=I81,TERCPuntosPorGanador,0)+IF(E81-G81=K81-L81,TERCPuntosPorDiferencia,0))</f>
        <v>8</v>
      </c>
      <c r="O81" s="166"/>
      <c r="P81" s="166"/>
      <c r="Q81" s="166"/>
      <c r="R81" s="166"/>
      <c r="S81" s="166"/>
    </row>
    <row r="82" spans="1:19" s="158" customFormat="1" ht="17.25" customHeight="1" thickBot="1" x14ac:dyDescent="0.25">
      <c r="A82" s="297" t="str">
        <f>Global!A82</f>
        <v>FINAL</v>
      </c>
      <c r="B82" s="298"/>
      <c r="C82" s="299"/>
      <c r="D82" s="298"/>
      <c r="E82" s="300"/>
      <c r="F82" s="298"/>
      <c r="G82" s="300"/>
      <c r="H82" s="298"/>
      <c r="I82" s="301"/>
      <c r="J82" s="117"/>
      <c r="K82" s="302"/>
      <c r="L82" s="302"/>
      <c r="M82" s="303" t="str">
        <f t="shared" si="19"/>
        <v/>
      </c>
      <c r="N82" s="304"/>
      <c r="O82" s="166"/>
      <c r="P82" s="166"/>
      <c r="Q82" s="166"/>
      <c r="R82" s="166"/>
      <c r="S82" s="166"/>
    </row>
    <row r="83" spans="1:19" s="158" customFormat="1" ht="30.95" customHeight="1" thickBot="1" x14ac:dyDescent="0.25">
      <c r="A83" s="276">
        <f>Global!A83</f>
        <v>44913</v>
      </c>
      <c r="B83" s="316">
        <f>Global!B83</f>
        <v>0.375</v>
      </c>
      <c r="C83" s="317">
        <f>Global!C83</f>
        <v>64</v>
      </c>
      <c r="D83" s="318" t="str">
        <f>Global!D83</f>
        <v>Argentina</v>
      </c>
      <c r="E83" s="280">
        <v>2</v>
      </c>
      <c r="F83" s="318" t="s">
        <v>4</v>
      </c>
      <c r="G83" s="280">
        <v>1</v>
      </c>
      <c r="H83" s="319" t="str">
        <f>Global!H83</f>
        <v>Francia (France)</v>
      </c>
      <c r="I83" s="283" t="str">
        <f>IF(OR(E83="",G83=""),"",IF(E83&gt;G83,"L",IF(G83&gt;E83,"V","E")))</f>
        <v>L</v>
      </c>
      <c r="J83" s="311"/>
      <c r="K83" s="320">
        <f>IF(Global!E83="","",Global!E83)</f>
        <v>2</v>
      </c>
      <c r="L83" s="320">
        <f>IF(Global!G83="","",Global!G83)</f>
        <v>2</v>
      </c>
      <c r="M83" s="286" t="str">
        <f t="shared" si="19"/>
        <v>E</v>
      </c>
      <c r="N83" s="287">
        <f>IF(M83="","",IF(AND(E83=K83,L83=G83),FINALPuntosPorMarcador,0)+IF(M83=I83,FINALPuntosPorGanador,0)+IF(E83-G83=K83-L83,FINALPuntosPorDiferencia,0))</f>
        <v>0</v>
      </c>
      <c r="O83" s="166"/>
      <c r="P83" s="166"/>
      <c r="Q83" s="166"/>
      <c r="R83" s="166"/>
      <c r="S83" s="166"/>
    </row>
    <row r="84" spans="1:19" ht="17.25" customHeight="1" x14ac:dyDescent="0.2">
      <c r="A84" s="262"/>
      <c r="B84" s="263"/>
      <c r="C84" s="264"/>
      <c r="D84" s="196"/>
      <c r="E84" s="192"/>
      <c r="F84" s="196"/>
      <c r="G84" s="192"/>
      <c r="H84" s="196"/>
      <c r="I84" s="195"/>
      <c r="J84" s="29"/>
      <c r="K84" s="198"/>
      <c r="L84" s="198"/>
      <c r="M84" s="265" t="s">
        <v>22</v>
      </c>
      <c r="N84" s="266">
        <f>SUM(N8:N83)</f>
        <v>82</v>
      </c>
      <c r="O84" s="161"/>
      <c r="P84" s="161"/>
      <c r="Q84" s="161"/>
      <c r="R84" s="161"/>
      <c r="S84" s="161"/>
    </row>
    <row r="85" spans="1:19" s="10" customFormat="1" ht="17.25" customHeight="1" x14ac:dyDescent="0.2">
      <c r="A85" s="87" t="str">
        <f>Global!A85</f>
        <v>FASE DE GRUPOS</v>
      </c>
      <c r="B85" s="88"/>
      <c r="C85" s="89"/>
      <c r="D85" s="90"/>
      <c r="E85" s="267"/>
      <c r="F85" s="90"/>
      <c r="G85" s="267"/>
      <c r="H85" s="92"/>
      <c r="I85" s="81"/>
      <c r="J85" s="30"/>
      <c r="K85" s="189"/>
      <c r="L85" s="189"/>
      <c r="M85" s="189"/>
      <c r="N85" s="189"/>
      <c r="O85" s="82"/>
      <c r="P85" s="82"/>
      <c r="Q85" s="82"/>
      <c r="R85" s="82"/>
      <c r="S85" s="82"/>
    </row>
    <row r="86" spans="1:19" ht="17.25" customHeight="1" x14ac:dyDescent="0.2">
      <c r="A86" s="83" t="str">
        <f>Global!A86</f>
        <v>Puntos por Marcador Atinado</v>
      </c>
      <c r="B86" s="83"/>
      <c r="C86" s="93"/>
      <c r="D86" s="83"/>
      <c r="E86" s="94">
        <f>Global!E86</f>
        <v>1</v>
      </c>
      <c r="F86" s="53"/>
      <c r="G86" s="268"/>
      <c r="H86" s="53"/>
      <c r="I86" s="57"/>
      <c r="J86" s="30"/>
      <c r="K86" s="167"/>
      <c r="L86" s="167"/>
      <c r="M86" s="167"/>
      <c r="N86" s="167"/>
      <c r="O86" s="167"/>
      <c r="P86" s="167"/>
      <c r="Q86" s="167"/>
      <c r="R86" s="167"/>
      <c r="S86" s="167"/>
    </row>
    <row r="87" spans="1:19" ht="17.25" customHeight="1" x14ac:dyDescent="0.2">
      <c r="A87" s="83" t="str">
        <f>Global!A87</f>
        <v>Puntos por Ganador/Empate Atinado</v>
      </c>
      <c r="B87" s="83"/>
      <c r="C87" s="93"/>
      <c r="D87" s="85"/>
      <c r="E87" s="94">
        <f>Global!E87</f>
        <v>1</v>
      </c>
      <c r="F87" s="53"/>
      <c r="G87" s="268"/>
      <c r="H87" s="53"/>
      <c r="I87" s="57"/>
      <c r="J87" s="30"/>
      <c r="K87" s="167"/>
      <c r="L87" s="167"/>
      <c r="M87" s="167"/>
      <c r="N87" s="167"/>
      <c r="O87" s="167"/>
      <c r="P87" s="167"/>
      <c r="Q87" s="167"/>
      <c r="R87" s="167"/>
      <c r="S87" s="167"/>
    </row>
    <row r="88" spans="1:19" ht="17.25" customHeight="1" x14ac:dyDescent="0.2">
      <c r="A88" s="83" t="str">
        <f>Global!A88</f>
        <v>Puntos por Ganador y Diferencia de Goles Atinado</v>
      </c>
      <c r="B88" s="84"/>
      <c r="C88" s="84"/>
      <c r="D88" s="85"/>
      <c r="E88" s="94">
        <f>Global!E88</f>
        <v>1</v>
      </c>
      <c r="F88" s="53"/>
      <c r="G88" s="268"/>
      <c r="H88" s="53"/>
      <c r="I88" s="57"/>
      <c r="J88" s="30"/>
      <c r="K88" s="167"/>
      <c r="L88" s="167"/>
      <c r="M88" s="167"/>
      <c r="N88" s="167"/>
      <c r="O88" s="167"/>
      <c r="P88" s="167"/>
      <c r="Q88" s="167"/>
      <c r="R88" s="167"/>
      <c r="S88" s="167"/>
    </row>
    <row r="89" spans="1:19" ht="17.25" customHeight="1" x14ac:dyDescent="0.2">
      <c r="A89" s="83"/>
      <c r="B89" s="84"/>
      <c r="C89" s="84"/>
      <c r="D89" s="85"/>
      <c r="E89" s="269"/>
      <c r="F89" s="53"/>
      <c r="G89" s="268"/>
      <c r="H89" s="53"/>
      <c r="I89" s="57"/>
      <c r="J89" s="30"/>
      <c r="K89" s="167"/>
      <c r="L89" s="167"/>
      <c r="M89" s="167"/>
      <c r="N89" s="167"/>
      <c r="O89" s="167"/>
      <c r="P89" s="167"/>
      <c r="Q89" s="167"/>
      <c r="R89" s="167"/>
      <c r="S89" s="167"/>
    </row>
    <row r="90" spans="1:19" ht="17.25" customHeight="1" x14ac:dyDescent="0.2">
      <c r="A90" s="87" t="str">
        <f>Global!A90</f>
        <v>OCTAVOS DE FINAL</v>
      </c>
      <c r="B90" s="55"/>
      <c r="C90" s="55"/>
      <c r="D90" s="53"/>
      <c r="E90" s="268"/>
      <c r="F90" s="53"/>
      <c r="G90" s="268"/>
      <c r="H90" s="53"/>
      <c r="I90" s="57"/>
      <c r="J90" s="30"/>
      <c r="K90" s="167"/>
      <c r="L90" s="167"/>
      <c r="M90" s="167"/>
      <c r="N90" s="167"/>
      <c r="O90" s="167"/>
      <c r="P90" s="167"/>
      <c r="Q90" s="167"/>
      <c r="R90" s="167"/>
      <c r="S90" s="167"/>
    </row>
    <row r="91" spans="1:19" ht="17.25" customHeight="1" x14ac:dyDescent="0.2">
      <c r="A91" s="83" t="str">
        <f>Global!A91</f>
        <v>Puntos por Marcador Atinado</v>
      </c>
      <c r="B91" s="83"/>
      <c r="C91" s="93"/>
      <c r="D91" s="83"/>
      <c r="E91" s="94">
        <f>Global!E91</f>
        <v>1</v>
      </c>
      <c r="F91" s="53"/>
      <c r="G91" s="268"/>
      <c r="H91" s="53"/>
      <c r="I91" s="57"/>
      <c r="J91" s="30"/>
      <c r="K91" s="167"/>
      <c r="L91" s="167"/>
      <c r="M91" s="167"/>
      <c r="N91" s="167"/>
      <c r="O91" s="167"/>
      <c r="P91" s="167"/>
      <c r="Q91" s="167"/>
      <c r="R91" s="167"/>
      <c r="S91" s="167"/>
    </row>
    <row r="92" spans="1:19" ht="17.25" customHeight="1" x14ac:dyDescent="0.2">
      <c r="A92" s="83" t="str">
        <f>Global!A92</f>
        <v>Puntos por Ganador/Empate Atinado</v>
      </c>
      <c r="B92" s="83"/>
      <c r="C92" s="93"/>
      <c r="D92" s="85"/>
      <c r="E92" s="94">
        <f>Global!E92</f>
        <v>3</v>
      </c>
      <c r="F92" s="53"/>
      <c r="G92" s="268"/>
      <c r="H92" s="53"/>
      <c r="I92" s="57"/>
      <c r="J92" s="30"/>
      <c r="K92" s="167"/>
      <c r="L92" s="167"/>
      <c r="M92" s="167"/>
      <c r="N92" s="167"/>
      <c r="O92" s="167"/>
      <c r="P92" s="167"/>
      <c r="Q92" s="167"/>
      <c r="R92" s="167"/>
      <c r="S92" s="167"/>
    </row>
    <row r="93" spans="1:19" ht="17.25" customHeight="1" x14ac:dyDescent="0.2">
      <c r="A93" s="83" t="str">
        <f>Global!A93</f>
        <v>Puntos por Ganador y Diferencia de Goles Atinado</v>
      </c>
      <c r="B93" s="84"/>
      <c r="C93" s="84"/>
      <c r="D93" s="85"/>
      <c r="E93" s="94">
        <f>Global!E93</f>
        <v>1</v>
      </c>
      <c r="F93" s="53"/>
      <c r="G93" s="268"/>
      <c r="H93" s="53"/>
      <c r="I93" s="57"/>
      <c r="J93" s="30"/>
      <c r="K93" s="167"/>
      <c r="L93" s="167"/>
      <c r="M93" s="167"/>
      <c r="N93" s="167"/>
      <c r="O93" s="167"/>
      <c r="P93" s="167"/>
      <c r="Q93" s="167"/>
      <c r="R93" s="167"/>
      <c r="S93" s="167"/>
    </row>
    <row r="94" spans="1:19" ht="17.25" customHeight="1" x14ac:dyDescent="0.2">
      <c r="A94" s="54"/>
      <c r="B94" s="55"/>
      <c r="C94" s="55"/>
      <c r="D94" s="53"/>
      <c r="E94" s="268"/>
      <c r="F94" s="53"/>
      <c r="G94" s="268"/>
      <c r="H94" s="53"/>
      <c r="I94" s="57"/>
      <c r="J94" s="30"/>
      <c r="K94" s="167"/>
      <c r="L94" s="167"/>
      <c r="M94" s="167"/>
      <c r="N94" s="167"/>
      <c r="O94" s="167"/>
      <c r="P94" s="167"/>
      <c r="Q94" s="167"/>
      <c r="R94" s="167"/>
      <c r="S94" s="167"/>
    </row>
    <row r="95" spans="1:19" ht="17.25" customHeight="1" x14ac:dyDescent="0.2">
      <c r="A95" s="87" t="str">
        <f>Global!A95</f>
        <v>CUARTOS DE FINAL</v>
      </c>
      <c r="B95" s="55"/>
      <c r="C95" s="55"/>
      <c r="D95" s="53"/>
      <c r="E95" s="268"/>
      <c r="F95" s="53"/>
      <c r="G95" s="268"/>
      <c r="H95" s="53"/>
      <c r="I95" s="57"/>
      <c r="J95" s="30"/>
      <c r="K95" s="167"/>
      <c r="L95" s="167"/>
      <c r="M95" s="167"/>
      <c r="N95" s="167"/>
      <c r="O95" s="167"/>
      <c r="P95" s="167"/>
      <c r="Q95" s="167"/>
      <c r="R95" s="167"/>
      <c r="S95" s="167"/>
    </row>
    <row r="96" spans="1:19" ht="17.25" customHeight="1" x14ac:dyDescent="0.2">
      <c r="A96" s="83" t="str">
        <f>Global!A96</f>
        <v>Puntos por Marcador Atinado</v>
      </c>
      <c r="B96" s="83"/>
      <c r="C96" s="93"/>
      <c r="D96" s="83"/>
      <c r="E96" s="94">
        <f>Global!E96</f>
        <v>1</v>
      </c>
      <c r="F96" s="53"/>
      <c r="G96" s="268"/>
      <c r="H96" s="53"/>
      <c r="I96" s="57"/>
      <c r="J96" s="30"/>
      <c r="K96" s="167"/>
      <c r="L96" s="167"/>
      <c r="M96" s="167"/>
      <c r="N96" s="167"/>
      <c r="O96" s="167"/>
      <c r="P96" s="167"/>
      <c r="Q96" s="167"/>
      <c r="R96" s="167"/>
      <c r="S96" s="167"/>
    </row>
    <row r="97" spans="1:19" ht="17.25" customHeight="1" x14ac:dyDescent="0.2">
      <c r="A97" s="83" t="str">
        <f>Global!A97</f>
        <v>Puntos por Ganador/Empate Atinado</v>
      </c>
      <c r="B97" s="83"/>
      <c r="C97" s="93"/>
      <c r="D97" s="85"/>
      <c r="E97" s="94">
        <f>Global!E97</f>
        <v>5</v>
      </c>
      <c r="F97" s="53"/>
      <c r="G97" s="268"/>
      <c r="H97" s="53"/>
      <c r="I97" s="57"/>
      <c r="J97" s="30"/>
      <c r="K97" s="167"/>
      <c r="L97" s="167"/>
      <c r="M97" s="167"/>
      <c r="N97" s="167"/>
      <c r="O97" s="167"/>
      <c r="P97" s="167"/>
      <c r="Q97" s="167"/>
      <c r="R97" s="167"/>
      <c r="S97" s="167"/>
    </row>
    <row r="98" spans="1:19" ht="17.25" customHeight="1" x14ac:dyDescent="0.2">
      <c r="A98" s="83" t="str">
        <f>Global!A98</f>
        <v>Puntos por Ganador y Diferencia de Goles Atinado</v>
      </c>
      <c r="B98" s="84"/>
      <c r="C98" s="84"/>
      <c r="D98" s="85"/>
      <c r="E98" s="94">
        <f>Global!E98</f>
        <v>1</v>
      </c>
      <c r="F98" s="53"/>
      <c r="G98" s="268"/>
      <c r="H98" s="53"/>
      <c r="I98" s="57"/>
      <c r="J98" s="30"/>
      <c r="K98" s="167"/>
      <c r="L98" s="167"/>
      <c r="M98" s="167"/>
      <c r="N98" s="167"/>
      <c r="O98" s="167"/>
      <c r="P98" s="167"/>
      <c r="Q98" s="167"/>
      <c r="R98" s="167"/>
      <c r="S98" s="167"/>
    </row>
    <row r="99" spans="1:19" ht="17.25" customHeight="1" x14ac:dyDescent="0.2">
      <c r="A99" s="54"/>
      <c r="B99" s="55"/>
      <c r="C99" s="55"/>
      <c r="D99" s="53"/>
      <c r="E99" s="268"/>
      <c r="F99" s="53"/>
      <c r="G99" s="268"/>
      <c r="H99" s="53"/>
      <c r="I99" s="57"/>
      <c r="J99" s="30"/>
      <c r="K99" s="167"/>
      <c r="L99" s="167"/>
      <c r="M99" s="167"/>
      <c r="N99" s="167"/>
      <c r="O99" s="167"/>
      <c r="P99" s="167"/>
      <c r="Q99" s="167"/>
      <c r="R99" s="167"/>
      <c r="S99" s="167"/>
    </row>
    <row r="100" spans="1:19" ht="17.25" customHeight="1" x14ac:dyDescent="0.2">
      <c r="A100" s="87" t="str">
        <f>Global!A100</f>
        <v>SEMIFINAL</v>
      </c>
      <c r="B100" s="55"/>
      <c r="C100" s="55"/>
      <c r="D100" s="53"/>
      <c r="E100" s="268"/>
      <c r="F100" s="53"/>
      <c r="G100" s="268"/>
      <c r="H100" s="53"/>
      <c r="I100" s="57"/>
      <c r="J100" s="30"/>
      <c r="K100" s="167"/>
      <c r="L100" s="167"/>
      <c r="M100" s="167"/>
      <c r="N100" s="167"/>
      <c r="O100" s="167"/>
      <c r="P100" s="167"/>
      <c r="Q100" s="167"/>
      <c r="R100" s="167"/>
      <c r="S100" s="167"/>
    </row>
    <row r="101" spans="1:19" ht="17.25" customHeight="1" x14ac:dyDescent="0.2">
      <c r="A101" s="83" t="str">
        <f>Global!A101</f>
        <v>Puntos por Marcador Atinado</v>
      </c>
      <c r="B101" s="83"/>
      <c r="C101" s="93"/>
      <c r="D101" s="83"/>
      <c r="E101" s="94">
        <f>Global!E101</f>
        <v>1</v>
      </c>
      <c r="F101" s="53"/>
      <c r="G101" s="268"/>
      <c r="H101" s="53"/>
      <c r="I101" s="57"/>
      <c r="J101" s="30"/>
      <c r="K101" s="167"/>
      <c r="L101" s="167"/>
      <c r="M101" s="167"/>
      <c r="N101" s="167"/>
      <c r="O101" s="167"/>
      <c r="P101" s="167"/>
      <c r="Q101" s="167"/>
      <c r="R101" s="167"/>
      <c r="S101" s="167"/>
    </row>
    <row r="102" spans="1:19" ht="17.25" customHeight="1" x14ac:dyDescent="0.2">
      <c r="A102" s="83" t="str">
        <f>Global!A102</f>
        <v>Puntos por Ganador/Empate Atinado</v>
      </c>
      <c r="B102" s="83"/>
      <c r="C102" s="93"/>
      <c r="D102" s="85"/>
      <c r="E102" s="94">
        <f>Global!E102</f>
        <v>7</v>
      </c>
      <c r="F102" s="53"/>
      <c r="G102" s="268"/>
      <c r="H102" s="53"/>
      <c r="I102" s="57"/>
      <c r="J102" s="30"/>
      <c r="K102" s="167"/>
      <c r="L102" s="167"/>
      <c r="M102" s="167"/>
      <c r="N102" s="167"/>
      <c r="O102" s="167"/>
      <c r="P102" s="167"/>
      <c r="Q102" s="167"/>
      <c r="R102" s="167"/>
      <c r="S102" s="167"/>
    </row>
    <row r="103" spans="1:19" ht="17.25" customHeight="1" x14ac:dyDescent="0.2">
      <c r="A103" s="83" t="str">
        <f>Global!A103</f>
        <v>Puntos por Ganador y Diferencia de Goles Atinado</v>
      </c>
      <c r="B103" s="84"/>
      <c r="C103" s="84"/>
      <c r="D103" s="85"/>
      <c r="E103" s="94">
        <f>Global!E103</f>
        <v>1</v>
      </c>
      <c r="F103" s="53"/>
      <c r="G103" s="268"/>
      <c r="H103" s="53"/>
      <c r="I103" s="57"/>
      <c r="J103" s="30"/>
      <c r="K103" s="167"/>
      <c r="L103" s="167"/>
      <c r="M103" s="167"/>
      <c r="N103" s="167"/>
      <c r="O103" s="167"/>
      <c r="P103" s="167"/>
      <c r="Q103" s="167"/>
      <c r="R103" s="167"/>
      <c r="S103" s="167"/>
    </row>
    <row r="104" spans="1:19" ht="17.25" customHeight="1" x14ac:dyDescent="0.2">
      <c r="A104" s="54"/>
      <c r="B104" s="55"/>
      <c r="C104" s="55"/>
      <c r="D104" s="53"/>
      <c r="E104" s="268"/>
      <c r="F104" s="53"/>
      <c r="G104" s="268"/>
      <c r="H104" s="53"/>
      <c r="I104" s="57"/>
      <c r="J104" s="30"/>
      <c r="K104" s="167"/>
      <c r="L104" s="167"/>
      <c r="M104" s="167"/>
      <c r="N104" s="167"/>
      <c r="O104" s="167"/>
      <c r="P104" s="167"/>
      <c r="Q104" s="167"/>
      <c r="R104" s="167"/>
      <c r="S104" s="167"/>
    </row>
    <row r="105" spans="1:19" ht="17.25" customHeight="1" x14ac:dyDescent="0.2">
      <c r="A105" s="87" t="str">
        <f>Global!A105</f>
        <v>TERCER LUGAR</v>
      </c>
      <c r="B105" s="55"/>
      <c r="C105" s="55"/>
      <c r="D105" s="53"/>
      <c r="E105" s="268"/>
      <c r="F105" s="53"/>
      <c r="G105" s="268"/>
      <c r="H105" s="53"/>
      <c r="I105" s="57"/>
      <c r="J105" s="30"/>
      <c r="K105" s="167"/>
      <c r="L105" s="167"/>
      <c r="M105" s="167"/>
      <c r="N105" s="167"/>
      <c r="O105" s="167"/>
      <c r="P105" s="167"/>
      <c r="Q105" s="167"/>
      <c r="R105" s="167"/>
      <c r="S105" s="167"/>
    </row>
    <row r="106" spans="1:19" ht="17.25" customHeight="1" x14ac:dyDescent="0.2">
      <c r="A106" s="83" t="str">
        <f>Global!A106</f>
        <v>Puntos por Marcador Atinado</v>
      </c>
      <c r="B106" s="83"/>
      <c r="C106" s="93"/>
      <c r="D106" s="83"/>
      <c r="E106" s="94">
        <f>Global!E106</f>
        <v>1</v>
      </c>
      <c r="F106" s="53"/>
      <c r="G106" s="268"/>
      <c r="H106" s="53"/>
      <c r="I106" s="57"/>
      <c r="J106" s="30"/>
      <c r="K106" s="167"/>
      <c r="L106" s="167"/>
      <c r="M106" s="167"/>
      <c r="N106" s="167"/>
      <c r="O106" s="167"/>
      <c r="P106" s="167"/>
      <c r="Q106" s="167"/>
      <c r="R106" s="167"/>
      <c r="S106" s="167"/>
    </row>
    <row r="107" spans="1:19" ht="17.25" customHeight="1" x14ac:dyDescent="0.2">
      <c r="A107" s="83" t="str">
        <f>Global!A107</f>
        <v>Puntos por Ganador/Empate Atinado</v>
      </c>
      <c r="B107" s="83"/>
      <c r="C107" s="93"/>
      <c r="D107" s="85"/>
      <c r="E107" s="94">
        <f>Global!E107</f>
        <v>8</v>
      </c>
      <c r="F107" s="53"/>
      <c r="G107" s="268"/>
      <c r="H107" s="53"/>
      <c r="I107" s="57"/>
      <c r="J107" s="30"/>
      <c r="K107" s="167"/>
      <c r="L107" s="167"/>
      <c r="M107" s="167"/>
      <c r="N107" s="167"/>
      <c r="O107" s="167"/>
      <c r="P107" s="167"/>
      <c r="Q107" s="167"/>
      <c r="R107" s="167"/>
      <c r="S107" s="167"/>
    </row>
    <row r="108" spans="1:19" ht="17.25" customHeight="1" x14ac:dyDescent="0.2">
      <c r="A108" s="83" t="str">
        <f>Global!A108</f>
        <v>Puntos por Ganador y Diferencia de Goles Atinado</v>
      </c>
      <c r="B108" s="84"/>
      <c r="C108" s="84"/>
      <c r="D108" s="85"/>
      <c r="E108" s="94">
        <f>Global!E108</f>
        <v>1</v>
      </c>
      <c r="F108" s="53"/>
      <c r="G108" s="268"/>
      <c r="H108" s="53"/>
      <c r="I108" s="57"/>
      <c r="J108" s="30"/>
      <c r="K108" s="167"/>
      <c r="L108" s="167"/>
      <c r="M108" s="167"/>
      <c r="N108" s="167"/>
      <c r="O108" s="167"/>
      <c r="P108" s="167"/>
      <c r="Q108" s="167"/>
      <c r="R108" s="167"/>
      <c r="S108" s="167"/>
    </row>
    <row r="109" spans="1:19" ht="17.25" customHeight="1" x14ac:dyDescent="0.2">
      <c r="A109" s="83"/>
      <c r="B109" s="84"/>
      <c r="C109" s="84"/>
      <c r="D109" s="85"/>
      <c r="E109" s="94"/>
      <c r="F109" s="53"/>
      <c r="G109" s="268"/>
      <c r="H109" s="53"/>
      <c r="I109" s="57"/>
      <c r="J109" s="30"/>
      <c r="K109" s="167"/>
      <c r="L109" s="167"/>
      <c r="M109" s="167"/>
      <c r="N109" s="167"/>
      <c r="O109" s="167"/>
      <c r="P109" s="167"/>
      <c r="Q109" s="167"/>
      <c r="R109" s="167"/>
      <c r="S109" s="167"/>
    </row>
    <row r="110" spans="1:19" ht="17.25" customHeight="1" x14ac:dyDescent="0.2">
      <c r="A110" s="87" t="str">
        <f>Global!A110</f>
        <v>FINAL</v>
      </c>
      <c r="B110" s="55"/>
      <c r="C110" s="55"/>
      <c r="D110" s="53"/>
      <c r="E110" s="268"/>
      <c r="F110" s="53"/>
      <c r="G110" s="268"/>
      <c r="H110" s="53"/>
      <c r="I110" s="57"/>
      <c r="J110" s="30"/>
      <c r="K110" s="167"/>
      <c r="L110" s="167"/>
      <c r="M110" s="167"/>
      <c r="N110" s="167"/>
      <c r="O110" s="167"/>
      <c r="P110" s="167"/>
      <c r="Q110" s="167"/>
      <c r="R110" s="167"/>
      <c r="S110" s="167"/>
    </row>
    <row r="111" spans="1:19" ht="17.25" customHeight="1" x14ac:dyDescent="0.2">
      <c r="A111" s="83" t="str">
        <f>Global!A111</f>
        <v>Puntos por Marcador Atinado</v>
      </c>
      <c r="B111" s="83"/>
      <c r="C111" s="93"/>
      <c r="D111" s="83"/>
      <c r="E111" s="94">
        <f>Global!E111</f>
        <v>1</v>
      </c>
      <c r="F111" s="53"/>
      <c r="G111" s="268"/>
      <c r="H111" s="53"/>
      <c r="I111" s="57"/>
      <c r="J111" s="30"/>
      <c r="K111" s="167"/>
      <c r="L111" s="167"/>
      <c r="M111" s="167"/>
      <c r="N111" s="167"/>
      <c r="O111" s="167"/>
      <c r="P111" s="167"/>
      <c r="Q111" s="167"/>
      <c r="R111" s="167"/>
      <c r="S111" s="167"/>
    </row>
    <row r="112" spans="1:19" ht="17.25" customHeight="1" x14ac:dyDescent="0.2">
      <c r="A112" s="83" t="str">
        <f>Global!A112</f>
        <v>Puntos por Ganador/Empate Atinado</v>
      </c>
      <c r="B112" s="83"/>
      <c r="C112" s="93"/>
      <c r="D112" s="85"/>
      <c r="E112" s="94">
        <f>Global!E112</f>
        <v>10</v>
      </c>
      <c r="F112" s="53"/>
      <c r="G112" s="268"/>
      <c r="H112" s="53"/>
      <c r="I112" s="57"/>
      <c r="J112" s="30"/>
      <c r="K112" s="167"/>
      <c r="L112" s="167"/>
      <c r="M112" s="167"/>
      <c r="N112" s="167"/>
      <c r="O112" s="167"/>
      <c r="P112" s="167"/>
      <c r="Q112" s="167"/>
      <c r="R112" s="167"/>
      <c r="S112" s="167"/>
    </row>
    <row r="113" spans="1:19" ht="17.25" customHeight="1" x14ac:dyDescent="0.2">
      <c r="A113" s="83" t="str">
        <f>Global!A113</f>
        <v>Puntos por Ganador y Diferencia de Goles Atinado</v>
      </c>
      <c r="B113" s="84"/>
      <c r="C113" s="84"/>
      <c r="D113" s="85"/>
      <c r="E113" s="94">
        <f>Global!E113</f>
        <v>1</v>
      </c>
      <c r="F113" s="53"/>
      <c r="G113" s="268"/>
      <c r="H113" s="53"/>
      <c r="I113" s="57"/>
      <c r="J113" s="30"/>
      <c r="K113" s="167"/>
      <c r="L113" s="167"/>
      <c r="M113" s="167"/>
      <c r="N113" s="167"/>
      <c r="O113" s="167"/>
      <c r="P113" s="167"/>
      <c r="Q113" s="167"/>
      <c r="R113" s="167"/>
      <c r="S113" s="167"/>
    </row>
    <row r="114" spans="1:19" ht="17.25" customHeight="1" x14ac:dyDescent="0.2">
      <c r="A114" s="54"/>
      <c r="B114" s="55"/>
      <c r="C114" s="55"/>
      <c r="D114" s="53"/>
      <c r="E114" s="268"/>
      <c r="F114" s="53"/>
      <c r="G114" s="268"/>
      <c r="H114" s="53"/>
      <c r="I114" s="57"/>
      <c r="J114" s="30"/>
      <c r="K114" s="167"/>
      <c r="L114" s="167"/>
      <c r="M114" s="167"/>
      <c r="N114" s="167"/>
      <c r="O114" s="167"/>
      <c r="P114" s="167"/>
      <c r="Q114" s="167"/>
      <c r="R114" s="167"/>
      <c r="S114" s="167"/>
    </row>
    <row r="115" spans="1:19" ht="17.25" customHeight="1" x14ac:dyDescent="0.2">
      <c r="A115" s="54"/>
      <c r="B115" s="55"/>
      <c r="C115" s="55"/>
      <c r="D115" s="53"/>
      <c r="E115" s="268"/>
      <c r="F115" s="53"/>
      <c r="G115" s="268"/>
      <c r="H115" s="53"/>
      <c r="I115" s="57"/>
      <c r="J115" s="30"/>
      <c r="K115" s="167"/>
      <c r="L115" s="167"/>
      <c r="M115" s="167"/>
      <c r="N115" s="167"/>
      <c r="O115" s="167"/>
      <c r="P115" s="167"/>
      <c r="Q115" s="167"/>
      <c r="R115" s="167"/>
      <c r="S115" s="167"/>
    </row>
    <row r="116" spans="1:19" ht="17.25" customHeight="1" x14ac:dyDescent="0.2">
      <c r="A116" s="54"/>
      <c r="B116" s="55"/>
      <c r="C116" s="55"/>
      <c r="D116" s="53"/>
      <c r="E116" s="268"/>
      <c r="F116" s="53"/>
      <c r="G116" s="268"/>
      <c r="H116" s="53"/>
      <c r="I116" s="57"/>
      <c r="J116" s="30"/>
      <c r="K116" s="167"/>
      <c r="L116" s="167"/>
      <c r="M116" s="167"/>
      <c r="N116" s="167"/>
      <c r="O116" s="167"/>
      <c r="P116" s="167"/>
      <c r="Q116" s="167"/>
      <c r="R116" s="167"/>
      <c r="S116" s="167"/>
    </row>
    <row r="117" spans="1:19" ht="17.25" customHeight="1" x14ac:dyDescent="0.2">
      <c r="A117" s="54"/>
      <c r="B117" s="55"/>
      <c r="C117" s="55"/>
      <c r="D117" s="53"/>
      <c r="E117" s="268"/>
      <c r="F117" s="53"/>
      <c r="G117" s="268"/>
      <c r="H117" s="53"/>
      <c r="I117" s="57"/>
      <c r="J117" s="30"/>
      <c r="K117" s="167"/>
      <c r="L117" s="167"/>
      <c r="M117" s="167"/>
      <c r="N117" s="167"/>
      <c r="O117" s="167"/>
      <c r="P117" s="167"/>
      <c r="Q117" s="167"/>
      <c r="R117" s="167"/>
      <c r="S117" s="167"/>
    </row>
    <row r="118" spans="1:19" ht="17.25" customHeight="1" x14ac:dyDescent="0.2">
      <c r="A118" s="54"/>
      <c r="B118" s="55"/>
      <c r="C118" s="55"/>
      <c r="D118" s="53"/>
      <c r="E118" s="268"/>
      <c r="F118" s="53"/>
      <c r="G118" s="268"/>
      <c r="H118" s="53"/>
      <c r="I118" s="57"/>
      <c r="J118" s="30"/>
      <c r="K118" s="167"/>
      <c r="L118" s="167"/>
      <c r="M118" s="167"/>
      <c r="N118" s="167"/>
      <c r="O118" s="167"/>
      <c r="P118" s="167"/>
      <c r="Q118" s="167"/>
      <c r="R118" s="167"/>
      <c r="S118" s="167"/>
    </row>
    <row r="119" spans="1:19" ht="17.25" customHeight="1" x14ac:dyDescent="0.2">
      <c r="A119" s="54"/>
      <c r="B119" s="55"/>
      <c r="C119" s="55"/>
      <c r="D119" s="53"/>
      <c r="E119" s="268"/>
      <c r="F119" s="53"/>
      <c r="G119" s="268"/>
      <c r="H119" s="53"/>
      <c r="I119" s="57"/>
      <c r="J119" s="30"/>
      <c r="K119" s="167"/>
      <c r="L119" s="167"/>
      <c r="M119" s="167"/>
      <c r="N119" s="167"/>
      <c r="O119" s="167"/>
      <c r="P119" s="167"/>
      <c r="Q119" s="167"/>
      <c r="R119" s="167"/>
      <c r="S119" s="167"/>
    </row>
    <row r="120" spans="1:19" ht="17.25" customHeight="1" x14ac:dyDescent="0.2">
      <c r="A120" s="54"/>
      <c r="B120" s="55"/>
      <c r="C120" s="55"/>
      <c r="D120" s="53"/>
      <c r="E120" s="268"/>
      <c r="F120" s="53"/>
      <c r="G120" s="268"/>
      <c r="H120" s="53"/>
      <c r="I120" s="57"/>
      <c r="J120" s="30"/>
      <c r="K120" s="167"/>
      <c r="L120" s="167"/>
      <c r="M120" s="167"/>
      <c r="N120" s="167"/>
      <c r="O120" s="167"/>
      <c r="P120" s="167"/>
      <c r="Q120" s="167"/>
      <c r="R120" s="167"/>
      <c r="S120" s="167"/>
    </row>
  </sheetData>
  <sheetProtection sheet="1" objects="1" scenarios="1"/>
  <mergeCells count="3">
    <mergeCell ref="A1:N1"/>
    <mergeCell ref="B3:D3"/>
    <mergeCell ref="B4:D4"/>
  </mergeCells>
  <dataValidations count="1">
    <dataValidation type="whole" allowBlank="1" showInputMessage="1" showErrorMessage="1" sqref="E3:E85 E114:E120 E89:E90 E94:E95 E99:E100 E104:E105 E110" xr:uid="{92502684-8708-4A1C-9696-02D9CB0E9FF4}">
      <formula1>0</formula1>
      <formula2>20</formula2>
    </dataValidation>
  </dataValidations>
  <hyperlinks>
    <hyperlink ref="A1:N1" location="Global!A1" display="Quiniela Mundial 2010" xr:uid="{EDEEF101-1B67-4444-BCF8-E0486F6473FB}"/>
    <hyperlink ref="B4" r:id="rId1" xr:uid="{3F7BF368-D96D-4A29-9A11-E51A03D4858C}"/>
  </hyperlinks>
  <pageMargins left="0.7" right="0.7" top="0.75" bottom="0.75" header="0.3" footer="0.3"/>
  <pageSetup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H25"/>
  <sheetViews>
    <sheetView topLeftCell="A2" workbookViewId="0">
      <selection activeCell="A2" sqref="A1:N1048576"/>
    </sheetView>
  </sheetViews>
  <sheetFormatPr defaultRowHeight="12.75" x14ac:dyDescent="0.2"/>
  <cols>
    <col min="1" max="1" width="6.42578125" style="19" customWidth="1"/>
    <col min="2" max="2" width="109.7109375" style="22" customWidth="1"/>
    <col min="3" max="256" width="9.140625" style="22"/>
    <col min="257" max="257" width="6.42578125" style="22" customWidth="1"/>
    <col min="258" max="258" width="109.7109375" style="22" customWidth="1"/>
    <col min="259" max="512" width="9.140625" style="22"/>
    <col min="513" max="513" width="6.42578125" style="22" customWidth="1"/>
    <col min="514" max="514" width="109.7109375" style="22" customWidth="1"/>
    <col min="515" max="768" width="9.140625" style="22"/>
    <col min="769" max="769" width="6.42578125" style="22" customWidth="1"/>
    <col min="770" max="770" width="109.7109375" style="22" customWidth="1"/>
    <col min="771" max="1024" width="9.140625" style="22"/>
    <col min="1025" max="1025" width="6.42578125" style="22" customWidth="1"/>
    <col min="1026" max="1026" width="109.7109375" style="22" customWidth="1"/>
    <col min="1027" max="1280" width="9.140625" style="22"/>
    <col min="1281" max="1281" width="6.42578125" style="22" customWidth="1"/>
    <col min="1282" max="1282" width="109.7109375" style="22" customWidth="1"/>
    <col min="1283" max="1536" width="9.140625" style="22"/>
    <col min="1537" max="1537" width="6.42578125" style="22" customWidth="1"/>
    <col min="1538" max="1538" width="109.7109375" style="22" customWidth="1"/>
    <col min="1539" max="1792" width="9.140625" style="22"/>
    <col min="1793" max="1793" width="6.42578125" style="22" customWidth="1"/>
    <col min="1794" max="1794" width="109.7109375" style="22" customWidth="1"/>
    <col min="1795" max="2048" width="9.140625" style="22"/>
    <col min="2049" max="2049" width="6.42578125" style="22" customWidth="1"/>
    <col min="2050" max="2050" width="109.7109375" style="22" customWidth="1"/>
    <col min="2051" max="2304" width="9.140625" style="22"/>
    <col min="2305" max="2305" width="6.42578125" style="22" customWidth="1"/>
    <col min="2306" max="2306" width="109.7109375" style="22" customWidth="1"/>
    <col min="2307" max="2560" width="9.140625" style="22"/>
    <col min="2561" max="2561" width="6.42578125" style="22" customWidth="1"/>
    <col min="2562" max="2562" width="109.7109375" style="22" customWidth="1"/>
    <col min="2563" max="2816" width="9.140625" style="22"/>
    <col min="2817" max="2817" width="6.42578125" style="22" customWidth="1"/>
    <col min="2818" max="2818" width="109.7109375" style="22" customWidth="1"/>
    <col min="2819" max="3072" width="9.140625" style="22"/>
    <col min="3073" max="3073" width="6.42578125" style="22" customWidth="1"/>
    <col min="3074" max="3074" width="109.7109375" style="22" customWidth="1"/>
    <col min="3075" max="3328" width="9.140625" style="22"/>
    <col min="3329" max="3329" width="6.42578125" style="22" customWidth="1"/>
    <col min="3330" max="3330" width="109.7109375" style="22" customWidth="1"/>
    <col min="3331" max="3584" width="9.140625" style="22"/>
    <col min="3585" max="3585" width="6.42578125" style="22" customWidth="1"/>
    <col min="3586" max="3586" width="109.7109375" style="22" customWidth="1"/>
    <col min="3587" max="3840" width="9.140625" style="22"/>
    <col min="3841" max="3841" width="6.42578125" style="22" customWidth="1"/>
    <col min="3842" max="3842" width="109.7109375" style="22" customWidth="1"/>
    <col min="3843" max="4096" width="9.140625" style="22"/>
    <col min="4097" max="4097" width="6.42578125" style="22" customWidth="1"/>
    <col min="4098" max="4098" width="109.7109375" style="22" customWidth="1"/>
    <col min="4099" max="4352" width="9.140625" style="22"/>
    <col min="4353" max="4353" width="6.42578125" style="22" customWidth="1"/>
    <col min="4354" max="4354" width="109.7109375" style="22" customWidth="1"/>
    <col min="4355" max="4608" width="9.140625" style="22"/>
    <col min="4609" max="4609" width="6.42578125" style="22" customWidth="1"/>
    <col min="4610" max="4610" width="109.7109375" style="22" customWidth="1"/>
    <col min="4611" max="4864" width="9.140625" style="22"/>
    <col min="4865" max="4865" width="6.42578125" style="22" customWidth="1"/>
    <col min="4866" max="4866" width="109.7109375" style="22" customWidth="1"/>
    <col min="4867" max="5120" width="9.140625" style="22"/>
    <col min="5121" max="5121" width="6.42578125" style="22" customWidth="1"/>
    <col min="5122" max="5122" width="109.7109375" style="22" customWidth="1"/>
    <col min="5123" max="5376" width="9.140625" style="22"/>
    <col min="5377" max="5377" width="6.42578125" style="22" customWidth="1"/>
    <col min="5378" max="5378" width="109.7109375" style="22" customWidth="1"/>
    <col min="5379" max="5632" width="9.140625" style="22"/>
    <col min="5633" max="5633" width="6.42578125" style="22" customWidth="1"/>
    <col min="5634" max="5634" width="109.7109375" style="22" customWidth="1"/>
    <col min="5635" max="5888" width="9.140625" style="22"/>
    <col min="5889" max="5889" width="6.42578125" style="22" customWidth="1"/>
    <col min="5890" max="5890" width="109.7109375" style="22" customWidth="1"/>
    <col min="5891" max="6144" width="9.140625" style="22"/>
    <col min="6145" max="6145" width="6.42578125" style="22" customWidth="1"/>
    <col min="6146" max="6146" width="109.7109375" style="22" customWidth="1"/>
    <col min="6147" max="6400" width="9.140625" style="22"/>
    <col min="6401" max="6401" width="6.42578125" style="22" customWidth="1"/>
    <col min="6402" max="6402" width="109.7109375" style="22" customWidth="1"/>
    <col min="6403" max="6656" width="9.140625" style="22"/>
    <col min="6657" max="6657" width="6.42578125" style="22" customWidth="1"/>
    <col min="6658" max="6658" width="109.7109375" style="22" customWidth="1"/>
    <col min="6659" max="6912" width="9.140625" style="22"/>
    <col min="6913" max="6913" width="6.42578125" style="22" customWidth="1"/>
    <col min="6914" max="6914" width="109.7109375" style="22" customWidth="1"/>
    <col min="6915" max="7168" width="9.140625" style="22"/>
    <col min="7169" max="7169" width="6.42578125" style="22" customWidth="1"/>
    <col min="7170" max="7170" width="109.7109375" style="22" customWidth="1"/>
    <col min="7171" max="7424" width="9.140625" style="22"/>
    <col min="7425" max="7425" width="6.42578125" style="22" customWidth="1"/>
    <col min="7426" max="7426" width="109.7109375" style="22" customWidth="1"/>
    <col min="7427" max="7680" width="9.140625" style="22"/>
    <col min="7681" max="7681" width="6.42578125" style="22" customWidth="1"/>
    <col min="7682" max="7682" width="109.7109375" style="22" customWidth="1"/>
    <col min="7683" max="7936" width="9.140625" style="22"/>
    <col min="7937" max="7937" width="6.42578125" style="22" customWidth="1"/>
    <col min="7938" max="7938" width="109.7109375" style="22" customWidth="1"/>
    <col min="7939" max="8192" width="9.140625" style="22"/>
    <col min="8193" max="8193" width="6.42578125" style="22" customWidth="1"/>
    <col min="8194" max="8194" width="109.7109375" style="22" customWidth="1"/>
    <col min="8195" max="8448" width="9.140625" style="22"/>
    <col min="8449" max="8449" width="6.42578125" style="22" customWidth="1"/>
    <col min="8450" max="8450" width="109.7109375" style="22" customWidth="1"/>
    <col min="8451" max="8704" width="9.140625" style="22"/>
    <col min="8705" max="8705" width="6.42578125" style="22" customWidth="1"/>
    <col min="8706" max="8706" width="109.7109375" style="22" customWidth="1"/>
    <col min="8707" max="8960" width="9.140625" style="22"/>
    <col min="8961" max="8961" width="6.42578125" style="22" customWidth="1"/>
    <col min="8962" max="8962" width="109.7109375" style="22" customWidth="1"/>
    <col min="8963" max="9216" width="9.140625" style="22"/>
    <col min="9217" max="9217" width="6.42578125" style="22" customWidth="1"/>
    <col min="9218" max="9218" width="109.7109375" style="22" customWidth="1"/>
    <col min="9219" max="9472" width="9.140625" style="22"/>
    <col min="9473" max="9473" width="6.42578125" style="22" customWidth="1"/>
    <col min="9474" max="9474" width="109.7109375" style="22" customWidth="1"/>
    <col min="9475" max="9728" width="9.140625" style="22"/>
    <col min="9729" max="9729" width="6.42578125" style="22" customWidth="1"/>
    <col min="9730" max="9730" width="109.7109375" style="22" customWidth="1"/>
    <col min="9731" max="9984" width="9.140625" style="22"/>
    <col min="9985" max="9985" width="6.42578125" style="22" customWidth="1"/>
    <col min="9986" max="9986" width="109.7109375" style="22" customWidth="1"/>
    <col min="9987" max="10240" width="9.140625" style="22"/>
    <col min="10241" max="10241" width="6.42578125" style="22" customWidth="1"/>
    <col min="10242" max="10242" width="109.7109375" style="22" customWidth="1"/>
    <col min="10243" max="10496" width="9.140625" style="22"/>
    <col min="10497" max="10497" width="6.42578125" style="22" customWidth="1"/>
    <col min="10498" max="10498" width="109.7109375" style="22" customWidth="1"/>
    <col min="10499" max="10752" width="9.140625" style="22"/>
    <col min="10753" max="10753" width="6.42578125" style="22" customWidth="1"/>
    <col min="10754" max="10754" width="109.7109375" style="22" customWidth="1"/>
    <col min="10755" max="11008" width="9.140625" style="22"/>
    <col min="11009" max="11009" width="6.42578125" style="22" customWidth="1"/>
    <col min="11010" max="11010" width="109.7109375" style="22" customWidth="1"/>
    <col min="11011" max="11264" width="9.140625" style="22"/>
    <col min="11265" max="11265" width="6.42578125" style="22" customWidth="1"/>
    <col min="11266" max="11266" width="109.7109375" style="22" customWidth="1"/>
    <col min="11267" max="11520" width="9.140625" style="22"/>
    <col min="11521" max="11521" width="6.42578125" style="22" customWidth="1"/>
    <col min="11522" max="11522" width="109.7109375" style="22" customWidth="1"/>
    <col min="11523" max="11776" width="9.140625" style="22"/>
    <col min="11777" max="11777" width="6.42578125" style="22" customWidth="1"/>
    <col min="11778" max="11778" width="109.7109375" style="22" customWidth="1"/>
    <col min="11779" max="12032" width="9.140625" style="22"/>
    <col min="12033" max="12033" width="6.42578125" style="22" customWidth="1"/>
    <col min="12034" max="12034" width="109.7109375" style="22" customWidth="1"/>
    <col min="12035" max="12288" width="9.140625" style="22"/>
    <col min="12289" max="12289" width="6.42578125" style="22" customWidth="1"/>
    <col min="12290" max="12290" width="109.7109375" style="22" customWidth="1"/>
    <col min="12291" max="12544" width="9.140625" style="22"/>
    <col min="12545" max="12545" width="6.42578125" style="22" customWidth="1"/>
    <col min="12546" max="12546" width="109.7109375" style="22" customWidth="1"/>
    <col min="12547" max="12800" width="9.140625" style="22"/>
    <col min="12801" max="12801" width="6.42578125" style="22" customWidth="1"/>
    <col min="12802" max="12802" width="109.7109375" style="22" customWidth="1"/>
    <col min="12803" max="13056" width="9.140625" style="22"/>
    <col min="13057" max="13057" width="6.42578125" style="22" customWidth="1"/>
    <col min="13058" max="13058" width="109.7109375" style="22" customWidth="1"/>
    <col min="13059" max="13312" width="9.140625" style="22"/>
    <col min="13313" max="13313" width="6.42578125" style="22" customWidth="1"/>
    <col min="13314" max="13314" width="109.7109375" style="22" customWidth="1"/>
    <col min="13315" max="13568" width="9.140625" style="22"/>
    <col min="13569" max="13569" width="6.42578125" style="22" customWidth="1"/>
    <col min="13570" max="13570" width="109.7109375" style="22" customWidth="1"/>
    <col min="13571" max="13824" width="9.140625" style="22"/>
    <col min="13825" max="13825" width="6.42578125" style="22" customWidth="1"/>
    <col min="13826" max="13826" width="109.7109375" style="22" customWidth="1"/>
    <col min="13827" max="14080" width="9.140625" style="22"/>
    <col min="14081" max="14081" width="6.42578125" style="22" customWidth="1"/>
    <col min="14082" max="14082" width="109.7109375" style="22" customWidth="1"/>
    <col min="14083" max="14336" width="9.140625" style="22"/>
    <col min="14337" max="14337" width="6.42578125" style="22" customWidth="1"/>
    <col min="14338" max="14338" width="109.7109375" style="22" customWidth="1"/>
    <col min="14339" max="14592" width="9.140625" style="22"/>
    <col min="14593" max="14593" width="6.42578125" style="22" customWidth="1"/>
    <col min="14594" max="14594" width="109.7109375" style="22" customWidth="1"/>
    <col min="14595" max="14848" width="9.140625" style="22"/>
    <col min="14849" max="14849" width="6.42578125" style="22" customWidth="1"/>
    <col min="14850" max="14850" width="109.7109375" style="22" customWidth="1"/>
    <col min="14851" max="15104" width="9.140625" style="22"/>
    <col min="15105" max="15105" width="6.42578125" style="22" customWidth="1"/>
    <col min="15106" max="15106" width="109.7109375" style="22" customWidth="1"/>
    <col min="15107" max="15360" width="9.140625" style="22"/>
    <col min="15361" max="15361" width="6.42578125" style="22" customWidth="1"/>
    <col min="15362" max="15362" width="109.7109375" style="22" customWidth="1"/>
    <col min="15363" max="15616" width="9.140625" style="22"/>
    <col min="15617" max="15617" width="6.42578125" style="22" customWidth="1"/>
    <col min="15618" max="15618" width="109.7109375" style="22" customWidth="1"/>
    <col min="15619" max="15872" width="9.140625" style="22"/>
    <col min="15873" max="15873" width="6.42578125" style="22" customWidth="1"/>
    <col min="15874" max="15874" width="109.7109375" style="22" customWidth="1"/>
    <col min="15875" max="16128" width="9.140625" style="22"/>
    <col min="16129" max="16129" width="6.42578125" style="22" customWidth="1"/>
    <col min="16130" max="16130" width="109.7109375" style="22" customWidth="1"/>
    <col min="16131" max="16384" width="9.140625" style="22"/>
  </cols>
  <sheetData>
    <row r="1" spans="1:8" s="11" customFormat="1" ht="23.25" x14ac:dyDescent="0.3">
      <c r="A1" s="3"/>
      <c r="B1" s="102" t="s">
        <v>82</v>
      </c>
      <c r="C1" s="4"/>
      <c r="D1" s="2"/>
      <c r="E1" s="2"/>
      <c r="F1" s="2"/>
      <c r="G1" s="2"/>
      <c r="H1" s="2"/>
    </row>
    <row r="2" spans="1:8" s="11" customFormat="1" ht="20.25" x14ac:dyDescent="0.3">
      <c r="A2" s="3"/>
      <c r="B2" s="103" t="s">
        <v>15</v>
      </c>
      <c r="C2" s="28"/>
      <c r="D2" s="2"/>
      <c r="E2" s="2"/>
      <c r="F2" s="2"/>
      <c r="G2" s="2"/>
      <c r="H2" s="2"/>
    </row>
    <row r="3" spans="1:8" s="12" customFormat="1" ht="12.75" customHeight="1" x14ac:dyDescent="0.2">
      <c r="A3" s="5"/>
      <c r="B3" s="58"/>
      <c r="C3" s="104"/>
      <c r="D3" s="6"/>
      <c r="E3" s="6"/>
      <c r="F3" s="6"/>
      <c r="G3" s="6"/>
      <c r="H3" s="6"/>
    </row>
    <row r="4" spans="1:8" s="21" customFormat="1" ht="32.25" customHeight="1" x14ac:dyDescent="0.2">
      <c r="A4" s="16">
        <v>1</v>
      </c>
      <c r="B4" s="60" t="s">
        <v>45</v>
      </c>
      <c r="C4" s="20"/>
      <c r="D4" s="20"/>
      <c r="E4" s="20"/>
      <c r="F4" s="20"/>
      <c r="G4" s="20"/>
      <c r="H4" s="20"/>
    </row>
    <row r="5" spans="1:8" s="21" customFormat="1" ht="30.75" customHeight="1" x14ac:dyDescent="0.2">
      <c r="A5" s="5">
        <v>2</v>
      </c>
      <c r="B5" s="7" t="s">
        <v>16</v>
      </c>
      <c r="C5" s="20"/>
      <c r="D5" s="20"/>
      <c r="E5" s="20"/>
      <c r="F5" s="20"/>
      <c r="G5" s="20"/>
      <c r="H5" s="20"/>
    </row>
    <row r="6" spans="1:8" s="21" customFormat="1" ht="42" customHeight="1" x14ac:dyDescent="0.2">
      <c r="A6" s="16">
        <v>3</v>
      </c>
      <c r="B6" s="59" t="s">
        <v>86</v>
      </c>
      <c r="C6" s="20"/>
      <c r="D6" s="20"/>
      <c r="E6" s="20"/>
      <c r="F6" s="20"/>
      <c r="G6" s="20"/>
      <c r="H6" s="20"/>
    </row>
    <row r="7" spans="1:8" s="21" customFormat="1" ht="63.75" x14ac:dyDescent="0.2">
      <c r="A7" s="5">
        <v>4</v>
      </c>
      <c r="B7" s="58" t="s">
        <v>216</v>
      </c>
      <c r="C7" s="20"/>
      <c r="D7" s="20"/>
      <c r="E7" s="20"/>
      <c r="F7" s="20"/>
      <c r="G7" s="20"/>
      <c r="H7" s="20"/>
    </row>
    <row r="8" spans="1:8" s="21" customFormat="1" ht="21.75" customHeight="1" x14ac:dyDescent="0.2">
      <c r="A8" s="16">
        <v>5</v>
      </c>
      <c r="B8" s="59" t="s">
        <v>87</v>
      </c>
      <c r="C8" s="20"/>
      <c r="D8" s="20"/>
      <c r="E8" s="20"/>
      <c r="F8" s="20"/>
      <c r="G8" s="20"/>
      <c r="H8" s="20"/>
    </row>
    <row r="9" spans="1:8" s="21" customFormat="1" ht="25.5" x14ac:dyDescent="0.2">
      <c r="A9" s="5">
        <v>6</v>
      </c>
      <c r="B9" s="58" t="s">
        <v>218</v>
      </c>
      <c r="C9" s="20"/>
      <c r="D9" s="20"/>
      <c r="E9" s="20"/>
      <c r="F9" s="20"/>
      <c r="G9" s="20"/>
      <c r="H9" s="20"/>
    </row>
    <row r="10" spans="1:8" s="21" customFormat="1" ht="58.5" customHeight="1" x14ac:dyDescent="0.2">
      <c r="A10" s="16">
        <v>7</v>
      </c>
      <c r="B10" s="59" t="s">
        <v>70</v>
      </c>
      <c r="C10" s="20"/>
      <c r="D10" s="20"/>
      <c r="E10" s="20"/>
      <c r="F10" s="20"/>
      <c r="G10" s="20"/>
      <c r="H10" s="20"/>
    </row>
    <row r="11" spans="1:8" s="21" customFormat="1" x14ac:dyDescent="0.2">
      <c r="A11" s="5">
        <v>8</v>
      </c>
      <c r="B11" s="105" t="s">
        <v>46</v>
      </c>
      <c r="C11" s="20"/>
      <c r="D11" s="20"/>
      <c r="E11" s="20"/>
      <c r="F11" s="20"/>
      <c r="G11" s="20"/>
      <c r="H11" s="20"/>
    </row>
    <row r="12" spans="1:8" s="12" customFormat="1" x14ac:dyDescent="0.2">
      <c r="A12" s="5"/>
      <c r="B12" s="8"/>
      <c r="C12" s="6"/>
      <c r="D12" s="6"/>
      <c r="E12" s="6"/>
      <c r="F12" s="6"/>
      <c r="G12" s="6"/>
      <c r="H12" s="6"/>
    </row>
    <row r="13" spans="1:8" s="12" customFormat="1" ht="18" x14ac:dyDescent="0.2">
      <c r="A13" s="5"/>
      <c r="B13" s="103" t="s">
        <v>47</v>
      </c>
      <c r="C13" s="6"/>
      <c r="D13" s="6"/>
      <c r="E13" s="6"/>
      <c r="F13" s="6"/>
      <c r="G13" s="6"/>
      <c r="H13" s="6"/>
    </row>
    <row r="14" spans="1:8" s="11" customFormat="1" x14ac:dyDescent="0.2">
      <c r="A14" s="17"/>
      <c r="B14" s="58"/>
      <c r="C14" s="2"/>
      <c r="D14" s="2"/>
      <c r="E14" s="2"/>
      <c r="F14" s="2"/>
      <c r="G14" s="2"/>
      <c r="H14" s="2"/>
    </row>
    <row r="15" spans="1:8" s="11" customFormat="1" ht="25.5" x14ac:dyDescent="0.2">
      <c r="A15" s="16">
        <v>1</v>
      </c>
      <c r="B15" s="60" t="s">
        <v>48</v>
      </c>
      <c r="C15" s="2"/>
      <c r="D15" s="2"/>
      <c r="E15" s="2"/>
      <c r="F15" s="2"/>
      <c r="G15" s="2"/>
      <c r="H15" s="2"/>
    </row>
    <row r="16" spans="1:8" s="11" customFormat="1" ht="31.5" customHeight="1" x14ac:dyDescent="0.2">
      <c r="A16" s="5">
        <v>2</v>
      </c>
      <c r="B16" s="58" t="s">
        <v>49</v>
      </c>
      <c r="C16" s="2"/>
      <c r="D16" s="2"/>
      <c r="E16" s="2"/>
      <c r="F16" s="2"/>
      <c r="G16" s="2"/>
      <c r="H16" s="2"/>
    </row>
    <row r="17" spans="1:8" s="11" customFormat="1" ht="31.5" customHeight="1" x14ac:dyDescent="0.2">
      <c r="A17" s="16">
        <v>3</v>
      </c>
      <c r="B17" s="59" t="s">
        <v>88</v>
      </c>
      <c r="C17" s="2"/>
      <c r="D17" s="2"/>
      <c r="E17" s="2"/>
      <c r="F17" s="2"/>
      <c r="G17" s="2"/>
      <c r="H17" s="2"/>
    </row>
    <row r="18" spans="1:8" s="11" customFormat="1" ht="63.75" x14ac:dyDescent="0.2">
      <c r="A18" s="5">
        <v>4</v>
      </c>
      <c r="B18" s="58" t="s">
        <v>217</v>
      </c>
      <c r="C18" s="2"/>
      <c r="D18" s="2"/>
      <c r="E18" s="2"/>
      <c r="F18" s="2"/>
      <c r="G18" s="2"/>
      <c r="H18" s="2"/>
    </row>
    <row r="19" spans="1:8" s="11" customFormat="1" ht="24.75" customHeight="1" x14ac:dyDescent="0.2">
      <c r="A19" s="16">
        <v>5</v>
      </c>
      <c r="B19" s="59" t="s">
        <v>89</v>
      </c>
      <c r="C19" s="2"/>
      <c r="D19" s="2"/>
      <c r="E19" s="2"/>
      <c r="F19" s="2"/>
      <c r="G19" s="2"/>
      <c r="H19" s="2"/>
    </row>
    <row r="20" spans="1:8" s="11" customFormat="1" ht="25.5" x14ac:dyDescent="0.2">
      <c r="A20" s="5">
        <v>6</v>
      </c>
      <c r="B20" s="58" t="s">
        <v>219</v>
      </c>
      <c r="C20" s="2"/>
      <c r="D20" s="2"/>
      <c r="E20" s="2"/>
      <c r="F20" s="2"/>
      <c r="G20" s="2"/>
      <c r="H20" s="2"/>
    </row>
    <row r="21" spans="1:8" s="11" customFormat="1" ht="58.5" customHeight="1" x14ac:dyDescent="0.2">
      <c r="A21" s="16">
        <v>7</v>
      </c>
      <c r="B21" s="59" t="s">
        <v>71</v>
      </c>
      <c r="C21" s="2"/>
      <c r="D21" s="2"/>
      <c r="E21" s="2"/>
      <c r="F21" s="2"/>
      <c r="G21" s="2"/>
      <c r="H21" s="2"/>
    </row>
    <row r="22" spans="1:8" s="11" customFormat="1" ht="19.5" customHeight="1" x14ac:dyDescent="0.2">
      <c r="A22" s="5">
        <v>8</v>
      </c>
      <c r="B22" s="105" t="s">
        <v>50</v>
      </c>
      <c r="C22" s="2"/>
      <c r="D22" s="2"/>
      <c r="E22" s="2"/>
      <c r="F22" s="2"/>
      <c r="G22" s="2"/>
      <c r="H22" s="2"/>
    </row>
    <row r="23" spans="1:8" x14ac:dyDescent="0.2">
      <c r="A23" s="18"/>
      <c r="B23" s="18"/>
    </row>
    <row r="24" spans="1:8" x14ac:dyDescent="0.2">
      <c r="B24" s="18"/>
    </row>
    <row r="25" spans="1:8" x14ac:dyDescent="0.2">
      <c r="B25" s="18"/>
    </row>
  </sheetData>
  <sheetProtection sheet="1" objects="1" scenarios="1"/>
  <phoneticPr fontId="17" type="noConversion"/>
  <hyperlinks>
    <hyperlink ref="B1" location="Quiniela!A1" display="Quiniela Mundial 2010" xr:uid="{F19A200F-DAF7-43A8-9CAF-09A33086EF23}"/>
  </hyperlinks>
  <pageMargins left="0.75" right="0.75" top="1" bottom="1" header="0.5" footer="0.5"/>
  <pageSetup orientation="portrait"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39"/>
  <dimension ref="A1:S120"/>
  <sheetViews>
    <sheetView topLeftCell="A3" workbookViewId="0">
      <selection activeCell="A2" sqref="A1:N1048576"/>
    </sheetView>
  </sheetViews>
  <sheetFormatPr defaultColWidth="9.140625" defaultRowHeight="17.25" customHeight="1" x14ac:dyDescent="0.2"/>
  <cols>
    <col min="1" max="1" width="12" style="270" customWidth="1"/>
    <col min="2" max="2" width="10.7109375" style="271" customWidth="1"/>
    <col min="3" max="3" width="6.85546875" style="271" bestFit="1" customWidth="1"/>
    <col min="4" max="4" width="12.42578125" style="157" customWidth="1"/>
    <col min="5" max="5" width="3.7109375" style="272" customWidth="1"/>
    <col min="6" max="6" width="5.42578125" style="157" customWidth="1"/>
    <col min="7" max="7" width="3.85546875" style="272" customWidth="1"/>
    <col min="8" max="8" width="13" style="157" customWidth="1"/>
    <col min="9" max="9" width="5.85546875" style="273" customWidth="1"/>
    <col min="10" max="10" width="3" style="10" customWidth="1"/>
    <col min="11" max="11" width="5" style="274" customWidth="1"/>
    <col min="12" max="12" width="5.28515625" style="274" customWidth="1"/>
    <col min="13" max="13" width="6.5703125" style="275" customWidth="1"/>
    <col min="14" max="14" width="7.7109375" style="10" bestFit="1" customWidth="1"/>
    <col min="15" max="16384" width="9.140625" style="157"/>
  </cols>
  <sheetData>
    <row r="1" spans="1:19" ht="26.25" customHeight="1" x14ac:dyDescent="0.35">
      <c r="A1" s="352" t="s">
        <v>82</v>
      </c>
      <c r="B1" s="352"/>
      <c r="C1" s="352"/>
      <c r="D1" s="352"/>
      <c r="E1" s="352"/>
      <c r="F1" s="352"/>
      <c r="G1" s="352"/>
      <c r="H1" s="352"/>
      <c r="I1" s="352"/>
      <c r="J1" s="352"/>
      <c r="K1" s="352"/>
      <c r="L1" s="352"/>
      <c r="M1" s="352"/>
      <c r="N1" s="352"/>
      <c r="O1" s="161"/>
      <c r="P1" s="161"/>
      <c r="Q1" s="161"/>
      <c r="R1" s="161"/>
      <c r="S1" s="161"/>
    </row>
    <row r="2" spans="1:19" ht="12.75" customHeight="1" x14ac:dyDescent="0.3">
      <c r="A2" s="28"/>
      <c r="B2" s="28"/>
      <c r="C2" s="28"/>
      <c r="D2" s="28"/>
      <c r="E2" s="1"/>
      <c r="F2" s="28"/>
      <c r="G2" s="1"/>
      <c r="H2" s="28"/>
      <c r="I2" s="28"/>
      <c r="J2" s="28"/>
      <c r="K2" s="33"/>
      <c r="L2" s="33"/>
      <c r="M2" s="28"/>
      <c r="N2" s="28"/>
      <c r="O2" s="161"/>
      <c r="P2" s="161"/>
      <c r="Q2" s="161"/>
      <c r="R2" s="161"/>
      <c r="S2" s="161"/>
    </row>
    <row r="3" spans="1:19" ht="17.25" customHeight="1" x14ac:dyDescent="0.2">
      <c r="A3" s="191" t="s">
        <v>17</v>
      </c>
      <c r="B3" s="353" t="s">
        <v>177</v>
      </c>
      <c r="C3" s="353"/>
      <c r="D3" s="353"/>
      <c r="E3" s="192"/>
      <c r="F3" s="193"/>
      <c r="G3" s="192"/>
      <c r="H3" s="194"/>
      <c r="I3" s="195"/>
      <c r="J3" s="29"/>
      <c r="K3" s="34"/>
      <c r="L3" s="34"/>
      <c r="M3" s="196"/>
      <c r="N3" s="29"/>
      <c r="O3" s="161"/>
      <c r="P3" s="161"/>
      <c r="Q3" s="161"/>
      <c r="R3" s="161"/>
      <c r="S3" s="161"/>
    </row>
    <row r="4" spans="1:19" ht="17.25" customHeight="1" thickBot="1" x14ac:dyDescent="0.25">
      <c r="A4" s="197" t="s">
        <v>18</v>
      </c>
      <c r="B4" s="354" t="s">
        <v>179</v>
      </c>
      <c r="C4" s="354"/>
      <c r="D4" s="354"/>
      <c r="E4" s="192"/>
      <c r="F4" s="196"/>
      <c r="G4" s="192"/>
      <c r="H4" s="196"/>
      <c r="I4" s="195"/>
      <c r="J4" s="29"/>
      <c r="K4" s="198"/>
      <c r="L4" s="198"/>
      <c r="M4" s="199"/>
      <c r="N4" s="29"/>
      <c r="O4" s="161"/>
      <c r="P4" s="161"/>
      <c r="Q4" s="161"/>
      <c r="R4" s="161"/>
      <c r="S4" s="161"/>
    </row>
    <row r="5" spans="1:19" ht="17.25" customHeight="1" thickBot="1" x14ac:dyDescent="0.25">
      <c r="A5" s="197"/>
      <c r="B5" s="200"/>
      <c r="C5" s="200"/>
      <c r="D5" s="201"/>
      <c r="E5" s="192"/>
      <c r="F5" s="196"/>
      <c r="G5" s="192"/>
      <c r="H5" s="196"/>
      <c r="I5" s="195"/>
      <c r="J5" s="29"/>
      <c r="K5" s="202" t="s">
        <v>19</v>
      </c>
      <c r="L5" s="203"/>
      <c r="M5" s="204"/>
      <c r="N5" s="29"/>
      <c r="O5" s="161"/>
      <c r="P5" s="161"/>
      <c r="Q5" s="161"/>
      <c r="R5" s="161"/>
      <c r="S5" s="161"/>
    </row>
    <row r="6" spans="1:19" s="168" customFormat="1" ht="34.5" customHeight="1" thickBot="1" x14ac:dyDescent="0.25">
      <c r="A6" s="205" t="s">
        <v>0</v>
      </c>
      <c r="B6" s="206" t="s">
        <v>1</v>
      </c>
      <c r="C6" s="206" t="s">
        <v>25</v>
      </c>
      <c r="D6" s="207" t="s">
        <v>2</v>
      </c>
      <c r="E6" s="208"/>
      <c r="F6" s="209" t="s">
        <v>20</v>
      </c>
      <c r="G6" s="208"/>
      <c r="H6" s="209" t="s">
        <v>3</v>
      </c>
      <c r="I6" s="209" t="s">
        <v>21</v>
      </c>
      <c r="J6" s="210"/>
      <c r="K6" s="211" t="s">
        <v>109</v>
      </c>
      <c r="L6" s="211" t="s">
        <v>112</v>
      </c>
      <c r="M6" s="212" t="s">
        <v>110</v>
      </c>
      <c r="N6" s="213" t="s">
        <v>111</v>
      </c>
      <c r="O6" s="165"/>
      <c r="P6" s="165"/>
      <c r="Q6" s="165"/>
      <c r="R6" s="165"/>
      <c r="S6" s="165"/>
    </row>
    <row r="7" spans="1:19" ht="17.25" customHeight="1" thickBot="1" x14ac:dyDescent="0.25">
      <c r="A7" s="214" t="str">
        <f>Global!A7</f>
        <v>GRUPO A (Group A)</v>
      </c>
      <c r="B7" s="215"/>
      <c r="C7" s="216"/>
      <c r="D7" s="215"/>
      <c r="E7" s="217"/>
      <c r="F7" s="215"/>
      <c r="G7" s="217"/>
      <c r="H7" s="215"/>
      <c r="I7" s="218"/>
      <c r="J7" s="77"/>
      <c r="K7" s="219"/>
      <c r="L7" s="219"/>
      <c r="M7" s="220"/>
      <c r="N7" s="221"/>
      <c r="O7" s="161"/>
      <c r="P7" s="161"/>
      <c r="Q7" s="161"/>
      <c r="R7" s="161"/>
      <c r="S7" s="161"/>
    </row>
    <row r="8" spans="1:19" s="158" customFormat="1" ht="30.95" customHeight="1" thickBot="1" x14ac:dyDescent="0.25">
      <c r="A8" s="276">
        <f>Global!A8</f>
        <v>44885</v>
      </c>
      <c r="B8" s="277">
        <f>Global!B8</f>
        <v>0.41666666666666669</v>
      </c>
      <c r="C8" s="278">
        <f>Global!C8</f>
        <v>1</v>
      </c>
      <c r="D8" s="279" t="str">
        <f>Global!D8</f>
        <v>Qatar</v>
      </c>
      <c r="E8" s="280">
        <v>1</v>
      </c>
      <c r="F8" s="281" t="s">
        <v>4</v>
      </c>
      <c r="G8" s="280">
        <v>1</v>
      </c>
      <c r="H8" s="282" t="str">
        <f>Global!H8</f>
        <v>Ecuador</v>
      </c>
      <c r="I8" s="283" t="str">
        <f t="shared" ref="I8:I13" si="0">IF(OR(E8="",G8=""),"",IF(E8&gt;G8,"L",IF(G8&gt;E8,"V","E")))</f>
        <v>E</v>
      </c>
      <c r="J8" s="284"/>
      <c r="K8" s="285">
        <f>IF(Global!E8="","",Global!E8)</f>
        <v>0</v>
      </c>
      <c r="L8" s="285">
        <f>IF(Global!G8="","",Global!G8)</f>
        <v>2</v>
      </c>
      <c r="M8" s="286" t="str">
        <f t="shared" ref="M8:M71" si="1">IF(OR(K8="",L8=""),"",IF(K8&gt;L8,"L",IF(L8&gt;K8,"V","E")))</f>
        <v>V</v>
      </c>
      <c r="N8" s="287">
        <f t="shared" ref="N8:N13" si="2">IF(M8="","",IF(AND(E8=K8,L8=G8),GPOSPuntosPorMarcador,0)+IF(M8=I8,GPOSPuntosPorGanador,0)+IF(E8-G8=K8-L8,GPOSPuntosPorDiferencia,0))</f>
        <v>0</v>
      </c>
      <c r="O8" s="166"/>
      <c r="P8" s="166"/>
      <c r="Q8" s="166"/>
      <c r="R8" s="166"/>
      <c r="S8" s="166"/>
    </row>
    <row r="9" spans="1:19" s="158" customFormat="1" ht="30.95" customHeight="1" thickBot="1" x14ac:dyDescent="0.25">
      <c r="A9" s="276">
        <f>Global!A9</f>
        <v>44886</v>
      </c>
      <c r="B9" s="288">
        <f>Global!B9</f>
        <v>0.41666666666666669</v>
      </c>
      <c r="C9" s="289">
        <f>Global!C9</f>
        <v>2</v>
      </c>
      <c r="D9" s="290" t="str">
        <f>Global!D9</f>
        <v>Senegal</v>
      </c>
      <c r="E9" s="291">
        <v>2</v>
      </c>
      <c r="F9" s="292" t="s">
        <v>4</v>
      </c>
      <c r="G9" s="291">
        <v>2</v>
      </c>
      <c r="H9" s="293" t="str">
        <f>Global!H9</f>
        <v>Holanda (Holland)</v>
      </c>
      <c r="I9" s="283" t="str">
        <f t="shared" si="0"/>
        <v>E</v>
      </c>
      <c r="J9" s="284"/>
      <c r="K9" s="285">
        <f>IF(Global!E9="","",Global!E9)</f>
        <v>0</v>
      </c>
      <c r="L9" s="285">
        <f>IF(Global!G9="","",Global!G9)</f>
        <v>2</v>
      </c>
      <c r="M9" s="294" t="str">
        <f t="shared" si="1"/>
        <v>V</v>
      </c>
      <c r="N9" s="287">
        <f t="shared" si="2"/>
        <v>0</v>
      </c>
      <c r="O9" s="166"/>
      <c r="P9" s="166"/>
      <c r="Q9" s="166"/>
      <c r="R9" s="166"/>
      <c r="S9" s="166"/>
    </row>
    <row r="10" spans="1:19" s="158" customFormat="1" ht="30.95" customHeight="1" thickBot="1" x14ac:dyDescent="0.25">
      <c r="A10" s="276">
        <f>Global!A10</f>
        <v>44890</v>
      </c>
      <c r="B10" s="288">
        <f>Global!B10</f>
        <v>0.29166666666666669</v>
      </c>
      <c r="C10" s="289">
        <f>Global!C10</f>
        <v>17</v>
      </c>
      <c r="D10" s="290" t="str">
        <f>Global!D10</f>
        <v>Qatar</v>
      </c>
      <c r="E10" s="291">
        <v>0</v>
      </c>
      <c r="F10" s="292" t="s">
        <v>4</v>
      </c>
      <c r="G10" s="291">
        <v>3</v>
      </c>
      <c r="H10" s="293" t="str">
        <f>Global!H10</f>
        <v>Senegal</v>
      </c>
      <c r="I10" s="283" t="str">
        <f t="shared" si="0"/>
        <v>V</v>
      </c>
      <c r="J10" s="284"/>
      <c r="K10" s="285">
        <f>IF(Global!E10="","",Global!E10)</f>
        <v>1</v>
      </c>
      <c r="L10" s="285">
        <f>IF(Global!G10="","",Global!G10)</f>
        <v>3</v>
      </c>
      <c r="M10" s="295" t="str">
        <f t="shared" si="1"/>
        <v>V</v>
      </c>
      <c r="N10" s="287">
        <f t="shared" si="2"/>
        <v>1</v>
      </c>
      <c r="O10" s="166"/>
      <c r="P10" s="166"/>
      <c r="Q10" s="166"/>
      <c r="R10" s="166"/>
      <c r="S10" s="166"/>
    </row>
    <row r="11" spans="1:19" s="158" customFormat="1" ht="30.95" customHeight="1" thickBot="1" x14ac:dyDescent="0.25">
      <c r="A11" s="276">
        <f>Global!A11</f>
        <v>44890</v>
      </c>
      <c r="B11" s="288">
        <f>Global!B11</f>
        <v>0.41666666666666669</v>
      </c>
      <c r="C11" s="289">
        <f>Global!C11</f>
        <v>18</v>
      </c>
      <c r="D11" s="290" t="str">
        <f>Global!D11</f>
        <v>Holanda (Holland)</v>
      </c>
      <c r="E11" s="291">
        <v>2</v>
      </c>
      <c r="F11" s="292" t="s">
        <v>4</v>
      </c>
      <c r="G11" s="291">
        <v>0</v>
      </c>
      <c r="H11" s="293" t="str">
        <f>Global!H11</f>
        <v>Ecuador</v>
      </c>
      <c r="I11" s="283" t="str">
        <f t="shared" si="0"/>
        <v>L</v>
      </c>
      <c r="J11" s="284"/>
      <c r="K11" s="285">
        <f>IF(Global!E11="","",Global!E11)</f>
        <v>1</v>
      </c>
      <c r="L11" s="285">
        <f>IF(Global!G11="","",Global!G11)</f>
        <v>1</v>
      </c>
      <c r="M11" s="296" t="str">
        <f t="shared" si="1"/>
        <v>E</v>
      </c>
      <c r="N11" s="287">
        <f t="shared" si="2"/>
        <v>0</v>
      </c>
      <c r="O11" s="166"/>
      <c r="P11" s="166"/>
      <c r="Q11" s="166"/>
      <c r="R11" s="166"/>
      <c r="S11" s="166"/>
    </row>
    <row r="12" spans="1:19" s="158" customFormat="1" ht="30.95" customHeight="1" thickBot="1" x14ac:dyDescent="0.25">
      <c r="A12" s="276">
        <f>Global!A12</f>
        <v>44894</v>
      </c>
      <c r="B12" s="288">
        <f>Global!B12</f>
        <v>0.375</v>
      </c>
      <c r="C12" s="289">
        <f>Global!C12</f>
        <v>33</v>
      </c>
      <c r="D12" s="290" t="str">
        <f>Global!D12</f>
        <v>Holanda (Holland)</v>
      </c>
      <c r="E12" s="291">
        <v>2</v>
      </c>
      <c r="F12" s="292" t="s">
        <v>4</v>
      </c>
      <c r="G12" s="291">
        <v>0</v>
      </c>
      <c r="H12" s="293" t="str">
        <f>Global!H12</f>
        <v>Qatar</v>
      </c>
      <c r="I12" s="283" t="str">
        <f t="shared" si="0"/>
        <v>L</v>
      </c>
      <c r="J12" s="284"/>
      <c r="K12" s="285">
        <f>IF(Global!E12="","",Global!E12)</f>
        <v>2</v>
      </c>
      <c r="L12" s="285">
        <f>IF(Global!G12="","",Global!G12)</f>
        <v>0</v>
      </c>
      <c r="M12" s="296" t="str">
        <f t="shared" si="1"/>
        <v>L</v>
      </c>
      <c r="N12" s="287">
        <f t="shared" si="2"/>
        <v>3</v>
      </c>
      <c r="O12" s="166"/>
      <c r="P12" s="166"/>
      <c r="Q12" s="166"/>
      <c r="R12" s="166"/>
      <c r="S12" s="166"/>
    </row>
    <row r="13" spans="1:19" s="158" customFormat="1" ht="30.95" customHeight="1" thickBot="1" x14ac:dyDescent="0.25">
      <c r="A13" s="276">
        <f>Global!A13</f>
        <v>44894</v>
      </c>
      <c r="B13" s="288">
        <f>Global!B13</f>
        <v>0.375</v>
      </c>
      <c r="C13" s="289">
        <f>Global!C13</f>
        <v>34</v>
      </c>
      <c r="D13" s="290" t="str">
        <f>Global!D13</f>
        <v>Ecuador</v>
      </c>
      <c r="E13" s="291">
        <v>1</v>
      </c>
      <c r="F13" s="292" t="s">
        <v>4</v>
      </c>
      <c r="G13" s="291">
        <v>2</v>
      </c>
      <c r="H13" s="293" t="str">
        <f>Global!H13</f>
        <v>Senegal</v>
      </c>
      <c r="I13" s="283" t="str">
        <f t="shared" si="0"/>
        <v>V</v>
      </c>
      <c r="J13" s="284"/>
      <c r="K13" s="285">
        <f>IF(Global!E13="","",Global!E13)</f>
        <v>1</v>
      </c>
      <c r="L13" s="285">
        <f>IF(Global!G13="","",Global!G13)</f>
        <v>2</v>
      </c>
      <c r="M13" s="296" t="str">
        <f t="shared" si="1"/>
        <v>V</v>
      </c>
      <c r="N13" s="287">
        <f t="shared" si="2"/>
        <v>3</v>
      </c>
      <c r="O13" s="166"/>
      <c r="P13" s="166"/>
      <c r="Q13" s="166"/>
      <c r="R13" s="166"/>
      <c r="S13" s="166"/>
    </row>
    <row r="14" spans="1:19" s="158" customFormat="1" ht="17.25" customHeight="1" thickBot="1" x14ac:dyDescent="0.25">
      <c r="A14" s="297" t="str">
        <f>Global!A14</f>
        <v>GRUPO B (Group B)</v>
      </c>
      <c r="B14" s="298"/>
      <c r="C14" s="299"/>
      <c r="D14" s="298"/>
      <c r="E14" s="300"/>
      <c r="F14" s="298"/>
      <c r="G14" s="300"/>
      <c r="H14" s="298"/>
      <c r="I14" s="301"/>
      <c r="J14" s="117"/>
      <c r="K14" s="302"/>
      <c r="L14" s="302"/>
      <c r="M14" s="303" t="str">
        <f t="shared" si="1"/>
        <v/>
      </c>
      <c r="N14" s="304"/>
      <c r="O14" s="166"/>
      <c r="P14" s="166"/>
      <c r="Q14" s="166"/>
      <c r="R14" s="166"/>
      <c r="S14" s="166"/>
    </row>
    <row r="15" spans="1:19" s="158" customFormat="1" ht="30.95" customHeight="1" thickBot="1" x14ac:dyDescent="0.25">
      <c r="A15" s="276">
        <f>Global!A15</f>
        <v>44886</v>
      </c>
      <c r="B15" s="305">
        <f>Global!B15</f>
        <v>0.29166666666666669</v>
      </c>
      <c r="C15" s="278">
        <f>Global!C15</f>
        <v>3</v>
      </c>
      <c r="D15" s="279" t="str">
        <f>Global!D15</f>
        <v>Inglaterra (England)</v>
      </c>
      <c r="E15" s="280">
        <v>2</v>
      </c>
      <c r="F15" s="281" t="s">
        <v>4</v>
      </c>
      <c r="G15" s="280">
        <v>1</v>
      </c>
      <c r="H15" s="282" t="str">
        <f>Global!H15</f>
        <v>Irán</v>
      </c>
      <c r="I15" s="283" t="str">
        <f t="shared" ref="I15:I20" si="3">IF(OR(E15="",G15=""),"",IF(E15&gt;G15,"L",IF(G15&gt;E15,"V","E")))</f>
        <v>L</v>
      </c>
      <c r="J15" s="284"/>
      <c r="K15" s="285">
        <f>IF(Global!E15="","",Global!E15)</f>
        <v>6</v>
      </c>
      <c r="L15" s="285">
        <f>IF(Global!G15="","",Global!G15)</f>
        <v>2</v>
      </c>
      <c r="M15" s="296" t="str">
        <f t="shared" si="1"/>
        <v>L</v>
      </c>
      <c r="N15" s="287">
        <f t="shared" ref="N15:N20" si="4">IF(M15="","",IF(AND(E15=K15,L15=G15),GPOSPuntosPorMarcador,0)+IF(M15=I15,GPOSPuntosPorGanador,0)+IF(E15-G15=K15-L15,GPOSPuntosPorDiferencia,0))</f>
        <v>1</v>
      </c>
      <c r="O15" s="166"/>
      <c r="P15" s="166"/>
      <c r="Q15" s="166"/>
      <c r="R15" s="166"/>
      <c r="S15" s="166"/>
    </row>
    <row r="16" spans="1:19" s="158" customFormat="1" ht="30.95" customHeight="1" thickBot="1" x14ac:dyDescent="0.25">
      <c r="A16" s="276">
        <f>Global!A16</f>
        <v>44886</v>
      </c>
      <c r="B16" s="306">
        <f>Global!B16</f>
        <v>0.54166666666666663</v>
      </c>
      <c r="C16" s="289">
        <f>Global!C16</f>
        <v>4</v>
      </c>
      <c r="D16" s="290" t="str">
        <f>Global!D16</f>
        <v>Estados Unidos (USA)</v>
      </c>
      <c r="E16" s="291">
        <v>1</v>
      </c>
      <c r="F16" s="292" t="s">
        <v>4</v>
      </c>
      <c r="G16" s="291">
        <v>1</v>
      </c>
      <c r="H16" s="293" t="str">
        <f>Global!H16</f>
        <v>Gales (Wales)</v>
      </c>
      <c r="I16" s="283" t="str">
        <f t="shared" si="3"/>
        <v>E</v>
      </c>
      <c r="J16" s="284"/>
      <c r="K16" s="285">
        <f>IF(Global!E16="","",Global!E16)</f>
        <v>1</v>
      </c>
      <c r="L16" s="285">
        <f>IF(Global!G16="","",Global!G16)</f>
        <v>1</v>
      </c>
      <c r="M16" s="296" t="str">
        <f t="shared" si="1"/>
        <v>E</v>
      </c>
      <c r="N16" s="287">
        <f t="shared" si="4"/>
        <v>3</v>
      </c>
      <c r="O16" s="166"/>
      <c r="P16" s="166"/>
      <c r="Q16" s="166"/>
      <c r="R16" s="166"/>
      <c r="S16" s="166"/>
    </row>
    <row r="17" spans="1:19" s="158" customFormat="1" ht="30.95" customHeight="1" thickBot="1" x14ac:dyDescent="0.25">
      <c r="A17" s="276">
        <f>Global!A17</f>
        <v>44890</v>
      </c>
      <c r="B17" s="306">
        <f>Global!B17</f>
        <v>0.54166666666666663</v>
      </c>
      <c r="C17" s="289">
        <f>Global!C17</f>
        <v>19</v>
      </c>
      <c r="D17" s="290" t="str">
        <f>Global!D17</f>
        <v>Inglaterra (England)</v>
      </c>
      <c r="E17" s="291">
        <v>2</v>
      </c>
      <c r="F17" s="292" t="s">
        <v>4</v>
      </c>
      <c r="G17" s="291">
        <v>1</v>
      </c>
      <c r="H17" s="293" t="str">
        <f>Global!H17</f>
        <v>Estados Unidos (USA)</v>
      </c>
      <c r="I17" s="283" t="str">
        <f t="shared" si="3"/>
        <v>L</v>
      </c>
      <c r="J17" s="284"/>
      <c r="K17" s="285">
        <f>IF(Global!E17="","",Global!E17)</f>
        <v>0</v>
      </c>
      <c r="L17" s="285">
        <f>IF(Global!G17="","",Global!G17)</f>
        <v>0</v>
      </c>
      <c r="M17" s="296" t="str">
        <f t="shared" si="1"/>
        <v>E</v>
      </c>
      <c r="N17" s="287">
        <f t="shared" si="4"/>
        <v>0</v>
      </c>
      <c r="O17" s="166"/>
      <c r="P17" s="166"/>
      <c r="Q17" s="166"/>
      <c r="R17" s="166"/>
      <c r="S17" s="166"/>
    </row>
    <row r="18" spans="1:19" s="158" customFormat="1" ht="30.95" customHeight="1" thickBot="1" x14ac:dyDescent="0.25">
      <c r="A18" s="276">
        <f>Global!A18</f>
        <v>44890</v>
      </c>
      <c r="B18" s="306">
        <f>Global!B18</f>
        <v>0.16666666666666666</v>
      </c>
      <c r="C18" s="289">
        <f>Global!C18</f>
        <v>20</v>
      </c>
      <c r="D18" s="290" t="str">
        <f>Global!D18</f>
        <v>Gales (Wales)</v>
      </c>
      <c r="E18" s="291">
        <v>1</v>
      </c>
      <c r="F18" s="292" t="s">
        <v>4</v>
      </c>
      <c r="G18" s="291">
        <v>0</v>
      </c>
      <c r="H18" s="293" t="str">
        <f>Global!H18</f>
        <v>Irán</v>
      </c>
      <c r="I18" s="283" t="str">
        <f t="shared" si="3"/>
        <v>L</v>
      </c>
      <c r="J18" s="284"/>
      <c r="K18" s="285">
        <f>IF(Global!E18="","",Global!E18)</f>
        <v>0</v>
      </c>
      <c r="L18" s="285">
        <f>IF(Global!G18="","",Global!G18)</f>
        <v>2</v>
      </c>
      <c r="M18" s="296" t="str">
        <f t="shared" si="1"/>
        <v>V</v>
      </c>
      <c r="N18" s="287">
        <f t="shared" si="4"/>
        <v>0</v>
      </c>
      <c r="O18" s="166"/>
      <c r="P18" s="166"/>
      <c r="Q18" s="166"/>
      <c r="R18" s="166"/>
      <c r="S18" s="166"/>
    </row>
    <row r="19" spans="1:19" s="158" customFormat="1" ht="30.95" customHeight="1" thickBot="1" x14ac:dyDescent="0.25">
      <c r="A19" s="276">
        <f>Global!A19</f>
        <v>44894</v>
      </c>
      <c r="B19" s="306">
        <f>Global!B19</f>
        <v>0.54166666666666663</v>
      </c>
      <c r="C19" s="289">
        <f>Global!C19</f>
        <v>35</v>
      </c>
      <c r="D19" s="290" t="str">
        <f>Global!D19</f>
        <v>Gales (Wales)</v>
      </c>
      <c r="E19" s="291">
        <v>1</v>
      </c>
      <c r="F19" s="292" t="s">
        <v>4</v>
      </c>
      <c r="G19" s="291">
        <v>2</v>
      </c>
      <c r="H19" s="293" t="str">
        <f>Global!H19</f>
        <v>Inglaterra (England)</v>
      </c>
      <c r="I19" s="283" t="str">
        <f t="shared" si="3"/>
        <v>V</v>
      </c>
      <c r="J19" s="284"/>
      <c r="K19" s="285">
        <f>IF(Global!E19="","",Global!E19)</f>
        <v>0</v>
      </c>
      <c r="L19" s="285">
        <f>IF(Global!G19="","",Global!G19)</f>
        <v>3</v>
      </c>
      <c r="M19" s="296" t="str">
        <f t="shared" si="1"/>
        <v>V</v>
      </c>
      <c r="N19" s="287">
        <f t="shared" si="4"/>
        <v>1</v>
      </c>
      <c r="O19" s="166"/>
      <c r="P19" s="166"/>
      <c r="Q19" s="166"/>
      <c r="R19" s="166"/>
      <c r="S19" s="166"/>
    </row>
    <row r="20" spans="1:19" s="158" customFormat="1" ht="30.95" customHeight="1" thickBot="1" x14ac:dyDescent="0.25">
      <c r="A20" s="276">
        <f>Global!A20</f>
        <v>44894</v>
      </c>
      <c r="B20" s="306">
        <f>Global!B20</f>
        <v>0.54166666666666663</v>
      </c>
      <c r="C20" s="289">
        <f>Global!C20</f>
        <v>36</v>
      </c>
      <c r="D20" s="290" t="str">
        <f>Global!D20</f>
        <v>Irán</v>
      </c>
      <c r="E20" s="291">
        <v>0</v>
      </c>
      <c r="F20" s="292" t="s">
        <v>4</v>
      </c>
      <c r="G20" s="291">
        <v>1</v>
      </c>
      <c r="H20" s="293" t="str">
        <f>Global!H20</f>
        <v>Estados Unidos (USA)</v>
      </c>
      <c r="I20" s="283" t="str">
        <f t="shared" si="3"/>
        <v>V</v>
      </c>
      <c r="J20" s="284"/>
      <c r="K20" s="285">
        <f>IF(Global!E20="","",Global!E20)</f>
        <v>0</v>
      </c>
      <c r="L20" s="285">
        <f>IF(Global!G20="","",Global!G20)</f>
        <v>1</v>
      </c>
      <c r="M20" s="296" t="str">
        <f t="shared" si="1"/>
        <v>V</v>
      </c>
      <c r="N20" s="287">
        <f t="shared" si="4"/>
        <v>3</v>
      </c>
      <c r="O20" s="166"/>
      <c r="P20" s="166"/>
      <c r="Q20" s="166"/>
      <c r="R20" s="166"/>
      <c r="S20" s="166"/>
    </row>
    <row r="21" spans="1:19" s="158" customFormat="1" ht="17.25" customHeight="1" thickBot="1" x14ac:dyDescent="0.25">
      <c r="A21" s="297" t="str">
        <f>Global!A21</f>
        <v>GRUPO C (Group C)</v>
      </c>
      <c r="B21" s="298"/>
      <c r="C21" s="299"/>
      <c r="D21" s="298"/>
      <c r="E21" s="300"/>
      <c r="F21" s="298"/>
      <c r="G21" s="300"/>
      <c r="H21" s="298"/>
      <c r="I21" s="301"/>
      <c r="J21" s="117"/>
      <c r="K21" s="302"/>
      <c r="L21" s="302"/>
      <c r="M21" s="303" t="str">
        <f t="shared" si="1"/>
        <v/>
      </c>
      <c r="N21" s="304"/>
      <c r="O21" s="166"/>
      <c r="P21" s="166"/>
      <c r="Q21" s="166"/>
      <c r="R21" s="166"/>
      <c r="S21" s="166"/>
    </row>
    <row r="22" spans="1:19" s="158" customFormat="1" ht="30.95" customHeight="1" thickBot="1" x14ac:dyDescent="0.25">
      <c r="A22" s="276">
        <f>Global!A22</f>
        <v>44887</v>
      </c>
      <c r="B22" s="305">
        <f>Global!B22</f>
        <v>0.16666666666666666</v>
      </c>
      <c r="C22" s="278">
        <f>Global!C22</f>
        <v>5</v>
      </c>
      <c r="D22" s="279" t="str">
        <f>Global!D22</f>
        <v>Argentina</v>
      </c>
      <c r="E22" s="280">
        <v>3</v>
      </c>
      <c r="F22" s="281" t="s">
        <v>4</v>
      </c>
      <c r="G22" s="280">
        <v>0</v>
      </c>
      <c r="H22" s="282" t="str">
        <f>Global!H22</f>
        <v>A. Saudita (Saudi A.)</v>
      </c>
      <c r="I22" s="283" t="str">
        <f t="shared" ref="I22:I27" si="5">IF(OR(E22="",G22=""),"",IF(E22&gt;G22,"L",IF(G22&gt;E22,"V","E")))</f>
        <v>L</v>
      </c>
      <c r="J22" s="284"/>
      <c r="K22" s="285">
        <f>IF(Global!E22="","",Global!E22)</f>
        <v>1</v>
      </c>
      <c r="L22" s="285">
        <f>IF(Global!G22="","",Global!G22)</f>
        <v>2</v>
      </c>
      <c r="M22" s="296" t="str">
        <f t="shared" si="1"/>
        <v>V</v>
      </c>
      <c r="N22" s="287">
        <f t="shared" ref="N22:N27" si="6">IF(M22="","",IF(AND(E22=K22,L22=G22),GPOSPuntosPorMarcador,0)+IF(M22=I22,GPOSPuntosPorGanador,0)+IF(E22-G22=K22-L22,GPOSPuntosPorDiferencia,0))</f>
        <v>0</v>
      </c>
      <c r="O22" s="166"/>
      <c r="P22" s="166"/>
      <c r="Q22" s="166"/>
      <c r="R22" s="166"/>
      <c r="S22" s="166"/>
    </row>
    <row r="23" spans="1:19" s="158" customFormat="1" ht="30.95" customHeight="1" thickBot="1" x14ac:dyDescent="0.25">
      <c r="A23" s="276">
        <f>Global!A23</f>
        <v>44887</v>
      </c>
      <c r="B23" s="306">
        <f>Global!B23</f>
        <v>0.41666666666666669</v>
      </c>
      <c r="C23" s="289">
        <f>Global!C23</f>
        <v>6</v>
      </c>
      <c r="D23" s="290" t="str">
        <f>Global!D23</f>
        <v>México</v>
      </c>
      <c r="E23" s="291">
        <v>1</v>
      </c>
      <c r="F23" s="292" t="s">
        <v>4</v>
      </c>
      <c r="G23" s="291">
        <v>2</v>
      </c>
      <c r="H23" s="293" t="str">
        <f>Global!H23</f>
        <v>Polonia (Poland)</v>
      </c>
      <c r="I23" s="283" t="str">
        <f t="shared" si="5"/>
        <v>V</v>
      </c>
      <c r="J23" s="284"/>
      <c r="K23" s="285">
        <f>IF(Global!E23="","",Global!E23)</f>
        <v>0</v>
      </c>
      <c r="L23" s="285">
        <f>IF(Global!G23="","",Global!G23)</f>
        <v>0</v>
      </c>
      <c r="M23" s="296" t="str">
        <f t="shared" si="1"/>
        <v>E</v>
      </c>
      <c r="N23" s="287">
        <f t="shared" si="6"/>
        <v>0</v>
      </c>
      <c r="O23" s="166"/>
      <c r="P23" s="166"/>
      <c r="Q23" s="166"/>
      <c r="R23" s="166"/>
      <c r="S23" s="166"/>
    </row>
    <row r="24" spans="1:19" s="158" customFormat="1" ht="30.95" customHeight="1" thickBot="1" x14ac:dyDescent="0.25">
      <c r="A24" s="276">
        <f>Global!A24</f>
        <v>44891</v>
      </c>
      <c r="B24" s="306">
        <f>Global!B24</f>
        <v>0.54166666666666663</v>
      </c>
      <c r="C24" s="289">
        <f>Global!C24</f>
        <v>22</v>
      </c>
      <c r="D24" s="290" t="str">
        <f>Global!D24</f>
        <v>Argentina</v>
      </c>
      <c r="E24" s="291">
        <v>2</v>
      </c>
      <c r="F24" s="292" t="s">
        <v>4</v>
      </c>
      <c r="G24" s="291">
        <v>1</v>
      </c>
      <c r="H24" s="293" t="str">
        <f>Global!H24</f>
        <v>México</v>
      </c>
      <c r="I24" s="283" t="str">
        <f t="shared" si="5"/>
        <v>L</v>
      </c>
      <c r="J24" s="284"/>
      <c r="K24" s="285">
        <f>IF(Global!E24="","",Global!E24)</f>
        <v>2</v>
      </c>
      <c r="L24" s="285">
        <f>IF(Global!G24="","",Global!G24)</f>
        <v>0</v>
      </c>
      <c r="M24" s="296" t="str">
        <f t="shared" si="1"/>
        <v>L</v>
      </c>
      <c r="N24" s="287">
        <f t="shared" si="6"/>
        <v>1</v>
      </c>
      <c r="O24" s="166"/>
      <c r="P24" s="166"/>
      <c r="Q24" s="166"/>
      <c r="R24" s="166"/>
      <c r="S24" s="166"/>
    </row>
    <row r="25" spans="1:19" s="158" customFormat="1" ht="30.95" customHeight="1" thickBot="1" x14ac:dyDescent="0.25">
      <c r="A25" s="276">
        <f>Global!A25</f>
        <v>44891</v>
      </c>
      <c r="B25" s="306">
        <f>Global!B25</f>
        <v>0.29166666666666669</v>
      </c>
      <c r="C25" s="289">
        <f>Global!C25</f>
        <v>23</v>
      </c>
      <c r="D25" s="290" t="str">
        <f>Global!D25</f>
        <v>Polonia (Poland)</v>
      </c>
      <c r="E25" s="291">
        <v>2</v>
      </c>
      <c r="F25" s="292" t="s">
        <v>4</v>
      </c>
      <c r="G25" s="291">
        <v>1</v>
      </c>
      <c r="H25" s="293" t="str">
        <f>Global!H25</f>
        <v>A. Saudita (Saudi A.)</v>
      </c>
      <c r="I25" s="283" t="str">
        <f t="shared" si="5"/>
        <v>L</v>
      </c>
      <c r="J25" s="284"/>
      <c r="K25" s="285">
        <f>IF(Global!E25="","",Global!E25)</f>
        <v>2</v>
      </c>
      <c r="L25" s="285">
        <f>IF(Global!G25="","",Global!G25)</f>
        <v>0</v>
      </c>
      <c r="M25" s="296" t="str">
        <f t="shared" si="1"/>
        <v>L</v>
      </c>
      <c r="N25" s="287">
        <f t="shared" si="6"/>
        <v>1</v>
      </c>
      <c r="O25" s="166"/>
      <c r="P25" s="166"/>
      <c r="Q25" s="166"/>
      <c r="R25" s="166"/>
      <c r="S25" s="166"/>
    </row>
    <row r="26" spans="1:19" s="158" customFormat="1" ht="30.95" customHeight="1" thickBot="1" x14ac:dyDescent="0.25">
      <c r="A26" s="276">
        <f>Global!A26</f>
        <v>44895</v>
      </c>
      <c r="B26" s="306">
        <f>Global!B26</f>
        <v>0.54166666666666663</v>
      </c>
      <c r="C26" s="289">
        <f>Global!C26</f>
        <v>37</v>
      </c>
      <c r="D26" s="290" t="str">
        <f>Global!D26</f>
        <v>Polonia (Poland)</v>
      </c>
      <c r="E26" s="291">
        <v>1</v>
      </c>
      <c r="F26" s="292" t="s">
        <v>4</v>
      </c>
      <c r="G26" s="291">
        <v>2</v>
      </c>
      <c r="H26" s="293" t="str">
        <f>Global!H26</f>
        <v>Argentina</v>
      </c>
      <c r="I26" s="283" t="str">
        <f t="shared" si="5"/>
        <v>V</v>
      </c>
      <c r="J26" s="284"/>
      <c r="K26" s="285">
        <f>IF(Global!E26="","",Global!E26)</f>
        <v>0</v>
      </c>
      <c r="L26" s="285">
        <f>IF(Global!G26="","",Global!G26)</f>
        <v>2</v>
      </c>
      <c r="M26" s="296" t="str">
        <f t="shared" si="1"/>
        <v>V</v>
      </c>
      <c r="N26" s="287">
        <f t="shared" si="6"/>
        <v>1</v>
      </c>
      <c r="O26" s="166"/>
      <c r="P26" s="166"/>
      <c r="Q26" s="166"/>
      <c r="R26" s="166"/>
      <c r="S26" s="166"/>
    </row>
    <row r="27" spans="1:19" s="158" customFormat="1" ht="30.95" customHeight="1" thickBot="1" x14ac:dyDescent="0.25">
      <c r="A27" s="276">
        <f>Global!A27</f>
        <v>44895</v>
      </c>
      <c r="B27" s="306">
        <f>Global!B27</f>
        <v>0.54166666666666663</v>
      </c>
      <c r="C27" s="289">
        <f>Global!C27</f>
        <v>38</v>
      </c>
      <c r="D27" s="290" t="str">
        <f>Global!D27</f>
        <v>A. Saudita (Saudi A.)</v>
      </c>
      <c r="E27" s="291">
        <v>0</v>
      </c>
      <c r="F27" s="292" t="s">
        <v>4</v>
      </c>
      <c r="G27" s="291">
        <v>1</v>
      </c>
      <c r="H27" s="293" t="str">
        <f>Global!H27</f>
        <v>México</v>
      </c>
      <c r="I27" s="283" t="str">
        <f t="shared" si="5"/>
        <v>V</v>
      </c>
      <c r="J27" s="284"/>
      <c r="K27" s="285">
        <f>IF(Global!E27="","",Global!E27)</f>
        <v>1</v>
      </c>
      <c r="L27" s="285">
        <f>IF(Global!G27="","",Global!G27)</f>
        <v>2</v>
      </c>
      <c r="M27" s="296" t="str">
        <f t="shared" si="1"/>
        <v>V</v>
      </c>
      <c r="N27" s="287">
        <f t="shared" si="6"/>
        <v>2</v>
      </c>
      <c r="O27" s="166"/>
      <c r="P27" s="166"/>
      <c r="Q27" s="166"/>
      <c r="R27" s="166"/>
      <c r="S27" s="166"/>
    </row>
    <row r="28" spans="1:19" s="158" customFormat="1" ht="17.25" customHeight="1" thickBot="1" x14ac:dyDescent="0.25">
      <c r="A28" s="297" t="str">
        <f>Global!A28</f>
        <v>GRUPO D (Group D )</v>
      </c>
      <c r="B28" s="298"/>
      <c r="C28" s="299"/>
      <c r="D28" s="298"/>
      <c r="E28" s="300"/>
      <c r="F28" s="298"/>
      <c r="G28" s="300"/>
      <c r="H28" s="298"/>
      <c r="I28" s="301"/>
      <c r="J28" s="117"/>
      <c r="K28" s="302"/>
      <c r="L28" s="302"/>
      <c r="M28" s="303" t="str">
        <f t="shared" si="1"/>
        <v/>
      </c>
      <c r="N28" s="304"/>
      <c r="O28" s="166"/>
      <c r="P28" s="166"/>
      <c r="Q28" s="166"/>
      <c r="R28" s="166"/>
      <c r="S28" s="166"/>
    </row>
    <row r="29" spans="1:19" s="158" customFormat="1" ht="30.95" customHeight="1" thickBot="1" x14ac:dyDescent="0.25">
      <c r="A29" s="276">
        <f>Global!A29</f>
        <v>44887</v>
      </c>
      <c r="B29" s="305">
        <f>Global!B29</f>
        <v>0.54166666666666663</v>
      </c>
      <c r="C29" s="278">
        <f>Global!C29</f>
        <v>7</v>
      </c>
      <c r="D29" s="279" t="str">
        <f>Global!D29</f>
        <v>Francia (France)</v>
      </c>
      <c r="E29" s="280">
        <v>2</v>
      </c>
      <c r="F29" s="281" t="s">
        <v>4</v>
      </c>
      <c r="G29" s="280">
        <v>0</v>
      </c>
      <c r="H29" s="282" t="str">
        <f>Global!H29</f>
        <v>Australia</v>
      </c>
      <c r="I29" s="283" t="str">
        <f t="shared" ref="I29:I34" si="7">IF(OR(E29="",G29=""),"",IF(E29&gt;G29,"L",IF(G29&gt;E29,"V","E")))</f>
        <v>L</v>
      </c>
      <c r="J29" s="284"/>
      <c r="K29" s="285">
        <f>IF(Global!E29="","",Global!E29)</f>
        <v>4</v>
      </c>
      <c r="L29" s="285">
        <f>IF(Global!G29="","",Global!G29)</f>
        <v>1</v>
      </c>
      <c r="M29" s="296" t="str">
        <f t="shared" si="1"/>
        <v>L</v>
      </c>
      <c r="N29" s="287">
        <f t="shared" ref="N29:N34" si="8">IF(M29="","",IF(AND(E29=K29,L29=G29),GPOSPuntosPorMarcador,0)+IF(M29=I29,GPOSPuntosPorGanador,0)+IF(E29-G29=K29-L29,GPOSPuntosPorDiferencia,0))</f>
        <v>1</v>
      </c>
      <c r="O29" s="166"/>
      <c r="P29" s="166"/>
      <c r="Q29" s="166"/>
      <c r="R29" s="166"/>
      <c r="S29" s="166"/>
    </row>
    <row r="30" spans="1:19" s="158" customFormat="1" ht="30.95" customHeight="1" thickBot="1" x14ac:dyDescent="0.25">
      <c r="A30" s="276">
        <f>Global!A30</f>
        <v>44887</v>
      </c>
      <c r="B30" s="306">
        <f>Global!B30</f>
        <v>0.29166666666666669</v>
      </c>
      <c r="C30" s="289">
        <f>Global!C30</f>
        <v>8</v>
      </c>
      <c r="D30" s="290" t="str">
        <f>Global!D30</f>
        <v>Dinamarca (Denmark)</v>
      </c>
      <c r="E30" s="291">
        <v>0</v>
      </c>
      <c r="F30" s="292" t="s">
        <v>4</v>
      </c>
      <c r="G30" s="291">
        <v>0</v>
      </c>
      <c r="H30" s="293" t="str">
        <f>Global!H30</f>
        <v>Túnez (Tunisia)</v>
      </c>
      <c r="I30" s="283" t="str">
        <f t="shared" si="7"/>
        <v>E</v>
      </c>
      <c r="J30" s="284"/>
      <c r="K30" s="285">
        <f>IF(Global!E30="","",Global!E30)</f>
        <v>0</v>
      </c>
      <c r="L30" s="285">
        <f>IF(Global!G30="","",Global!G30)</f>
        <v>0</v>
      </c>
      <c r="M30" s="296" t="str">
        <f t="shared" si="1"/>
        <v>E</v>
      </c>
      <c r="N30" s="287">
        <f t="shared" si="8"/>
        <v>3</v>
      </c>
      <c r="O30" s="166"/>
      <c r="P30" s="166"/>
      <c r="Q30" s="166"/>
      <c r="R30" s="166"/>
      <c r="S30" s="166"/>
    </row>
    <row r="31" spans="1:19" s="158" customFormat="1" ht="30.95" customHeight="1" thickBot="1" x14ac:dyDescent="0.25">
      <c r="A31" s="276">
        <f>Global!A31</f>
        <v>44891</v>
      </c>
      <c r="B31" s="306">
        <f>Global!B31</f>
        <v>0.41666666666666669</v>
      </c>
      <c r="C31" s="289">
        <f>Global!C31</f>
        <v>21</v>
      </c>
      <c r="D31" s="290" t="str">
        <f>Global!D31</f>
        <v>Francia (France)</v>
      </c>
      <c r="E31" s="291">
        <v>2</v>
      </c>
      <c r="F31" s="292" t="s">
        <v>4</v>
      </c>
      <c r="G31" s="291">
        <v>0</v>
      </c>
      <c r="H31" s="293" t="str">
        <f>Global!H31</f>
        <v>Dinamarca (Denmark)</v>
      </c>
      <c r="I31" s="283" t="str">
        <f t="shared" si="7"/>
        <v>L</v>
      </c>
      <c r="J31" s="284"/>
      <c r="K31" s="285">
        <f>IF(Global!E31="","",Global!E31)</f>
        <v>2</v>
      </c>
      <c r="L31" s="285">
        <f>IF(Global!G31="","",Global!G31)</f>
        <v>1</v>
      </c>
      <c r="M31" s="296" t="str">
        <f t="shared" si="1"/>
        <v>L</v>
      </c>
      <c r="N31" s="287">
        <f t="shared" si="8"/>
        <v>1</v>
      </c>
      <c r="O31" s="166"/>
      <c r="P31" s="166"/>
      <c r="Q31" s="166"/>
      <c r="R31" s="166"/>
      <c r="S31" s="166"/>
    </row>
    <row r="32" spans="1:19" s="158" customFormat="1" ht="30.95" customHeight="1" thickBot="1" x14ac:dyDescent="0.25">
      <c r="A32" s="276">
        <f>Global!A32</f>
        <v>44891</v>
      </c>
      <c r="B32" s="306">
        <f>Global!B32</f>
        <v>0.16666666666666666</v>
      </c>
      <c r="C32" s="289">
        <f>Global!C32</f>
        <v>24</v>
      </c>
      <c r="D32" s="290" t="str">
        <f>Global!D32</f>
        <v>Túnez (Tunisia)</v>
      </c>
      <c r="E32" s="291">
        <v>0</v>
      </c>
      <c r="F32" s="292" t="s">
        <v>4</v>
      </c>
      <c r="G32" s="291">
        <v>1</v>
      </c>
      <c r="H32" s="293" t="str">
        <f>Global!H32</f>
        <v>Australia</v>
      </c>
      <c r="I32" s="283" t="str">
        <f t="shared" si="7"/>
        <v>V</v>
      </c>
      <c r="J32" s="284"/>
      <c r="K32" s="285">
        <f>IF(Global!E32="","",Global!E32)</f>
        <v>0</v>
      </c>
      <c r="L32" s="285">
        <f>IF(Global!G32="","",Global!G32)</f>
        <v>1</v>
      </c>
      <c r="M32" s="296" t="str">
        <f t="shared" si="1"/>
        <v>V</v>
      </c>
      <c r="N32" s="287">
        <f t="shared" si="8"/>
        <v>3</v>
      </c>
      <c r="O32" s="166"/>
      <c r="P32" s="166"/>
      <c r="Q32" s="166"/>
      <c r="R32" s="166"/>
      <c r="S32" s="166"/>
    </row>
    <row r="33" spans="1:19" s="158" customFormat="1" ht="30.95" customHeight="1" thickBot="1" x14ac:dyDescent="0.25">
      <c r="A33" s="276">
        <f>Global!A33</f>
        <v>44895</v>
      </c>
      <c r="B33" s="306">
        <f>Global!B33</f>
        <v>0.375</v>
      </c>
      <c r="C33" s="289">
        <f>Global!C33</f>
        <v>39</v>
      </c>
      <c r="D33" s="290" t="str">
        <f>Global!D33</f>
        <v>Túnez (Tunisia)</v>
      </c>
      <c r="E33" s="291">
        <v>0</v>
      </c>
      <c r="F33" s="292" t="s">
        <v>4</v>
      </c>
      <c r="G33" s="291">
        <v>2</v>
      </c>
      <c r="H33" s="293" t="str">
        <f>Global!H33</f>
        <v>Francia (France)</v>
      </c>
      <c r="I33" s="283" t="str">
        <f t="shared" si="7"/>
        <v>V</v>
      </c>
      <c r="J33" s="284"/>
      <c r="K33" s="285">
        <f>IF(Global!E33="","",Global!E33)</f>
        <v>1</v>
      </c>
      <c r="L33" s="285">
        <f>IF(Global!G33="","",Global!G33)</f>
        <v>0</v>
      </c>
      <c r="M33" s="296" t="str">
        <f t="shared" si="1"/>
        <v>L</v>
      </c>
      <c r="N33" s="287">
        <f t="shared" si="8"/>
        <v>0</v>
      </c>
      <c r="O33" s="166"/>
      <c r="P33" s="166"/>
      <c r="Q33" s="166"/>
      <c r="R33" s="166"/>
      <c r="S33" s="166"/>
    </row>
    <row r="34" spans="1:19" s="158" customFormat="1" ht="30.95" customHeight="1" thickBot="1" x14ac:dyDescent="0.25">
      <c r="A34" s="276">
        <f>Global!A34</f>
        <v>44895</v>
      </c>
      <c r="B34" s="306">
        <f>Global!B34</f>
        <v>0.375</v>
      </c>
      <c r="C34" s="289">
        <f>Global!C34</f>
        <v>40</v>
      </c>
      <c r="D34" s="290" t="str">
        <f>Global!D34</f>
        <v>Australia</v>
      </c>
      <c r="E34" s="291">
        <v>1</v>
      </c>
      <c r="F34" s="292" t="s">
        <v>4</v>
      </c>
      <c r="G34" s="291">
        <v>0</v>
      </c>
      <c r="H34" s="293" t="str">
        <f>Global!H34</f>
        <v>Dinamarca (Denmark)</v>
      </c>
      <c r="I34" s="283" t="str">
        <f t="shared" si="7"/>
        <v>L</v>
      </c>
      <c r="J34" s="284"/>
      <c r="K34" s="285">
        <f>IF(Global!E34="","",Global!E34)</f>
        <v>1</v>
      </c>
      <c r="L34" s="285">
        <f>IF(Global!G34="","",Global!G34)</f>
        <v>0</v>
      </c>
      <c r="M34" s="296" t="str">
        <f t="shared" si="1"/>
        <v>L</v>
      </c>
      <c r="N34" s="287">
        <f t="shared" si="8"/>
        <v>3</v>
      </c>
      <c r="O34" s="166"/>
      <c r="P34" s="166"/>
      <c r="Q34" s="166"/>
      <c r="R34" s="166"/>
      <c r="S34" s="166"/>
    </row>
    <row r="35" spans="1:19" s="158" customFormat="1" ht="17.25" customHeight="1" thickBot="1" x14ac:dyDescent="0.25">
      <c r="A35" s="297" t="str">
        <f>Global!A35</f>
        <v>Grupo E  (Group  E)</v>
      </c>
      <c r="B35" s="298"/>
      <c r="C35" s="299"/>
      <c r="D35" s="298"/>
      <c r="E35" s="300"/>
      <c r="F35" s="298"/>
      <c r="G35" s="300"/>
      <c r="H35" s="298"/>
      <c r="I35" s="301"/>
      <c r="J35" s="117"/>
      <c r="K35" s="302"/>
      <c r="L35" s="302"/>
      <c r="M35" s="303" t="str">
        <f t="shared" si="1"/>
        <v/>
      </c>
      <c r="N35" s="304"/>
      <c r="O35" s="166"/>
      <c r="P35" s="166"/>
      <c r="Q35" s="166"/>
      <c r="R35" s="166"/>
      <c r="S35" s="166"/>
    </row>
    <row r="36" spans="1:19" s="158" customFormat="1" ht="30.95" customHeight="1" thickBot="1" x14ac:dyDescent="0.25">
      <c r="A36" s="276">
        <f>Global!A36</f>
        <v>44888</v>
      </c>
      <c r="B36" s="305">
        <f>Global!B36</f>
        <v>0.41666666666666669</v>
      </c>
      <c r="C36" s="278">
        <f>Global!C36</f>
        <v>9</v>
      </c>
      <c r="D36" s="279" t="str">
        <f>Global!D36</f>
        <v>España (Spain)</v>
      </c>
      <c r="E36" s="280">
        <v>1</v>
      </c>
      <c r="F36" s="281" t="s">
        <v>4</v>
      </c>
      <c r="G36" s="280">
        <v>0</v>
      </c>
      <c r="H36" s="282" t="str">
        <f>Global!H36</f>
        <v>Costa Rica</v>
      </c>
      <c r="I36" s="283" t="str">
        <f t="shared" ref="I36:I41" si="9">IF(OR(E36="",G36=""),"",IF(E36&gt;G36,"L",IF(G36&gt;E36,"V","E")))</f>
        <v>L</v>
      </c>
      <c r="J36" s="284"/>
      <c r="K36" s="285">
        <f>IF(Global!E36="","",Global!E36)</f>
        <v>7</v>
      </c>
      <c r="L36" s="285">
        <f>IF(Global!G36="","",Global!G36)</f>
        <v>0</v>
      </c>
      <c r="M36" s="296" t="str">
        <f t="shared" si="1"/>
        <v>L</v>
      </c>
      <c r="N36" s="287">
        <f t="shared" ref="N36:N41" si="10">IF(M36="","",IF(AND(E36=K36,L36=G36),GPOSPuntosPorMarcador,0)+IF(M36=I36,GPOSPuntosPorGanador,0)+IF(E36-G36=K36-L36,GPOSPuntosPorDiferencia,0))</f>
        <v>1</v>
      </c>
      <c r="O36" s="166"/>
      <c r="P36" s="166"/>
      <c r="Q36" s="166"/>
      <c r="R36" s="166"/>
      <c r="S36" s="166"/>
    </row>
    <row r="37" spans="1:19" s="158" customFormat="1" ht="30.95" customHeight="1" thickBot="1" x14ac:dyDescent="0.25">
      <c r="A37" s="276">
        <f>Global!A37</f>
        <v>44888</v>
      </c>
      <c r="B37" s="306">
        <f>Global!B37</f>
        <v>0.29166666666666669</v>
      </c>
      <c r="C37" s="289">
        <f>Global!C37</f>
        <v>10</v>
      </c>
      <c r="D37" s="290" t="str">
        <f>Global!D37</f>
        <v>Alemania (Germany)</v>
      </c>
      <c r="E37" s="291">
        <v>2</v>
      </c>
      <c r="F37" s="292" t="s">
        <v>4</v>
      </c>
      <c r="G37" s="291">
        <v>0</v>
      </c>
      <c r="H37" s="293" t="str">
        <f>Global!H37</f>
        <v>Japón (Japan)</v>
      </c>
      <c r="I37" s="283" t="str">
        <f t="shared" si="9"/>
        <v>L</v>
      </c>
      <c r="J37" s="284"/>
      <c r="K37" s="285">
        <f>IF(Global!E37="","",Global!E37)</f>
        <v>1</v>
      </c>
      <c r="L37" s="285">
        <f>IF(Global!G37="","",Global!G37)</f>
        <v>2</v>
      </c>
      <c r="M37" s="296" t="str">
        <f t="shared" si="1"/>
        <v>V</v>
      </c>
      <c r="N37" s="287">
        <f t="shared" si="10"/>
        <v>0</v>
      </c>
      <c r="O37" s="166"/>
      <c r="P37" s="166"/>
      <c r="Q37" s="166"/>
      <c r="R37" s="166"/>
      <c r="S37" s="166"/>
    </row>
    <row r="38" spans="1:19" s="158" customFormat="1" ht="30.95" customHeight="1" thickBot="1" x14ac:dyDescent="0.25">
      <c r="A38" s="276">
        <f>Global!A38</f>
        <v>44892</v>
      </c>
      <c r="B38" s="306">
        <f>Global!B38</f>
        <v>0.54166666666666663</v>
      </c>
      <c r="C38" s="289">
        <f>Global!C38</f>
        <v>25</v>
      </c>
      <c r="D38" s="290" t="str">
        <f>Global!D38</f>
        <v>España (Spain)</v>
      </c>
      <c r="E38" s="291">
        <v>1</v>
      </c>
      <c r="F38" s="292" t="s">
        <v>4</v>
      </c>
      <c r="G38" s="291">
        <v>1</v>
      </c>
      <c r="H38" s="293" t="str">
        <f>Global!H38</f>
        <v>Alemania (Germany)</v>
      </c>
      <c r="I38" s="283" t="str">
        <f t="shared" si="9"/>
        <v>E</v>
      </c>
      <c r="J38" s="284"/>
      <c r="K38" s="285">
        <f>IF(Global!E38="","",Global!E38)</f>
        <v>1</v>
      </c>
      <c r="L38" s="285">
        <f>IF(Global!G38="","",Global!G38)</f>
        <v>1</v>
      </c>
      <c r="M38" s="296" t="str">
        <f t="shared" si="1"/>
        <v>E</v>
      </c>
      <c r="N38" s="287">
        <f t="shared" si="10"/>
        <v>3</v>
      </c>
      <c r="O38" s="166"/>
      <c r="P38" s="166"/>
      <c r="Q38" s="166"/>
      <c r="R38" s="166"/>
      <c r="S38" s="166"/>
    </row>
    <row r="39" spans="1:19" s="158" customFormat="1" ht="30.95" customHeight="1" thickBot="1" x14ac:dyDescent="0.25">
      <c r="A39" s="276">
        <f>Global!A39</f>
        <v>44892</v>
      </c>
      <c r="B39" s="306">
        <f>Global!B39</f>
        <v>0.16666666666666666</v>
      </c>
      <c r="C39" s="289">
        <f>Global!C39</f>
        <v>26</v>
      </c>
      <c r="D39" s="290" t="str">
        <f>Global!D39</f>
        <v>Japón (Japan)</v>
      </c>
      <c r="E39" s="280">
        <v>0</v>
      </c>
      <c r="F39" s="292" t="s">
        <v>4</v>
      </c>
      <c r="G39" s="280">
        <v>0</v>
      </c>
      <c r="H39" s="293" t="str">
        <f>Global!H39</f>
        <v>Costa Rica</v>
      </c>
      <c r="I39" s="283" t="str">
        <f t="shared" si="9"/>
        <v>E</v>
      </c>
      <c r="J39" s="284"/>
      <c r="K39" s="285">
        <f>IF(Global!E39="","",Global!E39)</f>
        <v>0</v>
      </c>
      <c r="L39" s="285">
        <f>IF(Global!G39="","",Global!G39)</f>
        <v>1</v>
      </c>
      <c r="M39" s="296" t="str">
        <f t="shared" si="1"/>
        <v>V</v>
      </c>
      <c r="N39" s="287">
        <f t="shared" si="10"/>
        <v>0</v>
      </c>
      <c r="O39" s="166"/>
      <c r="P39" s="166"/>
      <c r="Q39" s="166"/>
      <c r="R39" s="166"/>
      <c r="S39" s="166"/>
    </row>
    <row r="40" spans="1:19" s="158" customFormat="1" ht="30.95" customHeight="1" thickBot="1" x14ac:dyDescent="0.25">
      <c r="A40" s="276">
        <f>Global!A40</f>
        <v>44896</v>
      </c>
      <c r="B40" s="306">
        <f>Global!B40</f>
        <v>0.54166666666666663</v>
      </c>
      <c r="C40" s="289">
        <f>Global!C40</f>
        <v>43</v>
      </c>
      <c r="D40" s="290" t="str">
        <f>Global!D40</f>
        <v>Japón (Japan)</v>
      </c>
      <c r="E40" s="307">
        <v>0</v>
      </c>
      <c r="F40" s="292" t="s">
        <v>4</v>
      </c>
      <c r="G40" s="307">
        <v>1</v>
      </c>
      <c r="H40" s="293" t="str">
        <f>Global!H40</f>
        <v>España (Spain)</v>
      </c>
      <c r="I40" s="283" t="str">
        <f t="shared" si="9"/>
        <v>V</v>
      </c>
      <c r="J40" s="284"/>
      <c r="K40" s="285">
        <f>IF(Global!E40="","",Global!E40)</f>
        <v>2</v>
      </c>
      <c r="L40" s="285">
        <f>IF(Global!G40="","",Global!G40)</f>
        <v>1</v>
      </c>
      <c r="M40" s="296" t="str">
        <f t="shared" si="1"/>
        <v>L</v>
      </c>
      <c r="N40" s="287">
        <f t="shared" si="10"/>
        <v>0</v>
      </c>
      <c r="O40" s="166"/>
      <c r="P40" s="166"/>
      <c r="Q40" s="166"/>
      <c r="R40" s="166"/>
      <c r="S40" s="166"/>
    </row>
    <row r="41" spans="1:19" s="158" customFormat="1" ht="30.95" customHeight="1" thickBot="1" x14ac:dyDescent="0.25">
      <c r="A41" s="276">
        <f>Global!A41</f>
        <v>44896</v>
      </c>
      <c r="B41" s="306">
        <f>Global!B41</f>
        <v>0.54166666666666663</v>
      </c>
      <c r="C41" s="289">
        <f>Global!C41</f>
        <v>44</v>
      </c>
      <c r="D41" s="290" t="str">
        <f>Global!D41</f>
        <v>Costa Rica</v>
      </c>
      <c r="E41" s="280">
        <v>0</v>
      </c>
      <c r="F41" s="292" t="s">
        <v>4</v>
      </c>
      <c r="G41" s="280">
        <v>1</v>
      </c>
      <c r="H41" s="293" t="str">
        <f>Global!H41</f>
        <v>Alemania (Germany)</v>
      </c>
      <c r="I41" s="283" t="str">
        <f t="shared" si="9"/>
        <v>V</v>
      </c>
      <c r="J41" s="284"/>
      <c r="K41" s="285">
        <f>IF(Global!E41="","",Global!E41)</f>
        <v>2</v>
      </c>
      <c r="L41" s="285">
        <f>IF(Global!G41="","",Global!G41)</f>
        <v>4</v>
      </c>
      <c r="M41" s="296" t="str">
        <f t="shared" si="1"/>
        <v>V</v>
      </c>
      <c r="N41" s="287">
        <f t="shared" si="10"/>
        <v>1</v>
      </c>
      <c r="O41" s="166"/>
      <c r="P41" s="166"/>
      <c r="Q41" s="166"/>
      <c r="R41" s="166"/>
      <c r="S41" s="166"/>
    </row>
    <row r="42" spans="1:19" s="158" customFormat="1" ht="17.25" customHeight="1" thickBot="1" x14ac:dyDescent="0.25">
      <c r="A42" s="297" t="str">
        <f>Global!A42</f>
        <v>GRUPO F (Group F )</v>
      </c>
      <c r="B42" s="298"/>
      <c r="C42" s="299"/>
      <c r="D42" s="298"/>
      <c r="E42" s="300"/>
      <c r="F42" s="298"/>
      <c r="G42" s="300"/>
      <c r="H42" s="298"/>
      <c r="I42" s="301"/>
      <c r="J42" s="117"/>
      <c r="K42" s="302"/>
      <c r="L42" s="302"/>
      <c r="M42" s="303" t="str">
        <f t="shared" si="1"/>
        <v/>
      </c>
      <c r="N42" s="304"/>
      <c r="O42" s="166"/>
      <c r="P42" s="166"/>
      <c r="Q42" s="166"/>
      <c r="R42" s="166"/>
      <c r="S42" s="166"/>
    </row>
    <row r="43" spans="1:19" s="158" customFormat="1" ht="30.95" customHeight="1" thickBot="1" x14ac:dyDescent="0.25">
      <c r="A43" s="276">
        <f>Global!A43</f>
        <v>44888</v>
      </c>
      <c r="B43" s="305">
        <f>Global!B43</f>
        <v>0.54166666666666663</v>
      </c>
      <c r="C43" s="278">
        <f>Global!C43</f>
        <v>11</v>
      </c>
      <c r="D43" s="279" t="str">
        <f>Global!D43</f>
        <v>Bélgica (Belgium)</v>
      </c>
      <c r="E43" s="280">
        <v>2</v>
      </c>
      <c r="F43" s="281" t="s">
        <v>4</v>
      </c>
      <c r="G43" s="280">
        <v>0</v>
      </c>
      <c r="H43" s="282" t="str">
        <f>Global!H43</f>
        <v>Canada</v>
      </c>
      <c r="I43" s="283" t="str">
        <f t="shared" ref="I43:I48" si="11">IF(OR(E43="",G43=""),"",IF(E43&gt;G43,"L",IF(G43&gt;E43,"V","E")))</f>
        <v>L</v>
      </c>
      <c r="J43" s="284"/>
      <c r="K43" s="285">
        <f>IF(Global!E43="","",Global!E43)</f>
        <v>1</v>
      </c>
      <c r="L43" s="285">
        <f>IF(Global!G43="","",Global!G43)</f>
        <v>0</v>
      </c>
      <c r="M43" s="296" t="str">
        <f t="shared" si="1"/>
        <v>L</v>
      </c>
      <c r="N43" s="287">
        <f t="shared" ref="N43:N48" si="12">IF(M43="","",IF(AND(E43=K43,L43=G43),GPOSPuntosPorMarcador,0)+IF(M43=I43,GPOSPuntosPorGanador,0)+IF(E43-G43=K43-L43,GPOSPuntosPorDiferencia,0))</f>
        <v>1</v>
      </c>
      <c r="O43" s="166"/>
      <c r="P43" s="166"/>
      <c r="Q43" s="166"/>
      <c r="R43" s="166"/>
      <c r="S43" s="166"/>
    </row>
    <row r="44" spans="1:19" s="158" customFormat="1" ht="30.95" customHeight="1" thickBot="1" x14ac:dyDescent="0.25">
      <c r="A44" s="276">
        <f>Global!A44</f>
        <v>44888</v>
      </c>
      <c r="B44" s="306">
        <f>Global!B44</f>
        <v>0.16666666666666666</v>
      </c>
      <c r="C44" s="289">
        <f>Global!C44</f>
        <v>12</v>
      </c>
      <c r="D44" s="290" t="str">
        <f>Global!D44</f>
        <v>Marruecos (Morocco)</v>
      </c>
      <c r="E44" s="291">
        <v>0</v>
      </c>
      <c r="F44" s="292" t="s">
        <v>4</v>
      </c>
      <c r="G44" s="291">
        <v>1</v>
      </c>
      <c r="H44" s="293" t="str">
        <f>Global!H44</f>
        <v>Croacia</v>
      </c>
      <c r="I44" s="283" t="str">
        <f t="shared" si="11"/>
        <v>V</v>
      </c>
      <c r="J44" s="284"/>
      <c r="K44" s="285">
        <f>IF(Global!E44="","",Global!E44)</f>
        <v>0</v>
      </c>
      <c r="L44" s="285">
        <f>IF(Global!G44="","",Global!G44)</f>
        <v>0</v>
      </c>
      <c r="M44" s="296" t="str">
        <f t="shared" si="1"/>
        <v>E</v>
      </c>
      <c r="N44" s="287">
        <f t="shared" si="12"/>
        <v>0</v>
      </c>
      <c r="O44" s="166"/>
      <c r="P44" s="166"/>
      <c r="Q44" s="166"/>
      <c r="R44" s="166"/>
      <c r="S44" s="166"/>
    </row>
    <row r="45" spans="1:19" s="158" customFormat="1" ht="30.95" customHeight="1" thickBot="1" x14ac:dyDescent="0.25">
      <c r="A45" s="276">
        <f>Global!A45</f>
        <v>44892</v>
      </c>
      <c r="B45" s="306">
        <f>Global!B45</f>
        <v>0.29166666666666669</v>
      </c>
      <c r="C45" s="289">
        <f>Global!C45</f>
        <v>27</v>
      </c>
      <c r="D45" s="290" t="str">
        <f>Global!D45</f>
        <v>Bélgica (Belgium)</v>
      </c>
      <c r="E45" s="291">
        <v>2</v>
      </c>
      <c r="F45" s="292" t="s">
        <v>4</v>
      </c>
      <c r="G45" s="291">
        <v>0</v>
      </c>
      <c r="H45" s="293" t="str">
        <f>Global!H45</f>
        <v>Marruecos (Morocco)</v>
      </c>
      <c r="I45" s="283" t="str">
        <f t="shared" si="11"/>
        <v>L</v>
      </c>
      <c r="J45" s="284"/>
      <c r="K45" s="285">
        <f>IF(Global!E45="","",Global!E45)</f>
        <v>0</v>
      </c>
      <c r="L45" s="285">
        <f>IF(Global!G45="","",Global!G45)</f>
        <v>2</v>
      </c>
      <c r="M45" s="296" t="str">
        <f t="shared" si="1"/>
        <v>V</v>
      </c>
      <c r="N45" s="287">
        <f t="shared" si="12"/>
        <v>0</v>
      </c>
      <c r="O45" s="166"/>
      <c r="P45" s="166"/>
      <c r="Q45" s="166"/>
      <c r="R45" s="166"/>
      <c r="S45" s="166"/>
    </row>
    <row r="46" spans="1:19" s="158" customFormat="1" ht="30.95" customHeight="1" thickBot="1" x14ac:dyDescent="0.25">
      <c r="A46" s="276">
        <f>Global!A46</f>
        <v>44892</v>
      </c>
      <c r="B46" s="306">
        <f>Global!B46</f>
        <v>0.41666666666666669</v>
      </c>
      <c r="C46" s="289">
        <f>Global!C46</f>
        <v>28</v>
      </c>
      <c r="D46" s="290" t="str">
        <f>Global!D46</f>
        <v>Croacia</v>
      </c>
      <c r="E46" s="291">
        <v>1</v>
      </c>
      <c r="F46" s="292" t="s">
        <v>4</v>
      </c>
      <c r="G46" s="291">
        <v>0</v>
      </c>
      <c r="H46" s="293" t="str">
        <f>Global!H46</f>
        <v>Canada</v>
      </c>
      <c r="I46" s="283" t="str">
        <f t="shared" si="11"/>
        <v>L</v>
      </c>
      <c r="J46" s="284"/>
      <c r="K46" s="285">
        <f>IF(Global!E46="","",Global!E46)</f>
        <v>4</v>
      </c>
      <c r="L46" s="285">
        <f>IF(Global!G46="","",Global!G46)</f>
        <v>1</v>
      </c>
      <c r="M46" s="296" t="str">
        <f t="shared" si="1"/>
        <v>L</v>
      </c>
      <c r="N46" s="287">
        <f t="shared" si="12"/>
        <v>1</v>
      </c>
      <c r="O46" s="166"/>
      <c r="P46" s="166"/>
      <c r="Q46" s="166"/>
      <c r="R46" s="166"/>
      <c r="S46" s="166"/>
    </row>
    <row r="47" spans="1:19" s="158" customFormat="1" ht="30.95" customHeight="1" thickBot="1" x14ac:dyDescent="0.25">
      <c r="A47" s="276">
        <f>Global!A47</f>
        <v>44896</v>
      </c>
      <c r="B47" s="306">
        <f>Global!B47</f>
        <v>0.375</v>
      </c>
      <c r="C47" s="289">
        <f>Global!C47</f>
        <v>41</v>
      </c>
      <c r="D47" s="290" t="str">
        <f>Global!D47</f>
        <v>Croacia</v>
      </c>
      <c r="E47" s="291">
        <v>0</v>
      </c>
      <c r="F47" s="292" t="s">
        <v>4</v>
      </c>
      <c r="G47" s="291">
        <v>1</v>
      </c>
      <c r="H47" s="293" t="str">
        <f>Global!H47</f>
        <v>Bélgica (Belgium)</v>
      </c>
      <c r="I47" s="283" t="str">
        <f t="shared" si="11"/>
        <v>V</v>
      </c>
      <c r="J47" s="284"/>
      <c r="K47" s="285">
        <f>IF(Global!E47="","",Global!E47)</f>
        <v>0</v>
      </c>
      <c r="L47" s="285">
        <f>IF(Global!G47="","",Global!G47)</f>
        <v>0</v>
      </c>
      <c r="M47" s="296" t="str">
        <f t="shared" si="1"/>
        <v>E</v>
      </c>
      <c r="N47" s="287">
        <f t="shared" si="12"/>
        <v>0</v>
      </c>
      <c r="O47" s="166"/>
      <c r="P47" s="166"/>
      <c r="Q47" s="166"/>
      <c r="R47" s="166"/>
      <c r="S47" s="166"/>
    </row>
    <row r="48" spans="1:19" s="158" customFormat="1" ht="30.95" customHeight="1" thickBot="1" x14ac:dyDescent="0.25">
      <c r="A48" s="276">
        <f>Global!A48</f>
        <v>44896</v>
      </c>
      <c r="B48" s="306">
        <f>Global!B48</f>
        <v>0.375</v>
      </c>
      <c r="C48" s="289">
        <f>Global!C48</f>
        <v>42</v>
      </c>
      <c r="D48" s="308" t="str">
        <f>Global!D48</f>
        <v>Canada</v>
      </c>
      <c r="E48" s="291">
        <v>0</v>
      </c>
      <c r="F48" s="309" t="s">
        <v>4</v>
      </c>
      <c r="G48" s="291">
        <v>0</v>
      </c>
      <c r="H48" s="310" t="str">
        <f>Global!H48</f>
        <v>Marruecos (Morocco)</v>
      </c>
      <c r="I48" s="283" t="str">
        <f t="shared" si="11"/>
        <v>E</v>
      </c>
      <c r="J48" s="311"/>
      <c r="K48" s="285">
        <f>IF(Global!E48="","",Global!E48)</f>
        <v>1</v>
      </c>
      <c r="L48" s="285">
        <f>IF(Global!G48="","",Global!G48)</f>
        <v>2</v>
      </c>
      <c r="M48" s="286" t="str">
        <f t="shared" si="1"/>
        <v>V</v>
      </c>
      <c r="N48" s="287">
        <f t="shared" si="12"/>
        <v>0</v>
      </c>
      <c r="O48" s="166"/>
      <c r="P48" s="166"/>
      <c r="Q48" s="166"/>
      <c r="R48" s="166"/>
      <c r="S48" s="166"/>
    </row>
    <row r="49" spans="1:19" s="158" customFormat="1" ht="17.25" customHeight="1" thickBot="1" x14ac:dyDescent="0.25">
      <c r="A49" s="297" t="str">
        <f>Global!A49</f>
        <v>GRUPO G (Group  G)</v>
      </c>
      <c r="B49" s="298"/>
      <c r="C49" s="299"/>
      <c r="D49" s="298"/>
      <c r="E49" s="300"/>
      <c r="F49" s="298"/>
      <c r="G49" s="300"/>
      <c r="H49" s="298"/>
      <c r="I49" s="301"/>
      <c r="J49" s="117"/>
      <c r="K49" s="302"/>
      <c r="L49" s="302"/>
      <c r="M49" s="303" t="str">
        <f t="shared" si="1"/>
        <v/>
      </c>
      <c r="N49" s="304"/>
      <c r="O49" s="166"/>
      <c r="P49" s="166"/>
      <c r="Q49" s="166"/>
      <c r="R49" s="166"/>
      <c r="S49" s="166"/>
    </row>
    <row r="50" spans="1:19" s="158" customFormat="1" ht="30.95" customHeight="1" thickBot="1" x14ac:dyDescent="0.25">
      <c r="A50" s="276">
        <f>Global!A50</f>
        <v>44889</v>
      </c>
      <c r="B50" s="305">
        <f>Global!B50</f>
        <v>0.54166666666666663</v>
      </c>
      <c r="C50" s="278">
        <f>Global!C50</f>
        <v>13</v>
      </c>
      <c r="D50" s="279" t="str">
        <f>Global!D50</f>
        <v>Brasil (Brazil)</v>
      </c>
      <c r="E50" s="280">
        <v>2</v>
      </c>
      <c r="F50" s="281" t="s">
        <v>4</v>
      </c>
      <c r="G50" s="280">
        <v>0</v>
      </c>
      <c r="H50" s="282" t="str">
        <f>Global!H50</f>
        <v>Serbia</v>
      </c>
      <c r="I50" s="283" t="str">
        <f t="shared" ref="I50:I55" si="13">IF(OR(E50="",G50=""),"",IF(E50&gt;G50,"L",IF(G50&gt;E50,"V","E")))</f>
        <v>L</v>
      </c>
      <c r="J50" s="284"/>
      <c r="K50" s="285">
        <f>IF(Global!E50="","",Global!E50)</f>
        <v>2</v>
      </c>
      <c r="L50" s="285">
        <f>IF(Global!G50="","",Global!G50)</f>
        <v>0</v>
      </c>
      <c r="M50" s="296" t="str">
        <f t="shared" si="1"/>
        <v>L</v>
      </c>
      <c r="N50" s="287">
        <f t="shared" ref="N50:N55" si="14">IF(M50="","",IF(AND(E50=K50,L50=G50),GPOSPuntosPorMarcador,0)+IF(M50=I50,GPOSPuntosPorGanador,0)+IF(E50-G50=K50-L50,GPOSPuntosPorDiferencia,0))</f>
        <v>3</v>
      </c>
      <c r="O50" s="166"/>
      <c r="P50" s="166"/>
      <c r="Q50" s="166"/>
      <c r="R50" s="166"/>
      <c r="S50" s="166"/>
    </row>
    <row r="51" spans="1:19" s="158" customFormat="1" ht="30.95" customHeight="1" thickBot="1" x14ac:dyDescent="0.25">
      <c r="A51" s="276">
        <f>Global!A51</f>
        <v>44889</v>
      </c>
      <c r="B51" s="306">
        <f>Global!B51</f>
        <v>0.16666666666666666</v>
      </c>
      <c r="C51" s="289">
        <f>Global!C51</f>
        <v>14</v>
      </c>
      <c r="D51" s="290" t="str">
        <f>Global!D51</f>
        <v>Suiza (Switzerland)</v>
      </c>
      <c r="E51" s="291">
        <v>0</v>
      </c>
      <c r="F51" s="292" t="s">
        <v>4</v>
      </c>
      <c r="G51" s="291">
        <v>0</v>
      </c>
      <c r="H51" s="293" t="str">
        <f>Global!H51</f>
        <v>Camerún (Cameroon)</v>
      </c>
      <c r="I51" s="283" t="str">
        <f t="shared" si="13"/>
        <v>E</v>
      </c>
      <c r="J51" s="284"/>
      <c r="K51" s="285">
        <f>IF(Global!E51="","",Global!E51)</f>
        <v>1</v>
      </c>
      <c r="L51" s="285">
        <f>IF(Global!G51="","",Global!G51)</f>
        <v>0</v>
      </c>
      <c r="M51" s="296" t="str">
        <f t="shared" si="1"/>
        <v>L</v>
      </c>
      <c r="N51" s="287">
        <f t="shared" si="14"/>
        <v>0</v>
      </c>
      <c r="O51" s="166"/>
      <c r="P51" s="166"/>
      <c r="Q51" s="166"/>
      <c r="R51" s="166"/>
      <c r="S51" s="166"/>
    </row>
    <row r="52" spans="1:19" s="158" customFormat="1" ht="30.95" customHeight="1" thickBot="1" x14ac:dyDescent="0.25">
      <c r="A52" s="276">
        <f>Global!A52</f>
        <v>44893</v>
      </c>
      <c r="B52" s="306">
        <f>Global!B52</f>
        <v>0.41666666666666669</v>
      </c>
      <c r="C52" s="289">
        <f>Global!C52</f>
        <v>29</v>
      </c>
      <c r="D52" s="290" t="str">
        <f>Global!D52</f>
        <v>Brasil (Brazil)</v>
      </c>
      <c r="E52" s="291">
        <v>2</v>
      </c>
      <c r="F52" s="292" t="s">
        <v>4</v>
      </c>
      <c r="G52" s="291">
        <v>0</v>
      </c>
      <c r="H52" s="293" t="str">
        <f>Global!H52</f>
        <v>Suiza (Switzerland)</v>
      </c>
      <c r="I52" s="283" t="str">
        <f t="shared" si="13"/>
        <v>L</v>
      </c>
      <c r="J52" s="284"/>
      <c r="K52" s="285">
        <f>IF(Global!E52="","",Global!E52)</f>
        <v>1</v>
      </c>
      <c r="L52" s="285">
        <f>IF(Global!G52="","",Global!G52)</f>
        <v>0</v>
      </c>
      <c r="M52" s="296" t="str">
        <f t="shared" si="1"/>
        <v>L</v>
      </c>
      <c r="N52" s="287">
        <f t="shared" si="14"/>
        <v>1</v>
      </c>
      <c r="O52" s="166"/>
      <c r="P52" s="166"/>
      <c r="Q52" s="166"/>
      <c r="R52" s="166"/>
      <c r="S52" s="166"/>
    </row>
    <row r="53" spans="1:19" s="158" customFormat="1" ht="30.95" customHeight="1" thickBot="1" x14ac:dyDescent="0.25">
      <c r="A53" s="276">
        <f>Global!A53</f>
        <v>44893</v>
      </c>
      <c r="B53" s="306">
        <f>Global!B53</f>
        <v>0.16666666666666666</v>
      </c>
      <c r="C53" s="289">
        <f>Global!C53</f>
        <v>30</v>
      </c>
      <c r="D53" s="290" t="str">
        <f>Global!D53</f>
        <v>Camerún (Cameroon)</v>
      </c>
      <c r="E53" s="291">
        <v>0</v>
      </c>
      <c r="F53" s="292" t="s">
        <v>4</v>
      </c>
      <c r="G53" s="291">
        <v>0</v>
      </c>
      <c r="H53" s="293" t="str">
        <f>Global!H53</f>
        <v>Serbia</v>
      </c>
      <c r="I53" s="283" t="str">
        <f t="shared" si="13"/>
        <v>E</v>
      </c>
      <c r="J53" s="284"/>
      <c r="K53" s="285">
        <f>IF(Global!E53="","",Global!E53)</f>
        <v>3</v>
      </c>
      <c r="L53" s="285">
        <f>IF(Global!G53="","",Global!G53)</f>
        <v>3</v>
      </c>
      <c r="M53" s="296" t="str">
        <f t="shared" si="1"/>
        <v>E</v>
      </c>
      <c r="N53" s="287">
        <f t="shared" si="14"/>
        <v>2</v>
      </c>
      <c r="O53" s="166"/>
      <c r="P53" s="166"/>
      <c r="Q53" s="166"/>
      <c r="R53" s="166"/>
      <c r="S53" s="166"/>
    </row>
    <row r="54" spans="1:19" s="158" customFormat="1" ht="30.95" customHeight="1" thickBot="1" x14ac:dyDescent="0.25">
      <c r="A54" s="276">
        <f>Global!A54</f>
        <v>44897</v>
      </c>
      <c r="B54" s="306">
        <f>Global!B54</f>
        <v>0.54166666666666663</v>
      </c>
      <c r="C54" s="289">
        <f>Global!C54</f>
        <v>45</v>
      </c>
      <c r="D54" s="290" t="str">
        <f>Global!D54</f>
        <v>Camerún (Cameroon)</v>
      </c>
      <c r="E54" s="291">
        <v>0</v>
      </c>
      <c r="F54" s="292" t="s">
        <v>4</v>
      </c>
      <c r="G54" s="291">
        <v>1</v>
      </c>
      <c r="H54" s="293" t="str">
        <f>Global!H54</f>
        <v>Brasil (Brazil)</v>
      </c>
      <c r="I54" s="283" t="str">
        <f t="shared" si="13"/>
        <v>V</v>
      </c>
      <c r="J54" s="284"/>
      <c r="K54" s="285">
        <f>IF(Global!E54="","",Global!E54)</f>
        <v>1</v>
      </c>
      <c r="L54" s="285">
        <f>IF(Global!G54="","",Global!G54)</f>
        <v>0</v>
      </c>
      <c r="M54" s="296" t="str">
        <f t="shared" si="1"/>
        <v>L</v>
      </c>
      <c r="N54" s="287">
        <f t="shared" si="14"/>
        <v>0</v>
      </c>
      <c r="O54" s="166"/>
      <c r="P54" s="166"/>
      <c r="Q54" s="166"/>
      <c r="R54" s="166"/>
      <c r="S54" s="166"/>
    </row>
    <row r="55" spans="1:19" s="158" customFormat="1" ht="30.95" customHeight="1" thickBot="1" x14ac:dyDescent="0.25">
      <c r="A55" s="276">
        <f>Global!A55</f>
        <v>44897</v>
      </c>
      <c r="B55" s="306">
        <f>Global!B55</f>
        <v>0.54166666666666663</v>
      </c>
      <c r="C55" s="289">
        <f>Global!C55</f>
        <v>46</v>
      </c>
      <c r="D55" s="290" t="str">
        <f>Global!D55</f>
        <v>Serbia</v>
      </c>
      <c r="E55" s="291">
        <v>0</v>
      </c>
      <c r="F55" s="292" t="s">
        <v>4</v>
      </c>
      <c r="G55" s="291">
        <v>0</v>
      </c>
      <c r="H55" s="293" t="str">
        <f>Global!H55</f>
        <v>Suiza (Switzerland)</v>
      </c>
      <c r="I55" s="283" t="str">
        <f t="shared" si="13"/>
        <v>E</v>
      </c>
      <c r="J55" s="284"/>
      <c r="K55" s="285">
        <f>IF(Global!E55="","",Global!E55)</f>
        <v>2</v>
      </c>
      <c r="L55" s="285">
        <f>IF(Global!G55="","",Global!G55)</f>
        <v>3</v>
      </c>
      <c r="M55" s="296" t="str">
        <f t="shared" si="1"/>
        <v>V</v>
      </c>
      <c r="N55" s="287">
        <f t="shared" si="14"/>
        <v>0</v>
      </c>
      <c r="O55" s="166"/>
      <c r="P55" s="166"/>
      <c r="Q55" s="166"/>
      <c r="R55" s="166"/>
      <c r="S55" s="166"/>
    </row>
    <row r="56" spans="1:19" s="158" customFormat="1" ht="17.25" customHeight="1" thickBot="1" x14ac:dyDescent="0.25">
      <c r="A56" s="297" t="str">
        <f>Global!A56</f>
        <v>GRUPO H (Group H)</v>
      </c>
      <c r="B56" s="298"/>
      <c r="C56" s="299"/>
      <c r="D56" s="298"/>
      <c r="E56" s="300"/>
      <c r="F56" s="298"/>
      <c r="G56" s="300"/>
      <c r="H56" s="298"/>
      <c r="I56" s="301"/>
      <c r="J56" s="117"/>
      <c r="K56" s="302"/>
      <c r="L56" s="302"/>
      <c r="M56" s="303" t="str">
        <f t="shared" si="1"/>
        <v/>
      </c>
      <c r="N56" s="304"/>
      <c r="O56" s="166"/>
      <c r="P56" s="166"/>
      <c r="Q56" s="166"/>
      <c r="R56" s="166"/>
      <c r="S56" s="166"/>
    </row>
    <row r="57" spans="1:19" s="158" customFormat="1" ht="30.95" customHeight="1" thickBot="1" x14ac:dyDescent="0.25">
      <c r="A57" s="276">
        <f>Global!A57</f>
        <v>44889</v>
      </c>
      <c r="B57" s="305">
        <f>Global!B57</f>
        <v>0.41666666666666669</v>
      </c>
      <c r="C57" s="278">
        <f>Global!C57</f>
        <v>15</v>
      </c>
      <c r="D57" s="279" t="str">
        <f>Global!D57</f>
        <v>Portugal</v>
      </c>
      <c r="E57" s="280">
        <v>2</v>
      </c>
      <c r="F57" s="281" t="s">
        <v>4</v>
      </c>
      <c r="G57" s="280">
        <v>0</v>
      </c>
      <c r="H57" s="282" t="str">
        <f>Global!H57</f>
        <v>Ghana</v>
      </c>
      <c r="I57" s="283" t="str">
        <f t="shared" ref="I57:I62" si="15">IF(OR(E57="",G57=""),"",IF(E57&gt;G57,"L",IF(G57&gt;E57,"V","E")))</f>
        <v>L</v>
      </c>
      <c r="J57" s="284"/>
      <c r="K57" s="285">
        <f>IF(Global!E57="","",Global!E57)</f>
        <v>3</v>
      </c>
      <c r="L57" s="285">
        <f>IF(Global!G57="","",Global!G57)</f>
        <v>2</v>
      </c>
      <c r="M57" s="296" t="str">
        <f t="shared" si="1"/>
        <v>L</v>
      </c>
      <c r="N57" s="287">
        <f t="shared" ref="N57:N62" si="16">IF(M57="","",IF(AND(E57=K57,L57=G57),GPOSPuntosPorMarcador,0)+IF(M57=I57,GPOSPuntosPorGanador,0)+IF(E57-G57=K57-L57,GPOSPuntosPorDiferencia,0))</f>
        <v>1</v>
      </c>
      <c r="O57" s="166"/>
      <c r="P57" s="166"/>
      <c r="Q57" s="166"/>
      <c r="R57" s="166"/>
      <c r="S57" s="166"/>
    </row>
    <row r="58" spans="1:19" s="158" customFormat="1" ht="30.95" customHeight="1" thickBot="1" x14ac:dyDescent="0.25">
      <c r="A58" s="276">
        <f>Global!A58</f>
        <v>44889</v>
      </c>
      <c r="B58" s="306">
        <f>Global!B58</f>
        <v>0.29166666666666669</v>
      </c>
      <c r="C58" s="289">
        <f>Global!C58</f>
        <v>16</v>
      </c>
      <c r="D58" s="290" t="str">
        <f>Global!D58</f>
        <v>Uruguay</v>
      </c>
      <c r="E58" s="280">
        <v>1</v>
      </c>
      <c r="F58" s="292" t="s">
        <v>4</v>
      </c>
      <c r="G58" s="291">
        <v>0</v>
      </c>
      <c r="H58" s="293" t="str">
        <f>Global!H58</f>
        <v>Corea del Sur (S. Korea)</v>
      </c>
      <c r="I58" s="283" t="str">
        <f t="shared" si="15"/>
        <v>L</v>
      </c>
      <c r="J58" s="284"/>
      <c r="K58" s="285">
        <f>IF(Global!E58="","",Global!E58)</f>
        <v>0</v>
      </c>
      <c r="L58" s="285">
        <f>IF(Global!G58="","",Global!G58)</f>
        <v>0</v>
      </c>
      <c r="M58" s="296" t="str">
        <f t="shared" si="1"/>
        <v>E</v>
      </c>
      <c r="N58" s="287">
        <f t="shared" si="16"/>
        <v>0</v>
      </c>
      <c r="O58" s="166"/>
      <c r="P58" s="166"/>
      <c r="Q58" s="166"/>
      <c r="R58" s="166"/>
      <c r="S58" s="166"/>
    </row>
    <row r="59" spans="1:19" s="158" customFormat="1" ht="30.95" customHeight="1" thickBot="1" x14ac:dyDescent="0.25">
      <c r="A59" s="276">
        <f>Global!A59</f>
        <v>44893</v>
      </c>
      <c r="B59" s="306">
        <f>Global!B59</f>
        <v>0.54166666666666663</v>
      </c>
      <c r="C59" s="289">
        <f>Global!C59</f>
        <v>31</v>
      </c>
      <c r="D59" s="290" t="str">
        <f>Global!D59</f>
        <v>Portugal</v>
      </c>
      <c r="E59" s="291">
        <v>1</v>
      </c>
      <c r="F59" s="292" t="s">
        <v>4</v>
      </c>
      <c r="G59" s="291">
        <v>0</v>
      </c>
      <c r="H59" s="293" t="str">
        <f>Global!H59</f>
        <v>Uruguay</v>
      </c>
      <c r="I59" s="283" t="str">
        <f t="shared" si="15"/>
        <v>L</v>
      </c>
      <c r="J59" s="284"/>
      <c r="K59" s="285">
        <f>IF(Global!E59="","",Global!E59)</f>
        <v>2</v>
      </c>
      <c r="L59" s="285">
        <f>IF(Global!G59="","",Global!G59)</f>
        <v>0</v>
      </c>
      <c r="M59" s="296" t="str">
        <f t="shared" si="1"/>
        <v>L</v>
      </c>
      <c r="N59" s="287">
        <f t="shared" si="16"/>
        <v>1</v>
      </c>
      <c r="O59" s="166"/>
      <c r="P59" s="166"/>
      <c r="Q59" s="166"/>
      <c r="R59" s="166"/>
      <c r="S59" s="166"/>
    </row>
    <row r="60" spans="1:19" s="158" customFormat="1" ht="30.95" customHeight="1" thickBot="1" x14ac:dyDescent="0.25">
      <c r="A60" s="276">
        <f>Global!A60</f>
        <v>44893</v>
      </c>
      <c r="B60" s="306">
        <f>Global!B60</f>
        <v>0.29166666666666669</v>
      </c>
      <c r="C60" s="289">
        <f>Global!C60</f>
        <v>32</v>
      </c>
      <c r="D60" s="290" t="str">
        <f>Global!D60</f>
        <v>Corea del Sur (S. Korea)</v>
      </c>
      <c r="E60" s="280">
        <v>1</v>
      </c>
      <c r="F60" s="292" t="s">
        <v>4</v>
      </c>
      <c r="G60" s="291">
        <v>0</v>
      </c>
      <c r="H60" s="293" t="str">
        <f>Global!H60</f>
        <v>Ghana</v>
      </c>
      <c r="I60" s="283" t="str">
        <f t="shared" si="15"/>
        <v>L</v>
      </c>
      <c r="J60" s="284"/>
      <c r="K60" s="285">
        <f>IF(Global!E60="","",Global!E60)</f>
        <v>2</v>
      </c>
      <c r="L60" s="285">
        <f>IF(Global!G60="","",Global!G60)</f>
        <v>3</v>
      </c>
      <c r="M60" s="296" t="str">
        <f t="shared" si="1"/>
        <v>V</v>
      </c>
      <c r="N60" s="287">
        <f t="shared" si="16"/>
        <v>0</v>
      </c>
      <c r="O60" s="166"/>
      <c r="P60" s="166"/>
      <c r="Q60" s="166"/>
      <c r="R60" s="166"/>
      <c r="S60" s="166"/>
    </row>
    <row r="61" spans="1:19" s="158" customFormat="1" ht="30.95" customHeight="1" thickBot="1" x14ac:dyDescent="0.25">
      <c r="A61" s="276">
        <f>Global!A61</f>
        <v>44897</v>
      </c>
      <c r="B61" s="306">
        <f>Global!B61</f>
        <v>0.375</v>
      </c>
      <c r="C61" s="289">
        <f>Global!C61</f>
        <v>47</v>
      </c>
      <c r="D61" s="290" t="str">
        <f>Global!D61</f>
        <v>Corea del Sur (S. Korea)</v>
      </c>
      <c r="E61" s="291">
        <v>0</v>
      </c>
      <c r="F61" s="292" t="s">
        <v>4</v>
      </c>
      <c r="G61" s="291">
        <v>1</v>
      </c>
      <c r="H61" s="293" t="str">
        <f>Global!H61</f>
        <v>Portugal</v>
      </c>
      <c r="I61" s="283" t="str">
        <f t="shared" si="15"/>
        <v>V</v>
      </c>
      <c r="J61" s="284"/>
      <c r="K61" s="285">
        <f>IF(Global!E61="","",Global!E61)</f>
        <v>2</v>
      </c>
      <c r="L61" s="285">
        <f>IF(Global!G61="","",Global!G61)</f>
        <v>1</v>
      </c>
      <c r="M61" s="296" t="str">
        <f t="shared" si="1"/>
        <v>L</v>
      </c>
      <c r="N61" s="287">
        <f t="shared" si="16"/>
        <v>0</v>
      </c>
      <c r="O61" s="166"/>
      <c r="P61" s="166"/>
      <c r="Q61" s="166"/>
      <c r="R61" s="166"/>
      <c r="S61" s="166"/>
    </row>
    <row r="62" spans="1:19" s="158" customFormat="1" ht="30.95" customHeight="1" thickBot="1" x14ac:dyDescent="0.25">
      <c r="A62" s="276">
        <f>Global!A62</f>
        <v>44897</v>
      </c>
      <c r="B62" s="306">
        <f>Global!B62</f>
        <v>0.375</v>
      </c>
      <c r="C62" s="289">
        <f>Global!C62</f>
        <v>48</v>
      </c>
      <c r="D62" s="290" t="str">
        <f>Global!D62</f>
        <v>Ghana</v>
      </c>
      <c r="E62" s="291">
        <v>0</v>
      </c>
      <c r="F62" s="292" t="s">
        <v>4</v>
      </c>
      <c r="G62" s="291">
        <v>1</v>
      </c>
      <c r="H62" s="293" t="str">
        <f>Global!H62</f>
        <v>Uruguay</v>
      </c>
      <c r="I62" s="283" t="str">
        <f t="shared" si="15"/>
        <v>V</v>
      </c>
      <c r="J62" s="284"/>
      <c r="K62" s="285">
        <f>IF(Global!E62="","",Global!E62)</f>
        <v>0</v>
      </c>
      <c r="L62" s="285">
        <f>IF(Global!G62="","",Global!G62)</f>
        <v>2</v>
      </c>
      <c r="M62" s="296" t="str">
        <f t="shared" si="1"/>
        <v>V</v>
      </c>
      <c r="N62" s="287">
        <f t="shared" si="16"/>
        <v>1</v>
      </c>
      <c r="O62" s="166"/>
      <c r="P62" s="166"/>
      <c r="Q62" s="166"/>
      <c r="R62" s="166"/>
      <c r="S62" s="166"/>
    </row>
    <row r="63" spans="1:19" s="158" customFormat="1" ht="17.25" customHeight="1" thickBot="1" x14ac:dyDescent="0.25">
      <c r="A63" s="297" t="str">
        <f>Global!A63</f>
        <v>OCTAVOS DE FINAL (Round of 16)</v>
      </c>
      <c r="B63" s="312"/>
      <c r="C63" s="313"/>
      <c r="D63" s="298"/>
      <c r="E63" s="300"/>
      <c r="F63" s="298"/>
      <c r="G63" s="300"/>
      <c r="H63" s="298"/>
      <c r="I63" s="301"/>
      <c r="J63" s="117"/>
      <c r="K63" s="302"/>
      <c r="L63" s="302"/>
      <c r="M63" s="303" t="str">
        <f t="shared" si="1"/>
        <v/>
      </c>
      <c r="N63" s="304"/>
      <c r="O63" s="166"/>
      <c r="P63" s="166"/>
      <c r="Q63" s="166"/>
      <c r="R63" s="166"/>
      <c r="S63" s="166"/>
    </row>
    <row r="64" spans="1:19" s="158" customFormat="1" ht="30.95" customHeight="1" thickBot="1" x14ac:dyDescent="0.25">
      <c r="A64" s="276">
        <f>Global!A64</f>
        <v>44898</v>
      </c>
      <c r="B64" s="305">
        <f>Global!B64</f>
        <v>0.375</v>
      </c>
      <c r="C64" s="278">
        <f>Global!C64</f>
        <v>49</v>
      </c>
      <c r="D64" s="281" t="str">
        <f>Global!D64</f>
        <v>Holanda (Holland)</v>
      </c>
      <c r="E64" s="280">
        <v>2</v>
      </c>
      <c r="F64" s="281" t="s">
        <v>4</v>
      </c>
      <c r="G64" s="280">
        <v>1</v>
      </c>
      <c r="H64" s="314" t="str">
        <f>Global!H64</f>
        <v>Estados Unidos (USA)</v>
      </c>
      <c r="I64" s="283" t="str">
        <f t="shared" ref="I64:I71" si="17">IF(OR(E64="",G64=""),"",IF(E64&gt;G64,"L",IF(G64&gt;E64,"V","E")))</f>
        <v>L</v>
      </c>
      <c r="J64" s="284"/>
      <c r="K64" s="285">
        <f>IF(Global!E64="","",Global!E64)</f>
        <v>3</v>
      </c>
      <c r="L64" s="285">
        <f>IF(Global!G64="","",Global!G64)</f>
        <v>1</v>
      </c>
      <c r="M64" s="296" t="str">
        <f t="shared" si="1"/>
        <v>L</v>
      </c>
      <c r="N64" s="287">
        <f t="shared" ref="N64:N71" si="18">IF(M64="","",IF(AND(E64=K64,L64=G64),OCTPuntosPorMarcador,0)+IF(M64=I64,OCTPuntosPorGanador,0)+IF(E64-G64=K64-L64,OCTPuntosPorDiferencia,0))</f>
        <v>3</v>
      </c>
      <c r="O64" s="166"/>
      <c r="P64" s="166"/>
      <c r="Q64" s="166"/>
      <c r="R64" s="166"/>
      <c r="S64" s="166"/>
    </row>
    <row r="65" spans="1:19" s="158" customFormat="1" ht="30.95" customHeight="1" thickBot="1" x14ac:dyDescent="0.25">
      <c r="A65" s="276">
        <f>Global!A65</f>
        <v>44898</v>
      </c>
      <c r="B65" s="306">
        <f>Global!B65</f>
        <v>0.54166666666666663</v>
      </c>
      <c r="C65" s="289">
        <f>Global!C65</f>
        <v>50</v>
      </c>
      <c r="D65" s="292" t="str">
        <f>Global!D65</f>
        <v>Argentina</v>
      </c>
      <c r="E65" s="291">
        <v>2</v>
      </c>
      <c r="F65" s="292" t="s">
        <v>4</v>
      </c>
      <c r="G65" s="291">
        <v>0</v>
      </c>
      <c r="H65" s="315" t="str">
        <f>Global!H65</f>
        <v>Australia</v>
      </c>
      <c r="I65" s="283" t="str">
        <f t="shared" si="17"/>
        <v>L</v>
      </c>
      <c r="J65" s="284"/>
      <c r="K65" s="285">
        <f>IF(Global!E65="","",Global!E65)</f>
        <v>2</v>
      </c>
      <c r="L65" s="285">
        <f>IF(Global!G65="","",Global!G65)</f>
        <v>1</v>
      </c>
      <c r="M65" s="296" t="str">
        <f t="shared" si="1"/>
        <v>L</v>
      </c>
      <c r="N65" s="287">
        <f t="shared" si="18"/>
        <v>3</v>
      </c>
      <c r="O65" s="166"/>
      <c r="P65" s="166"/>
      <c r="Q65" s="166"/>
      <c r="R65" s="166"/>
      <c r="S65" s="166"/>
    </row>
    <row r="66" spans="1:19" s="158" customFormat="1" ht="30.95" customHeight="1" thickBot="1" x14ac:dyDescent="0.25">
      <c r="A66" s="276">
        <f>Global!A66</f>
        <v>44899</v>
      </c>
      <c r="B66" s="306">
        <f>Global!B66</f>
        <v>0.375</v>
      </c>
      <c r="C66" s="289">
        <f>Global!C66</f>
        <v>51</v>
      </c>
      <c r="D66" s="292" t="str">
        <f>Global!D66</f>
        <v>Francia (France)</v>
      </c>
      <c r="E66" s="291">
        <v>2</v>
      </c>
      <c r="F66" s="292" t="s">
        <v>4</v>
      </c>
      <c r="G66" s="291">
        <v>0</v>
      </c>
      <c r="H66" s="315" t="str">
        <f>Global!H66</f>
        <v>Polonia (Poland)</v>
      </c>
      <c r="I66" s="283" t="str">
        <f t="shared" si="17"/>
        <v>L</v>
      </c>
      <c r="J66" s="284"/>
      <c r="K66" s="285">
        <f>IF(Global!E66="","",Global!E66)</f>
        <v>3</v>
      </c>
      <c r="L66" s="285">
        <f>IF(Global!G66="","",Global!G66)</f>
        <v>1</v>
      </c>
      <c r="M66" s="296" t="str">
        <f t="shared" si="1"/>
        <v>L</v>
      </c>
      <c r="N66" s="287">
        <f t="shared" si="18"/>
        <v>4</v>
      </c>
      <c r="O66" s="166"/>
      <c r="P66" s="166"/>
      <c r="Q66" s="166"/>
      <c r="R66" s="166"/>
      <c r="S66" s="166"/>
    </row>
    <row r="67" spans="1:19" s="158" customFormat="1" ht="30.95" customHeight="1" thickBot="1" x14ac:dyDescent="0.25">
      <c r="A67" s="276">
        <f>Global!A67</f>
        <v>44899</v>
      </c>
      <c r="B67" s="306">
        <f>Global!B67</f>
        <v>0.54166666666666663</v>
      </c>
      <c r="C67" s="289">
        <f>Global!C67</f>
        <v>52</v>
      </c>
      <c r="D67" s="292" t="str">
        <f>Global!D67</f>
        <v>Inglaterra (England)</v>
      </c>
      <c r="E67" s="291">
        <v>2</v>
      </c>
      <c r="F67" s="292" t="s">
        <v>4</v>
      </c>
      <c r="G67" s="291">
        <v>0</v>
      </c>
      <c r="H67" s="315" t="str">
        <f>Global!H67</f>
        <v>Senegal</v>
      </c>
      <c r="I67" s="283" t="str">
        <f t="shared" si="17"/>
        <v>L</v>
      </c>
      <c r="J67" s="284"/>
      <c r="K67" s="285">
        <f>IF(Global!E67="","",Global!E67)</f>
        <v>3</v>
      </c>
      <c r="L67" s="285">
        <f>IF(Global!G67="","",Global!G67)</f>
        <v>0</v>
      </c>
      <c r="M67" s="296" t="str">
        <f t="shared" si="1"/>
        <v>L</v>
      </c>
      <c r="N67" s="287">
        <f t="shared" si="18"/>
        <v>3</v>
      </c>
      <c r="O67" s="166"/>
      <c r="P67" s="166"/>
      <c r="Q67" s="166"/>
      <c r="R67" s="166"/>
      <c r="S67" s="166"/>
    </row>
    <row r="68" spans="1:19" s="158" customFormat="1" ht="30.95" customHeight="1" thickBot="1" x14ac:dyDescent="0.25">
      <c r="A68" s="276">
        <f>Global!A68</f>
        <v>44900</v>
      </c>
      <c r="B68" s="306">
        <f>Global!B68</f>
        <v>0.375</v>
      </c>
      <c r="C68" s="289">
        <f>Global!C68</f>
        <v>53</v>
      </c>
      <c r="D68" s="292" t="str">
        <f>Global!D68</f>
        <v>Japón (Japan)</v>
      </c>
      <c r="E68" s="291">
        <v>2</v>
      </c>
      <c r="F68" s="292" t="s">
        <v>4</v>
      </c>
      <c r="G68" s="291">
        <v>1</v>
      </c>
      <c r="H68" s="315" t="str">
        <f>Global!H68</f>
        <v>Croacia</v>
      </c>
      <c r="I68" s="283" t="str">
        <f t="shared" si="17"/>
        <v>L</v>
      </c>
      <c r="J68" s="284"/>
      <c r="K68" s="285">
        <f>IF(Global!E68="","",Global!E68)</f>
        <v>1</v>
      </c>
      <c r="L68" s="285">
        <f>IF(Global!G68="","",Global!G68)</f>
        <v>1</v>
      </c>
      <c r="M68" s="296" t="str">
        <f t="shared" si="1"/>
        <v>E</v>
      </c>
      <c r="N68" s="287">
        <f t="shared" si="18"/>
        <v>0</v>
      </c>
      <c r="O68" s="166"/>
      <c r="P68" s="166"/>
      <c r="Q68" s="166"/>
      <c r="R68" s="166"/>
      <c r="S68" s="166"/>
    </row>
    <row r="69" spans="1:19" s="158" customFormat="1" ht="30.95" customHeight="1" thickBot="1" x14ac:dyDescent="0.25">
      <c r="A69" s="276">
        <f>Global!A69</f>
        <v>44900</v>
      </c>
      <c r="B69" s="306">
        <f>Global!B69</f>
        <v>0.54166666666666663</v>
      </c>
      <c r="C69" s="289">
        <f>Global!C69</f>
        <v>54</v>
      </c>
      <c r="D69" s="292" t="str">
        <f>Global!D69</f>
        <v>Brasil (Brazil)</v>
      </c>
      <c r="E69" s="291">
        <v>2</v>
      </c>
      <c r="F69" s="292" t="s">
        <v>4</v>
      </c>
      <c r="G69" s="291">
        <v>2</v>
      </c>
      <c r="H69" s="315" t="str">
        <f>Global!H69</f>
        <v>Corea del Sur (S. Korea)</v>
      </c>
      <c r="I69" s="283" t="str">
        <f t="shared" si="17"/>
        <v>E</v>
      </c>
      <c r="J69" s="284"/>
      <c r="K69" s="285">
        <f>IF(Global!E69="","",Global!E69)</f>
        <v>4</v>
      </c>
      <c r="L69" s="285">
        <f>IF(Global!G69="","",Global!G69)</f>
        <v>1</v>
      </c>
      <c r="M69" s="296" t="str">
        <f t="shared" si="1"/>
        <v>L</v>
      </c>
      <c r="N69" s="287">
        <f t="shared" si="18"/>
        <v>0</v>
      </c>
      <c r="O69" s="166"/>
      <c r="P69" s="166"/>
      <c r="Q69" s="166"/>
      <c r="R69" s="166"/>
      <c r="S69" s="166"/>
    </row>
    <row r="70" spans="1:19" s="158" customFormat="1" ht="30.95" customHeight="1" thickBot="1" x14ac:dyDescent="0.25">
      <c r="A70" s="276">
        <f>Global!A70</f>
        <v>44901</v>
      </c>
      <c r="B70" s="306">
        <f>Global!B70</f>
        <v>0.375</v>
      </c>
      <c r="C70" s="289">
        <f>Global!C70</f>
        <v>55</v>
      </c>
      <c r="D70" s="292" t="str">
        <f>Global!D70</f>
        <v>Marruecos (Morocco)</v>
      </c>
      <c r="E70" s="291">
        <v>2</v>
      </c>
      <c r="F70" s="292" t="s">
        <v>4</v>
      </c>
      <c r="G70" s="291">
        <v>0</v>
      </c>
      <c r="H70" s="315" t="str">
        <f>Global!H70</f>
        <v>España (Spain)</v>
      </c>
      <c r="I70" s="283" t="str">
        <f t="shared" si="17"/>
        <v>L</v>
      </c>
      <c r="J70" s="284"/>
      <c r="K70" s="285">
        <f>IF(Global!E70="","",Global!E70)</f>
        <v>0</v>
      </c>
      <c r="L70" s="285">
        <f>IF(Global!G70="","",Global!G70)</f>
        <v>0</v>
      </c>
      <c r="M70" s="296" t="str">
        <f t="shared" si="1"/>
        <v>E</v>
      </c>
      <c r="N70" s="287">
        <f t="shared" si="18"/>
        <v>0</v>
      </c>
      <c r="O70" s="166"/>
      <c r="P70" s="166"/>
      <c r="Q70" s="166"/>
      <c r="R70" s="166"/>
      <c r="S70" s="166"/>
    </row>
    <row r="71" spans="1:19" s="158" customFormat="1" ht="30.95" customHeight="1" thickBot="1" x14ac:dyDescent="0.25">
      <c r="A71" s="276">
        <f>Global!A71</f>
        <v>44901</v>
      </c>
      <c r="B71" s="306">
        <f>Global!B71</f>
        <v>0.54166666666666663</v>
      </c>
      <c r="C71" s="289">
        <f>Global!C71</f>
        <v>56</v>
      </c>
      <c r="D71" s="292" t="str">
        <f>Global!D71</f>
        <v>Portugal</v>
      </c>
      <c r="E71" s="291">
        <v>2</v>
      </c>
      <c r="F71" s="292" t="s">
        <v>4</v>
      </c>
      <c r="G71" s="291">
        <v>0</v>
      </c>
      <c r="H71" s="315" t="str">
        <f>Global!H71</f>
        <v>Suiza (Switzerland)</v>
      </c>
      <c r="I71" s="283" t="str">
        <f t="shared" si="17"/>
        <v>L</v>
      </c>
      <c r="J71" s="284"/>
      <c r="K71" s="285">
        <f>IF(Global!E71="","",Global!E71)</f>
        <v>6</v>
      </c>
      <c r="L71" s="285">
        <f>IF(Global!G71="","",Global!G71)</f>
        <v>1</v>
      </c>
      <c r="M71" s="296" t="str">
        <f t="shared" si="1"/>
        <v>L</v>
      </c>
      <c r="N71" s="287">
        <f t="shared" si="18"/>
        <v>3</v>
      </c>
      <c r="O71" s="166"/>
      <c r="P71" s="166"/>
      <c r="Q71" s="166"/>
      <c r="R71" s="166"/>
      <c r="S71" s="166"/>
    </row>
    <row r="72" spans="1:19" s="158" customFormat="1" ht="17.25" customHeight="1" thickBot="1" x14ac:dyDescent="0.25">
      <c r="A72" s="297" t="str">
        <f>Global!A72</f>
        <v>CUARTOS DE FINAL (Quarterfinals)</v>
      </c>
      <c r="B72" s="312"/>
      <c r="C72" s="313"/>
      <c r="D72" s="298"/>
      <c r="E72" s="300"/>
      <c r="F72" s="298"/>
      <c r="G72" s="300" t="s">
        <v>73</v>
      </c>
      <c r="H72" s="298"/>
      <c r="I72" s="301"/>
      <c r="J72" s="117"/>
      <c r="K72" s="302"/>
      <c r="L72" s="302"/>
      <c r="M72" s="303" t="str">
        <f t="shared" ref="M72:M83" si="19">IF(OR(K72="",L72=""),"",IF(K72&gt;L72,"L",IF(L72&gt;K72,"V","E")))</f>
        <v/>
      </c>
      <c r="N72" s="304"/>
      <c r="O72" s="166"/>
      <c r="P72" s="166"/>
      <c r="Q72" s="166"/>
      <c r="R72" s="166"/>
      <c r="S72" s="166"/>
    </row>
    <row r="73" spans="1:19" s="158" customFormat="1" ht="30.95" customHeight="1" thickBot="1" x14ac:dyDescent="0.25">
      <c r="A73" s="276">
        <f>Global!A73</f>
        <v>44904</v>
      </c>
      <c r="B73" s="305">
        <f>Global!B73</f>
        <v>0.375</v>
      </c>
      <c r="C73" s="278">
        <f>Global!C73</f>
        <v>57</v>
      </c>
      <c r="D73" s="292" t="str">
        <f>Global!D73</f>
        <v>Croacia</v>
      </c>
      <c r="E73" s="280">
        <v>2</v>
      </c>
      <c r="F73" s="281" t="s">
        <v>4</v>
      </c>
      <c r="G73" s="280">
        <v>1</v>
      </c>
      <c r="H73" s="315" t="str">
        <f>Global!H73</f>
        <v>Brasil (Brazil)</v>
      </c>
      <c r="I73" s="283" t="str">
        <f>IF(OR(E73="",G73=""),"",IF(E73&gt;G73,"L",IF(G73&gt;E73,"V","E")))</f>
        <v>L</v>
      </c>
      <c r="J73" s="284"/>
      <c r="K73" s="285">
        <f>IF(Global!E73="","",Global!E73)</f>
        <v>0</v>
      </c>
      <c r="L73" s="285">
        <f>IF(Global!G73="","",Global!G73)</f>
        <v>0</v>
      </c>
      <c r="M73" s="296" t="str">
        <f t="shared" si="19"/>
        <v>E</v>
      </c>
      <c r="N73" s="287">
        <f>IF(M73="","",IF(AND(E73=K73,L73=G73),CTOSPuntosPorMarcador,0)+IF(M73=I73,CTOSPuntosPorGanador,0)+IF(E73-G73=K73-L73,CTOSPuntosPorDiferencia,0))</f>
        <v>0</v>
      </c>
      <c r="O73" s="166"/>
      <c r="P73" s="166"/>
      <c r="Q73" s="166"/>
      <c r="R73" s="166"/>
      <c r="S73" s="166"/>
    </row>
    <row r="74" spans="1:19" s="158" customFormat="1" ht="30.95" customHeight="1" thickBot="1" x14ac:dyDescent="0.25">
      <c r="A74" s="276">
        <f>Global!A74</f>
        <v>44904</v>
      </c>
      <c r="B74" s="306">
        <f>Global!B74</f>
        <v>0.54166666666666663</v>
      </c>
      <c r="C74" s="289">
        <f>Global!C74</f>
        <v>58</v>
      </c>
      <c r="D74" s="292" t="str">
        <f>Global!D74</f>
        <v>Holanda (Holland)</v>
      </c>
      <c r="E74" s="291">
        <v>2</v>
      </c>
      <c r="F74" s="292" t="s">
        <v>4</v>
      </c>
      <c r="G74" s="280">
        <v>2</v>
      </c>
      <c r="H74" s="315" t="str">
        <f>Global!H74</f>
        <v>Argentina</v>
      </c>
      <c r="I74" s="283" t="str">
        <f>IF(OR(E74="",G74=""),"",IF(E74&gt;G74,"L",IF(G74&gt;E74,"V","E")))</f>
        <v>E</v>
      </c>
      <c r="J74" s="284"/>
      <c r="K74" s="285">
        <f>IF(Global!E74="","",Global!E74)</f>
        <v>2</v>
      </c>
      <c r="L74" s="285">
        <f>IF(Global!G74="","",Global!G74)</f>
        <v>2</v>
      </c>
      <c r="M74" s="296" t="str">
        <f t="shared" si="19"/>
        <v>E</v>
      </c>
      <c r="N74" s="287">
        <f>IF(M74="","",IF(AND(E74=K74,L74=G74),CTOSPuntosPorMarcador,0)+IF(M74=I74,CTOSPuntosPorGanador,0)+IF(E74-G74=K74-L74,CTOSPuntosPorDiferencia,0))</f>
        <v>7</v>
      </c>
      <c r="O74" s="166"/>
      <c r="P74" s="166"/>
      <c r="Q74" s="166"/>
      <c r="R74" s="166"/>
      <c r="S74" s="166"/>
    </row>
    <row r="75" spans="1:19" s="158" customFormat="1" ht="30.95" customHeight="1" thickBot="1" x14ac:dyDescent="0.25">
      <c r="A75" s="276">
        <f>Global!A75</f>
        <v>44905</v>
      </c>
      <c r="B75" s="306">
        <f>Global!B75</f>
        <v>0.375</v>
      </c>
      <c r="C75" s="289">
        <f>Global!C75</f>
        <v>59</v>
      </c>
      <c r="D75" s="292" t="str">
        <f>Global!D75</f>
        <v>Marruecos (Morocco)</v>
      </c>
      <c r="E75" s="291">
        <v>2</v>
      </c>
      <c r="F75" s="292" t="s">
        <v>4</v>
      </c>
      <c r="G75" s="280">
        <v>1</v>
      </c>
      <c r="H75" s="315" t="str">
        <f>Global!H75</f>
        <v>Portugal</v>
      </c>
      <c r="I75" s="283" t="str">
        <f>IF(OR(E75="",G75=""),"",IF(E75&gt;G75,"L",IF(G75&gt;E75,"V","E")))</f>
        <v>L</v>
      </c>
      <c r="J75" s="284"/>
      <c r="K75" s="285">
        <f>IF(Global!E75="","",Global!E75)</f>
        <v>1</v>
      </c>
      <c r="L75" s="285">
        <f>IF(Global!G75="","",Global!G75)</f>
        <v>0</v>
      </c>
      <c r="M75" s="296" t="str">
        <f t="shared" si="19"/>
        <v>L</v>
      </c>
      <c r="N75" s="287">
        <f>IF(M75="","",IF(AND(E75=K75,L75=G75),CTOSPuntosPorMarcador,0)+IF(M75=I75,CTOSPuntosPorGanador,0)+IF(E75-G75=K75-L75,CTOSPuntosPorDiferencia,0))</f>
        <v>6</v>
      </c>
      <c r="O75" s="166"/>
      <c r="P75" s="166"/>
      <c r="Q75" s="166"/>
      <c r="R75" s="166"/>
      <c r="S75" s="166"/>
    </row>
    <row r="76" spans="1:19" s="158" customFormat="1" ht="30.95" customHeight="1" thickBot="1" x14ac:dyDescent="0.25">
      <c r="A76" s="276">
        <f>Global!A76</f>
        <v>44905</v>
      </c>
      <c r="B76" s="306">
        <f>Global!B76</f>
        <v>0.54166666666666663</v>
      </c>
      <c r="C76" s="289">
        <f>Global!C76</f>
        <v>60</v>
      </c>
      <c r="D76" s="292" t="str">
        <f>Global!D76</f>
        <v>Francia (France)</v>
      </c>
      <c r="E76" s="291">
        <v>2</v>
      </c>
      <c r="F76" s="292" t="s">
        <v>4</v>
      </c>
      <c r="G76" s="280">
        <v>3</v>
      </c>
      <c r="H76" s="315" t="str">
        <f>Global!H76</f>
        <v>Inglaterra (England)</v>
      </c>
      <c r="I76" s="283" t="str">
        <f>IF(OR(E76="",G76=""),"",IF(E76&gt;G76,"L",IF(G76&gt;E76,"V","E")))</f>
        <v>V</v>
      </c>
      <c r="J76" s="284"/>
      <c r="K76" s="285">
        <f>IF(Global!E76="","",Global!E76)</f>
        <v>2</v>
      </c>
      <c r="L76" s="285">
        <f>IF(Global!G76="","",Global!G76)</f>
        <v>1</v>
      </c>
      <c r="M76" s="296" t="str">
        <f t="shared" si="19"/>
        <v>L</v>
      </c>
      <c r="N76" s="287">
        <f>IF(M76="","",IF(AND(E76=K76,L76=G76),CTOSPuntosPorMarcador,0)+IF(M76=I76,CTOSPuntosPorGanador,0)+IF(E76-G76=K76-L76,CTOSPuntosPorDiferencia,0))</f>
        <v>0</v>
      </c>
      <c r="O76" s="166"/>
      <c r="P76" s="166"/>
      <c r="Q76" s="166"/>
      <c r="R76" s="166"/>
      <c r="S76" s="166"/>
    </row>
    <row r="77" spans="1:19" s="158" customFormat="1" ht="17.25" customHeight="1" thickBot="1" x14ac:dyDescent="0.25">
      <c r="A77" s="297" t="str">
        <f>Global!A77</f>
        <v>SEMIFINALES (Semifinals)</v>
      </c>
      <c r="B77" s="298"/>
      <c r="C77" s="299"/>
      <c r="D77" s="298"/>
      <c r="E77" s="300"/>
      <c r="F77" s="298"/>
      <c r="G77" s="300"/>
      <c r="H77" s="298"/>
      <c r="I77" s="301"/>
      <c r="J77" s="117"/>
      <c r="K77" s="302"/>
      <c r="L77" s="302"/>
      <c r="M77" s="303" t="str">
        <f t="shared" si="19"/>
        <v/>
      </c>
      <c r="N77" s="304"/>
      <c r="O77" s="166"/>
      <c r="P77" s="166"/>
      <c r="Q77" s="166"/>
      <c r="R77" s="166"/>
      <c r="S77" s="166"/>
    </row>
    <row r="78" spans="1:19" s="158" customFormat="1" ht="30.95" customHeight="1" thickBot="1" x14ac:dyDescent="0.25">
      <c r="A78" s="276">
        <f>Global!A78</f>
        <v>44908</v>
      </c>
      <c r="B78" s="305">
        <f>Global!B78</f>
        <v>0.54166666666666663</v>
      </c>
      <c r="C78" s="278">
        <f>Global!C78</f>
        <v>61</v>
      </c>
      <c r="D78" s="281" t="str">
        <f>Global!D78</f>
        <v>Croacia</v>
      </c>
      <c r="E78" s="280">
        <v>2</v>
      </c>
      <c r="F78" s="281" t="s">
        <v>4</v>
      </c>
      <c r="G78" s="280">
        <v>1</v>
      </c>
      <c r="H78" s="314" t="str">
        <f>Global!H78</f>
        <v>Argentina</v>
      </c>
      <c r="I78" s="283" t="str">
        <f>IF(OR(E78="",G78=""),"",IF(E78&gt;G78,"L",IF(G78&gt;E78,"V","E")))</f>
        <v>L</v>
      </c>
      <c r="J78" s="284"/>
      <c r="K78" s="285">
        <f>IF(Global!E78="","",Global!E78)</f>
        <v>0</v>
      </c>
      <c r="L78" s="285">
        <f>IF(Global!G78="","",Global!G78)</f>
        <v>3</v>
      </c>
      <c r="M78" s="296" t="str">
        <f t="shared" si="19"/>
        <v>V</v>
      </c>
      <c r="N78" s="287">
        <f>IF(M78="","",IF(AND(E78=K78,L78=G78),SEMIPuntosPorMarcador,0)+IF(M78=I78,SEMIPuntosPorGanador,0)+IF(E78-G78=K78-L78,SEMIPuntosPorDiferencia,0))</f>
        <v>0</v>
      </c>
      <c r="O78" s="166"/>
      <c r="P78" s="166"/>
      <c r="Q78" s="166"/>
      <c r="R78" s="166"/>
      <c r="S78" s="166"/>
    </row>
    <row r="79" spans="1:19" s="158" customFormat="1" ht="30.95" customHeight="1" thickBot="1" x14ac:dyDescent="0.25">
      <c r="A79" s="276">
        <f>Global!A79</f>
        <v>44909</v>
      </c>
      <c r="B79" s="306">
        <f>Global!B79</f>
        <v>0.54166666666666663</v>
      </c>
      <c r="C79" s="289">
        <f>Global!C79</f>
        <v>62</v>
      </c>
      <c r="D79" s="292" t="str">
        <f>Global!D79</f>
        <v>Marruecos (Morocco)</v>
      </c>
      <c r="E79" s="291">
        <v>2</v>
      </c>
      <c r="F79" s="292" t="s">
        <v>4</v>
      </c>
      <c r="G79" s="291">
        <v>2</v>
      </c>
      <c r="H79" s="315" t="str">
        <f>Global!H79</f>
        <v>Francia (France)</v>
      </c>
      <c r="I79" s="283" t="str">
        <f>IF(OR(E79="",G79=""),"",IF(E79&gt;G79,"L",IF(G79&gt;E79,"V","E")))</f>
        <v>E</v>
      </c>
      <c r="J79" s="284"/>
      <c r="K79" s="285">
        <f>IF(Global!E79="","",Global!E79)</f>
        <v>0</v>
      </c>
      <c r="L79" s="285">
        <f>IF(Global!G79="","",Global!G79)</f>
        <v>2</v>
      </c>
      <c r="M79" s="296" t="str">
        <f t="shared" si="19"/>
        <v>V</v>
      </c>
      <c r="N79" s="287">
        <f>IF(M79="","",IF(AND(E79=K79,L79=G79),SEMIPuntosPorMarcador,0)+IF(M79=I79,SEMIPuntosPorGanador,0)+IF(E79-G79=K79-L79,SEMIPuntosPorDiferencia,0))</f>
        <v>0</v>
      </c>
      <c r="O79" s="166"/>
      <c r="P79" s="166"/>
      <c r="Q79" s="166"/>
      <c r="R79" s="166"/>
      <c r="S79" s="166"/>
    </row>
    <row r="80" spans="1:19" s="158" customFormat="1" ht="17.25" customHeight="1" thickBot="1" x14ac:dyDescent="0.25">
      <c r="A80" s="297" t="str">
        <f>Global!A80</f>
        <v>TERCER PUESTO (Third Place)</v>
      </c>
      <c r="B80" s="312"/>
      <c r="C80" s="313"/>
      <c r="D80" s="298"/>
      <c r="E80" s="300"/>
      <c r="F80" s="298"/>
      <c r="G80" s="300"/>
      <c r="H80" s="298"/>
      <c r="I80" s="301"/>
      <c r="J80" s="117"/>
      <c r="K80" s="302"/>
      <c r="L80" s="302"/>
      <c r="M80" s="303" t="str">
        <f t="shared" si="19"/>
        <v/>
      </c>
      <c r="N80" s="304"/>
      <c r="O80" s="166"/>
      <c r="P80" s="166"/>
      <c r="Q80" s="166"/>
      <c r="R80" s="166"/>
      <c r="S80" s="166"/>
    </row>
    <row r="81" spans="1:19" s="158" customFormat="1" ht="30.95" customHeight="1" thickBot="1" x14ac:dyDescent="0.25">
      <c r="A81" s="276">
        <f>Global!A81</f>
        <v>44912</v>
      </c>
      <c r="B81" s="305">
        <f>Global!B81</f>
        <v>0.375</v>
      </c>
      <c r="C81" s="278">
        <f>Global!C81</f>
        <v>63</v>
      </c>
      <c r="D81" s="281" t="str">
        <f>Global!D81</f>
        <v>Croacia</v>
      </c>
      <c r="E81" s="280">
        <v>1</v>
      </c>
      <c r="F81" s="281" t="s">
        <v>4</v>
      </c>
      <c r="G81" s="280">
        <v>3</v>
      </c>
      <c r="H81" s="314" t="str">
        <f>Global!H81</f>
        <v>Marruecos (Morocco)</v>
      </c>
      <c r="I81" s="283" t="str">
        <f>IF(OR(E81="",G81=""),"",IF(E81&gt;G81,"L",IF(G81&gt;E81,"V","E")))</f>
        <v>V</v>
      </c>
      <c r="J81" s="284"/>
      <c r="K81" s="285">
        <f>IF(Global!E81="","",Global!E81)</f>
        <v>2</v>
      </c>
      <c r="L81" s="285">
        <f>IF(Global!G81="","",Global!G81)</f>
        <v>1</v>
      </c>
      <c r="M81" s="296" t="str">
        <f t="shared" si="19"/>
        <v>L</v>
      </c>
      <c r="N81" s="287">
        <f>IF(M81="","",IF(AND(E81=K81,L81=G81),TERCPuntosPorMarcador,0)+IF(M81=I81,TERCPuntosPorGanador,0)+IF(E81-G81=K81-L81,TERCPuntosPorDiferencia,0))</f>
        <v>0</v>
      </c>
      <c r="O81" s="166"/>
      <c r="P81" s="166"/>
      <c r="Q81" s="166"/>
      <c r="R81" s="166"/>
      <c r="S81" s="166"/>
    </row>
    <row r="82" spans="1:19" s="158" customFormat="1" ht="17.25" customHeight="1" thickBot="1" x14ac:dyDescent="0.25">
      <c r="A82" s="297" t="str">
        <f>Global!A82</f>
        <v>FINAL</v>
      </c>
      <c r="B82" s="298"/>
      <c r="C82" s="299"/>
      <c r="D82" s="298"/>
      <c r="E82" s="300"/>
      <c r="F82" s="298"/>
      <c r="G82" s="300"/>
      <c r="H82" s="298"/>
      <c r="I82" s="301"/>
      <c r="J82" s="117"/>
      <c r="K82" s="302"/>
      <c r="L82" s="302"/>
      <c r="M82" s="303" t="str">
        <f t="shared" si="19"/>
        <v/>
      </c>
      <c r="N82" s="304"/>
      <c r="O82" s="166"/>
      <c r="P82" s="166"/>
      <c r="Q82" s="166"/>
      <c r="R82" s="166"/>
      <c r="S82" s="166"/>
    </row>
    <row r="83" spans="1:19" s="158" customFormat="1" ht="30.95" customHeight="1" thickBot="1" x14ac:dyDescent="0.25">
      <c r="A83" s="276">
        <f>Global!A83</f>
        <v>44913</v>
      </c>
      <c r="B83" s="316">
        <f>Global!B83</f>
        <v>0.375</v>
      </c>
      <c r="C83" s="317">
        <f>Global!C83</f>
        <v>64</v>
      </c>
      <c r="D83" s="318" t="str">
        <f>Global!D83</f>
        <v>Argentina</v>
      </c>
      <c r="E83" s="280">
        <v>1</v>
      </c>
      <c r="F83" s="318" t="s">
        <v>4</v>
      </c>
      <c r="G83" s="280">
        <v>2</v>
      </c>
      <c r="H83" s="319" t="str">
        <f>Global!H83</f>
        <v>Francia (France)</v>
      </c>
      <c r="I83" s="283" t="str">
        <f>IF(OR(E83="",G83=""),"",IF(E83&gt;G83,"L",IF(G83&gt;E83,"V","E")))</f>
        <v>V</v>
      </c>
      <c r="J83" s="311"/>
      <c r="K83" s="320">
        <f>IF(Global!E83="","",Global!E83)</f>
        <v>2</v>
      </c>
      <c r="L83" s="320">
        <f>IF(Global!G83="","",Global!G83)</f>
        <v>2</v>
      </c>
      <c r="M83" s="286" t="str">
        <f t="shared" si="19"/>
        <v>E</v>
      </c>
      <c r="N83" s="287">
        <f>IF(M83="","",IF(AND(E83=K83,L83=G83),FINALPuntosPorMarcador,0)+IF(M83=I83,FINALPuntosPorGanador,0)+IF(E83-G83=K83-L83,FINALPuntosPorDiferencia,0))</f>
        <v>0</v>
      </c>
      <c r="O83" s="166"/>
      <c r="P83" s="166"/>
      <c r="Q83" s="166"/>
      <c r="R83" s="166"/>
      <c r="S83" s="166"/>
    </row>
    <row r="84" spans="1:19" ht="17.25" customHeight="1" x14ac:dyDescent="0.2">
      <c r="A84" s="262"/>
      <c r="B84" s="263"/>
      <c r="C84" s="264"/>
      <c r="D84" s="196"/>
      <c r="E84" s="192"/>
      <c r="F84" s="196"/>
      <c r="G84" s="192"/>
      <c r="H84" s="196"/>
      <c r="I84" s="195"/>
      <c r="J84" s="29"/>
      <c r="K84" s="198"/>
      <c r="L84" s="198"/>
      <c r="M84" s="265" t="s">
        <v>22</v>
      </c>
      <c r="N84" s="266">
        <f>SUM(N8:N83)</f>
        <v>76</v>
      </c>
      <c r="O84" s="161"/>
      <c r="P84" s="161"/>
      <c r="Q84" s="161"/>
      <c r="R84" s="161"/>
      <c r="S84" s="161"/>
    </row>
    <row r="85" spans="1:19" s="10" customFormat="1" ht="17.25" customHeight="1" x14ac:dyDescent="0.2">
      <c r="A85" s="87" t="str">
        <f>Global!A85</f>
        <v>FASE DE GRUPOS</v>
      </c>
      <c r="B85" s="88"/>
      <c r="C85" s="89"/>
      <c r="D85" s="90"/>
      <c r="E85" s="267"/>
      <c r="F85" s="90"/>
      <c r="G85" s="267"/>
      <c r="H85" s="92"/>
      <c r="I85" s="81"/>
      <c r="J85" s="30"/>
      <c r="K85" s="189"/>
      <c r="L85" s="189"/>
      <c r="M85" s="189"/>
      <c r="N85" s="189"/>
      <c r="O85" s="82"/>
      <c r="P85" s="82"/>
      <c r="Q85" s="82"/>
      <c r="R85" s="82"/>
      <c r="S85" s="82"/>
    </row>
    <row r="86" spans="1:19" ht="17.25" customHeight="1" x14ac:dyDescent="0.2">
      <c r="A86" s="83" t="str">
        <f>Global!A86</f>
        <v>Puntos por Marcador Atinado</v>
      </c>
      <c r="B86" s="83"/>
      <c r="C86" s="93"/>
      <c r="D86" s="83"/>
      <c r="E86" s="94">
        <f>Global!E86</f>
        <v>1</v>
      </c>
      <c r="F86" s="53"/>
      <c r="G86" s="268"/>
      <c r="H86" s="53"/>
      <c r="I86" s="57"/>
      <c r="J86" s="30"/>
      <c r="K86" s="167"/>
      <c r="L86" s="167"/>
      <c r="M86" s="167"/>
      <c r="N86" s="167"/>
      <c r="O86" s="167"/>
      <c r="P86" s="167"/>
      <c r="Q86" s="167"/>
      <c r="R86" s="167"/>
      <c r="S86" s="167"/>
    </row>
    <row r="87" spans="1:19" ht="17.25" customHeight="1" x14ac:dyDescent="0.2">
      <c r="A87" s="83" t="str">
        <f>Global!A87</f>
        <v>Puntos por Ganador/Empate Atinado</v>
      </c>
      <c r="B87" s="83"/>
      <c r="C87" s="93"/>
      <c r="D87" s="85"/>
      <c r="E87" s="94">
        <f>Global!E87</f>
        <v>1</v>
      </c>
      <c r="F87" s="53"/>
      <c r="G87" s="268"/>
      <c r="H87" s="53"/>
      <c r="I87" s="57"/>
      <c r="J87" s="30"/>
      <c r="K87" s="167"/>
      <c r="L87" s="167"/>
      <c r="M87" s="167"/>
      <c r="N87" s="167"/>
      <c r="O87" s="167"/>
      <c r="P87" s="167"/>
      <c r="Q87" s="167"/>
      <c r="R87" s="167"/>
      <c r="S87" s="167"/>
    </row>
    <row r="88" spans="1:19" ht="17.25" customHeight="1" x14ac:dyDescent="0.2">
      <c r="A88" s="83" t="str">
        <f>Global!A88</f>
        <v>Puntos por Ganador y Diferencia de Goles Atinado</v>
      </c>
      <c r="B88" s="84"/>
      <c r="C88" s="84"/>
      <c r="D88" s="85"/>
      <c r="E88" s="94">
        <f>Global!E88</f>
        <v>1</v>
      </c>
      <c r="F88" s="53"/>
      <c r="G88" s="268"/>
      <c r="H88" s="53"/>
      <c r="I88" s="57"/>
      <c r="J88" s="30"/>
      <c r="K88" s="167"/>
      <c r="L88" s="167"/>
      <c r="M88" s="167"/>
      <c r="N88" s="167"/>
      <c r="O88" s="167"/>
      <c r="P88" s="167"/>
      <c r="Q88" s="167"/>
      <c r="R88" s="167"/>
      <c r="S88" s="167"/>
    </row>
    <row r="89" spans="1:19" ht="17.25" customHeight="1" x14ac:dyDescent="0.2">
      <c r="A89" s="83"/>
      <c r="B89" s="84"/>
      <c r="C89" s="84"/>
      <c r="D89" s="85"/>
      <c r="E89" s="269"/>
      <c r="F89" s="53"/>
      <c r="G89" s="268"/>
      <c r="H89" s="53"/>
      <c r="I89" s="57"/>
      <c r="J89" s="30"/>
      <c r="K89" s="167"/>
      <c r="L89" s="167"/>
      <c r="M89" s="167"/>
      <c r="N89" s="167"/>
      <c r="O89" s="167"/>
      <c r="P89" s="167"/>
      <c r="Q89" s="167"/>
      <c r="R89" s="167"/>
      <c r="S89" s="167"/>
    </row>
    <row r="90" spans="1:19" ht="17.25" customHeight="1" x14ac:dyDescent="0.2">
      <c r="A90" s="87" t="str">
        <f>Global!A90</f>
        <v>OCTAVOS DE FINAL</v>
      </c>
      <c r="B90" s="55"/>
      <c r="C90" s="55"/>
      <c r="D90" s="53"/>
      <c r="E90" s="268"/>
      <c r="F90" s="53"/>
      <c r="G90" s="268"/>
      <c r="H90" s="53"/>
      <c r="I90" s="57"/>
      <c r="J90" s="30"/>
      <c r="K90" s="167"/>
      <c r="L90" s="167"/>
      <c r="M90" s="167"/>
      <c r="N90" s="167"/>
      <c r="O90" s="167"/>
      <c r="P90" s="167"/>
      <c r="Q90" s="167"/>
      <c r="R90" s="167"/>
      <c r="S90" s="167"/>
    </row>
    <row r="91" spans="1:19" ht="17.25" customHeight="1" x14ac:dyDescent="0.2">
      <c r="A91" s="83" t="str">
        <f>Global!A91</f>
        <v>Puntos por Marcador Atinado</v>
      </c>
      <c r="B91" s="83"/>
      <c r="C91" s="93"/>
      <c r="D91" s="83"/>
      <c r="E91" s="94">
        <f>Global!E91</f>
        <v>1</v>
      </c>
      <c r="F91" s="53"/>
      <c r="G91" s="268"/>
      <c r="H91" s="53"/>
      <c r="I91" s="57"/>
      <c r="J91" s="30"/>
      <c r="K91" s="167"/>
      <c r="L91" s="167"/>
      <c r="M91" s="167"/>
      <c r="N91" s="167"/>
      <c r="O91" s="167"/>
      <c r="P91" s="167"/>
      <c r="Q91" s="167"/>
      <c r="R91" s="167"/>
      <c r="S91" s="167"/>
    </row>
    <row r="92" spans="1:19" ht="17.25" customHeight="1" x14ac:dyDescent="0.2">
      <c r="A92" s="83" t="str">
        <f>Global!A92</f>
        <v>Puntos por Ganador/Empate Atinado</v>
      </c>
      <c r="B92" s="83"/>
      <c r="C92" s="93"/>
      <c r="D92" s="85"/>
      <c r="E92" s="94">
        <f>Global!E92</f>
        <v>3</v>
      </c>
      <c r="F92" s="53"/>
      <c r="G92" s="268"/>
      <c r="H92" s="53"/>
      <c r="I92" s="57"/>
      <c r="J92" s="30"/>
      <c r="K92" s="167"/>
      <c r="L92" s="167"/>
      <c r="M92" s="167"/>
      <c r="N92" s="167"/>
      <c r="O92" s="167"/>
      <c r="P92" s="167"/>
      <c r="Q92" s="167"/>
      <c r="R92" s="167"/>
      <c r="S92" s="167"/>
    </row>
    <row r="93" spans="1:19" ht="17.25" customHeight="1" x14ac:dyDescent="0.2">
      <c r="A93" s="83" t="str">
        <f>Global!A93</f>
        <v>Puntos por Ganador y Diferencia de Goles Atinado</v>
      </c>
      <c r="B93" s="84"/>
      <c r="C93" s="84"/>
      <c r="D93" s="85"/>
      <c r="E93" s="94">
        <f>Global!E93</f>
        <v>1</v>
      </c>
      <c r="F93" s="53"/>
      <c r="G93" s="268"/>
      <c r="H93" s="53"/>
      <c r="I93" s="57"/>
      <c r="J93" s="30"/>
      <c r="K93" s="167"/>
      <c r="L93" s="167"/>
      <c r="M93" s="167"/>
      <c r="N93" s="167"/>
      <c r="O93" s="167"/>
      <c r="P93" s="167"/>
      <c r="Q93" s="167"/>
      <c r="R93" s="167"/>
      <c r="S93" s="167"/>
    </row>
    <row r="94" spans="1:19" ht="17.25" customHeight="1" x14ac:dyDescent="0.2">
      <c r="A94" s="54"/>
      <c r="B94" s="55"/>
      <c r="C94" s="55"/>
      <c r="D94" s="53"/>
      <c r="E94" s="268"/>
      <c r="F94" s="53"/>
      <c r="G94" s="268"/>
      <c r="H94" s="53"/>
      <c r="I94" s="57"/>
      <c r="J94" s="30"/>
      <c r="K94" s="167"/>
      <c r="L94" s="167"/>
      <c r="M94" s="167"/>
      <c r="N94" s="167"/>
      <c r="O94" s="167"/>
      <c r="P94" s="167"/>
      <c r="Q94" s="167"/>
      <c r="R94" s="167"/>
      <c r="S94" s="167"/>
    </row>
    <row r="95" spans="1:19" ht="17.25" customHeight="1" x14ac:dyDescent="0.2">
      <c r="A95" s="87" t="str">
        <f>Global!A95</f>
        <v>CUARTOS DE FINAL</v>
      </c>
      <c r="B95" s="55"/>
      <c r="C95" s="55"/>
      <c r="D95" s="53"/>
      <c r="E95" s="268"/>
      <c r="F95" s="53"/>
      <c r="G95" s="268"/>
      <c r="H95" s="53"/>
      <c r="I95" s="57"/>
      <c r="J95" s="30"/>
      <c r="K95" s="167"/>
      <c r="L95" s="167"/>
      <c r="M95" s="167"/>
      <c r="N95" s="167"/>
      <c r="O95" s="167"/>
      <c r="P95" s="167"/>
      <c r="Q95" s="167"/>
      <c r="R95" s="167"/>
      <c r="S95" s="167"/>
    </row>
    <row r="96" spans="1:19" ht="17.25" customHeight="1" x14ac:dyDescent="0.2">
      <c r="A96" s="83" t="str">
        <f>Global!A96</f>
        <v>Puntos por Marcador Atinado</v>
      </c>
      <c r="B96" s="83"/>
      <c r="C96" s="93"/>
      <c r="D96" s="83"/>
      <c r="E96" s="94">
        <f>Global!E96</f>
        <v>1</v>
      </c>
      <c r="F96" s="53"/>
      <c r="G96" s="268"/>
      <c r="H96" s="53"/>
      <c r="I96" s="57"/>
      <c r="J96" s="30"/>
      <c r="K96" s="167"/>
      <c r="L96" s="167"/>
      <c r="M96" s="167"/>
      <c r="N96" s="167"/>
      <c r="O96" s="167"/>
      <c r="P96" s="167"/>
      <c r="Q96" s="167"/>
      <c r="R96" s="167"/>
      <c r="S96" s="167"/>
    </row>
    <row r="97" spans="1:19" ht="17.25" customHeight="1" x14ac:dyDescent="0.2">
      <c r="A97" s="83" t="str">
        <f>Global!A97</f>
        <v>Puntos por Ganador/Empate Atinado</v>
      </c>
      <c r="B97" s="83"/>
      <c r="C97" s="93"/>
      <c r="D97" s="85"/>
      <c r="E97" s="94">
        <f>Global!E97</f>
        <v>5</v>
      </c>
      <c r="F97" s="53"/>
      <c r="G97" s="268"/>
      <c r="H97" s="53"/>
      <c r="I97" s="57"/>
      <c r="J97" s="30"/>
      <c r="K97" s="167"/>
      <c r="L97" s="167"/>
      <c r="M97" s="167"/>
      <c r="N97" s="167"/>
      <c r="O97" s="167"/>
      <c r="P97" s="167"/>
      <c r="Q97" s="167"/>
      <c r="R97" s="167"/>
      <c r="S97" s="167"/>
    </row>
    <row r="98" spans="1:19" ht="17.25" customHeight="1" x14ac:dyDescent="0.2">
      <c r="A98" s="83" t="str">
        <f>Global!A98</f>
        <v>Puntos por Ganador y Diferencia de Goles Atinado</v>
      </c>
      <c r="B98" s="84"/>
      <c r="C98" s="84"/>
      <c r="D98" s="85"/>
      <c r="E98" s="94">
        <f>Global!E98</f>
        <v>1</v>
      </c>
      <c r="F98" s="53"/>
      <c r="G98" s="268"/>
      <c r="H98" s="53"/>
      <c r="I98" s="57"/>
      <c r="J98" s="30"/>
      <c r="K98" s="167"/>
      <c r="L98" s="167"/>
      <c r="M98" s="167"/>
      <c r="N98" s="167"/>
      <c r="O98" s="167"/>
      <c r="P98" s="167"/>
      <c r="Q98" s="167"/>
      <c r="R98" s="167"/>
      <c r="S98" s="167"/>
    </row>
    <row r="99" spans="1:19" ht="17.25" customHeight="1" x14ac:dyDescent="0.2">
      <c r="A99" s="54"/>
      <c r="B99" s="55"/>
      <c r="C99" s="55"/>
      <c r="D99" s="53"/>
      <c r="E99" s="268"/>
      <c r="F99" s="53"/>
      <c r="G99" s="268"/>
      <c r="H99" s="53"/>
      <c r="I99" s="57"/>
      <c r="J99" s="30"/>
      <c r="K99" s="167"/>
      <c r="L99" s="167"/>
      <c r="M99" s="167"/>
      <c r="N99" s="167"/>
      <c r="O99" s="167"/>
      <c r="P99" s="167"/>
      <c r="Q99" s="167"/>
      <c r="R99" s="167"/>
      <c r="S99" s="167"/>
    </row>
    <row r="100" spans="1:19" ht="17.25" customHeight="1" x14ac:dyDescent="0.2">
      <c r="A100" s="87" t="str">
        <f>Global!A100</f>
        <v>SEMIFINAL</v>
      </c>
      <c r="B100" s="55"/>
      <c r="C100" s="55"/>
      <c r="D100" s="53"/>
      <c r="E100" s="268"/>
      <c r="F100" s="53"/>
      <c r="G100" s="268"/>
      <c r="H100" s="53"/>
      <c r="I100" s="57"/>
      <c r="J100" s="30"/>
      <c r="K100" s="167"/>
      <c r="L100" s="167"/>
      <c r="M100" s="167"/>
      <c r="N100" s="167"/>
      <c r="O100" s="167"/>
      <c r="P100" s="167"/>
      <c r="Q100" s="167"/>
      <c r="R100" s="167"/>
      <c r="S100" s="167"/>
    </row>
    <row r="101" spans="1:19" ht="17.25" customHeight="1" x14ac:dyDescent="0.2">
      <c r="A101" s="83" t="str">
        <f>Global!A101</f>
        <v>Puntos por Marcador Atinado</v>
      </c>
      <c r="B101" s="83"/>
      <c r="C101" s="93"/>
      <c r="D101" s="83"/>
      <c r="E101" s="94">
        <f>Global!E101</f>
        <v>1</v>
      </c>
      <c r="F101" s="53"/>
      <c r="G101" s="268"/>
      <c r="H101" s="53"/>
      <c r="I101" s="57"/>
      <c r="J101" s="30"/>
      <c r="K101" s="167"/>
      <c r="L101" s="167"/>
      <c r="M101" s="167"/>
      <c r="N101" s="167"/>
      <c r="O101" s="167"/>
      <c r="P101" s="167"/>
      <c r="Q101" s="167"/>
      <c r="R101" s="167"/>
      <c r="S101" s="167"/>
    </row>
    <row r="102" spans="1:19" ht="17.25" customHeight="1" x14ac:dyDescent="0.2">
      <c r="A102" s="83" t="str">
        <f>Global!A102</f>
        <v>Puntos por Ganador/Empate Atinado</v>
      </c>
      <c r="B102" s="83"/>
      <c r="C102" s="93"/>
      <c r="D102" s="85"/>
      <c r="E102" s="94">
        <f>Global!E102</f>
        <v>7</v>
      </c>
      <c r="F102" s="53"/>
      <c r="G102" s="268"/>
      <c r="H102" s="53"/>
      <c r="I102" s="57"/>
      <c r="J102" s="30"/>
      <c r="K102" s="167"/>
      <c r="L102" s="167"/>
      <c r="M102" s="167"/>
      <c r="N102" s="167"/>
      <c r="O102" s="167"/>
      <c r="P102" s="167"/>
      <c r="Q102" s="167"/>
      <c r="R102" s="167"/>
      <c r="S102" s="167"/>
    </row>
    <row r="103" spans="1:19" ht="17.25" customHeight="1" x14ac:dyDescent="0.2">
      <c r="A103" s="83" t="str">
        <f>Global!A103</f>
        <v>Puntos por Ganador y Diferencia de Goles Atinado</v>
      </c>
      <c r="B103" s="84"/>
      <c r="C103" s="84"/>
      <c r="D103" s="85"/>
      <c r="E103" s="94">
        <f>Global!E103</f>
        <v>1</v>
      </c>
      <c r="F103" s="53"/>
      <c r="G103" s="268"/>
      <c r="H103" s="53"/>
      <c r="I103" s="57"/>
      <c r="J103" s="30"/>
      <c r="K103" s="167"/>
      <c r="L103" s="167"/>
      <c r="M103" s="167"/>
      <c r="N103" s="167"/>
      <c r="O103" s="167"/>
      <c r="P103" s="167"/>
      <c r="Q103" s="167"/>
      <c r="R103" s="167"/>
      <c r="S103" s="167"/>
    </row>
    <row r="104" spans="1:19" ht="17.25" customHeight="1" x14ac:dyDescent="0.2">
      <c r="A104" s="54"/>
      <c r="B104" s="55"/>
      <c r="C104" s="55"/>
      <c r="D104" s="53"/>
      <c r="E104" s="268"/>
      <c r="F104" s="53"/>
      <c r="G104" s="268"/>
      <c r="H104" s="53"/>
      <c r="I104" s="57"/>
      <c r="J104" s="30"/>
      <c r="K104" s="167"/>
      <c r="L104" s="167"/>
      <c r="M104" s="167"/>
      <c r="N104" s="167"/>
      <c r="O104" s="167"/>
      <c r="P104" s="167"/>
      <c r="Q104" s="167"/>
      <c r="R104" s="167"/>
      <c r="S104" s="167"/>
    </row>
    <row r="105" spans="1:19" ht="17.25" customHeight="1" x14ac:dyDescent="0.2">
      <c r="A105" s="87" t="str">
        <f>Global!A105</f>
        <v>TERCER LUGAR</v>
      </c>
      <c r="B105" s="55"/>
      <c r="C105" s="55"/>
      <c r="D105" s="53"/>
      <c r="E105" s="268"/>
      <c r="F105" s="53"/>
      <c r="G105" s="268"/>
      <c r="H105" s="53"/>
      <c r="I105" s="57"/>
      <c r="J105" s="30"/>
      <c r="K105" s="167"/>
      <c r="L105" s="167"/>
      <c r="M105" s="167"/>
      <c r="N105" s="167"/>
      <c r="O105" s="167"/>
      <c r="P105" s="167"/>
      <c r="Q105" s="167"/>
      <c r="R105" s="167"/>
      <c r="S105" s="167"/>
    </row>
    <row r="106" spans="1:19" ht="17.25" customHeight="1" x14ac:dyDescent="0.2">
      <c r="A106" s="83" t="str">
        <f>Global!A106</f>
        <v>Puntos por Marcador Atinado</v>
      </c>
      <c r="B106" s="83"/>
      <c r="C106" s="93"/>
      <c r="D106" s="83"/>
      <c r="E106" s="94">
        <f>Global!E106</f>
        <v>1</v>
      </c>
      <c r="F106" s="53"/>
      <c r="G106" s="268"/>
      <c r="H106" s="53"/>
      <c r="I106" s="57"/>
      <c r="J106" s="30"/>
      <c r="K106" s="167"/>
      <c r="L106" s="167"/>
      <c r="M106" s="167"/>
      <c r="N106" s="167"/>
      <c r="O106" s="167"/>
      <c r="P106" s="167"/>
      <c r="Q106" s="167"/>
      <c r="R106" s="167"/>
      <c r="S106" s="167"/>
    </row>
    <row r="107" spans="1:19" ht="17.25" customHeight="1" x14ac:dyDescent="0.2">
      <c r="A107" s="83" t="str">
        <f>Global!A107</f>
        <v>Puntos por Ganador/Empate Atinado</v>
      </c>
      <c r="B107" s="83"/>
      <c r="C107" s="93"/>
      <c r="D107" s="85"/>
      <c r="E107" s="94">
        <f>Global!E107</f>
        <v>8</v>
      </c>
      <c r="F107" s="53"/>
      <c r="G107" s="268"/>
      <c r="H107" s="53"/>
      <c r="I107" s="57"/>
      <c r="J107" s="30"/>
      <c r="K107" s="167"/>
      <c r="L107" s="167"/>
      <c r="M107" s="167"/>
      <c r="N107" s="167"/>
      <c r="O107" s="167"/>
      <c r="P107" s="167"/>
      <c r="Q107" s="167"/>
      <c r="R107" s="167"/>
      <c r="S107" s="167"/>
    </row>
    <row r="108" spans="1:19" ht="17.25" customHeight="1" x14ac:dyDescent="0.2">
      <c r="A108" s="83" t="str">
        <f>Global!A108</f>
        <v>Puntos por Ganador y Diferencia de Goles Atinado</v>
      </c>
      <c r="B108" s="84"/>
      <c r="C108" s="84"/>
      <c r="D108" s="85"/>
      <c r="E108" s="94">
        <f>Global!E108</f>
        <v>1</v>
      </c>
      <c r="F108" s="53"/>
      <c r="G108" s="268"/>
      <c r="H108" s="53"/>
      <c r="I108" s="57"/>
      <c r="J108" s="30"/>
      <c r="K108" s="167"/>
      <c r="L108" s="167"/>
      <c r="M108" s="167"/>
      <c r="N108" s="167"/>
      <c r="O108" s="167"/>
      <c r="P108" s="167"/>
      <c r="Q108" s="167"/>
      <c r="R108" s="167"/>
      <c r="S108" s="167"/>
    </row>
    <row r="109" spans="1:19" ht="17.25" customHeight="1" x14ac:dyDescent="0.2">
      <c r="A109" s="83"/>
      <c r="B109" s="84"/>
      <c r="C109" s="84"/>
      <c r="D109" s="85"/>
      <c r="E109" s="94"/>
      <c r="F109" s="53"/>
      <c r="G109" s="268"/>
      <c r="H109" s="53"/>
      <c r="I109" s="57"/>
      <c r="J109" s="30"/>
      <c r="K109" s="167"/>
      <c r="L109" s="167"/>
      <c r="M109" s="167"/>
      <c r="N109" s="167"/>
      <c r="O109" s="167"/>
      <c r="P109" s="167"/>
      <c r="Q109" s="167"/>
      <c r="R109" s="167"/>
      <c r="S109" s="167"/>
    </row>
    <row r="110" spans="1:19" ht="17.25" customHeight="1" x14ac:dyDescent="0.2">
      <c r="A110" s="87" t="str">
        <f>Global!A110</f>
        <v>FINAL</v>
      </c>
      <c r="B110" s="55"/>
      <c r="C110" s="55"/>
      <c r="D110" s="53"/>
      <c r="E110" s="268"/>
      <c r="F110" s="53"/>
      <c r="G110" s="268"/>
      <c r="H110" s="53"/>
      <c r="I110" s="57"/>
      <c r="J110" s="30"/>
      <c r="K110" s="167"/>
      <c r="L110" s="167"/>
      <c r="M110" s="167"/>
      <c r="N110" s="167"/>
      <c r="O110" s="167"/>
      <c r="P110" s="167"/>
      <c r="Q110" s="167"/>
      <c r="R110" s="167"/>
      <c r="S110" s="167"/>
    </row>
    <row r="111" spans="1:19" ht="17.25" customHeight="1" x14ac:dyDescent="0.2">
      <c r="A111" s="83" t="str">
        <f>Global!A111</f>
        <v>Puntos por Marcador Atinado</v>
      </c>
      <c r="B111" s="83"/>
      <c r="C111" s="93"/>
      <c r="D111" s="83"/>
      <c r="E111" s="94">
        <f>Global!E111</f>
        <v>1</v>
      </c>
      <c r="F111" s="53"/>
      <c r="G111" s="268"/>
      <c r="H111" s="53"/>
      <c r="I111" s="57"/>
      <c r="J111" s="30"/>
      <c r="K111" s="167"/>
      <c r="L111" s="167"/>
      <c r="M111" s="167"/>
      <c r="N111" s="167"/>
      <c r="O111" s="167"/>
      <c r="P111" s="167"/>
      <c r="Q111" s="167"/>
      <c r="R111" s="167"/>
      <c r="S111" s="167"/>
    </row>
    <row r="112" spans="1:19" ht="17.25" customHeight="1" x14ac:dyDescent="0.2">
      <c r="A112" s="83" t="str">
        <f>Global!A112</f>
        <v>Puntos por Ganador/Empate Atinado</v>
      </c>
      <c r="B112" s="83"/>
      <c r="C112" s="93"/>
      <c r="D112" s="85"/>
      <c r="E112" s="94">
        <f>Global!E112</f>
        <v>10</v>
      </c>
      <c r="F112" s="53"/>
      <c r="G112" s="268"/>
      <c r="H112" s="53"/>
      <c r="I112" s="57"/>
      <c r="J112" s="30"/>
      <c r="K112" s="167"/>
      <c r="L112" s="167"/>
      <c r="M112" s="167"/>
      <c r="N112" s="167"/>
      <c r="O112" s="167"/>
      <c r="P112" s="167"/>
      <c r="Q112" s="167"/>
      <c r="R112" s="167"/>
      <c r="S112" s="167"/>
    </row>
    <row r="113" spans="1:19" ht="17.25" customHeight="1" x14ac:dyDescent="0.2">
      <c r="A113" s="83" t="str">
        <f>Global!A113</f>
        <v>Puntos por Ganador y Diferencia de Goles Atinado</v>
      </c>
      <c r="B113" s="84"/>
      <c r="C113" s="84"/>
      <c r="D113" s="85"/>
      <c r="E113" s="94">
        <f>Global!E113</f>
        <v>1</v>
      </c>
      <c r="F113" s="53"/>
      <c r="G113" s="268"/>
      <c r="H113" s="53"/>
      <c r="I113" s="57"/>
      <c r="J113" s="30"/>
      <c r="K113" s="167"/>
      <c r="L113" s="167"/>
      <c r="M113" s="167"/>
      <c r="N113" s="167"/>
      <c r="O113" s="167"/>
      <c r="P113" s="167"/>
      <c r="Q113" s="167"/>
      <c r="R113" s="167"/>
      <c r="S113" s="167"/>
    </row>
    <row r="114" spans="1:19" ht="17.25" customHeight="1" x14ac:dyDescent="0.2">
      <c r="A114" s="54"/>
      <c r="B114" s="55"/>
      <c r="C114" s="55"/>
      <c r="D114" s="53"/>
      <c r="E114" s="268"/>
      <c r="F114" s="53"/>
      <c r="G114" s="268"/>
      <c r="H114" s="53"/>
      <c r="I114" s="57"/>
      <c r="J114" s="30"/>
      <c r="K114" s="167"/>
      <c r="L114" s="167"/>
      <c r="M114" s="167"/>
      <c r="N114" s="167"/>
      <c r="O114" s="167"/>
      <c r="P114" s="167"/>
      <c r="Q114" s="167"/>
      <c r="R114" s="167"/>
      <c r="S114" s="167"/>
    </row>
    <row r="115" spans="1:19" ht="17.25" customHeight="1" x14ac:dyDescent="0.2">
      <c r="A115" s="54"/>
      <c r="B115" s="55"/>
      <c r="C115" s="55"/>
      <c r="D115" s="53"/>
      <c r="E115" s="268"/>
      <c r="F115" s="53"/>
      <c r="G115" s="268"/>
      <c r="H115" s="53"/>
      <c r="I115" s="57"/>
      <c r="J115" s="30"/>
      <c r="K115" s="167"/>
      <c r="L115" s="167"/>
      <c r="M115" s="167"/>
      <c r="N115" s="167"/>
      <c r="O115" s="167"/>
      <c r="P115" s="167"/>
      <c r="Q115" s="167"/>
      <c r="R115" s="167"/>
      <c r="S115" s="167"/>
    </row>
    <row r="116" spans="1:19" ht="17.25" customHeight="1" x14ac:dyDescent="0.2">
      <c r="A116" s="54"/>
      <c r="B116" s="55"/>
      <c r="C116" s="55"/>
      <c r="D116" s="53"/>
      <c r="E116" s="268"/>
      <c r="F116" s="53"/>
      <c r="G116" s="268"/>
      <c r="H116" s="53"/>
      <c r="I116" s="57"/>
      <c r="J116" s="30"/>
      <c r="K116" s="167"/>
      <c r="L116" s="167"/>
      <c r="M116" s="167"/>
      <c r="N116" s="167"/>
      <c r="O116" s="167"/>
      <c r="P116" s="167"/>
      <c r="Q116" s="167"/>
      <c r="R116" s="167"/>
      <c r="S116" s="167"/>
    </row>
    <row r="117" spans="1:19" ht="17.25" customHeight="1" x14ac:dyDescent="0.2">
      <c r="A117" s="54"/>
      <c r="B117" s="55"/>
      <c r="C117" s="55"/>
      <c r="D117" s="53"/>
      <c r="E117" s="268"/>
      <c r="F117" s="53"/>
      <c r="G117" s="268"/>
      <c r="H117" s="53"/>
      <c r="I117" s="57"/>
      <c r="J117" s="30"/>
      <c r="K117" s="167"/>
      <c r="L117" s="167"/>
      <c r="M117" s="167"/>
      <c r="N117" s="167"/>
      <c r="O117" s="167"/>
      <c r="P117" s="167"/>
      <c r="Q117" s="167"/>
      <c r="R117" s="167"/>
      <c r="S117" s="167"/>
    </row>
    <row r="118" spans="1:19" ht="17.25" customHeight="1" x14ac:dyDescent="0.2">
      <c r="A118" s="54"/>
      <c r="B118" s="55"/>
      <c r="C118" s="55"/>
      <c r="D118" s="53"/>
      <c r="E118" s="268"/>
      <c r="F118" s="53"/>
      <c r="G118" s="268"/>
      <c r="H118" s="53"/>
      <c r="I118" s="57"/>
      <c r="J118" s="30"/>
      <c r="K118" s="167"/>
      <c r="L118" s="167"/>
      <c r="M118" s="167"/>
      <c r="N118" s="167"/>
      <c r="O118" s="167"/>
      <c r="P118" s="167"/>
      <c r="Q118" s="167"/>
      <c r="R118" s="167"/>
      <c r="S118" s="167"/>
    </row>
    <row r="119" spans="1:19" ht="17.25" customHeight="1" x14ac:dyDescent="0.2">
      <c r="A119" s="54"/>
      <c r="B119" s="55"/>
      <c r="C119" s="55"/>
      <c r="D119" s="53"/>
      <c r="E119" s="268"/>
      <c r="F119" s="53"/>
      <c r="G119" s="268"/>
      <c r="H119" s="53"/>
      <c r="I119" s="57"/>
      <c r="J119" s="30"/>
      <c r="K119" s="167"/>
      <c r="L119" s="167"/>
      <c r="M119" s="167"/>
      <c r="N119" s="167"/>
      <c r="O119" s="167"/>
      <c r="P119" s="167"/>
      <c r="Q119" s="167"/>
      <c r="R119" s="167"/>
      <c r="S119" s="167"/>
    </row>
    <row r="120" spans="1:19" ht="17.25" customHeight="1" x14ac:dyDescent="0.2">
      <c r="A120" s="54"/>
      <c r="B120" s="55"/>
      <c r="C120" s="55"/>
      <c r="D120" s="53"/>
      <c r="E120" s="268"/>
      <c r="F120" s="53"/>
      <c r="G120" s="268"/>
      <c r="H120" s="53"/>
      <c r="I120" s="57"/>
      <c r="J120" s="30"/>
      <c r="K120" s="167"/>
      <c r="L120" s="167"/>
      <c r="M120" s="167"/>
      <c r="N120" s="167"/>
      <c r="O120" s="167"/>
      <c r="P120" s="167"/>
      <c r="Q120" s="167"/>
      <c r="R120" s="167"/>
      <c r="S120" s="167"/>
    </row>
  </sheetData>
  <sheetProtection sheet="1" objects="1" scenarios="1"/>
  <mergeCells count="3">
    <mergeCell ref="A1:N1"/>
    <mergeCell ref="B3:D3"/>
    <mergeCell ref="B4:D4"/>
  </mergeCells>
  <dataValidations count="1">
    <dataValidation type="whole" allowBlank="1" showInputMessage="1" showErrorMessage="1" sqref="E3:E85 E114:E120 E89:E90 E94:E95 E99:E100 E104:E105 E110" xr:uid="{1E31FC69-96EB-41A6-BE2E-63313211D6AC}">
      <formula1>0</formula1>
      <formula2>20</formula2>
    </dataValidation>
  </dataValidations>
  <hyperlinks>
    <hyperlink ref="A1:N1" location="Global!A1" display="Quiniela Mundial 2010" xr:uid="{0FF3683D-8CCE-40EE-B594-5FB0D4AA6C08}"/>
    <hyperlink ref="B4" r:id="rId1" xr:uid="{00000000-0004-0000-2700-000001000000}"/>
  </hyperlinks>
  <pageMargins left="0.7" right="0.7" top="0.75" bottom="0.75" header="0.3" footer="0.3"/>
  <pageSetup orientation="portrait"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60"/>
  <dimension ref="A1:S120"/>
  <sheetViews>
    <sheetView workbookViewId="0">
      <selection activeCell="A2" sqref="A1:N1048576"/>
    </sheetView>
  </sheetViews>
  <sheetFormatPr defaultColWidth="9.140625" defaultRowHeight="17.25" customHeight="1" x14ac:dyDescent="0.2"/>
  <cols>
    <col min="1" max="1" width="12" style="270" customWidth="1"/>
    <col min="2" max="2" width="10.7109375" style="271" customWidth="1"/>
    <col min="3" max="3" width="6.85546875" style="271" bestFit="1" customWidth="1"/>
    <col min="4" max="4" width="12.42578125" style="157" customWidth="1"/>
    <col min="5" max="5" width="3.7109375" style="272" customWidth="1"/>
    <col min="6" max="6" width="5.42578125" style="157" customWidth="1"/>
    <col min="7" max="7" width="3.85546875" style="272" customWidth="1"/>
    <col min="8" max="8" width="13" style="157" customWidth="1"/>
    <col min="9" max="9" width="5.85546875" style="273" customWidth="1"/>
    <col min="10" max="10" width="3" style="10" customWidth="1"/>
    <col min="11" max="11" width="5" style="274" customWidth="1"/>
    <col min="12" max="12" width="5.28515625" style="274" customWidth="1"/>
    <col min="13" max="13" width="6.5703125" style="275" customWidth="1"/>
    <col min="14" max="14" width="7.7109375" style="10" bestFit="1" customWidth="1"/>
    <col min="15" max="16384" width="9.140625" style="157"/>
  </cols>
  <sheetData>
    <row r="1" spans="1:19" ht="26.25" customHeight="1" x14ac:dyDescent="0.35">
      <c r="A1" s="352" t="s">
        <v>82</v>
      </c>
      <c r="B1" s="352"/>
      <c r="C1" s="352"/>
      <c r="D1" s="352"/>
      <c r="E1" s="352"/>
      <c r="F1" s="352"/>
      <c r="G1" s="352"/>
      <c r="H1" s="352"/>
      <c r="I1" s="352"/>
      <c r="J1" s="352"/>
      <c r="K1" s="352"/>
      <c r="L1" s="352"/>
      <c r="M1" s="352"/>
      <c r="N1" s="352"/>
      <c r="O1" s="161"/>
      <c r="P1" s="161"/>
      <c r="Q1" s="161"/>
      <c r="R1" s="161"/>
      <c r="S1" s="161"/>
    </row>
    <row r="2" spans="1:19" ht="12.75" customHeight="1" x14ac:dyDescent="0.3">
      <c r="A2" s="28"/>
      <c r="B2" s="28"/>
      <c r="C2" s="28"/>
      <c r="D2" s="28"/>
      <c r="E2" s="1"/>
      <c r="F2" s="28"/>
      <c r="G2" s="1"/>
      <c r="H2" s="28"/>
      <c r="I2" s="28"/>
      <c r="J2" s="28"/>
      <c r="K2" s="33"/>
      <c r="L2" s="33"/>
      <c r="M2" s="28"/>
      <c r="N2" s="28"/>
      <c r="O2" s="161"/>
      <c r="P2" s="161"/>
      <c r="Q2" s="161"/>
      <c r="R2" s="161"/>
      <c r="S2" s="161"/>
    </row>
    <row r="3" spans="1:19" ht="17.25" customHeight="1" x14ac:dyDescent="0.2">
      <c r="A3" s="191" t="s">
        <v>17</v>
      </c>
      <c r="B3" s="353" t="s">
        <v>178</v>
      </c>
      <c r="C3" s="353"/>
      <c r="D3" s="353"/>
      <c r="E3" s="192"/>
      <c r="F3" s="193"/>
      <c r="G3" s="192"/>
      <c r="H3" s="194"/>
      <c r="I3" s="195"/>
      <c r="J3" s="29"/>
      <c r="K3" s="34"/>
      <c r="L3" s="34"/>
      <c r="M3" s="196"/>
      <c r="N3" s="29"/>
      <c r="O3" s="161"/>
      <c r="P3" s="161"/>
      <c r="Q3" s="161"/>
      <c r="R3" s="161"/>
      <c r="S3" s="161"/>
    </row>
    <row r="4" spans="1:19" ht="17.25" customHeight="1" thickBot="1" x14ac:dyDescent="0.25">
      <c r="A4" s="197" t="s">
        <v>18</v>
      </c>
      <c r="B4" s="354" t="s">
        <v>179</v>
      </c>
      <c r="C4" s="354"/>
      <c r="D4" s="354"/>
      <c r="E4" s="192"/>
      <c r="F4" s="196"/>
      <c r="G4" s="192"/>
      <c r="H4" s="196"/>
      <c r="I4" s="195"/>
      <c r="J4" s="29"/>
      <c r="K4" s="198"/>
      <c r="L4" s="198"/>
      <c r="M4" s="199"/>
      <c r="N4" s="29"/>
      <c r="O4" s="161"/>
      <c r="P4" s="161"/>
      <c r="Q4" s="161"/>
      <c r="R4" s="161"/>
      <c r="S4" s="161"/>
    </row>
    <row r="5" spans="1:19" ht="17.25" customHeight="1" thickBot="1" x14ac:dyDescent="0.25">
      <c r="A5" s="197"/>
      <c r="B5" s="200"/>
      <c r="C5" s="200"/>
      <c r="D5" s="201"/>
      <c r="E5" s="192"/>
      <c r="F5" s="196"/>
      <c r="G5" s="192"/>
      <c r="H5" s="196"/>
      <c r="I5" s="195"/>
      <c r="J5" s="29"/>
      <c r="K5" s="202" t="s">
        <v>19</v>
      </c>
      <c r="L5" s="203"/>
      <c r="M5" s="204"/>
      <c r="N5" s="29"/>
      <c r="O5" s="161"/>
      <c r="P5" s="161"/>
      <c r="Q5" s="161"/>
      <c r="R5" s="161"/>
      <c r="S5" s="161"/>
    </row>
    <row r="6" spans="1:19" s="168" customFormat="1" ht="34.5" customHeight="1" thickBot="1" x14ac:dyDescent="0.25">
      <c r="A6" s="205" t="s">
        <v>0</v>
      </c>
      <c r="B6" s="206" t="s">
        <v>1</v>
      </c>
      <c r="C6" s="206" t="s">
        <v>25</v>
      </c>
      <c r="D6" s="207" t="s">
        <v>2</v>
      </c>
      <c r="E6" s="208"/>
      <c r="F6" s="209" t="s">
        <v>20</v>
      </c>
      <c r="G6" s="208"/>
      <c r="H6" s="209" t="s">
        <v>3</v>
      </c>
      <c r="I6" s="209" t="s">
        <v>21</v>
      </c>
      <c r="J6" s="210"/>
      <c r="K6" s="211" t="s">
        <v>109</v>
      </c>
      <c r="L6" s="211" t="s">
        <v>112</v>
      </c>
      <c r="M6" s="212" t="s">
        <v>110</v>
      </c>
      <c r="N6" s="213" t="s">
        <v>111</v>
      </c>
      <c r="O6" s="165"/>
      <c r="P6" s="165"/>
      <c r="Q6" s="165"/>
      <c r="R6" s="165"/>
      <c r="S6" s="165"/>
    </row>
    <row r="7" spans="1:19" ht="17.25" customHeight="1" thickBot="1" x14ac:dyDescent="0.25">
      <c r="A7" s="214" t="str">
        <f>Global!A7</f>
        <v>GRUPO A (Group A)</v>
      </c>
      <c r="B7" s="215"/>
      <c r="C7" s="216"/>
      <c r="D7" s="215"/>
      <c r="E7" s="217"/>
      <c r="F7" s="215"/>
      <c r="G7" s="217"/>
      <c r="H7" s="215"/>
      <c r="I7" s="218"/>
      <c r="J7" s="77"/>
      <c r="K7" s="219"/>
      <c r="L7" s="219"/>
      <c r="M7" s="220"/>
      <c r="N7" s="221"/>
      <c r="O7" s="161"/>
      <c r="P7" s="161"/>
      <c r="Q7" s="161"/>
      <c r="R7" s="161"/>
      <c r="S7" s="161"/>
    </row>
    <row r="8" spans="1:19" s="158" customFormat="1" ht="30.95" customHeight="1" thickBot="1" x14ac:dyDescent="0.25">
      <c r="A8" s="276">
        <f>Global!A8</f>
        <v>44885</v>
      </c>
      <c r="B8" s="277">
        <f>Global!B8</f>
        <v>0.41666666666666669</v>
      </c>
      <c r="C8" s="278">
        <f>Global!C8</f>
        <v>1</v>
      </c>
      <c r="D8" s="279" t="str">
        <f>Global!D8</f>
        <v>Qatar</v>
      </c>
      <c r="E8" s="280">
        <v>1</v>
      </c>
      <c r="F8" s="281" t="s">
        <v>4</v>
      </c>
      <c r="G8" s="280">
        <v>1</v>
      </c>
      <c r="H8" s="282" t="str">
        <f>Global!H8</f>
        <v>Ecuador</v>
      </c>
      <c r="I8" s="283" t="str">
        <f t="shared" ref="I8:I13" si="0">IF(OR(E8="",G8=""),"",IF(E8&gt;G8,"L",IF(G8&gt;E8,"V","E")))</f>
        <v>E</v>
      </c>
      <c r="J8" s="284"/>
      <c r="K8" s="285">
        <f>IF(Global!E8="","",Global!E8)</f>
        <v>0</v>
      </c>
      <c r="L8" s="285">
        <f>IF(Global!G8="","",Global!G8)</f>
        <v>2</v>
      </c>
      <c r="M8" s="286" t="str">
        <f t="shared" ref="M8:M71" si="1">IF(OR(K8="",L8=""),"",IF(K8&gt;L8,"L",IF(L8&gt;K8,"V","E")))</f>
        <v>V</v>
      </c>
      <c r="N8" s="287">
        <f t="shared" ref="N8:N13" si="2">IF(M8="","",IF(AND(E8=K8,L8=G8),GPOSPuntosPorMarcador,0)+IF(M8=I8,GPOSPuntosPorGanador,0)+IF(E8-G8=K8-L8,GPOSPuntosPorDiferencia,0))</f>
        <v>0</v>
      </c>
      <c r="O8" s="166"/>
      <c r="P8" s="166"/>
      <c r="Q8" s="166"/>
      <c r="R8" s="166"/>
      <c r="S8" s="166"/>
    </row>
    <row r="9" spans="1:19" s="158" customFormat="1" ht="30.95" customHeight="1" thickBot="1" x14ac:dyDescent="0.25">
      <c r="A9" s="276">
        <f>Global!A9</f>
        <v>44886</v>
      </c>
      <c r="B9" s="288">
        <f>Global!B9</f>
        <v>0.41666666666666669</v>
      </c>
      <c r="C9" s="289">
        <f>Global!C9</f>
        <v>2</v>
      </c>
      <c r="D9" s="290" t="str">
        <f>Global!D9</f>
        <v>Senegal</v>
      </c>
      <c r="E9" s="291">
        <v>1</v>
      </c>
      <c r="F9" s="292" t="s">
        <v>4</v>
      </c>
      <c r="G9" s="291">
        <v>2</v>
      </c>
      <c r="H9" s="293" t="str">
        <f>Global!H9</f>
        <v>Holanda (Holland)</v>
      </c>
      <c r="I9" s="283" t="str">
        <f t="shared" si="0"/>
        <v>V</v>
      </c>
      <c r="J9" s="284"/>
      <c r="K9" s="285">
        <f>IF(Global!E9="","",Global!E9)</f>
        <v>0</v>
      </c>
      <c r="L9" s="285">
        <f>IF(Global!G9="","",Global!G9)</f>
        <v>2</v>
      </c>
      <c r="M9" s="294" t="str">
        <f t="shared" si="1"/>
        <v>V</v>
      </c>
      <c r="N9" s="287">
        <f t="shared" si="2"/>
        <v>1</v>
      </c>
      <c r="O9" s="166"/>
      <c r="P9" s="166"/>
      <c r="Q9" s="166"/>
      <c r="R9" s="166"/>
      <c r="S9" s="166"/>
    </row>
    <row r="10" spans="1:19" s="158" customFormat="1" ht="30.95" customHeight="1" thickBot="1" x14ac:dyDescent="0.25">
      <c r="A10" s="276">
        <f>Global!A10</f>
        <v>44890</v>
      </c>
      <c r="B10" s="288">
        <f>Global!B10</f>
        <v>0.29166666666666669</v>
      </c>
      <c r="C10" s="289">
        <f>Global!C10</f>
        <v>17</v>
      </c>
      <c r="D10" s="290" t="str">
        <f>Global!D10</f>
        <v>Qatar</v>
      </c>
      <c r="E10" s="291">
        <v>0</v>
      </c>
      <c r="F10" s="292" t="s">
        <v>4</v>
      </c>
      <c r="G10" s="291">
        <v>2</v>
      </c>
      <c r="H10" s="293" t="str">
        <f>Global!H10</f>
        <v>Senegal</v>
      </c>
      <c r="I10" s="283" t="str">
        <f t="shared" si="0"/>
        <v>V</v>
      </c>
      <c r="J10" s="284"/>
      <c r="K10" s="285">
        <f>IF(Global!E10="","",Global!E10)</f>
        <v>1</v>
      </c>
      <c r="L10" s="285">
        <f>IF(Global!G10="","",Global!G10)</f>
        <v>3</v>
      </c>
      <c r="M10" s="295" t="str">
        <f t="shared" si="1"/>
        <v>V</v>
      </c>
      <c r="N10" s="287">
        <f t="shared" si="2"/>
        <v>2</v>
      </c>
      <c r="O10" s="166"/>
      <c r="P10" s="166"/>
      <c r="Q10" s="166"/>
      <c r="R10" s="166"/>
      <c r="S10" s="166"/>
    </row>
    <row r="11" spans="1:19" s="158" customFormat="1" ht="30.95" customHeight="1" thickBot="1" x14ac:dyDescent="0.25">
      <c r="A11" s="276">
        <f>Global!A11</f>
        <v>44890</v>
      </c>
      <c r="B11" s="288">
        <f>Global!B11</f>
        <v>0.41666666666666669</v>
      </c>
      <c r="C11" s="289">
        <f>Global!C11</f>
        <v>18</v>
      </c>
      <c r="D11" s="290" t="str">
        <f>Global!D11</f>
        <v>Holanda (Holland)</v>
      </c>
      <c r="E11" s="291">
        <v>2</v>
      </c>
      <c r="F11" s="292" t="s">
        <v>4</v>
      </c>
      <c r="G11" s="291">
        <v>0</v>
      </c>
      <c r="H11" s="293" t="str">
        <f>Global!H11</f>
        <v>Ecuador</v>
      </c>
      <c r="I11" s="283" t="str">
        <f t="shared" si="0"/>
        <v>L</v>
      </c>
      <c r="J11" s="284"/>
      <c r="K11" s="285">
        <f>IF(Global!E11="","",Global!E11)</f>
        <v>1</v>
      </c>
      <c r="L11" s="285">
        <f>IF(Global!G11="","",Global!G11)</f>
        <v>1</v>
      </c>
      <c r="M11" s="296" t="str">
        <f t="shared" si="1"/>
        <v>E</v>
      </c>
      <c r="N11" s="287">
        <f t="shared" si="2"/>
        <v>0</v>
      </c>
      <c r="O11" s="166"/>
      <c r="P11" s="166"/>
      <c r="Q11" s="166"/>
      <c r="R11" s="166"/>
      <c r="S11" s="166"/>
    </row>
    <row r="12" spans="1:19" s="158" customFormat="1" ht="30.95" customHeight="1" thickBot="1" x14ac:dyDescent="0.25">
      <c r="A12" s="276">
        <f>Global!A12</f>
        <v>44894</v>
      </c>
      <c r="B12" s="288">
        <f>Global!B12</f>
        <v>0.375</v>
      </c>
      <c r="C12" s="289">
        <f>Global!C12</f>
        <v>33</v>
      </c>
      <c r="D12" s="290" t="str">
        <f>Global!D12</f>
        <v>Holanda (Holland)</v>
      </c>
      <c r="E12" s="291">
        <v>2</v>
      </c>
      <c r="F12" s="292" t="s">
        <v>4</v>
      </c>
      <c r="G12" s="291">
        <v>0</v>
      </c>
      <c r="H12" s="293" t="str">
        <f>Global!H12</f>
        <v>Qatar</v>
      </c>
      <c r="I12" s="283" t="str">
        <f t="shared" si="0"/>
        <v>L</v>
      </c>
      <c r="J12" s="284"/>
      <c r="K12" s="285">
        <f>IF(Global!E12="","",Global!E12)</f>
        <v>2</v>
      </c>
      <c r="L12" s="285">
        <f>IF(Global!G12="","",Global!G12)</f>
        <v>0</v>
      </c>
      <c r="M12" s="296" t="str">
        <f t="shared" si="1"/>
        <v>L</v>
      </c>
      <c r="N12" s="287">
        <f t="shared" si="2"/>
        <v>3</v>
      </c>
      <c r="O12" s="166"/>
      <c r="P12" s="166"/>
      <c r="Q12" s="166"/>
      <c r="R12" s="166"/>
      <c r="S12" s="166"/>
    </row>
    <row r="13" spans="1:19" s="158" customFormat="1" ht="30.95" customHeight="1" thickBot="1" x14ac:dyDescent="0.25">
      <c r="A13" s="276">
        <f>Global!A13</f>
        <v>44894</v>
      </c>
      <c r="B13" s="288">
        <f>Global!B13</f>
        <v>0.375</v>
      </c>
      <c r="C13" s="289">
        <f>Global!C13</f>
        <v>34</v>
      </c>
      <c r="D13" s="290" t="str">
        <f>Global!D13</f>
        <v>Ecuador</v>
      </c>
      <c r="E13" s="291">
        <v>1</v>
      </c>
      <c r="F13" s="292" t="s">
        <v>4</v>
      </c>
      <c r="G13" s="291">
        <v>1</v>
      </c>
      <c r="H13" s="293" t="str">
        <f>Global!H13</f>
        <v>Senegal</v>
      </c>
      <c r="I13" s="283" t="str">
        <f t="shared" si="0"/>
        <v>E</v>
      </c>
      <c r="J13" s="284"/>
      <c r="K13" s="285">
        <f>IF(Global!E13="","",Global!E13)</f>
        <v>1</v>
      </c>
      <c r="L13" s="285">
        <f>IF(Global!G13="","",Global!G13)</f>
        <v>2</v>
      </c>
      <c r="M13" s="296" t="str">
        <f t="shared" si="1"/>
        <v>V</v>
      </c>
      <c r="N13" s="287">
        <f t="shared" si="2"/>
        <v>0</v>
      </c>
      <c r="O13" s="166"/>
      <c r="P13" s="166"/>
      <c r="Q13" s="166"/>
      <c r="R13" s="166"/>
      <c r="S13" s="166"/>
    </row>
    <row r="14" spans="1:19" s="158" customFormat="1" ht="17.25" customHeight="1" thickBot="1" x14ac:dyDescent="0.25">
      <c r="A14" s="297" t="str">
        <f>Global!A14</f>
        <v>GRUPO B (Group B)</v>
      </c>
      <c r="B14" s="298"/>
      <c r="C14" s="299"/>
      <c r="D14" s="298"/>
      <c r="E14" s="300"/>
      <c r="F14" s="298"/>
      <c r="G14" s="300"/>
      <c r="H14" s="298"/>
      <c r="I14" s="301"/>
      <c r="J14" s="117"/>
      <c r="K14" s="302"/>
      <c r="L14" s="302"/>
      <c r="M14" s="303" t="str">
        <f t="shared" si="1"/>
        <v/>
      </c>
      <c r="N14" s="304"/>
      <c r="O14" s="166"/>
      <c r="P14" s="166"/>
      <c r="Q14" s="166"/>
      <c r="R14" s="166"/>
      <c r="S14" s="166"/>
    </row>
    <row r="15" spans="1:19" s="158" customFormat="1" ht="30.95" customHeight="1" thickBot="1" x14ac:dyDescent="0.25">
      <c r="A15" s="276">
        <f>Global!A15</f>
        <v>44886</v>
      </c>
      <c r="B15" s="305">
        <f>Global!B15</f>
        <v>0.29166666666666669</v>
      </c>
      <c r="C15" s="278">
        <f>Global!C15</f>
        <v>3</v>
      </c>
      <c r="D15" s="279" t="str">
        <f>Global!D15</f>
        <v>Inglaterra (England)</v>
      </c>
      <c r="E15" s="280">
        <v>3</v>
      </c>
      <c r="F15" s="281" t="s">
        <v>4</v>
      </c>
      <c r="G15" s="280">
        <v>0</v>
      </c>
      <c r="H15" s="282" t="str">
        <f>Global!H15</f>
        <v>Irán</v>
      </c>
      <c r="I15" s="283" t="str">
        <f t="shared" ref="I15:I20" si="3">IF(OR(E15="",G15=""),"",IF(E15&gt;G15,"L",IF(G15&gt;E15,"V","E")))</f>
        <v>L</v>
      </c>
      <c r="J15" s="284"/>
      <c r="K15" s="285">
        <f>IF(Global!E15="","",Global!E15)</f>
        <v>6</v>
      </c>
      <c r="L15" s="285">
        <f>IF(Global!G15="","",Global!G15)</f>
        <v>2</v>
      </c>
      <c r="M15" s="296" t="str">
        <f t="shared" si="1"/>
        <v>L</v>
      </c>
      <c r="N15" s="287">
        <f t="shared" ref="N15:N20" si="4">IF(M15="","",IF(AND(E15=K15,L15=G15),GPOSPuntosPorMarcador,0)+IF(M15=I15,GPOSPuntosPorGanador,0)+IF(E15-G15=K15-L15,GPOSPuntosPorDiferencia,0))</f>
        <v>1</v>
      </c>
      <c r="O15" s="166"/>
      <c r="P15" s="166"/>
      <c r="Q15" s="166"/>
      <c r="R15" s="166"/>
      <c r="S15" s="166"/>
    </row>
    <row r="16" spans="1:19" s="158" customFormat="1" ht="30.95" customHeight="1" thickBot="1" x14ac:dyDescent="0.25">
      <c r="A16" s="276">
        <f>Global!A16</f>
        <v>44886</v>
      </c>
      <c r="B16" s="306">
        <f>Global!B16</f>
        <v>0.54166666666666663</v>
      </c>
      <c r="C16" s="289">
        <f>Global!C16</f>
        <v>4</v>
      </c>
      <c r="D16" s="290" t="str">
        <f>Global!D16</f>
        <v>Estados Unidos (USA)</v>
      </c>
      <c r="E16" s="291">
        <v>1</v>
      </c>
      <c r="F16" s="292" t="s">
        <v>4</v>
      </c>
      <c r="G16" s="291">
        <v>1</v>
      </c>
      <c r="H16" s="293" t="str">
        <f>Global!H16</f>
        <v>Gales (Wales)</v>
      </c>
      <c r="I16" s="283" t="str">
        <f t="shared" si="3"/>
        <v>E</v>
      </c>
      <c r="J16" s="284"/>
      <c r="K16" s="285">
        <f>IF(Global!E16="","",Global!E16)</f>
        <v>1</v>
      </c>
      <c r="L16" s="285">
        <f>IF(Global!G16="","",Global!G16)</f>
        <v>1</v>
      </c>
      <c r="M16" s="296" t="str">
        <f t="shared" si="1"/>
        <v>E</v>
      </c>
      <c r="N16" s="287">
        <f t="shared" si="4"/>
        <v>3</v>
      </c>
      <c r="O16" s="166"/>
      <c r="P16" s="166"/>
      <c r="Q16" s="166"/>
      <c r="R16" s="166"/>
      <c r="S16" s="166"/>
    </row>
    <row r="17" spans="1:19" s="158" customFormat="1" ht="30.95" customHeight="1" thickBot="1" x14ac:dyDescent="0.25">
      <c r="A17" s="276">
        <f>Global!A17</f>
        <v>44890</v>
      </c>
      <c r="B17" s="306">
        <f>Global!B17</f>
        <v>0.54166666666666663</v>
      </c>
      <c r="C17" s="289">
        <f>Global!C17</f>
        <v>19</v>
      </c>
      <c r="D17" s="290" t="str">
        <f>Global!D17</f>
        <v>Inglaterra (England)</v>
      </c>
      <c r="E17" s="291">
        <v>2</v>
      </c>
      <c r="F17" s="292" t="s">
        <v>4</v>
      </c>
      <c r="G17" s="291">
        <v>1</v>
      </c>
      <c r="H17" s="293" t="str">
        <f>Global!H17</f>
        <v>Estados Unidos (USA)</v>
      </c>
      <c r="I17" s="283" t="str">
        <f t="shared" si="3"/>
        <v>L</v>
      </c>
      <c r="J17" s="284"/>
      <c r="K17" s="285">
        <f>IF(Global!E17="","",Global!E17)</f>
        <v>0</v>
      </c>
      <c r="L17" s="285">
        <f>IF(Global!G17="","",Global!G17)</f>
        <v>0</v>
      </c>
      <c r="M17" s="296" t="str">
        <f t="shared" si="1"/>
        <v>E</v>
      </c>
      <c r="N17" s="287">
        <f t="shared" si="4"/>
        <v>0</v>
      </c>
      <c r="O17" s="166"/>
      <c r="P17" s="166"/>
      <c r="Q17" s="166"/>
      <c r="R17" s="166"/>
      <c r="S17" s="166"/>
    </row>
    <row r="18" spans="1:19" s="158" customFormat="1" ht="30.95" customHeight="1" thickBot="1" x14ac:dyDescent="0.25">
      <c r="A18" s="276">
        <f>Global!A18</f>
        <v>44890</v>
      </c>
      <c r="B18" s="306">
        <f>Global!B18</f>
        <v>0.16666666666666666</v>
      </c>
      <c r="C18" s="289">
        <f>Global!C18</f>
        <v>20</v>
      </c>
      <c r="D18" s="290" t="str">
        <f>Global!D18</f>
        <v>Gales (Wales)</v>
      </c>
      <c r="E18" s="291">
        <v>2</v>
      </c>
      <c r="F18" s="292" t="s">
        <v>4</v>
      </c>
      <c r="G18" s="291">
        <v>0</v>
      </c>
      <c r="H18" s="293" t="str">
        <f>Global!H18</f>
        <v>Irán</v>
      </c>
      <c r="I18" s="283" t="str">
        <f t="shared" si="3"/>
        <v>L</v>
      </c>
      <c r="J18" s="284"/>
      <c r="K18" s="285">
        <f>IF(Global!E18="","",Global!E18)</f>
        <v>0</v>
      </c>
      <c r="L18" s="285">
        <f>IF(Global!G18="","",Global!G18)</f>
        <v>2</v>
      </c>
      <c r="M18" s="296" t="str">
        <f t="shared" si="1"/>
        <v>V</v>
      </c>
      <c r="N18" s="287">
        <f t="shared" si="4"/>
        <v>0</v>
      </c>
      <c r="O18" s="166"/>
      <c r="P18" s="166"/>
      <c r="Q18" s="166"/>
      <c r="R18" s="166"/>
      <c r="S18" s="166"/>
    </row>
    <row r="19" spans="1:19" s="158" customFormat="1" ht="30.95" customHeight="1" thickBot="1" x14ac:dyDescent="0.25">
      <c r="A19" s="276">
        <f>Global!A19</f>
        <v>44894</v>
      </c>
      <c r="B19" s="306">
        <f>Global!B19</f>
        <v>0.54166666666666663</v>
      </c>
      <c r="C19" s="289">
        <f>Global!C19</f>
        <v>35</v>
      </c>
      <c r="D19" s="290" t="str">
        <f>Global!D19</f>
        <v>Gales (Wales)</v>
      </c>
      <c r="E19" s="291">
        <v>1</v>
      </c>
      <c r="F19" s="292" t="s">
        <v>4</v>
      </c>
      <c r="G19" s="291">
        <v>2</v>
      </c>
      <c r="H19" s="293" t="str">
        <f>Global!H19</f>
        <v>Inglaterra (England)</v>
      </c>
      <c r="I19" s="283" t="str">
        <f t="shared" si="3"/>
        <v>V</v>
      </c>
      <c r="J19" s="284"/>
      <c r="K19" s="285">
        <f>IF(Global!E19="","",Global!E19)</f>
        <v>0</v>
      </c>
      <c r="L19" s="285">
        <f>IF(Global!G19="","",Global!G19)</f>
        <v>3</v>
      </c>
      <c r="M19" s="296" t="str">
        <f t="shared" si="1"/>
        <v>V</v>
      </c>
      <c r="N19" s="287">
        <f t="shared" si="4"/>
        <v>1</v>
      </c>
      <c r="O19" s="166"/>
      <c r="P19" s="166"/>
      <c r="Q19" s="166"/>
      <c r="R19" s="166"/>
      <c r="S19" s="166"/>
    </row>
    <row r="20" spans="1:19" s="158" customFormat="1" ht="30.95" customHeight="1" thickBot="1" x14ac:dyDescent="0.25">
      <c r="A20" s="276">
        <f>Global!A20</f>
        <v>44894</v>
      </c>
      <c r="B20" s="306">
        <f>Global!B20</f>
        <v>0.54166666666666663</v>
      </c>
      <c r="C20" s="289">
        <f>Global!C20</f>
        <v>36</v>
      </c>
      <c r="D20" s="290" t="str">
        <f>Global!D20</f>
        <v>Irán</v>
      </c>
      <c r="E20" s="291">
        <v>0</v>
      </c>
      <c r="F20" s="292" t="s">
        <v>4</v>
      </c>
      <c r="G20" s="291">
        <v>2</v>
      </c>
      <c r="H20" s="293" t="str">
        <f>Global!H20</f>
        <v>Estados Unidos (USA)</v>
      </c>
      <c r="I20" s="283" t="str">
        <f t="shared" si="3"/>
        <v>V</v>
      </c>
      <c r="J20" s="284"/>
      <c r="K20" s="285">
        <f>IF(Global!E20="","",Global!E20)</f>
        <v>0</v>
      </c>
      <c r="L20" s="285">
        <f>IF(Global!G20="","",Global!G20)</f>
        <v>1</v>
      </c>
      <c r="M20" s="296" t="str">
        <f t="shared" si="1"/>
        <v>V</v>
      </c>
      <c r="N20" s="287">
        <f t="shared" si="4"/>
        <v>1</v>
      </c>
      <c r="O20" s="166"/>
      <c r="P20" s="166"/>
      <c r="Q20" s="166"/>
      <c r="R20" s="166"/>
      <c r="S20" s="166"/>
    </row>
    <row r="21" spans="1:19" s="158" customFormat="1" ht="17.25" customHeight="1" thickBot="1" x14ac:dyDescent="0.25">
      <c r="A21" s="297" t="str">
        <f>Global!A21</f>
        <v>GRUPO C (Group C)</v>
      </c>
      <c r="B21" s="298"/>
      <c r="C21" s="299"/>
      <c r="D21" s="298"/>
      <c r="E21" s="300"/>
      <c r="F21" s="298"/>
      <c r="G21" s="300"/>
      <c r="H21" s="298"/>
      <c r="I21" s="301"/>
      <c r="J21" s="117"/>
      <c r="K21" s="302"/>
      <c r="L21" s="302"/>
      <c r="M21" s="303" t="str">
        <f t="shared" si="1"/>
        <v/>
      </c>
      <c r="N21" s="304"/>
      <c r="O21" s="166"/>
      <c r="P21" s="166"/>
      <c r="Q21" s="166"/>
      <c r="R21" s="166"/>
      <c r="S21" s="166"/>
    </row>
    <row r="22" spans="1:19" s="158" customFormat="1" ht="30.95" customHeight="1" thickBot="1" x14ac:dyDescent="0.25">
      <c r="A22" s="276">
        <f>Global!A22</f>
        <v>44887</v>
      </c>
      <c r="B22" s="305">
        <f>Global!B22</f>
        <v>0.16666666666666666</v>
      </c>
      <c r="C22" s="278">
        <f>Global!C22</f>
        <v>5</v>
      </c>
      <c r="D22" s="279" t="str">
        <f>Global!D22</f>
        <v>Argentina</v>
      </c>
      <c r="E22" s="280">
        <v>3</v>
      </c>
      <c r="F22" s="281" t="s">
        <v>4</v>
      </c>
      <c r="G22" s="280">
        <v>0</v>
      </c>
      <c r="H22" s="282" t="str">
        <f>Global!H22</f>
        <v>A. Saudita (Saudi A.)</v>
      </c>
      <c r="I22" s="283" t="str">
        <f t="shared" ref="I22:I27" si="5">IF(OR(E22="",G22=""),"",IF(E22&gt;G22,"L",IF(G22&gt;E22,"V","E")))</f>
        <v>L</v>
      </c>
      <c r="J22" s="284"/>
      <c r="K22" s="285">
        <f>IF(Global!E22="","",Global!E22)</f>
        <v>1</v>
      </c>
      <c r="L22" s="285">
        <f>IF(Global!G22="","",Global!G22)</f>
        <v>2</v>
      </c>
      <c r="M22" s="296" t="str">
        <f t="shared" si="1"/>
        <v>V</v>
      </c>
      <c r="N22" s="287">
        <f t="shared" ref="N22:N27" si="6">IF(M22="","",IF(AND(E22=K22,L22=G22),GPOSPuntosPorMarcador,0)+IF(M22=I22,GPOSPuntosPorGanador,0)+IF(E22-G22=K22-L22,GPOSPuntosPorDiferencia,0))</f>
        <v>0</v>
      </c>
      <c r="O22" s="166"/>
      <c r="P22" s="166"/>
      <c r="Q22" s="166"/>
      <c r="R22" s="166"/>
      <c r="S22" s="166"/>
    </row>
    <row r="23" spans="1:19" s="158" customFormat="1" ht="30.95" customHeight="1" thickBot="1" x14ac:dyDescent="0.25">
      <c r="A23" s="276">
        <f>Global!A23</f>
        <v>44887</v>
      </c>
      <c r="B23" s="306">
        <f>Global!B23</f>
        <v>0.41666666666666669</v>
      </c>
      <c r="C23" s="289">
        <f>Global!C23</f>
        <v>6</v>
      </c>
      <c r="D23" s="290" t="str">
        <f>Global!D23</f>
        <v>México</v>
      </c>
      <c r="E23" s="291">
        <v>1</v>
      </c>
      <c r="F23" s="292" t="s">
        <v>4</v>
      </c>
      <c r="G23" s="291">
        <v>1</v>
      </c>
      <c r="H23" s="293" t="str">
        <f>Global!H23</f>
        <v>Polonia (Poland)</v>
      </c>
      <c r="I23" s="283" t="str">
        <f t="shared" si="5"/>
        <v>E</v>
      </c>
      <c r="J23" s="284"/>
      <c r="K23" s="285">
        <f>IF(Global!E23="","",Global!E23)</f>
        <v>0</v>
      </c>
      <c r="L23" s="285">
        <f>IF(Global!G23="","",Global!G23)</f>
        <v>0</v>
      </c>
      <c r="M23" s="296" t="str">
        <f t="shared" si="1"/>
        <v>E</v>
      </c>
      <c r="N23" s="287">
        <f t="shared" si="6"/>
        <v>2</v>
      </c>
      <c r="O23" s="166"/>
      <c r="P23" s="166"/>
      <c r="Q23" s="166"/>
      <c r="R23" s="166"/>
      <c r="S23" s="166"/>
    </row>
    <row r="24" spans="1:19" s="158" customFormat="1" ht="30.95" customHeight="1" thickBot="1" x14ac:dyDescent="0.25">
      <c r="A24" s="276">
        <f>Global!A24</f>
        <v>44891</v>
      </c>
      <c r="B24" s="306">
        <f>Global!B24</f>
        <v>0.54166666666666663</v>
      </c>
      <c r="C24" s="289">
        <f>Global!C24</f>
        <v>22</v>
      </c>
      <c r="D24" s="290" t="str">
        <f>Global!D24</f>
        <v>Argentina</v>
      </c>
      <c r="E24" s="291">
        <v>2</v>
      </c>
      <c r="F24" s="292" t="s">
        <v>4</v>
      </c>
      <c r="G24" s="291">
        <v>0</v>
      </c>
      <c r="H24" s="293" t="str">
        <f>Global!H24</f>
        <v>México</v>
      </c>
      <c r="I24" s="283" t="str">
        <f t="shared" si="5"/>
        <v>L</v>
      </c>
      <c r="J24" s="284"/>
      <c r="K24" s="285">
        <f>IF(Global!E24="","",Global!E24)</f>
        <v>2</v>
      </c>
      <c r="L24" s="285">
        <f>IF(Global!G24="","",Global!G24)</f>
        <v>0</v>
      </c>
      <c r="M24" s="296" t="str">
        <f t="shared" si="1"/>
        <v>L</v>
      </c>
      <c r="N24" s="287">
        <f t="shared" si="6"/>
        <v>3</v>
      </c>
      <c r="O24" s="166"/>
      <c r="P24" s="166"/>
      <c r="Q24" s="166"/>
      <c r="R24" s="166"/>
      <c r="S24" s="166"/>
    </row>
    <row r="25" spans="1:19" s="158" customFormat="1" ht="30.95" customHeight="1" thickBot="1" x14ac:dyDescent="0.25">
      <c r="A25" s="276">
        <f>Global!A25</f>
        <v>44891</v>
      </c>
      <c r="B25" s="306">
        <f>Global!B25</f>
        <v>0.29166666666666669</v>
      </c>
      <c r="C25" s="289">
        <f>Global!C25</f>
        <v>23</v>
      </c>
      <c r="D25" s="290" t="str">
        <f>Global!D25</f>
        <v>Polonia (Poland)</v>
      </c>
      <c r="E25" s="291">
        <v>1</v>
      </c>
      <c r="F25" s="292" t="s">
        <v>4</v>
      </c>
      <c r="G25" s="291">
        <v>1</v>
      </c>
      <c r="H25" s="293" t="str">
        <f>Global!H25</f>
        <v>A. Saudita (Saudi A.)</v>
      </c>
      <c r="I25" s="283" t="str">
        <f t="shared" si="5"/>
        <v>E</v>
      </c>
      <c r="J25" s="284"/>
      <c r="K25" s="285">
        <f>IF(Global!E25="","",Global!E25)</f>
        <v>2</v>
      </c>
      <c r="L25" s="285">
        <f>IF(Global!G25="","",Global!G25)</f>
        <v>0</v>
      </c>
      <c r="M25" s="296" t="str">
        <f t="shared" si="1"/>
        <v>L</v>
      </c>
      <c r="N25" s="287">
        <f t="shared" si="6"/>
        <v>0</v>
      </c>
      <c r="O25" s="166"/>
      <c r="P25" s="166"/>
      <c r="Q25" s="166"/>
      <c r="R25" s="166"/>
      <c r="S25" s="166"/>
    </row>
    <row r="26" spans="1:19" s="158" customFormat="1" ht="30.95" customHeight="1" thickBot="1" x14ac:dyDescent="0.25">
      <c r="A26" s="276">
        <f>Global!A26</f>
        <v>44895</v>
      </c>
      <c r="B26" s="306">
        <f>Global!B26</f>
        <v>0.54166666666666663</v>
      </c>
      <c r="C26" s="289">
        <f>Global!C26</f>
        <v>37</v>
      </c>
      <c r="D26" s="290" t="str">
        <f>Global!D26</f>
        <v>Polonia (Poland)</v>
      </c>
      <c r="E26" s="291">
        <v>1</v>
      </c>
      <c r="F26" s="292" t="s">
        <v>4</v>
      </c>
      <c r="G26" s="291">
        <v>2</v>
      </c>
      <c r="H26" s="293" t="str">
        <f>Global!H26</f>
        <v>Argentina</v>
      </c>
      <c r="I26" s="283" t="str">
        <f t="shared" si="5"/>
        <v>V</v>
      </c>
      <c r="J26" s="284"/>
      <c r="K26" s="285">
        <f>IF(Global!E26="","",Global!E26)</f>
        <v>0</v>
      </c>
      <c r="L26" s="285">
        <f>IF(Global!G26="","",Global!G26)</f>
        <v>2</v>
      </c>
      <c r="M26" s="296" t="str">
        <f t="shared" si="1"/>
        <v>V</v>
      </c>
      <c r="N26" s="287">
        <f t="shared" si="6"/>
        <v>1</v>
      </c>
      <c r="O26" s="166"/>
      <c r="P26" s="166"/>
      <c r="Q26" s="166"/>
      <c r="R26" s="166"/>
      <c r="S26" s="166"/>
    </row>
    <row r="27" spans="1:19" s="158" customFormat="1" ht="30.95" customHeight="1" thickBot="1" x14ac:dyDescent="0.25">
      <c r="A27" s="276">
        <f>Global!A27</f>
        <v>44895</v>
      </c>
      <c r="B27" s="306">
        <f>Global!B27</f>
        <v>0.54166666666666663</v>
      </c>
      <c r="C27" s="289">
        <f>Global!C27</f>
        <v>38</v>
      </c>
      <c r="D27" s="290" t="str">
        <f>Global!D27</f>
        <v>A. Saudita (Saudi A.)</v>
      </c>
      <c r="E27" s="291">
        <v>0</v>
      </c>
      <c r="F27" s="292" t="s">
        <v>4</v>
      </c>
      <c r="G27" s="291">
        <v>2</v>
      </c>
      <c r="H27" s="293" t="str">
        <f>Global!H27</f>
        <v>México</v>
      </c>
      <c r="I27" s="283" t="str">
        <f t="shared" si="5"/>
        <v>V</v>
      </c>
      <c r="J27" s="284"/>
      <c r="K27" s="285">
        <f>IF(Global!E27="","",Global!E27)</f>
        <v>1</v>
      </c>
      <c r="L27" s="285">
        <f>IF(Global!G27="","",Global!G27)</f>
        <v>2</v>
      </c>
      <c r="M27" s="296" t="str">
        <f t="shared" si="1"/>
        <v>V</v>
      </c>
      <c r="N27" s="287">
        <f t="shared" si="6"/>
        <v>1</v>
      </c>
      <c r="O27" s="166"/>
      <c r="P27" s="166"/>
      <c r="Q27" s="166"/>
      <c r="R27" s="166"/>
      <c r="S27" s="166"/>
    </row>
    <row r="28" spans="1:19" s="158" customFormat="1" ht="17.25" customHeight="1" thickBot="1" x14ac:dyDescent="0.25">
      <c r="A28" s="297" t="str">
        <f>Global!A28</f>
        <v>GRUPO D (Group D )</v>
      </c>
      <c r="B28" s="298"/>
      <c r="C28" s="299"/>
      <c r="D28" s="298"/>
      <c r="E28" s="300"/>
      <c r="F28" s="298"/>
      <c r="G28" s="300"/>
      <c r="H28" s="298"/>
      <c r="I28" s="301"/>
      <c r="J28" s="117"/>
      <c r="K28" s="302"/>
      <c r="L28" s="302"/>
      <c r="M28" s="303" t="str">
        <f t="shared" si="1"/>
        <v/>
      </c>
      <c r="N28" s="304"/>
      <c r="O28" s="166"/>
      <c r="P28" s="166"/>
      <c r="Q28" s="166"/>
      <c r="R28" s="166"/>
      <c r="S28" s="166"/>
    </row>
    <row r="29" spans="1:19" s="158" customFormat="1" ht="30.95" customHeight="1" thickBot="1" x14ac:dyDescent="0.25">
      <c r="A29" s="276">
        <f>Global!A29</f>
        <v>44887</v>
      </c>
      <c r="B29" s="305">
        <f>Global!B29</f>
        <v>0.54166666666666663</v>
      </c>
      <c r="C29" s="278">
        <f>Global!C29</f>
        <v>7</v>
      </c>
      <c r="D29" s="279" t="str">
        <f>Global!D29</f>
        <v>Francia (France)</v>
      </c>
      <c r="E29" s="280">
        <v>3</v>
      </c>
      <c r="F29" s="281" t="s">
        <v>4</v>
      </c>
      <c r="G29" s="280">
        <v>0</v>
      </c>
      <c r="H29" s="282" t="str">
        <f>Global!H29</f>
        <v>Australia</v>
      </c>
      <c r="I29" s="283" t="str">
        <f t="shared" ref="I29:I34" si="7">IF(OR(E29="",G29=""),"",IF(E29&gt;G29,"L",IF(G29&gt;E29,"V","E")))</f>
        <v>L</v>
      </c>
      <c r="J29" s="284"/>
      <c r="K29" s="285">
        <f>IF(Global!E29="","",Global!E29)</f>
        <v>4</v>
      </c>
      <c r="L29" s="285">
        <f>IF(Global!G29="","",Global!G29)</f>
        <v>1</v>
      </c>
      <c r="M29" s="296" t="str">
        <f t="shared" si="1"/>
        <v>L</v>
      </c>
      <c r="N29" s="287">
        <f t="shared" ref="N29:N34" si="8">IF(M29="","",IF(AND(E29=K29,L29=G29),GPOSPuntosPorMarcador,0)+IF(M29=I29,GPOSPuntosPorGanador,0)+IF(E29-G29=K29-L29,GPOSPuntosPorDiferencia,0))</f>
        <v>2</v>
      </c>
      <c r="O29" s="166"/>
      <c r="P29" s="166"/>
      <c r="Q29" s="166"/>
      <c r="R29" s="166"/>
      <c r="S29" s="166"/>
    </row>
    <row r="30" spans="1:19" s="158" customFormat="1" ht="30.95" customHeight="1" thickBot="1" x14ac:dyDescent="0.25">
      <c r="A30" s="276">
        <f>Global!A30</f>
        <v>44887</v>
      </c>
      <c r="B30" s="306">
        <f>Global!B30</f>
        <v>0.29166666666666669</v>
      </c>
      <c r="C30" s="289">
        <f>Global!C30</f>
        <v>8</v>
      </c>
      <c r="D30" s="290" t="str">
        <f>Global!D30</f>
        <v>Dinamarca (Denmark)</v>
      </c>
      <c r="E30" s="291">
        <v>1</v>
      </c>
      <c r="F30" s="292" t="s">
        <v>4</v>
      </c>
      <c r="G30" s="291">
        <v>1</v>
      </c>
      <c r="H30" s="293" t="str">
        <f>Global!H30</f>
        <v>Túnez (Tunisia)</v>
      </c>
      <c r="I30" s="283" t="str">
        <f t="shared" si="7"/>
        <v>E</v>
      </c>
      <c r="J30" s="284"/>
      <c r="K30" s="285">
        <f>IF(Global!E30="","",Global!E30)</f>
        <v>0</v>
      </c>
      <c r="L30" s="285">
        <f>IF(Global!G30="","",Global!G30)</f>
        <v>0</v>
      </c>
      <c r="M30" s="296" t="str">
        <f t="shared" si="1"/>
        <v>E</v>
      </c>
      <c r="N30" s="287">
        <f t="shared" si="8"/>
        <v>2</v>
      </c>
      <c r="O30" s="166"/>
      <c r="P30" s="166"/>
      <c r="Q30" s="166"/>
      <c r="R30" s="166"/>
      <c r="S30" s="166"/>
    </row>
    <row r="31" spans="1:19" s="158" customFormat="1" ht="30.95" customHeight="1" thickBot="1" x14ac:dyDescent="0.25">
      <c r="A31" s="276">
        <f>Global!A31</f>
        <v>44891</v>
      </c>
      <c r="B31" s="306">
        <f>Global!B31</f>
        <v>0.41666666666666669</v>
      </c>
      <c r="C31" s="289">
        <f>Global!C31</f>
        <v>21</v>
      </c>
      <c r="D31" s="290" t="str">
        <f>Global!D31</f>
        <v>Francia (France)</v>
      </c>
      <c r="E31" s="291">
        <v>2</v>
      </c>
      <c r="F31" s="292" t="s">
        <v>4</v>
      </c>
      <c r="G31" s="291">
        <v>0</v>
      </c>
      <c r="H31" s="293" t="str">
        <f>Global!H31</f>
        <v>Dinamarca (Denmark)</v>
      </c>
      <c r="I31" s="283" t="str">
        <f t="shared" si="7"/>
        <v>L</v>
      </c>
      <c r="J31" s="284"/>
      <c r="K31" s="285">
        <f>IF(Global!E31="","",Global!E31)</f>
        <v>2</v>
      </c>
      <c r="L31" s="285">
        <f>IF(Global!G31="","",Global!G31)</f>
        <v>1</v>
      </c>
      <c r="M31" s="296" t="str">
        <f t="shared" si="1"/>
        <v>L</v>
      </c>
      <c r="N31" s="287">
        <f t="shared" si="8"/>
        <v>1</v>
      </c>
      <c r="O31" s="166"/>
      <c r="P31" s="166"/>
      <c r="Q31" s="166"/>
      <c r="R31" s="166"/>
      <c r="S31" s="166"/>
    </row>
    <row r="32" spans="1:19" s="158" customFormat="1" ht="30.95" customHeight="1" thickBot="1" x14ac:dyDescent="0.25">
      <c r="A32" s="276">
        <f>Global!A32</f>
        <v>44891</v>
      </c>
      <c r="B32" s="306">
        <f>Global!B32</f>
        <v>0.16666666666666666</v>
      </c>
      <c r="C32" s="289">
        <f>Global!C32</f>
        <v>24</v>
      </c>
      <c r="D32" s="290" t="str">
        <f>Global!D32</f>
        <v>Túnez (Tunisia)</v>
      </c>
      <c r="E32" s="291">
        <v>0</v>
      </c>
      <c r="F32" s="292" t="s">
        <v>4</v>
      </c>
      <c r="G32" s="291">
        <v>0</v>
      </c>
      <c r="H32" s="293" t="str">
        <f>Global!H32</f>
        <v>Australia</v>
      </c>
      <c r="I32" s="283" t="str">
        <f t="shared" si="7"/>
        <v>E</v>
      </c>
      <c r="J32" s="284"/>
      <c r="K32" s="285">
        <f>IF(Global!E32="","",Global!E32)</f>
        <v>0</v>
      </c>
      <c r="L32" s="285">
        <f>IF(Global!G32="","",Global!G32)</f>
        <v>1</v>
      </c>
      <c r="M32" s="296" t="str">
        <f t="shared" si="1"/>
        <v>V</v>
      </c>
      <c r="N32" s="287">
        <f t="shared" si="8"/>
        <v>0</v>
      </c>
      <c r="O32" s="166"/>
      <c r="P32" s="166"/>
      <c r="Q32" s="166"/>
      <c r="R32" s="166"/>
      <c r="S32" s="166"/>
    </row>
    <row r="33" spans="1:19" s="158" customFormat="1" ht="30.95" customHeight="1" thickBot="1" x14ac:dyDescent="0.25">
      <c r="A33" s="276">
        <f>Global!A33</f>
        <v>44895</v>
      </c>
      <c r="B33" s="306">
        <f>Global!B33</f>
        <v>0.375</v>
      </c>
      <c r="C33" s="289">
        <f>Global!C33</f>
        <v>39</v>
      </c>
      <c r="D33" s="290" t="str">
        <f>Global!D33</f>
        <v>Túnez (Tunisia)</v>
      </c>
      <c r="E33" s="291">
        <v>0</v>
      </c>
      <c r="F33" s="292" t="s">
        <v>4</v>
      </c>
      <c r="G33" s="291">
        <v>3</v>
      </c>
      <c r="H33" s="293" t="str">
        <f>Global!H33</f>
        <v>Francia (France)</v>
      </c>
      <c r="I33" s="283" t="str">
        <f t="shared" si="7"/>
        <v>V</v>
      </c>
      <c r="J33" s="284"/>
      <c r="K33" s="285">
        <f>IF(Global!E33="","",Global!E33)</f>
        <v>1</v>
      </c>
      <c r="L33" s="285">
        <f>IF(Global!G33="","",Global!G33)</f>
        <v>0</v>
      </c>
      <c r="M33" s="296" t="str">
        <f t="shared" si="1"/>
        <v>L</v>
      </c>
      <c r="N33" s="287">
        <f t="shared" si="8"/>
        <v>0</v>
      </c>
      <c r="O33" s="166"/>
      <c r="P33" s="166"/>
      <c r="Q33" s="166"/>
      <c r="R33" s="166"/>
      <c r="S33" s="166"/>
    </row>
    <row r="34" spans="1:19" s="158" customFormat="1" ht="30.95" customHeight="1" thickBot="1" x14ac:dyDescent="0.25">
      <c r="A34" s="276">
        <f>Global!A34</f>
        <v>44895</v>
      </c>
      <c r="B34" s="306">
        <f>Global!B34</f>
        <v>0.375</v>
      </c>
      <c r="C34" s="289">
        <f>Global!C34</f>
        <v>40</v>
      </c>
      <c r="D34" s="290" t="str">
        <f>Global!D34</f>
        <v>Australia</v>
      </c>
      <c r="E34" s="291">
        <v>1</v>
      </c>
      <c r="F34" s="292" t="s">
        <v>4</v>
      </c>
      <c r="G34" s="291">
        <v>2</v>
      </c>
      <c r="H34" s="293" t="str">
        <f>Global!H34</f>
        <v>Dinamarca (Denmark)</v>
      </c>
      <c r="I34" s="283" t="str">
        <f t="shared" si="7"/>
        <v>V</v>
      </c>
      <c r="J34" s="284"/>
      <c r="K34" s="285">
        <f>IF(Global!E34="","",Global!E34)</f>
        <v>1</v>
      </c>
      <c r="L34" s="285">
        <f>IF(Global!G34="","",Global!G34)</f>
        <v>0</v>
      </c>
      <c r="M34" s="296" t="str">
        <f t="shared" si="1"/>
        <v>L</v>
      </c>
      <c r="N34" s="287">
        <f t="shared" si="8"/>
        <v>0</v>
      </c>
      <c r="O34" s="166"/>
      <c r="P34" s="166"/>
      <c r="Q34" s="166"/>
      <c r="R34" s="166"/>
      <c r="S34" s="166"/>
    </row>
    <row r="35" spans="1:19" s="158" customFormat="1" ht="17.25" customHeight="1" thickBot="1" x14ac:dyDescent="0.25">
      <c r="A35" s="297" t="str">
        <f>Global!A35</f>
        <v>Grupo E  (Group  E)</v>
      </c>
      <c r="B35" s="298"/>
      <c r="C35" s="299"/>
      <c r="D35" s="298"/>
      <c r="E35" s="300"/>
      <c r="F35" s="298"/>
      <c r="G35" s="300"/>
      <c r="H35" s="298"/>
      <c r="I35" s="301"/>
      <c r="J35" s="117"/>
      <c r="K35" s="302"/>
      <c r="L35" s="302"/>
      <c r="M35" s="303" t="str">
        <f t="shared" si="1"/>
        <v/>
      </c>
      <c r="N35" s="304"/>
      <c r="O35" s="166"/>
      <c r="P35" s="166"/>
      <c r="Q35" s="166"/>
      <c r="R35" s="166"/>
      <c r="S35" s="166"/>
    </row>
    <row r="36" spans="1:19" s="158" customFormat="1" ht="30.95" customHeight="1" thickBot="1" x14ac:dyDescent="0.25">
      <c r="A36" s="276">
        <f>Global!A36</f>
        <v>44888</v>
      </c>
      <c r="B36" s="305">
        <f>Global!B36</f>
        <v>0.41666666666666669</v>
      </c>
      <c r="C36" s="278">
        <f>Global!C36</f>
        <v>9</v>
      </c>
      <c r="D36" s="279" t="str">
        <f>Global!D36</f>
        <v>España (Spain)</v>
      </c>
      <c r="E36" s="280">
        <v>2</v>
      </c>
      <c r="F36" s="281" t="s">
        <v>4</v>
      </c>
      <c r="G36" s="280">
        <v>0</v>
      </c>
      <c r="H36" s="282" t="str">
        <f>Global!H36</f>
        <v>Costa Rica</v>
      </c>
      <c r="I36" s="283" t="str">
        <f t="shared" ref="I36:I41" si="9">IF(OR(E36="",G36=""),"",IF(E36&gt;G36,"L",IF(G36&gt;E36,"V","E")))</f>
        <v>L</v>
      </c>
      <c r="J36" s="284"/>
      <c r="K36" s="285">
        <f>IF(Global!E36="","",Global!E36)</f>
        <v>7</v>
      </c>
      <c r="L36" s="285">
        <f>IF(Global!G36="","",Global!G36)</f>
        <v>0</v>
      </c>
      <c r="M36" s="296" t="str">
        <f t="shared" si="1"/>
        <v>L</v>
      </c>
      <c r="N36" s="287">
        <f t="shared" ref="N36:N41" si="10">IF(M36="","",IF(AND(E36=K36,L36=G36),GPOSPuntosPorMarcador,0)+IF(M36=I36,GPOSPuntosPorGanador,0)+IF(E36-G36=K36-L36,GPOSPuntosPorDiferencia,0))</f>
        <v>1</v>
      </c>
      <c r="O36" s="166"/>
      <c r="P36" s="166"/>
      <c r="Q36" s="166"/>
      <c r="R36" s="166"/>
      <c r="S36" s="166"/>
    </row>
    <row r="37" spans="1:19" s="158" customFormat="1" ht="30.95" customHeight="1" thickBot="1" x14ac:dyDescent="0.25">
      <c r="A37" s="276">
        <f>Global!A37</f>
        <v>44888</v>
      </c>
      <c r="B37" s="306">
        <f>Global!B37</f>
        <v>0.29166666666666669</v>
      </c>
      <c r="C37" s="289">
        <f>Global!C37</f>
        <v>10</v>
      </c>
      <c r="D37" s="290" t="str">
        <f>Global!D37</f>
        <v>Alemania (Germany)</v>
      </c>
      <c r="E37" s="291">
        <v>2</v>
      </c>
      <c r="F37" s="292" t="s">
        <v>4</v>
      </c>
      <c r="G37" s="291">
        <v>0</v>
      </c>
      <c r="H37" s="293" t="str">
        <f>Global!H37</f>
        <v>Japón (Japan)</v>
      </c>
      <c r="I37" s="283" t="str">
        <f t="shared" si="9"/>
        <v>L</v>
      </c>
      <c r="J37" s="284"/>
      <c r="K37" s="285">
        <f>IF(Global!E37="","",Global!E37)</f>
        <v>1</v>
      </c>
      <c r="L37" s="285">
        <f>IF(Global!G37="","",Global!G37)</f>
        <v>2</v>
      </c>
      <c r="M37" s="296" t="str">
        <f t="shared" si="1"/>
        <v>V</v>
      </c>
      <c r="N37" s="287">
        <f t="shared" si="10"/>
        <v>0</v>
      </c>
      <c r="O37" s="166"/>
      <c r="P37" s="166"/>
      <c r="Q37" s="166"/>
      <c r="R37" s="166"/>
      <c r="S37" s="166"/>
    </row>
    <row r="38" spans="1:19" s="158" customFormat="1" ht="30.95" customHeight="1" thickBot="1" x14ac:dyDescent="0.25">
      <c r="A38" s="276">
        <f>Global!A38</f>
        <v>44892</v>
      </c>
      <c r="B38" s="306">
        <f>Global!B38</f>
        <v>0.54166666666666663</v>
      </c>
      <c r="C38" s="289">
        <f>Global!C38</f>
        <v>25</v>
      </c>
      <c r="D38" s="290" t="str">
        <f>Global!D38</f>
        <v>España (Spain)</v>
      </c>
      <c r="E38" s="291">
        <v>2</v>
      </c>
      <c r="F38" s="292" t="s">
        <v>4</v>
      </c>
      <c r="G38" s="291">
        <v>2</v>
      </c>
      <c r="H38" s="293" t="str">
        <f>Global!H38</f>
        <v>Alemania (Germany)</v>
      </c>
      <c r="I38" s="283" t="str">
        <f t="shared" si="9"/>
        <v>E</v>
      </c>
      <c r="J38" s="284"/>
      <c r="K38" s="285">
        <f>IF(Global!E38="","",Global!E38)</f>
        <v>1</v>
      </c>
      <c r="L38" s="285">
        <f>IF(Global!G38="","",Global!G38)</f>
        <v>1</v>
      </c>
      <c r="M38" s="296" t="str">
        <f t="shared" si="1"/>
        <v>E</v>
      </c>
      <c r="N38" s="287">
        <f t="shared" si="10"/>
        <v>2</v>
      </c>
      <c r="O38" s="166"/>
      <c r="P38" s="166"/>
      <c r="Q38" s="166"/>
      <c r="R38" s="166"/>
      <c r="S38" s="166"/>
    </row>
    <row r="39" spans="1:19" s="158" customFormat="1" ht="30.95" customHeight="1" thickBot="1" x14ac:dyDescent="0.25">
      <c r="A39" s="276">
        <f>Global!A39</f>
        <v>44892</v>
      </c>
      <c r="B39" s="306">
        <f>Global!B39</f>
        <v>0.16666666666666666</v>
      </c>
      <c r="C39" s="289">
        <f>Global!C39</f>
        <v>26</v>
      </c>
      <c r="D39" s="290" t="str">
        <f>Global!D39</f>
        <v>Japón (Japan)</v>
      </c>
      <c r="E39" s="280">
        <v>1</v>
      </c>
      <c r="F39" s="292" t="s">
        <v>4</v>
      </c>
      <c r="G39" s="280">
        <v>1</v>
      </c>
      <c r="H39" s="293" t="str">
        <f>Global!H39</f>
        <v>Costa Rica</v>
      </c>
      <c r="I39" s="283" t="str">
        <f t="shared" si="9"/>
        <v>E</v>
      </c>
      <c r="J39" s="284"/>
      <c r="K39" s="285">
        <f>IF(Global!E39="","",Global!E39)</f>
        <v>0</v>
      </c>
      <c r="L39" s="285">
        <f>IF(Global!G39="","",Global!G39)</f>
        <v>1</v>
      </c>
      <c r="M39" s="296" t="str">
        <f t="shared" si="1"/>
        <v>V</v>
      </c>
      <c r="N39" s="287">
        <f t="shared" si="10"/>
        <v>0</v>
      </c>
      <c r="O39" s="166"/>
      <c r="P39" s="166"/>
      <c r="Q39" s="166"/>
      <c r="R39" s="166"/>
      <c r="S39" s="166"/>
    </row>
    <row r="40" spans="1:19" s="158" customFormat="1" ht="30.95" customHeight="1" thickBot="1" x14ac:dyDescent="0.25">
      <c r="A40" s="276">
        <f>Global!A40</f>
        <v>44896</v>
      </c>
      <c r="B40" s="306">
        <f>Global!B40</f>
        <v>0.54166666666666663</v>
      </c>
      <c r="C40" s="289">
        <f>Global!C40</f>
        <v>43</v>
      </c>
      <c r="D40" s="290" t="str">
        <f>Global!D40</f>
        <v>Japón (Japan)</v>
      </c>
      <c r="E40" s="307">
        <v>1</v>
      </c>
      <c r="F40" s="292" t="s">
        <v>4</v>
      </c>
      <c r="G40" s="307">
        <v>2</v>
      </c>
      <c r="H40" s="293" t="str">
        <f>Global!H40</f>
        <v>España (Spain)</v>
      </c>
      <c r="I40" s="283" t="str">
        <f t="shared" si="9"/>
        <v>V</v>
      </c>
      <c r="J40" s="284"/>
      <c r="K40" s="285">
        <f>IF(Global!E40="","",Global!E40)</f>
        <v>2</v>
      </c>
      <c r="L40" s="285">
        <f>IF(Global!G40="","",Global!G40)</f>
        <v>1</v>
      </c>
      <c r="M40" s="296" t="str">
        <f t="shared" si="1"/>
        <v>L</v>
      </c>
      <c r="N40" s="287">
        <f t="shared" si="10"/>
        <v>0</v>
      </c>
      <c r="O40" s="166"/>
      <c r="P40" s="166"/>
      <c r="Q40" s="166"/>
      <c r="R40" s="166"/>
      <c r="S40" s="166"/>
    </row>
    <row r="41" spans="1:19" s="158" customFormat="1" ht="30.95" customHeight="1" thickBot="1" x14ac:dyDescent="0.25">
      <c r="A41" s="276">
        <f>Global!A41</f>
        <v>44896</v>
      </c>
      <c r="B41" s="306">
        <f>Global!B41</f>
        <v>0.54166666666666663</v>
      </c>
      <c r="C41" s="289">
        <f>Global!C41</f>
        <v>44</v>
      </c>
      <c r="D41" s="290" t="str">
        <f>Global!D41</f>
        <v>Costa Rica</v>
      </c>
      <c r="E41" s="280">
        <v>0</v>
      </c>
      <c r="F41" s="292" t="s">
        <v>4</v>
      </c>
      <c r="G41" s="280">
        <v>2</v>
      </c>
      <c r="H41" s="293" t="str">
        <f>Global!H41</f>
        <v>Alemania (Germany)</v>
      </c>
      <c r="I41" s="283" t="str">
        <f t="shared" si="9"/>
        <v>V</v>
      </c>
      <c r="J41" s="284"/>
      <c r="K41" s="285">
        <f>IF(Global!E41="","",Global!E41)</f>
        <v>2</v>
      </c>
      <c r="L41" s="285">
        <f>IF(Global!G41="","",Global!G41)</f>
        <v>4</v>
      </c>
      <c r="M41" s="296" t="str">
        <f t="shared" si="1"/>
        <v>V</v>
      </c>
      <c r="N41" s="287">
        <f t="shared" si="10"/>
        <v>2</v>
      </c>
      <c r="O41" s="166"/>
      <c r="P41" s="166"/>
      <c r="Q41" s="166"/>
      <c r="R41" s="166"/>
      <c r="S41" s="166"/>
    </row>
    <row r="42" spans="1:19" s="158" customFormat="1" ht="17.25" customHeight="1" thickBot="1" x14ac:dyDescent="0.25">
      <c r="A42" s="297" t="str">
        <f>Global!A42</f>
        <v>GRUPO F (Group F )</v>
      </c>
      <c r="B42" s="298"/>
      <c r="C42" s="299"/>
      <c r="D42" s="298"/>
      <c r="E42" s="300"/>
      <c r="F42" s="298"/>
      <c r="G42" s="300"/>
      <c r="H42" s="298"/>
      <c r="I42" s="301"/>
      <c r="J42" s="117"/>
      <c r="K42" s="302"/>
      <c r="L42" s="302"/>
      <c r="M42" s="303" t="str">
        <f t="shared" si="1"/>
        <v/>
      </c>
      <c r="N42" s="304"/>
      <c r="O42" s="166"/>
      <c r="P42" s="166"/>
      <c r="Q42" s="166"/>
      <c r="R42" s="166"/>
      <c r="S42" s="166"/>
    </row>
    <row r="43" spans="1:19" s="158" customFormat="1" ht="30.95" customHeight="1" thickBot="1" x14ac:dyDescent="0.25">
      <c r="A43" s="276">
        <f>Global!A43</f>
        <v>44888</v>
      </c>
      <c r="B43" s="305">
        <f>Global!B43</f>
        <v>0.54166666666666663</v>
      </c>
      <c r="C43" s="278">
        <f>Global!C43</f>
        <v>11</v>
      </c>
      <c r="D43" s="279" t="str">
        <f>Global!D43</f>
        <v>Bélgica (Belgium)</v>
      </c>
      <c r="E43" s="280">
        <v>2</v>
      </c>
      <c r="F43" s="281" t="s">
        <v>4</v>
      </c>
      <c r="G43" s="280">
        <v>0</v>
      </c>
      <c r="H43" s="282" t="str">
        <f>Global!H43</f>
        <v>Canada</v>
      </c>
      <c r="I43" s="283" t="str">
        <f t="shared" ref="I43:I48" si="11">IF(OR(E43="",G43=""),"",IF(E43&gt;G43,"L",IF(G43&gt;E43,"V","E")))</f>
        <v>L</v>
      </c>
      <c r="J43" s="284"/>
      <c r="K43" s="285">
        <f>IF(Global!E43="","",Global!E43)</f>
        <v>1</v>
      </c>
      <c r="L43" s="285">
        <f>IF(Global!G43="","",Global!G43)</f>
        <v>0</v>
      </c>
      <c r="M43" s="296" t="str">
        <f t="shared" si="1"/>
        <v>L</v>
      </c>
      <c r="N43" s="287">
        <f t="shared" ref="N43:N48" si="12">IF(M43="","",IF(AND(E43=K43,L43=G43),GPOSPuntosPorMarcador,0)+IF(M43=I43,GPOSPuntosPorGanador,0)+IF(E43-G43=K43-L43,GPOSPuntosPorDiferencia,0))</f>
        <v>1</v>
      </c>
      <c r="O43" s="166"/>
      <c r="P43" s="166"/>
      <c r="Q43" s="166"/>
      <c r="R43" s="166"/>
      <c r="S43" s="166"/>
    </row>
    <row r="44" spans="1:19" s="158" customFormat="1" ht="30.95" customHeight="1" thickBot="1" x14ac:dyDescent="0.25">
      <c r="A44" s="276">
        <f>Global!A44</f>
        <v>44888</v>
      </c>
      <c r="B44" s="306">
        <f>Global!B44</f>
        <v>0.16666666666666666</v>
      </c>
      <c r="C44" s="289">
        <f>Global!C44</f>
        <v>12</v>
      </c>
      <c r="D44" s="290" t="str">
        <f>Global!D44</f>
        <v>Marruecos (Morocco)</v>
      </c>
      <c r="E44" s="291">
        <v>0</v>
      </c>
      <c r="F44" s="292" t="s">
        <v>4</v>
      </c>
      <c r="G44" s="291">
        <v>2</v>
      </c>
      <c r="H44" s="293" t="str">
        <f>Global!H44</f>
        <v>Croacia</v>
      </c>
      <c r="I44" s="283" t="str">
        <f t="shared" si="11"/>
        <v>V</v>
      </c>
      <c r="J44" s="284"/>
      <c r="K44" s="285">
        <f>IF(Global!E44="","",Global!E44)</f>
        <v>0</v>
      </c>
      <c r="L44" s="285">
        <f>IF(Global!G44="","",Global!G44)</f>
        <v>0</v>
      </c>
      <c r="M44" s="296" t="str">
        <f t="shared" si="1"/>
        <v>E</v>
      </c>
      <c r="N44" s="287">
        <f t="shared" si="12"/>
        <v>0</v>
      </c>
      <c r="O44" s="166"/>
      <c r="P44" s="166"/>
      <c r="Q44" s="166"/>
      <c r="R44" s="166"/>
      <c r="S44" s="166"/>
    </row>
    <row r="45" spans="1:19" s="158" customFormat="1" ht="30.95" customHeight="1" thickBot="1" x14ac:dyDescent="0.25">
      <c r="A45" s="276">
        <f>Global!A45</f>
        <v>44892</v>
      </c>
      <c r="B45" s="306">
        <f>Global!B45</f>
        <v>0.29166666666666669</v>
      </c>
      <c r="C45" s="289">
        <f>Global!C45</f>
        <v>27</v>
      </c>
      <c r="D45" s="290" t="str">
        <f>Global!D45</f>
        <v>Bélgica (Belgium)</v>
      </c>
      <c r="E45" s="291">
        <v>2</v>
      </c>
      <c r="F45" s="292" t="s">
        <v>4</v>
      </c>
      <c r="G45" s="291">
        <v>0</v>
      </c>
      <c r="H45" s="293" t="str">
        <f>Global!H45</f>
        <v>Marruecos (Morocco)</v>
      </c>
      <c r="I45" s="283" t="str">
        <f t="shared" si="11"/>
        <v>L</v>
      </c>
      <c r="J45" s="284"/>
      <c r="K45" s="285">
        <f>IF(Global!E45="","",Global!E45)</f>
        <v>0</v>
      </c>
      <c r="L45" s="285">
        <f>IF(Global!G45="","",Global!G45)</f>
        <v>2</v>
      </c>
      <c r="M45" s="296" t="str">
        <f t="shared" si="1"/>
        <v>V</v>
      </c>
      <c r="N45" s="287">
        <f t="shared" si="12"/>
        <v>0</v>
      </c>
      <c r="O45" s="166"/>
      <c r="P45" s="166"/>
      <c r="Q45" s="166"/>
      <c r="R45" s="166"/>
      <c r="S45" s="166"/>
    </row>
    <row r="46" spans="1:19" s="158" customFormat="1" ht="30.95" customHeight="1" thickBot="1" x14ac:dyDescent="0.25">
      <c r="A46" s="276">
        <f>Global!A46</f>
        <v>44892</v>
      </c>
      <c r="B46" s="306">
        <f>Global!B46</f>
        <v>0.41666666666666669</v>
      </c>
      <c r="C46" s="289">
        <f>Global!C46</f>
        <v>28</v>
      </c>
      <c r="D46" s="290" t="str">
        <f>Global!D46</f>
        <v>Croacia</v>
      </c>
      <c r="E46" s="291">
        <v>1</v>
      </c>
      <c r="F46" s="292" t="s">
        <v>4</v>
      </c>
      <c r="G46" s="291">
        <v>1</v>
      </c>
      <c r="H46" s="293" t="str">
        <f>Global!H46</f>
        <v>Canada</v>
      </c>
      <c r="I46" s="283" t="str">
        <f t="shared" si="11"/>
        <v>E</v>
      </c>
      <c r="J46" s="284"/>
      <c r="K46" s="285">
        <f>IF(Global!E46="","",Global!E46)</f>
        <v>4</v>
      </c>
      <c r="L46" s="285">
        <f>IF(Global!G46="","",Global!G46)</f>
        <v>1</v>
      </c>
      <c r="M46" s="296" t="str">
        <f t="shared" si="1"/>
        <v>L</v>
      </c>
      <c r="N46" s="287">
        <f t="shared" si="12"/>
        <v>0</v>
      </c>
      <c r="O46" s="166"/>
      <c r="P46" s="166"/>
      <c r="Q46" s="166"/>
      <c r="R46" s="166"/>
      <c r="S46" s="166"/>
    </row>
    <row r="47" spans="1:19" s="158" customFormat="1" ht="30.95" customHeight="1" thickBot="1" x14ac:dyDescent="0.25">
      <c r="A47" s="276">
        <f>Global!A47</f>
        <v>44896</v>
      </c>
      <c r="B47" s="306">
        <f>Global!B47</f>
        <v>0.375</v>
      </c>
      <c r="C47" s="289">
        <f>Global!C47</f>
        <v>41</v>
      </c>
      <c r="D47" s="290" t="str">
        <f>Global!D47</f>
        <v>Croacia</v>
      </c>
      <c r="E47" s="291">
        <v>1</v>
      </c>
      <c r="F47" s="292" t="s">
        <v>4</v>
      </c>
      <c r="G47" s="291">
        <v>2</v>
      </c>
      <c r="H47" s="293" t="str">
        <f>Global!H47</f>
        <v>Bélgica (Belgium)</v>
      </c>
      <c r="I47" s="283" t="str">
        <f t="shared" si="11"/>
        <v>V</v>
      </c>
      <c r="J47" s="284"/>
      <c r="K47" s="285">
        <f>IF(Global!E47="","",Global!E47)</f>
        <v>0</v>
      </c>
      <c r="L47" s="285">
        <f>IF(Global!G47="","",Global!G47)</f>
        <v>0</v>
      </c>
      <c r="M47" s="296" t="str">
        <f t="shared" si="1"/>
        <v>E</v>
      </c>
      <c r="N47" s="287">
        <f t="shared" si="12"/>
        <v>0</v>
      </c>
      <c r="O47" s="166"/>
      <c r="P47" s="166"/>
      <c r="Q47" s="166"/>
      <c r="R47" s="166"/>
      <c r="S47" s="166"/>
    </row>
    <row r="48" spans="1:19" s="158" customFormat="1" ht="30.95" customHeight="1" thickBot="1" x14ac:dyDescent="0.25">
      <c r="A48" s="276">
        <f>Global!A48</f>
        <v>44896</v>
      </c>
      <c r="B48" s="306">
        <f>Global!B48</f>
        <v>0.375</v>
      </c>
      <c r="C48" s="289">
        <f>Global!C48</f>
        <v>42</v>
      </c>
      <c r="D48" s="308" t="str">
        <f>Global!D48</f>
        <v>Canada</v>
      </c>
      <c r="E48" s="291">
        <v>2</v>
      </c>
      <c r="F48" s="309" t="s">
        <v>4</v>
      </c>
      <c r="G48" s="291">
        <v>0</v>
      </c>
      <c r="H48" s="310" t="str">
        <f>Global!H48</f>
        <v>Marruecos (Morocco)</v>
      </c>
      <c r="I48" s="283" t="str">
        <f t="shared" si="11"/>
        <v>L</v>
      </c>
      <c r="J48" s="311"/>
      <c r="K48" s="285">
        <f>IF(Global!E48="","",Global!E48)</f>
        <v>1</v>
      </c>
      <c r="L48" s="285">
        <f>IF(Global!G48="","",Global!G48)</f>
        <v>2</v>
      </c>
      <c r="M48" s="286" t="str">
        <f t="shared" si="1"/>
        <v>V</v>
      </c>
      <c r="N48" s="287">
        <f t="shared" si="12"/>
        <v>0</v>
      </c>
      <c r="O48" s="166"/>
      <c r="P48" s="166"/>
      <c r="Q48" s="166"/>
      <c r="R48" s="166"/>
      <c r="S48" s="166"/>
    </row>
    <row r="49" spans="1:19" s="158" customFormat="1" ht="17.25" customHeight="1" thickBot="1" x14ac:dyDescent="0.25">
      <c r="A49" s="297" t="str">
        <f>Global!A49</f>
        <v>GRUPO G (Group  G)</v>
      </c>
      <c r="B49" s="298"/>
      <c r="C49" s="299"/>
      <c r="D49" s="298"/>
      <c r="E49" s="300"/>
      <c r="F49" s="298"/>
      <c r="G49" s="300"/>
      <c r="H49" s="298"/>
      <c r="I49" s="301"/>
      <c r="J49" s="117"/>
      <c r="K49" s="302"/>
      <c r="L49" s="302"/>
      <c r="M49" s="303" t="str">
        <f t="shared" si="1"/>
        <v/>
      </c>
      <c r="N49" s="304"/>
      <c r="O49" s="166"/>
      <c r="P49" s="166"/>
      <c r="Q49" s="166"/>
      <c r="R49" s="166"/>
      <c r="S49" s="166"/>
    </row>
    <row r="50" spans="1:19" s="158" customFormat="1" ht="30.95" customHeight="1" thickBot="1" x14ac:dyDescent="0.25">
      <c r="A50" s="276">
        <f>Global!A50</f>
        <v>44889</v>
      </c>
      <c r="B50" s="305">
        <f>Global!B50</f>
        <v>0.54166666666666663</v>
      </c>
      <c r="C50" s="278">
        <f>Global!C50</f>
        <v>13</v>
      </c>
      <c r="D50" s="279" t="str">
        <f>Global!D50</f>
        <v>Brasil (Brazil)</v>
      </c>
      <c r="E50" s="280">
        <v>3</v>
      </c>
      <c r="F50" s="281" t="s">
        <v>4</v>
      </c>
      <c r="G50" s="280">
        <v>0</v>
      </c>
      <c r="H50" s="282" t="str">
        <f>Global!H50</f>
        <v>Serbia</v>
      </c>
      <c r="I50" s="283" t="str">
        <f t="shared" ref="I50:I55" si="13">IF(OR(E50="",G50=""),"",IF(E50&gt;G50,"L",IF(G50&gt;E50,"V","E")))</f>
        <v>L</v>
      </c>
      <c r="J50" s="284"/>
      <c r="K50" s="285">
        <f>IF(Global!E50="","",Global!E50)</f>
        <v>2</v>
      </c>
      <c r="L50" s="285">
        <f>IF(Global!G50="","",Global!G50)</f>
        <v>0</v>
      </c>
      <c r="M50" s="296" t="str">
        <f t="shared" si="1"/>
        <v>L</v>
      </c>
      <c r="N50" s="287">
        <f t="shared" ref="N50:N55" si="14">IF(M50="","",IF(AND(E50=K50,L50=G50),GPOSPuntosPorMarcador,0)+IF(M50=I50,GPOSPuntosPorGanador,0)+IF(E50-G50=K50-L50,GPOSPuntosPorDiferencia,0))</f>
        <v>1</v>
      </c>
      <c r="O50" s="166"/>
      <c r="P50" s="166"/>
      <c r="Q50" s="166"/>
      <c r="R50" s="166"/>
      <c r="S50" s="166"/>
    </row>
    <row r="51" spans="1:19" s="158" customFormat="1" ht="30.95" customHeight="1" thickBot="1" x14ac:dyDescent="0.25">
      <c r="A51" s="276">
        <f>Global!A51</f>
        <v>44889</v>
      </c>
      <c r="B51" s="306">
        <f>Global!B51</f>
        <v>0.16666666666666666</v>
      </c>
      <c r="C51" s="289">
        <f>Global!C51</f>
        <v>14</v>
      </c>
      <c r="D51" s="290" t="str">
        <f>Global!D51</f>
        <v>Suiza (Switzerland)</v>
      </c>
      <c r="E51" s="291">
        <v>1</v>
      </c>
      <c r="F51" s="292" t="s">
        <v>4</v>
      </c>
      <c r="G51" s="291">
        <v>1</v>
      </c>
      <c r="H51" s="293" t="str">
        <f>Global!H51</f>
        <v>Camerún (Cameroon)</v>
      </c>
      <c r="I51" s="283" t="str">
        <f t="shared" si="13"/>
        <v>E</v>
      </c>
      <c r="J51" s="284"/>
      <c r="K51" s="285">
        <f>IF(Global!E51="","",Global!E51)</f>
        <v>1</v>
      </c>
      <c r="L51" s="285">
        <f>IF(Global!G51="","",Global!G51)</f>
        <v>0</v>
      </c>
      <c r="M51" s="296" t="str">
        <f t="shared" si="1"/>
        <v>L</v>
      </c>
      <c r="N51" s="287">
        <f t="shared" si="14"/>
        <v>0</v>
      </c>
      <c r="O51" s="166"/>
      <c r="P51" s="166"/>
      <c r="Q51" s="166"/>
      <c r="R51" s="166"/>
      <c r="S51" s="166"/>
    </row>
    <row r="52" spans="1:19" s="158" customFormat="1" ht="30.95" customHeight="1" thickBot="1" x14ac:dyDescent="0.25">
      <c r="A52" s="276">
        <f>Global!A52</f>
        <v>44893</v>
      </c>
      <c r="B52" s="306">
        <f>Global!B52</f>
        <v>0.41666666666666669</v>
      </c>
      <c r="C52" s="289">
        <f>Global!C52</f>
        <v>29</v>
      </c>
      <c r="D52" s="290" t="str">
        <f>Global!D52</f>
        <v>Brasil (Brazil)</v>
      </c>
      <c r="E52" s="291">
        <v>2</v>
      </c>
      <c r="F52" s="292" t="s">
        <v>4</v>
      </c>
      <c r="G52" s="291">
        <v>0</v>
      </c>
      <c r="H52" s="293" t="str">
        <f>Global!H52</f>
        <v>Suiza (Switzerland)</v>
      </c>
      <c r="I52" s="283" t="str">
        <f t="shared" si="13"/>
        <v>L</v>
      </c>
      <c r="J52" s="284"/>
      <c r="K52" s="285">
        <f>IF(Global!E52="","",Global!E52)</f>
        <v>1</v>
      </c>
      <c r="L52" s="285">
        <f>IF(Global!G52="","",Global!G52)</f>
        <v>0</v>
      </c>
      <c r="M52" s="296" t="str">
        <f t="shared" si="1"/>
        <v>L</v>
      </c>
      <c r="N52" s="287">
        <f t="shared" si="14"/>
        <v>1</v>
      </c>
      <c r="O52" s="166"/>
      <c r="P52" s="166"/>
      <c r="Q52" s="166"/>
      <c r="R52" s="166"/>
      <c r="S52" s="166"/>
    </row>
    <row r="53" spans="1:19" s="158" customFormat="1" ht="30.95" customHeight="1" thickBot="1" x14ac:dyDescent="0.25">
      <c r="A53" s="276">
        <f>Global!A53</f>
        <v>44893</v>
      </c>
      <c r="B53" s="306">
        <f>Global!B53</f>
        <v>0.16666666666666666</v>
      </c>
      <c r="C53" s="289">
        <f>Global!C53</f>
        <v>30</v>
      </c>
      <c r="D53" s="290" t="str">
        <f>Global!D53</f>
        <v>Camerún (Cameroon)</v>
      </c>
      <c r="E53" s="291">
        <v>0</v>
      </c>
      <c r="F53" s="292" t="s">
        <v>4</v>
      </c>
      <c r="G53" s="291">
        <v>0</v>
      </c>
      <c r="H53" s="293" t="str">
        <f>Global!H53</f>
        <v>Serbia</v>
      </c>
      <c r="I53" s="283" t="str">
        <f t="shared" si="13"/>
        <v>E</v>
      </c>
      <c r="J53" s="284"/>
      <c r="K53" s="285">
        <f>IF(Global!E53="","",Global!E53)</f>
        <v>3</v>
      </c>
      <c r="L53" s="285">
        <f>IF(Global!G53="","",Global!G53)</f>
        <v>3</v>
      </c>
      <c r="M53" s="296" t="str">
        <f t="shared" si="1"/>
        <v>E</v>
      </c>
      <c r="N53" s="287">
        <f t="shared" si="14"/>
        <v>2</v>
      </c>
      <c r="O53" s="166"/>
      <c r="P53" s="166"/>
      <c r="Q53" s="166"/>
      <c r="R53" s="166"/>
      <c r="S53" s="166"/>
    </row>
    <row r="54" spans="1:19" s="158" customFormat="1" ht="30.95" customHeight="1" thickBot="1" x14ac:dyDescent="0.25">
      <c r="A54" s="276">
        <f>Global!A54</f>
        <v>44897</v>
      </c>
      <c r="B54" s="306">
        <f>Global!B54</f>
        <v>0.54166666666666663</v>
      </c>
      <c r="C54" s="289">
        <f>Global!C54</f>
        <v>45</v>
      </c>
      <c r="D54" s="290" t="str">
        <f>Global!D54</f>
        <v>Camerún (Cameroon)</v>
      </c>
      <c r="E54" s="291">
        <v>0</v>
      </c>
      <c r="F54" s="292" t="s">
        <v>4</v>
      </c>
      <c r="G54" s="291">
        <v>2</v>
      </c>
      <c r="H54" s="293" t="str">
        <f>Global!H54</f>
        <v>Brasil (Brazil)</v>
      </c>
      <c r="I54" s="283" t="str">
        <f t="shared" si="13"/>
        <v>V</v>
      </c>
      <c r="J54" s="284"/>
      <c r="K54" s="285">
        <f>IF(Global!E54="","",Global!E54)</f>
        <v>1</v>
      </c>
      <c r="L54" s="285">
        <f>IF(Global!G54="","",Global!G54)</f>
        <v>0</v>
      </c>
      <c r="M54" s="296" t="str">
        <f t="shared" si="1"/>
        <v>L</v>
      </c>
      <c r="N54" s="287">
        <f t="shared" si="14"/>
        <v>0</v>
      </c>
      <c r="O54" s="166"/>
      <c r="P54" s="166"/>
      <c r="Q54" s="166"/>
      <c r="R54" s="166"/>
      <c r="S54" s="166"/>
    </row>
    <row r="55" spans="1:19" s="158" customFormat="1" ht="30.95" customHeight="1" thickBot="1" x14ac:dyDescent="0.25">
      <c r="A55" s="276">
        <f>Global!A55</f>
        <v>44897</v>
      </c>
      <c r="B55" s="306">
        <f>Global!B55</f>
        <v>0.54166666666666663</v>
      </c>
      <c r="C55" s="289">
        <f>Global!C55</f>
        <v>46</v>
      </c>
      <c r="D55" s="290" t="str">
        <f>Global!D55</f>
        <v>Serbia</v>
      </c>
      <c r="E55" s="291">
        <v>1</v>
      </c>
      <c r="F55" s="292" t="s">
        <v>4</v>
      </c>
      <c r="G55" s="291">
        <v>1</v>
      </c>
      <c r="H55" s="293" t="str">
        <f>Global!H55</f>
        <v>Suiza (Switzerland)</v>
      </c>
      <c r="I55" s="283" t="str">
        <f t="shared" si="13"/>
        <v>E</v>
      </c>
      <c r="J55" s="284"/>
      <c r="K55" s="285">
        <f>IF(Global!E55="","",Global!E55)</f>
        <v>2</v>
      </c>
      <c r="L55" s="285">
        <f>IF(Global!G55="","",Global!G55)</f>
        <v>3</v>
      </c>
      <c r="M55" s="296" t="str">
        <f t="shared" si="1"/>
        <v>V</v>
      </c>
      <c r="N55" s="287">
        <f t="shared" si="14"/>
        <v>0</v>
      </c>
      <c r="O55" s="166"/>
      <c r="P55" s="166"/>
      <c r="Q55" s="166"/>
      <c r="R55" s="166"/>
      <c r="S55" s="166"/>
    </row>
    <row r="56" spans="1:19" s="158" customFormat="1" ht="17.25" customHeight="1" thickBot="1" x14ac:dyDescent="0.25">
      <c r="A56" s="297" t="str">
        <f>Global!A56</f>
        <v>GRUPO H (Group H)</v>
      </c>
      <c r="B56" s="298"/>
      <c r="C56" s="299"/>
      <c r="D56" s="298"/>
      <c r="E56" s="300"/>
      <c r="F56" s="298"/>
      <c r="G56" s="300"/>
      <c r="H56" s="298"/>
      <c r="I56" s="301"/>
      <c r="J56" s="117"/>
      <c r="K56" s="302"/>
      <c r="L56" s="302"/>
      <c r="M56" s="303" t="str">
        <f t="shared" si="1"/>
        <v/>
      </c>
      <c r="N56" s="304"/>
      <c r="O56" s="166"/>
      <c r="P56" s="166"/>
      <c r="Q56" s="166"/>
      <c r="R56" s="166"/>
      <c r="S56" s="166"/>
    </row>
    <row r="57" spans="1:19" s="158" customFormat="1" ht="30.95" customHeight="1" thickBot="1" x14ac:dyDescent="0.25">
      <c r="A57" s="276">
        <f>Global!A57</f>
        <v>44889</v>
      </c>
      <c r="B57" s="305">
        <f>Global!B57</f>
        <v>0.41666666666666669</v>
      </c>
      <c r="C57" s="278">
        <f>Global!C57</f>
        <v>15</v>
      </c>
      <c r="D57" s="279" t="str">
        <f>Global!D57</f>
        <v>Portugal</v>
      </c>
      <c r="E57" s="280">
        <v>2</v>
      </c>
      <c r="F57" s="281" t="s">
        <v>4</v>
      </c>
      <c r="G57" s="280">
        <v>1</v>
      </c>
      <c r="H57" s="282" t="str">
        <f>Global!H57</f>
        <v>Ghana</v>
      </c>
      <c r="I57" s="283" t="str">
        <f t="shared" ref="I57:I62" si="15">IF(OR(E57="",G57=""),"",IF(E57&gt;G57,"L",IF(G57&gt;E57,"V","E")))</f>
        <v>L</v>
      </c>
      <c r="J57" s="284"/>
      <c r="K57" s="285">
        <f>IF(Global!E57="","",Global!E57)</f>
        <v>3</v>
      </c>
      <c r="L57" s="285">
        <f>IF(Global!G57="","",Global!G57)</f>
        <v>2</v>
      </c>
      <c r="M57" s="296" t="str">
        <f t="shared" si="1"/>
        <v>L</v>
      </c>
      <c r="N57" s="287">
        <f t="shared" ref="N57:N62" si="16">IF(M57="","",IF(AND(E57=K57,L57=G57),GPOSPuntosPorMarcador,0)+IF(M57=I57,GPOSPuntosPorGanador,0)+IF(E57-G57=K57-L57,GPOSPuntosPorDiferencia,0))</f>
        <v>2</v>
      </c>
      <c r="O57" s="166"/>
      <c r="P57" s="166"/>
      <c r="Q57" s="166"/>
      <c r="R57" s="166"/>
      <c r="S57" s="166"/>
    </row>
    <row r="58" spans="1:19" s="158" customFormat="1" ht="30.95" customHeight="1" thickBot="1" x14ac:dyDescent="0.25">
      <c r="A58" s="276">
        <f>Global!A58</f>
        <v>44889</v>
      </c>
      <c r="B58" s="306">
        <f>Global!B58</f>
        <v>0.29166666666666669</v>
      </c>
      <c r="C58" s="289">
        <f>Global!C58</f>
        <v>16</v>
      </c>
      <c r="D58" s="290" t="str">
        <f>Global!D58</f>
        <v>Uruguay</v>
      </c>
      <c r="E58" s="280">
        <v>2</v>
      </c>
      <c r="F58" s="292" t="s">
        <v>4</v>
      </c>
      <c r="G58" s="291">
        <v>1</v>
      </c>
      <c r="H58" s="293" t="str">
        <f>Global!H58</f>
        <v>Corea del Sur (S. Korea)</v>
      </c>
      <c r="I58" s="283" t="str">
        <f t="shared" si="15"/>
        <v>L</v>
      </c>
      <c r="J58" s="284"/>
      <c r="K58" s="285">
        <f>IF(Global!E58="","",Global!E58)</f>
        <v>0</v>
      </c>
      <c r="L58" s="285">
        <f>IF(Global!G58="","",Global!G58)</f>
        <v>0</v>
      </c>
      <c r="M58" s="296" t="str">
        <f t="shared" si="1"/>
        <v>E</v>
      </c>
      <c r="N58" s="287">
        <f t="shared" si="16"/>
        <v>0</v>
      </c>
      <c r="O58" s="166"/>
      <c r="P58" s="166"/>
      <c r="Q58" s="166"/>
      <c r="R58" s="166"/>
      <c r="S58" s="166"/>
    </row>
    <row r="59" spans="1:19" s="158" customFormat="1" ht="30.95" customHeight="1" thickBot="1" x14ac:dyDescent="0.25">
      <c r="A59" s="276">
        <f>Global!A59</f>
        <v>44893</v>
      </c>
      <c r="B59" s="306">
        <f>Global!B59</f>
        <v>0.54166666666666663</v>
      </c>
      <c r="C59" s="289">
        <f>Global!C59</f>
        <v>31</v>
      </c>
      <c r="D59" s="290" t="str">
        <f>Global!D59</f>
        <v>Portugal</v>
      </c>
      <c r="E59" s="291">
        <v>1</v>
      </c>
      <c r="F59" s="292" t="s">
        <v>4</v>
      </c>
      <c r="G59" s="291">
        <v>1</v>
      </c>
      <c r="H59" s="293" t="str">
        <f>Global!H59</f>
        <v>Uruguay</v>
      </c>
      <c r="I59" s="283" t="str">
        <f t="shared" si="15"/>
        <v>E</v>
      </c>
      <c r="J59" s="284"/>
      <c r="K59" s="285">
        <f>IF(Global!E59="","",Global!E59)</f>
        <v>2</v>
      </c>
      <c r="L59" s="285">
        <f>IF(Global!G59="","",Global!G59)</f>
        <v>0</v>
      </c>
      <c r="M59" s="296" t="str">
        <f t="shared" si="1"/>
        <v>L</v>
      </c>
      <c r="N59" s="287">
        <f t="shared" si="16"/>
        <v>0</v>
      </c>
      <c r="O59" s="166"/>
      <c r="P59" s="166"/>
      <c r="Q59" s="166"/>
      <c r="R59" s="166"/>
      <c r="S59" s="166"/>
    </row>
    <row r="60" spans="1:19" s="158" customFormat="1" ht="30.95" customHeight="1" thickBot="1" x14ac:dyDescent="0.25">
      <c r="A60" s="276">
        <f>Global!A60</f>
        <v>44893</v>
      </c>
      <c r="B60" s="306">
        <f>Global!B60</f>
        <v>0.29166666666666669</v>
      </c>
      <c r="C60" s="289">
        <f>Global!C60</f>
        <v>32</v>
      </c>
      <c r="D60" s="290" t="str">
        <f>Global!D60</f>
        <v>Corea del Sur (S. Korea)</v>
      </c>
      <c r="E60" s="280">
        <v>1</v>
      </c>
      <c r="F60" s="292" t="s">
        <v>4</v>
      </c>
      <c r="G60" s="291">
        <v>1</v>
      </c>
      <c r="H60" s="293" t="str">
        <f>Global!H60</f>
        <v>Ghana</v>
      </c>
      <c r="I60" s="283" t="str">
        <f t="shared" si="15"/>
        <v>E</v>
      </c>
      <c r="J60" s="284"/>
      <c r="K60" s="285">
        <f>IF(Global!E60="","",Global!E60)</f>
        <v>2</v>
      </c>
      <c r="L60" s="285">
        <f>IF(Global!G60="","",Global!G60)</f>
        <v>3</v>
      </c>
      <c r="M60" s="296" t="str">
        <f t="shared" si="1"/>
        <v>V</v>
      </c>
      <c r="N60" s="287">
        <f t="shared" si="16"/>
        <v>0</v>
      </c>
      <c r="O60" s="166"/>
      <c r="P60" s="166"/>
      <c r="Q60" s="166"/>
      <c r="R60" s="166"/>
      <c r="S60" s="166"/>
    </row>
    <row r="61" spans="1:19" s="158" customFormat="1" ht="30.95" customHeight="1" thickBot="1" x14ac:dyDescent="0.25">
      <c r="A61" s="276">
        <f>Global!A61</f>
        <v>44897</v>
      </c>
      <c r="B61" s="306">
        <f>Global!B61</f>
        <v>0.375</v>
      </c>
      <c r="C61" s="289">
        <f>Global!C61</f>
        <v>47</v>
      </c>
      <c r="D61" s="290" t="str">
        <f>Global!D61</f>
        <v>Corea del Sur (S. Korea)</v>
      </c>
      <c r="E61" s="291">
        <v>1</v>
      </c>
      <c r="F61" s="292" t="s">
        <v>4</v>
      </c>
      <c r="G61" s="291">
        <v>2</v>
      </c>
      <c r="H61" s="293" t="str">
        <f>Global!H61</f>
        <v>Portugal</v>
      </c>
      <c r="I61" s="283" t="str">
        <f t="shared" si="15"/>
        <v>V</v>
      </c>
      <c r="J61" s="284"/>
      <c r="K61" s="285">
        <f>IF(Global!E61="","",Global!E61)</f>
        <v>2</v>
      </c>
      <c r="L61" s="285">
        <f>IF(Global!G61="","",Global!G61)</f>
        <v>1</v>
      </c>
      <c r="M61" s="296" t="str">
        <f t="shared" si="1"/>
        <v>L</v>
      </c>
      <c r="N61" s="287">
        <f t="shared" si="16"/>
        <v>0</v>
      </c>
      <c r="O61" s="166"/>
      <c r="P61" s="166"/>
      <c r="Q61" s="166"/>
      <c r="R61" s="166"/>
      <c r="S61" s="166"/>
    </row>
    <row r="62" spans="1:19" s="158" customFormat="1" ht="30.95" customHeight="1" thickBot="1" x14ac:dyDescent="0.25">
      <c r="A62" s="276">
        <f>Global!A62</f>
        <v>44897</v>
      </c>
      <c r="B62" s="306">
        <f>Global!B62</f>
        <v>0.375</v>
      </c>
      <c r="C62" s="289">
        <f>Global!C62</f>
        <v>48</v>
      </c>
      <c r="D62" s="290" t="str">
        <f>Global!D62</f>
        <v>Ghana</v>
      </c>
      <c r="E62" s="291">
        <v>1</v>
      </c>
      <c r="F62" s="292" t="s">
        <v>4</v>
      </c>
      <c r="G62" s="291">
        <v>2</v>
      </c>
      <c r="H62" s="293" t="str">
        <f>Global!H62</f>
        <v>Uruguay</v>
      </c>
      <c r="I62" s="283" t="str">
        <f t="shared" si="15"/>
        <v>V</v>
      </c>
      <c r="J62" s="284"/>
      <c r="K62" s="285">
        <f>IF(Global!E62="","",Global!E62)</f>
        <v>0</v>
      </c>
      <c r="L62" s="285">
        <f>IF(Global!G62="","",Global!G62)</f>
        <v>2</v>
      </c>
      <c r="M62" s="296" t="str">
        <f t="shared" si="1"/>
        <v>V</v>
      </c>
      <c r="N62" s="287">
        <f t="shared" si="16"/>
        <v>1</v>
      </c>
      <c r="O62" s="166"/>
      <c r="P62" s="166"/>
      <c r="Q62" s="166"/>
      <c r="R62" s="166"/>
      <c r="S62" s="166"/>
    </row>
    <row r="63" spans="1:19" s="158" customFormat="1" ht="17.25" customHeight="1" thickBot="1" x14ac:dyDescent="0.25">
      <c r="A63" s="297" t="str">
        <f>Global!A63</f>
        <v>OCTAVOS DE FINAL (Round of 16)</v>
      </c>
      <c r="B63" s="312"/>
      <c r="C63" s="313"/>
      <c r="D63" s="298"/>
      <c r="E63" s="300"/>
      <c r="F63" s="298"/>
      <c r="G63" s="300"/>
      <c r="H63" s="298"/>
      <c r="I63" s="301"/>
      <c r="J63" s="117"/>
      <c r="K63" s="302"/>
      <c r="L63" s="302"/>
      <c r="M63" s="303" t="str">
        <f t="shared" si="1"/>
        <v/>
      </c>
      <c r="N63" s="304"/>
      <c r="O63" s="166"/>
      <c r="P63" s="166"/>
      <c r="Q63" s="166"/>
      <c r="R63" s="166"/>
      <c r="S63" s="166"/>
    </row>
    <row r="64" spans="1:19" s="158" customFormat="1" ht="30.95" customHeight="1" thickBot="1" x14ac:dyDescent="0.25">
      <c r="A64" s="276">
        <f>Global!A64</f>
        <v>44898</v>
      </c>
      <c r="B64" s="305">
        <f>Global!B64</f>
        <v>0.375</v>
      </c>
      <c r="C64" s="278">
        <f>Global!C64</f>
        <v>49</v>
      </c>
      <c r="D64" s="281" t="str">
        <f>Global!D64</f>
        <v>Holanda (Holland)</v>
      </c>
      <c r="E64" s="280">
        <v>2</v>
      </c>
      <c r="F64" s="281" t="s">
        <v>4</v>
      </c>
      <c r="G64" s="280">
        <v>1</v>
      </c>
      <c r="H64" s="314" t="str">
        <f>Global!H64</f>
        <v>Estados Unidos (USA)</v>
      </c>
      <c r="I64" s="283" t="str">
        <f t="shared" ref="I64:I71" si="17">IF(OR(E64="",G64=""),"",IF(E64&gt;G64,"L",IF(G64&gt;E64,"V","E")))</f>
        <v>L</v>
      </c>
      <c r="J64" s="284"/>
      <c r="K64" s="285">
        <f>IF(Global!E64="","",Global!E64)</f>
        <v>3</v>
      </c>
      <c r="L64" s="285">
        <f>IF(Global!G64="","",Global!G64)</f>
        <v>1</v>
      </c>
      <c r="M64" s="296" t="str">
        <f t="shared" si="1"/>
        <v>L</v>
      </c>
      <c r="N64" s="287">
        <f t="shared" ref="N64:N71" si="18">IF(M64="","",IF(AND(E64=K64,L64=G64),OCTPuntosPorMarcador,0)+IF(M64=I64,OCTPuntosPorGanador,0)+IF(E64-G64=K64-L64,OCTPuntosPorDiferencia,0))</f>
        <v>3</v>
      </c>
      <c r="O64" s="166"/>
      <c r="P64" s="166"/>
      <c r="Q64" s="166"/>
      <c r="R64" s="166"/>
      <c r="S64" s="166"/>
    </row>
    <row r="65" spans="1:19" s="158" customFormat="1" ht="30.95" customHeight="1" thickBot="1" x14ac:dyDescent="0.25">
      <c r="A65" s="276">
        <f>Global!A65</f>
        <v>44898</v>
      </c>
      <c r="B65" s="306">
        <f>Global!B65</f>
        <v>0.54166666666666663</v>
      </c>
      <c r="C65" s="289">
        <f>Global!C65</f>
        <v>50</v>
      </c>
      <c r="D65" s="292" t="str">
        <f>Global!D65</f>
        <v>Argentina</v>
      </c>
      <c r="E65" s="291">
        <v>2</v>
      </c>
      <c r="F65" s="292" t="s">
        <v>4</v>
      </c>
      <c r="G65" s="291">
        <v>0</v>
      </c>
      <c r="H65" s="315" t="str">
        <f>Global!H65</f>
        <v>Australia</v>
      </c>
      <c r="I65" s="283" t="str">
        <f t="shared" si="17"/>
        <v>L</v>
      </c>
      <c r="J65" s="284"/>
      <c r="K65" s="285">
        <f>IF(Global!E65="","",Global!E65)</f>
        <v>2</v>
      </c>
      <c r="L65" s="285">
        <f>IF(Global!G65="","",Global!G65)</f>
        <v>1</v>
      </c>
      <c r="M65" s="296" t="str">
        <f t="shared" si="1"/>
        <v>L</v>
      </c>
      <c r="N65" s="287">
        <f t="shared" si="18"/>
        <v>3</v>
      </c>
      <c r="O65" s="166"/>
      <c r="P65" s="166"/>
      <c r="Q65" s="166"/>
      <c r="R65" s="166"/>
      <c r="S65" s="166"/>
    </row>
    <row r="66" spans="1:19" s="158" customFormat="1" ht="30.95" customHeight="1" thickBot="1" x14ac:dyDescent="0.25">
      <c r="A66" s="276">
        <f>Global!A66</f>
        <v>44899</v>
      </c>
      <c r="B66" s="306">
        <f>Global!B66</f>
        <v>0.375</v>
      </c>
      <c r="C66" s="289">
        <f>Global!C66</f>
        <v>51</v>
      </c>
      <c r="D66" s="292" t="str">
        <f>Global!D66</f>
        <v>Francia (France)</v>
      </c>
      <c r="E66" s="291">
        <v>2</v>
      </c>
      <c r="F66" s="292" t="s">
        <v>4</v>
      </c>
      <c r="G66" s="291">
        <v>0</v>
      </c>
      <c r="H66" s="315" t="str">
        <f>Global!H66</f>
        <v>Polonia (Poland)</v>
      </c>
      <c r="I66" s="283" t="str">
        <f t="shared" si="17"/>
        <v>L</v>
      </c>
      <c r="J66" s="284"/>
      <c r="K66" s="285">
        <f>IF(Global!E66="","",Global!E66)</f>
        <v>3</v>
      </c>
      <c r="L66" s="285">
        <f>IF(Global!G66="","",Global!G66)</f>
        <v>1</v>
      </c>
      <c r="M66" s="296" t="str">
        <f t="shared" si="1"/>
        <v>L</v>
      </c>
      <c r="N66" s="287">
        <f t="shared" si="18"/>
        <v>4</v>
      </c>
      <c r="O66" s="166"/>
      <c r="P66" s="166"/>
      <c r="Q66" s="166"/>
      <c r="R66" s="166"/>
      <c r="S66" s="166"/>
    </row>
    <row r="67" spans="1:19" s="158" customFormat="1" ht="30.95" customHeight="1" thickBot="1" x14ac:dyDescent="0.25">
      <c r="A67" s="276">
        <f>Global!A67</f>
        <v>44899</v>
      </c>
      <c r="B67" s="306">
        <f>Global!B67</f>
        <v>0.54166666666666663</v>
      </c>
      <c r="C67" s="289">
        <f>Global!C67</f>
        <v>52</v>
      </c>
      <c r="D67" s="292" t="str">
        <f>Global!D67</f>
        <v>Inglaterra (England)</v>
      </c>
      <c r="E67" s="291">
        <v>3</v>
      </c>
      <c r="F67" s="292" t="s">
        <v>4</v>
      </c>
      <c r="G67" s="291">
        <v>1</v>
      </c>
      <c r="H67" s="315" t="str">
        <f>Global!H67</f>
        <v>Senegal</v>
      </c>
      <c r="I67" s="283" t="str">
        <f t="shared" si="17"/>
        <v>L</v>
      </c>
      <c r="J67" s="284"/>
      <c r="K67" s="285">
        <f>IF(Global!E67="","",Global!E67)</f>
        <v>3</v>
      </c>
      <c r="L67" s="285">
        <f>IF(Global!G67="","",Global!G67)</f>
        <v>0</v>
      </c>
      <c r="M67" s="296" t="str">
        <f t="shared" si="1"/>
        <v>L</v>
      </c>
      <c r="N67" s="287">
        <f t="shared" si="18"/>
        <v>3</v>
      </c>
      <c r="O67" s="166"/>
      <c r="P67" s="166"/>
      <c r="Q67" s="166"/>
      <c r="R67" s="166"/>
      <c r="S67" s="166"/>
    </row>
    <row r="68" spans="1:19" s="158" customFormat="1" ht="30.95" customHeight="1" thickBot="1" x14ac:dyDescent="0.25">
      <c r="A68" s="276">
        <f>Global!A68</f>
        <v>44900</v>
      </c>
      <c r="B68" s="306">
        <f>Global!B68</f>
        <v>0.375</v>
      </c>
      <c r="C68" s="289">
        <f>Global!C68</f>
        <v>53</v>
      </c>
      <c r="D68" s="292" t="str">
        <f>Global!D68</f>
        <v>Japón (Japan)</v>
      </c>
      <c r="E68" s="291">
        <v>2</v>
      </c>
      <c r="F68" s="292" t="s">
        <v>4</v>
      </c>
      <c r="G68" s="291">
        <v>1</v>
      </c>
      <c r="H68" s="315" t="str">
        <f>Global!H68</f>
        <v>Croacia</v>
      </c>
      <c r="I68" s="283" t="str">
        <f t="shared" si="17"/>
        <v>L</v>
      </c>
      <c r="J68" s="284"/>
      <c r="K68" s="285">
        <f>IF(Global!E68="","",Global!E68)</f>
        <v>1</v>
      </c>
      <c r="L68" s="285">
        <f>IF(Global!G68="","",Global!G68)</f>
        <v>1</v>
      </c>
      <c r="M68" s="296" t="str">
        <f t="shared" si="1"/>
        <v>E</v>
      </c>
      <c r="N68" s="287">
        <f t="shared" si="18"/>
        <v>0</v>
      </c>
      <c r="O68" s="166"/>
      <c r="P68" s="166"/>
      <c r="Q68" s="166"/>
      <c r="R68" s="166"/>
      <c r="S68" s="166"/>
    </row>
    <row r="69" spans="1:19" s="158" customFormat="1" ht="30.95" customHeight="1" thickBot="1" x14ac:dyDescent="0.25">
      <c r="A69" s="276">
        <f>Global!A69</f>
        <v>44900</v>
      </c>
      <c r="B69" s="306">
        <f>Global!B69</f>
        <v>0.54166666666666663</v>
      </c>
      <c r="C69" s="289">
        <f>Global!C69</f>
        <v>54</v>
      </c>
      <c r="D69" s="292" t="str">
        <f>Global!D69</f>
        <v>Brasil (Brazil)</v>
      </c>
      <c r="E69" s="291">
        <v>2</v>
      </c>
      <c r="F69" s="292" t="s">
        <v>4</v>
      </c>
      <c r="G69" s="291">
        <v>0</v>
      </c>
      <c r="H69" s="315" t="str">
        <f>Global!H69</f>
        <v>Corea del Sur (S. Korea)</v>
      </c>
      <c r="I69" s="283" t="str">
        <f t="shared" si="17"/>
        <v>L</v>
      </c>
      <c r="J69" s="284"/>
      <c r="K69" s="285">
        <f>IF(Global!E69="","",Global!E69)</f>
        <v>4</v>
      </c>
      <c r="L69" s="285">
        <f>IF(Global!G69="","",Global!G69)</f>
        <v>1</v>
      </c>
      <c r="M69" s="296" t="str">
        <f t="shared" si="1"/>
        <v>L</v>
      </c>
      <c r="N69" s="287">
        <f t="shared" si="18"/>
        <v>3</v>
      </c>
      <c r="O69" s="166"/>
      <c r="P69" s="166"/>
      <c r="Q69" s="166"/>
      <c r="R69" s="166"/>
      <c r="S69" s="166"/>
    </row>
    <row r="70" spans="1:19" s="158" customFormat="1" ht="30.95" customHeight="1" thickBot="1" x14ac:dyDescent="0.25">
      <c r="A70" s="276">
        <f>Global!A70</f>
        <v>44901</v>
      </c>
      <c r="B70" s="306">
        <f>Global!B70</f>
        <v>0.375</v>
      </c>
      <c r="C70" s="289">
        <f>Global!C70</f>
        <v>55</v>
      </c>
      <c r="D70" s="292" t="str">
        <f>Global!D70</f>
        <v>Marruecos (Morocco)</v>
      </c>
      <c r="E70" s="291">
        <v>2</v>
      </c>
      <c r="F70" s="292" t="s">
        <v>4</v>
      </c>
      <c r="G70" s="291">
        <v>2</v>
      </c>
      <c r="H70" s="315" t="str">
        <f>Global!H70</f>
        <v>España (Spain)</v>
      </c>
      <c r="I70" s="283" t="str">
        <f t="shared" si="17"/>
        <v>E</v>
      </c>
      <c r="J70" s="284"/>
      <c r="K70" s="285">
        <f>IF(Global!E70="","",Global!E70)</f>
        <v>0</v>
      </c>
      <c r="L70" s="285">
        <f>IF(Global!G70="","",Global!G70)</f>
        <v>0</v>
      </c>
      <c r="M70" s="296" t="str">
        <f t="shared" si="1"/>
        <v>E</v>
      </c>
      <c r="N70" s="287">
        <f t="shared" si="18"/>
        <v>4</v>
      </c>
      <c r="O70" s="166"/>
      <c r="P70" s="166"/>
      <c r="Q70" s="166"/>
      <c r="R70" s="166"/>
      <c r="S70" s="166"/>
    </row>
    <row r="71" spans="1:19" s="158" customFormat="1" ht="30.95" customHeight="1" thickBot="1" x14ac:dyDescent="0.25">
      <c r="A71" s="276">
        <f>Global!A71</f>
        <v>44901</v>
      </c>
      <c r="B71" s="306">
        <f>Global!B71</f>
        <v>0.54166666666666663</v>
      </c>
      <c r="C71" s="289">
        <f>Global!C71</f>
        <v>56</v>
      </c>
      <c r="D71" s="292" t="str">
        <f>Global!D71</f>
        <v>Portugal</v>
      </c>
      <c r="E71" s="291">
        <v>2</v>
      </c>
      <c r="F71" s="292" t="s">
        <v>4</v>
      </c>
      <c r="G71" s="291">
        <v>1</v>
      </c>
      <c r="H71" s="315" t="str">
        <f>Global!H71</f>
        <v>Suiza (Switzerland)</v>
      </c>
      <c r="I71" s="283" t="str">
        <f t="shared" si="17"/>
        <v>L</v>
      </c>
      <c r="J71" s="284"/>
      <c r="K71" s="285">
        <f>IF(Global!E71="","",Global!E71)</f>
        <v>6</v>
      </c>
      <c r="L71" s="285">
        <f>IF(Global!G71="","",Global!G71)</f>
        <v>1</v>
      </c>
      <c r="M71" s="296" t="str">
        <f t="shared" si="1"/>
        <v>L</v>
      </c>
      <c r="N71" s="287">
        <f t="shared" si="18"/>
        <v>3</v>
      </c>
      <c r="O71" s="166"/>
      <c r="P71" s="166"/>
      <c r="Q71" s="166"/>
      <c r="R71" s="166"/>
      <c r="S71" s="166"/>
    </row>
    <row r="72" spans="1:19" s="158" customFormat="1" ht="17.25" customHeight="1" thickBot="1" x14ac:dyDescent="0.25">
      <c r="A72" s="297" t="str">
        <f>Global!A72</f>
        <v>CUARTOS DE FINAL (Quarterfinals)</v>
      </c>
      <c r="B72" s="312"/>
      <c r="C72" s="313"/>
      <c r="D72" s="298"/>
      <c r="E72" s="300"/>
      <c r="F72" s="298"/>
      <c r="G72" s="300" t="s">
        <v>73</v>
      </c>
      <c r="H72" s="298"/>
      <c r="I72" s="301"/>
      <c r="J72" s="117"/>
      <c r="K72" s="302"/>
      <c r="L72" s="302"/>
      <c r="M72" s="303" t="str">
        <f t="shared" ref="M72:M83" si="19">IF(OR(K72="",L72=""),"",IF(K72&gt;L72,"L",IF(L72&gt;K72,"V","E")))</f>
        <v/>
      </c>
      <c r="N72" s="304"/>
      <c r="O72" s="166"/>
      <c r="P72" s="166"/>
      <c r="Q72" s="166"/>
      <c r="R72" s="166"/>
      <c r="S72" s="166"/>
    </row>
    <row r="73" spans="1:19" s="158" customFormat="1" ht="30.95" customHeight="1" thickBot="1" x14ac:dyDescent="0.25">
      <c r="A73" s="276">
        <f>Global!A73</f>
        <v>44904</v>
      </c>
      <c r="B73" s="305">
        <f>Global!B73</f>
        <v>0.375</v>
      </c>
      <c r="C73" s="278">
        <f>Global!C73</f>
        <v>57</v>
      </c>
      <c r="D73" s="292" t="str">
        <f>Global!D73</f>
        <v>Croacia</v>
      </c>
      <c r="E73" s="280">
        <v>1</v>
      </c>
      <c r="F73" s="281" t="s">
        <v>4</v>
      </c>
      <c r="G73" s="280">
        <v>2</v>
      </c>
      <c r="H73" s="315" t="str">
        <f>Global!H73</f>
        <v>Brasil (Brazil)</v>
      </c>
      <c r="I73" s="283" t="str">
        <f>IF(OR(E73="",G73=""),"",IF(E73&gt;G73,"L",IF(G73&gt;E73,"V","E")))</f>
        <v>V</v>
      </c>
      <c r="J73" s="284"/>
      <c r="K73" s="285">
        <f>IF(Global!E73="","",Global!E73)</f>
        <v>0</v>
      </c>
      <c r="L73" s="285">
        <f>IF(Global!G73="","",Global!G73)</f>
        <v>0</v>
      </c>
      <c r="M73" s="296" t="str">
        <f t="shared" si="19"/>
        <v>E</v>
      </c>
      <c r="N73" s="287">
        <f>IF(M73="","",IF(AND(E73=K73,L73=G73),CTOSPuntosPorMarcador,0)+IF(M73=I73,CTOSPuntosPorGanador,0)+IF(E73-G73=K73-L73,CTOSPuntosPorDiferencia,0))</f>
        <v>0</v>
      </c>
      <c r="O73" s="166"/>
      <c r="P73" s="166"/>
      <c r="Q73" s="166"/>
      <c r="R73" s="166"/>
      <c r="S73" s="166"/>
    </row>
    <row r="74" spans="1:19" s="158" customFormat="1" ht="30.95" customHeight="1" thickBot="1" x14ac:dyDescent="0.25">
      <c r="A74" s="276">
        <f>Global!A74</f>
        <v>44904</v>
      </c>
      <c r="B74" s="306">
        <f>Global!B74</f>
        <v>0.54166666666666663</v>
      </c>
      <c r="C74" s="289">
        <f>Global!C74</f>
        <v>58</v>
      </c>
      <c r="D74" s="292" t="str">
        <f>Global!D74</f>
        <v>Holanda (Holland)</v>
      </c>
      <c r="E74" s="291">
        <v>1</v>
      </c>
      <c r="F74" s="292" t="s">
        <v>4</v>
      </c>
      <c r="G74" s="280">
        <v>2</v>
      </c>
      <c r="H74" s="315" t="str">
        <f>Global!H74</f>
        <v>Argentina</v>
      </c>
      <c r="I74" s="283" t="str">
        <f>IF(OR(E74="",G74=""),"",IF(E74&gt;G74,"L",IF(G74&gt;E74,"V","E")))</f>
        <v>V</v>
      </c>
      <c r="J74" s="284"/>
      <c r="K74" s="285">
        <f>IF(Global!E74="","",Global!E74)</f>
        <v>2</v>
      </c>
      <c r="L74" s="285">
        <f>IF(Global!G74="","",Global!G74)</f>
        <v>2</v>
      </c>
      <c r="M74" s="296" t="str">
        <f t="shared" si="19"/>
        <v>E</v>
      </c>
      <c r="N74" s="287">
        <f>IF(M74="","",IF(AND(E74=K74,L74=G74),CTOSPuntosPorMarcador,0)+IF(M74=I74,CTOSPuntosPorGanador,0)+IF(E74-G74=K74-L74,CTOSPuntosPorDiferencia,0))</f>
        <v>0</v>
      </c>
      <c r="O74" s="166"/>
      <c r="P74" s="166"/>
      <c r="Q74" s="166"/>
      <c r="R74" s="166"/>
      <c r="S74" s="166"/>
    </row>
    <row r="75" spans="1:19" s="158" customFormat="1" ht="30.95" customHeight="1" thickBot="1" x14ac:dyDescent="0.25">
      <c r="A75" s="276">
        <f>Global!A75</f>
        <v>44905</v>
      </c>
      <c r="B75" s="306">
        <f>Global!B75</f>
        <v>0.375</v>
      </c>
      <c r="C75" s="289">
        <f>Global!C75</f>
        <v>59</v>
      </c>
      <c r="D75" s="292" t="str">
        <f>Global!D75</f>
        <v>Marruecos (Morocco)</v>
      </c>
      <c r="E75" s="291">
        <v>2</v>
      </c>
      <c r="F75" s="292" t="s">
        <v>4</v>
      </c>
      <c r="G75" s="280">
        <v>1</v>
      </c>
      <c r="H75" s="315" t="str">
        <f>Global!H75</f>
        <v>Portugal</v>
      </c>
      <c r="I75" s="283" t="str">
        <f>IF(OR(E75="",G75=""),"",IF(E75&gt;G75,"L",IF(G75&gt;E75,"V","E")))</f>
        <v>L</v>
      </c>
      <c r="J75" s="284"/>
      <c r="K75" s="285">
        <f>IF(Global!E75="","",Global!E75)</f>
        <v>1</v>
      </c>
      <c r="L75" s="285">
        <f>IF(Global!G75="","",Global!G75)</f>
        <v>0</v>
      </c>
      <c r="M75" s="296" t="str">
        <f t="shared" si="19"/>
        <v>L</v>
      </c>
      <c r="N75" s="287">
        <f>IF(M75="","",IF(AND(E75=K75,L75=G75),CTOSPuntosPorMarcador,0)+IF(M75=I75,CTOSPuntosPorGanador,0)+IF(E75-G75=K75-L75,CTOSPuntosPorDiferencia,0))</f>
        <v>6</v>
      </c>
      <c r="O75" s="166"/>
      <c r="P75" s="166"/>
      <c r="Q75" s="166"/>
      <c r="R75" s="166"/>
      <c r="S75" s="166"/>
    </row>
    <row r="76" spans="1:19" s="158" customFormat="1" ht="30.95" customHeight="1" thickBot="1" x14ac:dyDescent="0.25">
      <c r="A76" s="276">
        <f>Global!A76</f>
        <v>44905</v>
      </c>
      <c r="B76" s="306">
        <f>Global!B76</f>
        <v>0.54166666666666663</v>
      </c>
      <c r="C76" s="289">
        <f>Global!C76</f>
        <v>60</v>
      </c>
      <c r="D76" s="292" t="str">
        <f>Global!D76</f>
        <v>Francia (France)</v>
      </c>
      <c r="E76" s="291">
        <v>3</v>
      </c>
      <c r="F76" s="292" t="s">
        <v>4</v>
      </c>
      <c r="G76" s="280">
        <v>2</v>
      </c>
      <c r="H76" s="315" t="str">
        <f>Global!H76</f>
        <v>Inglaterra (England)</v>
      </c>
      <c r="I76" s="283" t="str">
        <f>IF(OR(E76="",G76=""),"",IF(E76&gt;G76,"L",IF(G76&gt;E76,"V","E")))</f>
        <v>L</v>
      </c>
      <c r="J76" s="284"/>
      <c r="K76" s="285">
        <f>IF(Global!E76="","",Global!E76)</f>
        <v>2</v>
      </c>
      <c r="L76" s="285">
        <f>IF(Global!G76="","",Global!G76)</f>
        <v>1</v>
      </c>
      <c r="M76" s="296" t="str">
        <f t="shared" si="19"/>
        <v>L</v>
      </c>
      <c r="N76" s="287">
        <f>IF(M76="","",IF(AND(E76=K76,L76=G76),CTOSPuntosPorMarcador,0)+IF(M76=I76,CTOSPuntosPorGanador,0)+IF(E76-G76=K76-L76,CTOSPuntosPorDiferencia,0))</f>
        <v>6</v>
      </c>
      <c r="O76" s="166"/>
      <c r="P76" s="166"/>
      <c r="Q76" s="166"/>
      <c r="R76" s="166"/>
      <c r="S76" s="166"/>
    </row>
    <row r="77" spans="1:19" s="158" customFormat="1" ht="17.25" customHeight="1" thickBot="1" x14ac:dyDescent="0.25">
      <c r="A77" s="297" t="str">
        <f>Global!A77</f>
        <v>SEMIFINALES (Semifinals)</v>
      </c>
      <c r="B77" s="298"/>
      <c r="C77" s="299"/>
      <c r="D77" s="298"/>
      <c r="E77" s="300"/>
      <c r="F77" s="298"/>
      <c r="G77" s="300"/>
      <c r="H77" s="298"/>
      <c r="I77" s="301"/>
      <c r="J77" s="117"/>
      <c r="K77" s="302"/>
      <c r="L77" s="302"/>
      <c r="M77" s="303" t="str">
        <f t="shared" si="19"/>
        <v/>
      </c>
      <c r="N77" s="304"/>
      <c r="O77" s="166"/>
      <c r="P77" s="166"/>
      <c r="Q77" s="166"/>
      <c r="R77" s="166"/>
      <c r="S77" s="166"/>
    </row>
    <row r="78" spans="1:19" s="158" customFormat="1" ht="30.95" customHeight="1" thickBot="1" x14ac:dyDescent="0.25">
      <c r="A78" s="276">
        <f>Global!A78</f>
        <v>44908</v>
      </c>
      <c r="B78" s="305">
        <f>Global!B78</f>
        <v>0.54166666666666663</v>
      </c>
      <c r="C78" s="278">
        <f>Global!C78</f>
        <v>61</v>
      </c>
      <c r="D78" s="281" t="str">
        <f>Global!D78</f>
        <v>Croacia</v>
      </c>
      <c r="E78" s="280">
        <v>2</v>
      </c>
      <c r="F78" s="281" t="s">
        <v>4</v>
      </c>
      <c r="G78" s="280">
        <v>1</v>
      </c>
      <c r="H78" s="314" t="str">
        <f>Global!H78</f>
        <v>Argentina</v>
      </c>
      <c r="I78" s="283" t="str">
        <f>IF(OR(E78="",G78=""),"",IF(E78&gt;G78,"L",IF(G78&gt;E78,"V","E")))</f>
        <v>L</v>
      </c>
      <c r="J78" s="284"/>
      <c r="K78" s="285">
        <f>IF(Global!E78="","",Global!E78)</f>
        <v>0</v>
      </c>
      <c r="L78" s="285">
        <f>IF(Global!G78="","",Global!G78)</f>
        <v>3</v>
      </c>
      <c r="M78" s="296" t="str">
        <f t="shared" si="19"/>
        <v>V</v>
      </c>
      <c r="N78" s="287">
        <f>IF(M78="","",IF(AND(E78=K78,L78=G78),SEMIPuntosPorMarcador,0)+IF(M78=I78,SEMIPuntosPorGanador,0)+IF(E78-G78=K78-L78,SEMIPuntosPorDiferencia,0))</f>
        <v>0</v>
      </c>
      <c r="O78" s="166"/>
      <c r="P78" s="166"/>
      <c r="Q78" s="166"/>
      <c r="R78" s="166"/>
      <c r="S78" s="166"/>
    </row>
    <row r="79" spans="1:19" s="158" customFormat="1" ht="30.95" customHeight="1" thickBot="1" x14ac:dyDescent="0.25">
      <c r="A79" s="276">
        <f>Global!A79</f>
        <v>44909</v>
      </c>
      <c r="B79" s="306">
        <f>Global!B79</f>
        <v>0.54166666666666663</v>
      </c>
      <c r="C79" s="289">
        <f>Global!C79</f>
        <v>62</v>
      </c>
      <c r="D79" s="292" t="str">
        <f>Global!D79</f>
        <v>Marruecos (Morocco)</v>
      </c>
      <c r="E79" s="291">
        <v>1</v>
      </c>
      <c r="F79" s="292" t="s">
        <v>4</v>
      </c>
      <c r="G79" s="291">
        <v>2</v>
      </c>
      <c r="H79" s="315" t="str">
        <f>Global!H79</f>
        <v>Francia (France)</v>
      </c>
      <c r="I79" s="283" t="str">
        <f>IF(OR(E79="",G79=""),"",IF(E79&gt;G79,"L",IF(G79&gt;E79,"V","E")))</f>
        <v>V</v>
      </c>
      <c r="J79" s="284"/>
      <c r="K79" s="285">
        <f>IF(Global!E79="","",Global!E79)</f>
        <v>0</v>
      </c>
      <c r="L79" s="285">
        <f>IF(Global!G79="","",Global!G79)</f>
        <v>2</v>
      </c>
      <c r="M79" s="296" t="str">
        <f t="shared" si="19"/>
        <v>V</v>
      </c>
      <c r="N79" s="287">
        <f>IF(M79="","",IF(AND(E79=K79,L79=G79),SEMIPuntosPorMarcador,0)+IF(M79=I79,SEMIPuntosPorGanador,0)+IF(E79-G79=K79-L79,SEMIPuntosPorDiferencia,0))</f>
        <v>7</v>
      </c>
      <c r="O79" s="166"/>
      <c r="P79" s="166"/>
      <c r="Q79" s="166"/>
      <c r="R79" s="166"/>
      <c r="S79" s="166"/>
    </row>
    <row r="80" spans="1:19" s="158" customFormat="1" ht="17.25" customHeight="1" thickBot="1" x14ac:dyDescent="0.25">
      <c r="A80" s="297" t="str">
        <f>Global!A80</f>
        <v>TERCER PUESTO (Third Place)</v>
      </c>
      <c r="B80" s="312"/>
      <c r="C80" s="313"/>
      <c r="D80" s="298"/>
      <c r="E80" s="300"/>
      <c r="F80" s="298"/>
      <c r="G80" s="300"/>
      <c r="H80" s="298"/>
      <c r="I80" s="301"/>
      <c r="J80" s="117"/>
      <c r="K80" s="302"/>
      <c r="L80" s="302"/>
      <c r="M80" s="303" t="str">
        <f t="shared" si="19"/>
        <v/>
      </c>
      <c r="N80" s="304"/>
      <c r="O80" s="166"/>
      <c r="P80" s="166"/>
      <c r="Q80" s="166"/>
      <c r="R80" s="166"/>
      <c r="S80" s="166"/>
    </row>
    <row r="81" spans="1:19" s="158" customFormat="1" ht="30.95" customHeight="1" thickBot="1" x14ac:dyDescent="0.25">
      <c r="A81" s="276">
        <f>Global!A81</f>
        <v>44912</v>
      </c>
      <c r="B81" s="305">
        <f>Global!B81</f>
        <v>0.375</v>
      </c>
      <c r="C81" s="278">
        <f>Global!C81</f>
        <v>63</v>
      </c>
      <c r="D81" s="281" t="str">
        <f>Global!D81</f>
        <v>Croacia</v>
      </c>
      <c r="E81" s="280">
        <v>2</v>
      </c>
      <c r="F81" s="281" t="s">
        <v>4</v>
      </c>
      <c r="G81" s="280">
        <v>2</v>
      </c>
      <c r="H81" s="314" t="str">
        <f>Global!H81</f>
        <v>Marruecos (Morocco)</v>
      </c>
      <c r="I81" s="283" t="str">
        <f>IF(OR(E81="",G81=""),"",IF(E81&gt;G81,"L",IF(G81&gt;E81,"V","E")))</f>
        <v>E</v>
      </c>
      <c r="J81" s="284"/>
      <c r="K81" s="285">
        <f>IF(Global!E81="","",Global!E81)</f>
        <v>2</v>
      </c>
      <c r="L81" s="285">
        <f>IF(Global!G81="","",Global!G81)</f>
        <v>1</v>
      </c>
      <c r="M81" s="296" t="str">
        <f t="shared" si="19"/>
        <v>L</v>
      </c>
      <c r="N81" s="287">
        <f>IF(M81="","",IF(AND(E81=K81,L81=G81),TERCPuntosPorMarcador,0)+IF(M81=I81,TERCPuntosPorGanador,0)+IF(E81-G81=K81-L81,TERCPuntosPorDiferencia,0))</f>
        <v>0</v>
      </c>
      <c r="O81" s="166"/>
      <c r="P81" s="166"/>
      <c r="Q81" s="166"/>
      <c r="R81" s="166"/>
      <c r="S81" s="166"/>
    </row>
    <row r="82" spans="1:19" s="158" customFormat="1" ht="17.25" customHeight="1" thickBot="1" x14ac:dyDescent="0.25">
      <c r="A82" s="297" t="str">
        <f>Global!A82</f>
        <v>FINAL</v>
      </c>
      <c r="B82" s="298"/>
      <c r="C82" s="299"/>
      <c r="D82" s="298"/>
      <c r="E82" s="300"/>
      <c r="F82" s="298"/>
      <c r="G82" s="300"/>
      <c r="H82" s="298"/>
      <c r="I82" s="301"/>
      <c r="J82" s="117"/>
      <c r="K82" s="302"/>
      <c r="L82" s="302"/>
      <c r="M82" s="303" t="str">
        <f t="shared" si="19"/>
        <v/>
      </c>
      <c r="N82" s="304"/>
      <c r="O82" s="166"/>
      <c r="P82" s="166"/>
      <c r="Q82" s="166"/>
      <c r="R82" s="166"/>
      <c r="S82" s="166"/>
    </row>
    <row r="83" spans="1:19" s="158" customFormat="1" ht="30.95" customHeight="1" thickBot="1" x14ac:dyDescent="0.25">
      <c r="A83" s="276">
        <f>Global!A83</f>
        <v>44913</v>
      </c>
      <c r="B83" s="316">
        <f>Global!B83</f>
        <v>0.375</v>
      </c>
      <c r="C83" s="317">
        <f>Global!C83</f>
        <v>64</v>
      </c>
      <c r="D83" s="318" t="str">
        <f>Global!D83</f>
        <v>Argentina</v>
      </c>
      <c r="E83" s="280">
        <v>1</v>
      </c>
      <c r="F83" s="318" t="s">
        <v>4</v>
      </c>
      <c r="G83" s="280">
        <v>1</v>
      </c>
      <c r="H83" s="319" t="str">
        <f>Global!H83</f>
        <v>Francia (France)</v>
      </c>
      <c r="I83" s="283" t="str">
        <f>IF(OR(E83="",G83=""),"",IF(E83&gt;G83,"L",IF(G83&gt;E83,"V","E")))</f>
        <v>E</v>
      </c>
      <c r="J83" s="311"/>
      <c r="K83" s="320">
        <f>IF(Global!E83="","",Global!E83)</f>
        <v>2</v>
      </c>
      <c r="L83" s="320">
        <f>IF(Global!G83="","",Global!G83)</f>
        <v>2</v>
      </c>
      <c r="M83" s="286" t="str">
        <f t="shared" si="19"/>
        <v>E</v>
      </c>
      <c r="N83" s="287">
        <f>IF(M83="","",IF(AND(E83=K83,L83=G83),FINALPuntosPorMarcador,0)+IF(M83=I83,FINALPuntosPorGanador,0)+IF(E83-G83=K83-L83,FINALPuntosPorDiferencia,0))</f>
        <v>11</v>
      </c>
      <c r="O83" s="166"/>
      <c r="P83" s="166"/>
      <c r="Q83" s="166"/>
      <c r="R83" s="166"/>
      <c r="S83" s="166"/>
    </row>
    <row r="84" spans="1:19" ht="17.25" customHeight="1" x14ac:dyDescent="0.2">
      <c r="A84" s="262"/>
      <c r="B84" s="263"/>
      <c r="C84" s="264"/>
      <c r="D84" s="196"/>
      <c r="E84" s="192"/>
      <c r="F84" s="196"/>
      <c r="G84" s="192"/>
      <c r="H84" s="196"/>
      <c r="I84" s="195"/>
      <c r="J84" s="29"/>
      <c r="K84" s="198"/>
      <c r="L84" s="198"/>
      <c r="M84" s="265" t="s">
        <v>22</v>
      </c>
      <c r="N84" s="266">
        <f>SUM(N8:N83)</f>
        <v>90</v>
      </c>
      <c r="O84" s="161"/>
      <c r="P84" s="161"/>
      <c r="Q84" s="161"/>
      <c r="R84" s="161"/>
      <c r="S84" s="161"/>
    </row>
    <row r="85" spans="1:19" s="10" customFormat="1" ht="17.25" customHeight="1" x14ac:dyDescent="0.2">
      <c r="A85" s="87" t="str">
        <f>Global!A85</f>
        <v>FASE DE GRUPOS</v>
      </c>
      <c r="B85" s="88"/>
      <c r="C85" s="89"/>
      <c r="D85" s="90"/>
      <c r="E85" s="267"/>
      <c r="F85" s="90"/>
      <c r="G85" s="267"/>
      <c r="H85" s="92"/>
      <c r="I85" s="81"/>
      <c r="J85" s="30"/>
      <c r="K85" s="189"/>
      <c r="L85" s="189"/>
      <c r="M85" s="189"/>
      <c r="N85" s="189"/>
      <c r="O85" s="82"/>
      <c r="P85" s="82"/>
      <c r="Q85" s="82"/>
      <c r="R85" s="82"/>
      <c r="S85" s="82"/>
    </row>
    <row r="86" spans="1:19" ht="17.25" customHeight="1" x14ac:dyDescent="0.2">
      <c r="A86" s="83" t="str">
        <f>Global!A86</f>
        <v>Puntos por Marcador Atinado</v>
      </c>
      <c r="B86" s="83"/>
      <c r="C86" s="93"/>
      <c r="D86" s="83"/>
      <c r="E86" s="94">
        <f>Global!E86</f>
        <v>1</v>
      </c>
      <c r="F86" s="53"/>
      <c r="G86" s="268"/>
      <c r="H86" s="53"/>
      <c r="I86" s="57"/>
      <c r="J86" s="30"/>
      <c r="K86" s="167"/>
      <c r="L86" s="167"/>
      <c r="M86" s="167"/>
      <c r="N86" s="167"/>
      <c r="O86" s="167"/>
      <c r="P86" s="167"/>
      <c r="Q86" s="167"/>
      <c r="R86" s="167"/>
      <c r="S86" s="167"/>
    </row>
    <row r="87" spans="1:19" ht="17.25" customHeight="1" x14ac:dyDescent="0.2">
      <c r="A87" s="83" t="str">
        <f>Global!A87</f>
        <v>Puntos por Ganador/Empate Atinado</v>
      </c>
      <c r="B87" s="83"/>
      <c r="C87" s="93"/>
      <c r="D87" s="85"/>
      <c r="E87" s="94">
        <f>Global!E87</f>
        <v>1</v>
      </c>
      <c r="F87" s="53"/>
      <c r="G87" s="268"/>
      <c r="H87" s="53"/>
      <c r="I87" s="57"/>
      <c r="J87" s="30"/>
      <c r="K87" s="167"/>
      <c r="L87" s="167"/>
      <c r="M87" s="167"/>
      <c r="N87" s="167"/>
      <c r="O87" s="167"/>
      <c r="P87" s="167"/>
      <c r="Q87" s="167"/>
      <c r="R87" s="167"/>
      <c r="S87" s="167"/>
    </row>
    <row r="88" spans="1:19" ht="17.25" customHeight="1" x14ac:dyDescent="0.2">
      <c r="A88" s="83" t="str">
        <f>Global!A88</f>
        <v>Puntos por Ganador y Diferencia de Goles Atinado</v>
      </c>
      <c r="B88" s="84"/>
      <c r="C88" s="84"/>
      <c r="D88" s="85"/>
      <c r="E88" s="94">
        <f>Global!E88</f>
        <v>1</v>
      </c>
      <c r="F88" s="53"/>
      <c r="G88" s="268"/>
      <c r="H88" s="53"/>
      <c r="I88" s="57"/>
      <c r="J88" s="30"/>
      <c r="K88" s="167"/>
      <c r="L88" s="167"/>
      <c r="M88" s="167"/>
      <c r="N88" s="167"/>
      <c r="O88" s="167"/>
      <c r="P88" s="167"/>
      <c r="Q88" s="167"/>
      <c r="R88" s="167"/>
      <c r="S88" s="167"/>
    </row>
    <row r="89" spans="1:19" ht="17.25" customHeight="1" x14ac:dyDescent="0.2">
      <c r="A89" s="83"/>
      <c r="B89" s="84"/>
      <c r="C89" s="84"/>
      <c r="D89" s="85"/>
      <c r="E89" s="269"/>
      <c r="F89" s="53"/>
      <c r="G89" s="268"/>
      <c r="H89" s="53"/>
      <c r="I89" s="57"/>
      <c r="J89" s="30"/>
      <c r="K89" s="167"/>
      <c r="L89" s="167"/>
      <c r="M89" s="167"/>
      <c r="N89" s="167"/>
      <c r="O89" s="167"/>
      <c r="P89" s="167"/>
      <c r="Q89" s="167"/>
      <c r="R89" s="167"/>
      <c r="S89" s="167"/>
    </row>
    <row r="90" spans="1:19" ht="17.25" customHeight="1" x14ac:dyDescent="0.2">
      <c r="A90" s="87" t="str">
        <f>Global!A90</f>
        <v>OCTAVOS DE FINAL</v>
      </c>
      <c r="B90" s="55"/>
      <c r="C90" s="55"/>
      <c r="D90" s="53"/>
      <c r="E90" s="268"/>
      <c r="F90" s="53"/>
      <c r="G90" s="268"/>
      <c r="H90" s="53"/>
      <c r="I90" s="57"/>
      <c r="J90" s="30"/>
      <c r="K90" s="167"/>
      <c r="L90" s="167"/>
      <c r="M90" s="167"/>
      <c r="N90" s="167"/>
      <c r="O90" s="167"/>
      <c r="P90" s="167"/>
      <c r="Q90" s="167"/>
      <c r="R90" s="167"/>
      <c r="S90" s="167"/>
    </row>
    <row r="91" spans="1:19" ht="17.25" customHeight="1" x14ac:dyDescent="0.2">
      <c r="A91" s="83" t="str">
        <f>Global!A91</f>
        <v>Puntos por Marcador Atinado</v>
      </c>
      <c r="B91" s="83"/>
      <c r="C91" s="93"/>
      <c r="D91" s="83"/>
      <c r="E91" s="94">
        <f>Global!E91</f>
        <v>1</v>
      </c>
      <c r="F91" s="53"/>
      <c r="G91" s="268"/>
      <c r="H91" s="53"/>
      <c r="I91" s="57"/>
      <c r="J91" s="30"/>
      <c r="K91" s="167"/>
      <c r="L91" s="167"/>
      <c r="M91" s="167"/>
      <c r="N91" s="167"/>
      <c r="O91" s="167"/>
      <c r="P91" s="167"/>
      <c r="Q91" s="167"/>
      <c r="R91" s="167"/>
      <c r="S91" s="167"/>
    </row>
    <row r="92" spans="1:19" ht="17.25" customHeight="1" x14ac:dyDescent="0.2">
      <c r="A92" s="83" t="str">
        <f>Global!A92</f>
        <v>Puntos por Ganador/Empate Atinado</v>
      </c>
      <c r="B92" s="83"/>
      <c r="C92" s="93"/>
      <c r="D92" s="85"/>
      <c r="E92" s="94">
        <f>Global!E92</f>
        <v>3</v>
      </c>
      <c r="F92" s="53"/>
      <c r="G92" s="268"/>
      <c r="H92" s="53"/>
      <c r="I92" s="57"/>
      <c r="J92" s="30"/>
      <c r="K92" s="167"/>
      <c r="L92" s="167"/>
      <c r="M92" s="167"/>
      <c r="N92" s="167"/>
      <c r="O92" s="167"/>
      <c r="P92" s="167"/>
      <c r="Q92" s="167"/>
      <c r="R92" s="167"/>
      <c r="S92" s="167"/>
    </row>
    <row r="93" spans="1:19" ht="17.25" customHeight="1" x14ac:dyDescent="0.2">
      <c r="A93" s="83" t="str">
        <f>Global!A93</f>
        <v>Puntos por Ganador y Diferencia de Goles Atinado</v>
      </c>
      <c r="B93" s="84"/>
      <c r="C93" s="84"/>
      <c r="D93" s="85"/>
      <c r="E93" s="94">
        <f>Global!E93</f>
        <v>1</v>
      </c>
      <c r="F93" s="53"/>
      <c r="G93" s="268"/>
      <c r="H93" s="53"/>
      <c r="I93" s="57"/>
      <c r="J93" s="30"/>
      <c r="K93" s="167"/>
      <c r="L93" s="167"/>
      <c r="M93" s="167"/>
      <c r="N93" s="167"/>
      <c r="O93" s="167"/>
      <c r="P93" s="167"/>
      <c r="Q93" s="167"/>
      <c r="R93" s="167"/>
      <c r="S93" s="167"/>
    </row>
    <row r="94" spans="1:19" ht="17.25" customHeight="1" x14ac:dyDescent="0.2">
      <c r="A94" s="54"/>
      <c r="B94" s="55"/>
      <c r="C94" s="55"/>
      <c r="D94" s="53"/>
      <c r="E94" s="268"/>
      <c r="F94" s="53"/>
      <c r="G94" s="268"/>
      <c r="H94" s="53"/>
      <c r="I94" s="57"/>
      <c r="J94" s="30"/>
      <c r="K94" s="167"/>
      <c r="L94" s="167"/>
      <c r="M94" s="167"/>
      <c r="N94" s="167"/>
      <c r="O94" s="167"/>
      <c r="P94" s="167"/>
      <c r="Q94" s="167"/>
      <c r="R94" s="167"/>
      <c r="S94" s="167"/>
    </row>
    <row r="95" spans="1:19" ht="17.25" customHeight="1" x14ac:dyDescent="0.2">
      <c r="A95" s="87" t="str">
        <f>Global!A95</f>
        <v>CUARTOS DE FINAL</v>
      </c>
      <c r="B95" s="55"/>
      <c r="C95" s="55"/>
      <c r="D95" s="53"/>
      <c r="E95" s="268"/>
      <c r="F95" s="53"/>
      <c r="G95" s="268"/>
      <c r="H95" s="53"/>
      <c r="I95" s="57"/>
      <c r="J95" s="30"/>
      <c r="K95" s="167"/>
      <c r="L95" s="167"/>
      <c r="M95" s="167"/>
      <c r="N95" s="167"/>
      <c r="O95" s="167"/>
      <c r="P95" s="167"/>
      <c r="Q95" s="167"/>
      <c r="R95" s="167"/>
      <c r="S95" s="167"/>
    </row>
    <row r="96" spans="1:19" ht="17.25" customHeight="1" x14ac:dyDescent="0.2">
      <c r="A96" s="83" t="str">
        <f>Global!A96</f>
        <v>Puntos por Marcador Atinado</v>
      </c>
      <c r="B96" s="83"/>
      <c r="C96" s="93"/>
      <c r="D96" s="83"/>
      <c r="E96" s="94">
        <f>Global!E96</f>
        <v>1</v>
      </c>
      <c r="F96" s="53"/>
      <c r="G96" s="268"/>
      <c r="H96" s="53"/>
      <c r="I96" s="57"/>
      <c r="J96" s="30"/>
      <c r="K96" s="167"/>
      <c r="L96" s="167"/>
      <c r="M96" s="167"/>
      <c r="N96" s="167"/>
      <c r="O96" s="167"/>
      <c r="P96" s="167"/>
      <c r="Q96" s="167"/>
      <c r="R96" s="167"/>
      <c r="S96" s="167"/>
    </row>
    <row r="97" spans="1:19" ht="17.25" customHeight="1" x14ac:dyDescent="0.2">
      <c r="A97" s="83" t="str">
        <f>Global!A97</f>
        <v>Puntos por Ganador/Empate Atinado</v>
      </c>
      <c r="B97" s="83"/>
      <c r="C97" s="93"/>
      <c r="D97" s="85"/>
      <c r="E97" s="94">
        <f>Global!E97</f>
        <v>5</v>
      </c>
      <c r="F97" s="53"/>
      <c r="G97" s="268"/>
      <c r="H97" s="53"/>
      <c r="I97" s="57"/>
      <c r="J97" s="30"/>
      <c r="K97" s="167"/>
      <c r="L97" s="167"/>
      <c r="M97" s="167"/>
      <c r="N97" s="167"/>
      <c r="O97" s="167"/>
      <c r="P97" s="167"/>
      <c r="Q97" s="167"/>
      <c r="R97" s="167"/>
      <c r="S97" s="167"/>
    </row>
    <row r="98" spans="1:19" ht="17.25" customHeight="1" x14ac:dyDescent="0.2">
      <c r="A98" s="83" t="str">
        <f>Global!A98</f>
        <v>Puntos por Ganador y Diferencia de Goles Atinado</v>
      </c>
      <c r="B98" s="84"/>
      <c r="C98" s="84"/>
      <c r="D98" s="85"/>
      <c r="E98" s="94">
        <f>Global!E98</f>
        <v>1</v>
      </c>
      <c r="F98" s="53"/>
      <c r="G98" s="268"/>
      <c r="H98" s="53"/>
      <c r="I98" s="57"/>
      <c r="J98" s="30"/>
      <c r="K98" s="167"/>
      <c r="L98" s="167"/>
      <c r="M98" s="167"/>
      <c r="N98" s="167"/>
      <c r="O98" s="167"/>
      <c r="P98" s="167"/>
      <c r="Q98" s="167"/>
      <c r="R98" s="167"/>
      <c r="S98" s="167"/>
    </row>
    <row r="99" spans="1:19" ht="17.25" customHeight="1" x14ac:dyDescent="0.2">
      <c r="A99" s="54"/>
      <c r="B99" s="55"/>
      <c r="C99" s="55"/>
      <c r="D99" s="53"/>
      <c r="E99" s="268"/>
      <c r="F99" s="53"/>
      <c r="G99" s="268"/>
      <c r="H99" s="53"/>
      <c r="I99" s="57"/>
      <c r="J99" s="30"/>
      <c r="K99" s="167"/>
      <c r="L99" s="167"/>
      <c r="M99" s="167"/>
      <c r="N99" s="167"/>
      <c r="O99" s="167"/>
      <c r="P99" s="167"/>
      <c r="Q99" s="167"/>
      <c r="R99" s="167"/>
      <c r="S99" s="167"/>
    </row>
    <row r="100" spans="1:19" ht="17.25" customHeight="1" x14ac:dyDescent="0.2">
      <c r="A100" s="87" t="str">
        <f>Global!A100</f>
        <v>SEMIFINAL</v>
      </c>
      <c r="B100" s="55"/>
      <c r="C100" s="55"/>
      <c r="D100" s="53"/>
      <c r="E100" s="268"/>
      <c r="F100" s="53"/>
      <c r="G100" s="268"/>
      <c r="H100" s="53"/>
      <c r="I100" s="57"/>
      <c r="J100" s="30"/>
      <c r="K100" s="167"/>
      <c r="L100" s="167"/>
      <c r="M100" s="167"/>
      <c r="N100" s="167"/>
      <c r="O100" s="167"/>
      <c r="P100" s="167"/>
      <c r="Q100" s="167"/>
      <c r="R100" s="167"/>
      <c r="S100" s="167"/>
    </row>
    <row r="101" spans="1:19" ht="17.25" customHeight="1" x14ac:dyDescent="0.2">
      <c r="A101" s="83" t="str">
        <f>Global!A101</f>
        <v>Puntos por Marcador Atinado</v>
      </c>
      <c r="B101" s="83"/>
      <c r="C101" s="93"/>
      <c r="D101" s="83"/>
      <c r="E101" s="94">
        <f>Global!E101</f>
        <v>1</v>
      </c>
      <c r="F101" s="53"/>
      <c r="G101" s="268"/>
      <c r="H101" s="53"/>
      <c r="I101" s="57"/>
      <c r="J101" s="30"/>
      <c r="K101" s="167"/>
      <c r="L101" s="167"/>
      <c r="M101" s="167"/>
      <c r="N101" s="167"/>
      <c r="O101" s="167"/>
      <c r="P101" s="167"/>
      <c r="Q101" s="167"/>
      <c r="R101" s="167"/>
      <c r="S101" s="167"/>
    </row>
    <row r="102" spans="1:19" ht="17.25" customHeight="1" x14ac:dyDescent="0.2">
      <c r="A102" s="83" t="str">
        <f>Global!A102</f>
        <v>Puntos por Ganador/Empate Atinado</v>
      </c>
      <c r="B102" s="83"/>
      <c r="C102" s="93"/>
      <c r="D102" s="85"/>
      <c r="E102" s="94">
        <f>Global!E102</f>
        <v>7</v>
      </c>
      <c r="F102" s="53"/>
      <c r="G102" s="268"/>
      <c r="H102" s="53"/>
      <c r="I102" s="57"/>
      <c r="J102" s="30"/>
      <c r="K102" s="167"/>
      <c r="L102" s="167"/>
      <c r="M102" s="167"/>
      <c r="N102" s="167"/>
      <c r="O102" s="167"/>
      <c r="P102" s="167"/>
      <c r="Q102" s="167"/>
      <c r="R102" s="167"/>
      <c r="S102" s="167"/>
    </row>
    <row r="103" spans="1:19" ht="17.25" customHeight="1" x14ac:dyDescent="0.2">
      <c r="A103" s="83" t="str">
        <f>Global!A103</f>
        <v>Puntos por Ganador y Diferencia de Goles Atinado</v>
      </c>
      <c r="B103" s="84"/>
      <c r="C103" s="84"/>
      <c r="D103" s="85"/>
      <c r="E103" s="94">
        <f>Global!E103</f>
        <v>1</v>
      </c>
      <c r="F103" s="53"/>
      <c r="G103" s="268"/>
      <c r="H103" s="53"/>
      <c r="I103" s="57"/>
      <c r="J103" s="30"/>
      <c r="K103" s="167"/>
      <c r="L103" s="167"/>
      <c r="M103" s="167"/>
      <c r="N103" s="167"/>
      <c r="O103" s="167"/>
      <c r="P103" s="167"/>
      <c r="Q103" s="167"/>
      <c r="R103" s="167"/>
      <c r="S103" s="167"/>
    </row>
    <row r="104" spans="1:19" ht="17.25" customHeight="1" x14ac:dyDescent="0.2">
      <c r="A104" s="54"/>
      <c r="B104" s="55"/>
      <c r="C104" s="55"/>
      <c r="D104" s="53"/>
      <c r="E104" s="268"/>
      <c r="F104" s="53"/>
      <c r="G104" s="268"/>
      <c r="H104" s="53"/>
      <c r="I104" s="57"/>
      <c r="J104" s="30"/>
      <c r="K104" s="167"/>
      <c r="L104" s="167"/>
      <c r="M104" s="167"/>
      <c r="N104" s="167"/>
      <c r="O104" s="167"/>
      <c r="P104" s="167"/>
      <c r="Q104" s="167"/>
      <c r="R104" s="167"/>
      <c r="S104" s="167"/>
    </row>
    <row r="105" spans="1:19" ht="17.25" customHeight="1" x14ac:dyDescent="0.2">
      <c r="A105" s="87" t="str">
        <f>Global!A105</f>
        <v>TERCER LUGAR</v>
      </c>
      <c r="B105" s="55"/>
      <c r="C105" s="55"/>
      <c r="D105" s="53"/>
      <c r="E105" s="268"/>
      <c r="F105" s="53"/>
      <c r="G105" s="268"/>
      <c r="H105" s="53"/>
      <c r="I105" s="57"/>
      <c r="J105" s="30"/>
      <c r="K105" s="167"/>
      <c r="L105" s="167"/>
      <c r="M105" s="167"/>
      <c r="N105" s="167"/>
      <c r="O105" s="167"/>
      <c r="P105" s="167"/>
      <c r="Q105" s="167"/>
      <c r="R105" s="167"/>
      <c r="S105" s="167"/>
    </row>
    <row r="106" spans="1:19" ht="17.25" customHeight="1" x14ac:dyDescent="0.2">
      <c r="A106" s="83" t="str">
        <f>Global!A106</f>
        <v>Puntos por Marcador Atinado</v>
      </c>
      <c r="B106" s="83"/>
      <c r="C106" s="93"/>
      <c r="D106" s="83"/>
      <c r="E106" s="94">
        <f>Global!E106</f>
        <v>1</v>
      </c>
      <c r="F106" s="53"/>
      <c r="G106" s="268"/>
      <c r="H106" s="53"/>
      <c r="I106" s="57"/>
      <c r="J106" s="30"/>
      <c r="K106" s="167"/>
      <c r="L106" s="167"/>
      <c r="M106" s="167"/>
      <c r="N106" s="167"/>
      <c r="O106" s="167"/>
      <c r="P106" s="167"/>
      <c r="Q106" s="167"/>
      <c r="R106" s="167"/>
      <c r="S106" s="167"/>
    </row>
    <row r="107" spans="1:19" ht="17.25" customHeight="1" x14ac:dyDescent="0.2">
      <c r="A107" s="83" t="str">
        <f>Global!A107</f>
        <v>Puntos por Ganador/Empate Atinado</v>
      </c>
      <c r="B107" s="83"/>
      <c r="C107" s="93"/>
      <c r="D107" s="85"/>
      <c r="E107" s="94">
        <f>Global!E107</f>
        <v>8</v>
      </c>
      <c r="F107" s="53"/>
      <c r="G107" s="268"/>
      <c r="H107" s="53"/>
      <c r="I107" s="57"/>
      <c r="J107" s="30"/>
      <c r="K107" s="167"/>
      <c r="L107" s="167"/>
      <c r="M107" s="167"/>
      <c r="N107" s="167"/>
      <c r="O107" s="167"/>
      <c r="P107" s="167"/>
      <c r="Q107" s="167"/>
      <c r="R107" s="167"/>
      <c r="S107" s="167"/>
    </row>
    <row r="108" spans="1:19" ht="17.25" customHeight="1" x14ac:dyDescent="0.2">
      <c r="A108" s="83" t="str">
        <f>Global!A108</f>
        <v>Puntos por Ganador y Diferencia de Goles Atinado</v>
      </c>
      <c r="B108" s="84"/>
      <c r="C108" s="84"/>
      <c r="D108" s="85"/>
      <c r="E108" s="94">
        <f>Global!E108</f>
        <v>1</v>
      </c>
      <c r="F108" s="53"/>
      <c r="G108" s="268"/>
      <c r="H108" s="53"/>
      <c r="I108" s="57"/>
      <c r="J108" s="30"/>
      <c r="K108" s="167"/>
      <c r="L108" s="167"/>
      <c r="M108" s="167"/>
      <c r="N108" s="167"/>
      <c r="O108" s="167"/>
      <c r="P108" s="167"/>
      <c r="Q108" s="167"/>
      <c r="R108" s="167"/>
      <c r="S108" s="167"/>
    </row>
    <row r="109" spans="1:19" ht="17.25" customHeight="1" x14ac:dyDescent="0.2">
      <c r="A109" s="83"/>
      <c r="B109" s="84"/>
      <c r="C109" s="84"/>
      <c r="D109" s="85"/>
      <c r="E109" s="94"/>
      <c r="F109" s="53"/>
      <c r="G109" s="268"/>
      <c r="H109" s="53"/>
      <c r="I109" s="57"/>
      <c r="J109" s="30"/>
      <c r="K109" s="167"/>
      <c r="L109" s="167"/>
      <c r="M109" s="167"/>
      <c r="N109" s="167"/>
      <c r="O109" s="167"/>
      <c r="P109" s="167"/>
      <c r="Q109" s="167"/>
      <c r="R109" s="167"/>
      <c r="S109" s="167"/>
    </row>
    <row r="110" spans="1:19" ht="17.25" customHeight="1" x14ac:dyDescent="0.2">
      <c r="A110" s="87" t="str">
        <f>Global!A110</f>
        <v>FINAL</v>
      </c>
      <c r="B110" s="55"/>
      <c r="C110" s="55"/>
      <c r="D110" s="53"/>
      <c r="E110" s="268"/>
      <c r="F110" s="53"/>
      <c r="G110" s="268"/>
      <c r="H110" s="53"/>
      <c r="I110" s="57"/>
      <c r="J110" s="30"/>
      <c r="K110" s="167"/>
      <c r="L110" s="167"/>
      <c r="M110" s="167"/>
      <c r="N110" s="167"/>
      <c r="O110" s="167"/>
      <c r="P110" s="167"/>
      <c r="Q110" s="167"/>
      <c r="R110" s="167"/>
      <c r="S110" s="167"/>
    </row>
    <row r="111" spans="1:19" ht="17.25" customHeight="1" x14ac:dyDescent="0.2">
      <c r="A111" s="83" t="str">
        <f>Global!A111</f>
        <v>Puntos por Marcador Atinado</v>
      </c>
      <c r="B111" s="83"/>
      <c r="C111" s="93"/>
      <c r="D111" s="83"/>
      <c r="E111" s="94">
        <f>Global!E111</f>
        <v>1</v>
      </c>
      <c r="F111" s="53"/>
      <c r="G111" s="268"/>
      <c r="H111" s="53"/>
      <c r="I111" s="57"/>
      <c r="J111" s="30"/>
      <c r="K111" s="167"/>
      <c r="L111" s="167"/>
      <c r="M111" s="167"/>
      <c r="N111" s="167"/>
      <c r="O111" s="167"/>
      <c r="P111" s="167"/>
      <c r="Q111" s="167"/>
      <c r="R111" s="167"/>
      <c r="S111" s="167"/>
    </row>
    <row r="112" spans="1:19" ht="17.25" customHeight="1" x14ac:dyDescent="0.2">
      <c r="A112" s="83" t="str">
        <f>Global!A112</f>
        <v>Puntos por Ganador/Empate Atinado</v>
      </c>
      <c r="B112" s="83"/>
      <c r="C112" s="93"/>
      <c r="D112" s="85"/>
      <c r="E112" s="94">
        <f>Global!E112</f>
        <v>10</v>
      </c>
      <c r="F112" s="53"/>
      <c r="G112" s="268"/>
      <c r="H112" s="53"/>
      <c r="I112" s="57"/>
      <c r="J112" s="30"/>
      <c r="K112" s="167"/>
      <c r="L112" s="167"/>
      <c r="M112" s="167"/>
      <c r="N112" s="167"/>
      <c r="O112" s="167"/>
      <c r="P112" s="167"/>
      <c r="Q112" s="167"/>
      <c r="R112" s="167"/>
      <c r="S112" s="167"/>
    </row>
    <row r="113" spans="1:19" ht="17.25" customHeight="1" x14ac:dyDescent="0.2">
      <c r="A113" s="83" t="str">
        <f>Global!A113</f>
        <v>Puntos por Ganador y Diferencia de Goles Atinado</v>
      </c>
      <c r="B113" s="84"/>
      <c r="C113" s="84"/>
      <c r="D113" s="85"/>
      <c r="E113" s="94">
        <f>Global!E113</f>
        <v>1</v>
      </c>
      <c r="F113" s="53"/>
      <c r="G113" s="268"/>
      <c r="H113" s="53"/>
      <c r="I113" s="57"/>
      <c r="J113" s="30"/>
      <c r="K113" s="167"/>
      <c r="L113" s="167"/>
      <c r="M113" s="167"/>
      <c r="N113" s="167"/>
      <c r="O113" s="167"/>
      <c r="P113" s="167"/>
      <c r="Q113" s="167"/>
      <c r="R113" s="167"/>
      <c r="S113" s="167"/>
    </row>
    <row r="114" spans="1:19" ht="17.25" customHeight="1" x14ac:dyDescent="0.2">
      <c r="A114" s="54"/>
      <c r="B114" s="55"/>
      <c r="C114" s="55"/>
      <c r="D114" s="53"/>
      <c r="E114" s="268"/>
      <c r="F114" s="53"/>
      <c r="G114" s="268"/>
      <c r="H114" s="53"/>
      <c r="I114" s="57"/>
      <c r="J114" s="30"/>
      <c r="K114" s="167"/>
      <c r="L114" s="167"/>
      <c r="M114" s="167"/>
      <c r="N114" s="167"/>
      <c r="O114" s="167"/>
      <c r="P114" s="167"/>
      <c r="Q114" s="167"/>
      <c r="R114" s="167"/>
      <c r="S114" s="167"/>
    </row>
    <row r="115" spans="1:19" ht="17.25" customHeight="1" x14ac:dyDescent="0.2">
      <c r="A115" s="54"/>
      <c r="B115" s="55"/>
      <c r="C115" s="55"/>
      <c r="D115" s="53"/>
      <c r="E115" s="268"/>
      <c r="F115" s="53"/>
      <c r="G115" s="268"/>
      <c r="H115" s="53"/>
      <c r="I115" s="57"/>
      <c r="J115" s="30"/>
      <c r="K115" s="167"/>
      <c r="L115" s="167"/>
      <c r="M115" s="167"/>
      <c r="N115" s="167"/>
      <c r="O115" s="167"/>
      <c r="P115" s="167"/>
      <c r="Q115" s="167"/>
      <c r="R115" s="167"/>
      <c r="S115" s="167"/>
    </row>
    <row r="116" spans="1:19" ht="17.25" customHeight="1" x14ac:dyDescent="0.2">
      <c r="A116" s="54"/>
      <c r="B116" s="55"/>
      <c r="C116" s="55"/>
      <c r="D116" s="53"/>
      <c r="E116" s="268"/>
      <c r="F116" s="53"/>
      <c r="G116" s="268"/>
      <c r="H116" s="53"/>
      <c r="I116" s="57"/>
      <c r="J116" s="30"/>
      <c r="K116" s="167"/>
      <c r="L116" s="167"/>
      <c r="M116" s="167"/>
      <c r="N116" s="167"/>
      <c r="O116" s="167"/>
      <c r="P116" s="167"/>
      <c r="Q116" s="167"/>
      <c r="R116" s="167"/>
      <c r="S116" s="167"/>
    </row>
    <row r="117" spans="1:19" ht="17.25" customHeight="1" x14ac:dyDescent="0.2">
      <c r="A117" s="54"/>
      <c r="B117" s="55"/>
      <c r="C117" s="55"/>
      <c r="D117" s="53"/>
      <c r="E117" s="268"/>
      <c r="F117" s="53"/>
      <c r="G117" s="268"/>
      <c r="H117" s="53"/>
      <c r="I117" s="57"/>
      <c r="J117" s="30"/>
      <c r="K117" s="167"/>
      <c r="L117" s="167"/>
      <c r="M117" s="167"/>
      <c r="N117" s="167"/>
      <c r="O117" s="167"/>
      <c r="P117" s="167"/>
      <c r="Q117" s="167"/>
      <c r="R117" s="167"/>
      <c r="S117" s="167"/>
    </row>
    <row r="118" spans="1:19" ht="17.25" customHeight="1" x14ac:dyDescent="0.2">
      <c r="A118" s="54"/>
      <c r="B118" s="55"/>
      <c r="C118" s="55"/>
      <c r="D118" s="53"/>
      <c r="E118" s="268"/>
      <c r="F118" s="53"/>
      <c r="G118" s="268"/>
      <c r="H118" s="53"/>
      <c r="I118" s="57"/>
      <c r="J118" s="30"/>
      <c r="K118" s="167"/>
      <c r="L118" s="167"/>
      <c r="M118" s="167"/>
      <c r="N118" s="167"/>
      <c r="O118" s="167"/>
      <c r="P118" s="167"/>
      <c r="Q118" s="167"/>
      <c r="R118" s="167"/>
      <c r="S118" s="167"/>
    </row>
    <row r="119" spans="1:19" ht="17.25" customHeight="1" x14ac:dyDescent="0.2">
      <c r="A119" s="54"/>
      <c r="B119" s="55"/>
      <c r="C119" s="55"/>
      <c r="D119" s="53"/>
      <c r="E119" s="268"/>
      <c r="F119" s="53"/>
      <c r="G119" s="268"/>
      <c r="H119" s="53"/>
      <c r="I119" s="57"/>
      <c r="J119" s="30"/>
      <c r="K119" s="167"/>
      <c r="L119" s="167"/>
      <c r="M119" s="167"/>
      <c r="N119" s="167"/>
      <c r="O119" s="167"/>
      <c r="P119" s="167"/>
      <c r="Q119" s="167"/>
      <c r="R119" s="167"/>
      <c r="S119" s="167"/>
    </row>
    <row r="120" spans="1:19" ht="17.25" customHeight="1" x14ac:dyDescent="0.2">
      <c r="A120" s="54"/>
      <c r="B120" s="55"/>
      <c r="C120" s="55"/>
      <c r="D120" s="53"/>
      <c r="E120" s="268"/>
      <c r="F120" s="53"/>
      <c r="G120" s="268"/>
      <c r="H120" s="53"/>
      <c r="I120" s="57"/>
      <c r="J120" s="30"/>
      <c r="K120" s="167"/>
      <c r="L120" s="167"/>
      <c r="M120" s="167"/>
      <c r="N120" s="167"/>
      <c r="O120" s="167"/>
      <c r="P120" s="167"/>
      <c r="Q120" s="167"/>
      <c r="R120" s="167"/>
      <c r="S120" s="167"/>
    </row>
  </sheetData>
  <sheetProtection sheet="1" objects="1" scenarios="1"/>
  <mergeCells count="3">
    <mergeCell ref="A1:N1"/>
    <mergeCell ref="B3:D3"/>
    <mergeCell ref="B4:D4"/>
  </mergeCells>
  <dataValidations count="1">
    <dataValidation type="whole" allowBlank="1" showInputMessage="1" showErrorMessage="1" sqref="E3:E85 E114:E120 E89:E90 E94:E95 E99:E100 E104:E105 E110" xr:uid="{841B38ED-D104-4B08-B323-5CAA522E9787}">
      <formula1>0</formula1>
      <formula2>20</formula2>
    </dataValidation>
  </dataValidations>
  <hyperlinks>
    <hyperlink ref="A1:N1" location="Global!A1" display="Quiniela Mundial 2010" xr:uid="{550AD6F2-69FC-487A-8A9F-F18570AAD746}"/>
    <hyperlink ref="B4" r:id="rId1" xr:uid="{D8678CCB-E1F9-4716-8CCC-50813843F8F3}"/>
  </hyperlinks>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Sheet40"/>
  <dimension ref="A1:S120"/>
  <sheetViews>
    <sheetView workbookViewId="0">
      <selection activeCell="A2" sqref="A1:N1048576"/>
    </sheetView>
  </sheetViews>
  <sheetFormatPr defaultColWidth="9.140625" defaultRowHeight="17.25" customHeight="1" x14ac:dyDescent="0.2"/>
  <cols>
    <col min="1" max="1" width="12" style="270" customWidth="1"/>
    <col min="2" max="2" width="10.7109375" style="271" customWidth="1"/>
    <col min="3" max="3" width="6.85546875" style="271" bestFit="1" customWidth="1"/>
    <col min="4" max="4" width="12.42578125" style="157" customWidth="1"/>
    <col min="5" max="5" width="3.7109375" style="272" customWidth="1"/>
    <col min="6" max="6" width="5.42578125" style="157" customWidth="1"/>
    <col min="7" max="7" width="3.85546875" style="272" customWidth="1"/>
    <col min="8" max="8" width="13" style="157" customWidth="1"/>
    <col min="9" max="9" width="5.85546875" style="273" customWidth="1"/>
    <col min="10" max="10" width="3" style="10" customWidth="1"/>
    <col min="11" max="11" width="5" style="274" customWidth="1"/>
    <col min="12" max="12" width="5.28515625" style="274" customWidth="1"/>
    <col min="13" max="13" width="6.5703125" style="275" customWidth="1"/>
    <col min="14" max="14" width="7.7109375" style="10" bestFit="1" customWidth="1"/>
    <col min="15" max="16384" width="9.140625" style="157"/>
  </cols>
  <sheetData>
    <row r="1" spans="1:19" ht="26.25" customHeight="1" x14ac:dyDescent="0.35">
      <c r="A1" s="352" t="s">
        <v>82</v>
      </c>
      <c r="B1" s="352"/>
      <c r="C1" s="352"/>
      <c r="D1" s="352"/>
      <c r="E1" s="352"/>
      <c r="F1" s="352"/>
      <c r="G1" s="352"/>
      <c r="H1" s="352"/>
      <c r="I1" s="352"/>
      <c r="J1" s="352"/>
      <c r="K1" s="352"/>
      <c r="L1" s="352"/>
      <c r="M1" s="352"/>
      <c r="N1" s="352"/>
      <c r="O1" s="161"/>
      <c r="P1" s="161"/>
      <c r="Q1" s="161"/>
      <c r="R1" s="161"/>
      <c r="S1" s="161"/>
    </row>
    <row r="2" spans="1:19" ht="12.75" customHeight="1" x14ac:dyDescent="0.3">
      <c r="A2" s="28"/>
      <c r="B2" s="28"/>
      <c r="C2" s="28"/>
      <c r="D2" s="28"/>
      <c r="E2" s="1"/>
      <c r="F2" s="28"/>
      <c r="G2" s="1"/>
      <c r="H2" s="28"/>
      <c r="I2" s="28"/>
      <c r="J2" s="28"/>
      <c r="K2" s="33"/>
      <c r="L2" s="33"/>
      <c r="M2" s="28"/>
      <c r="N2" s="28"/>
      <c r="O2" s="161"/>
      <c r="P2" s="161"/>
      <c r="Q2" s="161"/>
      <c r="R2" s="161"/>
      <c r="S2" s="161"/>
    </row>
    <row r="3" spans="1:19" ht="17.25" customHeight="1" x14ac:dyDescent="0.2">
      <c r="A3" s="191" t="s">
        <v>17</v>
      </c>
      <c r="B3" s="353" t="s">
        <v>180</v>
      </c>
      <c r="C3" s="353"/>
      <c r="D3" s="353"/>
      <c r="E3" s="192"/>
      <c r="F3" s="193"/>
      <c r="G3" s="192"/>
      <c r="H3" s="194"/>
      <c r="I3" s="195"/>
      <c r="J3" s="29"/>
      <c r="K3" s="34"/>
      <c r="L3" s="34"/>
      <c r="M3" s="196"/>
      <c r="N3" s="29"/>
      <c r="O3" s="161"/>
      <c r="P3" s="161"/>
      <c r="Q3" s="161"/>
      <c r="R3" s="161"/>
      <c r="S3" s="161"/>
    </row>
    <row r="4" spans="1:19" ht="17.25" customHeight="1" thickBot="1" x14ac:dyDescent="0.25">
      <c r="A4" s="197" t="s">
        <v>18</v>
      </c>
      <c r="B4" s="354" t="s">
        <v>181</v>
      </c>
      <c r="C4" s="354"/>
      <c r="D4" s="354"/>
      <c r="E4" s="192"/>
      <c r="F4" s="196"/>
      <c r="G4" s="192"/>
      <c r="H4" s="196"/>
      <c r="I4" s="195"/>
      <c r="J4" s="29"/>
      <c r="K4" s="198"/>
      <c r="L4" s="198"/>
      <c r="M4" s="199"/>
      <c r="N4" s="29"/>
      <c r="O4" s="161"/>
      <c r="P4" s="161"/>
      <c r="Q4" s="161"/>
      <c r="R4" s="161"/>
      <c r="S4" s="161"/>
    </row>
    <row r="5" spans="1:19" ht="17.25" customHeight="1" thickBot="1" x14ac:dyDescent="0.25">
      <c r="A5" s="197"/>
      <c r="B5" s="200"/>
      <c r="C5" s="200"/>
      <c r="D5" s="201"/>
      <c r="E5" s="192"/>
      <c r="F5" s="196"/>
      <c r="G5" s="192"/>
      <c r="H5" s="196"/>
      <c r="I5" s="195"/>
      <c r="J5" s="29"/>
      <c r="K5" s="202" t="s">
        <v>19</v>
      </c>
      <c r="L5" s="203"/>
      <c r="M5" s="204"/>
      <c r="N5" s="29"/>
      <c r="O5" s="161"/>
      <c r="P5" s="161"/>
      <c r="Q5" s="161"/>
      <c r="R5" s="161"/>
      <c r="S5" s="161"/>
    </row>
    <row r="6" spans="1:19" s="168" customFormat="1" ht="34.5" customHeight="1" thickBot="1" x14ac:dyDescent="0.25">
      <c r="A6" s="205" t="s">
        <v>0</v>
      </c>
      <c r="B6" s="206" t="s">
        <v>1</v>
      </c>
      <c r="C6" s="206" t="s">
        <v>25</v>
      </c>
      <c r="D6" s="207" t="s">
        <v>2</v>
      </c>
      <c r="E6" s="208"/>
      <c r="F6" s="209" t="s">
        <v>20</v>
      </c>
      <c r="G6" s="208"/>
      <c r="H6" s="209" t="s">
        <v>3</v>
      </c>
      <c r="I6" s="209" t="s">
        <v>21</v>
      </c>
      <c r="J6" s="210"/>
      <c r="K6" s="211" t="s">
        <v>109</v>
      </c>
      <c r="L6" s="211" t="s">
        <v>112</v>
      </c>
      <c r="M6" s="212" t="s">
        <v>110</v>
      </c>
      <c r="N6" s="213" t="s">
        <v>111</v>
      </c>
      <c r="O6" s="165"/>
      <c r="P6" s="165"/>
      <c r="Q6" s="165"/>
      <c r="R6" s="165"/>
      <c r="S6" s="165"/>
    </row>
    <row r="7" spans="1:19" ht="17.25" customHeight="1" thickBot="1" x14ac:dyDescent="0.25">
      <c r="A7" s="214" t="str">
        <f>Global!A7</f>
        <v>GRUPO A (Group A)</v>
      </c>
      <c r="B7" s="215"/>
      <c r="C7" s="216"/>
      <c r="D7" s="215"/>
      <c r="E7" s="217"/>
      <c r="F7" s="215"/>
      <c r="G7" s="217"/>
      <c r="H7" s="215"/>
      <c r="I7" s="218"/>
      <c r="J7" s="77"/>
      <c r="K7" s="219"/>
      <c r="L7" s="219"/>
      <c r="M7" s="220"/>
      <c r="N7" s="221"/>
      <c r="O7" s="161"/>
      <c r="P7" s="161"/>
      <c r="Q7" s="161"/>
      <c r="R7" s="161"/>
      <c r="S7" s="161"/>
    </row>
    <row r="8" spans="1:19" s="158" customFormat="1" ht="30.95" customHeight="1" thickBot="1" x14ac:dyDescent="0.25">
      <c r="A8" s="276">
        <f>Global!A8</f>
        <v>44885</v>
      </c>
      <c r="B8" s="277">
        <f>Global!B8</f>
        <v>0.41666666666666669</v>
      </c>
      <c r="C8" s="278">
        <f>Global!C8</f>
        <v>1</v>
      </c>
      <c r="D8" s="279" t="str">
        <f>Global!D8</f>
        <v>Qatar</v>
      </c>
      <c r="E8" s="280">
        <v>1</v>
      </c>
      <c r="F8" s="281" t="s">
        <v>4</v>
      </c>
      <c r="G8" s="280">
        <v>1</v>
      </c>
      <c r="H8" s="282" t="str">
        <f>Global!H8</f>
        <v>Ecuador</v>
      </c>
      <c r="I8" s="283" t="str">
        <f t="shared" ref="I8:I13" si="0">IF(OR(E8="",G8=""),"",IF(E8&gt;G8,"L",IF(G8&gt;E8,"V","E")))</f>
        <v>E</v>
      </c>
      <c r="J8" s="284"/>
      <c r="K8" s="285">
        <f>IF(Global!E8="","",Global!E8)</f>
        <v>0</v>
      </c>
      <c r="L8" s="285">
        <f>IF(Global!G8="","",Global!G8)</f>
        <v>2</v>
      </c>
      <c r="M8" s="286" t="str">
        <f t="shared" ref="M8:M71" si="1">IF(OR(K8="",L8=""),"",IF(K8&gt;L8,"L",IF(L8&gt;K8,"V","E")))</f>
        <v>V</v>
      </c>
      <c r="N8" s="287">
        <f t="shared" ref="N8:N13" si="2">IF(M8="","",IF(AND(E8=K8,L8=G8),GPOSPuntosPorMarcador,0)+IF(M8=I8,GPOSPuntosPorGanador,0)+IF(E8-G8=K8-L8,GPOSPuntosPorDiferencia,0))</f>
        <v>0</v>
      </c>
      <c r="O8" s="166"/>
      <c r="P8" s="166"/>
      <c r="Q8" s="166"/>
      <c r="R8" s="166"/>
      <c r="S8" s="166"/>
    </row>
    <row r="9" spans="1:19" s="158" customFormat="1" ht="30.95" customHeight="1" thickBot="1" x14ac:dyDescent="0.25">
      <c r="A9" s="276">
        <f>Global!A9</f>
        <v>44886</v>
      </c>
      <c r="B9" s="288">
        <f>Global!B9</f>
        <v>0.41666666666666669</v>
      </c>
      <c r="C9" s="289">
        <f>Global!C9</f>
        <v>2</v>
      </c>
      <c r="D9" s="290" t="str">
        <f>Global!D9</f>
        <v>Senegal</v>
      </c>
      <c r="E9" s="291">
        <v>0</v>
      </c>
      <c r="F9" s="292" t="s">
        <v>4</v>
      </c>
      <c r="G9" s="291">
        <v>2</v>
      </c>
      <c r="H9" s="293" t="str">
        <f>Global!H9</f>
        <v>Holanda (Holland)</v>
      </c>
      <c r="I9" s="283" t="str">
        <f t="shared" si="0"/>
        <v>V</v>
      </c>
      <c r="J9" s="284"/>
      <c r="K9" s="285">
        <f>IF(Global!E9="","",Global!E9)</f>
        <v>0</v>
      </c>
      <c r="L9" s="285">
        <f>IF(Global!G9="","",Global!G9)</f>
        <v>2</v>
      </c>
      <c r="M9" s="294" t="str">
        <f t="shared" si="1"/>
        <v>V</v>
      </c>
      <c r="N9" s="287">
        <f t="shared" si="2"/>
        <v>3</v>
      </c>
      <c r="O9" s="166"/>
      <c r="P9" s="166"/>
      <c r="Q9" s="166"/>
      <c r="R9" s="166"/>
      <c r="S9" s="166"/>
    </row>
    <row r="10" spans="1:19" s="158" customFormat="1" ht="30.95" customHeight="1" thickBot="1" x14ac:dyDescent="0.25">
      <c r="A10" s="276">
        <f>Global!A10</f>
        <v>44890</v>
      </c>
      <c r="B10" s="288">
        <f>Global!B10</f>
        <v>0.29166666666666669</v>
      </c>
      <c r="C10" s="289">
        <f>Global!C10</f>
        <v>17</v>
      </c>
      <c r="D10" s="290" t="str">
        <f>Global!D10</f>
        <v>Qatar</v>
      </c>
      <c r="E10" s="291">
        <v>1</v>
      </c>
      <c r="F10" s="292" t="s">
        <v>4</v>
      </c>
      <c r="G10" s="291">
        <v>2</v>
      </c>
      <c r="H10" s="293" t="str">
        <f>Global!H10</f>
        <v>Senegal</v>
      </c>
      <c r="I10" s="283" t="str">
        <f t="shared" si="0"/>
        <v>V</v>
      </c>
      <c r="J10" s="284"/>
      <c r="K10" s="285">
        <f>IF(Global!E10="","",Global!E10)</f>
        <v>1</v>
      </c>
      <c r="L10" s="285">
        <f>IF(Global!G10="","",Global!G10)</f>
        <v>3</v>
      </c>
      <c r="M10" s="295" t="str">
        <f t="shared" si="1"/>
        <v>V</v>
      </c>
      <c r="N10" s="287">
        <f t="shared" si="2"/>
        <v>1</v>
      </c>
      <c r="O10" s="166"/>
      <c r="P10" s="166"/>
      <c r="Q10" s="166"/>
      <c r="R10" s="166"/>
      <c r="S10" s="166"/>
    </row>
    <row r="11" spans="1:19" s="158" customFormat="1" ht="30.95" customHeight="1" thickBot="1" x14ac:dyDescent="0.25">
      <c r="A11" s="276">
        <f>Global!A11</f>
        <v>44890</v>
      </c>
      <c r="B11" s="288">
        <f>Global!B11</f>
        <v>0.41666666666666669</v>
      </c>
      <c r="C11" s="289">
        <f>Global!C11</f>
        <v>18</v>
      </c>
      <c r="D11" s="290" t="str">
        <f>Global!D11</f>
        <v>Holanda (Holland)</v>
      </c>
      <c r="E11" s="291">
        <v>3</v>
      </c>
      <c r="F11" s="292" t="s">
        <v>4</v>
      </c>
      <c r="G11" s="291">
        <v>0</v>
      </c>
      <c r="H11" s="293" t="str">
        <f>Global!H11</f>
        <v>Ecuador</v>
      </c>
      <c r="I11" s="283" t="str">
        <f t="shared" si="0"/>
        <v>L</v>
      </c>
      <c r="J11" s="284"/>
      <c r="K11" s="285">
        <f>IF(Global!E11="","",Global!E11)</f>
        <v>1</v>
      </c>
      <c r="L11" s="285">
        <f>IF(Global!G11="","",Global!G11)</f>
        <v>1</v>
      </c>
      <c r="M11" s="296" t="str">
        <f t="shared" si="1"/>
        <v>E</v>
      </c>
      <c r="N11" s="287">
        <f t="shared" si="2"/>
        <v>0</v>
      </c>
      <c r="O11" s="166"/>
      <c r="P11" s="166"/>
      <c r="Q11" s="166"/>
      <c r="R11" s="166"/>
      <c r="S11" s="166"/>
    </row>
    <row r="12" spans="1:19" s="158" customFormat="1" ht="30.95" customHeight="1" thickBot="1" x14ac:dyDescent="0.25">
      <c r="A12" s="276">
        <f>Global!A12</f>
        <v>44894</v>
      </c>
      <c r="B12" s="288">
        <f>Global!B12</f>
        <v>0.375</v>
      </c>
      <c r="C12" s="289">
        <f>Global!C12</f>
        <v>33</v>
      </c>
      <c r="D12" s="290" t="str">
        <f>Global!D12</f>
        <v>Holanda (Holland)</v>
      </c>
      <c r="E12" s="291">
        <v>2</v>
      </c>
      <c r="F12" s="292" t="s">
        <v>4</v>
      </c>
      <c r="G12" s="291">
        <v>0</v>
      </c>
      <c r="H12" s="293" t="str">
        <f>Global!H12</f>
        <v>Qatar</v>
      </c>
      <c r="I12" s="283" t="str">
        <f t="shared" si="0"/>
        <v>L</v>
      </c>
      <c r="J12" s="284"/>
      <c r="K12" s="285">
        <f>IF(Global!E12="","",Global!E12)</f>
        <v>2</v>
      </c>
      <c r="L12" s="285">
        <f>IF(Global!G12="","",Global!G12)</f>
        <v>0</v>
      </c>
      <c r="M12" s="296" t="str">
        <f t="shared" si="1"/>
        <v>L</v>
      </c>
      <c r="N12" s="287">
        <f t="shared" si="2"/>
        <v>3</v>
      </c>
      <c r="O12" s="166"/>
      <c r="P12" s="166"/>
      <c r="Q12" s="166"/>
      <c r="R12" s="166"/>
      <c r="S12" s="166"/>
    </row>
    <row r="13" spans="1:19" s="158" customFormat="1" ht="30.95" customHeight="1" thickBot="1" x14ac:dyDescent="0.25">
      <c r="A13" s="276">
        <f>Global!A13</f>
        <v>44894</v>
      </c>
      <c r="B13" s="288">
        <f>Global!B13</f>
        <v>0.375</v>
      </c>
      <c r="C13" s="289">
        <f>Global!C13</f>
        <v>34</v>
      </c>
      <c r="D13" s="290" t="str">
        <f>Global!D13</f>
        <v>Ecuador</v>
      </c>
      <c r="E13" s="291">
        <v>1</v>
      </c>
      <c r="F13" s="292" t="s">
        <v>4</v>
      </c>
      <c r="G13" s="291">
        <v>1</v>
      </c>
      <c r="H13" s="293" t="str">
        <f>Global!H13</f>
        <v>Senegal</v>
      </c>
      <c r="I13" s="283" t="str">
        <f t="shared" si="0"/>
        <v>E</v>
      </c>
      <c r="J13" s="284"/>
      <c r="K13" s="285">
        <f>IF(Global!E13="","",Global!E13)</f>
        <v>1</v>
      </c>
      <c r="L13" s="285">
        <f>IF(Global!G13="","",Global!G13)</f>
        <v>2</v>
      </c>
      <c r="M13" s="296" t="str">
        <f t="shared" si="1"/>
        <v>V</v>
      </c>
      <c r="N13" s="287">
        <f t="shared" si="2"/>
        <v>0</v>
      </c>
      <c r="O13" s="166"/>
      <c r="P13" s="166"/>
      <c r="Q13" s="166"/>
      <c r="R13" s="166"/>
      <c r="S13" s="166"/>
    </row>
    <row r="14" spans="1:19" s="158" customFormat="1" ht="17.25" customHeight="1" thickBot="1" x14ac:dyDescent="0.25">
      <c r="A14" s="297" t="str">
        <f>Global!A14</f>
        <v>GRUPO B (Group B)</v>
      </c>
      <c r="B14" s="298"/>
      <c r="C14" s="299"/>
      <c r="D14" s="298"/>
      <c r="E14" s="300"/>
      <c r="F14" s="298"/>
      <c r="G14" s="300"/>
      <c r="H14" s="298"/>
      <c r="I14" s="301"/>
      <c r="J14" s="117"/>
      <c r="K14" s="302"/>
      <c r="L14" s="302"/>
      <c r="M14" s="303" t="str">
        <f t="shared" si="1"/>
        <v/>
      </c>
      <c r="N14" s="304"/>
      <c r="O14" s="166"/>
      <c r="P14" s="166"/>
      <c r="Q14" s="166"/>
      <c r="R14" s="166"/>
      <c r="S14" s="166"/>
    </row>
    <row r="15" spans="1:19" s="158" customFormat="1" ht="30.95" customHeight="1" thickBot="1" x14ac:dyDescent="0.25">
      <c r="A15" s="276">
        <f>Global!A15</f>
        <v>44886</v>
      </c>
      <c r="B15" s="305">
        <f>Global!B15</f>
        <v>0.29166666666666669</v>
      </c>
      <c r="C15" s="278">
        <f>Global!C15</f>
        <v>3</v>
      </c>
      <c r="D15" s="279" t="str">
        <f>Global!D15</f>
        <v>Inglaterra (England)</v>
      </c>
      <c r="E15" s="280">
        <v>3</v>
      </c>
      <c r="F15" s="281" t="s">
        <v>4</v>
      </c>
      <c r="G15" s="280">
        <v>1</v>
      </c>
      <c r="H15" s="282" t="str">
        <f>Global!H15</f>
        <v>Irán</v>
      </c>
      <c r="I15" s="283" t="str">
        <f t="shared" ref="I15:I20" si="3">IF(OR(E15="",G15=""),"",IF(E15&gt;G15,"L",IF(G15&gt;E15,"V","E")))</f>
        <v>L</v>
      </c>
      <c r="J15" s="284"/>
      <c r="K15" s="285">
        <f>IF(Global!E15="","",Global!E15)</f>
        <v>6</v>
      </c>
      <c r="L15" s="285">
        <f>IF(Global!G15="","",Global!G15)</f>
        <v>2</v>
      </c>
      <c r="M15" s="296" t="str">
        <f t="shared" si="1"/>
        <v>L</v>
      </c>
      <c r="N15" s="287">
        <f t="shared" ref="N15:N20" si="4">IF(M15="","",IF(AND(E15=K15,L15=G15),GPOSPuntosPorMarcador,0)+IF(M15=I15,GPOSPuntosPorGanador,0)+IF(E15-G15=K15-L15,GPOSPuntosPorDiferencia,0))</f>
        <v>1</v>
      </c>
      <c r="O15" s="166"/>
      <c r="P15" s="166"/>
      <c r="Q15" s="166"/>
      <c r="R15" s="166"/>
      <c r="S15" s="166"/>
    </row>
    <row r="16" spans="1:19" s="158" customFormat="1" ht="30.95" customHeight="1" thickBot="1" x14ac:dyDescent="0.25">
      <c r="A16" s="276">
        <f>Global!A16</f>
        <v>44886</v>
      </c>
      <c r="B16" s="306">
        <f>Global!B16</f>
        <v>0.54166666666666663</v>
      </c>
      <c r="C16" s="289">
        <f>Global!C16</f>
        <v>4</v>
      </c>
      <c r="D16" s="290" t="str">
        <f>Global!D16</f>
        <v>Estados Unidos (USA)</v>
      </c>
      <c r="E16" s="291">
        <v>2</v>
      </c>
      <c r="F16" s="292" t="s">
        <v>4</v>
      </c>
      <c r="G16" s="291">
        <v>2</v>
      </c>
      <c r="H16" s="293" t="str">
        <f>Global!H16</f>
        <v>Gales (Wales)</v>
      </c>
      <c r="I16" s="283" t="str">
        <f t="shared" si="3"/>
        <v>E</v>
      </c>
      <c r="J16" s="284"/>
      <c r="K16" s="285">
        <f>IF(Global!E16="","",Global!E16)</f>
        <v>1</v>
      </c>
      <c r="L16" s="285">
        <f>IF(Global!G16="","",Global!G16)</f>
        <v>1</v>
      </c>
      <c r="M16" s="296" t="str">
        <f t="shared" si="1"/>
        <v>E</v>
      </c>
      <c r="N16" s="287">
        <f t="shared" si="4"/>
        <v>2</v>
      </c>
      <c r="O16" s="166"/>
      <c r="P16" s="166"/>
      <c r="Q16" s="166"/>
      <c r="R16" s="166"/>
      <c r="S16" s="166"/>
    </row>
    <row r="17" spans="1:19" s="158" customFormat="1" ht="30.95" customHeight="1" thickBot="1" x14ac:dyDescent="0.25">
      <c r="A17" s="276">
        <f>Global!A17</f>
        <v>44890</v>
      </c>
      <c r="B17" s="306">
        <f>Global!B17</f>
        <v>0.54166666666666663</v>
      </c>
      <c r="C17" s="289">
        <f>Global!C17</f>
        <v>19</v>
      </c>
      <c r="D17" s="290" t="str">
        <f>Global!D17</f>
        <v>Inglaterra (England)</v>
      </c>
      <c r="E17" s="291">
        <v>2</v>
      </c>
      <c r="F17" s="292" t="s">
        <v>4</v>
      </c>
      <c r="G17" s="291">
        <v>1</v>
      </c>
      <c r="H17" s="293" t="str">
        <f>Global!H17</f>
        <v>Estados Unidos (USA)</v>
      </c>
      <c r="I17" s="283" t="str">
        <f t="shared" si="3"/>
        <v>L</v>
      </c>
      <c r="J17" s="284"/>
      <c r="K17" s="285">
        <f>IF(Global!E17="","",Global!E17)</f>
        <v>0</v>
      </c>
      <c r="L17" s="285">
        <f>IF(Global!G17="","",Global!G17)</f>
        <v>0</v>
      </c>
      <c r="M17" s="296" t="str">
        <f t="shared" si="1"/>
        <v>E</v>
      </c>
      <c r="N17" s="287">
        <f t="shared" si="4"/>
        <v>0</v>
      </c>
      <c r="O17" s="166"/>
      <c r="P17" s="166"/>
      <c r="Q17" s="166"/>
      <c r="R17" s="166"/>
      <c r="S17" s="166"/>
    </row>
    <row r="18" spans="1:19" s="158" customFormat="1" ht="30.95" customHeight="1" thickBot="1" x14ac:dyDescent="0.25">
      <c r="A18" s="276">
        <f>Global!A18</f>
        <v>44890</v>
      </c>
      <c r="B18" s="306">
        <f>Global!B18</f>
        <v>0.16666666666666666</v>
      </c>
      <c r="C18" s="289">
        <f>Global!C18</f>
        <v>20</v>
      </c>
      <c r="D18" s="290" t="str">
        <f>Global!D18</f>
        <v>Gales (Wales)</v>
      </c>
      <c r="E18" s="291">
        <v>1</v>
      </c>
      <c r="F18" s="292" t="s">
        <v>4</v>
      </c>
      <c r="G18" s="291">
        <v>0</v>
      </c>
      <c r="H18" s="293" t="str">
        <f>Global!H18</f>
        <v>Irán</v>
      </c>
      <c r="I18" s="283" t="str">
        <f t="shared" si="3"/>
        <v>L</v>
      </c>
      <c r="J18" s="284"/>
      <c r="K18" s="285">
        <f>IF(Global!E18="","",Global!E18)</f>
        <v>0</v>
      </c>
      <c r="L18" s="285">
        <f>IF(Global!G18="","",Global!G18)</f>
        <v>2</v>
      </c>
      <c r="M18" s="296" t="str">
        <f t="shared" si="1"/>
        <v>V</v>
      </c>
      <c r="N18" s="287">
        <f t="shared" si="4"/>
        <v>0</v>
      </c>
      <c r="O18" s="166"/>
      <c r="P18" s="166"/>
      <c r="Q18" s="166"/>
      <c r="R18" s="166"/>
      <c r="S18" s="166"/>
    </row>
    <row r="19" spans="1:19" s="158" customFormat="1" ht="30.95" customHeight="1" thickBot="1" x14ac:dyDescent="0.25">
      <c r="A19" s="276">
        <f>Global!A19</f>
        <v>44894</v>
      </c>
      <c r="B19" s="306">
        <f>Global!B19</f>
        <v>0.54166666666666663</v>
      </c>
      <c r="C19" s="289">
        <f>Global!C19</f>
        <v>35</v>
      </c>
      <c r="D19" s="290" t="str">
        <f>Global!D19</f>
        <v>Gales (Wales)</v>
      </c>
      <c r="E19" s="291">
        <v>1</v>
      </c>
      <c r="F19" s="292" t="s">
        <v>4</v>
      </c>
      <c r="G19" s="291">
        <v>2</v>
      </c>
      <c r="H19" s="293" t="str">
        <f>Global!H19</f>
        <v>Inglaterra (England)</v>
      </c>
      <c r="I19" s="283" t="str">
        <f t="shared" si="3"/>
        <v>V</v>
      </c>
      <c r="J19" s="284"/>
      <c r="K19" s="285">
        <f>IF(Global!E19="","",Global!E19)</f>
        <v>0</v>
      </c>
      <c r="L19" s="285">
        <f>IF(Global!G19="","",Global!G19)</f>
        <v>3</v>
      </c>
      <c r="M19" s="296" t="str">
        <f t="shared" si="1"/>
        <v>V</v>
      </c>
      <c r="N19" s="287">
        <f t="shared" si="4"/>
        <v>1</v>
      </c>
      <c r="O19" s="166"/>
      <c r="P19" s="166"/>
      <c r="Q19" s="166"/>
      <c r="R19" s="166"/>
      <c r="S19" s="166"/>
    </row>
    <row r="20" spans="1:19" s="158" customFormat="1" ht="30.95" customHeight="1" thickBot="1" x14ac:dyDescent="0.25">
      <c r="A20" s="276">
        <f>Global!A20</f>
        <v>44894</v>
      </c>
      <c r="B20" s="306">
        <f>Global!B20</f>
        <v>0.54166666666666663</v>
      </c>
      <c r="C20" s="289">
        <f>Global!C20</f>
        <v>36</v>
      </c>
      <c r="D20" s="290" t="str">
        <f>Global!D20</f>
        <v>Irán</v>
      </c>
      <c r="E20" s="291">
        <v>0</v>
      </c>
      <c r="F20" s="292" t="s">
        <v>4</v>
      </c>
      <c r="G20" s="291">
        <v>2</v>
      </c>
      <c r="H20" s="293" t="str">
        <f>Global!H20</f>
        <v>Estados Unidos (USA)</v>
      </c>
      <c r="I20" s="283" t="str">
        <f t="shared" si="3"/>
        <v>V</v>
      </c>
      <c r="J20" s="284"/>
      <c r="K20" s="285">
        <f>IF(Global!E20="","",Global!E20)</f>
        <v>0</v>
      </c>
      <c r="L20" s="285">
        <f>IF(Global!G20="","",Global!G20)</f>
        <v>1</v>
      </c>
      <c r="M20" s="296" t="str">
        <f t="shared" si="1"/>
        <v>V</v>
      </c>
      <c r="N20" s="287">
        <f t="shared" si="4"/>
        <v>1</v>
      </c>
      <c r="O20" s="166"/>
      <c r="P20" s="166"/>
      <c r="Q20" s="166"/>
      <c r="R20" s="166"/>
      <c r="S20" s="166"/>
    </row>
    <row r="21" spans="1:19" s="158" customFormat="1" ht="17.25" customHeight="1" thickBot="1" x14ac:dyDescent="0.25">
      <c r="A21" s="297" t="str">
        <f>Global!A21</f>
        <v>GRUPO C (Group C)</v>
      </c>
      <c r="B21" s="298"/>
      <c r="C21" s="299"/>
      <c r="D21" s="298"/>
      <c r="E21" s="300"/>
      <c r="F21" s="298"/>
      <c r="G21" s="300"/>
      <c r="H21" s="298"/>
      <c r="I21" s="301"/>
      <c r="J21" s="117"/>
      <c r="K21" s="302"/>
      <c r="L21" s="302"/>
      <c r="M21" s="303" t="str">
        <f t="shared" si="1"/>
        <v/>
      </c>
      <c r="N21" s="304"/>
      <c r="O21" s="166"/>
      <c r="P21" s="166"/>
      <c r="Q21" s="166"/>
      <c r="R21" s="166"/>
      <c r="S21" s="166"/>
    </row>
    <row r="22" spans="1:19" s="158" customFormat="1" ht="30.95" customHeight="1" thickBot="1" x14ac:dyDescent="0.25">
      <c r="A22" s="276">
        <f>Global!A22</f>
        <v>44887</v>
      </c>
      <c r="B22" s="305">
        <f>Global!B22</f>
        <v>0.16666666666666666</v>
      </c>
      <c r="C22" s="278">
        <f>Global!C22</f>
        <v>5</v>
      </c>
      <c r="D22" s="279" t="str">
        <f>Global!D22</f>
        <v>Argentina</v>
      </c>
      <c r="E22" s="280">
        <v>3</v>
      </c>
      <c r="F22" s="281" t="s">
        <v>4</v>
      </c>
      <c r="G22" s="280">
        <v>1</v>
      </c>
      <c r="H22" s="282" t="str">
        <f>Global!H22</f>
        <v>A. Saudita (Saudi A.)</v>
      </c>
      <c r="I22" s="283" t="str">
        <f t="shared" ref="I22:I27" si="5">IF(OR(E22="",G22=""),"",IF(E22&gt;G22,"L",IF(G22&gt;E22,"V","E")))</f>
        <v>L</v>
      </c>
      <c r="J22" s="284"/>
      <c r="K22" s="285">
        <f>IF(Global!E22="","",Global!E22)</f>
        <v>1</v>
      </c>
      <c r="L22" s="285">
        <f>IF(Global!G22="","",Global!G22)</f>
        <v>2</v>
      </c>
      <c r="M22" s="296" t="str">
        <f t="shared" si="1"/>
        <v>V</v>
      </c>
      <c r="N22" s="287">
        <f t="shared" ref="N22:N27" si="6">IF(M22="","",IF(AND(E22=K22,L22=G22),GPOSPuntosPorMarcador,0)+IF(M22=I22,GPOSPuntosPorGanador,0)+IF(E22-G22=K22-L22,GPOSPuntosPorDiferencia,0))</f>
        <v>0</v>
      </c>
      <c r="O22" s="166"/>
      <c r="P22" s="166"/>
      <c r="Q22" s="166"/>
      <c r="R22" s="166"/>
      <c r="S22" s="166"/>
    </row>
    <row r="23" spans="1:19" s="158" customFormat="1" ht="30.95" customHeight="1" thickBot="1" x14ac:dyDescent="0.25">
      <c r="A23" s="276">
        <f>Global!A23</f>
        <v>44887</v>
      </c>
      <c r="B23" s="306">
        <f>Global!B23</f>
        <v>0.41666666666666669</v>
      </c>
      <c r="C23" s="289">
        <f>Global!C23</f>
        <v>6</v>
      </c>
      <c r="D23" s="290" t="str">
        <f>Global!D23</f>
        <v>México</v>
      </c>
      <c r="E23" s="291">
        <v>1</v>
      </c>
      <c r="F23" s="292" t="s">
        <v>4</v>
      </c>
      <c r="G23" s="291">
        <v>1</v>
      </c>
      <c r="H23" s="293" t="str">
        <f>Global!H23</f>
        <v>Polonia (Poland)</v>
      </c>
      <c r="I23" s="283" t="str">
        <f t="shared" si="5"/>
        <v>E</v>
      </c>
      <c r="J23" s="284"/>
      <c r="K23" s="285">
        <f>IF(Global!E23="","",Global!E23)</f>
        <v>0</v>
      </c>
      <c r="L23" s="285">
        <f>IF(Global!G23="","",Global!G23)</f>
        <v>0</v>
      </c>
      <c r="M23" s="296" t="str">
        <f t="shared" si="1"/>
        <v>E</v>
      </c>
      <c r="N23" s="287">
        <f t="shared" si="6"/>
        <v>2</v>
      </c>
      <c r="O23" s="166"/>
      <c r="P23" s="166"/>
      <c r="Q23" s="166"/>
      <c r="R23" s="166"/>
      <c r="S23" s="166"/>
    </row>
    <row r="24" spans="1:19" s="158" customFormat="1" ht="30.95" customHeight="1" thickBot="1" x14ac:dyDescent="0.25">
      <c r="A24" s="276">
        <f>Global!A24</f>
        <v>44891</v>
      </c>
      <c r="B24" s="306">
        <f>Global!B24</f>
        <v>0.54166666666666663</v>
      </c>
      <c r="C24" s="289">
        <f>Global!C24</f>
        <v>22</v>
      </c>
      <c r="D24" s="290" t="str">
        <f>Global!D24</f>
        <v>Argentina</v>
      </c>
      <c r="E24" s="291">
        <v>2</v>
      </c>
      <c r="F24" s="292" t="s">
        <v>4</v>
      </c>
      <c r="G24" s="291">
        <v>0</v>
      </c>
      <c r="H24" s="293" t="str">
        <f>Global!H24</f>
        <v>México</v>
      </c>
      <c r="I24" s="283" t="str">
        <f t="shared" si="5"/>
        <v>L</v>
      </c>
      <c r="J24" s="284"/>
      <c r="K24" s="285">
        <f>IF(Global!E24="","",Global!E24)</f>
        <v>2</v>
      </c>
      <c r="L24" s="285">
        <f>IF(Global!G24="","",Global!G24)</f>
        <v>0</v>
      </c>
      <c r="M24" s="296" t="str">
        <f t="shared" si="1"/>
        <v>L</v>
      </c>
      <c r="N24" s="287">
        <f t="shared" si="6"/>
        <v>3</v>
      </c>
      <c r="O24" s="166"/>
      <c r="P24" s="166"/>
      <c r="Q24" s="166"/>
      <c r="R24" s="166"/>
      <c r="S24" s="166"/>
    </row>
    <row r="25" spans="1:19" s="158" customFormat="1" ht="30.95" customHeight="1" thickBot="1" x14ac:dyDescent="0.25">
      <c r="A25" s="276">
        <f>Global!A25</f>
        <v>44891</v>
      </c>
      <c r="B25" s="306">
        <f>Global!B25</f>
        <v>0.29166666666666669</v>
      </c>
      <c r="C25" s="289">
        <f>Global!C25</f>
        <v>23</v>
      </c>
      <c r="D25" s="290" t="str">
        <f>Global!D25</f>
        <v>Polonia (Poland)</v>
      </c>
      <c r="E25" s="291">
        <v>1</v>
      </c>
      <c r="F25" s="292" t="s">
        <v>4</v>
      </c>
      <c r="G25" s="291">
        <v>0</v>
      </c>
      <c r="H25" s="293" t="str">
        <f>Global!H25</f>
        <v>A. Saudita (Saudi A.)</v>
      </c>
      <c r="I25" s="283" t="str">
        <f t="shared" si="5"/>
        <v>L</v>
      </c>
      <c r="J25" s="284"/>
      <c r="K25" s="285">
        <f>IF(Global!E25="","",Global!E25)</f>
        <v>2</v>
      </c>
      <c r="L25" s="285">
        <f>IF(Global!G25="","",Global!G25)</f>
        <v>0</v>
      </c>
      <c r="M25" s="296" t="str">
        <f t="shared" si="1"/>
        <v>L</v>
      </c>
      <c r="N25" s="287">
        <f t="shared" si="6"/>
        <v>1</v>
      </c>
      <c r="O25" s="166"/>
      <c r="P25" s="166"/>
      <c r="Q25" s="166"/>
      <c r="R25" s="166"/>
      <c r="S25" s="166"/>
    </row>
    <row r="26" spans="1:19" s="158" customFormat="1" ht="30.95" customHeight="1" thickBot="1" x14ac:dyDescent="0.25">
      <c r="A26" s="276">
        <f>Global!A26</f>
        <v>44895</v>
      </c>
      <c r="B26" s="306">
        <f>Global!B26</f>
        <v>0.54166666666666663</v>
      </c>
      <c r="C26" s="289">
        <f>Global!C26</f>
        <v>37</v>
      </c>
      <c r="D26" s="290" t="str">
        <f>Global!D26</f>
        <v>Polonia (Poland)</v>
      </c>
      <c r="E26" s="291">
        <v>1</v>
      </c>
      <c r="F26" s="292" t="s">
        <v>4</v>
      </c>
      <c r="G26" s="291">
        <v>2</v>
      </c>
      <c r="H26" s="293" t="str">
        <f>Global!H26</f>
        <v>Argentina</v>
      </c>
      <c r="I26" s="283" t="str">
        <f t="shared" si="5"/>
        <v>V</v>
      </c>
      <c r="J26" s="284"/>
      <c r="K26" s="285">
        <f>IF(Global!E26="","",Global!E26)</f>
        <v>0</v>
      </c>
      <c r="L26" s="285">
        <f>IF(Global!G26="","",Global!G26)</f>
        <v>2</v>
      </c>
      <c r="M26" s="296" t="str">
        <f t="shared" si="1"/>
        <v>V</v>
      </c>
      <c r="N26" s="287">
        <f t="shared" si="6"/>
        <v>1</v>
      </c>
      <c r="O26" s="166"/>
      <c r="P26" s="166"/>
      <c r="Q26" s="166"/>
      <c r="R26" s="166"/>
      <c r="S26" s="166"/>
    </row>
    <row r="27" spans="1:19" s="158" customFormat="1" ht="30.95" customHeight="1" thickBot="1" x14ac:dyDescent="0.25">
      <c r="A27" s="276">
        <f>Global!A27</f>
        <v>44895</v>
      </c>
      <c r="B27" s="306">
        <f>Global!B27</f>
        <v>0.54166666666666663</v>
      </c>
      <c r="C27" s="289">
        <f>Global!C27</f>
        <v>38</v>
      </c>
      <c r="D27" s="290" t="str">
        <f>Global!D27</f>
        <v>A. Saudita (Saudi A.)</v>
      </c>
      <c r="E27" s="291">
        <v>0</v>
      </c>
      <c r="F27" s="292" t="s">
        <v>4</v>
      </c>
      <c r="G27" s="291">
        <v>1</v>
      </c>
      <c r="H27" s="293" t="str">
        <f>Global!H27</f>
        <v>México</v>
      </c>
      <c r="I27" s="283" t="str">
        <f t="shared" si="5"/>
        <v>V</v>
      </c>
      <c r="J27" s="284"/>
      <c r="K27" s="285">
        <f>IF(Global!E27="","",Global!E27)</f>
        <v>1</v>
      </c>
      <c r="L27" s="285">
        <f>IF(Global!G27="","",Global!G27)</f>
        <v>2</v>
      </c>
      <c r="M27" s="296" t="str">
        <f t="shared" si="1"/>
        <v>V</v>
      </c>
      <c r="N27" s="287">
        <f t="shared" si="6"/>
        <v>2</v>
      </c>
      <c r="O27" s="166"/>
      <c r="P27" s="166"/>
      <c r="Q27" s="166"/>
      <c r="R27" s="166"/>
      <c r="S27" s="166"/>
    </row>
    <row r="28" spans="1:19" s="158" customFormat="1" ht="17.25" customHeight="1" thickBot="1" x14ac:dyDescent="0.25">
      <c r="A28" s="297" t="str">
        <f>Global!A28</f>
        <v>GRUPO D (Group D )</v>
      </c>
      <c r="B28" s="298"/>
      <c r="C28" s="299"/>
      <c r="D28" s="298"/>
      <c r="E28" s="300"/>
      <c r="F28" s="298"/>
      <c r="G28" s="300"/>
      <c r="H28" s="298"/>
      <c r="I28" s="301"/>
      <c r="J28" s="117"/>
      <c r="K28" s="302"/>
      <c r="L28" s="302"/>
      <c r="M28" s="303" t="str">
        <f t="shared" si="1"/>
        <v/>
      </c>
      <c r="N28" s="304"/>
      <c r="O28" s="166"/>
      <c r="P28" s="166"/>
      <c r="Q28" s="166"/>
      <c r="R28" s="166"/>
      <c r="S28" s="166"/>
    </row>
    <row r="29" spans="1:19" s="158" customFormat="1" ht="30.95" customHeight="1" thickBot="1" x14ac:dyDescent="0.25">
      <c r="A29" s="276">
        <f>Global!A29</f>
        <v>44887</v>
      </c>
      <c r="B29" s="305">
        <f>Global!B29</f>
        <v>0.54166666666666663</v>
      </c>
      <c r="C29" s="278">
        <f>Global!C29</f>
        <v>7</v>
      </c>
      <c r="D29" s="279" t="str">
        <f>Global!D29</f>
        <v>Francia (France)</v>
      </c>
      <c r="E29" s="280">
        <v>2</v>
      </c>
      <c r="F29" s="281" t="s">
        <v>4</v>
      </c>
      <c r="G29" s="280">
        <v>1</v>
      </c>
      <c r="H29" s="282" t="str">
        <f>Global!H29</f>
        <v>Australia</v>
      </c>
      <c r="I29" s="283" t="str">
        <f t="shared" ref="I29:I34" si="7">IF(OR(E29="",G29=""),"",IF(E29&gt;G29,"L",IF(G29&gt;E29,"V","E")))</f>
        <v>L</v>
      </c>
      <c r="J29" s="284"/>
      <c r="K29" s="285">
        <f>IF(Global!E29="","",Global!E29)</f>
        <v>4</v>
      </c>
      <c r="L29" s="285">
        <f>IF(Global!G29="","",Global!G29)</f>
        <v>1</v>
      </c>
      <c r="M29" s="296" t="str">
        <f t="shared" si="1"/>
        <v>L</v>
      </c>
      <c r="N29" s="287">
        <f t="shared" ref="N29:N34" si="8">IF(M29="","",IF(AND(E29=K29,L29=G29),GPOSPuntosPorMarcador,0)+IF(M29=I29,GPOSPuntosPorGanador,0)+IF(E29-G29=K29-L29,GPOSPuntosPorDiferencia,0))</f>
        <v>1</v>
      </c>
      <c r="O29" s="166"/>
      <c r="P29" s="166"/>
      <c r="Q29" s="166"/>
      <c r="R29" s="166"/>
      <c r="S29" s="166"/>
    </row>
    <row r="30" spans="1:19" s="158" customFormat="1" ht="30.95" customHeight="1" thickBot="1" x14ac:dyDescent="0.25">
      <c r="A30" s="276">
        <f>Global!A30</f>
        <v>44887</v>
      </c>
      <c r="B30" s="306">
        <f>Global!B30</f>
        <v>0.29166666666666669</v>
      </c>
      <c r="C30" s="289">
        <f>Global!C30</f>
        <v>8</v>
      </c>
      <c r="D30" s="290" t="str">
        <f>Global!D30</f>
        <v>Dinamarca (Denmark)</v>
      </c>
      <c r="E30" s="291">
        <v>1</v>
      </c>
      <c r="F30" s="292" t="s">
        <v>4</v>
      </c>
      <c r="G30" s="291">
        <v>0</v>
      </c>
      <c r="H30" s="293" t="str">
        <f>Global!H30</f>
        <v>Túnez (Tunisia)</v>
      </c>
      <c r="I30" s="283" t="str">
        <f t="shared" si="7"/>
        <v>L</v>
      </c>
      <c r="J30" s="284"/>
      <c r="K30" s="285">
        <f>IF(Global!E30="","",Global!E30)</f>
        <v>0</v>
      </c>
      <c r="L30" s="285">
        <f>IF(Global!G30="","",Global!G30)</f>
        <v>0</v>
      </c>
      <c r="M30" s="296" t="str">
        <f t="shared" si="1"/>
        <v>E</v>
      </c>
      <c r="N30" s="287">
        <f t="shared" si="8"/>
        <v>0</v>
      </c>
      <c r="O30" s="166"/>
      <c r="P30" s="166"/>
      <c r="Q30" s="166"/>
      <c r="R30" s="166"/>
      <c r="S30" s="166"/>
    </row>
    <row r="31" spans="1:19" s="158" customFormat="1" ht="30.95" customHeight="1" thickBot="1" x14ac:dyDescent="0.25">
      <c r="A31" s="276">
        <f>Global!A31</f>
        <v>44891</v>
      </c>
      <c r="B31" s="306">
        <f>Global!B31</f>
        <v>0.41666666666666669</v>
      </c>
      <c r="C31" s="289">
        <f>Global!C31</f>
        <v>21</v>
      </c>
      <c r="D31" s="290" t="str">
        <f>Global!D31</f>
        <v>Francia (France)</v>
      </c>
      <c r="E31" s="291">
        <v>2</v>
      </c>
      <c r="F31" s="292" t="s">
        <v>4</v>
      </c>
      <c r="G31" s="291">
        <v>0</v>
      </c>
      <c r="H31" s="293" t="str">
        <f>Global!H31</f>
        <v>Dinamarca (Denmark)</v>
      </c>
      <c r="I31" s="283" t="str">
        <f t="shared" si="7"/>
        <v>L</v>
      </c>
      <c r="J31" s="284"/>
      <c r="K31" s="285">
        <f>IF(Global!E31="","",Global!E31)</f>
        <v>2</v>
      </c>
      <c r="L31" s="285">
        <f>IF(Global!G31="","",Global!G31)</f>
        <v>1</v>
      </c>
      <c r="M31" s="296" t="str">
        <f t="shared" si="1"/>
        <v>L</v>
      </c>
      <c r="N31" s="287">
        <f t="shared" si="8"/>
        <v>1</v>
      </c>
      <c r="O31" s="166"/>
      <c r="P31" s="166"/>
      <c r="Q31" s="166"/>
      <c r="R31" s="166"/>
      <c r="S31" s="166"/>
    </row>
    <row r="32" spans="1:19" s="158" customFormat="1" ht="30.95" customHeight="1" thickBot="1" x14ac:dyDescent="0.25">
      <c r="A32" s="276">
        <f>Global!A32</f>
        <v>44891</v>
      </c>
      <c r="B32" s="306">
        <f>Global!B32</f>
        <v>0.16666666666666666</v>
      </c>
      <c r="C32" s="289">
        <f>Global!C32</f>
        <v>24</v>
      </c>
      <c r="D32" s="290" t="str">
        <f>Global!D32</f>
        <v>Túnez (Tunisia)</v>
      </c>
      <c r="E32" s="291">
        <v>0</v>
      </c>
      <c r="F32" s="292" t="s">
        <v>4</v>
      </c>
      <c r="G32" s="291">
        <v>0</v>
      </c>
      <c r="H32" s="293" t="str">
        <f>Global!H32</f>
        <v>Australia</v>
      </c>
      <c r="I32" s="283" t="str">
        <f t="shared" si="7"/>
        <v>E</v>
      </c>
      <c r="J32" s="284"/>
      <c r="K32" s="285">
        <f>IF(Global!E32="","",Global!E32)</f>
        <v>0</v>
      </c>
      <c r="L32" s="285">
        <f>IF(Global!G32="","",Global!G32)</f>
        <v>1</v>
      </c>
      <c r="M32" s="296" t="str">
        <f t="shared" si="1"/>
        <v>V</v>
      </c>
      <c r="N32" s="287">
        <f t="shared" si="8"/>
        <v>0</v>
      </c>
      <c r="O32" s="166"/>
      <c r="P32" s="166"/>
      <c r="Q32" s="166"/>
      <c r="R32" s="166"/>
      <c r="S32" s="166"/>
    </row>
    <row r="33" spans="1:19" s="158" customFormat="1" ht="30.95" customHeight="1" thickBot="1" x14ac:dyDescent="0.25">
      <c r="A33" s="276">
        <f>Global!A33</f>
        <v>44895</v>
      </c>
      <c r="B33" s="306">
        <f>Global!B33</f>
        <v>0.375</v>
      </c>
      <c r="C33" s="289">
        <f>Global!C33</f>
        <v>39</v>
      </c>
      <c r="D33" s="290" t="str">
        <f>Global!D33</f>
        <v>Túnez (Tunisia)</v>
      </c>
      <c r="E33" s="291">
        <v>0</v>
      </c>
      <c r="F33" s="292" t="s">
        <v>4</v>
      </c>
      <c r="G33" s="291">
        <v>3</v>
      </c>
      <c r="H33" s="293" t="str">
        <f>Global!H33</f>
        <v>Francia (France)</v>
      </c>
      <c r="I33" s="283" t="str">
        <f t="shared" si="7"/>
        <v>V</v>
      </c>
      <c r="J33" s="284"/>
      <c r="K33" s="285">
        <f>IF(Global!E33="","",Global!E33)</f>
        <v>1</v>
      </c>
      <c r="L33" s="285">
        <f>IF(Global!G33="","",Global!G33)</f>
        <v>0</v>
      </c>
      <c r="M33" s="296" t="str">
        <f t="shared" si="1"/>
        <v>L</v>
      </c>
      <c r="N33" s="287">
        <f t="shared" si="8"/>
        <v>0</v>
      </c>
      <c r="O33" s="166"/>
      <c r="P33" s="166"/>
      <c r="Q33" s="166"/>
      <c r="R33" s="166"/>
      <c r="S33" s="166"/>
    </row>
    <row r="34" spans="1:19" s="158" customFormat="1" ht="30.95" customHeight="1" thickBot="1" x14ac:dyDescent="0.25">
      <c r="A34" s="276">
        <f>Global!A34</f>
        <v>44895</v>
      </c>
      <c r="B34" s="306">
        <f>Global!B34</f>
        <v>0.375</v>
      </c>
      <c r="C34" s="289">
        <f>Global!C34</f>
        <v>40</v>
      </c>
      <c r="D34" s="290" t="str">
        <f>Global!D34</f>
        <v>Australia</v>
      </c>
      <c r="E34" s="291">
        <v>1</v>
      </c>
      <c r="F34" s="292" t="s">
        <v>4</v>
      </c>
      <c r="G34" s="291">
        <v>1</v>
      </c>
      <c r="H34" s="293" t="str">
        <f>Global!H34</f>
        <v>Dinamarca (Denmark)</v>
      </c>
      <c r="I34" s="283" t="str">
        <f t="shared" si="7"/>
        <v>E</v>
      </c>
      <c r="J34" s="284"/>
      <c r="K34" s="285">
        <f>IF(Global!E34="","",Global!E34)</f>
        <v>1</v>
      </c>
      <c r="L34" s="285">
        <f>IF(Global!G34="","",Global!G34)</f>
        <v>0</v>
      </c>
      <c r="M34" s="296" t="str">
        <f t="shared" si="1"/>
        <v>L</v>
      </c>
      <c r="N34" s="287">
        <f t="shared" si="8"/>
        <v>0</v>
      </c>
      <c r="O34" s="166"/>
      <c r="P34" s="166"/>
      <c r="Q34" s="166"/>
      <c r="R34" s="166"/>
      <c r="S34" s="166"/>
    </row>
    <row r="35" spans="1:19" s="158" customFormat="1" ht="17.25" customHeight="1" thickBot="1" x14ac:dyDescent="0.25">
      <c r="A35" s="297" t="str">
        <f>Global!A35</f>
        <v>Grupo E  (Group  E)</v>
      </c>
      <c r="B35" s="298"/>
      <c r="C35" s="299"/>
      <c r="D35" s="298"/>
      <c r="E35" s="300"/>
      <c r="F35" s="298"/>
      <c r="G35" s="300"/>
      <c r="H35" s="298"/>
      <c r="I35" s="301"/>
      <c r="J35" s="117"/>
      <c r="K35" s="302"/>
      <c r="L35" s="302"/>
      <c r="M35" s="303" t="str">
        <f t="shared" si="1"/>
        <v/>
      </c>
      <c r="N35" s="304"/>
      <c r="O35" s="166"/>
      <c r="P35" s="166"/>
      <c r="Q35" s="166"/>
      <c r="R35" s="166"/>
      <c r="S35" s="166"/>
    </row>
    <row r="36" spans="1:19" s="158" customFormat="1" ht="30.95" customHeight="1" thickBot="1" x14ac:dyDescent="0.25">
      <c r="A36" s="276">
        <f>Global!A36</f>
        <v>44888</v>
      </c>
      <c r="B36" s="305">
        <f>Global!B36</f>
        <v>0.41666666666666669</v>
      </c>
      <c r="C36" s="278">
        <f>Global!C36</f>
        <v>9</v>
      </c>
      <c r="D36" s="279" t="str">
        <f>Global!D36</f>
        <v>España (Spain)</v>
      </c>
      <c r="E36" s="280">
        <v>3</v>
      </c>
      <c r="F36" s="281" t="s">
        <v>4</v>
      </c>
      <c r="G36" s="280">
        <v>0</v>
      </c>
      <c r="H36" s="282" t="str">
        <f>Global!H36</f>
        <v>Costa Rica</v>
      </c>
      <c r="I36" s="283" t="str">
        <f t="shared" ref="I36:I41" si="9">IF(OR(E36="",G36=""),"",IF(E36&gt;G36,"L",IF(G36&gt;E36,"V","E")))</f>
        <v>L</v>
      </c>
      <c r="J36" s="284"/>
      <c r="K36" s="285">
        <f>IF(Global!E36="","",Global!E36)</f>
        <v>7</v>
      </c>
      <c r="L36" s="285">
        <f>IF(Global!G36="","",Global!G36)</f>
        <v>0</v>
      </c>
      <c r="M36" s="296" t="str">
        <f t="shared" si="1"/>
        <v>L</v>
      </c>
      <c r="N36" s="287">
        <f t="shared" ref="N36:N41" si="10">IF(M36="","",IF(AND(E36=K36,L36=G36),GPOSPuntosPorMarcador,0)+IF(M36=I36,GPOSPuntosPorGanador,0)+IF(E36-G36=K36-L36,GPOSPuntosPorDiferencia,0))</f>
        <v>1</v>
      </c>
      <c r="O36" s="166"/>
      <c r="P36" s="166"/>
      <c r="Q36" s="166"/>
      <c r="R36" s="166"/>
      <c r="S36" s="166"/>
    </row>
    <row r="37" spans="1:19" s="158" customFormat="1" ht="30.95" customHeight="1" thickBot="1" x14ac:dyDescent="0.25">
      <c r="A37" s="276">
        <f>Global!A37</f>
        <v>44888</v>
      </c>
      <c r="B37" s="306">
        <f>Global!B37</f>
        <v>0.29166666666666669</v>
      </c>
      <c r="C37" s="289">
        <f>Global!C37</f>
        <v>10</v>
      </c>
      <c r="D37" s="290" t="str">
        <f>Global!D37</f>
        <v>Alemania (Germany)</v>
      </c>
      <c r="E37" s="291">
        <v>2</v>
      </c>
      <c r="F37" s="292" t="s">
        <v>4</v>
      </c>
      <c r="G37" s="291">
        <v>1</v>
      </c>
      <c r="H37" s="293" t="str">
        <f>Global!H37</f>
        <v>Japón (Japan)</v>
      </c>
      <c r="I37" s="283" t="str">
        <f t="shared" si="9"/>
        <v>L</v>
      </c>
      <c r="J37" s="284"/>
      <c r="K37" s="285">
        <f>IF(Global!E37="","",Global!E37)</f>
        <v>1</v>
      </c>
      <c r="L37" s="285">
        <f>IF(Global!G37="","",Global!G37)</f>
        <v>2</v>
      </c>
      <c r="M37" s="296" t="str">
        <f t="shared" si="1"/>
        <v>V</v>
      </c>
      <c r="N37" s="287">
        <f t="shared" si="10"/>
        <v>0</v>
      </c>
      <c r="O37" s="166"/>
      <c r="P37" s="166"/>
      <c r="Q37" s="166"/>
      <c r="R37" s="166"/>
      <c r="S37" s="166"/>
    </row>
    <row r="38" spans="1:19" s="158" customFormat="1" ht="30.95" customHeight="1" thickBot="1" x14ac:dyDescent="0.25">
      <c r="A38" s="276">
        <f>Global!A38</f>
        <v>44892</v>
      </c>
      <c r="B38" s="306">
        <f>Global!B38</f>
        <v>0.54166666666666663</v>
      </c>
      <c r="C38" s="289">
        <f>Global!C38</f>
        <v>25</v>
      </c>
      <c r="D38" s="290" t="str">
        <f>Global!D38</f>
        <v>España (Spain)</v>
      </c>
      <c r="E38" s="291">
        <v>2</v>
      </c>
      <c r="F38" s="292" t="s">
        <v>4</v>
      </c>
      <c r="G38" s="291">
        <v>2</v>
      </c>
      <c r="H38" s="293" t="str">
        <f>Global!H38</f>
        <v>Alemania (Germany)</v>
      </c>
      <c r="I38" s="283" t="str">
        <f t="shared" si="9"/>
        <v>E</v>
      </c>
      <c r="J38" s="284"/>
      <c r="K38" s="285">
        <f>IF(Global!E38="","",Global!E38)</f>
        <v>1</v>
      </c>
      <c r="L38" s="285">
        <f>IF(Global!G38="","",Global!G38)</f>
        <v>1</v>
      </c>
      <c r="M38" s="296" t="str">
        <f t="shared" si="1"/>
        <v>E</v>
      </c>
      <c r="N38" s="287">
        <f t="shared" si="10"/>
        <v>2</v>
      </c>
      <c r="O38" s="166"/>
      <c r="P38" s="166"/>
      <c r="Q38" s="166"/>
      <c r="R38" s="166"/>
      <c r="S38" s="166"/>
    </row>
    <row r="39" spans="1:19" s="158" customFormat="1" ht="30.95" customHeight="1" thickBot="1" x14ac:dyDescent="0.25">
      <c r="A39" s="276">
        <f>Global!A39</f>
        <v>44892</v>
      </c>
      <c r="B39" s="306">
        <f>Global!B39</f>
        <v>0.16666666666666666</v>
      </c>
      <c r="C39" s="289">
        <f>Global!C39</f>
        <v>26</v>
      </c>
      <c r="D39" s="290" t="str">
        <f>Global!D39</f>
        <v>Japón (Japan)</v>
      </c>
      <c r="E39" s="280">
        <v>2</v>
      </c>
      <c r="F39" s="292" t="s">
        <v>4</v>
      </c>
      <c r="G39" s="280">
        <v>0</v>
      </c>
      <c r="H39" s="293" t="str">
        <f>Global!H39</f>
        <v>Costa Rica</v>
      </c>
      <c r="I39" s="283" t="str">
        <f t="shared" si="9"/>
        <v>L</v>
      </c>
      <c r="J39" s="284"/>
      <c r="K39" s="285">
        <f>IF(Global!E39="","",Global!E39)</f>
        <v>0</v>
      </c>
      <c r="L39" s="285">
        <f>IF(Global!G39="","",Global!G39)</f>
        <v>1</v>
      </c>
      <c r="M39" s="296" t="str">
        <f t="shared" si="1"/>
        <v>V</v>
      </c>
      <c r="N39" s="287">
        <f t="shared" si="10"/>
        <v>0</v>
      </c>
      <c r="O39" s="166"/>
      <c r="P39" s="166"/>
      <c r="Q39" s="166"/>
      <c r="R39" s="166"/>
      <c r="S39" s="166"/>
    </row>
    <row r="40" spans="1:19" s="158" customFormat="1" ht="30.95" customHeight="1" thickBot="1" x14ac:dyDescent="0.25">
      <c r="A40" s="276">
        <f>Global!A40</f>
        <v>44896</v>
      </c>
      <c r="B40" s="306">
        <f>Global!B40</f>
        <v>0.54166666666666663</v>
      </c>
      <c r="C40" s="289">
        <f>Global!C40</f>
        <v>43</v>
      </c>
      <c r="D40" s="290" t="str">
        <f>Global!D40</f>
        <v>Japón (Japan)</v>
      </c>
      <c r="E40" s="307">
        <v>1</v>
      </c>
      <c r="F40" s="292" t="s">
        <v>4</v>
      </c>
      <c r="G40" s="307">
        <v>3</v>
      </c>
      <c r="H40" s="293" t="str">
        <f>Global!H40</f>
        <v>España (Spain)</v>
      </c>
      <c r="I40" s="283" t="str">
        <f t="shared" si="9"/>
        <v>V</v>
      </c>
      <c r="J40" s="284"/>
      <c r="K40" s="285">
        <f>IF(Global!E40="","",Global!E40)</f>
        <v>2</v>
      </c>
      <c r="L40" s="285">
        <f>IF(Global!G40="","",Global!G40)</f>
        <v>1</v>
      </c>
      <c r="M40" s="296" t="str">
        <f t="shared" si="1"/>
        <v>L</v>
      </c>
      <c r="N40" s="287">
        <f t="shared" si="10"/>
        <v>0</v>
      </c>
      <c r="O40" s="166"/>
      <c r="P40" s="166"/>
      <c r="Q40" s="166"/>
      <c r="R40" s="166"/>
      <c r="S40" s="166"/>
    </row>
    <row r="41" spans="1:19" s="158" customFormat="1" ht="30.95" customHeight="1" thickBot="1" x14ac:dyDescent="0.25">
      <c r="A41" s="276">
        <f>Global!A41</f>
        <v>44896</v>
      </c>
      <c r="B41" s="306">
        <f>Global!B41</f>
        <v>0.54166666666666663</v>
      </c>
      <c r="C41" s="289">
        <f>Global!C41</f>
        <v>44</v>
      </c>
      <c r="D41" s="290" t="str">
        <f>Global!D41</f>
        <v>Costa Rica</v>
      </c>
      <c r="E41" s="280">
        <v>0</v>
      </c>
      <c r="F41" s="292" t="s">
        <v>4</v>
      </c>
      <c r="G41" s="280">
        <v>3</v>
      </c>
      <c r="H41" s="293" t="str">
        <f>Global!H41</f>
        <v>Alemania (Germany)</v>
      </c>
      <c r="I41" s="283" t="str">
        <f t="shared" si="9"/>
        <v>V</v>
      </c>
      <c r="J41" s="284"/>
      <c r="K41" s="285">
        <f>IF(Global!E41="","",Global!E41)</f>
        <v>2</v>
      </c>
      <c r="L41" s="285">
        <f>IF(Global!G41="","",Global!G41)</f>
        <v>4</v>
      </c>
      <c r="M41" s="296" t="str">
        <f t="shared" si="1"/>
        <v>V</v>
      </c>
      <c r="N41" s="287">
        <f t="shared" si="10"/>
        <v>1</v>
      </c>
      <c r="O41" s="166"/>
      <c r="P41" s="166"/>
      <c r="Q41" s="166"/>
      <c r="R41" s="166"/>
      <c r="S41" s="166"/>
    </row>
    <row r="42" spans="1:19" s="158" customFormat="1" ht="17.25" customHeight="1" thickBot="1" x14ac:dyDescent="0.25">
      <c r="A42" s="297" t="str">
        <f>Global!A42</f>
        <v>GRUPO F (Group F )</v>
      </c>
      <c r="B42" s="298"/>
      <c r="C42" s="299"/>
      <c r="D42" s="298"/>
      <c r="E42" s="300"/>
      <c r="F42" s="298"/>
      <c r="G42" s="300"/>
      <c r="H42" s="298"/>
      <c r="I42" s="301"/>
      <c r="J42" s="117"/>
      <c r="K42" s="302"/>
      <c r="L42" s="302"/>
      <c r="M42" s="303" t="str">
        <f t="shared" si="1"/>
        <v/>
      </c>
      <c r="N42" s="304"/>
      <c r="O42" s="166"/>
      <c r="P42" s="166"/>
      <c r="Q42" s="166"/>
      <c r="R42" s="166"/>
      <c r="S42" s="166"/>
    </row>
    <row r="43" spans="1:19" s="158" customFormat="1" ht="30.95" customHeight="1" thickBot="1" x14ac:dyDescent="0.25">
      <c r="A43" s="276">
        <f>Global!A43</f>
        <v>44888</v>
      </c>
      <c r="B43" s="305">
        <f>Global!B43</f>
        <v>0.54166666666666663</v>
      </c>
      <c r="C43" s="278">
        <f>Global!C43</f>
        <v>11</v>
      </c>
      <c r="D43" s="279" t="str">
        <f>Global!D43</f>
        <v>Bélgica (Belgium)</v>
      </c>
      <c r="E43" s="280">
        <v>2</v>
      </c>
      <c r="F43" s="281" t="s">
        <v>4</v>
      </c>
      <c r="G43" s="280">
        <v>0</v>
      </c>
      <c r="H43" s="282" t="str">
        <f>Global!H43</f>
        <v>Canada</v>
      </c>
      <c r="I43" s="283" t="str">
        <f t="shared" ref="I43:I48" si="11">IF(OR(E43="",G43=""),"",IF(E43&gt;G43,"L",IF(G43&gt;E43,"V","E")))</f>
        <v>L</v>
      </c>
      <c r="J43" s="284"/>
      <c r="K43" s="285">
        <f>IF(Global!E43="","",Global!E43)</f>
        <v>1</v>
      </c>
      <c r="L43" s="285">
        <f>IF(Global!G43="","",Global!G43)</f>
        <v>0</v>
      </c>
      <c r="M43" s="296" t="str">
        <f t="shared" si="1"/>
        <v>L</v>
      </c>
      <c r="N43" s="287">
        <f t="shared" ref="N43:N48" si="12">IF(M43="","",IF(AND(E43=K43,L43=G43),GPOSPuntosPorMarcador,0)+IF(M43=I43,GPOSPuntosPorGanador,0)+IF(E43-G43=K43-L43,GPOSPuntosPorDiferencia,0))</f>
        <v>1</v>
      </c>
      <c r="O43" s="166"/>
      <c r="P43" s="166"/>
      <c r="Q43" s="166"/>
      <c r="R43" s="166"/>
      <c r="S43" s="166"/>
    </row>
    <row r="44" spans="1:19" s="158" customFormat="1" ht="30.95" customHeight="1" thickBot="1" x14ac:dyDescent="0.25">
      <c r="A44" s="276">
        <f>Global!A44</f>
        <v>44888</v>
      </c>
      <c r="B44" s="306">
        <f>Global!B44</f>
        <v>0.16666666666666666</v>
      </c>
      <c r="C44" s="289">
        <f>Global!C44</f>
        <v>12</v>
      </c>
      <c r="D44" s="290" t="str">
        <f>Global!D44</f>
        <v>Marruecos (Morocco)</v>
      </c>
      <c r="E44" s="291">
        <v>0</v>
      </c>
      <c r="F44" s="292" t="s">
        <v>4</v>
      </c>
      <c r="G44" s="291">
        <v>2</v>
      </c>
      <c r="H44" s="293" t="str">
        <f>Global!H44</f>
        <v>Croacia</v>
      </c>
      <c r="I44" s="283" t="str">
        <f t="shared" si="11"/>
        <v>V</v>
      </c>
      <c r="J44" s="284"/>
      <c r="K44" s="285">
        <f>IF(Global!E44="","",Global!E44)</f>
        <v>0</v>
      </c>
      <c r="L44" s="285">
        <f>IF(Global!G44="","",Global!G44)</f>
        <v>0</v>
      </c>
      <c r="M44" s="296" t="str">
        <f t="shared" si="1"/>
        <v>E</v>
      </c>
      <c r="N44" s="287">
        <f t="shared" si="12"/>
        <v>0</v>
      </c>
      <c r="O44" s="166"/>
      <c r="P44" s="166"/>
      <c r="Q44" s="166"/>
      <c r="R44" s="166"/>
      <c r="S44" s="166"/>
    </row>
    <row r="45" spans="1:19" s="158" customFormat="1" ht="30.95" customHeight="1" thickBot="1" x14ac:dyDescent="0.25">
      <c r="A45" s="276">
        <f>Global!A45</f>
        <v>44892</v>
      </c>
      <c r="B45" s="306">
        <f>Global!B45</f>
        <v>0.29166666666666669</v>
      </c>
      <c r="C45" s="289">
        <f>Global!C45</f>
        <v>27</v>
      </c>
      <c r="D45" s="290" t="str">
        <f>Global!D45</f>
        <v>Bélgica (Belgium)</v>
      </c>
      <c r="E45" s="291">
        <v>1</v>
      </c>
      <c r="F45" s="292" t="s">
        <v>4</v>
      </c>
      <c r="G45" s="291">
        <v>0</v>
      </c>
      <c r="H45" s="293" t="str">
        <f>Global!H45</f>
        <v>Marruecos (Morocco)</v>
      </c>
      <c r="I45" s="283" t="str">
        <f t="shared" si="11"/>
        <v>L</v>
      </c>
      <c r="J45" s="284"/>
      <c r="K45" s="285">
        <f>IF(Global!E45="","",Global!E45)</f>
        <v>0</v>
      </c>
      <c r="L45" s="285">
        <f>IF(Global!G45="","",Global!G45)</f>
        <v>2</v>
      </c>
      <c r="M45" s="296" t="str">
        <f t="shared" si="1"/>
        <v>V</v>
      </c>
      <c r="N45" s="287">
        <f t="shared" si="12"/>
        <v>0</v>
      </c>
      <c r="O45" s="166"/>
      <c r="P45" s="166"/>
      <c r="Q45" s="166"/>
      <c r="R45" s="166"/>
      <c r="S45" s="166"/>
    </row>
    <row r="46" spans="1:19" s="158" customFormat="1" ht="30.95" customHeight="1" thickBot="1" x14ac:dyDescent="0.25">
      <c r="A46" s="276">
        <f>Global!A46</f>
        <v>44892</v>
      </c>
      <c r="B46" s="306">
        <f>Global!B46</f>
        <v>0.41666666666666669</v>
      </c>
      <c r="C46" s="289">
        <f>Global!C46</f>
        <v>28</v>
      </c>
      <c r="D46" s="290" t="str">
        <f>Global!D46</f>
        <v>Croacia</v>
      </c>
      <c r="E46" s="291">
        <v>3</v>
      </c>
      <c r="F46" s="292" t="s">
        <v>4</v>
      </c>
      <c r="G46" s="291">
        <v>1</v>
      </c>
      <c r="H46" s="293" t="str">
        <f>Global!H46</f>
        <v>Canada</v>
      </c>
      <c r="I46" s="283" t="str">
        <f t="shared" si="11"/>
        <v>L</v>
      </c>
      <c r="J46" s="284"/>
      <c r="K46" s="285">
        <f>IF(Global!E46="","",Global!E46)</f>
        <v>4</v>
      </c>
      <c r="L46" s="285">
        <f>IF(Global!G46="","",Global!G46)</f>
        <v>1</v>
      </c>
      <c r="M46" s="296" t="str">
        <f t="shared" si="1"/>
        <v>L</v>
      </c>
      <c r="N46" s="287">
        <f t="shared" si="12"/>
        <v>1</v>
      </c>
      <c r="O46" s="166"/>
      <c r="P46" s="166"/>
      <c r="Q46" s="166"/>
      <c r="R46" s="166"/>
      <c r="S46" s="166"/>
    </row>
    <row r="47" spans="1:19" s="158" customFormat="1" ht="30.95" customHeight="1" thickBot="1" x14ac:dyDescent="0.25">
      <c r="A47" s="276">
        <f>Global!A47</f>
        <v>44896</v>
      </c>
      <c r="B47" s="306">
        <f>Global!B47</f>
        <v>0.375</v>
      </c>
      <c r="C47" s="289">
        <f>Global!C47</f>
        <v>41</v>
      </c>
      <c r="D47" s="290" t="str">
        <f>Global!D47</f>
        <v>Croacia</v>
      </c>
      <c r="E47" s="291">
        <v>2</v>
      </c>
      <c r="F47" s="292" t="s">
        <v>4</v>
      </c>
      <c r="G47" s="291">
        <v>2</v>
      </c>
      <c r="H47" s="293" t="str">
        <f>Global!H47</f>
        <v>Bélgica (Belgium)</v>
      </c>
      <c r="I47" s="283" t="str">
        <f t="shared" si="11"/>
        <v>E</v>
      </c>
      <c r="J47" s="284"/>
      <c r="K47" s="285">
        <f>IF(Global!E47="","",Global!E47)</f>
        <v>0</v>
      </c>
      <c r="L47" s="285">
        <f>IF(Global!G47="","",Global!G47)</f>
        <v>0</v>
      </c>
      <c r="M47" s="296" t="str">
        <f t="shared" si="1"/>
        <v>E</v>
      </c>
      <c r="N47" s="287">
        <f t="shared" si="12"/>
        <v>2</v>
      </c>
      <c r="O47" s="166"/>
      <c r="P47" s="166"/>
      <c r="Q47" s="166"/>
      <c r="R47" s="166"/>
      <c r="S47" s="166"/>
    </row>
    <row r="48" spans="1:19" s="158" customFormat="1" ht="30.95" customHeight="1" thickBot="1" x14ac:dyDescent="0.25">
      <c r="A48" s="276">
        <f>Global!A48</f>
        <v>44896</v>
      </c>
      <c r="B48" s="306">
        <f>Global!B48</f>
        <v>0.375</v>
      </c>
      <c r="C48" s="289">
        <f>Global!C48</f>
        <v>42</v>
      </c>
      <c r="D48" s="308" t="str">
        <f>Global!D48</f>
        <v>Canada</v>
      </c>
      <c r="E48" s="291">
        <v>0</v>
      </c>
      <c r="F48" s="309" t="s">
        <v>4</v>
      </c>
      <c r="G48" s="291">
        <v>1</v>
      </c>
      <c r="H48" s="310" t="str">
        <f>Global!H48</f>
        <v>Marruecos (Morocco)</v>
      </c>
      <c r="I48" s="283" t="str">
        <f t="shared" si="11"/>
        <v>V</v>
      </c>
      <c r="J48" s="311"/>
      <c r="K48" s="285">
        <f>IF(Global!E48="","",Global!E48)</f>
        <v>1</v>
      </c>
      <c r="L48" s="285">
        <f>IF(Global!G48="","",Global!G48)</f>
        <v>2</v>
      </c>
      <c r="M48" s="286" t="str">
        <f t="shared" si="1"/>
        <v>V</v>
      </c>
      <c r="N48" s="287">
        <f t="shared" si="12"/>
        <v>2</v>
      </c>
      <c r="O48" s="166"/>
      <c r="P48" s="166"/>
      <c r="Q48" s="166"/>
      <c r="R48" s="166"/>
      <c r="S48" s="166"/>
    </row>
    <row r="49" spans="1:19" s="158" customFormat="1" ht="17.25" customHeight="1" thickBot="1" x14ac:dyDescent="0.25">
      <c r="A49" s="297" t="str">
        <f>Global!A49</f>
        <v>GRUPO G (Group  G)</v>
      </c>
      <c r="B49" s="298"/>
      <c r="C49" s="299"/>
      <c r="D49" s="298"/>
      <c r="E49" s="300"/>
      <c r="F49" s="298"/>
      <c r="G49" s="300"/>
      <c r="H49" s="298"/>
      <c r="I49" s="301"/>
      <c r="J49" s="117"/>
      <c r="K49" s="302"/>
      <c r="L49" s="302"/>
      <c r="M49" s="303" t="str">
        <f t="shared" si="1"/>
        <v/>
      </c>
      <c r="N49" s="304"/>
      <c r="O49" s="166"/>
      <c r="P49" s="166"/>
      <c r="Q49" s="166"/>
      <c r="R49" s="166"/>
      <c r="S49" s="166"/>
    </row>
    <row r="50" spans="1:19" s="158" customFormat="1" ht="30.95" customHeight="1" thickBot="1" x14ac:dyDescent="0.25">
      <c r="A50" s="276">
        <f>Global!A50</f>
        <v>44889</v>
      </c>
      <c r="B50" s="305">
        <f>Global!B50</f>
        <v>0.54166666666666663</v>
      </c>
      <c r="C50" s="278">
        <f>Global!C50</f>
        <v>13</v>
      </c>
      <c r="D50" s="279" t="str">
        <f>Global!D50</f>
        <v>Brasil (Brazil)</v>
      </c>
      <c r="E50" s="280">
        <v>3</v>
      </c>
      <c r="F50" s="281" t="s">
        <v>4</v>
      </c>
      <c r="G50" s="280">
        <v>0</v>
      </c>
      <c r="H50" s="282" t="str">
        <f>Global!H50</f>
        <v>Serbia</v>
      </c>
      <c r="I50" s="283" t="str">
        <f t="shared" ref="I50:I55" si="13">IF(OR(E50="",G50=""),"",IF(E50&gt;G50,"L",IF(G50&gt;E50,"V","E")))</f>
        <v>L</v>
      </c>
      <c r="J50" s="284"/>
      <c r="K50" s="285">
        <f>IF(Global!E50="","",Global!E50)</f>
        <v>2</v>
      </c>
      <c r="L50" s="285">
        <f>IF(Global!G50="","",Global!G50)</f>
        <v>0</v>
      </c>
      <c r="M50" s="296" t="str">
        <f t="shared" si="1"/>
        <v>L</v>
      </c>
      <c r="N50" s="287">
        <f t="shared" ref="N50:N55" si="14">IF(M50="","",IF(AND(E50=K50,L50=G50),GPOSPuntosPorMarcador,0)+IF(M50=I50,GPOSPuntosPorGanador,0)+IF(E50-G50=K50-L50,GPOSPuntosPorDiferencia,0))</f>
        <v>1</v>
      </c>
      <c r="O50" s="166"/>
      <c r="P50" s="166"/>
      <c r="Q50" s="166"/>
      <c r="R50" s="166"/>
      <c r="S50" s="166"/>
    </row>
    <row r="51" spans="1:19" s="158" customFormat="1" ht="30.95" customHeight="1" thickBot="1" x14ac:dyDescent="0.25">
      <c r="A51" s="276">
        <f>Global!A51</f>
        <v>44889</v>
      </c>
      <c r="B51" s="306">
        <f>Global!B51</f>
        <v>0.16666666666666666</v>
      </c>
      <c r="C51" s="289">
        <f>Global!C51</f>
        <v>14</v>
      </c>
      <c r="D51" s="290" t="str">
        <f>Global!D51</f>
        <v>Suiza (Switzerland)</v>
      </c>
      <c r="E51" s="291">
        <v>1</v>
      </c>
      <c r="F51" s="292" t="s">
        <v>4</v>
      </c>
      <c r="G51" s="291">
        <v>1</v>
      </c>
      <c r="H51" s="293" t="str">
        <f>Global!H51</f>
        <v>Camerún (Cameroon)</v>
      </c>
      <c r="I51" s="283" t="str">
        <f t="shared" si="13"/>
        <v>E</v>
      </c>
      <c r="J51" s="284"/>
      <c r="K51" s="285">
        <f>IF(Global!E51="","",Global!E51)</f>
        <v>1</v>
      </c>
      <c r="L51" s="285">
        <f>IF(Global!G51="","",Global!G51)</f>
        <v>0</v>
      </c>
      <c r="M51" s="296" t="str">
        <f t="shared" si="1"/>
        <v>L</v>
      </c>
      <c r="N51" s="287">
        <f t="shared" si="14"/>
        <v>0</v>
      </c>
      <c r="O51" s="166"/>
      <c r="P51" s="166"/>
      <c r="Q51" s="166"/>
      <c r="R51" s="166"/>
      <c r="S51" s="166"/>
    </row>
    <row r="52" spans="1:19" s="158" customFormat="1" ht="30.95" customHeight="1" thickBot="1" x14ac:dyDescent="0.25">
      <c r="A52" s="276">
        <f>Global!A52</f>
        <v>44893</v>
      </c>
      <c r="B52" s="306">
        <f>Global!B52</f>
        <v>0.41666666666666669</v>
      </c>
      <c r="C52" s="289">
        <f>Global!C52</f>
        <v>29</v>
      </c>
      <c r="D52" s="290" t="str">
        <f>Global!D52</f>
        <v>Brasil (Brazil)</v>
      </c>
      <c r="E52" s="291">
        <v>2</v>
      </c>
      <c r="F52" s="292" t="s">
        <v>4</v>
      </c>
      <c r="G52" s="291">
        <v>0</v>
      </c>
      <c r="H52" s="293" t="str">
        <f>Global!H52</f>
        <v>Suiza (Switzerland)</v>
      </c>
      <c r="I52" s="283" t="str">
        <f t="shared" si="13"/>
        <v>L</v>
      </c>
      <c r="J52" s="284"/>
      <c r="K52" s="285">
        <f>IF(Global!E52="","",Global!E52)</f>
        <v>1</v>
      </c>
      <c r="L52" s="285">
        <f>IF(Global!G52="","",Global!G52)</f>
        <v>0</v>
      </c>
      <c r="M52" s="296" t="str">
        <f t="shared" si="1"/>
        <v>L</v>
      </c>
      <c r="N52" s="287">
        <f t="shared" si="14"/>
        <v>1</v>
      </c>
      <c r="O52" s="166"/>
      <c r="P52" s="166"/>
      <c r="Q52" s="166"/>
      <c r="R52" s="166"/>
      <c r="S52" s="166"/>
    </row>
    <row r="53" spans="1:19" s="158" customFormat="1" ht="30.95" customHeight="1" thickBot="1" x14ac:dyDescent="0.25">
      <c r="A53" s="276">
        <f>Global!A53</f>
        <v>44893</v>
      </c>
      <c r="B53" s="306">
        <f>Global!B53</f>
        <v>0.16666666666666666</v>
      </c>
      <c r="C53" s="289">
        <f>Global!C53</f>
        <v>30</v>
      </c>
      <c r="D53" s="290" t="str">
        <f>Global!D53</f>
        <v>Camerún (Cameroon)</v>
      </c>
      <c r="E53" s="291">
        <v>2</v>
      </c>
      <c r="F53" s="292" t="s">
        <v>4</v>
      </c>
      <c r="G53" s="291">
        <v>0</v>
      </c>
      <c r="H53" s="293" t="str">
        <f>Global!H53</f>
        <v>Serbia</v>
      </c>
      <c r="I53" s="283" t="str">
        <f t="shared" si="13"/>
        <v>L</v>
      </c>
      <c r="J53" s="284"/>
      <c r="K53" s="285">
        <f>IF(Global!E53="","",Global!E53)</f>
        <v>3</v>
      </c>
      <c r="L53" s="285">
        <f>IF(Global!G53="","",Global!G53)</f>
        <v>3</v>
      </c>
      <c r="M53" s="296" t="str">
        <f t="shared" si="1"/>
        <v>E</v>
      </c>
      <c r="N53" s="287">
        <f t="shared" si="14"/>
        <v>0</v>
      </c>
      <c r="O53" s="166"/>
      <c r="P53" s="166"/>
      <c r="Q53" s="166"/>
      <c r="R53" s="166"/>
      <c r="S53" s="166"/>
    </row>
    <row r="54" spans="1:19" s="158" customFormat="1" ht="30.95" customHeight="1" thickBot="1" x14ac:dyDescent="0.25">
      <c r="A54" s="276">
        <f>Global!A54</f>
        <v>44897</v>
      </c>
      <c r="B54" s="306">
        <f>Global!B54</f>
        <v>0.54166666666666663</v>
      </c>
      <c r="C54" s="289">
        <f>Global!C54</f>
        <v>45</v>
      </c>
      <c r="D54" s="290" t="str">
        <f>Global!D54</f>
        <v>Camerún (Cameroon)</v>
      </c>
      <c r="E54" s="291">
        <v>1</v>
      </c>
      <c r="F54" s="292" t="s">
        <v>4</v>
      </c>
      <c r="G54" s="291">
        <v>3</v>
      </c>
      <c r="H54" s="293" t="str">
        <f>Global!H54</f>
        <v>Brasil (Brazil)</v>
      </c>
      <c r="I54" s="283" t="str">
        <f t="shared" si="13"/>
        <v>V</v>
      </c>
      <c r="J54" s="284"/>
      <c r="K54" s="285">
        <f>IF(Global!E54="","",Global!E54)</f>
        <v>1</v>
      </c>
      <c r="L54" s="285">
        <f>IF(Global!G54="","",Global!G54)</f>
        <v>0</v>
      </c>
      <c r="M54" s="296" t="str">
        <f t="shared" si="1"/>
        <v>L</v>
      </c>
      <c r="N54" s="287">
        <f t="shared" si="14"/>
        <v>0</v>
      </c>
      <c r="O54" s="166"/>
      <c r="P54" s="166"/>
      <c r="Q54" s="166"/>
      <c r="R54" s="166"/>
      <c r="S54" s="166"/>
    </row>
    <row r="55" spans="1:19" s="158" customFormat="1" ht="30.95" customHeight="1" thickBot="1" x14ac:dyDescent="0.25">
      <c r="A55" s="276">
        <f>Global!A55</f>
        <v>44897</v>
      </c>
      <c r="B55" s="306">
        <f>Global!B55</f>
        <v>0.54166666666666663</v>
      </c>
      <c r="C55" s="289">
        <f>Global!C55</f>
        <v>46</v>
      </c>
      <c r="D55" s="290" t="str">
        <f>Global!D55</f>
        <v>Serbia</v>
      </c>
      <c r="E55" s="291">
        <v>0</v>
      </c>
      <c r="F55" s="292" t="s">
        <v>4</v>
      </c>
      <c r="G55" s="291">
        <v>0</v>
      </c>
      <c r="H55" s="293" t="str">
        <f>Global!H55</f>
        <v>Suiza (Switzerland)</v>
      </c>
      <c r="I55" s="283" t="str">
        <f t="shared" si="13"/>
        <v>E</v>
      </c>
      <c r="J55" s="284"/>
      <c r="K55" s="285">
        <f>IF(Global!E55="","",Global!E55)</f>
        <v>2</v>
      </c>
      <c r="L55" s="285">
        <f>IF(Global!G55="","",Global!G55)</f>
        <v>3</v>
      </c>
      <c r="M55" s="296" t="str">
        <f t="shared" si="1"/>
        <v>V</v>
      </c>
      <c r="N55" s="287">
        <f t="shared" si="14"/>
        <v>0</v>
      </c>
      <c r="O55" s="166"/>
      <c r="P55" s="166"/>
      <c r="Q55" s="166"/>
      <c r="R55" s="166"/>
      <c r="S55" s="166"/>
    </row>
    <row r="56" spans="1:19" s="158" customFormat="1" ht="17.25" customHeight="1" thickBot="1" x14ac:dyDescent="0.25">
      <c r="A56" s="297" t="str">
        <f>Global!A56</f>
        <v>GRUPO H (Group H)</v>
      </c>
      <c r="B56" s="298"/>
      <c r="C56" s="299"/>
      <c r="D56" s="298"/>
      <c r="E56" s="300"/>
      <c r="F56" s="298"/>
      <c r="G56" s="300"/>
      <c r="H56" s="298"/>
      <c r="I56" s="301"/>
      <c r="J56" s="117"/>
      <c r="K56" s="302"/>
      <c r="L56" s="302"/>
      <c r="M56" s="303" t="str">
        <f t="shared" si="1"/>
        <v/>
      </c>
      <c r="N56" s="304"/>
      <c r="O56" s="166"/>
      <c r="P56" s="166"/>
      <c r="Q56" s="166"/>
      <c r="R56" s="166"/>
      <c r="S56" s="166"/>
    </row>
    <row r="57" spans="1:19" s="158" customFormat="1" ht="30.95" customHeight="1" thickBot="1" x14ac:dyDescent="0.25">
      <c r="A57" s="276">
        <f>Global!A57</f>
        <v>44889</v>
      </c>
      <c r="B57" s="305">
        <f>Global!B57</f>
        <v>0.41666666666666669</v>
      </c>
      <c r="C57" s="278">
        <f>Global!C57</f>
        <v>15</v>
      </c>
      <c r="D57" s="279" t="str">
        <f>Global!D57</f>
        <v>Portugal</v>
      </c>
      <c r="E57" s="280">
        <v>2</v>
      </c>
      <c r="F57" s="281" t="s">
        <v>4</v>
      </c>
      <c r="G57" s="280">
        <v>1</v>
      </c>
      <c r="H57" s="282" t="str">
        <f>Global!H57</f>
        <v>Ghana</v>
      </c>
      <c r="I57" s="283" t="str">
        <f t="shared" ref="I57:I62" si="15">IF(OR(E57="",G57=""),"",IF(E57&gt;G57,"L",IF(G57&gt;E57,"V","E")))</f>
        <v>L</v>
      </c>
      <c r="J57" s="284"/>
      <c r="K57" s="285">
        <f>IF(Global!E57="","",Global!E57)</f>
        <v>3</v>
      </c>
      <c r="L57" s="285">
        <f>IF(Global!G57="","",Global!G57)</f>
        <v>2</v>
      </c>
      <c r="M57" s="296" t="str">
        <f t="shared" si="1"/>
        <v>L</v>
      </c>
      <c r="N57" s="287">
        <f t="shared" ref="N57:N62" si="16">IF(M57="","",IF(AND(E57=K57,L57=G57),GPOSPuntosPorMarcador,0)+IF(M57=I57,GPOSPuntosPorGanador,0)+IF(E57-G57=K57-L57,GPOSPuntosPorDiferencia,0))</f>
        <v>2</v>
      </c>
      <c r="O57" s="166"/>
      <c r="P57" s="166"/>
      <c r="Q57" s="166"/>
      <c r="R57" s="166"/>
      <c r="S57" s="166"/>
    </row>
    <row r="58" spans="1:19" s="158" customFormat="1" ht="30.95" customHeight="1" thickBot="1" x14ac:dyDescent="0.25">
      <c r="A58" s="276">
        <f>Global!A58</f>
        <v>44889</v>
      </c>
      <c r="B58" s="306">
        <f>Global!B58</f>
        <v>0.29166666666666669</v>
      </c>
      <c r="C58" s="289">
        <f>Global!C58</f>
        <v>16</v>
      </c>
      <c r="D58" s="290" t="str">
        <f>Global!D58</f>
        <v>Uruguay</v>
      </c>
      <c r="E58" s="280">
        <v>3</v>
      </c>
      <c r="F58" s="292" t="s">
        <v>4</v>
      </c>
      <c r="G58" s="291">
        <v>1</v>
      </c>
      <c r="H58" s="293" t="str">
        <f>Global!H58</f>
        <v>Corea del Sur (S. Korea)</v>
      </c>
      <c r="I58" s="283" t="str">
        <f t="shared" si="15"/>
        <v>L</v>
      </c>
      <c r="J58" s="284"/>
      <c r="K58" s="285">
        <f>IF(Global!E58="","",Global!E58)</f>
        <v>0</v>
      </c>
      <c r="L58" s="285">
        <f>IF(Global!G58="","",Global!G58)</f>
        <v>0</v>
      </c>
      <c r="M58" s="296" t="str">
        <f t="shared" si="1"/>
        <v>E</v>
      </c>
      <c r="N58" s="287">
        <f t="shared" si="16"/>
        <v>0</v>
      </c>
      <c r="O58" s="166"/>
      <c r="P58" s="166"/>
      <c r="Q58" s="166"/>
      <c r="R58" s="166"/>
      <c r="S58" s="166"/>
    </row>
    <row r="59" spans="1:19" s="158" customFormat="1" ht="30.95" customHeight="1" thickBot="1" x14ac:dyDescent="0.25">
      <c r="A59" s="276">
        <f>Global!A59</f>
        <v>44893</v>
      </c>
      <c r="B59" s="306">
        <f>Global!B59</f>
        <v>0.54166666666666663</v>
      </c>
      <c r="C59" s="289">
        <f>Global!C59</f>
        <v>31</v>
      </c>
      <c r="D59" s="290" t="str">
        <f>Global!D59</f>
        <v>Portugal</v>
      </c>
      <c r="E59" s="291">
        <v>2</v>
      </c>
      <c r="F59" s="292" t="s">
        <v>4</v>
      </c>
      <c r="G59" s="291">
        <v>2</v>
      </c>
      <c r="H59" s="293" t="str">
        <f>Global!H59</f>
        <v>Uruguay</v>
      </c>
      <c r="I59" s="283" t="str">
        <f t="shared" si="15"/>
        <v>E</v>
      </c>
      <c r="J59" s="284"/>
      <c r="K59" s="285">
        <f>IF(Global!E59="","",Global!E59)</f>
        <v>2</v>
      </c>
      <c r="L59" s="285">
        <f>IF(Global!G59="","",Global!G59)</f>
        <v>0</v>
      </c>
      <c r="M59" s="296" t="str">
        <f t="shared" si="1"/>
        <v>L</v>
      </c>
      <c r="N59" s="287">
        <f t="shared" si="16"/>
        <v>0</v>
      </c>
      <c r="O59" s="166"/>
      <c r="P59" s="166"/>
      <c r="Q59" s="166"/>
      <c r="R59" s="166"/>
      <c r="S59" s="166"/>
    </row>
    <row r="60" spans="1:19" s="158" customFormat="1" ht="30.95" customHeight="1" thickBot="1" x14ac:dyDescent="0.25">
      <c r="A60" s="276">
        <f>Global!A60</f>
        <v>44893</v>
      </c>
      <c r="B60" s="306">
        <f>Global!B60</f>
        <v>0.29166666666666669</v>
      </c>
      <c r="C60" s="289">
        <f>Global!C60</f>
        <v>32</v>
      </c>
      <c r="D60" s="290" t="str">
        <f>Global!D60</f>
        <v>Corea del Sur (S. Korea)</v>
      </c>
      <c r="E60" s="280">
        <v>1</v>
      </c>
      <c r="F60" s="292" t="s">
        <v>4</v>
      </c>
      <c r="G60" s="291">
        <v>0</v>
      </c>
      <c r="H60" s="293" t="str">
        <f>Global!H60</f>
        <v>Ghana</v>
      </c>
      <c r="I60" s="283" t="str">
        <f t="shared" si="15"/>
        <v>L</v>
      </c>
      <c r="J60" s="284"/>
      <c r="K60" s="285">
        <f>IF(Global!E60="","",Global!E60)</f>
        <v>2</v>
      </c>
      <c r="L60" s="285">
        <f>IF(Global!G60="","",Global!G60)</f>
        <v>3</v>
      </c>
      <c r="M60" s="296" t="str">
        <f t="shared" si="1"/>
        <v>V</v>
      </c>
      <c r="N60" s="287">
        <f t="shared" si="16"/>
        <v>0</v>
      </c>
      <c r="O60" s="166"/>
      <c r="P60" s="166"/>
      <c r="Q60" s="166"/>
      <c r="R60" s="166"/>
      <c r="S60" s="166"/>
    </row>
    <row r="61" spans="1:19" s="158" customFormat="1" ht="30.95" customHeight="1" thickBot="1" x14ac:dyDescent="0.25">
      <c r="A61" s="276">
        <f>Global!A61</f>
        <v>44897</v>
      </c>
      <c r="B61" s="306">
        <f>Global!B61</f>
        <v>0.375</v>
      </c>
      <c r="C61" s="289">
        <f>Global!C61</f>
        <v>47</v>
      </c>
      <c r="D61" s="290" t="str">
        <f>Global!D61</f>
        <v>Corea del Sur (S. Korea)</v>
      </c>
      <c r="E61" s="291">
        <v>0</v>
      </c>
      <c r="F61" s="292" t="s">
        <v>4</v>
      </c>
      <c r="G61" s="291">
        <v>2</v>
      </c>
      <c r="H61" s="293" t="str">
        <f>Global!H61</f>
        <v>Portugal</v>
      </c>
      <c r="I61" s="283" t="str">
        <f t="shared" si="15"/>
        <v>V</v>
      </c>
      <c r="J61" s="284"/>
      <c r="K61" s="285">
        <f>IF(Global!E61="","",Global!E61)</f>
        <v>2</v>
      </c>
      <c r="L61" s="285">
        <f>IF(Global!G61="","",Global!G61)</f>
        <v>1</v>
      </c>
      <c r="M61" s="296" t="str">
        <f t="shared" si="1"/>
        <v>L</v>
      </c>
      <c r="N61" s="287">
        <f t="shared" si="16"/>
        <v>0</v>
      </c>
      <c r="O61" s="166"/>
      <c r="P61" s="166"/>
      <c r="Q61" s="166"/>
      <c r="R61" s="166"/>
      <c r="S61" s="166"/>
    </row>
    <row r="62" spans="1:19" s="158" customFormat="1" ht="30.95" customHeight="1" thickBot="1" x14ac:dyDescent="0.25">
      <c r="A62" s="276">
        <f>Global!A62</f>
        <v>44897</v>
      </c>
      <c r="B62" s="306">
        <f>Global!B62</f>
        <v>0.375</v>
      </c>
      <c r="C62" s="289">
        <f>Global!C62</f>
        <v>48</v>
      </c>
      <c r="D62" s="290" t="str">
        <f>Global!D62</f>
        <v>Ghana</v>
      </c>
      <c r="E62" s="291">
        <v>0</v>
      </c>
      <c r="F62" s="292" t="s">
        <v>4</v>
      </c>
      <c r="G62" s="291">
        <v>2</v>
      </c>
      <c r="H62" s="293" t="str">
        <f>Global!H62</f>
        <v>Uruguay</v>
      </c>
      <c r="I62" s="283" t="str">
        <f t="shared" si="15"/>
        <v>V</v>
      </c>
      <c r="J62" s="284"/>
      <c r="K62" s="285">
        <f>IF(Global!E62="","",Global!E62)</f>
        <v>0</v>
      </c>
      <c r="L62" s="285">
        <f>IF(Global!G62="","",Global!G62)</f>
        <v>2</v>
      </c>
      <c r="M62" s="296" t="str">
        <f t="shared" si="1"/>
        <v>V</v>
      </c>
      <c r="N62" s="287">
        <f t="shared" si="16"/>
        <v>3</v>
      </c>
      <c r="O62" s="166"/>
      <c r="P62" s="166"/>
      <c r="Q62" s="166"/>
      <c r="R62" s="166"/>
      <c r="S62" s="166"/>
    </row>
    <row r="63" spans="1:19" s="158" customFormat="1" ht="17.25" customHeight="1" thickBot="1" x14ac:dyDescent="0.25">
      <c r="A63" s="297" t="str">
        <f>Global!A63</f>
        <v>OCTAVOS DE FINAL (Round of 16)</v>
      </c>
      <c r="B63" s="312"/>
      <c r="C63" s="313"/>
      <c r="D63" s="298"/>
      <c r="E63" s="300"/>
      <c r="F63" s="298"/>
      <c r="G63" s="300"/>
      <c r="H63" s="298"/>
      <c r="I63" s="301"/>
      <c r="J63" s="117"/>
      <c r="K63" s="302"/>
      <c r="L63" s="302"/>
      <c r="M63" s="303" t="str">
        <f t="shared" si="1"/>
        <v/>
      </c>
      <c r="N63" s="304"/>
      <c r="O63" s="166"/>
      <c r="P63" s="166"/>
      <c r="Q63" s="166"/>
      <c r="R63" s="166"/>
      <c r="S63" s="166"/>
    </row>
    <row r="64" spans="1:19" s="158" customFormat="1" ht="30.95" customHeight="1" thickBot="1" x14ac:dyDescent="0.25">
      <c r="A64" s="276">
        <f>Global!A64</f>
        <v>44898</v>
      </c>
      <c r="B64" s="305">
        <f>Global!B64</f>
        <v>0.375</v>
      </c>
      <c r="C64" s="278">
        <f>Global!C64</f>
        <v>49</v>
      </c>
      <c r="D64" s="281" t="str">
        <f>Global!D64</f>
        <v>Holanda (Holland)</v>
      </c>
      <c r="E64" s="280">
        <v>2</v>
      </c>
      <c r="F64" s="281" t="s">
        <v>4</v>
      </c>
      <c r="G64" s="280">
        <v>0</v>
      </c>
      <c r="H64" s="314" t="str">
        <f>Global!H64</f>
        <v>Estados Unidos (USA)</v>
      </c>
      <c r="I64" s="283" t="str">
        <f t="shared" ref="I64:I71" si="17">IF(OR(E64="",G64=""),"",IF(E64&gt;G64,"L",IF(G64&gt;E64,"V","E")))</f>
        <v>L</v>
      </c>
      <c r="J64" s="284"/>
      <c r="K64" s="285">
        <f>IF(Global!E64="","",Global!E64)</f>
        <v>3</v>
      </c>
      <c r="L64" s="285">
        <f>IF(Global!G64="","",Global!G64)</f>
        <v>1</v>
      </c>
      <c r="M64" s="296" t="str">
        <f t="shared" si="1"/>
        <v>L</v>
      </c>
      <c r="N64" s="287">
        <f t="shared" ref="N64:N71" si="18">IF(M64="","",IF(AND(E64=K64,L64=G64),OCTPuntosPorMarcador,0)+IF(M64=I64,OCTPuntosPorGanador,0)+IF(E64-G64=K64-L64,OCTPuntosPorDiferencia,0))</f>
        <v>4</v>
      </c>
      <c r="O64" s="166"/>
      <c r="P64" s="166"/>
      <c r="Q64" s="166"/>
      <c r="R64" s="166"/>
      <c r="S64" s="166"/>
    </row>
    <row r="65" spans="1:19" s="158" customFormat="1" ht="30.95" customHeight="1" thickBot="1" x14ac:dyDescent="0.25">
      <c r="A65" s="276">
        <f>Global!A65</f>
        <v>44898</v>
      </c>
      <c r="B65" s="306">
        <f>Global!B65</f>
        <v>0.54166666666666663</v>
      </c>
      <c r="C65" s="289">
        <f>Global!C65</f>
        <v>50</v>
      </c>
      <c r="D65" s="292" t="str">
        <f>Global!D65</f>
        <v>Argentina</v>
      </c>
      <c r="E65" s="291">
        <v>3</v>
      </c>
      <c r="F65" s="292" t="s">
        <v>4</v>
      </c>
      <c r="G65" s="291">
        <v>1</v>
      </c>
      <c r="H65" s="315" t="str">
        <f>Global!H65</f>
        <v>Australia</v>
      </c>
      <c r="I65" s="283" t="str">
        <f t="shared" si="17"/>
        <v>L</v>
      </c>
      <c r="J65" s="284"/>
      <c r="K65" s="285">
        <f>IF(Global!E65="","",Global!E65)</f>
        <v>2</v>
      </c>
      <c r="L65" s="285">
        <f>IF(Global!G65="","",Global!G65)</f>
        <v>1</v>
      </c>
      <c r="M65" s="296" t="str">
        <f t="shared" si="1"/>
        <v>L</v>
      </c>
      <c r="N65" s="287">
        <f t="shared" si="18"/>
        <v>3</v>
      </c>
      <c r="O65" s="166"/>
      <c r="P65" s="166"/>
      <c r="Q65" s="166"/>
      <c r="R65" s="166"/>
      <c r="S65" s="166"/>
    </row>
    <row r="66" spans="1:19" s="158" customFormat="1" ht="30.95" customHeight="1" thickBot="1" x14ac:dyDescent="0.25">
      <c r="A66" s="276">
        <f>Global!A66</f>
        <v>44899</v>
      </c>
      <c r="B66" s="306">
        <f>Global!B66</f>
        <v>0.375</v>
      </c>
      <c r="C66" s="289">
        <f>Global!C66</f>
        <v>51</v>
      </c>
      <c r="D66" s="292" t="str">
        <f>Global!D66</f>
        <v>Francia (France)</v>
      </c>
      <c r="E66" s="291">
        <v>3</v>
      </c>
      <c r="F66" s="292" t="s">
        <v>4</v>
      </c>
      <c r="G66" s="291">
        <v>1</v>
      </c>
      <c r="H66" s="315" t="str">
        <f>Global!H66</f>
        <v>Polonia (Poland)</v>
      </c>
      <c r="I66" s="283" t="str">
        <f t="shared" si="17"/>
        <v>L</v>
      </c>
      <c r="J66" s="284"/>
      <c r="K66" s="285">
        <f>IF(Global!E66="","",Global!E66)</f>
        <v>3</v>
      </c>
      <c r="L66" s="285">
        <f>IF(Global!G66="","",Global!G66)</f>
        <v>1</v>
      </c>
      <c r="M66" s="296" t="str">
        <f t="shared" si="1"/>
        <v>L</v>
      </c>
      <c r="N66" s="287">
        <f t="shared" si="18"/>
        <v>5</v>
      </c>
      <c r="O66" s="166"/>
      <c r="P66" s="166"/>
      <c r="Q66" s="166"/>
      <c r="R66" s="166"/>
      <c r="S66" s="166"/>
    </row>
    <row r="67" spans="1:19" s="158" customFormat="1" ht="30.95" customHeight="1" thickBot="1" x14ac:dyDescent="0.25">
      <c r="A67" s="276">
        <f>Global!A67</f>
        <v>44899</v>
      </c>
      <c r="B67" s="306">
        <f>Global!B67</f>
        <v>0.54166666666666663</v>
      </c>
      <c r="C67" s="289">
        <f>Global!C67</f>
        <v>52</v>
      </c>
      <c r="D67" s="292" t="str">
        <f>Global!D67</f>
        <v>Inglaterra (England)</v>
      </c>
      <c r="E67" s="291">
        <v>2</v>
      </c>
      <c r="F67" s="292" t="s">
        <v>4</v>
      </c>
      <c r="G67" s="291">
        <v>0</v>
      </c>
      <c r="H67" s="315" t="str">
        <f>Global!H67</f>
        <v>Senegal</v>
      </c>
      <c r="I67" s="283" t="str">
        <f t="shared" si="17"/>
        <v>L</v>
      </c>
      <c r="J67" s="284"/>
      <c r="K67" s="285">
        <f>IF(Global!E67="","",Global!E67)</f>
        <v>3</v>
      </c>
      <c r="L67" s="285">
        <f>IF(Global!G67="","",Global!G67)</f>
        <v>0</v>
      </c>
      <c r="M67" s="296" t="str">
        <f t="shared" si="1"/>
        <v>L</v>
      </c>
      <c r="N67" s="287">
        <f t="shared" si="18"/>
        <v>3</v>
      </c>
      <c r="O67" s="166"/>
      <c r="P67" s="166"/>
      <c r="Q67" s="166"/>
      <c r="R67" s="166"/>
      <c r="S67" s="166"/>
    </row>
    <row r="68" spans="1:19" s="158" customFormat="1" ht="30.95" customHeight="1" thickBot="1" x14ac:dyDescent="0.25">
      <c r="A68" s="276">
        <f>Global!A68</f>
        <v>44900</v>
      </c>
      <c r="B68" s="306">
        <f>Global!B68</f>
        <v>0.375</v>
      </c>
      <c r="C68" s="289">
        <f>Global!C68</f>
        <v>53</v>
      </c>
      <c r="D68" s="292" t="str">
        <f>Global!D68</f>
        <v>Japón (Japan)</v>
      </c>
      <c r="E68" s="291">
        <v>3</v>
      </c>
      <c r="F68" s="292" t="s">
        <v>4</v>
      </c>
      <c r="G68" s="291">
        <v>2</v>
      </c>
      <c r="H68" s="315" t="str">
        <f>Global!H68</f>
        <v>Croacia</v>
      </c>
      <c r="I68" s="283" t="str">
        <f t="shared" si="17"/>
        <v>L</v>
      </c>
      <c r="J68" s="284"/>
      <c r="K68" s="285">
        <f>IF(Global!E68="","",Global!E68)</f>
        <v>1</v>
      </c>
      <c r="L68" s="285">
        <f>IF(Global!G68="","",Global!G68)</f>
        <v>1</v>
      </c>
      <c r="M68" s="296" t="str">
        <f t="shared" si="1"/>
        <v>E</v>
      </c>
      <c r="N68" s="287">
        <f t="shared" si="18"/>
        <v>0</v>
      </c>
      <c r="O68" s="166"/>
      <c r="P68" s="166"/>
      <c r="Q68" s="166"/>
      <c r="R68" s="166"/>
      <c r="S68" s="166"/>
    </row>
    <row r="69" spans="1:19" s="158" customFormat="1" ht="30.95" customHeight="1" thickBot="1" x14ac:dyDescent="0.25">
      <c r="A69" s="276">
        <f>Global!A69</f>
        <v>44900</v>
      </c>
      <c r="B69" s="306">
        <f>Global!B69</f>
        <v>0.54166666666666663</v>
      </c>
      <c r="C69" s="289">
        <f>Global!C69</f>
        <v>54</v>
      </c>
      <c r="D69" s="292" t="str">
        <f>Global!D69</f>
        <v>Brasil (Brazil)</v>
      </c>
      <c r="E69" s="291">
        <v>3</v>
      </c>
      <c r="F69" s="292" t="s">
        <v>4</v>
      </c>
      <c r="G69" s="291">
        <v>1</v>
      </c>
      <c r="H69" s="315" t="str">
        <f>Global!H69</f>
        <v>Corea del Sur (S. Korea)</v>
      </c>
      <c r="I69" s="283" t="str">
        <f t="shared" si="17"/>
        <v>L</v>
      </c>
      <c r="J69" s="284"/>
      <c r="K69" s="285">
        <f>IF(Global!E69="","",Global!E69)</f>
        <v>4</v>
      </c>
      <c r="L69" s="285">
        <f>IF(Global!G69="","",Global!G69)</f>
        <v>1</v>
      </c>
      <c r="M69" s="296" t="str">
        <f t="shared" si="1"/>
        <v>L</v>
      </c>
      <c r="N69" s="287">
        <f t="shared" si="18"/>
        <v>3</v>
      </c>
      <c r="O69" s="166"/>
      <c r="P69" s="166"/>
      <c r="Q69" s="166"/>
      <c r="R69" s="166"/>
      <c r="S69" s="166"/>
    </row>
    <row r="70" spans="1:19" s="158" customFormat="1" ht="30.95" customHeight="1" thickBot="1" x14ac:dyDescent="0.25">
      <c r="A70" s="276">
        <f>Global!A70</f>
        <v>44901</v>
      </c>
      <c r="B70" s="306">
        <f>Global!B70</f>
        <v>0.375</v>
      </c>
      <c r="C70" s="289">
        <f>Global!C70</f>
        <v>55</v>
      </c>
      <c r="D70" s="292" t="str">
        <f>Global!D70</f>
        <v>Marruecos (Morocco)</v>
      </c>
      <c r="E70" s="291">
        <v>1</v>
      </c>
      <c r="F70" s="292" t="s">
        <v>4</v>
      </c>
      <c r="G70" s="291">
        <v>2</v>
      </c>
      <c r="H70" s="315" t="str">
        <f>Global!H70</f>
        <v>España (Spain)</v>
      </c>
      <c r="I70" s="283" t="str">
        <f t="shared" si="17"/>
        <v>V</v>
      </c>
      <c r="J70" s="284"/>
      <c r="K70" s="285">
        <f>IF(Global!E70="","",Global!E70)</f>
        <v>0</v>
      </c>
      <c r="L70" s="285">
        <f>IF(Global!G70="","",Global!G70)</f>
        <v>0</v>
      </c>
      <c r="M70" s="296" t="str">
        <f t="shared" si="1"/>
        <v>E</v>
      </c>
      <c r="N70" s="287">
        <f t="shared" si="18"/>
        <v>0</v>
      </c>
      <c r="O70" s="166"/>
      <c r="P70" s="166"/>
      <c r="Q70" s="166"/>
      <c r="R70" s="166"/>
      <c r="S70" s="166"/>
    </row>
    <row r="71" spans="1:19" s="158" customFormat="1" ht="30.95" customHeight="1" thickBot="1" x14ac:dyDescent="0.25">
      <c r="A71" s="276">
        <f>Global!A71</f>
        <v>44901</v>
      </c>
      <c r="B71" s="306">
        <f>Global!B71</f>
        <v>0.54166666666666663</v>
      </c>
      <c r="C71" s="289">
        <f>Global!C71</f>
        <v>56</v>
      </c>
      <c r="D71" s="292" t="str">
        <f>Global!D71</f>
        <v>Portugal</v>
      </c>
      <c r="E71" s="291">
        <v>2</v>
      </c>
      <c r="F71" s="292" t="s">
        <v>4</v>
      </c>
      <c r="G71" s="291">
        <v>0</v>
      </c>
      <c r="H71" s="315" t="str">
        <f>Global!H71</f>
        <v>Suiza (Switzerland)</v>
      </c>
      <c r="I71" s="283" t="str">
        <f t="shared" si="17"/>
        <v>L</v>
      </c>
      <c r="J71" s="284"/>
      <c r="K71" s="285">
        <f>IF(Global!E71="","",Global!E71)</f>
        <v>6</v>
      </c>
      <c r="L71" s="285">
        <f>IF(Global!G71="","",Global!G71)</f>
        <v>1</v>
      </c>
      <c r="M71" s="296" t="str">
        <f t="shared" si="1"/>
        <v>L</v>
      </c>
      <c r="N71" s="287">
        <f t="shared" si="18"/>
        <v>3</v>
      </c>
      <c r="O71" s="166"/>
      <c r="P71" s="166"/>
      <c r="Q71" s="166"/>
      <c r="R71" s="166"/>
      <c r="S71" s="166"/>
    </row>
    <row r="72" spans="1:19" s="158" customFormat="1" ht="17.25" customHeight="1" thickBot="1" x14ac:dyDescent="0.25">
      <c r="A72" s="297" t="str">
        <f>Global!A72</f>
        <v>CUARTOS DE FINAL (Quarterfinals)</v>
      </c>
      <c r="B72" s="312"/>
      <c r="C72" s="313"/>
      <c r="D72" s="298"/>
      <c r="E72" s="300"/>
      <c r="F72" s="298"/>
      <c r="G72" s="300" t="s">
        <v>73</v>
      </c>
      <c r="H72" s="298"/>
      <c r="I72" s="301"/>
      <c r="J72" s="117"/>
      <c r="K72" s="302"/>
      <c r="L72" s="302"/>
      <c r="M72" s="303" t="str">
        <f t="shared" ref="M72:M83" si="19">IF(OR(K72="",L72=""),"",IF(K72&gt;L72,"L",IF(L72&gt;K72,"V","E")))</f>
        <v/>
      </c>
      <c r="N72" s="304"/>
      <c r="O72" s="166"/>
      <c r="P72" s="166"/>
      <c r="Q72" s="166"/>
      <c r="R72" s="166"/>
      <c r="S72" s="166"/>
    </row>
    <row r="73" spans="1:19" s="158" customFormat="1" ht="30.95" customHeight="1" thickBot="1" x14ac:dyDescent="0.25">
      <c r="A73" s="276">
        <f>Global!A73</f>
        <v>44904</v>
      </c>
      <c r="B73" s="305">
        <f>Global!B73</f>
        <v>0.375</v>
      </c>
      <c r="C73" s="278">
        <f>Global!C73</f>
        <v>57</v>
      </c>
      <c r="D73" s="292" t="str">
        <f>Global!D73</f>
        <v>Croacia</v>
      </c>
      <c r="E73" s="280">
        <v>1</v>
      </c>
      <c r="F73" s="281" t="s">
        <v>4</v>
      </c>
      <c r="G73" s="280">
        <v>2</v>
      </c>
      <c r="H73" s="315" t="str">
        <f>Global!H73</f>
        <v>Brasil (Brazil)</v>
      </c>
      <c r="I73" s="283" t="str">
        <f>IF(OR(E73="",G73=""),"",IF(E73&gt;G73,"L",IF(G73&gt;E73,"V","E")))</f>
        <v>V</v>
      </c>
      <c r="J73" s="284"/>
      <c r="K73" s="285">
        <f>IF(Global!E73="","",Global!E73)</f>
        <v>0</v>
      </c>
      <c r="L73" s="285">
        <f>IF(Global!G73="","",Global!G73)</f>
        <v>0</v>
      </c>
      <c r="M73" s="296" t="str">
        <f t="shared" si="19"/>
        <v>E</v>
      </c>
      <c r="N73" s="287">
        <f>IF(M73="","",IF(AND(E73=K73,L73=G73),CTOSPuntosPorMarcador,0)+IF(M73=I73,CTOSPuntosPorGanador,0)+IF(E73-G73=K73-L73,CTOSPuntosPorDiferencia,0))</f>
        <v>0</v>
      </c>
      <c r="O73" s="166"/>
      <c r="P73" s="166"/>
      <c r="Q73" s="166"/>
      <c r="R73" s="166"/>
      <c r="S73" s="166"/>
    </row>
    <row r="74" spans="1:19" s="158" customFormat="1" ht="30.95" customHeight="1" thickBot="1" x14ac:dyDescent="0.25">
      <c r="A74" s="276">
        <f>Global!A74</f>
        <v>44904</v>
      </c>
      <c r="B74" s="306">
        <f>Global!B74</f>
        <v>0.54166666666666663</v>
      </c>
      <c r="C74" s="289">
        <f>Global!C74</f>
        <v>58</v>
      </c>
      <c r="D74" s="292" t="str">
        <f>Global!D74</f>
        <v>Holanda (Holland)</v>
      </c>
      <c r="E74" s="291">
        <v>0</v>
      </c>
      <c r="F74" s="292" t="s">
        <v>4</v>
      </c>
      <c r="G74" s="280">
        <v>2</v>
      </c>
      <c r="H74" s="315" t="str">
        <f>Global!H74</f>
        <v>Argentina</v>
      </c>
      <c r="I74" s="283" t="str">
        <f>IF(OR(E74="",G74=""),"",IF(E74&gt;G74,"L",IF(G74&gt;E74,"V","E")))</f>
        <v>V</v>
      </c>
      <c r="J74" s="284"/>
      <c r="K74" s="285">
        <f>IF(Global!E74="","",Global!E74)</f>
        <v>2</v>
      </c>
      <c r="L74" s="285">
        <f>IF(Global!G74="","",Global!G74)</f>
        <v>2</v>
      </c>
      <c r="M74" s="296" t="str">
        <f t="shared" si="19"/>
        <v>E</v>
      </c>
      <c r="N74" s="287">
        <f>IF(M74="","",IF(AND(E74=K74,L74=G74),CTOSPuntosPorMarcador,0)+IF(M74=I74,CTOSPuntosPorGanador,0)+IF(E74-G74=K74-L74,CTOSPuntosPorDiferencia,0))</f>
        <v>0</v>
      </c>
      <c r="O74" s="166"/>
      <c r="P74" s="166"/>
      <c r="Q74" s="166"/>
      <c r="R74" s="166"/>
      <c r="S74" s="166"/>
    </row>
    <row r="75" spans="1:19" s="158" customFormat="1" ht="30.95" customHeight="1" thickBot="1" x14ac:dyDescent="0.25">
      <c r="A75" s="276">
        <f>Global!A75</f>
        <v>44905</v>
      </c>
      <c r="B75" s="306">
        <f>Global!B75</f>
        <v>0.375</v>
      </c>
      <c r="C75" s="289">
        <f>Global!C75</f>
        <v>59</v>
      </c>
      <c r="D75" s="292" t="str">
        <f>Global!D75</f>
        <v>Marruecos (Morocco)</v>
      </c>
      <c r="E75" s="291">
        <v>2</v>
      </c>
      <c r="F75" s="292" t="s">
        <v>4</v>
      </c>
      <c r="G75" s="280">
        <v>2</v>
      </c>
      <c r="H75" s="315" t="str">
        <f>Global!H75</f>
        <v>Portugal</v>
      </c>
      <c r="I75" s="283" t="str">
        <f>IF(OR(E75="",G75=""),"",IF(E75&gt;G75,"L",IF(G75&gt;E75,"V","E")))</f>
        <v>E</v>
      </c>
      <c r="J75" s="284"/>
      <c r="K75" s="285">
        <f>IF(Global!E75="","",Global!E75)</f>
        <v>1</v>
      </c>
      <c r="L75" s="285">
        <f>IF(Global!G75="","",Global!G75)</f>
        <v>0</v>
      </c>
      <c r="M75" s="296" t="str">
        <f t="shared" si="19"/>
        <v>L</v>
      </c>
      <c r="N75" s="287">
        <f>IF(M75="","",IF(AND(E75=K75,L75=G75),CTOSPuntosPorMarcador,0)+IF(M75=I75,CTOSPuntosPorGanador,0)+IF(E75-G75=K75-L75,CTOSPuntosPorDiferencia,0))</f>
        <v>0</v>
      </c>
      <c r="O75" s="166"/>
      <c r="P75" s="166"/>
      <c r="Q75" s="166"/>
      <c r="R75" s="166"/>
      <c r="S75" s="166"/>
    </row>
    <row r="76" spans="1:19" s="158" customFormat="1" ht="30.95" customHeight="1" thickBot="1" x14ac:dyDescent="0.25">
      <c r="A76" s="276">
        <f>Global!A76</f>
        <v>44905</v>
      </c>
      <c r="B76" s="306">
        <f>Global!B76</f>
        <v>0.54166666666666663</v>
      </c>
      <c r="C76" s="289">
        <f>Global!C76</f>
        <v>60</v>
      </c>
      <c r="D76" s="292" t="str">
        <f>Global!D76</f>
        <v>Francia (France)</v>
      </c>
      <c r="E76" s="291">
        <v>2</v>
      </c>
      <c r="F76" s="292" t="s">
        <v>4</v>
      </c>
      <c r="G76" s="280">
        <v>1</v>
      </c>
      <c r="H76" s="315" t="str">
        <f>Global!H76</f>
        <v>Inglaterra (England)</v>
      </c>
      <c r="I76" s="283" t="str">
        <f>IF(OR(E76="",G76=""),"",IF(E76&gt;G76,"L",IF(G76&gt;E76,"V","E")))</f>
        <v>L</v>
      </c>
      <c r="J76" s="284"/>
      <c r="K76" s="285">
        <f>IF(Global!E76="","",Global!E76)</f>
        <v>2</v>
      </c>
      <c r="L76" s="285">
        <f>IF(Global!G76="","",Global!G76)</f>
        <v>1</v>
      </c>
      <c r="M76" s="296" t="str">
        <f t="shared" si="19"/>
        <v>L</v>
      </c>
      <c r="N76" s="287">
        <f>IF(M76="","",IF(AND(E76=K76,L76=G76),CTOSPuntosPorMarcador,0)+IF(M76=I76,CTOSPuntosPorGanador,0)+IF(E76-G76=K76-L76,CTOSPuntosPorDiferencia,0))</f>
        <v>7</v>
      </c>
      <c r="O76" s="166"/>
      <c r="P76" s="166"/>
      <c r="Q76" s="166"/>
      <c r="R76" s="166"/>
      <c r="S76" s="166"/>
    </row>
    <row r="77" spans="1:19" s="158" customFormat="1" ht="17.25" customHeight="1" thickBot="1" x14ac:dyDescent="0.25">
      <c r="A77" s="297" t="str">
        <f>Global!A77</f>
        <v>SEMIFINALES (Semifinals)</v>
      </c>
      <c r="B77" s="298"/>
      <c r="C77" s="299"/>
      <c r="D77" s="298"/>
      <c r="E77" s="300"/>
      <c r="F77" s="298"/>
      <c r="G77" s="300"/>
      <c r="H77" s="298"/>
      <c r="I77" s="301"/>
      <c r="J77" s="117"/>
      <c r="K77" s="302"/>
      <c r="L77" s="302"/>
      <c r="M77" s="303" t="str">
        <f t="shared" si="19"/>
        <v/>
      </c>
      <c r="N77" s="304"/>
      <c r="O77" s="166"/>
      <c r="P77" s="166"/>
      <c r="Q77" s="166"/>
      <c r="R77" s="166"/>
      <c r="S77" s="166"/>
    </row>
    <row r="78" spans="1:19" s="158" customFormat="1" ht="30.95" customHeight="1" thickBot="1" x14ac:dyDescent="0.25">
      <c r="A78" s="276">
        <f>Global!A78</f>
        <v>44908</v>
      </c>
      <c r="B78" s="305">
        <f>Global!B78</f>
        <v>0.54166666666666663</v>
      </c>
      <c r="C78" s="278">
        <f>Global!C78</f>
        <v>61</v>
      </c>
      <c r="D78" s="281" t="str">
        <f>Global!D78</f>
        <v>Croacia</v>
      </c>
      <c r="E78" s="280">
        <v>2</v>
      </c>
      <c r="F78" s="281" t="s">
        <v>4</v>
      </c>
      <c r="G78" s="280">
        <v>0</v>
      </c>
      <c r="H78" s="314" t="str">
        <f>Global!H78</f>
        <v>Argentina</v>
      </c>
      <c r="I78" s="283" t="str">
        <f>IF(OR(E78="",G78=""),"",IF(E78&gt;G78,"L",IF(G78&gt;E78,"V","E")))</f>
        <v>L</v>
      </c>
      <c r="J78" s="284"/>
      <c r="K78" s="285">
        <f>IF(Global!E78="","",Global!E78)</f>
        <v>0</v>
      </c>
      <c r="L78" s="285">
        <f>IF(Global!G78="","",Global!G78)</f>
        <v>3</v>
      </c>
      <c r="M78" s="296" t="str">
        <f t="shared" si="19"/>
        <v>V</v>
      </c>
      <c r="N78" s="287">
        <f>IF(M78="","",IF(AND(E78=K78,L78=G78),SEMIPuntosPorMarcador,0)+IF(M78=I78,SEMIPuntosPorGanador,0)+IF(E78-G78=K78-L78,SEMIPuntosPorDiferencia,0))</f>
        <v>0</v>
      </c>
      <c r="O78" s="166"/>
      <c r="P78" s="166"/>
      <c r="Q78" s="166"/>
      <c r="R78" s="166"/>
      <c r="S78" s="166"/>
    </row>
    <row r="79" spans="1:19" s="158" customFormat="1" ht="30.95" customHeight="1" thickBot="1" x14ac:dyDescent="0.25">
      <c r="A79" s="276">
        <f>Global!A79</f>
        <v>44909</v>
      </c>
      <c r="B79" s="306">
        <f>Global!B79</f>
        <v>0.54166666666666663</v>
      </c>
      <c r="C79" s="289">
        <f>Global!C79</f>
        <v>62</v>
      </c>
      <c r="D79" s="292" t="str">
        <f>Global!D79</f>
        <v>Marruecos (Morocco)</v>
      </c>
      <c r="E79" s="291">
        <v>0</v>
      </c>
      <c r="F79" s="292" t="s">
        <v>4</v>
      </c>
      <c r="G79" s="291">
        <v>1</v>
      </c>
      <c r="H79" s="315" t="str">
        <f>Global!H79</f>
        <v>Francia (France)</v>
      </c>
      <c r="I79" s="283" t="str">
        <f>IF(OR(E79="",G79=""),"",IF(E79&gt;G79,"L",IF(G79&gt;E79,"V","E")))</f>
        <v>V</v>
      </c>
      <c r="J79" s="284"/>
      <c r="K79" s="285">
        <f>IF(Global!E79="","",Global!E79)</f>
        <v>0</v>
      </c>
      <c r="L79" s="285">
        <f>IF(Global!G79="","",Global!G79)</f>
        <v>2</v>
      </c>
      <c r="M79" s="296" t="str">
        <f t="shared" si="19"/>
        <v>V</v>
      </c>
      <c r="N79" s="287">
        <f>IF(M79="","",IF(AND(E79=K79,L79=G79),SEMIPuntosPorMarcador,0)+IF(M79=I79,SEMIPuntosPorGanador,0)+IF(E79-G79=K79-L79,SEMIPuntosPorDiferencia,0))</f>
        <v>7</v>
      </c>
      <c r="O79" s="166"/>
      <c r="P79" s="166"/>
      <c r="Q79" s="166"/>
      <c r="R79" s="166"/>
      <c r="S79" s="166"/>
    </row>
    <row r="80" spans="1:19" s="158" customFormat="1" ht="17.25" customHeight="1" thickBot="1" x14ac:dyDescent="0.25">
      <c r="A80" s="297" t="str">
        <f>Global!A80</f>
        <v>TERCER PUESTO (Third Place)</v>
      </c>
      <c r="B80" s="312"/>
      <c r="C80" s="313"/>
      <c r="D80" s="298"/>
      <c r="E80" s="300"/>
      <c r="F80" s="298"/>
      <c r="G80" s="300"/>
      <c r="H80" s="298"/>
      <c r="I80" s="301"/>
      <c r="J80" s="117"/>
      <c r="K80" s="302"/>
      <c r="L80" s="302"/>
      <c r="M80" s="303" t="str">
        <f t="shared" si="19"/>
        <v/>
      </c>
      <c r="N80" s="304"/>
      <c r="O80" s="166"/>
      <c r="P80" s="166"/>
      <c r="Q80" s="166"/>
      <c r="R80" s="166"/>
      <c r="S80" s="166"/>
    </row>
    <row r="81" spans="1:19" s="158" customFormat="1" ht="30.95" customHeight="1" thickBot="1" x14ac:dyDescent="0.25">
      <c r="A81" s="276">
        <f>Global!A81</f>
        <v>44912</v>
      </c>
      <c r="B81" s="305">
        <f>Global!B81</f>
        <v>0.375</v>
      </c>
      <c r="C81" s="278">
        <f>Global!C81</f>
        <v>63</v>
      </c>
      <c r="D81" s="281" t="str">
        <f>Global!D81</f>
        <v>Croacia</v>
      </c>
      <c r="E81" s="280">
        <v>3</v>
      </c>
      <c r="F81" s="281" t="s">
        <v>4</v>
      </c>
      <c r="G81" s="280">
        <v>2</v>
      </c>
      <c r="H81" s="314" t="str">
        <f>Global!H81</f>
        <v>Marruecos (Morocco)</v>
      </c>
      <c r="I81" s="283" t="str">
        <f>IF(OR(E81="",G81=""),"",IF(E81&gt;G81,"L",IF(G81&gt;E81,"V","E")))</f>
        <v>L</v>
      </c>
      <c r="J81" s="284"/>
      <c r="K81" s="285">
        <f>IF(Global!E81="","",Global!E81)</f>
        <v>2</v>
      </c>
      <c r="L81" s="285">
        <f>IF(Global!G81="","",Global!G81)</f>
        <v>1</v>
      </c>
      <c r="M81" s="296" t="str">
        <f t="shared" si="19"/>
        <v>L</v>
      </c>
      <c r="N81" s="287">
        <f>IF(M81="","",IF(AND(E81=K81,L81=G81),TERCPuntosPorMarcador,0)+IF(M81=I81,TERCPuntosPorGanador,0)+IF(E81-G81=K81-L81,TERCPuntosPorDiferencia,0))</f>
        <v>9</v>
      </c>
      <c r="O81" s="166"/>
      <c r="P81" s="166"/>
      <c r="Q81" s="166"/>
      <c r="R81" s="166"/>
      <c r="S81" s="166"/>
    </row>
    <row r="82" spans="1:19" s="158" customFormat="1" ht="17.25" customHeight="1" thickBot="1" x14ac:dyDescent="0.25">
      <c r="A82" s="297" t="str">
        <f>Global!A82</f>
        <v>FINAL</v>
      </c>
      <c r="B82" s="298"/>
      <c r="C82" s="299"/>
      <c r="D82" s="298"/>
      <c r="E82" s="300"/>
      <c r="F82" s="298"/>
      <c r="G82" s="300"/>
      <c r="H82" s="298"/>
      <c r="I82" s="301"/>
      <c r="J82" s="117"/>
      <c r="K82" s="302"/>
      <c r="L82" s="302"/>
      <c r="M82" s="303" t="str">
        <f t="shared" si="19"/>
        <v/>
      </c>
      <c r="N82" s="304"/>
      <c r="O82" s="166"/>
      <c r="P82" s="166"/>
      <c r="Q82" s="166"/>
      <c r="R82" s="166"/>
      <c r="S82" s="166"/>
    </row>
    <row r="83" spans="1:19" s="158" customFormat="1" ht="30.95" customHeight="1" thickBot="1" x14ac:dyDescent="0.25">
      <c r="A83" s="276">
        <f>Global!A83</f>
        <v>44913</v>
      </c>
      <c r="B83" s="316">
        <f>Global!B83</f>
        <v>0.375</v>
      </c>
      <c r="C83" s="317">
        <f>Global!C83</f>
        <v>64</v>
      </c>
      <c r="D83" s="318" t="str">
        <f>Global!D83</f>
        <v>Argentina</v>
      </c>
      <c r="E83" s="280">
        <v>2</v>
      </c>
      <c r="F83" s="318" t="s">
        <v>4</v>
      </c>
      <c r="G83" s="280">
        <v>0</v>
      </c>
      <c r="H83" s="319" t="str">
        <f>Global!H83</f>
        <v>Francia (France)</v>
      </c>
      <c r="I83" s="283" t="str">
        <f>IF(OR(E83="",G83=""),"",IF(E83&gt;G83,"L",IF(G83&gt;E83,"V","E")))</f>
        <v>L</v>
      </c>
      <c r="J83" s="311"/>
      <c r="K83" s="320">
        <f>IF(Global!E83="","",Global!E83)</f>
        <v>2</v>
      </c>
      <c r="L83" s="320">
        <f>IF(Global!G83="","",Global!G83)</f>
        <v>2</v>
      </c>
      <c r="M83" s="286" t="str">
        <f t="shared" si="19"/>
        <v>E</v>
      </c>
      <c r="N83" s="287">
        <f>IF(M83="","",IF(AND(E83=K83,L83=G83),FINALPuntosPorMarcador,0)+IF(M83=I83,FINALPuntosPorGanador,0)+IF(E83-G83=K83-L83,FINALPuntosPorDiferencia,0))</f>
        <v>0</v>
      </c>
      <c r="O83" s="166"/>
      <c r="P83" s="166"/>
      <c r="Q83" s="166"/>
      <c r="R83" s="166"/>
      <c r="S83" s="166"/>
    </row>
    <row r="84" spans="1:19" ht="17.25" customHeight="1" x14ac:dyDescent="0.2">
      <c r="A84" s="262"/>
      <c r="B84" s="263"/>
      <c r="C84" s="264"/>
      <c r="D84" s="196"/>
      <c r="E84" s="192"/>
      <c r="F84" s="196"/>
      <c r="G84" s="192"/>
      <c r="H84" s="196"/>
      <c r="I84" s="195"/>
      <c r="J84" s="29"/>
      <c r="K84" s="198"/>
      <c r="L84" s="198"/>
      <c r="M84" s="265" t="s">
        <v>22</v>
      </c>
      <c r="N84" s="266">
        <f>SUM(N8:N83)</f>
        <v>84</v>
      </c>
      <c r="O84" s="161"/>
      <c r="P84" s="161"/>
      <c r="Q84" s="161"/>
      <c r="R84" s="161"/>
      <c r="S84" s="161"/>
    </row>
    <row r="85" spans="1:19" s="10" customFormat="1" ht="17.25" customHeight="1" x14ac:dyDescent="0.2">
      <c r="A85" s="87" t="str">
        <f>Global!A85</f>
        <v>FASE DE GRUPOS</v>
      </c>
      <c r="B85" s="88"/>
      <c r="C85" s="89"/>
      <c r="D85" s="90"/>
      <c r="E85" s="267"/>
      <c r="F85" s="90"/>
      <c r="G85" s="267"/>
      <c r="H85" s="92"/>
      <c r="I85" s="81"/>
      <c r="J85" s="30"/>
      <c r="K85" s="189"/>
      <c r="L85" s="189"/>
      <c r="M85" s="189"/>
      <c r="N85" s="189"/>
      <c r="O85" s="82"/>
      <c r="P85" s="82"/>
      <c r="Q85" s="82"/>
      <c r="R85" s="82"/>
      <c r="S85" s="82"/>
    </row>
    <row r="86" spans="1:19" ht="17.25" customHeight="1" x14ac:dyDescent="0.2">
      <c r="A86" s="83" t="str">
        <f>Global!A86</f>
        <v>Puntos por Marcador Atinado</v>
      </c>
      <c r="B86" s="83"/>
      <c r="C86" s="93"/>
      <c r="D86" s="83"/>
      <c r="E86" s="94">
        <f>Global!E86</f>
        <v>1</v>
      </c>
      <c r="F86" s="53"/>
      <c r="G86" s="268"/>
      <c r="H86" s="53"/>
      <c r="I86" s="57"/>
      <c r="J86" s="30"/>
      <c r="K86" s="167"/>
      <c r="L86" s="167"/>
      <c r="M86" s="167"/>
      <c r="N86" s="167"/>
      <c r="O86" s="167"/>
      <c r="P86" s="167"/>
      <c r="Q86" s="167"/>
      <c r="R86" s="167"/>
      <c r="S86" s="167"/>
    </row>
    <row r="87" spans="1:19" ht="17.25" customHeight="1" x14ac:dyDescent="0.2">
      <c r="A87" s="83" t="str">
        <f>Global!A87</f>
        <v>Puntos por Ganador/Empate Atinado</v>
      </c>
      <c r="B87" s="83"/>
      <c r="C87" s="93"/>
      <c r="D87" s="85"/>
      <c r="E87" s="94">
        <f>Global!E87</f>
        <v>1</v>
      </c>
      <c r="F87" s="53"/>
      <c r="G87" s="268"/>
      <c r="H87" s="53"/>
      <c r="I87" s="57"/>
      <c r="J87" s="30"/>
      <c r="K87" s="167"/>
      <c r="L87" s="167"/>
      <c r="M87" s="167"/>
      <c r="N87" s="167"/>
      <c r="O87" s="167"/>
      <c r="P87" s="167"/>
      <c r="Q87" s="167"/>
      <c r="R87" s="167"/>
      <c r="S87" s="167"/>
    </row>
    <row r="88" spans="1:19" ht="17.25" customHeight="1" x14ac:dyDescent="0.2">
      <c r="A88" s="83" t="str">
        <f>Global!A88</f>
        <v>Puntos por Ganador y Diferencia de Goles Atinado</v>
      </c>
      <c r="B88" s="84"/>
      <c r="C88" s="84"/>
      <c r="D88" s="85"/>
      <c r="E88" s="94">
        <f>Global!E88</f>
        <v>1</v>
      </c>
      <c r="F88" s="53"/>
      <c r="G88" s="268"/>
      <c r="H88" s="53"/>
      <c r="I88" s="57"/>
      <c r="J88" s="30"/>
      <c r="K88" s="167"/>
      <c r="L88" s="167"/>
      <c r="M88" s="167"/>
      <c r="N88" s="167"/>
      <c r="O88" s="167"/>
      <c r="P88" s="167"/>
      <c r="Q88" s="167"/>
      <c r="R88" s="167"/>
      <c r="S88" s="167"/>
    </row>
    <row r="89" spans="1:19" ht="17.25" customHeight="1" x14ac:dyDescent="0.2">
      <c r="A89" s="83"/>
      <c r="B89" s="84"/>
      <c r="C89" s="84"/>
      <c r="D89" s="85"/>
      <c r="E89" s="269"/>
      <c r="F89" s="53"/>
      <c r="G89" s="268"/>
      <c r="H89" s="53"/>
      <c r="I89" s="57"/>
      <c r="J89" s="30"/>
      <c r="K89" s="167"/>
      <c r="L89" s="167"/>
      <c r="M89" s="167"/>
      <c r="N89" s="167"/>
      <c r="O89" s="167"/>
      <c r="P89" s="167"/>
      <c r="Q89" s="167"/>
      <c r="R89" s="167"/>
      <c r="S89" s="167"/>
    </row>
    <row r="90" spans="1:19" ht="17.25" customHeight="1" x14ac:dyDescent="0.2">
      <c r="A90" s="87" t="str">
        <f>Global!A90</f>
        <v>OCTAVOS DE FINAL</v>
      </c>
      <c r="B90" s="55"/>
      <c r="C90" s="55"/>
      <c r="D90" s="53"/>
      <c r="E90" s="268"/>
      <c r="F90" s="53"/>
      <c r="G90" s="268"/>
      <c r="H90" s="53"/>
      <c r="I90" s="57"/>
      <c r="J90" s="30"/>
      <c r="K90" s="167"/>
      <c r="L90" s="167"/>
      <c r="M90" s="167"/>
      <c r="N90" s="167"/>
      <c r="O90" s="167"/>
      <c r="P90" s="167"/>
      <c r="Q90" s="167"/>
      <c r="R90" s="167"/>
      <c r="S90" s="167"/>
    </row>
    <row r="91" spans="1:19" ht="17.25" customHeight="1" x14ac:dyDescent="0.2">
      <c r="A91" s="83" t="str">
        <f>Global!A91</f>
        <v>Puntos por Marcador Atinado</v>
      </c>
      <c r="B91" s="83"/>
      <c r="C91" s="93"/>
      <c r="D91" s="83"/>
      <c r="E91" s="94">
        <f>Global!E91</f>
        <v>1</v>
      </c>
      <c r="F91" s="53"/>
      <c r="G91" s="268"/>
      <c r="H91" s="53"/>
      <c r="I91" s="57"/>
      <c r="J91" s="30"/>
      <c r="K91" s="167"/>
      <c r="L91" s="167"/>
      <c r="M91" s="167"/>
      <c r="N91" s="167"/>
      <c r="O91" s="167"/>
      <c r="P91" s="167"/>
      <c r="Q91" s="167"/>
      <c r="R91" s="167"/>
      <c r="S91" s="167"/>
    </row>
    <row r="92" spans="1:19" ht="17.25" customHeight="1" x14ac:dyDescent="0.2">
      <c r="A92" s="83" t="str">
        <f>Global!A92</f>
        <v>Puntos por Ganador/Empate Atinado</v>
      </c>
      <c r="B92" s="83"/>
      <c r="C92" s="93"/>
      <c r="D92" s="85"/>
      <c r="E92" s="94">
        <f>Global!E92</f>
        <v>3</v>
      </c>
      <c r="F92" s="53"/>
      <c r="G92" s="268"/>
      <c r="H92" s="53"/>
      <c r="I92" s="57"/>
      <c r="J92" s="30"/>
      <c r="K92" s="167"/>
      <c r="L92" s="167"/>
      <c r="M92" s="167"/>
      <c r="N92" s="167"/>
      <c r="O92" s="167"/>
      <c r="P92" s="167"/>
      <c r="Q92" s="167"/>
      <c r="R92" s="167"/>
      <c r="S92" s="167"/>
    </row>
    <row r="93" spans="1:19" ht="17.25" customHeight="1" x14ac:dyDescent="0.2">
      <c r="A93" s="83" t="str">
        <f>Global!A93</f>
        <v>Puntos por Ganador y Diferencia de Goles Atinado</v>
      </c>
      <c r="B93" s="84"/>
      <c r="C93" s="84"/>
      <c r="D93" s="85"/>
      <c r="E93" s="94">
        <f>Global!E93</f>
        <v>1</v>
      </c>
      <c r="F93" s="53"/>
      <c r="G93" s="268"/>
      <c r="H93" s="53"/>
      <c r="I93" s="57"/>
      <c r="J93" s="30"/>
      <c r="K93" s="167"/>
      <c r="L93" s="167"/>
      <c r="M93" s="167"/>
      <c r="N93" s="167"/>
      <c r="O93" s="167"/>
      <c r="P93" s="167"/>
      <c r="Q93" s="167"/>
      <c r="R93" s="167"/>
      <c r="S93" s="167"/>
    </row>
    <row r="94" spans="1:19" ht="17.25" customHeight="1" x14ac:dyDescent="0.2">
      <c r="A94" s="54"/>
      <c r="B94" s="55"/>
      <c r="C94" s="55"/>
      <c r="D94" s="53"/>
      <c r="E94" s="268"/>
      <c r="F94" s="53"/>
      <c r="G94" s="268"/>
      <c r="H94" s="53"/>
      <c r="I94" s="57"/>
      <c r="J94" s="30"/>
      <c r="K94" s="167"/>
      <c r="L94" s="167"/>
      <c r="M94" s="167"/>
      <c r="N94" s="167"/>
      <c r="O94" s="167"/>
      <c r="P94" s="167"/>
      <c r="Q94" s="167"/>
      <c r="R94" s="167"/>
      <c r="S94" s="167"/>
    </row>
    <row r="95" spans="1:19" ht="17.25" customHeight="1" x14ac:dyDescent="0.2">
      <c r="A95" s="87" t="str">
        <f>Global!A95</f>
        <v>CUARTOS DE FINAL</v>
      </c>
      <c r="B95" s="55"/>
      <c r="C95" s="55"/>
      <c r="D95" s="53"/>
      <c r="E95" s="268"/>
      <c r="F95" s="53"/>
      <c r="G95" s="268"/>
      <c r="H95" s="53"/>
      <c r="I95" s="57"/>
      <c r="J95" s="30"/>
      <c r="K95" s="167"/>
      <c r="L95" s="167"/>
      <c r="M95" s="167"/>
      <c r="N95" s="167"/>
      <c r="O95" s="167"/>
      <c r="P95" s="167"/>
      <c r="Q95" s="167"/>
      <c r="R95" s="167"/>
      <c r="S95" s="167"/>
    </row>
    <row r="96" spans="1:19" ht="17.25" customHeight="1" x14ac:dyDescent="0.2">
      <c r="A96" s="83" t="str">
        <f>Global!A96</f>
        <v>Puntos por Marcador Atinado</v>
      </c>
      <c r="B96" s="83"/>
      <c r="C96" s="93"/>
      <c r="D96" s="83"/>
      <c r="E96" s="94">
        <f>Global!E96</f>
        <v>1</v>
      </c>
      <c r="F96" s="53"/>
      <c r="G96" s="268"/>
      <c r="H96" s="53"/>
      <c r="I96" s="57"/>
      <c r="J96" s="30"/>
      <c r="K96" s="167"/>
      <c r="L96" s="167"/>
      <c r="M96" s="167"/>
      <c r="N96" s="167"/>
      <c r="O96" s="167"/>
      <c r="P96" s="167"/>
      <c r="Q96" s="167"/>
      <c r="R96" s="167"/>
      <c r="S96" s="167"/>
    </row>
    <row r="97" spans="1:19" ht="17.25" customHeight="1" x14ac:dyDescent="0.2">
      <c r="A97" s="83" t="str">
        <f>Global!A97</f>
        <v>Puntos por Ganador/Empate Atinado</v>
      </c>
      <c r="B97" s="83"/>
      <c r="C97" s="93"/>
      <c r="D97" s="85"/>
      <c r="E97" s="94">
        <f>Global!E97</f>
        <v>5</v>
      </c>
      <c r="F97" s="53"/>
      <c r="G97" s="268"/>
      <c r="H97" s="53"/>
      <c r="I97" s="57"/>
      <c r="J97" s="30"/>
      <c r="K97" s="167"/>
      <c r="L97" s="167"/>
      <c r="M97" s="167"/>
      <c r="N97" s="167"/>
      <c r="O97" s="167"/>
      <c r="P97" s="167"/>
      <c r="Q97" s="167"/>
      <c r="R97" s="167"/>
      <c r="S97" s="167"/>
    </row>
    <row r="98" spans="1:19" ht="17.25" customHeight="1" x14ac:dyDescent="0.2">
      <c r="A98" s="83" t="str">
        <f>Global!A98</f>
        <v>Puntos por Ganador y Diferencia de Goles Atinado</v>
      </c>
      <c r="B98" s="84"/>
      <c r="C98" s="84"/>
      <c r="D98" s="85"/>
      <c r="E98" s="94">
        <f>Global!E98</f>
        <v>1</v>
      </c>
      <c r="F98" s="53"/>
      <c r="G98" s="268"/>
      <c r="H98" s="53"/>
      <c r="I98" s="57"/>
      <c r="J98" s="30"/>
      <c r="K98" s="167"/>
      <c r="L98" s="167"/>
      <c r="M98" s="167"/>
      <c r="N98" s="167"/>
      <c r="O98" s="167"/>
      <c r="P98" s="167"/>
      <c r="Q98" s="167"/>
      <c r="R98" s="167"/>
      <c r="S98" s="167"/>
    </row>
    <row r="99" spans="1:19" ht="17.25" customHeight="1" x14ac:dyDescent="0.2">
      <c r="A99" s="54"/>
      <c r="B99" s="55"/>
      <c r="C99" s="55"/>
      <c r="D99" s="53"/>
      <c r="E99" s="268"/>
      <c r="F99" s="53"/>
      <c r="G99" s="268"/>
      <c r="H99" s="53"/>
      <c r="I99" s="57"/>
      <c r="J99" s="30"/>
      <c r="K99" s="167"/>
      <c r="L99" s="167"/>
      <c r="M99" s="167"/>
      <c r="N99" s="167"/>
      <c r="O99" s="167"/>
      <c r="P99" s="167"/>
      <c r="Q99" s="167"/>
      <c r="R99" s="167"/>
      <c r="S99" s="167"/>
    </row>
    <row r="100" spans="1:19" ht="17.25" customHeight="1" x14ac:dyDescent="0.2">
      <c r="A100" s="87" t="str">
        <f>Global!A100</f>
        <v>SEMIFINAL</v>
      </c>
      <c r="B100" s="55"/>
      <c r="C100" s="55"/>
      <c r="D100" s="53"/>
      <c r="E100" s="268"/>
      <c r="F100" s="53"/>
      <c r="G100" s="268"/>
      <c r="H100" s="53"/>
      <c r="I100" s="57"/>
      <c r="J100" s="30"/>
      <c r="K100" s="167"/>
      <c r="L100" s="167"/>
      <c r="M100" s="167"/>
      <c r="N100" s="167"/>
      <c r="O100" s="167"/>
      <c r="P100" s="167"/>
      <c r="Q100" s="167"/>
      <c r="R100" s="167"/>
      <c r="S100" s="167"/>
    </row>
    <row r="101" spans="1:19" ht="17.25" customHeight="1" x14ac:dyDescent="0.2">
      <c r="A101" s="83" t="str">
        <f>Global!A101</f>
        <v>Puntos por Marcador Atinado</v>
      </c>
      <c r="B101" s="83"/>
      <c r="C101" s="93"/>
      <c r="D101" s="83"/>
      <c r="E101" s="94">
        <f>Global!E101</f>
        <v>1</v>
      </c>
      <c r="F101" s="53"/>
      <c r="G101" s="268"/>
      <c r="H101" s="53"/>
      <c r="I101" s="57"/>
      <c r="J101" s="30"/>
      <c r="K101" s="167"/>
      <c r="L101" s="167"/>
      <c r="M101" s="167"/>
      <c r="N101" s="167"/>
      <c r="O101" s="167"/>
      <c r="P101" s="167"/>
      <c r="Q101" s="167"/>
      <c r="R101" s="167"/>
      <c r="S101" s="167"/>
    </row>
    <row r="102" spans="1:19" ht="17.25" customHeight="1" x14ac:dyDescent="0.2">
      <c r="A102" s="83" t="str">
        <f>Global!A102</f>
        <v>Puntos por Ganador/Empate Atinado</v>
      </c>
      <c r="B102" s="83"/>
      <c r="C102" s="93"/>
      <c r="D102" s="85"/>
      <c r="E102" s="94">
        <f>Global!E102</f>
        <v>7</v>
      </c>
      <c r="F102" s="53"/>
      <c r="G102" s="268"/>
      <c r="H102" s="53"/>
      <c r="I102" s="57"/>
      <c r="J102" s="30"/>
      <c r="K102" s="167"/>
      <c r="L102" s="167"/>
      <c r="M102" s="167"/>
      <c r="N102" s="167"/>
      <c r="O102" s="167"/>
      <c r="P102" s="167"/>
      <c r="Q102" s="167"/>
      <c r="R102" s="167"/>
      <c r="S102" s="167"/>
    </row>
    <row r="103" spans="1:19" ht="17.25" customHeight="1" x14ac:dyDescent="0.2">
      <c r="A103" s="83" t="str">
        <f>Global!A103</f>
        <v>Puntos por Ganador y Diferencia de Goles Atinado</v>
      </c>
      <c r="B103" s="84"/>
      <c r="C103" s="84"/>
      <c r="D103" s="85"/>
      <c r="E103" s="94">
        <f>Global!E103</f>
        <v>1</v>
      </c>
      <c r="F103" s="53"/>
      <c r="G103" s="268"/>
      <c r="H103" s="53"/>
      <c r="I103" s="57"/>
      <c r="J103" s="30"/>
      <c r="K103" s="167"/>
      <c r="L103" s="167"/>
      <c r="M103" s="167"/>
      <c r="N103" s="167"/>
      <c r="O103" s="167"/>
      <c r="P103" s="167"/>
      <c r="Q103" s="167"/>
      <c r="R103" s="167"/>
      <c r="S103" s="167"/>
    </row>
    <row r="104" spans="1:19" ht="17.25" customHeight="1" x14ac:dyDescent="0.2">
      <c r="A104" s="54"/>
      <c r="B104" s="55"/>
      <c r="C104" s="55"/>
      <c r="D104" s="53"/>
      <c r="E104" s="268"/>
      <c r="F104" s="53"/>
      <c r="G104" s="268"/>
      <c r="H104" s="53"/>
      <c r="I104" s="57"/>
      <c r="J104" s="30"/>
      <c r="K104" s="167"/>
      <c r="L104" s="167"/>
      <c r="M104" s="167"/>
      <c r="N104" s="167"/>
      <c r="O104" s="167"/>
      <c r="P104" s="167"/>
      <c r="Q104" s="167"/>
      <c r="R104" s="167"/>
      <c r="S104" s="167"/>
    </row>
    <row r="105" spans="1:19" ht="17.25" customHeight="1" x14ac:dyDescent="0.2">
      <c r="A105" s="87" t="str">
        <f>Global!A105</f>
        <v>TERCER LUGAR</v>
      </c>
      <c r="B105" s="55"/>
      <c r="C105" s="55"/>
      <c r="D105" s="53"/>
      <c r="E105" s="268"/>
      <c r="F105" s="53"/>
      <c r="G105" s="268"/>
      <c r="H105" s="53"/>
      <c r="I105" s="57"/>
      <c r="J105" s="30"/>
      <c r="K105" s="167"/>
      <c r="L105" s="167"/>
      <c r="M105" s="167"/>
      <c r="N105" s="167"/>
      <c r="O105" s="167"/>
      <c r="P105" s="167"/>
      <c r="Q105" s="167"/>
      <c r="R105" s="167"/>
      <c r="S105" s="167"/>
    </row>
    <row r="106" spans="1:19" ht="17.25" customHeight="1" x14ac:dyDescent="0.2">
      <c r="A106" s="83" t="str">
        <f>Global!A106</f>
        <v>Puntos por Marcador Atinado</v>
      </c>
      <c r="B106" s="83"/>
      <c r="C106" s="93"/>
      <c r="D106" s="83"/>
      <c r="E106" s="94">
        <f>Global!E106</f>
        <v>1</v>
      </c>
      <c r="F106" s="53"/>
      <c r="G106" s="268"/>
      <c r="H106" s="53"/>
      <c r="I106" s="57"/>
      <c r="J106" s="30"/>
      <c r="K106" s="167"/>
      <c r="L106" s="167"/>
      <c r="M106" s="167"/>
      <c r="N106" s="167"/>
      <c r="O106" s="167"/>
      <c r="P106" s="167"/>
      <c r="Q106" s="167"/>
      <c r="R106" s="167"/>
      <c r="S106" s="167"/>
    </row>
    <row r="107" spans="1:19" ht="17.25" customHeight="1" x14ac:dyDescent="0.2">
      <c r="A107" s="83" t="str">
        <f>Global!A107</f>
        <v>Puntos por Ganador/Empate Atinado</v>
      </c>
      <c r="B107" s="83"/>
      <c r="C107" s="93"/>
      <c r="D107" s="85"/>
      <c r="E107" s="94">
        <f>Global!E107</f>
        <v>8</v>
      </c>
      <c r="F107" s="53"/>
      <c r="G107" s="268"/>
      <c r="H107" s="53"/>
      <c r="I107" s="57"/>
      <c r="J107" s="30"/>
      <c r="K107" s="167"/>
      <c r="L107" s="167"/>
      <c r="M107" s="167"/>
      <c r="N107" s="167"/>
      <c r="O107" s="167"/>
      <c r="P107" s="167"/>
      <c r="Q107" s="167"/>
      <c r="R107" s="167"/>
      <c r="S107" s="167"/>
    </row>
    <row r="108" spans="1:19" ht="17.25" customHeight="1" x14ac:dyDescent="0.2">
      <c r="A108" s="83" t="str">
        <f>Global!A108</f>
        <v>Puntos por Ganador y Diferencia de Goles Atinado</v>
      </c>
      <c r="B108" s="84"/>
      <c r="C108" s="84"/>
      <c r="D108" s="85"/>
      <c r="E108" s="94">
        <f>Global!E108</f>
        <v>1</v>
      </c>
      <c r="F108" s="53"/>
      <c r="G108" s="268"/>
      <c r="H108" s="53"/>
      <c r="I108" s="57"/>
      <c r="J108" s="30"/>
      <c r="K108" s="167"/>
      <c r="L108" s="167"/>
      <c r="M108" s="167"/>
      <c r="N108" s="167"/>
      <c r="O108" s="167"/>
      <c r="P108" s="167"/>
      <c r="Q108" s="167"/>
      <c r="R108" s="167"/>
      <c r="S108" s="167"/>
    </row>
    <row r="109" spans="1:19" ht="17.25" customHeight="1" x14ac:dyDescent="0.2">
      <c r="A109" s="83"/>
      <c r="B109" s="84"/>
      <c r="C109" s="84"/>
      <c r="D109" s="85"/>
      <c r="E109" s="94"/>
      <c r="F109" s="53"/>
      <c r="G109" s="268"/>
      <c r="H109" s="53"/>
      <c r="I109" s="57"/>
      <c r="J109" s="30"/>
      <c r="K109" s="167"/>
      <c r="L109" s="167"/>
      <c r="M109" s="167"/>
      <c r="N109" s="167"/>
      <c r="O109" s="167"/>
      <c r="P109" s="167"/>
      <c r="Q109" s="167"/>
      <c r="R109" s="167"/>
      <c r="S109" s="167"/>
    </row>
    <row r="110" spans="1:19" ht="17.25" customHeight="1" x14ac:dyDescent="0.2">
      <c r="A110" s="87" t="str">
        <f>Global!A110</f>
        <v>FINAL</v>
      </c>
      <c r="B110" s="55"/>
      <c r="C110" s="55"/>
      <c r="D110" s="53"/>
      <c r="E110" s="268"/>
      <c r="F110" s="53"/>
      <c r="G110" s="268"/>
      <c r="H110" s="53"/>
      <c r="I110" s="57"/>
      <c r="J110" s="30"/>
      <c r="K110" s="167"/>
      <c r="L110" s="167"/>
      <c r="M110" s="167"/>
      <c r="N110" s="167"/>
      <c r="O110" s="167"/>
      <c r="P110" s="167"/>
      <c r="Q110" s="167"/>
      <c r="R110" s="167"/>
      <c r="S110" s="167"/>
    </row>
    <row r="111" spans="1:19" ht="17.25" customHeight="1" x14ac:dyDescent="0.2">
      <c r="A111" s="83" t="str">
        <f>Global!A111</f>
        <v>Puntos por Marcador Atinado</v>
      </c>
      <c r="B111" s="83"/>
      <c r="C111" s="93"/>
      <c r="D111" s="83"/>
      <c r="E111" s="94">
        <f>Global!E111</f>
        <v>1</v>
      </c>
      <c r="F111" s="53"/>
      <c r="G111" s="268"/>
      <c r="H111" s="53"/>
      <c r="I111" s="57"/>
      <c r="J111" s="30"/>
      <c r="K111" s="167"/>
      <c r="L111" s="167"/>
      <c r="M111" s="167"/>
      <c r="N111" s="167"/>
      <c r="O111" s="167"/>
      <c r="P111" s="167"/>
      <c r="Q111" s="167"/>
      <c r="R111" s="167"/>
      <c r="S111" s="167"/>
    </row>
    <row r="112" spans="1:19" ht="17.25" customHeight="1" x14ac:dyDescent="0.2">
      <c r="A112" s="83" t="str">
        <f>Global!A112</f>
        <v>Puntos por Ganador/Empate Atinado</v>
      </c>
      <c r="B112" s="83"/>
      <c r="C112" s="93"/>
      <c r="D112" s="85"/>
      <c r="E112" s="94">
        <f>Global!E112</f>
        <v>10</v>
      </c>
      <c r="F112" s="53"/>
      <c r="G112" s="268"/>
      <c r="H112" s="53"/>
      <c r="I112" s="57"/>
      <c r="J112" s="30"/>
      <c r="K112" s="167"/>
      <c r="L112" s="167"/>
      <c r="M112" s="167"/>
      <c r="N112" s="167"/>
      <c r="O112" s="167"/>
      <c r="P112" s="167"/>
      <c r="Q112" s="167"/>
      <c r="R112" s="167"/>
      <c r="S112" s="167"/>
    </row>
    <row r="113" spans="1:19" ht="17.25" customHeight="1" x14ac:dyDescent="0.2">
      <c r="A113" s="83" t="str">
        <f>Global!A113</f>
        <v>Puntos por Ganador y Diferencia de Goles Atinado</v>
      </c>
      <c r="B113" s="84"/>
      <c r="C113" s="84"/>
      <c r="D113" s="85"/>
      <c r="E113" s="94">
        <f>Global!E113</f>
        <v>1</v>
      </c>
      <c r="F113" s="53"/>
      <c r="G113" s="268"/>
      <c r="H113" s="53"/>
      <c r="I113" s="57"/>
      <c r="J113" s="30"/>
      <c r="K113" s="167"/>
      <c r="L113" s="167"/>
      <c r="M113" s="167"/>
      <c r="N113" s="167"/>
      <c r="O113" s="167"/>
      <c r="P113" s="167"/>
      <c r="Q113" s="167"/>
      <c r="R113" s="167"/>
      <c r="S113" s="167"/>
    </row>
    <row r="114" spans="1:19" ht="17.25" customHeight="1" x14ac:dyDescent="0.2">
      <c r="A114" s="54"/>
      <c r="B114" s="55"/>
      <c r="C114" s="55"/>
      <c r="D114" s="53"/>
      <c r="E114" s="268"/>
      <c r="F114" s="53"/>
      <c r="G114" s="268"/>
      <c r="H114" s="53"/>
      <c r="I114" s="57"/>
      <c r="J114" s="30"/>
      <c r="K114" s="167"/>
      <c r="L114" s="167"/>
      <c r="M114" s="167"/>
      <c r="N114" s="167"/>
      <c r="O114" s="167"/>
      <c r="P114" s="167"/>
      <c r="Q114" s="167"/>
      <c r="R114" s="167"/>
      <c r="S114" s="167"/>
    </row>
    <row r="115" spans="1:19" ht="17.25" customHeight="1" x14ac:dyDescent="0.2">
      <c r="A115" s="54"/>
      <c r="B115" s="55"/>
      <c r="C115" s="55"/>
      <c r="D115" s="53"/>
      <c r="E115" s="268"/>
      <c r="F115" s="53"/>
      <c r="G115" s="268"/>
      <c r="H115" s="53"/>
      <c r="I115" s="57"/>
      <c r="J115" s="30"/>
      <c r="K115" s="167"/>
      <c r="L115" s="167"/>
      <c r="M115" s="167"/>
      <c r="N115" s="167"/>
      <c r="O115" s="167"/>
      <c r="P115" s="167"/>
      <c r="Q115" s="167"/>
      <c r="R115" s="167"/>
      <c r="S115" s="167"/>
    </row>
    <row r="116" spans="1:19" ht="17.25" customHeight="1" x14ac:dyDescent="0.2">
      <c r="A116" s="54"/>
      <c r="B116" s="55"/>
      <c r="C116" s="55"/>
      <c r="D116" s="53"/>
      <c r="E116" s="268"/>
      <c r="F116" s="53"/>
      <c r="G116" s="268"/>
      <c r="H116" s="53"/>
      <c r="I116" s="57"/>
      <c r="J116" s="30"/>
      <c r="K116" s="167"/>
      <c r="L116" s="167"/>
      <c r="M116" s="167"/>
      <c r="N116" s="167"/>
      <c r="O116" s="167"/>
      <c r="P116" s="167"/>
      <c r="Q116" s="167"/>
      <c r="R116" s="167"/>
      <c r="S116" s="167"/>
    </row>
    <row r="117" spans="1:19" ht="17.25" customHeight="1" x14ac:dyDescent="0.2">
      <c r="A117" s="54"/>
      <c r="B117" s="55"/>
      <c r="C117" s="55"/>
      <c r="D117" s="53"/>
      <c r="E117" s="268"/>
      <c r="F117" s="53"/>
      <c r="G117" s="268"/>
      <c r="H117" s="53"/>
      <c r="I117" s="57"/>
      <c r="J117" s="30"/>
      <c r="K117" s="167"/>
      <c r="L117" s="167"/>
      <c r="M117" s="167"/>
      <c r="N117" s="167"/>
      <c r="O117" s="167"/>
      <c r="P117" s="167"/>
      <c r="Q117" s="167"/>
      <c r="R117" s="167"/>
      <c r="S117" s="167"/>
    </row>
    <row r="118" spans="1:19" ht="17.25" customHeight="1" x14ac:dyDescent="0.2">
      <c r="A118" s="54"/>
      <c r="B118" s="55"/>
      <c r="C118" s="55"/>
      <c r="D118" s="53"/>
      <c r="E118" s="268"/>
      <c r="F118" s="53"/>
      <c r="G118" s="268"/>
      <c r="H118" s="53"/>
      <c r="I118" s="57"/>
      <c r="J118" s="30"/>
      <c r="K118" s="167"/>
      <c r="L118" s="167"/>
      <c r="M118" s="167"/>
      <c r="N118" s="167"/>
      <c r="O118" s="167"/>
      <c r="P118" s="167"/>
      <c r="Q118" s="167"/>
      <c r="R118" s="167"/>
      <c r="S118" s="167"/>
    </row>
    <row r="119" spans="1:19" ht="17.25" customHeight="1" x14ac:dyDescent="0.2">
      <c r="A119" s="54"/>
      <c r="B119" s="55"/>
      <c r="C119" s="55"/>
      <c r="D119" s="53"/>
      <c r="E119" s="268"/>
      <c r="F119" s="53"/>
      <c r="G119" s="268"/>
      <c r="H119" s="53"/>
      <c r="I119" s="57"/>
      <c r="J119" s="30"/>
      <c r="K119" s="167"/>
      <c r="L119" s="167"/>
      <c r="M119" s="167"/>
      <c r="N119" s="167"/>
      <c r="O119" s="167"/>
      <c r="P119" s="167"/>
      <c r="Q119" s="167"/>
      <c r="R119" s="167"/>
      <c r="S119" s="167"/>
    </row>
    <row r="120" spans="1:19" ht="17.25" customHeight="1" x14ac:dyDescent="0.2">
      <c r="A120" s="54"/>
      <c r="B120" s="55"/>
      <c r="C120" s="55"/>
      <c r="D120" s="53"/>
      <c r="E120" s="268"/>
      <c r="F120" s="53"/>
      <c r="G120" s="268"/>
      <c r="H120" s="53"/>
      <c r="I120" s="57"/>
      <c r="J120" s="30"/>
      <c r="K120" s="167"/>
      <c r="L120" s="167"/>
      <c r="M120" s="167"/>
      <c r="N120" s="167"/>
      <c r="O120" s="167"/>
      <c r="P120" s="167"/>
      <c r="Q120" s="167"/>
      <c r="R120" s="167"/>
      <c r="S120" s="167"/>
    </row>
  </sheetData>
  <sheetProtection sheet="1" objects="1" scenarios="1"/>
  <mergeCells count="3">
    <mergeCell ref="A1:N1"/>
    <mergeCell ref="B3:D3"/>
    <mergeCell ref="B4:D4"/>
  </mergeCells>
  <dataValidations count="1">
    <dataValidation type="whole" allowBlank="1" showInputMessage="1" showErrorMessage="1" sqref="E3:E85 E114:E120 E89:E90 E94:E95 E99:E100 E104:E105 E110" xr:uid="{AEAFC161-3EB9-496D-B6D6-5795930179E5}">
      <formula1>0</formula1>
      <formula2>20</formula2>
    </dataValidation>
  </dataValidations>
  <hyperlinks>
    <hyperlink ref="A1:N1" location="Global!A1" display="Quiniela Mundial 2010" xr:uid="{2C3368C5-38BA-4EC7-9BBE-366AD17E8982}"/>
  </hyperlinks>
  <pageMargins left="0.7" right="0.7" top="0.75" bottom="0.75" header="0.3" footer="0.3"/>
  <pageSetup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Sheet41"/>
  <dimension ref="A1:S120"/>
  <sheetViews>
    <sheetView workbookViewId="0">
      <selection activeCell="A2" sqref="A1:N1048576"/>
    </sheetView>
  </sheetViews>
  <sheetFormatPr defaultColWidth="9.140625" defaultRowHeight="17.25" customHeight="1" x14ac:dyDescent="0.2"/>
  <cols>
    <col min="1" max="1" width="12" style="270" customWidth="1"/>
    <col min="2" max="2" width="10.7109375" style="271" customWidth="1"/>
    <col min="3" max="3" width="6.85546875" style="271" bestFit="1" customWidth="1"/>
    <col min="4" max="4" width="12.42578125" style="157" customWidth="1"/>
    <col min="5" max="5" width="3.7109375" style="272" customWidth="1"/>
    <col min="6" max="6" width="5.42578125" style="157" customWidth="1"/>
    <col min="7" max="7" width="3.85546875" style="272" customWidth="1"/>
    <col min="8" max="8" width="13" style="157" customWidth="1"/>
    <col min="9" max="9" width="5.85546875" style="273" customWidth="1"/>
    <col min="10" max="10" width="3" style="10" customWidth="1"/>
    <col min="11" max="11" width="5" style="274" customWidth="1"/>
    <col min="12" max="12" width="5.28515625" style="274" customWidth="1"/>
    <col min="13" max="13" width="6.5703125" style="275" customWidth="1"/>
    <col min="14" max="14" width="7.7109375" style="10" bestFit="1" customWidth="1"/>
    <col min="15" max="16384" width="9.140625" style="157"/>
  </cols>
  <sheetData>
    <row r="1" spans="1:19" ht="26.25" customHeight="1" x14ac:dyDescent="0.35">
      <c r="A1" s="352" t="s">
        <v>82</v>
      </c>
      <c r="B1" s="352"/>
      <c r="C1" s="352"/>
      <c r="D1" s="352"/>
      <c r="E1" s="352"/>
      <c r="F1" s="352"/>
      <c r="G1" s="352"/>
      <c r="H1" s="352"/>
      <c r="I1" s="352"/>
      <c r="J1" s="352"/>
      <c r="K1" s="352"/>
      <c r="L1" s="352"/>
      <c r="M1" s="352"/>
      <c r="N1" s="352"/>
      <c r="O1" s="161"/>
      <c r="P1" s="161"/>
      <c r="Q1" s="161"/>
      <c r="R1" s="161"/>
      <c r="S1" s="161"/>
    </row>
    <row r="2" spans="1:19" ht="12.75" customHeight="1" x14ac:dyDescent="0.3">
      <c r="A2" s="28"/>
      <c r="B2" s="28"/>
      <c r="C2" s="28"/>
      <c r="D2" s="28"/>
      <c r="E2" s="1"/>
      <c r="F2" s="28"/>
      <c r="G2" s="1"/>
      <c r="H2" s="28"/>
      <c r="I2" s="28"/>
      <c r="J2" s="28"/>
      <c r="K2" s="33"/>
      <c r="L2" s="33"/>
      <c r="M2" s="28"/>
      <c r="N2" s="28"/>
      <c r="O2" s="161"/>
      <c r="P2" s="161"/>
      <c r="Q2" s="161"/>
      <c r="R2" s="161"/>
      <c r="S2" s="161"/>
    </row>
    <row r="3" spans="1:19" ht="17.25" customHeight="1" x14ac:dyDescent="0.2">
      <c r="A3" s="191" t="s">
        <v>17</v>
      </c>
      <c r="B3" s="353" t="s">
        <v>182</v>
      </c>
      <c r="C3" s="353"/>
      <c r="D3" s="353"/>
      <c r="E3" s="192"/>
      <c r="F3" s="193"/>
      <c r="G3" s="192"/>
      <c r="H3" s="194"/>
      <c r="I3" s="195"/>
      <c r="J3" s="29"/>
      <c r="K3" s="34"/>
      <c r="L3" s="34"/>
      <c r="M3" s="196"/>
      <c r="N3" s="29"/>
      <c r="O3" s="161"/>
      <c r="P3" s="161"/>
      <c r="Q3" s="161"/>
      <c r="R3" s="161"/>
      <c r="S3" s="161"/>
    </row>
    <row r="4" spans="1:19" ht="17.25" customHeight="1" thickBot="1" x14ac:dyDescent="0.25">
      <c r="A4" s="197" t="s">
        <v>18</v>
      </c>
      <c r="B4" s="354" t="s">
        <v>183</v>
      </c>
      <c r="C4" s="354"/>
      <c r="D4" s="354"/>
      <c r="E4" s="192"/>
      <c r="F4" s="196"/>
      <c r="G4" s="192"/>
      <c r="H4" s="196"/>
      <c r="I4" s="195"/>
      <c r="J4" s="29"/>
      <c r="K4" s="198"/>
      <c r="L4" s="198"/>
      <c r="M4" s="199"/>
      <c r="N4" s="29"/>
      <c r="O4" s="161"/>
      <c r="P4" s="161"/>
      <c r="Q4" s="161"/>
      <c r="R4" s="161"/>
      <c r="S4" s="161"/>
    </row>
    <row r="5" spans="1:19" ht="17.25" customHeight="1" thickBot="1" x14ac:dyDescent="0.25">
      <c r="A5" s="197"/>
      <c r="B5" s="200"/>
      <c r="C5" s="200"/>
      <c r="D5" s="201"/>
      <c r="E5" s="192"/>
      <c r="F5" s="196"/>
      <c r="G5" s="192"/>
      <c r="H5" s="196"/>
      <c r="I5" s="195"/>
      <c r="J5" s="29"/>
      <c r="K5" s="202" t="s">
        <v>19</v>
      </c>
      <c r="L5" s="203"/>
      <c r="M5" s="204"/>
      <c r="N5" s="29"/>
      <c r="O5" s="161"/>
      <c r="P5" s="161"/>
      <c r="Q5" s="161"/>
      <c r="R5" s="161"/>
      <c r="S5" s="161"/>
    </row>
    <row r="6" spans="1:19" s="168" customFormat="1" ht="34.5" customHeight="1" thickBot="1" x14ac:dyDescent="0.25">
      <c r="A6" s="205" t="s">
        <v>0</v>
      </c>
      <c r="B6" s="206" t="s">
        <v>1</v>
      </c>
      <c r="C6" s="206" t="s">
        <v>25</v>
      </c>
      <c r="D6" s="207" t="s">
        <v>2</v>
      </c>
      <c r="E6" s="208"/>
      <c r="F6" s="209" t="s">
        <v>20</v>
      </c>
      <c r="G6" s="208"/>
      <c r="H6" s="209" t="s">
        <v>3</v>
      </c>
      <c r="I6" s="209" t="s">
        <v>21</v>
      </c>
      <c r="J6" s="210"/>
      <c r="K6" s="211" t="s">
        <v>109</v>
      </c>
      <c r="L6" s="211" t="s">
        <v>112</v>
      </c>
      <c r="M6" s="212" t="s">
        <v>110</v>
      </c>
      <c r="N6" s="213" t="s">
        <v>111</v>
      </c>
      <c r="O6" s="165"/>
      <c r="P6" s="165"/>
      <c r="Q6" s="165"/>
      <c r="R6" s="165"/>
      <c r="S6" s="165"/>
    </row>
    <row r="7" spans="1:19" ht="17.25" customHeight="1" thickBot="1" x14ac:dyDescent="0.25">
      <c r="A7" s="214" t="str">
        <f>Global!A7</f>
        <v>GRUPO A (Group A)</v>
      </c>
      <c r="B7" s="215"/>
      <c r="C7" s="216"/>
      <c r="D7" s="215"/>
      <c r="E7" s="217"/>
      <c r="F7" s="215"/>
      <c r="G7" s="217"/>
      <c r="H7" s="215"/>
      <c r="I7" s="218"/>
      <c r="J7" s="77"/>
      <c r="K7" s="219"/>
      <c r="L7" s="219"/>
      <c r="M7" s="220"/>
      <c r="N7" s="221"/>
      <c r="O7" s="161"/>
      <c r="P7" s="161"/>
      <c r="Q7" s="161"/>
      <c r="R7" s="161"/>
      <c r="S7" s="161"/>
    </row>
    <row r="8" spans="1:19" s="158" customFormat="1" ht="30.95" customHeight="1" thickBot="1" x14ac:dyDescent="0.25">
      <c r="A8" s="276">
        <f>Global!A8</f>
        <v>44885</v>
      </c>
      <c r="B8" s="277">
        <f>Global!B8</f>
        <v>0.41666666666666669</v>
      </c>
      <c r="C8" s="278">
        <f>Global!C8</f>
        <v>1</v>
      </c>
      <c r="D8" s="279" t="str">
        <f>Global!D8</f>
        <v>Qatar</v>
      </c>
      <c r="E8" s="280">
        <v>1</v>
      </c>
      <c r="F8" s="281" t="s">
        <v>4</v>
      </c>
      <c r="G8" s="280">
        <v>1</v>
      </c>
      <c r="H8" s="282" t="str">
        <f>Global!H8</f>
        <v>Ecuador</v>
      </c>
      <c r="I8" s="283" t="str">
        <f t="shared" ref="I8:I13" si="0">IF(OR(E8="",G8=""),"",IF(E8&gt;G8,"L",IF(G8&gt;E8,"V","E")))</f>
        <v>E</v>
      </c>
      <c r="J8" s="284"/>
      <c r="K8" s="285">
        <f>IF(Global!E8="","",Global!E8)</f>
        <v>0</v>
      </c>
      <c r="L8" s="285">
        <f>IF(Global!G8="","",Global!G8)</f>
        <v>2</v>
      </c>
      <c r="M8" s="286" t="str">
        <f t="shared" ref="M8:M71" si="1">IF(OR(K8="",L8=""),"",IF(K8&gt;L8,"L",IF(L8&gt;K8,"V","E")))</f>
        <v>V</v>
      </c>
      <c r="N8" s="287">
        <f t="shared" ref="N8:N13" si="2">IF(M8="","",IF(AND(E8=K8,L8=G8),GPOSPuntosPorMarcador,0)+IF(M8=I8,GPOSPuntosPorGanador,0)+IF(E8-G8=K8-L8,GPOSPuntosPorDiferencia,0))</f>
        <v>0</v>
      </c>
      <c r="O8" s="166"/>
      <c r="P8" s="166"/>
      <c r="Q8" s="166"/>
      <c r="R8" s="166"/>
      <c r="S8" s="166"/>
    </row>
    <row r="9" spans="1:19" s="158" customFormat="1" ht="30.95" customHeight="1" thickBot="1" x14ac:dyDescent="0.25">
      <c r="A9" s="276">
        <f>Global!A9</f>
        <v>44886</v>
      </c>
      <c r="B9" s="288">
        <f>Global!B9</f>
        <v>0.41666666666666669</v>
      </c>
      <c r="C9" s="289">
        <f>Global!C9</f>
        <v>2</v>
      </c>
      <c r="D9" s="290" t="str">
        <f>Global!D9</f>
        <v>Senegal</v>
      </c>
      <c r="E9" s="291">
        <v>0</v>
      </c>
      <c r="F9" s="292" t="s">
        <v>4</v>
      </c>
      <c r="G9" s="291">
        <v>3</v>
      </c>
      <c r="H9" s="293" t="str">
        <f>Global!H9</f>
        <v>Holanda (Holland)</v>
      </c>
      <c r="I9" s="283" t="str">
        <f t="shared" si="0"/>
        <v>V</v>
      </c>
      <c r="J9" s="284"/>
      <c r="K9" s="285">
        <f>IF(Global!E9="","",Global!E9)</f>
        <v>0</v>
      </c>
      <c r="L9" s="285">
        <f>IF(Global!G9="","",Global!G9)</f>
        <v>2</v>
      </c>
      <c r="M9" s="294" t="str">
        <f t="shared" si="1"/>
        <v>V</v>
      </c>
      <c r="N9" s="287">
        <f t="shared" si="2"/>
        <v>1</v>
      </c>
      <c r="O9" s="166"/>
      <c r="P9" s="166"/>
      <c r="Q9" s="166"/>
      <c r="R9" s="166"/>
      <c r="S9" s="166"/>
    </row>
    <row r="10" spans="1:19" s="158" customFormat="1" ht="30.95" customHeight="1" thickBot="1" x14ac:dyDescent="0.25">
      <c r="A10" s="276">
        <f>Global!A10</f>
        <v>44890</v>
      </c>
      <c r="B10" s="288">
        <f>Global!B10</f>
        <v>0.29166666666666669</v>
      </c>
      <c r="C10" s="289">
        <f>Global!C10</f>
        <v>17</v>
      </c>
      <c r="D10" s="290" t="str">
        <f>Global!D10</f>
        <v>Qatar</v>
      </c>
      <c r="E10" s="291">
        <v>1</v>
      </c>
      <c r="F10" s="292" t="s">
        <v>4</v>
      </c>
      <c r="G10" s="291">
        <v>0</v>
      </c>
      <c r="H10" s="293" t="str">
        <f>Global!H10</f>
        <v>Senegal</v>
      </c>
      <c r="I10" s="283" t="str">
        <f t="shared" si="0"/>
        <v>L</v>
      </c>
      <c r="J10" s="284"/>
      <c r="K10" s="285">
        <f>IF(Global!E10="","",Global!E10)</f>
        <v>1</v>
      </c>
      <c r="L10" s="285">
        <f>IF(Global!G10="","",Global!G10)</f>
        <v>3</v>
      </c>
      <c r="M10" s="295" t="str">
        <f t="shared" si="1"/>
        <v>V</v>
      </c>
      <c r="N10" s="287">
        <f t="shared" si="2"/>
        <v>0</v>
      </c>
      <c r="O10" s="166"/>
      <c r="P10" s="166"/>
      <c r="Q10" s="166"/>
      <c r="R10" s="166"/>
      <c r="S10" s="166"/>
    </row>
    <row r="11" spans="1:19" s="158" customFormat="1" ht="30.95" customHeight="1" thickBot="1" x14ac:dyDescent="0.25">
      <c r="A11" s="276">
        <f>Global!A11</f>
        <v>44890</v>
      </c>
      <c r="B11" s="288">
        <f>Global!B11</f>
        <v>0.41666666666666669</v>
      </c>
      <c r="C11" s="289">
        <f>Global!C11</f>
        <v>18</v>
      </c>
      <c r="D11" s="290" t="str">
        <f>Global!D11</f>
        <v>Holanda (Holland)</v>
      </c>
      <c r="E11" s="291">
        <v>2</v>
      </c>
      <c r="F11" s="292" t="s">
        <v>4</v>
      </c>
      <c r="G11" s="291">
        <v>1</v>
      </c>
      <c r="H11" s="293" t="str">
        <f>Global!H11</f>
        <v>Ecuador</v>
      </c>
      <c r="I11" s="283" t="str">
        <f t="shared" si="0"/>
        <v>L</v>
      </c>
      <c r="J11" s="284"/>
      <c r="K11" s="285">
        <f>IF(Global!E11="","",Global!E11)</f>
        <v>1</v>
      </c>
      <c r="L11" s="285">
        <f>IF(Global!G11="","",Global!G11)</f>
        <v>1</v>
      </c>
      <c r="M11" s="296" t="str">
        <f t="shared" si="1"/>
        <v>E</v>
      </c>
      <c r="N11" s="287">
        <f t="shared" si="2"/>
        <v>0</v>
      </c>
      <c r="O11" s="166"/>
      <c r="P11" s="166"/>
      <c r="Q11" s="166"/>
      <c r="R11" s="166"/>
      <c r="S11" s="166"/>
    </row>
    <row r="12" spans="1:19" s="158" customFormat="1" ht="30.95" customHeight="1" thickBot="1" x14ac:dyDescent="0.25">
      <c r="A12" s="276">
        <f>Global!A12</f>
        <v>44894</v>
      </c>
      <c r="B12" s="288">
        <f>Global!B12</f>
        <v>0.375</v>
      </c>
      <c r="C12" s="289">
        <f>Global!C12</f>
        <v>33</v>
      </c>
      <c r="D12" s="290" t="str">
        <f>Global!D12</f>
        <v>Holanda (Holland)</v>
      </c>
      <c r="E12" s="291">
        <v>2</v>
      </c>
      <c r="F12" s="292" t="s">
        <v>4</v>
      </c>
      <c r="G12" s="291">
        <v>0</v>
      </c>
      <c r="H12" s="293" t="str">
        <f>Global!H12</f>
        <v>Qatar</v>
      </c>
      <c r="I12" s="283" t="str">
        <f t="shared" si="0"/>
        <v>L</v>
      </c>
      <c r="J12" s="284"/>
      <c r="K12" s="285">
        <f>IF(Global!E12="","",Global!E12)</f>
        <v>2</v>
      </c>
      <c r="L12" s="285">
        <f>IF(Global!G12="","",Global!G12)</f>
        <v>0</v>
      </c>
      <c r="M12" s="296" t="str">
        <f t="shared" si="1"/>
        <v>L</v>
      </c>
      <c r="N12" s="287">
        <f t="shared" si="2"/>
        <v>3</v>
      </c>
      <c r="O12" s="166"/>
      <c r="P12" s="166"/>
      <c r="Q12" s="166"/>
      <c r="R12" s="166"/>
      <c r="S12" s="166"/>
    </row>
    <row r="13" spans="1:19" s="158" customFormat="1" ht="30.95" customHeight="1" thickBot="1" x14ac:dyDescent="0.25">
      <c r="A13" s="276">
        <f>Global!A13</f>
        <v>44894</v>
      </c>
      <c r="B13" s="288">
        <f>Global!B13</f>
        <v>0.375</v>
      </c>
      <c r="C13" s="289">
        <f>Global!C13</f>
        <v>34</v>
      </c>
      <c r="D13" s="290" t="str">
        <f>Global!D13</f>
        <v>Ecuador</v>
      </c>
      <c r="E13" s="291">
        <v>2</v>
      </c>
      <c r="F13" s="292" t="s">
        <v>4</v>
      </c>
      <c r="G13" s="291">
        <v>0</v>
      </c>
      <c r="H13" s="293" t="str">
        <f>Global!H13</f>
        <v>Senegal</v>
      </c>
      <c r="I13" s="283" t="str">
        <f t="shared" si="0"/>
        <v>L</v>
      </c>
      <c r="J13" s="284"/>
      <c r="K13" s="285">
        <f>IF(Global!E13="","",Global!E13)</f>
        <v>1</v>
      </c>
      <c r="L13" s="285">
        <f>IF(Global!G13="","",Global!G13)</f>
        <v>2</v>
      </c>
      <c r="M13" s="296" t="str">
        <f t="shared" si="1"/>
        <v>V</v>
      </c>
      <c r="N13" s="287">
        <f t="shared" si="2"/>
        <v>0</v>
      </c>
      <c r="O13" s="166"/>
      <c r="P13" s="166"/>
      <c r="Q13" s="166"/>
      <c r="R13" s="166"/>
      <c r="S13" s="166"/>
    </row>
    <row r="14" spans="1:19" s="158" customFormat="1" ht="17.25" customHeight="1" thickBot="1" x14ac:dyDescent="0.25">
      <c r="A14" s="297" t="str">
        <f>Global!A14</f>
        <v>GRUPO B (Group B)</v>
      </c>
      <c r="B14" s="298"/>
      <c r="C14" s="299"/>
      <c r="D14" s="298"/>
      <c r="E14" s="300"/>
      <c r="F14" s="298"/>
      <c r="G14" s="300"/>
      <c r="H14" s="298"/>
      <c r="I14" s="301"/>
      <c r="J14" s="117"/>
      <c r="K14" s="302"/>
      <c r="L14" s="302"/>
      <c r="M14" s="303" t="str">
        <f t="shared" si="1"/>
        <v/>
      </c>
      <c r="N14" s="304"/>
      <c r="O14" s="166"/>
      <c r="P14" s="166"/>
      <c r="Q14" s="166"/>
      <c r="R14" s="166"/>
      <c r="S14" s="166"/>
    </row>
    <row r="15" spans="1:19" s="158" customFormat="1" ht="30.95" customHeight="1" thickBot="1" x14ac:dyDescent="0.25">
      <c r="A15" s="276">
        <f>Global!A15</f>
        <v>44886</v>
      </c>
      <c r="B15" s="305">
        <f>Global!B15</f>
        <v>0.29166666666666669</v>
      </c>
      <c r="C15" s="278">
        <f>Global!C15</f>
        <v>3</v>
      </c>
      <c r="D15" s="279" t="str">
        <f>Global!D15</f>
        <v>Inglaterra (England)</v>
      </c>
      <c r="E15" s="280">
        <v>2</v>
      </c>
      <c r="F15" s="281" t="s">
        <v>4</v>
      </c>
      <c r="G15" s="280">
        <v>0</v>
      </c>
      <c r="H15" s="282" t="str">
        <f>Global!H15</f>
        <v>Irán</v>
      </c>
      <c r="I15" s="283" t="str">
        <f t="shared" ref="I15:I20" si="3">IF(OR(E15="",G15=""),"",IF(E15&gt;G15,"L",IF(G15&gt;E15,"V","E")))</f>
        <v>L</v>
      </c>
      <c r="J15" s="284"/>
      <c r="K15" s="285">
        <f>IF(Global!E15="","",Global!E15)</f>
        <v>6</v>
      </c>
      <c r="L15" s="285">
        <f>IF(Global!G15="","",Global!G15)</f>
        <v>2</v>
      </c>
      <c r="M15" s="296" t="str">
        <f t="shared" si="1"/>
        <v>L</v>
      </c>
      <c r="N15" s="287">
        <f t="shared" ref="N15:N20" si="4">IF(M15="","",IF(AND(E15=K15,L15=G15),GPOSPuntosPorMarcador,0)+IF(M15=I15,GPOSPuntosPorGanador,0)+IF(E15-G15=K15-L15,GPOSPuntosPorDiferencia,0))</f>
        <v>1</v>
      </c>
      <c r="O15" s="166"/>
      <c r="P15" s="166"/>
      <c r="Q15" s="166"/>
      <c r="R15" s="166"/>
      <c r="S15" s="166"/>
    </row>
    <row r="16" spans="1:19" s="158" customFormat="1" ht="30.95" customHeight="1" thickBot="1" x14ac:dyDescent="0.25">
      <c r="A16" s="276">
        <f>Global!A16</f>
        <v>44886</v>
      </c>
      <c r="B16" s="306">
        <f>Global!B16</f>
        <v>0.54166666666666663</v>
      </c>
      <c r="C16" s="289">
        <f>Global!C16</f>
        <v>4</v>
      </c>
      <c r="D16" s="290" t="str">
        <f>Global!D16</f>
        <v>Estados Unidos (USA)</v>
      </c>
      <c r="E16" s="291">
        <v>1</v>
      </c>
      <c r="F16" s="292" t="s">
        <v>4</v>
      </c>
      <c r="G16" s="291">
        <v>0</v>
      </c>
      <c r="H16" s="293" t="str">
        <f>Global!H16</f>
        <v>Gales (Wales)</v>
      </c>
      <c r="I16" s="283" t="str">
        <f t="shared" si="3"/>
        <v>L</v>
      </c>
      <c r="J16" s="284"/>
      <c r="K16" s="285">
        <f>IF(Global!E16="","",Global!E16)</f>
        <v>1</v>
      </c>
      <c r="L16" s="285">
        <f>IF(Global!G16="","",Global!G16)</f>
        <v>1</v>
      </c>
      <c r="M16" s="296" t="str">
        <f t="shared" si="1"/>
        <v>E</v>
      </c>
      <c r="N16" s="287">
        <f t="shared" si="4"/>
        <v>0</v>
      </c>
      <c r="O16" s="166"/>
      <c r="P16" s="166"/>
      <c r="Q16" s="166"/>
      <c r="R16" s="166"/>
      <c r="S16" s="166"/>
    </row>
    <row r="17" spans="1:19" s="158" customFormat="1" ht="30.95" customHeight="1" thickBot="1" x14ac:dyDescent="0.25">
      <c r="A17" s="276">
        <f>Global!A17</f>
        <v>44890</v>
      </c>
      <c r="B17" s="306">
        <f>Global!B17</f>
        <v>0.54166666666666663</v>
      </c>
      <c r="C17" s="289">
        <f>Global!C17</f>
        <v>19</v>
      </c>
      <c r="D17" s="290" t="str">
        <f>Global!D17</f>
        <v>Inglaterra (England)</v>
      </c>
      <c r="E17" s="291">
        <v>2</v>
      </c>
      <c r="F17" s="292" t="s">
        <v>4</v>
      </c>
      <c r="G17" s="291">
        <v>1</v>
      </c>
      <c r="H17" s="293" t="str">
        <f>Global!H17</f>
        <v>Estados Unidos (USA)</v>
      </c>
      <c r="I17" s="283" t="str">
        <f t="shared" si="3"/>
        <v>L</v>
      </c>
      <c r="J17" s="284"/>
      <c r="K17" s="285">
        <f>IF(Global!E17="","",Global!E17)</f>
        <v>0</v>
      </c>
      <c r="L17" s="285">
        <f>IF(Global!G17="","",Global!G17)</f>
        <v>0</v>
      </c>
      <c r="M17" s="296" t="str">
        <f t="shared" si="1"/>
        <v>E</v>
      </c>
      <c r="N17" s="287">
        <f t="shared" si="4"/>
        <v>0</v>
      </c>
      <c r="O17" s="166"/>
      <c r="P17" s="166"/>
      <c r="Q17" s="166"/>
      <c r="R17" s="166"/>
      <c r="S17" s="166"/>
    </row>
    <row r="18" spans="1:19" s="158" customFormat="1" ht="30.95" customHeight="1" thickBot="1" x14ac:dyDescent="0.25">
      <c r="A18" s="276">
        <f>Global!A18</f>
        <v>44890</v>
      </c>
      <c r="B18" s="306">
        <f>Global!B18</f>
        <v>0.16666666666666666</v>
      </c>
      <c r="C18" s="289">
        <f>Global!C18</f>
        <v>20</v>
      </c>
      <c r="D18" s="290" t="str">
        <f>Global!D18</f>
        <v>Gales (Wales)</v>
      </c>
      <c r="E18" s="291">
        <v>1</v>
      </c>
      <c r="F18" s="292" t="s">
        <v>4</v>
      </c>
      <c r="G18" s="291">
        <v>1</v>
      </c>
      <c r="H18" s="293" t="str">
        <f>Global!H18</f>
        <v>Irán</v>
      </c>
      <c r="I18" s="283" t="str">
        <f t="shared" si="3"/>
        <v>E</v>
      </c>
      <c r="J18" s="284"/>
      <c r="K18" s="285">
        <f>IF(Global!E18="","",Global!E18)</f>
        <v>0</v>
      </c>
      <c r="L18" s="285">
        <f>IF(Global!G18="","",Global!G18)</f>
        <v>2</v>
      </c>
      <c r="M18" s="296" t="str">
        <f t="shared" si="1"/>
        <v>V</v>
      </c>
      <c r="N18" s="287">
        <f t="shared" si="4"/>
        <v>0</v>
      </c>
      <c r="O18" s="166"/>
      <c r="P18" s="166"/>
      <c r="Q18" s="166"/>
      <c r="R18" s="166"/>
      <c r="S18" s="166"/>
    </row>
    <row r="19" spans="1:19" s="158" customFormat="1" ht="30.95" customHeight="1" thickBot="1" x14ac:dyDescent="0.25">
      <c r="A19" s="276">
        <f>Global!A19</f>
        <v>44894</v>
      </c>
      <c r="B19" s="306">
        <f>Global!B19</f>
        <v>0.54166666666666663</v>
      </c>
      <c r="C19" s="289">
        <f>Global!C19</f>
        <v>35</v>
      </c>
      <c r="D19" s="290" t="str">
        <f>Global!D19</f>
        <v>Gales (Wales)</v>
      </c>
      <c r="E19" s="291">
        <v>0</v>
      </c>
      <c r="F19" s="292" t="s">
        <v>4</v>
      </c>
      <c r="G19" s="291">
        <v>2</v>
      </c>
      <c r="H19" s="293" t="str">
        <f>Global!H19</f>
        <v>Inglaterra (England)</v>
      </c>
      <c r="I19" s="283" t="str">
        <f t="shared" si="3"/>
        <v>V</v>
      </c>
      <c r="J19" s="284"/>
      <c r="K19" s="285">
        <f>IF(Global!E19="","",Global!E19)</f>
        <v>0</v>
      </c>
      <c r="L19" s="285">
        <f>IF(Global!G19="","",Global!G19)</f>
        <v>3</v>
      </c>
      <c r="M19" s="296" t="str">
        <f t="shared" si="1"/>
        <v>V</v>
      </c>
      <c r="N19" s="287">
        <f t="shared" si="4"/>
        <v>1</v>
      </c>
      <c r="O19" s="166"/>
      <c r="P19" s="166"/>
      <c r="Q19" s="166"/>
      <c r="R19" s="166"/>
      <c r="S19" s="166"/>
    </row>
    <row r="20" spans="1:19" s="158" customFormat="1" ht="30.95" customHeight="1" thickBot="1" x14ac:dyDescent="0.25">
      <c r="A20" s="276">
        <f>Global!A20</f>
        <v>44894</v>
      </c>
      <c r="B20" s="306">
        <f>Global!B20</f>
        <v>0.54166666666666663</v>
      </c>
      <c r="C20" s="289">
        <f>Global!C20</f>
        <v>36</v>
      </c>
      <c r="D20" s="290" t="str">
        <f>Global!D20</f>
        <v>Irán</v>
      </c>
      <c r="E20" s="291">
        <v>0</v>
      </c>
      <c r="F20" s="292" t="s">
        <v>4</v>
      </c>
      <c r="G20" s="291">
        <v>1</v>
      </c>
      <c r="H20" s="293" t="str">
        <f>Global!H20</f>
        <v>Estados Unidos (USA)</v>
      </c>
      <c r="I20" s="283" t="str">
        <f t="shared" si="3"/>
        <v>V</v>
      </c>
      <c r="J20" s="284"/>
      <c r="K20" s="285">
        <f>IF(Global!E20="","",Global!E20)</f>
        <v>0</v>
      </c>
      <c r="L20" s="285">
        <f>IF(Global!G20="","",Global!G20)</f>
        <v>1</v>
      </c>
      <c r="M20" s="296" t="str">
        <f t="shared" si="1"/>
        <v>V</v>
      </c>
      <c r="N20" s="287">
        <f t="shared" si="4"/>
        <v>3</v>
      </c>
      <c r="O20" s="166"/>
      <c r="P20" s="166"/>
      <c r="Q20" s="166"/>
      <c r="R20" s="166"/>
      <c r="S20" s="166"/>
    </row>
    <row r="21" spans="1:19" s="158" customFormat="1" ht="17.25" customHeight="1" thickBot="1" x14ac:dyDescent="0.25">
      <c r="A21" s="297" t="str">
        <f>Global!A21</f>
        <v>GRUPO C (Group C)</v>
      </c>
      <c r="B21" s="298"/>
      <c r="C21" s="299"/>
      <c r="D21" s="298"/>
      <c r="E21" s="300"/>
      <c r="F21" s="298"/>
      <c r="G21" s="300"/>
      <c r="H21" s="298"/>
      <c r="I21" s="301"/>
      <c r="J21" s="117"/>
      <c r="K21" s="302"/>
      <c r="L21" s="302"/>
      <c r="M21" s="303" t="str">
        <f t="shared" si="1"/>
        <v/>
      </c>
      <c r="N21" s="304"/>
      <c r="O21" s="166"/>
      <c r="P21" s="166"/>
      <c r="Q21" s="166"/>
      <c r="R21" s="166"/>
      <c r="S21" s="166"/>
    </row>
    <row r="22" spans="1:19" s="158" customFormat="1" ht="30.95" customHeight="1" thickBot="1" x14ac:dyDescent="0.25">
      <c r="A22" s="276">
        <f>Global!A22</f>
        <v>44887</v>
      </c>
      <c r="B22" s="305">
        <f>Global!B22</f>
        <v>0.16666666666666666</v>
      </c>
      <c r="C22" s="278">
        <f>Global!C22</f>
        <v>5</v>
      </c>
      <c r="D22" s="279" t="str">
        <f>Global!D22</f>
        <v>Argentina</v>
      </c>
      <c r="E22" s="280">
        <v>3</v>
      </c>
      <c r="F22" s="281" t="s">
        <v>4</v>
      </c>
      <c r="G22" s="280">
        <v>0</v>
      </c>
      <c r="H22" s="282" t="str">
        <f>Global!H22</f>
        <v>A. Saudita (Saudi A.)</v>
      </c>
      <c r="I22" s="283" t="str">
        <f t="shared" ref="I22:I27" si="5">IF(OR(E22="",G22=""),"",IF(E22&gt;G22,"L",IF(G22&gt;E22,"V","E")))</f>
        <v>L</v>
      </c>
      <c r="J22" s="284"/>
      <c r="K22" s="285">
        <f>IF(Global!E22="","",Global!E22)</f>
        <v>1</v>
      </c>
      <c r="L22" s="285">
        <f>IF(Global!G22="","",Global!G22)</f>
        <v>2</v>
      </c>
      <c r="M22" s="296" t="str">
        <f t="shared" si="1"/>
        <v>V</v>
      </c>
      <c r="N22" s="287">
        <f t="shared" ref="N22:N27" si="6">IF(M22="","",IF(AND(E22=K22,L22=G22),GPOSPuntosPorMarcador,0)+IF(M22=I22,GPOSPuntosPorGanador,0)+IF(E22-G22=K22-L22,GPOSPuntosPorDiferencia,0))</f>
        <v>0</v>
      </c>
      <c r="O22" s="166"/>
      <c r="P22" s="166"/>
      <c r="Q22" s="166"/>
      <c r="R22" s="166"/>
      <c r="S22" s="166"/>
    </row>
    <row r="23" spans="1:19" s="158" customFormat="1" ht="30.95" customHeight="1" thickBot="1" x14ac:dyDescent="0.25">
      <c r="A23" s="276">
        <f>Global!A23</f>
        <v>44887</v>
      </c>
      <c r="B23" s="306">
        <f>Global!B23</f>
        <v>0.41666666666666669</v>
      </c>
      <c r="C23" s="289">
        <f>Global!C23</f>
        <v>6</v>
      </c>
      <c r="D23" s="290" t="str">
        <f>Global!D23</f>
        <v>México</v>
      </c>
      <c r="E23" s="291">
        <v>1</v>
      </c>
      <c r="F23" s="292" t="s">
        <v>4</v>
      </c>
      <c r="G23" s="291">
        <v>1</v>
      </c>
      <c r="H23" s="293" t="str">
        <f>Global!H23</f>
        <v>Polonia (Poland)</v>
      </c>
      <c r="I23" s="283" t="str">
        <f t="shared" si="5"/>
        <v>E</v>
      </c>
      <c r="J23" s="284"/>
      <c r="K23" s="285">
        <f>IF(Global!E23="","",Global!E23)</f>
        <v>0</v>
      </c>
      <c r="L23" s="285">
        <f>IF(Global!G23="","",Global!G23)</f>
        <v>0</v>
      </c>
      <c r="M23" s="296" t="str">
        <f t="shared" si="1"/>
        <v>E</v>
      </c>
      <c r="N23" s="287">
        <f t="shared" si="6"/>
        <v>2</v>
      </c>
      <c r="O23" s="166"/>
      <c r="P23" s="166"/>
      <c r="Q23" s="166"/>
      <c r="R23" s="166"/>
      <c r="S23" s="166"/>
    </row>
    <row r="24" spans="1:19" s="158" customFormat="1" ht="30.95" customHeight="1" thickBot="1" x14ac:dyDescent="0.25">
      <c r="A24" s="276">
        <f>Global!A24</f>
        <v>44891</v>
      </c>
      <c r="B24" s="306">
        <f>Global!B24</f>
        <v>0.54166666666666663</v>
      </c>
      <c r="C24" s="289">
        <f>Global!C24</f>
        <v>22</v>
      </c>
      <c r="D24" s="290" t="str">
        <f>Global!D24</f>
        <v>Argentina</v>
      </c>
      <c r="E24" s="291">
        <v>2</v>
      </c>
      <c r="F24" s="292" t="s">
        <v>4</v>
      </c>
      <c r="G24" s="291">
        <v>1</v>
      </c>
      <c r="H24" s="293" t="str">
        <f>Global!H24</f>
        <v>México</v>
      </c>
      <c r="I24" s="283" t="str">
        <f t="shared" si="5"/>
        <v>L</v>
      </c>
      <c r="J24" s="284"/>
      <c r="K24" s="285">
        <f>IF(Global!E24="","",Global!E24)</f>
        <v>2</v>
      </c>
      <c r="L24" s="285">
        <f>IF(Global!G24="","",Global!G24)</f>
        <v>0</v>
      </c>
      <c r="M24" s="296" t="str">
        <f t="shared" si="1"/>
        <v>L</v>
      </c>
      <c r="N24" s="287">
        <f t="shared" si="6"/>
        <v>1</v>
      </c>
      <c r="O24" s="166"/>
      <c r="P24" s="166"/>
      <c r="Q24" s="166"/>
      <c r="R24" s="166"/>
      <c r="S24" s="166"/>
    </row>
    <row r="25" spans="1:19" s="158" customFormat="1" ht="30.95" customHeight="1" thickBot="1" x14ac:dyDescent="0.25">
      <c r="A25" s="276">
        <f>Global!A25</f>
        <v>44891</v>
      </c>
      <c r="B25" s="306">
        <f>Global!B25</f>
        <v>0.29166666666666669</v>
      </c>
      <c r="C25" s="289">
        <f>Global!C25</f>
        <v>23</v>
      </c>
      <c r="D25" s="290" t="str">
        <f>Global!D25</f>
        <v>Polonia (Poland)</v>
      </c>
      <c r="E25" s="291">
        <v>1</v>
      </c>
      <c r="F25" s="292" t="s">
        <v>4</v>
      </c>
      <c r="G25" s="291">
        <v>0</v>
      </c>
      <c r="H25" s="293" t="str">
        <f>Global!H25</f>
        <v>A. Saudita (Saudi A.)</v>
      </c>
      <c r="I25" s="283" t="str">
        <f t="shared" si="5"/>
        <v>L</v>
      </c>
      <c r="J25" s="284"/>
      <c r="K25" s="285">
        <f>IF(Global!E25="","",Global!E25)</f>
        <v>2</v>
      </c>
      <c r="L25" s="285">
        <f>IF(Global!G25="","",Global!G25)</f>
        <v>0</v>
      </c>
      <c r="M25" s="296" t="str">
        <f t="shared" si="1"/>
        <v>L</v>
      </c>
      <c r="N25" s="287">
        <f t="shared" si="6"/>
        <v>1</v>
      </c>
      <c r="O25" s="166"/>
      <c r="P25" s="166"/>
      <c r="Q25" s="166"/>
      <c r="R25" s="166"/>
      <c r="S25" s="166"/>
    </row>
    <row r="26" spans="1:19" s="158" customFormat="1" ht="30.95" customHeight="1" thickBot="1" x14ac:dyDescent="0.25">
      <c r="A26" s="276">
        <f>Global!A26</f>
        <v>44895</v>
      </c>
      <c r="B26" s="306">
        <f>Global!B26</f>
        <v>0.54166666666666663</v>
      </c>
      <c r="C26" s="289">
        <f>Global!C26</f>
        <v>37</v>
      </c>
      <c r="D26" s="290" t="str">
        <f>Global!D26</f>
        <v>Polonia (Poland)</v>
      </c>
      <c r="E26" s="291">
        <v>0</v>
      </c>
      <c r="F26" s="292" t="s">
        <v>4</v>
      </c>
      <c r="G26" s="291">
        <v>2</v>
      </c>
      <c r="H26" s="293" t="str">
        <f>Global!H26</f>
        <v>Argentina</v>
      </c>
      <c r="I26" s="283" t="str">
        <f t="shared" si="5"/>
        <v>V</v>
      </c>
      <c r="J26" s="284"/>
      <c r="K26" s="285">
        <f>IF(Global!E26="","",Global!E26)</f>
        <v>0</v>
      </c>
      <c r="L26" s="285">
        <f>IF(Global!G26="","",Global!G26)</f>
        <v>2</v>
      </c>
      <c r="M26" s="296" t="str">
        <f t="shared" si="1"/>
        <v>V</v>
      </c>
      <c r="N26" s="287">
        <f t="shared" si="6"/>
        <v>3</v>
      </c>
      <c r="O26" s="166"/>
      <c r="P26" s="166"/>
      <c r="Q26" s="166"/>
      <c r="R26" s="166"/>
      <c r="S26" s="166"/>
    </row>
    <row r="27" spans="1:19" s="158" customFormat="1" ht="30.95" customHeight="1" thickBot="1" x14ac:dyDescent="0.25">
      <c r="A27" s="276">
        <f>Global!A27</f>
        <v>44895</v>
      </c>
      <c r="B27" s="306">
        <f>Global!B27</f>
        <v>0.54166666666666663</v>
      </c>
      <c r="C27" s="289">
        <f>Global!C27</f>
        <v>38</v>
      </c>
      <c r="D27" s="290" t="str">
        <f>Global!D27</f>
        <v>A. Saudita (Saudi A.)</v>
      </c>
      <c r="E27" s="291">
        <v>0</v>
      </c>
      <c r="F27" s="292" t="s">
        <v>4</v>
      </c>
      <c r="G27" s="291">
        <v>2</v>
      </c>
      <c r="H27" s="293" t="str">
        <f>Global!H27</f>
        <v>México</v>
      </c>
      <c r="I27" s="283" t="str">
        <f t="shared" si="5"/>
        <v>V</v>
      </c>
      <c r="J27" s="284"/>
      <c r="K27" s="285">
        <f>IF(Global!E27="","",Global!E27)</f>
        <v>1</v>
      </c>
      <c r="L27" s="285">
        <f>IF(Global!G27="","",Global!G27)</f>
        <v>2</v>
      </c>
      <c r="M27" s="296" t="str">
        <f t="shared" si="1"/>
        <v>V</v>
      </c>
      <c r="N27" s="287">
        <f t="shared" si="6"/>
        <v>1</v>
      </c>
      <c r="O27" s="166"/>
      <c r="P27" s="166"/>
      <c r="Q27" s="166"/>
      <c r="R27" s="166"/>
      <c r="S27" s="166"/>
    </row>
    <row r="28" spans="1:19" s="158" customFormat="1" ht="17.25" customHeight="1" thickBot="1" x14ac:dyDescent="0.25">
      <c r="A28" s="297" t="str">
        <f>Global!A28</f>
        <v>GRUPO D (Group D )</v>
      </c>
      <c r="B28" s="298"/>
      <c r="C28" s="299"/>
      <c r="D28" s="298"/>
      <c r="E28" s="300"/>
      <c r="F28" s="298"/>
      <c r="G28" s="300"/>
      <c r="H28" s="298"/>
      <c r="I28" s="301"/>
      <c r="J28" s="117"/>
      <c r="K28" s="302"/>
      <c r="L28" s="302"/>
      <c r="M28" s="303" t="str">
        <f t="shared" si="1"/>
        <v/>
      </c>
      <c r="N28" s="304"/>
      <c r="O28" s="166"/>
      <c r="P28" s="166"/>
      <c r="Q28" s="166"/>
      <c r="R28" s="166"/>
      <c r="S28" s="166"/>
    </row>
    <row r="29" spans="1:19" s="158" customFormat="1" ht="30.95" customHeight="1" thickBot="1" x14ac:dyDescent="0.25">
      <c r="A29" s="276">
        <f>Global!A29</f>
        <v>44887</v>
      </c>
      <c r="B29" s="305">
        <f>Global!B29</f>
        <v>0.54166666666666663</v>
      </c>
      <c r="C29" s="278">
        <f>Global!C29</f>
        <v>7</v>
      </c>
      <c r="D29" s="279" t="str">
        <f>Global!D29</f>
        <v>Francia (France)</v>
      </c>
      <c r="E29" s="280">
        <v>2</v>
      </c>
      <c r="F29" s="281" t="s">
        <v>4</v>
      </c>
      <c r="G29" s="280">
        <v>0</v>
      </c>
      <c r="H29" s="282" t="str">
        <f>Global!H29</f>
        <v>Australia</v>
      </c>
      <c r="I29" s="283" t="str">
        <f t="shared" ref="I29:I34" si="7">IF(OR(E29="",G29=""),"",IF(E29&gt;G29,"L",IF(G29&gt;E29,"V","E")))</f>
        <v>L</v>
      </c>
      <c r="J29" s="284"/>
      <c r="K29" s="285">
        <f>IF(Global!E29="","",Global!E29)</f>
        <v>4</v>
      </c>
      <c r="L29" s="285">
        <f>IF(Global!G29="","",Global!G29)</f>
        <v>1</v>
      </c>
      <c r="M29" s="296" t="str">
        <f t="shared" si="1"/>
        <v>L</v>
      </c>
      <c r="N29" s="287">
        <f t="shared" ref="N29:N34" si="8">IF(M29="","",IF(AND(E29=K29,L29=G29),GPOSPuntosPorMarcador,0)+IF(M29=I29,GPOSPuntosPorGanador,0)+IF(E29-G29=K29-L29,GPOSPuntosPorDiferencia,0))</f>
        <v>1</v>
      </c>
      <c r="O29" s="166"/>
      <c r="P29" s="166"/>
      <c r="Q29" s="166"/>
      <c r="R29" s="166"/>
      <c r="S29" s="166"/>
    </row>
    <row r="30" spans="1:19" s="158" customFormat="1" ht="30.95" customHeight="1" thickBot="1" x14ac:dyDescent="0.25">
      <c r="A30" s="276">
        <f>Global!A30</f>
        <v>44887</v>
      </c>
      <c r="B30" s="306">
        <f>Global!B30</f>
        <v>0.29166666666666669</v>
      </c>
      <c r="C30" s="289">
        <f>Global!C30</f>
        <v>8</v>
      </c>
      <c r="D30" s="290" t="str">
        <f>Global!D30</f>
        <v>Dinamarca (Denmark)</v>
      </c>
      <c r="E30" s="291">
        <v>1</v>
      </c>
      <c r="F30" s="292" t="s">
        <v>4</v>
      </c>
      <c r="G30" s="291">
        <v>1</v>
      </c>
      <c r="H30" s="293" t="str">
        <f>Global!H30</f>
        <v>Túnez (Tunisia)</v>
      </c>
      <c r="I30" s="283" t="str">
        <f t="shared" si="7"/>
        <v>E</v>
      </c>
      <c r="J30" s="284"/>
      <c r="K30" s="285">
        <f>IF(Global!E30="","",Global!E30)</f>
        <v>0</v>
      </c>
      <c r="L30" s="285">
        <f>IF(Global!G30="","",Global!G30)</f>
        <v>0</v>
      </c>
      <c r="M30" s="296" t="str">
        <f t="shared" si="1"/>
        <v>E</v>
      </c>
      <c r="N30" s="287">
        <f t="shared" si="8"/>
        <v>2</v>
      </c>
      <c r="O30" s="166"/>
      <c r="P30" s="166"/>
      <c r="Q30" s="166"/>
      <c r="R30" s="166"/>
      <c r="S30" s="166"/>
    </row>
    <row r="31" spans="1:19" s="158" customFormat="1" ht="30.95" customHeight="1" thickBot="1" x14ac:dyDescent="0.25">
      <c r="A31" s="276">
        <f>Global!A31</f>
        <v>44891</v>
      </c>
      <c r="B31" s="306">
        <f>Global!B31</f>
        <v>0.41666666666666669</v>
      </c>
      <c r="C31" s="289">
        <f>Global!C31</f>
        <v>21</v>
      </c>
      <c r="D31" s="290" t="str">
        <f>Global!D31</f>
        <v>Francia (France)</v>
      </c>
      <c r="E31" s="291">
        <v>2</v>
      </c>
      <c r="F31" s="292" t="s">
        <v>4</v>
      </c>
      <c r="G31" s="291">
        <v>0</v>
      </c>
      <c r="H31" s="293" t="str">
        <f>Global!H31</f>
        <v>Dinamarca (Denmark)</v>
      </c>
      <c r="I31" s="283" t="str">
        <f t="shared" si="7"/>
        <v>L</v>
      </c>
      <c r="J31" s="284"/>
      <c r="K31" s="285">
        <f>IF(Global!E31="","",Global!E31)</f>
        <v>2</v>
      </c>
      <c r="L31" s="285">
        <f>IF(Global!G31="","",Global!G31)</f>
        <v>1</v>
      </c>
      <c r="M31" s="296" t="str">
        <f t="shared" si="1"/>
        <v>L</v>
      </c>
      <c r="N31" s="287">
        <f t="shared" si="8"/>
        <v>1</v>
      </c>
      <c r="O31" s="166"/>
      <c r="P31" s="166"/>
      <c r="Q31" s="166"/>
      <c r="R31" s="166"/>
      <c r="S31" s="166"/>
    </row>
    <row r="32" spans="1:19" s="158" customFormat="1" ht="30.95" customHeight="1" thickBot="1" x14ac:dyDescent="0.25">
      <c r="A32" s="276">
        <f>Global!A32</f>
        <v>44891</v>
      </c>
      <c r="B32" s="306">
        <f>Global!B32</f>
        <v>0.16666666666666666</v>
      </c>
      <c r="C32" s="289">
        <f>Global!C32</f>
        <v>24</v>
      </c>
      <c r="D32" s="290" t="str">
        <f>Global!D32</f>
        <v>Túnez (Tunisia)</v>
      </c>
      <c r="E32" s="291">
        <v>0</v>
      </c>
      <c r="F32" s="292" t="s">
        <v>4</v>
      </c>
      <c r="G32" s="291">
        <v>1</v>
      </c>
      <c r="H32" s="293" t="str">
        <f>Global!H32</f>
        <v>Australia</v>
      </c>
      <c r="I32" s="283" t="str">
        <f t="shared" si="7"/>
        <v>V</v>
      </c>
      <c r="J32" s="284"/>
      <c r="K32" s="285">
        <f>IF(Global!E32="","",Global!E32)</f>
        <v>0</v>
      </c>
      <c r="L32" s="285">
        <f>IF(Global!G32="","",Global!G32)</f>
        <v>1</v>
      </c>
      <c r="M32" s="296" t="str">
        <f t="shared" si="1"/>
        <v>V</v>
      </c>
      <c r="N32" s="287">
        <f t="shared" si="8"/>
        <v>3</v>
      </c>
      <c r="O32" s="166"/>
      <c r="P32" s="166"/>
      <c r="Q32" s="166"/>
      <c r="R32" s="166"/>
      <c r="S32" s="166"/>
    </row>
    <row r="33" spans="1:19" s="158" customFormat="1" ht="30.95" customHeight="1" thickBot="1" x14ac:dyDescent="0.25">
      <c r="A33" s="276">
        <f>Global!A33</f>
        <v>44895</v>
      </c>
      <c r="B33" s="306">
        <f>Global!B33</f>
        <v>0.375</v>
      </c>
      <c r="C33" s="289">
        <f>Global!C33</f>
        <v>39</v>
      </c>
      <c r="D33" s="290" t="str">
        <f>Global!D33</f>
        <v>Túnez (Tunisia)</v>
      </c>
      <c r="E33" s="291">
        <v>0</v>
      </c>
      <c r="F33" s="292" t="s">
        <v>4</v>
      </c>
      <c r="G33" s="291">
        <v>3</v>
      </c>
      <c r="H33" s="293" t="str">
        <f>Global!H33</f>
        <v>Francia (France)</v>
      </c>
      <c r="I33" s="283" t="str">
        <f t="shared" si="7"/>
        <v>V</v>
      </c>
      <c r="J33" s="284"/>
      <c r="K33" s="285">
        <f>IF(Global!E33="","",Global!E33)</f>
        <v>1</v>
      </c>
      <c r="L33" s="285">
        <f>IF(Global!G33="","",Global!G33)</f>
        <v>0</v>
      </c>
      <c r="M33" s="296" t="str">
        <f t="shared" si="1"/>
        <v>L</v>
      </c>
      <c r="N33" s="287">
        <f t="shared" si="8"/>
        <v>0</v>
      </c>
      <c r="O33" s="166"/>
      <c r="P33" s="166"/>
      <c r="Q33" s="166"/>
      <c r="R33" s="166"/>
      <c r="S33" s="166"/>
    </row>
    <row r="34" spans="1:19" s="158" customFormat="1" ht="30.95" customHeight="1" thickBot="1" x14ac:dyDescent="0.25">
      <c r="A34" s="276">
        <f>Global!A34</f>
        <v>44895</v>
      </c>
      <c r="B34" s="306">
        <f>Global!B34</f>
        <v>0.375</v>
      </c>
      <c r="C34" s="289">
        <f>Global!C34</f>
        <v>40</v>
      </c>
      <c r="D34" s="290" t="str">
        <f>Global!D34</f>
        <v>Australia</v>
      </c>
      <c r="E34" s="291">
        <v>0</v>
      </c>
      <c r="F34" s="292" t="s">
        <v>4</v>
      </c>
      <c r="G34" s="291">
        <v>1</v>
      </c>
      <c r="H34" s="293" t="str">
        <f>Global!H34</f>
        <v>Dinamarca (Denmark)</v>
      </c>
      <c r="I34" s="283" t="str">
        <f t="shared" si="7"/>
        <v>V</v>
      </c>
      <c r="J34" s="284"/>
      <c r="K34" s="285">
        <f>IF(Global!E34="","",Global!E34)</f>
        <v>1</v>
      </c>
      <c r="L34" s="285">
        <f>IF(Global!G34="","",Global!G34)</f>
        <v>0</v>
      </c>
      <c r="M34" s="296" t="str">
        <f t="shared" si="1"/>
        <v>L</v>
      </c>
      <c r="N34" s="287">
        <f t="shared" si="8"/>
        <v>0</v>
      </c>
      <c r="O34" s="166"/>
      <c r="P34" s="166"/>
      <c r="Q34" s="166"/>
      <c r="R34" s="166"/>
      <c r="S34" s="166"/>
    </row>
    <row r="35" spans="1:19" s="158" customFormat="1" ht="17.25" customHeight="1" thickBot="1" x14ac:dyDescent="0.25">
      <c r="A35" s="297" t="str">
        <f>Global!A35</f>
        <v>Grupo E  (Group  E)</v>
      </c>
      <c r="B35" s="298"/>
      <c r="C35" s="299"/>
      <c r="D35" s="298"/>
      <c r="E35" s="300"/>
      <c r="F35" s="298"/>
      <c r="G35" s="300"/>
      <c r="H35" s="298"/>
      <c r="I35" s="301"/>
      <c r="J35" s="117"/>
      <c r="K35" s="302"/>
      <c r="L35" s="302"/>
      <c r="M35" s="303" t="str">
        <f t="shared" si="1"/>
        <v/>
      </c>
      <c r="N35" s="304"/>
      <c r="O35" s="166"/>
      <c r="P35" s="166"/>
      <c r="Q35" s="166"/>
      <c r="R35" s="166"/>
      <c r="S35" s="166"/>
    </row>
    <row r="36" spans="1:19" s="158" customFormat="1" ht="30.95" customHeight="1" thickBot="1" x14ac:dyDescent="0.25">
      <c r="A36" s="276">
        <f>Global!A36</f>
        <v>44888</v>
      </c>
      <c r="B36" s="305">
        <f>Global!B36</f>
        <v>0.41666666666666669</v>
      </c>
      <c r="C36" s="278">
        <f>Global!C36</f>
        <v>9</v>
      </c>
      <c r="D36" s="279" t="str">
        <f>Global!D36</f>
        <v>España (Spain)</v>
      </c>
      <c r="E36" s="280">
        <v>2</v>
      </c>
      <c r="F36" s="281" t="s">
        <v>4</v>
      </c>
      <c r="G36" s="280">
        <v>1</v>
      </c>
      <c r="H36" s="282" t="str">
        <f>Global!H36</f>
        <v>Costa Rica</v>
      </c>
      <c r="I36" s="283" t="str">
        <f t="shared" ref="I36:I41" si="9">IF(OR(E36="",G36=""),"",IF(E36&gt;G36,"L",IF(G36&gt;E36,"V","E")))</f>
        <v>L</v>
      </c>
      <c r="J36" s="284"/>
      <c r="K36" s="285">
        <f>IF(Global!E36="","",Global!E36)</f>
        <v>7</v>
      </c>
      <c r="L36" s="285">
        <f>IF(Global!G36="","",Global!G36)</f>
        <v>0</v>
      </c>
      <c r="M36" s="296" t="str">
        <f t="shared" si="1"/>
        <v>L</v>
      </c>
      <c r="N36" s="287">
        <f t="shared" ref="N36:N41" si="10">IF(M36="","",IF(AND(E36=K36,L36=G36),GPOSPuntosPorMarcador,0)+IF(M36=I36,GPOSPuntosPorGanador,0)+IF(E36-G36=K36-L36,GPOSPuntosPorDiferencia,0))</f>
        <v>1</v>
      </c>
      <c r="O36" s="166"/>
      <c r="P36" s="166"/>
      <c r="Q36" s="166"/>
      <c r="R36" s="166"/>
      <c r="S36" s="166"/>
    </row>
    <row r="37" spans="1:19" s="158" customFormat="1" ht="30.95" customHeight="1" thickBot="1" x14ac:dyDescent="0.25">
      <c r="A37" s="276">
        <f>Global!A37</f>
        <v>44888</v>
      </c>
      <c r="B37" s="306">
        <f>Global!B37</f>
        <v>0.29166666666666669</v>
      </c>
      <c r="C37" s="289">
        <f>Global!C37</f>
        <v>10</v>
      </c>
      <c r="D37" s="290" t="str">
        <f>Global!D37</f>
        <v>Alemania (Germany)</v>
      </c>
      <c r="E37" s="291">
        <v>1</v>
      </c>
      <c r="F37" s="292" t="s">
        <v>4</v>
      </c>
      <c r="G37" s="291">
        <v>0</v>
      </c>
      <c r="H37" s="293" t="str">
        <f>Global!H37</f>
        <v>Japón (Japan)</v>
      </c>
      <c r="I37" s="283" t="str">
        <f t="shared" si="9"/>
        <v>L</v>
      </c>
      <c r="J37" s="284"/>
      <c r="K37" s="285">
        <f>IF(Global!E37="","",Global!E37)</f>
        <v>1</v>
      </c>
      <c r="L37" s="285">
        <f>IF(Global!G37="","",Global!G37)</f>
        <v>2</v>
      </c>
      <c r="M37" s="296" t="str">
        <f t="shared" si="1"/>
        <v>V</v>
      </c>
      <c r="N37" s="287">
        <f t="shared" si="10"/>
        <v>0</v>
      </c>
      <c r="O37" s="166"/>
      <c r="P37" s="166"/>
      <c r="Q37" s="166"/>
      <c r="R37" s="166"/>
      <c r="S37" s="166"/>
    </row>
    <row r="38" spans="1:19" s="158" customFormat="1" ht="30.95" customHeight="1" thickBot="1" x14ac:dyDescent="0.25">
      <c r="A38" s="276">
        <f>Global!A38</f>
        <v>44892</v>
      </c>
      <c r="B38" s="306">
        <f>Global!B38</f>
        <v>0.54166666666666663</v>
      </c>
      <c r="C38" s="289">
        <f>Global!C38</f>
        <v>25</v>
      </c>
      <c r="D38" s="290" t="str">
        <f>Global!D38</f>
        <v>España (Spain)</v>
      </c>
      <c r="E38" s="291">
        <v>2</v>
      </c>
      <c r="F38" s="292" t="s">
        <v>4</v>
      </c>
      <c r="G38" s="291">
        <v>0</v>
      </c>
      <c r="H38" s="293" t="str">
        <f>Global!H38</f>
        <v>Alemania (Germany)</v>
      </c>
      <c r="I38" s="283" t="str">
        <f t="shared" si="9"/>
        <v>L</v>
      </c>
      <c r="J38" s="284"/>
      <c r="K38" s="285">
        <f>IF(Global!E38="","",Global!E38)</f>
        <v>1</v>
      </c>
      <c r="L38" s="285">
        <f>IF(Global!G38="","",Global!G38)</f>
        <v>1</v>
      </c>
      <c r="M38" s="296" t="str">
        <f t="shared" si="1"/>
        <v>E</v>
      </c>
      <c r="N38" s="287">
        <f t="shared" si="10"/>
        <v>0</v>
      </c>
      <c r="O38" s="166"/>
      <c r="P38" s="166"/>
      <c r="Q38" s="166"/>
      <c r="R38" s="166"/>
      <c r="S38" s="166"/>
    </row>
    <row r="39" spans="1:19" s="158" customFormat="1" ht="30.95" customHeight="1" thickBot="1" x14ac:dyDescent="0.25">
      <c r="A39" s="276">
        <f>Global!A39</f>
        <v>44892</v>
      </c>
      <c r="B39" s="306">
        <f>Global!B39</f>
        <v>0.16666666666666666</v>
      </c>
      <c r="C39" s="289">
        <f>Global!C39</f>
        <v>26</v>
      </c>
      <c r="D39" s="290" t="str">
        <f>Global!D39</f>
        <v>Japón (Japan)</v>
      </c>
      <c r="E39" s="280">
        <v>1</v>
      </c>
      <c r="F39" s="292" t="s">
        <v>4</v>
      </c>
      <c r="G39" s="280">
        <v>2</v>
      </c>
      <c r="H39" s="293" t="str">
        <f>Global!H39</f>
        <v>Costa Rica</v>
      </c>
      <c r="I39" s="283" t="str">
        <f t="shared" si="9"/>
        <v>V</v>
      </c>
      <c r="J39" s="284"/>
      <c r="K39" s="285">
        <f>IF(Global!E39="","",Global!E39)</f>
        <v>0</v>
      </c>
      <c r="L39" s="285">
        <f>IF(Global!G39="","",Global!G39)</f>
        <v>1</v>
      </c>
      <c r="M39" s="296" t="str">
        <f t="shared" si="1"/>
        <v>V</v>
      </c>
      <c r="N39" s="287">
        <f t="shared" si="10"/>
        <v>2</v>
      </c>
      <c r="O39" s="166"/>
      <c r="P39" s="166"/>
      <c r="Q39" s="166"/>
      <c r="R39" s="166"/>
      <c r="S39" s="166"/>
    </row>
    <row r="40" spans="1:19" s="158" customFormat="1" ht="30.95" customHeight="1" thickBot="1" x14ac:dyDescent="0.25">
      <c r="A40" s="276">
        <f>Global!A40</f>
        <v>44896</v>
      </c>
      <c r="B40" s="306">
        <f>Global!B40</f>
        <v>0.54166666666666663</v>
      </c>
      <c r="C40" s="289">
        <f>Global!C40</f>
        <v>43</v>
      </c>
      <c r="D40" s="290" t="str">
        <f>Global!D40</f>
        <v>Japón (Japan)</v>
      </c>
      <c r="E40" s="307">
        <v>0</v>
      </c>
      <c r="F40" s="292" t="s">
        <v>4</v>
      </c>
      <c r="G40" s="307">
        <v>2</v>
      </c>
      <c r="H40" s="293" t="str">
        <f>Global!H40</f>
        <v>España (Spain)</v>
      </c>
      <c r="I40" s="283" t="str">
        <f t="shared" si="9"/>
        <v>V</v>
      </c>
      <c r="J40" s="284"/>
      <c r="K40" s="285">
        <f>IF(Global!E40="","",Global!E40)</f>
        <v>2</v>
      </c>
      <c r="L40" s="285">
        <f>IF(Global!G40="","",Global!G40)</f>
        <v>1</v>
      </c>
      <c r="M40" s="296" t="str">
        <f t="shared" si="1"/>
        <v>L</v>
      </c>
      <c r="N40" s="287">
        <f t="shared" si="10"/>
        <v>0</v>
      </c>
      <c r="O40" s="166"/>
      <c r="P40" s="166"/>
      <c r="Q40" s="166"/>
      <c r="R40" s="166"/>
      <c r="S40" s="166"/>
    </row>
    <row r="41" spans="1:19" s="158" customFormat="1" ht="30.95" customHeight="1" thickBot="1" x14ac:dyDescent="0.25">
      <c r="A41" s="276">
        <f>Global!A41</f>
        <v>44896</v>
      </c>
      <c r="B41" s="306">
        <f>Global!B41</f>
        <v>0.54166666666666663</v>
      </c>
      <c r="C41" s="289">
        <f>Global!C41</f>
        <v>44</v>
      </c>
      <c r="D41" s="290" t="str">
        <f>Global!D41</f>
        <v>Costa Rica</v>
      </c>
      <c r="E41" s="280">
        <v>0</v>
      </c>
      <c r="F41" s="292" t="s">
        <v>4</v>
      </c>
      <c r="G41" s="280">
        <v>2</v>
      </c>
      <c r="H41" s="293" t="str">
        <f>Global!H41</f>
        <v>Alemania (Germany)</v>
      </c>
      <c r="I41" s="283" t="str">
        <f t="shared" si="9"/>
        <v>V</v>
      </c>
      <c r="J41" s="284"/>
      <c r="K41" s="285">
        <f>IF(Global!E41="","",Global!E41)</f>
        <v>2</v>
      </c>
      <c r="L41" s="285">
        <f>IF(Global!G41="","",Global!G41)</f>
        <v>4</v>
      </c>
      <c r="M41" s="296" t="str">
        <f t="shared" si="1"/>
        <v>V</v>
      </c>
      <c r="N41" s="287">
        <f t="shared" si="10"/>
        <v>2</v>
      </c>
      <c r="O41" s="166"/>
      <c r="P41" s="166"/>
      <c r="Q41" s="166"/>
      <c r="R41" s="166"/>
      <c r="S41" s="166"/>
    </row>
    <row r="42" spans="1:19" s="158" customFormat="1" ht="17.25" customHeight="1" thickBot="1" x14ac:dyDescent="0.25">
      <c r="A42" s="297" t="str">
        <f>Global!A42</f>
        <v>GRUPO F (Group F )</v>
      </c>
      <c r="B42" s="298"/>
      <c r="C42" s="299"/>
      <c r="D42" s="298"/>
      <c r="E42" s="300"/>
      <c r="F42" s="298"/>
      <c r="G42" s="300"/>
      <c r="H42" s="298"/>
      <c r="I42" s="301"/>
      <c r="J42" s="117"/>
      <c r="K42" s="302"/>
      <c r="L42" s="302"/>
      <c r="M42" s="303" t="str">
        <f t="shared" si="1"/>
        <v/>
      </c>
      <c r="N42" s="304"/>
      <c r="O42" s="166"/>
      <c r="P42" s="166"/>
      <c r="Q42" s="166"/>
      <c r="R42" s="166"/>
      <c r="S42" s="166"/>
    </row>
    <row r="43" spans="1:19" s="158" customFormat="1" ht="30.95" customHeight="1" thickBot="1" x14ac:dyDescent="0.25">
      <c r="A43" s="276">
        <f>Global!A43</f>
        <v>44888</v>
      </c>
      <c r="B43" s="305">
        <f>Global!B43</f>
        <v>0.54166666666666663</v>
      </c>
      <c r="C43" s="278">
        <f>Global!C43</f>
        <v>11</v>
      </c>
      <c r="D43" s="279" t="str">
        <f>Global!D43</f>
        <v>Bélgica (Belgium)</v>
      </c>
      <c r="E43" s="280">
        <v>2</v>
      </c>
      <c r="F43" s="281" t="s">
        <v>4</v>
      </c>
      <c r="G43" s="280">
        <v>0</v>
      </c>
      <c r="H43" s="282" t="str">
        <f>Global!H43</f>
        <v>Canada</v>
      </c>
      <c r="I43" s="283" t="str">
        <f t="shared" ref="I43:I48" si="11">IF(OR(E43="",G43=""),"",IF(E43&gt;G43,"L",IF(G43&gt;E43,"V","E")))</f>
        <v>L</v>
      </c>
      <c r="J43" s="284"/>
      <c r="K43" s="285">
        <f>IF(Global!E43="","",Global!E43)</f>
        <v>1</v>
      </c>
      <c r="L43" s="285">
        <f>IF(Global!G43="","",Global!G43)</f>
        <v>0</v>
      </c>
      <c r="M43" s="296" t="str">
        <f t="shared" si="1"/>
        <v>L</v>
      </c>
      <c r="N43" s="287">
        <f t="shared" ref="N43:N48" si="12">IF(M43="","",IF(AND(E43=K43,L43=G43),GPOSPuntosPorMarcador,0)+IF(M43=I43,GPOSPuntosPorGanador,0)+IF(E43-G43=K43-L43,GPOSPuntosPorDiferencia,0))</f>
        <v>1</v>
      </c>
      <c r="O43" s="166"/>
      <c r="P43" s="166"/>
      <c r="Q43" s="166"/>
      <c r="R43" s="166"/>
      <c r="S43" s="166"/>
    </row>
    <row r="44" spans="1:19" s="158" customFormat="1" ht="30.95" customHeight="1" thickBot="1" x14ac:dyDescent="0.25">
      <c r="A44" s="276">
        <f>Global!A44</f>
        <v>44888</v>
      </c>
      <c r="B44" s="306">
        <f>Global!B44</f>
        <v>0.16666666666666666</v>
      </c>
      <c r="C44" s="289">
        <f>Global!C44</f>
        <v>12</v>
      </c>
      <c r="D44" s="290" t="str">
        <f>Global!D44</f>
        <v>Marruecos (Morocco)</v>
      </c>
      <c r="E44" s="291">
        <v>0</v>
      </c>
      <c r="F44" s="292" t="s">
        <v>4</v>
      </c>
      <c r="G44" s="291">
        <v>2</v>
      </c>
      <c r="H44" s="293" t="str">
        <f>Global!H44</f>
        <v>Croacia</v>
      </c>
      <c r="I44" s="283" t="str">
        <f t="shared" si="11"/>
        <v>V</v>
      </c>
      <c r="J44" s="284"/>
      <c r="K44" s="285">
        <f>IF(Global!E44="","",Global!E44)</f>
        <v>0</v>
      </c>
      <c r="L44" s="285">
        <f>IF(Global!G44="","",Global!G44)</f>
        <v>0</v>
      </c>
      <c r="M44" s="296" t="str">
        <f t="shared" si="1"/>
        <v>E</v>
      </c>
      <c r="N44" s="287">
        <f t="shared" si="12"/>
        <v>0</v>
      </c>
      <c r="O44" s="166"/>
      <c r="P44" s="166"/>
      <c r="Q44" s="166"/>
      <c r="R44" s="166"/>
      <c r="S44" s="166"/>
    </row>
    <row r="45" spans="1:19" s="158" customFormat="1" ht="30.95" customHeight="1" thickBot="1" x14ac:dyDescent="0.25">
      <c r="A45" s="276">
        <f>Global!A45</f>
        <v>44892</v>
      </c>
      <c r="B45" s="306">
        <f>Global!B45</f>
        <v>0.29166666666666669</v>
      </c>
      <c r="C45" s="289">
        <f>Global!C45</f>
        <v>27</v>
      </c>
      <c r="D45" s="290" t="str">
        <f>Global!D45</f>
        <v>Bélgica (Belgium)</v>
      </c>
      <c r="E45" s="291">
        <v>1</v>
      </c>
      <c r="F45" s="292" t="s">
        <v>4</v>
      </c>
      <c r="G45" s="291">
        <v>0</v>
      </c>
      <c r="H45" s="293" t="str">
        <f>Global!H45</f>
        <v>Marruecos (Morocco)</v>
      </c>
      <c r="I45" s="283" t="str">
        <f t="shared" si="11"/>
        <v>L</v>
      </c>
      <c r="J45" s="284"/>
      <c r="K45" s="285">
        <f>IF(Global!E45="","",Global!E45)</f>
        <v>0</v>
      </c>
      <c r="L45" s="285">
        <f>IF(Global!G45="","",Global!G45)</f>
        <v>2</v>
      </c>
      <c r="M45" s="296" t="str">
        <f t="shared" si="1"/>
        <v>V</v>
      </c>
      <c r="N45" s="287">
        <f t="shared" si="12"/>
        <v>0</v>
      </c>
      <c r="O45" s="166"/>
      <c r="P45" s="166"/>
      <c r="Q45" s="166"/>
      <c r="R45" s="166"/>
      <c r="S45" s="166"/>
    </row>
    <row r="46" spans="1:19" s="158" customFormat="1" ht="30.95" customHeight="1" thickBot="1" x14ac:dyDescent="0.25">
      <c r="A46" s="276">
        <f>Global!A46</f>
        <v>44892</v>
      </c>
      <c r="B46" s="306">
        <f>Global!B46</f>
        <v>0.41666666666666669</v>
      </c>
      <c r="C46" s="289">
        <f>Global!C46</f>
        <v>28</v>
      </c>
      <c r="D46" s="290" t="str">
        <f>Global!D46</f>
        <v>Croacia</v>
      </c>
      <c r="E46" s="291">
        <v>2</v>
      </c>
      <c r="F46" s="292" t="s">
        <v>4</v>
      </c>
      <c r="G46" s="291">
        <v>2</v>
      </c>
      <c r="H46" s="293" t="str">
        <f>Global!H46</f>
        <v>Canada</v>
      </c>
      <c r="I46" s="283" t="str">
        <f t="shared" si="11"/>
        <v>E</v>
      </c>
      <c r="J46" s="284"/>
      <c r="K46" s="285">
        <f>IF(Global!E46="","",Global!E46)</f>
        <v>4</v>
      </c>
      <c r="L46" s="285">
        <f>IF(Global!G46="","",Global!G46)</f>
        <v>1</v>
      </c>
      <c r="M46" s="296" t="str">
        <f t="shared" si="1"/>
        <v>L</v>
      </c>
      <c r="N46" s="287">
        <f t="shared" si="12"/>
        <v>0</v>
      </c>
      <c r="O46" s="166"/>
      <c r="P46" s="166"/>
      <c r="Q46" s="166"/>
      <c r="R46" s="166"/>
      <c r="S46" s="166"/>
    </row>
    <row r="47" spans="1:19" s="158" customFormat="1" ht="30.95" customHeight="1" thickBot="1" x14ac:dyDescent="0.25">
      <c r="A47" s="276">
        <f>Global!A47</f>
        <v>44896</v>
      </c>
      <c r="B47" s="306">
        <f>Global!B47</f>
        <v>0.375</v>
      </c>
      <c r="C47" s="289">
        <f>Global!C47</f>
        <v>41</v>
      </c>
      <c r="D47" s="290" t="str">
        <f>Global!D47</f>
        <v>Croacia</v>
      </c>
      <c r="E47" s="291">
        <v>0</v>
      </c>
      <c r="F47" s="292" t="s">
        <v>4</v>
      </c>
      <c r="G47" s="291">
        <v>1</v>
      </c>
      <c r="H47" s="293" t="str">
        <f>Global!H47</f>
        <v>Bélgica (Belgium)</v>
      </c>
      <c r="I47" s="283" t="str">
        <f t="shared" si="11"/>
        <v>V</v>
      </c>
      <c r="J47" s="284"/>
      <c r="K47" s="285">
        <f>IF(Global!E47="","",Global!E47)</f>
        <v>0</v>
      </c>
      <c r="L47" s="285">
        <f>IF(Global!G47="","",Global!G47)</f>
        <v>0</v>
      </c>
      <c r="M47" s="296" t="str">
        <f t="shared" si="1"/>
        <v>E</v>
      </c>
      <c r="N47" s="287">
        <f t="shared" si="12"/>
        <v>0</v>
      </c>
      <c r="O47" s="166"/>
      <c r="P47" s="166"/>
      <c r="Q47" s="166"/>
      <c r="R47" s="166"/>
      <c r="S47" s="166"/>
    </row>
    <row r="48" spans="1:19" s="158" customFormat="1" ht="30.95" customHeight="1" thickBot="1" x14ac:dyDescent="0.25">
      <c r="A48" s="276">
        <f>Global!A48</f>
        <v>44896</v>
      </c>
      <c r="B48" s="306">
        <f>Global!B48</f>
        <v>0.375</v>
      </c>
      <c r="C48" s="289">
        <f>Global!C48</f>
        <v>42</v>
      </c>
      <c r="D48" s="308" t="str">
        <f>Global!D48</f>
        <v>Canada</v>
      </c>
      <c r="E48" s="291">
        <v>2</v>
      </c>
      <c r="F48" s="309" t="s">
        <v>4</v>
      </c>
      <c r="G48" s="291">
        <v>0</v>
      </c>
      <c r="H48" s="310" t="str">
        <f>Global!H48</f>
        <v>Marruecos (Morocco)</v>
      </c>
      <c r="I48" s="283" t="str">
        <f t="shared" si="11"/>
        <v>L</v>
      </c>
      <c r="J48" s="311"/>
      <c r="K48" s="285">
        <f>IF(Global!E48="","",Global!E48)</f>
        <v>1</v>
      </c>
      <c r="L48" s="285">
        <f>IF(Global!G48="","",Global!G48)</f>
        <v>2</v>
      </c>
      <c r="M48" s="286" t="str">
        <f t="shared" si="1"/>
        <v>V</v>
      </c>
      <c r="N48" s="287">
        <f t="shared" si="12"/>
        <v>0</v>
      </c>
      <c r="O48" s="166"/>
      <c r="P48" s="166"/>
      <c r="Q48" s="166"/>
      <c r="R48" s="166"/>
      <c r="S48" s="166"/>
    </row>
    <row r="49" spans="1:19" s="158" customFormat="1" ht="17.25" customHeight="1" thickBot="1" x14ac:dyDescent="0.25">
      <c r="A49" s="297" t="str">
        <f>Global!A49</f>
        <v>GRUPO G (Group  G)</v>
      </c>
      <c r="B49" s="298"/>
      <c r="C49" s="299"/>
      <c r="D49" s="298"/>
      <c r="E49" s="300"/>
      <c r="F49" s="298"/>
      <c r="G49" s="300"/>
      <c r="H49" s="298"/>
      <c r="I49" s="301"/>
      <c r="J49" s="117"/>
      <c r="K49" s="302"/>
      <c r="L49" s="302"/>
      <c r="M49" s="303" t="str">
        <f t="shared" si="1"/>
        <v/>
      </c>
      <c r="N49" s="304"/>
      <c r="O49" s="166"/>
      <c r="P49" s="166"/>
      <c r="Q49" s="166"/>
      <c r="R49" s="166"/>
      <c r="S49" s="166"/>
    </row>
    <row r="50" spans="1:19" s="158" customFormat="1" ht="30.95" customHeight="1" thickBot="1" x14ac:dyDescent="0.25">
      <c r="A50" s="276">
        <f>Global!A50</f>
        <v>44889</v>
      </c>
      <c r="B50" s="305">
        <f>Global!B50</f>
        <v>0.54166666666666663</v>
      </c>
      <c r="C50" s="278">
        <f>Global!C50</f>
        <v>13</v>
      </c>
      <c r="D50" s="279" t="str">
        <f>Global!D50</f>
        <v>Brasil (Brazil)</v>
      </c>
      <c r="E50" s="280">
        <v>2</v>
      </c>
      <c r="F50" s="281" t="s">
        <v>4</v>
      </c>
      <c r="G50" s="280">
        <v>0</v>
      </c>
      <c r="H50" s="282" t="str">
        <f>Global!H50</f>
        <v>Serbia</v>
      </c>
      <c r="I50" s="283" t="str">
        <f t="shared" ref="I50:I55" si="13">IF(OR(E50="",G50=""),"",IF(E50&gt;G50,"L",IF(G50&gt;E50,"V","E")))</f>
        <v>L</v>
      </c>
      <c r="J50" s="284"/>
      <c r="K50" s="285">
        <f>IF(Global!E50="","",Global!E50)</f>
        <v>2</v>
      </c>
      <c r="L50" s="285">
        <f>IF(Global!G50="","",Global!G50)</f>
        <v>0</v>
      </c>
      <c r="M50" s="296" t="str">
        <f t="shared" si="1"/>
        <v>L</v>
      </c>
      <c r="N50" s="287">
        <f t="shared" ref="N50:N55" si="14">IF(M50="","",IF(AND(E50=K50,L50=G50),GPOSPuntosPorMarcador,0)+IF(M50=I50,GPOSPuntosPorGanador,0)+IF(E50-G50=K50-L50,GPOSPuntosPorDiferencia,0))</f>
        <v>3</v>
      </c>
      <c r="O50" s="166"/>
      <c r="P50" s="166"/>
      <c r="Q50" s="166"/>
      <c r="R50" s="166"/>
      <c r="S50" s="166"/>
    </row>
    <row r="51" spans="1:19" s="158" customFormat="1" ht="30.95" customHeight="1" thickBot="1" x14ac:dyDescent="0.25">
      <c r="A51" s="276">
        <f>Global!A51</f>
        <v>44889</v>
      </c>
      <c r="B51" s="306">
        <f>Global!B51</f>
        <v>0.16666666666666666</v>
      </c>
      <c r="C51" s="289">
        <f>Global!C51</f>
        <v>14</v>
      </c>
      <c r="D51" s="290" t="str">
        <f>Global!D51</f>
        <v>Suiza (Switzerland)</v>
      </c>
      <c r="E51" s="291">
        <v>1</v>
      </c>
      <c r="F51" s="292" t="s">
        <v>4</v>
      </c>
      <c r="G51" s="291">
        <v>1</v>
      </c>
      <c r="H51" s="293" t="str">
        <f>Global!H51</f>
        <v>Camerún (Cameroon)</v>
      </c>
      <c r="I51" s="283" t="str">
        <f t="shared" si="13"/>
        <v>E</v>
      </c>
      <c r="J51" s="284"/>
      <c r="K51" s="285">
        <f>IF(Global!E51="","",Global!E51)</f>
        <v>1</v>
      </c>
      <c r="L51" s="285">
        <f>IF(Global!G51="","",Global!G51)</f>
        <v>0</v>
      </c>
      <c r="M51" s="296" t="str">
        <f t="shared" si="1"/>
        <v>L</v>
      </c>
      <c r="N51" s="287">
        <f t="shared" si="14"/>
        <v>0</v>
      </c>
      <c r="O51" s="166"/>
      <c r="P51" s="166"/>
      <c r="Q51" s="166"/>
      <c r="R51" s="166"/>
      <c r="S51" s="166"/>
    </row>
    <row r="52" spans="1:19" s="158" customFormat="1" ht="30.95" customHeight="1" thickBot="1" x14ac:dyDescent="0.25">
      <c r="A52" s="276">
        <f>Global!A52</f>
        <v>44893</v>
      </c>
      <c r="B52" s="306">
        <f>Global!B52</f>
        <v>0.41666666666666669</v>
      </c>
      <c r="C52" s="289">
        <f>Global!C52</f>
        <v>29</v>
      </c>
      <c r="D52" s="290" t="str">
        <f>Global!D52</f>
        <v>Brasil (Brazil)</v>
      </c>
      <c r="E52" s="291">
        <v>3</v>
      </c>
      <c r="F52" s="292" t="s">
        <v>4</v>
      </c>
      <c r="G52" s="291">
        <v>0</v>
      </c>
      <c r="H52" s="293" t="str">
        <f>Global!H52</f>
        <v>Suiza (Switzerland)</v>
      </c>
      <c r="I52" s="283" t="str">
        <f t="shared" si="13"/>
        <v>L</v>
      </c>
      <c r="J52" s="284"/>
      <c r="K52" s="285">
        <f>IF(Global!E52="","",Global!E52)</f>
        <v>1</v>
      </c>
      <c r="L52" s="285">
        <f>IF(Global!G52="","",Global!G52)</f>
        <v>0</v>
      </c>
      <c r="M52" s="296" t="str">
        <f t="shared" si="1"/>
        <v>L</v>
      </c>
      <c r="N52" s="287">
        <f t="shared" si="14"/>
        <v>1</v>
      </c>
      <c r="O52" s="166"/>
      <c r="P52" s="166"/>
      <c r="Q52" s="166"/>
      <c r="R52" s="166"/>
      <c r="S52" s="166"/>
    </row>
    <row r="53" spans="1:19" s="158" customFormat="1" ht="30.95" customHeight="1" thickBot="1" x14ac:dyDescent="0.25">
      <c r="A53" s="276">
        <f>Global!A53</f>
        <v>44893</v>
      </c>
      <c r="B53" s="306">
        <f>Global!B53</f>
        <v>0.16666666666666666</v>
      </c>
      <c r="C53" s="289">
        <f>Global!C53</f>
        <v>30</v>
      </c>
      <c r="D53" s="290" t="str">
        <f>Global!D53</f>
        <v>Camerún (Cameroon)</v>
      </c>
      <c r="E53" s="291">
        <v>1</v>
      </c>
      <c r="F53" s="292" t="s">
        <v>4</v>
      </c>
      <c r="G53" s="291">
        <v>1</v>
      </c>
      <c r="H53" s="293" t="str">
        <f>Global!H53</f>
        <v>Serbia</v>
      </c>
      <c r="I53" s="283" t="str">
        <f t="shared" si="13"/>
        <v>E</v>
      </c>
      <c r="J53" s="284"/>
      <c r="K53" s="285">
        <f>IF(Global!E53="","",Global!E53)</f>
        <v>3</v>
      </c>
      <c r="L53" s="285">
        <f>IF(Global!G53="","",Global!G53)</f>
        <v>3</v>
      </c>
      <c r="M53" s="296" t="str">
        <f t="shared" si="1"/>
        <v>E</v>
      </c>
      <c r="N53" s="287">
        <f t="shared" si="14"/>
        <v>2</v>
      </c>
      <c r="O53" s="166"/>
      <c r="P53" s="166"/>
      <c r="Q53" s="166"/>
      <c r="R53" s="166"/>
      <c r="S53" s="166"/>
    </row>
    <row r="54" spans="1:19" s="158" customFormat="1" ht="30.95" customHeight="1" thickBot="1" x14ac:dyDescent="0.25">
      <c r="A54" s="276">
        <f>Global!A54</f>
        <v>44897</v>
      </c>
      <c r="B54" s="306">
        <f>Global!B54</f>
        <v>0.54166666666666663</v>
      </c>
      <c r="C54" s="289">
        <f>Global!C54</f>
        <v>45</v>
      </c>
      <c r="D54" s="290" t="str">
        <f>Global!D54</f>
        <v>Camerún (Cameroon)</v>
      </c>
      <c r="E54" s="291">
        <v>0</v>
      </c>
      <c r="F54" s="292" t="s">
        <v>4</v>
      </c>
      <c r="G54" s="291">
        <v>2</v>
      </c>
      <c r="H54" s="293" t="str">
        <f>Global!H54</f>
        <v>Brasil (Brazil)</v>
      </c>
      <c r="I54" s="283" t="str">
        <f t="shared" si="13"/>
        <v>V</v>
      </c>
      <c r="J54" s="284"/>
      <c r="K54" s="285">
        <f>IF(Global!E54="","",Global!E54)</f>
        <v>1</v>
      </c>
      <c r="L54" s="285">
        <f>IF(Global!G54="","",Global!G54)</f>
        <v>0</v>
      </c>
      <c r="M54" s="296" t="str">
        <f t="shared" si="1"/>
        <v>L</v>
      </c>
      <c r="N54" s="287">
        <f t="shared" si="14"/>
        <v>0</v>
      </c>
      <c r="O54" s="166"/>
      <c r="P54" s="166"/>
      <c r="Q54" s="166"/>
      <c r="R54" s="166"/>
      <c r="S54" s="166"/>
    </row>
    <row r="55" spans="1:19" s="158" customFormat="1" ht="30.95" customHeight="1" thickBot="1" x14ac:dyDescent="0.25">
      <c r="A55" s="276">
        <f>Global!A55</f>
        <v>44897</v>
      </c>
      <c r="B55" s="306">
        <f>Global!B55</f>
        <v>0.54166666666666663</v>
      </c>
      <c r="C55" s="289">
        <f>Global!C55</f>
        <v>46</v>
      </c>
      <c r="D55" s="290" t="str">
        <f>Global!D55</f>
        <v>Serbia</v>
      </c>
      <c r="E55" s="291">
        <v>0</v>
      </c>
      <c r="F55" s="292" t="s">
        <v>4</v>
      </c>
      <c r="G55" s="291">
        <v>1</v>
      </c>
      <c r="H55" s="293" t="str">
        <f>Global!H55</f>
        <v>Suiza (Switzerland)</v>
      </c>
      <c r="I55" s="283" t="str">
        <f t="shared" si="13"/>
        <v>V</v>
      </c>
      <c r="J55" s="284"/>
      <c r="K55" s="285">
        <f>IF(Global!E55="","",Global!E55)</f>
        <v>2</v>
      </c>
      <c r="L55" s="285">
        <f>IF(Global!G55="","",Global!G55)</f>
        <v>3</v>
      </c>
      <c r="M55" s="296" t="str">
        <f t="shared" si="1"/>
        <v>V</v>
      </c>
      <c r="N55" s="287">
        <f t="shared" si="14"/>
        <v>2</v>
      </c>
      <c r="O55" s="166"/>
      <c r="P55" s="166"/>
      <c r="Q55" s="166"/>
      <c r="R55" s="166"/>
      <c r="S55" s="166"/>
    </row>
    <row r="56" spans="1:19" s="158" customFormat="1" ht="17.25" customHeight="1" thickBot="1" x14ac:dyDescent="0.25">
      <c r="A56" s="297" t="str">
        <f>Global!A56</f>
        <v>GRUPO H (Group H)</v>
      </c>
      <c r="B56" s="298"/>
      <c r="C56" s="299"/>
      <c r="D56" s="298"/>
      <c r="E56" s="300"/>
      <c r="F56" s="298"/>
      <c r="G56" s="300"/>
      <c r="H56" s="298"/>
      <c r="I56" s="301"/>
      <c r="J56" s="117"/>
      <c r="K56" s="302"/>
      <c r="L56" s="302"/>
      <c r="M56" s="303" t="str">
        <f t="shared" si="1"/>
        <v/>
      </c>
      <c r="N56" s="304"/>
      <c r="O56" s="166"/>
      <c r="P56" s="166"/>
      <c r="Q56" s="166"/>
      <c r="R56" s="166"/>
      <c r="S56" s="166"/>
    </row>
    <row r="57" spans="1:19" s="158" customFormat="1" ht="30.95" customHeight="1" thickBot="1" x14ac:dyDescent="0.25">
      <c r="A57" s="276">
        <f>Global!A57</f>
        <v>44889</v>
      </c>
      <c r="B57" s="305">
        <f>Global!B57</f>
        <v>0.41666666666666669</v>
      </c>
      <c r="C57" s="278">
        <f>Global!C57</f>
        <v>15</v>
      </c>
      <c r="D57" s="279" t="str">
        <f>Global!D57</f>
        <v>Portugal</v>
      </c>
      <c r="E57" s="280">
        <v>2</v>
      </c>
      <c r="F57" s="281" t="s">
        <v>4</v>
      </c>
      <c r="G57" s="280">
        <v>0</v>
      </c>
      <c r="H57" s="282" t="str">
        <f>Global!H57</f>
        <v>Ghana</v>
      </c>
      <c r="I57" s="283" t="str">
        <f t="shared" ref="I57:I62" si="15">IF(OR(E57="",G57=""),"",IF(E57&gt;G57,"L",IF(G57&gt;E57,"V","E")))</f>
        <v>L</v>
      </c>
      <c r="J57" s="284"/>
      <c r="K57" s="285">
        <f>IF(Global!E57="","",Global!E57)</f>
        <v>3</v>
      </c>
      <c r="L57" s="285">
        <f>IF(Global!G57="","",Global!G57)</f>
        <v>2</v>
      </c>
      <c r="M57" s="296" t="str">
        <f t="shared" si="1"/>
        <v>L</v>
      </c>
      <c r="N57" s="287">
        <f t="shared" ref="N57:N62" si="16">IF(M57="","",IF(AND(E57=K57,L57=G57),GPOSPuntosPorMarcador,0)+IF(M57=I57,GPOSPuntosPorGanador,0)+IF(E57-G57=K57-L57,GPOSPuntosPorDiferencia,0))</f>
        <v>1</v>
      </c>
      <c r="O57" s="166"/>
      <c r="P57" s="166"/>
      <c r="Q57" s="166"/>
      <c r="R57" s="166"/>
      <c r="S57" s="166"/>
    </row>
    <row r="58" spans="1:19" s="158" customFormat="1" ht="30.95" customHeight="1" thickBot="1" x14ac:dyDescent="0.25">
      <c r="A58" s="276">
        <f>Global!A58</f>
        <v>44889</v>
      </c>
      <c r="B58" s="306">
        <f>Global!B58</f>
        <v>0.29166666666666669</v>
      </c>
      <c r="C58" s="289">
        <f>Global!C58</f>
        <v>16</v>
      </c>
      <c r="D58" s="290" t="str">
        <f>Global!D58</f>
        <v>Uruguay</v>
      </c>
      <c r="E58" s="280">
        <v>1</v>
      </c>
      <c r="F58" s="292" t="s">
        <v>4</v>
      </c>
      <c r="G58" s="291">
        <v>0</v>
      </c>
      <c r="H58" s="293" t="str">
        <f>Global!H58</f>
        <v>Corea del Sur (S. Korea)</v>
      </c>
      <c r="I58" s="283" t="str">
        <f t="shared" si="15"/>
        <v>L</v>
      </c>
      <c r="J58" s="284"/>
      <c r="K58" s="285">
        <f>IF(Global!E58="","",Global!E58)</f>
        <v>0</v>
      </c>
      <c r="L58" s="285">
        <f>IF(Global!G58="","",Global!G58)</f>
        <v>0</v>
      </c>
      <c r="M58" s="296" t="str">
        <f t="shared" si="1"/>
        <v>E</v>
      </c>
      <c r="N58" s="287">
        <f t="shared" si="16"/>
        <v>0</v>
      </c>
      <c r="O58" s="166"/>
      <c r="P58" s="166"/>
      <c r="Q58" s="166"/>
      <c r="R58" s="166"/>
      <c r="S58" s="166"/>
    </row>
    <row r="59" spans="1:19" s="158" customFormat="1" ht="30.95" customHeight="1" thickBot="1" x14ac:dyDescent="0.25">
      <c r="A59" s="276">
        <f>Global!A59</f>
        <v>44893</v>
      </c>
      <c r="B59" s="306">
        <f>Global!B59</f>
        <v>0.54166666666666663</v>
      </c>
      <c r="C59" s="289">
        <f>Global!C59</f>
        <v>31</v>
      </c>
      <c r="D59" s="290" t="str">
        <f>Global!D59</f>
        <v>Portugal</v>
      </c>
      <c r="E59" s="291">
        <v>1</v>
      </c>
      <c r="F59" s="292" t="s">
        <v>4</v>
      </c>
      <c r="G59" s="291">
        <v>1</v>
      </c>
      <c r="H59" s="293" t="str">
        <f>Global!H59</f>
        <v>Uruguay</v>
      </c>
      <c r="I59" s="283" t="str">
        <f t="shared" si="15"/>
        <v>E</v>
      </c>
      <c r="J59" s="284"/>
      <c r="K59" s="285">
        <f>IF(Global!E59="","",Global!E59)</f>
        <v>2</v>
      </c>
      <c r="L59" s="285">
        <f>IF(Global!G59="","",Global!G59)</f>
        <v>0</v>
      </c>
      <c r="M59" s="296" t="str">
        <f t="shared" si="1"/>
        <v>L</v>
      </c>
      <c r="N59" s="287">
        <f t="shared" si="16"/>
        <v>0</v>
      </c>
      <c r="O59" s="166"/>
      <c r="P59" s="166"/>
      <c r="Q59" s="166"/>
      <c r="R59" s="166"/>
      <c r="S59" s="166"/>
    </row>
    <row r="60" spans="1:19" s="158" customFormat="1" ht="30.95" customHeight="1" thickBot="1" x14ac:dyDescent="0.25">
      <c r="A60" s="276">
        <f>Global!A60</f>
        <v>44893</v>
      </c>
      <c r="B60" s="306">
        <f>Global!B60</f>
        <v>0.29166666666666669</v>
      </c>
      <c r="C60" s="289">
        <f>Global!C60</f>
        <v>32</v>
      </c>
      <c r="D60" s="290" t="str">
        <f>Global!D60</f>
        <v>Corea del Sur (S. Korea)</v>
      </c>
      <c r="E60" s="280">
        <v>2</v>
      </c>
      <c r="F60" s="292" t="s">
        <v>4</v>
      </c>
      <c r="G60" s="291">
        <v>1</v>
      </c>
      <c r="H60" s="293" t="str">
        <f>Global!H60</f>
        <v>Ghana</v>
      </c>
      <c r="I60" s="283" t="str">
        <f t="shared" si="15"/>
        <v>L</v>
      </c>
      <c r="J60" s="284"/>
      <c r="K60" s="285">
        <f>IF(Global!E60="","",Global!E60)</f>
        <v>2</v>
      </c>
      <c r="L60" s="285">
        <f>IF(Global!G60="","",Global!G60)</f>
        <v>3</v>
      </c>
      <c r="M60" s="296" t="str">
        <f t="shared" si="1"/>
        <v>V</v>
      </c>
      <c r="N60" s="287">
        <f t="shared" si="16"/>
        <v>0</v>
      </c>
      <c r="O60" s="166"/>
      <c r="P60" s="166"/>
      <c r="Q60" s="166"/>
      <c r="R60" s="166"/>
      <c r="S60" s="166"/>
    </row>
    <row r="61" spans="1:19" s="158" customFormat="1" ht="30.95" customHeight="1" thickBot="1" x14ac:dyDescent="0.25">
      <c r="A61" s="276">
        <f>Global!A61</f>
        <v>44897</v>
      </c>
      <c r="B61" s="306">
        <f>Global!B61</f>
        <v>0.375</v>
      </c>
      <c r="C61" s="289">
        <f>Global!C61</f>
        <v>47</v>
      </c>
      <c r="D61" s="290" t="str">
        <f>Global!D61</f>
        <v>Corea del Sur (S. Korea)</v>
      </c>
      <c r="E61" s="291">
        <v>0</v>
      </c>
      <c r="F61" s="292" t="s">
        <v>4</v>
      </c>
      <c r="G61" s="291">
        <v>2</v>
      </c>
      <c r="H61" s="293" t="str">
        <f>Global!H61</f>
        <v>Portugal</v>
      </c>
      <c r="I61" s="283" t="str">
        <f t="shared" si="15"/>
        <v>V</v>
      </c>
      <c r="J61" s="284"/>
      <c r="K61" s="285">
        <f>IF(Global!E61="","",Global!E61)</f>
        <v>2</v>
      </c>
      <c r="L61" s="285">
        <f>IF(Global!G61="","",Global!G61)</f>
        <v>1</v>
      </c>
      <c r="M61" s="296" t="str">
        <f t="shared" si="1"/>
        <v>L</v>
      </c>
      <c r="N61" s="287">
        <f t="shared" si="16"/>
        <v>0</v>
      </c>
      <c r="O61" s="166"/>
      <c r="P61" s="166"/>
      <c r="Q61" s="166"/>
      <c r="R61" s="166"/>
      <c r="S61" s="166"/>
    </row>
    <row r="62" spans="1:19" s="158" customFormat="1" ht="30.95" customHeight="1" thickBot="1" x14ac:dyDescent="0.25">
      <c r="A62" s="276">
        <f>Global!A62</f>
        <v>44897</v>
      </c>
      <c r="B62" s="306">
        <f>Global!B62</f>
        <v>0.375</v>
      </c>
      <c r="C62" s="289">
        <f>Global!C62</f>
        <v>48</v>
      </c>
      <c r="D62" s="290" t="str">
        <f>Global!D62</f>
        <v>Ghana</v>
      </c>
      <c r="E62" s="291">
        <v>0</v>
      </c>
      <c r="F62" s="292" t="s">
        <v>4</v>
      </c>
      <c r="G62" s="291">
        <v>1</v>
      </c>
      <c r="H62" s="293" t="str">
        <f>Global!H62</f>
        <v>Uruguay</v>
      </c>
      <c r="I62" s="283" t="str">
        <f t="shared" si="15"/>
        <v>V</v>
      </c>
      <c r="J62" s="284"/>
      <c r="K62" s="285">
        <f>IF(Global!E62="","",Global!E62)</f>
        <v>0</v>
      </c>
      <c r="L62" s="285">
        <f>IF(Global!G62="","",Global!G62)</f>
        <v>2</v>
      </c>
      <c r="M62" s="296" t="str">
        <f t="shared" si="1"/>
        <v>V</v>
      </c>
      <c r="N62" s="287">
        <f t="shared" si="16"/>
        <v>1</v>
      </c>
      <c r="O62" s="166"/>
      <c r="P62" s="166"/>
      <c r="Q62" s="166"/>
      <c r="R62" s="166"/>
      <c r="S62" s="166"/>
    </row>
    <row r="63" spans="1:19" s="158" customFormat="1" ht="17.25" customHeight="1" thickBot="1" x14ac:dyDescent="0.25">
      <c r="A63" s="297" t="str">
        <f>Global!A63</f>
        <v>OCTAVOS DE FINAL (Round of 16)</v>
      </c>
      <c r="B63" s="312"/>
      <c r="C63" s="313"/>
      <c r="D63" s="298"/>
      <c r="E63" s="300"/>
      <c r="F63" s="298"/>
      <c r="G63" s="300"/>
      <c r="H63" s="298"/>
      <c r="I63" s="301"/>
      <c r="J63" s="117"/>
      <c r="K63" s="302"/>
      <c r="L63" s="302"/>
      <c r="M63" s="303" t="str">
        <f t="shared" si="1"/>
        <v/>
      </c>
      <c r="N63" s="304"/>
      <c r="O63" s="166"/>
      <c r="P63" s="166"/>
      <c r="Q63" s="166"/>
      <c r="R63" s="166"/>
      <c r="S63" s="166"/>
    </row>
    <row r="64" spans="1:19" s="158" customFormat="1" ht="30.95" customHeight="1" thickBot="1" x14ac:dyDescent="0.25">
      <c r="A64" s="276">
        <f>Global!A64</f>
        <v>44898</v>
      </c>
      <c r="B64" s="305">
        <f>Global!B64</f>
        <v>0.375</v>
      </c>
      <c r="C64" s="278">
        <f>Global!C64</f>
        <v>49</v>
      </c>
      <c r="D64" s="281" t="str">
        <f>Global!D64</f>
        <v>Holanda (Holland)</v>
      </c>
      <c r="E64" s="280">
        <v>2</v>
      </c>
      <c r="F64" s="281" t="s">
        <v>4</v>
      </c>
      <c r="G64" s="280">
        <v>0</v>
      </c>
      <c r="H64" s="314" t="str">
        <f>Global!H64</f>
        <v>Estados Unidos (USA)</v>
      </c>
      <c r="I64" s="283" t="str">
        <f t="shared" ref="I64:I71" si="17">IF(OR(E64="",G64=""),"",IF(E64&gt;G64,"L",IF(G64&gt;E64,"V","E")))</f>
        <v>L</v>
      </c>
      <c r="J64" s="284"/>
      <c r="K64" s="285">
        <f>IF(Global!E64="","",Global!E64)</f>
        <v>3</v>
      </c>
      <c r="L64" s="285">
        <f>IF(Global!G64="","",Global!G64)</f>
        <v>1</v>
      </c>
      <c r="M64" s="296" t="str">
        <f t="shared" si="1"/>
        <v>L</v>
      </c>
      <c r="N64" s="287">
        <f t="shared" ref="N64:N71" si="18">IF(M64="","",IF(AND(E64=K64,L64=G64),OCTPuntosPorMarcador,0)+IF(M64=I64,OCTPuntosPorGanador,0)+IF(E64-G64=K64-L64,OCTPuntosPorDiferencia,0))</f>
        <v>4</v>
      </c>
      <c r="O64" s="166"/>
      <c r="P64" s="166"/>
      <c r="Q64" s="166"/>
      <c r="R64" s="166"/>
      <c r="S64" s="166"/>
    </row>
    <row r="65" spans="1:19" s="158" customFormat="1" ht="30.95" customHeight="1" thickBot="1" x14ac:dyDescent="0.25">
      <c r="A65" s="276">
        <f>Global!A65</f>
        <v>44898</v>
      </c>
      <c r="B65" s="306">
        <f>Global!B65</f>
        <v>0.54166666666666663</v>
      </c>
      <c r="C65" s="289">
        <f>Global!C65</f>
        <v>50</v>
      </c>
      <c r="D65" s="292" t="str">
        <f>Global!D65</f>
        <v>Argentina</v>
      </c>
      <c r="E65" s="291">
        <v>3</v>
      </c>
      <c r="F65" s="292" t="s">
        <v>4</v>
      </c>
      <c r="G65" s="291">
        <v>1</v>
      </c>
      <c r="H65" s="315" t="str">
        <f>Global!H65</f>
        <v>Australia</v>
      </c>
      <c r="I65" s="283" t="str">
        <f t="shared" si="17"/>
        <v>L</v>
      </c>
      <c r="J65" s="284"/>
      <c r="K65" s="285">
        <f>IF(Global!E65="","",Global!E65)</f>
        <v>2</v>
      </c>
      <c r="L65" s="285">
        <f>IF(Global!G65="","",Global!G65)</f>
        <v>1</v>
      </c>
      <c r="M65" s="296" t="str">
        <f t="shared" si="1"/>
        <v>L</v>
      </c>
      <c r="N65" s="287">
        <f t="shared" si="18"/>
        <v>3</v>
      </c>
      <c r="O65" s="166"/>
      <c r="P65" s="166"/>
      <c r="Q65" s="166"/>
      <c r="R65" s="166"/>
      <c r="S65" s="166"/>
    </row>
    <row r="66" spans="1:19" s="158" customFormat="1" ht="30.95" customHeight="1" thickBot="1" x14ac:dyDescent="0.25">
      <c r="A66" s="276">
        <f>Global!A66</f>
        <v>44899</v>
      </c>
      <c r="B66" s="306">
        <f>Global!B66</f>
        <v>0.375</v>
      </c>
      <c r="C66" s="289">
        <f>Global!C66</f>
        <v>51</v>
      </c>
      <c r="D66" s="292" t="str">
        <f>Global!D66</f>
        <v>Francia (France)</v>
      </c>
      <c r="E66" s="291">
        <v>2</v>
      </c>
      <c r="F66" s="292" t="s">
        <v>4</v>
      </c>
      <c r="G66" s="291">
        <v>1</v>
      </c>
      <c r="H66" s="315" t="str">
        <f>Global!H66</f>
        <v>Polonia (Poland)</v>
      </c>
      <c r="I66" s="283" t="str">
        <f t="shared" si="17"/>
        <v>L</v>
      </c>
      <c r="J66" s="284"/>
      <c r="K66" s="285">
        <f>IF(Global!E66="","",Global!E66)</f>
        <v>3</v>
      </c>
      <c r="L66" s="285">
        <f>IF(Global!G66="","",Global!G66)</f>
        <v>1</v>
      </c>
      <c r="M66" s="296" t="str">
        <f t="shared" si="1"/>
        <v>L</v>
      </c>
      <c r="N66" s="287">
        <f t="shared" si="18"/>
        <v>3</v>
      </c>
      <c r="O66" s="166"/>
      <c r="P66" s="166"/>
      <c r="Q66" s="166"/>
      <c r="R66" s="166"/>
      <c r="S66" s="166"/>
    </row>
    <row r="67" spans="1:19" s="158" customFormat="1" ht="30.95" customHeight="1" thickBot="1" x14ac:dyDescent="0.25">
      <c r="A67" s="276">
        <f>Global!A67</f>
        <v>44899</v>
      </c>
      <c r="B67" s="306">
        <f>Global!B67</f>
        <v>0.54166666666666663</v>
      </c>
      <c r="C67" s="289">
        <f>Global!C67</f>
        <v>52</v>
      </c>
      <c r="D67" s="292" t="str">
        <f>Global!D67</f>
        <v>Inglaterra (England)</v>
      </c>
      <c r="E67" s="291">
        <v>2</v>
      </c>
      <c r="F67" s="292" t="s">
        <v>4</v>
      </c>
      <c r="G67" s="291">
        <v>0</v>
      </c>
      <c r="H67" s="315" t="str">
        <f>Global!H67</f>
        <v>Senegal</v>
      </c>
      <c r="I67" s="283" t="str">
        <f t="shared" si="17"/>
        <v>L</v>
      </c>
      <c r="J67" s="284"/>
      <c r="K67" s="285">
        <f>IF(Global!E67="","",Global!E67)</f>
        <v>3</v>
      </c>
      <c r="L67" s="285">
        <f>IF(Global!G67="","",Global!G67)</f>
        <v>0</v>
      </c>
      <c r="M67" s="296" t="str">
        <f t="shared" si="1"/>
        <v>L</v>
      </c>
      <c r="N67" s="287">
        <f t="shared" si="18"/>
        <v>3</v>
      </c>
      <c r="O67" s="166"/>
      <c r="P67" s="166"/>
      <c r="Q67" s="166"/>
      <c r="R67" s="166"/>
      <c r="S67" s="166"/>
    </row>
    <row r="68" spans="1:19" s="158" customFormat="1" ht="30.95" customHeight="1" thickBot="1" x14ac:dyDescent="0.25">
      <c r="A68" s="276">
        <f>Global!A68</f>
        <v>44900</v>
      </c>
      <c r="B68" s="306">
        <f>Global!B68</f>
        <v>0.375</v>
      </c>
      <c r="C68" s="289">
        <f>Global!C68</f>
        <v>53</v>
      </c>
      <c r="D68" s="292" t="str">
        <f>Global!D68</f>
        <v>Japón (Japan)</v>
      </c>
      <c r="E68" s="291">
        <v>2</v>
      </c>
      <c r="F68" s="292" t="s">
        <v>4</v>
      </c>
      <c r="G68" s="291">
        <v>1</v>
      </c>
      <c r="H68" s="315" t="str">
        <f>Global!H68</f>
        <v>Croacia</v>
      </c>
      <c r="I68" s="283" t="str">
        <f t="shared" si="17"/>
        <v>L</v>
      </c>
      <c r="J68" s="284"/>
      <c r="K68" s="285">
        <f>IF(Global!E68="","",Global!E68)</f>
        <v>1</v>
      </c>
      <c r="L68" s="285">
        <f>IF(Global!G68="","",Global!G68)</f>
        <v>1</v>
      </c>
      <c r="M68" s="296" t="str">
        <f t="shared" si="1"/>
        <v>E</v>
      </c>
      <c r="N68" s="287">
        <f t="shared" si="18"/>
        <v>0</v>
      </c>
      <c r="O68" s="166"/>
      <c r="P68" s="166"/>
      <c r="Q68" s="166"/>
      <c r="R68" s="166"/>
      <c r="S68" s="166"/>
    </row>
    <row r="69" spans="1:19" s="158" customFormat="1" ht="30.95" customHeight="1" thickBot="1" x14ac:dyDescent="0.25">
      <c r="A69" s="276">
        <f>Global!A69</f>
        <v>44900</v>
      </c>
      <c r="B69" s="306">
        <f>Global!B69</f>
        <v>0.54166666666666663</v>
      </c>
      <c r="C69" s="289">
        <f>Global!C69</f>
        <v>54</v>
      </c>
      <c r="D69" s="292" t="str">
        <f>Global!D69</f>
        <v>Brasil (Brazil)</v>
      </c>
      <c r="E69" s="291">
        <v>2</v>
      </c>
      <c r="F69" s="292" t="s">
        <v>4</v>
      </c>
      <c r="G69" s="291">
        <v>0</v>
      </c>
      <c r="H69" s="315" t="str">
        <f>Global!H69</f>
        <v>Corea del Sur (S. Korea)</v>
      </c>
      <c r="I69" s="283" t="str">
        <f t="shared" si="17"/>
        <v>L</v>
      </c>
      <c r="J69" s="284"/>
      <c r="K69" s="285">
        <f>IF(Global!E69="","",Global!E69)</f>
        <v>4</v>
      </c>
      <c r="L69" s="285">
        <f>IF(Global!G69="","",Global!G69)</f>
        <v>1</v>
      </c>
      <c r="M69" s="296" t="str">
        <f t="shared" si="1"/>
        <v>L</v>
      </c>
      <c r="N69" s="287">
        <f t="shared" si="18"/>
        <v>3</v>
      </c>
      <c r="O69" s="166"/>
      <c r="P69" s="166"/>
      <c r="Q69" s="166"/>
      <c r="R69" s="166"/>
      <c r="S69" s="166"/>
    </row>
    <row r="70" spans="1:19" s="158" customFormat="1" ht="30.95" customHeight="1" thickBot="1" x14ac:dyDescent="0.25">
      <c r="A70" s="276">
        <f>Global!A70</f>
        <v>44901</v>
      </c>
      <c r="B70" s="306">
        <f>Global!B70</f>
        <v>0.375</v>
      </c>
      <c r="C70" s="289">
        <f>Global!C70</f>
        <v>55</v>
      </c>
      <c r="D70" s="292" t="str">
        <f>Global!D70</f>
        <v>Marruecos (Morocco)</v>
      </c>
      <c r="E70" s="291">
        <v>1</v>
      </c>
      <c r="F70" s="292" t="s">
        <v>4</v>
      </c>
      <c r="G70" s="291">
        <v>1</v>
      </c>
      <c r="H70" s="315" t="str">
        <f>Global!H70</f>
        <v>España (Spain)</v>
      </c>
      <c r="I70" s="283" t="str">
        <f t="shared" si="17"/>
        <v>E</v>
      </c>
      <c r="J70" s="284"/>
      <c r="K70" s="285">
        <f>IF(Global!E70="","",Global!E70)</f>
        <v>0</v>
      </c>
      <c r="L70" s="285">
        <f>IF(Global!G70="","",Global!G70)</f>
        <v>0</v>
      </c>
      <c r="M70" s="296" t="str">
        <f t="shared" si="1"/>
        <v>E</v>
      </c>
      <c r="N70" s="287">
        <f t="shared" si="18"/>
        <v>4</v>
      </c>
      <c r="O70" s="166"/>
      <c r="P70" s="166"/>
      <c r="Q70" s="166"/>
      <c r="R70" s="166"/>
      <c r="S70" s="166"/>
    </row>
    <row r="71" spans="1:19" s="158" customFormat="1" ht="30.95" customHeight="1" thickBot="1" x14ac:dyDescent="0.25">
      <c r="A71" s="276">
        <f>Global!A71</f>
        <v>44901</v>
      </c>
      <c r="B71" s="306">
        <f>Global!B71</f>
        <v>0.54166666666666663</v>
      </c>
      <c r="C71" s="289">
        <f>Global!C71</f>
        <v>56</v>
      </c>
      <c r="D71" s="292" t="str">
        <f>Global!D71</f>
        <v>Portugal</v>
      </c>
      <c r="E71" s="291">
        <v>2</v>
      </c>
      <c r="F71" s="292" t="s">
        <v>4</v>
      </c>
      <c r="G71" s="291">
        <v>1</v>
      </c>
      <c r="H71" s="315" t="str">
        <f>Global!H71</f>
        <v>Suiza (Switzerland)</v>
      </c>
      <c r="I71" s="283" t="str">
        <f t="shared" si="17"/>
        <v>L</v>
      </c>
      <c r="J71" s="284"/>
      <c r="K71" s="285">
        <f>IF(Global!E71="","",Global!E71)</f>
        <v>6</v>
      </c>
      <c r="L71" s="285">
        <f>IF(Global!G71="","",Global!G71)</f>
        <v>1</v>
      </c>
      <c r="M71" s="296" t="str">
        <f t="shared" si="1"/>
        <v>L</v>
      </c>
      <c r="N71" s="287">
        <f t="shared" si="18"/>
        <v>3</v>
      </c>
      <c r="O71" s="166"/>
      <c r="P71" s="166"/>
      <c r="Q71" s="166"/>
      <c r="R71" s="166"/>
      <c r="S71" s="166"/>
    </row>
    <row r="72" spans="1:19" s="158" customFormat="1" ht="17.25" customHeight="1" thickBot="1" x14ac:dyDescent="0.25">
      <c r="A72" s="297" t="str">
        <f>Global!A72</f>
        <v>CUARTOS DE FINAL (Quarterfinals)</v>
      </c>
      <c r="B72" s="312"/>
      <c r="C72" s="313"/>
      <c r="D72" s="298"/>
      <c r="E72" s="300"/>
      <c r="F72" s="298"/>
      <c r="G72" s="300" t="s">
        <v>73</v>
      </c>
      <c r="H72" s="298"/>
      <c r="I72" s="301"/>
      <c r="J72" s="117"/>
      <c r="K72" s="302"/>
      <c r="L72" s="302"/>
      <c r="M72" s="303" t="str">
        <f t="shared" ref="M72:M83" si="19">IF(OR(K72="",L72=""),"",IF(K72&gt;L72,"L",IF(L72&gt;K72,"V","E")))</f>
        <v/>
      </c>
      <c r="N72" s="304"/>
      <c r="O72" s="166"/>
      <c r="P72" s="166"/>
      <c r="Q72" s="166"/>
      <c r="R72" s="166"/>
      <c r="S72" s="166"/>
    </row>
    <row r="73" spans="1:19" s="158" customFormat="1" ht="30.95" customHeight="1" thickBot="1" x14ac:dyDescent="0.25">
      <c r="A73" s="276">
        <f>Global!A73</f>
        <v>44904</v>
      </c>
      <c r="B73" s="305">
        <f>Global!B73</f>
        <v>0.375</v>
      </c>
      <c r="C73" s="278">
        <f>Global!C73</f>
        <v>57</v>
      </c>
      <c r="D73" s="292" t="str">
        <f>Global!D73</f>
        <v>Croacia</v>
      </c>
      <c r="E73" s="280">
        <v>1</v>
      </c>
      <c r="F73" s="281" t="s">
        <v>4</v>
      </c>
      <c r="G73" s="280">
        <v>2</v>
      </c>
      <c r="H73" s="315" t="str">
        <f>Global!H73</f>
        <v>Brasil (Brazil)</v>
      </c>
      <c r="I73" s="283" t="str">
        <f>IF(OR(E73="",G73=""),"",IF(E73&gt;G73,"L",IF(G73&gt;E73,"V","E")))</f>
        <v>V</v>
      </c>
      <c r="J73" s="284"/>
      <c r="K73" s="285">
        <f>IF(Global!E73="","",Global!E73)</f>
        <v>0</v>
      </c>
      <c r="L73" s="285">
        <f>IF(Global!G73="","",Global!G73)</f>
        <v>0</v>
      </c>
      <c r="M73" s="296" t="str">
        <f t="shared" si="19"/>
        <v>E</v>
      </c>
      <c r="N73" s="287">
        <f>IF(M73="","",IF(AND(E73=K73,L73=G73),CTOSPuntosPorMarcador,0)+IF(M73=I73,CTOSPuntosPorGanador,0)+IF(E73-G73=K73-L73,CTOSPuntosPorDiferencia,0))</f>
        <v>0</v>
      </c>
      <c r="O73" s="166"/>
      <c r="P73" s="166"/>
      <c r="Q73" s="166"/>
      <c r="R73" s="166"/>
      <c r="S73" s="166"/>
    </row>
    <row r="74" spans="1:19" s="158" customFormat="1" ht="30.95" customHeight="1" thickBot="1" x14ac:dyDescent="0.25">
      <c r="A74" s="276">
        <f>Global!A74</f>
        <v>44904</v>
      </c>
      <c r="B74" s="306">
        <f>Global!B74</f>
        <v>0.54166666666666663</v>
      </c>
      <c r="C74" s="289">
        <f>Global!C74</f>
        <v>58</v>
      </c>
      <c r="D74" s="292" t="str">
        <f>Global!D74</f>
        <v>Holanda (Holland)</v>
      </c>
      <c r="E74" s="291">
        <v>0</v>
      </c>
      <c r="F74" s="292" t="s">
        <v>4</v>
      </c>
      <c r="G74" s="280">
        <v>1</v>
      </c>
      <c r="H74" s="315" t="str">
        <f>Global!H74</f>
        <v>Argentina</v>
      </c>
      <c r="I74" s="283" t="str">
        <f>IF(OR(E74="",G74=""),"",IF(E74&gt;G74,"L",IF(G74&gt;E74,"V","E")))</f>
        <v>V</v>
      </c>
      <c r="J74" s="284"/>
      <c r="K74" s="285">
        <f>IF(Global!E74="","",Global!E74)</f>
        <v>2</v>
      </c>
      <c r="L74" s="285">
        <f>IF(Global!G74="","",Global!G74)</f>
        <v>2</v>
      </c>
      <c r="M74" s="296" t="str">
        <f t="shared" si="19"/>
        <v>E</v>
      </c>
      <c r="N74" s="287">
        <f>IF(M74="","",IF(AND(E74=K74,L74=G74),CTOSPuntosPorMarcador,0)+IF(M74=I74,CTOSPuntosPorGanador,0)+IF(E74-G74=K74-L74,CTOSPuntosPorDiferencia,0))</f>
        <v>0</v>
      </c>
      <c r="O74" s="166"/>
      <c r="P74" s="166"/>
      <c r="Q74" s="166"/>
      <c r="R74" s="166"/>
      <c r="S74" s="166"/>
    </row>
    <row r="75" spans="1:19" s="158" customFormat="1" ht="30.95" customHeight="1" thickBot="1" x14ac:dyDescent="0.25">
      <c r="A75" s="276">
        <f>Global!A75</f>
        <v>44905</v>
      </c>
      <c r="B75" s="306">
        <f>Global!B75</f>
        <v>0.375</v>
      </c>
      <c r="C75" s="289">
        <f>Global!C75</f>
        <v>59</v>
      </c>
      <c r="D75" s="292" t="str">
        <f>Global!D75</f>
        <v>Marruecos (Morocco)</v>
      </c>
      <c r="E75" s="291">
        <v>1</v>
      </c>
      <c r="F75" s="292" t="s">
        <v>4</v>
      </c>
      <c r="G75" s="280">
        <v>1</v>
      </c>
      <c r="H75" s="315" t="str">
        <f>Global!H75</f>
        <v>Portugal</v>
      </c>
      <c r="I75" s="283" t="str">
        <f>IF(OR(E75="",G75=""),"",IF(E75&gt;G75,"L",IF(G75&gt;E75,"V","E")))</f>
        <v>E</v>
      </c>
      <c r="J75" s="284"/>
      <c r="K75" s="285">
        <f>IF(Global!E75="","",Global!E75)</f>
        <v>1</v>
      </c>
      <c r="L75" s="285">
        <f>IF(Global!G75="","",Global!G75)</f>
        <v>0</v>
      </c>
      <c r="M75" s="296" t="str">
        <f t="shared" si="19"/>
        <v>L</v>
      </c>
      <c r="N75" s="287">
        <f>IF(M75="","",IF(AND(E75=K75,L75=G75),CTOSPuntosPorMarcador,0)+IF(M75=I75,CTOSPuntosPorGanador,0)+IF(E75-G75=K75-L75,CTOSPuntosPorDiferencia,0))</f>
        <v>0</v>
      </c>
      <c r="O75" s="166"/>
      <c r="P75" s="166"/>
      <c r="Q75" s="166"/>
      <c r="R75" s="166"/>
      <c r="S75" s="166"/>
    </row>
    <row r="76" spans="1:19" s="158" customFormat="1" ht="30.95" customHeight="1" thickBot="1" x14ac:dyDescent="0.25">
      <c r="A76" s="276">
        <f>Global!A76</f>
        <v>44905</v>
      </c>
      <c r="B76" s="306">
        <f>Global!B76</f>
        <v>0.54166666666666663</v>
      </c>
      <c r="C76" s="289">
        <f>Global!C76</f>
        <v>60</v>
      </c>
      <c r="D76" s="292" t="str">
        <f>Global!D76</f>
        <v>Francia (France)</v>
      </c>
      <c r="E76" s="291">
        <v>0</v>
      </c>
      <c r="F76" s="292" t="s">
        <v>4</v>
      </c>
      <c r="G76" s="280">
        <v>0</v>
      </c>
      <c r="H76" s="315" t="str">
        <f>Global!H76</f>
        <v>Inglaterra (England)</v>
      </c>
      <c r="I76" s="283" t="str">
        <f>IF(OR(E76="",G76=""),"",IF(E76&gt;G76,"L",IF(G76&gt;E76,"V","E")))</f>
        <v>E</v>
      </c>
      <c r="J76" s="284"/>
      <c r="K76" s="285">
        <f>IF(Global!E76="","",Global!E76)</f>
        <v>2</v>
      </c>
      <c r="L76" s="285">
        <f>IF(Global!G76="","",Global!G76)</f>
        <v>1</v>
      </c>
      <c r="M76" s="296" t="str">
        <f t="shared" si="19"/>
        <v>L</v>
      </c>
      <c r="N76" s="287">
        <f>IF(M76="","",IF(AND(E76=K76,L76=G76),CTOSPuntosPorMarcador,0)+IF(M76=I76,CTOSPuntosPorGanador,0)+IF(E76-G76=K76-L76,CTOSPuntosPorDiferencia,0))</f>
        <v>0</v>
      </c>
      <c r="O76" s="166"/>
      <c r="P76" s="166"/>
      <c r="Q76" s="166"/>
      <c r="R76" s="166"/>
      <c r="S76" s="166"/>
    </row>
    <row r="77" spans="1:19" s="158" customFormat="1" ht="17.25" customHeight="1" thickBot="1" x14ac:dyDescent="0.25">
      <c r="A77" s="297" t="str">
        <f>Global!A77</f>
        <v>SEMIFINALES (Semifinals)</v>
      </c>
      <c r="B77" s="298"/>
      <c r="C77" s="299"/>
      <c r="D77" s="298"/>
      <c r="E77" s="300"/>
      <c r="F77" s="298"/>
      <c r="G77" s="300"/>
      <c r="H77" s="298"/>
      <c r="I77" s="301"/>
      <c r="J77" s="117"/>
      <c r="K77" s="302"/>
      <c r="L77" s="302"/>
      <c r="M77" s="303" t="str">
        <f t="shared" si="19"/>
        <v/>
      </c>
      <c r="N77" s="304"/>
      <c r="O77" s="166"/>
      <c r="P77" s="166"/>
      <c r="Q77" s="166"/>
      <c r="R77" s="166"/>
      <c r="S77" s="166"/>
    </row>
    <row r="78" spans="1:19" s="158" customFormat="1" ht="30.95" customHeight="1" thickBot="1" x14ac:dyDescent="0.25">
      <c r="A78" s="276">
        <f>Global!A78</f>
        <v>44908</v>
      </c>
      <c r="B78" s="305">
        <f>Global!B78</f>
        <v>0.54166666666666663</v>
      </c>
      <c r="C78" s="278">
        <f>Global!C78</f>
        <v>61</v>
      </c>
      <c r="D78" s="281" t="str">
        <f>Global!D78</f>
        <v>Croacia</v>
      </c>
      <c r="E78" s="280">
        <v>2</v>
      </c>
      <c r="F78" s="281" t="s">
        <v>4</v>
      </c>
      <c r="G78" s="280">
        <v>1</v>
      </c>
      <c r="H78" s="314" t="str">
        <f>Global!H78</f>
        <v>Argentina</v>
      </c>
      <c r="I78" s="283" t="str">
        <f>IF(OR(E78="",G78=""),"",IF(E78&gt;G78,"L",IF(G78&gt;E78,"V","E")))</f>
        <v>L</v>
      </c>
      <c r="J78" s="284"/>
      <c r="K78" s="285">
        <f>IF(Global!E78="","",Global!E78)</f>
        <v>0</v>
      </c>
      <c r="L78" s="285">
        <f>IF(Global!G78="","",Global!G78)</f>
        <v>3</v>
      </c>
      <c r="M78" s="296" t="str">
        <f t="shared" si="19"/>
        <v>V</v>
      </c>
      <c r="N78" s="287">
        <f>IF(M78="","",IF(AND(E78=K78,L78=G78),SEMIPuntosPorMarcador,0)+IF(M78=I78,SEMIPuntosPorGanador,0)+IF(E78-G78=K78-L78,SEMIPuntosPorDiferencia,0))</f>
        <v>0</v>
      </c>
      <c r="O78" s="166"/>
      <c r="P78" s="166"/>
      <c r="Q78" s="166"/>
      <c r="R78" s="166"/>
      <c r="S78" s="166"/>
    </row>
    <row r="79" spans="1:19" s="158" customFormat="1" ht="30.95" customHeight="1" thickBot="1" x14ac:dyDescent="0.25">
      <c r="A79" s="276">
        <f>Global!A79</f>
        <v>44909</v>
      </c>
      <c r="B79" s="306">
        <f>Global!B79</f>
        <v>0.54166666666666663</v>
      </c>
      <c r="C79" s="289">
        <f>Global!C79</f>
        <v>62</v>
      </c>
      <c r="D79" s="292" t="str">
        <f>Global!D79</f>
        <v>Marruecos (Morocco)</v>
      </c>
      <c r="E79" s="291">
        <v>0</v>
      </c>
      <c r="F79" s="292" t="s">
        <v>4</v>
      </c>
      <c r="G79" s="291">
        <v>1</v>
      </c>
      <c r="H79" s="315" t="str">
        <f>Global!H79</f>
        <v>Francia (France)</v>
      </c>
      <c r="I79" s="283" t="str">
        <f>IF(OR(E79="",G79=""),"",IF(E79&gt;G79,"L",IF(G79&gt;E79,"V","E")))</f>
        <v>V</v>
      </c>
      <c r="J79" s="284"/>
      <c r="K79" s="285">
        <f>IF(Global!E79="","",Global!E79)</f>
        <v>0</v>
      </c>
      <c r="L79" s="285">
        <f>IF(Global!G79="","",Global!G79)</f>
        <v>2</v>
      </c>
      <c r="M79" s="296" t="str">
        <f t="shared" si="19"/>
        <v>V</v>
      </c>
      <c r="N79" s="287">
        <f>IF(M79="","",IF(AND(E79=K79,L79=G79),SEMIPuntosPorMarcador,0)+IF(M79=I79,SEMIPuntosPorGanador,0)+IF(E79-G79=K79-L79,SEMIPuntosPorDiferencia,0))</f>
        <v>7</v>
      </c>
      <c r="O79" s="166"/>
      <c r="P79" s="166"/>
      <c r="Q79" s="166"/>
      <c r="R79" s="166"/>
      <c r="S79" s="166"/>
    </row>
    <row r="80" spans="1:19" s="158" customFormat="1" ht="17.25" customHeight="1" thickBot="1" x14ac:dyDescent="0.25">
      <c r="A80" s="297" t="str">
        <f>Global!A80</f>
        <v>TERCER PUESTO (Third Place)</v>
      </c>
      <c r="B80" s="312"/>
      <c r="C80" s="313"/>
      <c r="D80" s="298"/>
      <c r="E80" s="300"/>
      <c r="F80" s="298"/>
      <c r="G80" s="300"/>
      <c r="H80" s="298"/>
      <c r="I80" s="301"/>
      <c r="J80" s="117"/>
      <c r="K80" s="302"/>
      <c r="L80" s="302"/>
      <c r="M80" s="303" t="str">
        <f t="shared" si="19"/>
        <v/>
      </c>
      <c r="N80" s="304"/>
      <c r="O80" s="166"/>
      <c r="P80" s="166"/>
      <c r="Q80" s="166"/>
      <c r="R80" s="166"/>
      <c r="S80" s="166"/>
    </row>
    <row r="81" spans="1:19" s="158" customFormat="1" ht="30.95" customHeight="1" thickBot="1" x14ac:dyDescent="0.25">
      <c r="A81" s="276">
        <f>Global!A81</f>
        <v>44912</v>
      </c>
      <c r="B81" s="305">
        <f>Global!B81</f>
        <v>0.375</v>
      </c>
      <c r="C81" s="278">
        <f>Global!C81</f>
        <v>63</v>
      </c>
      <c r="D81" s="281" t="str">
        <f>Global!D81</f>
        <v>Croacia</v>
      </c>
      <c r="E81" s="280">
        <v>2</v>
      </c>
      <c r="F81" s="281" t="s">
        <v>4</v>
      </c>
      <c r="G81" s="280">
        <v>1</v>
      </c>
      <c r="H81" s="314" t="str">
        <f>Global!H81</f>
        <v>Marruecos (Morocco)</v>
      </c>
      <c r="I81" s="283" t="str">
        <f>IF(OR(E81="",G81=""),"",IF(E81&gt;G81,"L",IF(G81&gt;E81,"V","E")))</f>
        <v>L</v>
      </c>
      <c r="J81" s="284"/>
      <c r="K81" s="285">
        <f>IF(Global!E81="","",Global!E81)</f>
        <v>2</v>
      </c>
      <c r="L81" s="285">
        <f>IF(Global!G81="","",Global!G81)</f>
        <v>1</v>
      </c>
      <c r="M81" s="296" t="str">
        <f t="shared" si="19"/>
        <v>L</v>
      </c>
      <c r="N81" s="287">
        <f>IF(M81="","",IF(AND(E81=K81,L81=G81),TERCPuntosPorMarcador,0)+IF(M81=I81,TERCPuntosPorGanador,0)+IF(E81-G81=K81-L81,TERCPuntosPorDiferencia,0))</f>
        <v>10</v>
      </c>
      <c r="O81" s="166"/>
      <c r="P81" s="166"/>
      <c r="Q81" s="166"/>
      <c r="R81" s="166"/>
      <c r="S81" s="166"/>
    </row>
    <row r="82" spans="1:19" s="158" customFormat="1" ht="17.25" customHeight="1" thickBot="1" x14ac:dyDescent="0.25">
      <c r="A82" s="297" t="str">
        <f>Global!A82</f>
        <v>FINAL</v>
      </c>
      <c r="B82" s="298"/>
      <c r="C82" s="299"/>
      <c r="D82" s="298"/>
      <c r="E82" s="300"/>
      <c r="F82" s="298"/>
      <c r="G82" s="300"/>
      <c r="H82" s="298"/>
      <c r="I82" s="301"/>
      <c r="J82" s="117"/>
      <c r="K82" s="302"/>
      <c r="L82" s="302"/>
      <c r="M82" s="303" t="str">
        <f t="shared" si="19"/>
        <v/>
      </c>
      <c r="N82" s="304"/>
      <c r="O82" s="166"/>
      <c r="P82" s="166"/>
      <c r="Q82" s="166"/>
      <c r="R82" s="166"/>
      <c r="S82" s="166"/>
    </row>
    <row r="83" spans="1:19" s="158" customFormat="1" ht="30.95" customHeight="1" thickBot="1" x14ac:dyDescent="0.25">
      <c r="A83" s="276">
        <f>Global!A83</f>
        <v>44913</v>
      </c>
      <c r="B83" s="316">
        <f>Global!B83</f>
        <v>0.375</v>
      </c>
      <c r="C83" s="317">
        <f>Global!C83</f>
        <v>64</v>
      </c>
      <c r="D83" s="318" t="str">
        <f>Global!D83</f>
        <v>Argentina</v>
      </c>
      <c r="E83" s="280">
        <v>1</v>
      </c>
      <c r="F83" s="318" t="s">
        <v>4</v>
      </c>
      <c r="G83" s="280">
        <v>2</v>
      </c>
      <c r="H83" s="319" t="str">
        <f>Global!H83</f>
        <v>Francia (France)</v>
      </c>
      <c r="I83" s="283" t="str">
        <f>IF(OR(E83="",G83=""),"",IF(E83&gt;G83,"L",IF(G83&gt;E83,"V","E")))</f>
        <v>V</v>
      </c>
      <c r="J83" s="311"/>
      <c r="K83" s="320">
        <f>IF(Global!E83="","",Global!E83)</f>
        <v>2</v>
      </c>
      <c r="L83" s="320">
        <f>IF(Global!G83="","",Global!G83)</f>
        <v>2</v>
      </c>
      <c r="M83" s="286" t="str">
        <f t="shared" si="19"/>
        <v>E</v>
      </c>
      <c r="N83" s="287">
        <f>IF(M83="","",IF(AND(E83=K83,L83=G83),FINALPuntosPorMarcador,0)+IF(M83=I83,FINALPuntosPorGanador,0)+IF(E83-G83=K83-L83,FINALPuntosPorDiferencia,0))</f>
        <v>0</v>
      </c>
      <c r="O83" s="166"/>
      <c r="P83" s="166"/>
      <c r="Q83" s="166"/>
      <c r="R83" s="166"/>
      <c r="S83" s="166"/>
    </row>
    <row r="84" spans="1:19" ht="17.25" customHeight="1" x14ac:dyDescent="0.2">
      <c r="A84" s="262"/>
      <c r="B84" s="263"/>
      <c r="C84" s="264"/>
      <c r="D84" s="196"/>
      <c r="E84" s="192"/>
      <c r="F84" s="196"/>
      <c r="G84" s="192"/>
      <c r="H84" s="196"/>
      <c r="I84" s="195"/>
      <c r="J84" s="29"/>
      <c r="K84" s="198"/>
      <c r="L84" s="198"/>
      <c r="M84" s="265" t="s">
        <v>22</v>
      </c>
      <c r="N84" s="266">
        <f>SUM(N8:N83)</f>
        <v>80</v>
      </c>
      <c r="O84" s="161"/>
      <c r="P84" s="161"/>
      <c r="Q84" s="161"/>
      <c r="R84" s="161"/>
      <c r="S84" s="161"/>
    </row>
    <row r="85" spans="1:19" s="10" customFormat="1" ht="17.25" customHeight="1" x14ac:dyDescent="0.2">
      <c r="A85" s="87" t="str">
        <f>Global!A85</f>
        <v>FASE DE GRUPOS</v>
      </c>
      <c r="B85" s="88"/>
      <c r="C85" s="89"/>
      <c r="D85" s="90"/>
      <c r="E85" s="267"/>
      <c r="F85" s="90"/>
      <c r="G85" s="267"/>
      <c r="H85" s="92"/>
      <c r="I85" s="81"/>
      <c r="J85" s="30"/>
      <c r="K85" s="189"/>
      <c r="L85" s="189"/>
      <c r="M85" s="189"/>
      <c r="N85" s="189"/>
      <c r="O85" s="82"/>
      <c r="P85" s="82"/>
      <c r="Q85" s="82"/>
      <c r="R85" s="82"/>
      <c r="S85" s="82"/>
    </row>
    <row r="86" spans="1:19" ht="17.25" customHeight="1" x14ac:dyDescent="0.2">
      <c r="A86" s="83" t="str">
        <f>Global!A86</f>
        <v>Puntos por Marcador Atinado</v>
      </c>
      <c r="B86" s="83"/>
      <c r="C86" s="93"/>
      <c r="D86" s="83"/>
      <c r="E86" s="94">
        <f>Global!E86</f>
        <v>1</v>
      </c>
      <c r="F86" s="53"/>
      <c r="G86" s="268"/>
      <c r="H86" s="53"/>
      <c r="I86" s="57"/>
      <c r="J86" s="30"/>
      <c r="K86" s="167"/>
      <c r="L86" s="167"/>
      <c r="M86" s="167"/>
      <c r="N86" s="167"/>
      <c r="O86" s="167"/>
      <c r="P86" s="167"/>
      <c r="Q86" s="167"/>
      <c r="R86" s="167"/>
      <c r="S86" s="167"/>
    </row>
    <row r="87" spans="1:19" ht="17.25" customHeight="1" x14ac:dyDescent="0.2">
      <c r="A87" s="83" t="str">
        <f>Global!A87</f>
        <v>Puntos por Ganador/Empate Atinado</v>
      </c>
      <c r="B87" s="83"/>
      <c r="C87" s="93"/>
      <c r="D87" s="85"/>
      <c r="E87" s="94">
        <f>Global!E87</f>
        <v>1</v>
      </c>
      <c r="F87" s="53"/>
      <c r="G87" s="268"/>
      <c r="H87" s="53"/>
      <c r="I87" s="57"/>
      <c r="J87" s="30"/>
      <c r="K87" s="167"/>
      <c r="L87" s="167"/>
      <c r="M87" s="167"/>
      <c r="N87" s="167"/>
      <c r="O87" s="167"/>
      <c r="P87" s="167"/>
      <c r="Q87" s="167"/>
      <c r="R87" s="167"/>
      <c r="S87" s="167"/>
    </row>
    <row r="88" spans="1:19" ht="17.25" customHeight="1" x14ac:dyDescent="0.2">
      <c r="A88" s="83" t="str">
        <f>Global!A88</f>
        <v>Puntos por Ganador y Diferencia de Goles Atinado</v>
      </c>
      <c r="B88" s="84"/>
      <c r="C88" s="84"/>
      <c r="D88" s="85"/>
      <c r="E88" s="94">
        <f>Global!E88</f>
        <v>1</v>
      </c>
      <c r="F88" s="53"/>
      <c r="G88" s="268"/>
      <c r="H88" s="53"/>
      <c r="I88" s="57"/>
      <c r="J88" s="30"/>
      <c r="K88" s="167"/>
      <c r="L88" s="167"/>
      <c r="M88" s="167"/>
      <c r="N88" s="167"/>
      <c r="O88" s="167"/>
      <c r="P88" s="167"/>
      <c r="Q88" s="167"/>
      <c r="R88" s="167"/>
      <c r="S88" s="167"/>
    </row>
    <row r="89" spans="1:19" ht="17.25" customHeight="1" x14ac:dyDescent="0.2">
      <c r="A89" s="83"/>
      <c r="B89" s="84"/>
      <c r="C89" s="84"/>
      <c r="D89" s="85"/>
      <c r="E89" s="269"/>
      <c r="F89" s="53"/>
      <c r="G89" s="268"/>
      <c r="H89" s="53"/>
      <c r="I89" s="57"/>
      <c r="J89" s="30"/>
      <c r="K89" s="167"/>
      <c r="L89" s="167"/>
      <c r="M89" s="167"/>
      <c r="N89" s="167"/>
      <c r="O89" s="167"/>
      <c r="P89" s="167"/>
      <c r="Q89" s="167"/>
      <c r="R89" s="167"/>
      <c r="S89" s="167"/>
    </row>
    <row r="90" spans="1:19" ht="17.25" customHeight="1" x14ac:dyDescent="0.2">
      <c r="A90" s="87" t="str">
        <f>Global!A90</f>
        <v>OCTAVOS DE FINAL</v>
      </c>
      <c r="B90" s="55"/>
      <c r="C90" s="55"/>
      <c r="D90" s="53"/>
      <c r="E90" s="268"/>
      <c r="F90" s="53"/>
      <c r="G90" s="268"/>
      <c r="H90" s="53"/>
      <c r="I90" s="57"/>
      <c r="J90" s="30"/>
      <c r="K90" s="167"/>
      <c r="L90" s="167"/>
      <c r="M90" s="167"/>
      <c r="N90" s="167"/>
      <c r="O90" s="167"/>
      <c r="P90" s="167"/>
      <c r="Q90" s="167"/>
      <c r="R90" s="167"/>
      <c r="S90" s="167"/>
    </row>
    <row r="91" spans="1:19" ht="17.25" customHeight="1" x14ac:dyDescent="0.2">
      <c r="A91" s="83" t="str">
        <f>Global!A91</f>
        <v>Puntos por Marcador Atinado</v>
      </c>
      <c r="B91" s="83"/>
      <c r="C91" s="93"/>
      <c r="D91" s="83"/>
      <c r="E91" s="94">
        <f>Global!E91</f>
        <v>1</v>
      </c>
      <c r="F91" s="53"/>
      <c r="G91" s="268"/>
      <c r="H91" s="53"/>
      <c r="I91" s="57"/>
      <c r="J91" s="30"/>
      <c r="K91" s="167"/>
      <c r="L91" s="167"/>
      <c r="M91" s="167"/>
      <c r="N91" s="167"/>
      <c r="O91" s="167"/>
      <c r="P91" s="167"/>
      <c r="Q91" s="167"/>
      <c r="R91" s="167"/>
      <c r="S91" s="167"/>
    </row>
    <row r="92" spans="1:19" ht="17.25" customHeight="1" x14ac:dyDescent="0.2">
      <c r="A92" s="83" t="str">
        <f>Global!A92</f>
        <v>Puntos por Ganador/Empate Atinado</v>
      </c>
      <c r="B92" s="83"/>
      <c r="C92" s="93"/>
      <c r="D92" s="85"/>
      <c r="E92" s="94">
        <f>Global!E92</f>
        <v>3</v>
      </c>
      <c r="F92" s="53"/>
      <c r="G92" s="268"/>
      <c r="H92" s="53"/>
      <c r="I92" s="57"/>
      <c r="J92" s="30"/>
      <c r="K92" s="167"/>
      <c r="L92" s="167"/>
      <c r="M92" s="167"/>
      <c r="N92" s="167"/>
      <c r="O92" s="167"/>
      <c r="P92" s="167"/>
      <c r="Q92" s="167"/>
      <c r="R92" s="167"/>
      <c r="S92" s="167"/>
    </row>
    <row r="93" spans="1:19" ht="17.25" customHeight="1" x14ac:dyDescent="0.2">
      <c r="A93" s="83" t="str">
        <f>Global!A93</f>
        <v>Puntos por Ganador y Diferencia de Goles Atinado</v>
      </c>
      <c r="B93" s="84"/>
      <c r="C93" s="84"/>
      <c r="D93" s="85"/>
      <c r="E93" s="94">
        <f>Global!E93</f>
        <v>1</v>
      </c>
      <c r="F93" s="53"/>
      <c r="G93" s="268"/>
      <c r="H93" s="53"/>
      <c r="I93" s="57"/>
      <c r="J93" s="30"/>
      <c r="K93" s="167"/>
      <c r="L93" s="167"/>
      <c r="M93" s="167"/>
      <c r="N93" s="167"/>
      <c r="O93" s="167"/>
      <c r="P93" s="167"/>
      <c r="Q93" s="167"/>
      <c r="R93" s="167"/>
      <c r="S93" s="167"/>
    </row>
    <row r="94" spans="1:19" ht="17.25" customHeight="1" x14ac:dyDescent="0.2">
      <c r="A94" s="54"/>
      <c r="B94" s="55"/>
      <c r="C94" s="55"/>
      <c r="D94" s="53"/>
      <c r="E94" s="268"/>
      <c r="F94" s="53"/>
      <c r="G94" s="268"/>
      <c r="H94" s="53"/>
      <c r="I94" s="57"/>
      <c r="J94" s="30"/>
      <c r="K94" s="167"/>
      <c r="L94" s="167"/>
      <c r="M94" s="167"/>
      <c r="N94" s="167"/>
      <c r="O94" s="167"/>
      <c r="P94" s="167"/>
      <c r="Q94" s="167"/>
      <c r="R94" s="167"/>
      <c r="S94" s="167"/>
    </row>
    <row r="95" spans="1:19" ht="17.25" customHeight="1" x14ac:dyDescent="0.2">
      <c r="A95" s="87" t="str">
        <f>Global!A95</f>
        <v>CUARTOS DE FINAL</v>
      </c>
      <c r="B95" s="55"/>
      <c r="C95" s="55"/>
      <c r="D95" s="53"/>
      <c r="E95" s="268"/>
      <c r="F95" s="53"/>
      <c r="G95" s="268"/>
      <c r="H95" s="53"/>
      <c r="I95" s="57"/>
      <c r="J95" s="30"/>
      <c r="K95" s="167"/>
      <c r="L95" s="167"/>
      <c r="M95" s="167"/>
      <c r="N95" s="167"/>
      <c r="O95" s="167"/>
      <c r="P95" s="167"/>
      <c r="Q95" s="167"/>
      <c r="R95" s="167"/>
      <c r="S95" s="167"/>
    </row>
    <row r="96" spans="1:19" ht="17.25" customHeight="1" x14ac:dyDescent="0.2">
      <c r="A96" s="83" t="str">
        <f>Global!A96</f>
        <v>Puntos por Marcador Atinado</v>
      </c>
      <c r="B96" s="83"/>
      <c r="C96" s="93"/>
      <c r="D96" s="83"/>
      <c r="E96" s="94">
        <f>Global!E96</f>
        <v>1</v>
      </c>
      <c r="F96" s="53"/>
      <c r="G96" s="268"/>
      <c r="H96" s="53"/>
      <c r="I96" s="57"/>
      <c r="J96" s="30"/>
      <c r="K96" s="167"/>
      <c r="L96" s="167"/>
      <c r="M96" s="167"/>
      <c r="N96" s="167"/>
      <c r="O96" s="167"/>
      <c r="P96" s="167"/>
      <c r="Q96" s="167"/>
      <c r="R96" s="167"/>
      <c r="S96" s="167"/>
    </row>
    <row r="97" spans="1:19" ht="17.25" customHeight="1" x14ac:dyDescent="0.2">
      <c r="A97" s="83" t="str">
        <f>Global!A97</f>
        <v>Puntos por Ganador/Empate Atinado</v>
      </c>
      <c r="B97" s="83"/>
      <c r="C97" s="93"/>
      <c r="D97" s="85"/>
      <c r="E97" s="94">
        <f>Global!E97</f>
        <v>5</v>
      </c>
      <c r="F97" s="53"/>
      <c r="G97" s="268"/>
      <c r="H97" s="53"/>
      <c r="I97" s="57"/>
      <c r="J97" s="30"/>
      <c r="K97" s="167"/>
      <c r="L97" s="167"/>
      <c r="M97" s="167"/>
      <c r="N97" s="167"/>
      <c r="O97" s="167"/>
      <c r="P97" s="167"/>
      <c r="Q97" s="167"/>
      <c r="R97" s="167"/>
      <c r="S97" s="167"/>
    </row>
    <row r="98" spans="1:19" ht="17.25" customHeight="1" x14ac:dyDescent="0.2">
      <c r="A98" s="83" t="str">
        <f>Global!A98</f>
        <v>Puntos por Ganador y Diferencia de Goles Atinado</v>
      </c>
      <c r="B98" s="84"/>
      <c r="C98" s="84"/>
      <c r="D98" s="85"/>
      <c r="E98" s="94">
        <f>Global!E98</f>
        <v>1</v>
      </c>
      <c r="F98" s="53"/>
      <c r="G98" s="268"/>
      <c r="H98" s="53"/>
      <c r="I98" s="57"/>
      <c r="J98" s="30"/>
      <c r="K98" s="167"/>
      <c r="L98" s="167"/>
      <c r="M98" s="167"/>
      <c r="N98" s="167"/>
      <c r="O98" s="167"/>
      <c r="P98" s="167"/>
      <c r="Q98" s="167"/>
      <c r="R98" s="167"/>
      <c r="S98" s="167"/>
    </row>
    <row r="99" spans="1:19" ht="17.25" customHeight="1" x14ac:dyDescent="0.2">
      <c r="A99" s="54"/>
      <c r="B99" s="55"/>
      <c r="C99" s="55"/>
      <c r="D99" s="53"/>
      <c r="E99" s="268"/>
      <c r="F99" s="53"/>
      <c r="G99" s="268"/>
      <c r="H99" s="53"/>
      <c r="I99" s="57"/>
      <c r="J99" s="30"/>
      <c r="K99" s="167"/>
      <c r="L99" s="167"/>
      <c r="M99" s="167"/>
      <c r="N99" s="167"/>
      <c r="O99" s="167"/>
      <c r="P99" s="167"/>
      <c r="Q99" s="167"/>
      <c r="R99" s="167"/>
      <c r="S99" s="167"/>
    </row>
    <row r="100" spans="1:19" ht="17.25" customHeight="1" x14ac:dyDescent="0.2">
      <c r="A100" s="87" t="str">
        <f>Global!A100</f>
        <v>SEMIFINAL</v>
      </c>
      <c r="B100" s="55"/>
      <c r="C100" s="55"/>
      <c r="D100" s="53"/>
      <c r="E100" s="268"/>
      <c r="F100" s="53"/>
      <c r="G100" s="268"/>
      <c r="H100" s="53"/>
      <c r="I100" s="57"/>
      <c r="J100" s="30"/>
      <c r="K100" s="167"/>
      <c r="L100" s="167"/>
      <c r="M100" s="167"/>
      <c r="N100" s="167"/>
      <c r="O100" s="167"/>
      <c r="P100" s="167"/>
      <c r="Q100" s="167"/>
      <c r="R100" s="167"/>
      <c r="S100" s="167"/>
    </row>
    <row r="101" spans="1:19" ht="17.25" customHeight="1" x14ac:dyDescent="0.2">
      <c r="A101" s="83" t="str">
        <f>Global!A101</f>
        <v>Puntos por Marcador Atinado</v>
      </c>
      <c r="B101" s="83"/>
      <c r="C101" s="93"/>
      <c r="D101" s="83"/>
      <c r="E101" s="94">
        <f>Global!E101</f>
        <v>1</v>
      </c>
      <c r="F101" s="53"/>
      <c r="G101" s="268"/>
      <c r="H101" s="53"/>
      <c r="I101" s="57"/>
      <c r="J101" s="30"/>
      <c r="K101" s="167"/>
      <c r="L101" s="167"/>
      <c r="M101" s="167"/>
      <c r="N101" s="167"/>
      <c r="O101" s="167"/>
      <c r="P101" s="167"/>
      <c r="Q101" s="167"/>
      <c r="R101" s="167"/>
      <c r="S101" s="167"/>
    </row>
    <row r="102" spans="1:19" ht="17.25" customHeight="1" x14ac:dyDescent="0.2">
      <c r="A102" s="83" t="str">
        <f>Global!A102</f>
        <v>Puntos por Ganador/Empate Atinado</v>
      </c>
      <c r="B102" s="83"/>
      <c r="C102" s="93"/>
      <c r="D102" s="85"/>
      <c r="E102" s="94">
        <f>Global!E102</f>
        <v>7</v>
      </c>
      <c r="F102" s="53"/>
      <c r="G102" s="268"/>
      <c r="H102" s="53"/>
      <c r="I102" s="57"/>
      <c r="J102" s="30"/>
      <c r="K102" s="167"/>
      <c r="L102" s="167"/>
      <c r="M102" s="167"/>
      <c r="N102" s="167"/>
      <c r="O102" s="167"/>
      <c r="P102" s="167"/>
      <c r="Q102" s="167"/>
      <c r="R102" s="167"/>
      <c r="S102" s="167"/>
    </row>
    <row r="103" spans="1:19" ht="17.25" customHeight="1" x14ac:dyDescent="0.2">
      <c r="A103" s="83" t="str">
        <f>Global!A103</f>
        <v>Puntos por Ganador y Diferencia de Goles Atinado</v>
      </c>
      <c r="B103" s="84"/>
      <c r="C103" s="84"/>
      <c r="D103" s="85"/>
      <c r="E103" s="94">
        <f>Global!E103</f>
        <v>1</v>
      </c>
      <c r="F103" s="53"/>
      <c r="G103" s="268"/>
      <c r="H103" s="53"/>
      <c r="I103" s="57"/>
      <c r="J103" s="30"/>
      <c r="K103" s="167"/>
      <c r="L103" s="167"/>
      <c r="M103" s="167"/>
      <c r="N103" s="167"/>
      <c r="O103" s="167"/>
      <c r="P103" s="167"/>
      <c r="Q103" s="167"/>
      <c r="R103" s="167"/>
      <c r="S103" s="167"/>
    </row>
    <row r="104" spans="1:19" ht="17.25" customHeight="1" x14ac:dyDescent="0.2">
      <c r="A104" s="54"/>
      <c r="B104" s="55"/>
      <c r="C104" s="55"/>
      <c r="D104" s="53"/>
      <c r="E104" s="268"/>
      <c r="F104" s="53"/>
      <c r="G104" s="268"/>
      <c r="H104" s="53"/>
      <c r="I104" s="57"/>
      <c r="J104" s="30"/>
      <c r="K104" s="167"/>
      <c r="L104" s="167"/>
      <c r="M104" s="167"/>
      <c r="N104" s="167"/>
      <c r="O104" s="167"/>
      <c r="P104" s="167"/>
      <c r="Q104" s="167"/>
      <c r="R104" s="167"/>
      <c r="S104" s="167"/>
    </row>
    <row r="105" spans="1:19" ht="17.25" customHeight="1" x14ac:dyDescent="0.2">
      <c r="A105" s="87" t="str">
        <f>Global!A105</f>
        <v>TERCER LUGAR</v>
      </c>
      <c r="B105" s="55"/>
      <c r="C105" s="55"/>
      <c r="D105" s="53"/>
      <c r="E105" s="268"/>
      <c r="F105" s="53"/>
      <c r="G105" s="268"/>
      <c r="H105" s="53"/>
      <c r="I105" s="57"/>
      <c r="J105" s="30"/>
      <c r="K105" s="167"/>
      <c r="L105" s="167"/>
      <c r="M105" s="167"/>
      <c r="N105" s="167"/>
      <c r="O105" s="167"/>
      <c r="P105" s="167"/>
      <c r="Q105" s="167"/>
      <c r="R105" s="167"/>
      <c r="S105" s="167"/>
    </row>
    <row r="106" spans="1:19" ht="17.25" customHeight="1" x14ac:dyDescent="0.2">
      <c r="A106" s="83" t="str">
        <f>Global!A106</f>
        <v>Puntos por Marcador Atinado</v>
      </c>
      <c r="B106" s="83"/>
      <c r="C106" s="93"/>
      <c r="D106" s="83"/>
      <c r="E106" s="94">
        <f>Global!E106</f>
        <v>1</v>
      </c>
      <c r="F106" s="53"/>
      <c r="G106" s="268"/>
      <c r="H106" s="53"/>
      <c r="I106" s="57"/>
      <c r="J106" s="30"/>
      <c r="K106" s="167"/>
      <c r="L106" s="167"/>
      <c r="M106" s="167"/>
      <c r="N106" s="167"/>
      <c r="O106" s="167"/>
      <c r="P106" s="167"/>
      <c r="Q106" s="167"/>
      <c r="R106" s="167"/>
      <c r="S106" s="167"/>
    </row>
    <row r="107" spans="1:19" ht="17.25" customHeight="1" x14ac:dyDescent="0.2">
      <c r="A107" s="83" t="str">
        <f>Global!A107</f>
        <v>Puntos por Ganador/Empate Atinado</v>
      </c>
      <c r="B107" s="83"/>
      <c r="C107" s="93"/>
      <c r="D107" s="85"/>
      <c r="E107" s="94">
        <f>Global!E107</f>
        <v>8</v>
      </c>
      <c r="F107" s="53"/>
      <c r="G107" s="268"/>
      <c r="H107" s="53"/>
      <c r="I107" s="57"/>
      <c r="J107" s="30"/>
      <c r="K107" s="167"/>
      <c r="L107" s="167"/>
      <c r="M107" s="167"/>
      <c r="N107" s="167"/>
      <c r="O107" s="167"/>
      <c r="P107" s="167"/>
      <c r="Q107" s="167"/>
      <c r="R107" s="167"/>
      <c r="S107" s="167"/>
    </row>
    <row r="108" spans="1:19" ht="17.25" customHeight="1" x14ac:dyDescent="0.2">
      <c r="A108" s="83" t="str">
        <f>Global!A108</f>
        <v>Puntos por Ganador y Diferencia de Goles Atinado</v>
      </c>
      <c r="B108" s="84"/>
      <c r="C108" s="84"/>
      <c r="D108" s="85"/>
      <c r="E108" s="94">
        <f>Global!E108</f>
        <v>1</v>
      </c>
      <c r="F108" s="53"/>
      <c r="G108" s="268"/>
      <c r="H108" s="53"/>
      <c r="I108" s="57"/>
      <c r="J108" s="30"/>
      <c r="K108" s="167"/>
      <c r="L108" s="167"/>
      <c r="M108" s="167"/>
      <c r="N108" s="167"/>
      <c r="O108" s="167"/>
      <c r="P108" s="167"/>
      <c r="Q108" s="167"/>
      <c r="R108" s="167"/>
      <c r="S108" s="167"/>
    </row>
    <row r="109" spans="1:19" ht="17.25" customHeight="1" x14ac:dyDescent="0.2">
      <c r="A109" s="83"/>
      <c r="B109" s="84"/>
      <c r="C109" s="84"/>
      <c r="D109" s="85"/>
      <c r="E109" s="94"/>
      <c r="F109" s="53"/>
      <c r="G109" s="268"/>
      <c r="H109" s="53"/>
      <c r="I109" s="57"/>
      <c r="J109" s="30"/>
      <c r="K109" s="167"/>
      <c r="L109" s="167"/>
      <c r="M109" s="167"/>
      <c r="N109" s="167"/>
      <c r="O109" s="167"/>
      <c r="P109" s="167"/>
      <c r="Q109" s="167"/>
      <c r="R109" s="167"/>
      <c r="S109" s="167"/>
    </row>
    <row r="110" spans="1:19" ht="17.25" customHeight="1" x14ac:dyDescent="0.2">
      <c r="A110" s="87" t="str">
        <f>Global!A110</f>
        <v>FINAL</v>
      </c>
      <c r="B110" s="55"/>
      <c r="C110" s="55"/>
      <c r="D110" s="53"/>
      <c r="E110" s="268"/>
      <c r="F110" s="53"/>
      <c r="G110" s="268"/>
      <c r="H110" s="53"/>
      <c r="I110" s="57"/>
      <c r="J110" s="30"/>
      <c r="K110" s="167"/>
      <c r="L110" s="167"/>
      <c r="M110" s="167"/>
      <c r="N110" s="167"/>
      <c r="O110" s="167"/>
      <c r="P110" s="167"/>
      <c r="Q110" s="167"/>
      <c r="R110" s="167"/>
      <c r="S110" s="167"/>
    </row>
    <row r="111" spans="1:19" ht="17.25" customHeight="1" x14ac:dyDescent="0.2">
      <c r="A111" s="83" t="str">
        <f>Global!A111</f>
        <v>Puntos por Marcador Atinado</v>
      </c>
      <c r="B111" s="83"/>
      <c r="C111" s="93"/>
      <c r="D111" s="83"/>
      <c r="E111" s="94">
        <f>Global!E111</f>
        <v>1</v>
      </c>
      <c r="F111" s="53"/>
      <c r="G111" s="268"/>
      <c r="H111" s="53"/>
      <c r="I111" s="57"/>
      <c r="J111" s="30"/>
      <c r="K111" s="167"/>
      <c r="L111" s="167"/>
      <c r="M111" s="167"/>
      <c r="N111" s="167"/>
      <c r="O111" s="167"/>
      <c r="P111" s="167"/>
      <c r="Q111" s="167"/>
      <c r="R111" s="167"/>
      <c r="S111" s="167"/>
    </row>
    <row r="112" spans="1:19" ht="17.25" customHeight="1" x14ac:dyDescent="0.2">
      <c r="A112" s="83" t="str">
        <f>Global!A112</f>
        <v>Puntos por Ganador/Empate Atinado</v>
      </c>
      <c r="B112" s="83"/>
      <c r="C112" s="93"/>
      <c r="D112" s="85"/>
      <c r="E112" s="94">
        <f>Global!E112</f>
        <v>10</v>
      </c>
      <c r="F112" s="53"/>
      <c r="G112" s="268"/>
      <c r="H112" s="53"/>
      <c r="I112" s="57"/>
      <c r="J112" s="30"/>
      <c r="K112" s="167"/>
      <c r="L112" s="167"/>
      <c r="M112" s="167"/>
      <c r="N112" s="167"/>
      <c r="O112" s="167"/>
      <c r="P112" s="167"/>
      <c r="Q112" s="167"/>
      <c r="R112" s="167"/>
      <c r="S112" s="167"/>
    </row>
    <row r="113" spans="1:19" ht="17.25" customHeight="1" x14ac:dyDescent="0.2">
      <c r="A113" s="83" t="str">
        <f>Global!A113</f>
        <v>Puntos por Ganador y Diferencia de Goles Atinado</v>
      </c>
      <c r="B113" s="84"/>
      <c r="C113" s="84"/>
      <c r="D113" s="85"/>
      <c r="E113" s="94">
        <f>Global!E113</f>
        <v>1</v>
      </c>
      <c r="F113" s="53"/>
      <c r="G113" s="268"/>
      <c r="H113" s="53"/>
      <c r="I113" s="57"/>
      <c r="J113" s="30"/>
      <c r="K113" s="167"/>
      <c r="L113" s="167"/>
      <c r="M113" s="167"/>
      <c r="N113" s="167"/>
      <c r="O113" s="167"/>
      <c r="P113" s="167"/>
      <c r="Q113" s="167"/>
      <c r="R113" s="167"/>
      <c r="S113" s="167"/>
    </row>
    <row r="114" spans="1:19" ht="17.25" customHeight="1" x14ac:dyDescent="0.2">
      <c r="A114" s="54"/>
      <c r="B114" s="55"/>
      <c r="C114" s="55"/>
      <c r="D114" s="53"/>
      <c r="E114" s="268"/>
      <c r="F114" s="53"/>
      <c r="G114" s="268"/>
      <c r="H114" s="53"/>
      <c r="I114" s="57"/>
      <c r="J114" s="30"/>
      <c r="K114" s="167"/>
      <c r="L114" s="167"/>
      <c r="M114" s="167"/>
      <c r="N114" s="167"/>
      <c r="O114" s="167"/>
      <c r="P114" s="167"/>
      <c r="Q114" s="167"/>
      <c r="R114" s="167"/>
      <c r="S114" s="167"/>
    </row>
    <row r="115" spans="1:19" ht="17.25" customHeight="1" x14ac:dyDescent="0.2">
      <c r="A115" s="54"/>
      <c r="B115" s="55"/>
      <c r="C115" s="55"/>
      <c r="D115" s="53"/>
      <c r="E115" s="268"/>
      <c r="F115" s="53"/>
      <c r="G115" s="268"/>
      <c r="H115" s="53"/>
      <c r="I115" s="57"/>
      <c r="J115" s="30"/>
      <c r="K115" s="167"/>
      <c r="L115" s="167"/>
      <c r="M115" s="167"/>
      <c r="N115" s="167"/>
      <c r="O115" s="167"/>
      <c r="P115" s="167"/>
      <c r="Q115" s="167"/>
      <c r="R115" s="167"/>
      <c r="S115" s="167"/>
    </row>
    <row r="116" spans="1:19" ht="17.25" customHeight="1" x14ac:dyDescent="0.2">
      <c r="A116" s="54"/>
      <c r="B116" s="55"/>
      <c r="C116" s="55"/>
      <c r="D116" s="53"/>
      <c r="E116" s="268"/>
      <c r="F116" s="53"/>
      <c r="G116" s="268"/>
      <c r="H116" s="53"/>
      <c r="I116" s="57"/>
      <c r="J116" s="30"/>
      <c r="K116" s="167"/>
      <c r="L116" s="167"/>
      <c r="M116" s="167"/>
      <c r="N116" s="167"/>
      <c r="O116" s="167"/>
      <c r="P116" s="167"/>
      <c r="Q116" s="167"/>
      <c r="R116" s="167"/>
      <c r="S116" s="167"/>
    </row>
    <row r="117" spans="1:19" ht="17.25" customHeight="1" x14ac:dyDescent="0.2">
      <c r="A117" s="54"/>
      <c r="B117" s="55"/>
      <c r="C117" s="55"/>
      <c r="D117" s="53"/>
      <c r="E117" s="268"/>
      <c r="F117" s="53"/>
      <c r="G117" s="268"/>
      <c r="H117" s="53"/>
      <c r="I117" s="57"/>
      <c r="J117" s="30"/>
      <c r="K117" s="167"/>
      <c r="L117" s="167"/>
      <c r="M117" s="167"/>
      <c r="N117" s="167"/>
      <c r="O117" s="167"/>
      <c r="P117" s="167"/>
      <c r="Q117" s="167"/>
      <c r="R117" s="167"/>
      <c r="S117" s="167"/>
    </row>
    <row r="118" spans="1:19" ht="17.25" customHeight="1" x14ac:dyDescent="0.2">
      <c r="A118" s="54"/>
      <c r="B118" s="55"/>
      <c r="C118" s="55"/>
      <c r="D118" s="53"/>
      <c r="E118" s="268"/>
      <c r="F118" s="53"/>
      <c r="G118" s="268"/>
      <c r="H118" s="53"/>
      <c r="I118" s="57"/>
      <c r="J118" s="30"/>
      <c r="K118" s="167"/>
      <c r="L118" s="167"/>
      <c r="M118" s="167"/>
      <c r="N118" s="167"/>
      <c r="O118" s="167"/>
      <c r="P118" s="167"/>
      <c r="Q118" s="167"/>
      <c r="R118" s="167"/>
      <c r="S118" s="167"/>
    </row>
    <row r="119" spans="1:19" ht="17.25" customHeight="1" x14ac:dyDescent="0.2">
      <c r="A119" s="54"/>
      <c r="B119" s="55"/>
      <c r="C119" s="55"/>
      <c r="D119" s="53"/>
      <c r="E119" s="268"/>
      <c r="F119" s="53"/>
      <c r="G119" s="268"/>
      <c r="H119" s="53"/>
      <c r="I119" s="57"/>
      <c r="J119" s="30"/>
      <c r="K119" s="167"/>
      <c r="L119" s="167"/>
      <c r="M119" s="167"/>
      <c r="N119" s="167"/>
      <c r="O119" s="167"/>
      <c r="P119" s="167"/>
      <c r="Q119" s="167"/>
      <c r="R119" s="167"/>
      <c r="S119" s="167"/>
    </row>
    <row r="120" spans="1:19" ht="17.25" customHeight="1" x14ac:dyDescent="0.2">
      <c r="A120" s="54"/>
      <c r="B120" s="55"/>
      <c r="C120" s="55"/>
      <c r="D120" s="53"/>
      <c r="E120" s="268"/>
      <c r="F120" s="53"/>
      <c r="G120" s="268"/>
      <c r="H120" s="53"/>
      <c r="I120" s="57"/>
      <c r="J120" s="30"/>
      <c r="K120" s="167"/>
      <c r="L120" s="167"/>
      <c r="M120" s="167"/>
      <c r="N120" s="167"/>
      <c r="O120" s="167"/>
      <c r="P120" s="167"/>
      <c r="Q120" s="167"/>
      <c r="R120" s="167"/>
      <c r="S120" s="167"/>
    </row>
  </sheetData>
  <sheetProtection sheet="1" objects="1" scenarios="1"/>
  <mergeCells count="3">
    <mergeCell ref="A1:N1"/>
    <mergeCell ref="B3:D3"/>
    <mergeCell ref="B4:D4"/>
  </mergeCells>
  <dataValidations count="1">
    <dataValidation type="whole" allowBlank="1" showInputMessage="1" showErrorMessage="1" sqref="E3:E85 E114:E120 E89:E90 E94:E95 E99:E100 E104:E105 E110" xr:uid="{15C5E04B-968F-4D58-92B6-E51B7EB46788}">
      <formula1>0</formula1>
      <formula2>20</formula2>
    </dataValidation>
  </dataValidations>
  <hyperlinks>
    <hyperlink ref="A1:N1" location="Global!A1" display="Quiniela Mundial 2010" xr:uid="{6F4098F0-C72E-4CF8-82D5-620E6F527122}"/>
  </hyperlinks>
  <pageMargins left="0.7" right="0.7" top="0.75" bottom="0.75" header="0.3" footer="0.3"/>
  <pageSetup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Sheet42"/>
  <dimension ref="A1:S120"/>
  <sheetViews>
    <sheetView workbookViewId="0">
      <selection activeCell="A2" sqref="A1:N1048576"/>
    </sheetView>
  </sheetViews>
  <sheetFormatPr defaultColWidth="9.140625" defaultRowHeight="17.25" customHeight="1" x14ac:dyDescent="0.2"/>
  <cols>
    <col min="1" max="1" width="12" style="270" customWidth="1"/>
    <col min="2" max="2" width="10.7109375" style="271" customWidth="1"/>
    <col min="3" max="3" width="6.85546875" style="271" bestFit="1" customWidth="1"/>
    <col min="4" max="4" width="12.42578125" style="157" customWidth="1"/>
    <col min="5" max="5" width="3.7109375" style="272" customWidth="1"/>
    <col min="6" max="6" width="5.42578125" style="157" customWidth="1"/>
    <col min="7" max="7" width="3.85546875" style="272" customWidth="1"/>
    <col min="8" max="8" width="13" style="157" customWidth="1"/>
    <col min="9" max="9" width="5.85546875" style="273" customWidth="1"/>
    <col min="10" max="10" width="3" style="10" customWidth="1"/>
    <col min="11" max="11" width="5" style="274" customWidth="1"/>
    <col min="12" max="12" width="5.28515625" style="274" customWidth="1"/>
    <col min="13" max="13" width="6.5703125" style="275" customWidth="1"/>
    <col min="14" max="14" width="7.7109375" style="10" bestFit="1" customWidth="1"/>
    <col min="15" max="16384" width="9.140625" style="157"/>
  </cols>
  <sheetData>
    <row r="1" spans="1:19" ht="26.25" customHeight="1" x14ac:dyDescent="0.35">
      <c r="A1" s="352" t="s">
        <v>82</v>
      </c>
      <c r="B1" s="352"/>
      <c r="C1" s="352"/>
      <c r="D1" s="352"/>
      <c r="E1" s="352"/>
      <c r="F1" s="352"/>
      <c r="G1" s="352"/>
      <c r="H1" s="352"/>
      <c r="I1" s="352"/>
      <c r="J1" s="352"/>
      <c r="K1" s="352"/>
      <c r="L1" s="352"/>
      <c r="M1" s="352"/>
      <c r="N1" s="352"/>
      <c r="O1" s="161"/>
      <c r="P1" s="161"/>
      <c r="Q1" s="161"/>
      <c r="R1" s="161"/>
      <c r="S1" s="161"/>
    </row>
    <row r="2" spans="1:19" ht="12.75" customHeight="1" x14ac:dyDescent="0.3">
      <c r="A2" s="28"/>
      <c r="B2" s="28"/>
      <c r="C2" s="28"/>
      <c r="D2" s="28"/>
      <c r="E2" s="1"/>
      <c r="F2" s="28"/>
      <c r="G2" s="1"/>
      <c r="H2" s="28"/>
      <c r="I2" s="28"/>
      <c r="J2" s="28"/>
      <c r="K2" s="33"/>
      <c r="L2" s="33"/>
      <c r="M2" s="28"/>
      <c r="N2" s="28"/>
      <c r="O2" s="161"/>
      <c r="P2" s="161"/>
      <c r="Q2" s="161"/>
      <c r="R2" s="161"/>
      <c r="S2" s="161"/>
    </row>
    <row r="3" spans="1:19" ht="17.25" customHeight="1" x14ac:dyDescent="0.2">
      <c r="A3" s="191" t="s">
        <v>17</v>
      </c>
      <c r="B3" s="353" t="s">
        <v>184</v>
      </c>
      <c r="C3" s="353"/>
      <c r="D3" s="353"/>
      <c r="E3" s="192"/>
      <c r="F3" s="193"/>
      <c r="G3" s="192"/>
      <c r="H3" s="194"/>
      <c r="I3" s="195"/>
      <c r="J3" s="29"/>
      <c r="K3" s="34"/>
      <c r="L3" s="34"/>
      <c r="M3" s="196"/>
      <c r="N3" s="29"/>
      <c r="O3" s="161"/>
      <c r="P3" s="161"/>
      <c r="Q3" s="161"/>
      <c r="R3" s="161"/>
      <c r="S3" s="161"/>
    </row>
    <row r="4" spans="1:19" ht="17.25" customHeight="1" thickBot="1" x14ac:dyDescent="0.25">
      <c r="A4" s="197" t="s">
        <v>18</v>
      </c>
      <c r="B4" s="354" t="s">
        <v>185</v>
      </c>
      <c r="C4" s="354"/>
      <c r="D4" s="354"/>
      <c r="E4" s="192"/>
      <c r="F4" s="196"/>
      <c r="G4" s="192"/>
      <c r="H4" s="196"/>
      <c r="I4" s="195"/>
      <c r="J4" s="29"/>
      <c r="K4" s="198"/>
      <c r="L4" s="198"/>
      <c r="M4" s="199"/>
      <c r="N4" s="29"/>
      <c r="O4" s="161"/>
      <c r="P4" s="161"/>
      <c r="Q4" s="161"/>
      <c r="R4" s="161"/>
      <c r="S4" s="161"/>
    </row>
    <row r="5" spans="1:19" ht="17.25" customHeight="1" thickBot="1" x14ac:dyDescent="0.25">
      <c r="A5" s="197"/>
      <c r="B5" s="200"/>
      <c r="C5" s="200"/>
      <c r="D5" s="201"/>
      <c r="E5" s="192"/>
      <c r="F5" s="196"/>
      <c r="G5" s="192"/>
      <c r="H5" s="196"/>
      <c r="I5" s="195"/>
      <c r="J5" s="29"/>
      <c r="K5" s="202" t="s">
        <v>19</v>
      </c>
      <c r="L5" s="203"/>
      <c r="M5" s="204"/>
      <c r="N5" s="29"/>
      <c r="O5" s="161"/>
      <c r="P5" s="161"/>
      <c r="Q5" s="161"/>
      <c r="R5" s="161"/>
      <c r="S5" s="161"/>
    </row>
    <row r="6" spans="1:19" s="168" customFormat="1" ht="34.5" customHeight="1" thickBot="1" x14ac:dyDescent="0.25">
      <c r="A6" s="205" t="s">
        <v>0</v>
      </c>
      <c r="B6" s="206" t="s">
        <v>1</v>
      </c>
      <c r="C6" s="206" t="s">
        <v>25</v>
      </c>
      <c r="D6" s="207" t="s">
        <v>2</v>
      </c>
      <c r="E6" s="208"/>
      <c r="F6" s="209" t="s">
        <v>20</v>
      </c>
      <c r="G6" s="208"/>
      <c r="H6" s="209" t="s">
        <v>3</v>
      </c>
      <c r="I6" s="209" t="s">
        <v>21</v>
      </c>
      <c r="J6" s="210"/>
      <c r="K6" s="211" t="s">
        <v>109</v>
      </c>
      <c r="L6" s="211" t="s">
        <v>112</v>
      </c>
      <c r="M6" s="212" t="s">
        <v>110</v>
      </c>
      <c r="N6" s="213" t="s">
        <v>111</v>
      </c>
      <c r="O6" s="165"/>
      <c r="P6" s="165"/>
      <c r="Q6" s="165"/>
      <c r="R6" s="165"/>
      <c r="S6" s="165"/>
    </row>
    <row r="7" spans="1:19" ht="17.25" customHeight="1" thickBot="1" x14ac:dyDescent="0.25">
      <c r="A7" s="214" t="str">
        <f>Global!A7</f>
        <v>GRUPO A (Group A)</v>
      </c>
      <c r="B7" s="215"/>
      <c r="C7" s="216"/>
      <c r="D7" s="215"/>
      <c r="E7" s="217"/>
      <c r="F7" s="215"/>
      <c r="G7" s="217"/>
      <c r="H7" s="215"/>
      <c r="I7" s="218"/>
      <c r="J7" s="77"/>
      <c r="K7" s="219"/>
      <c r="L7" s="219"/>
      <c r="M7" s="220"/>
      <c r="N7" s="221"/>
      <c r="O7" s="161"/>
      <c r="P7" s="161"/>
      <c r="Q7" s="161"/>
      <c r="R7" s="161"/>
      <c r="S7" s="161"/>
    </row>
    <row r="8" spans="1:19" s="158" customFormat="1" ht="30.95" customHeight="1" thickBot="1" x14ac:dyDescent="0.25">
      <c r="A8" s="276">
        <f>Global!A8</f>
        <v>44885</v>
      </c>
      <c r="B8" s="277">
        <f>Global!B8</f>
        <v>0.41666666666666669</v>
      </c>
      <c r="C8" s="278">
        <f>Global!C8</f>
        <v>1</v>
      </c>
      <c r="D8" s="279" t="str">
        <f>Global!D8</f>
        <v>Qatar</v>
      </c>
      <c r="E8" s="280">
        <v>1</v>
      </c>
      <c r="F8" s="281" t="s">
        <v>4</v>
      </c>
      <c r="G8" s="280">
        <v>1</v>
      </c>
      <c r="H8" s="282" t="str">
        <f>Global!H8</f>
        <v>Ecuador</v>
      </c>
      <c r="I8" s="283" t="str">
        <f t="shared" ref="I8:I13" si="0">IF(OR(E8="",G8=""),"",IF(E8&gt;G8,"L",IF(G8&gt;E8,"V","E")))</f>
        <v>E</v>
      </c>
      <c r="J8" s="284"/>
      <c r="K8" s="285">
        <f>IF(Global!E8="","",Global!E8)</f>
        <v>0</v>
      </c>
      <c r="L8" s="285">
        <f>IF(Global!G8="","",Global!G8)</f>
        <v>2</v>
      </c>
      <c r="M8" s="286" t="str">
        <f t="shared" ref="M8:M71" si="1">IF(OR(K8="",L8=""),"",IF(K8&gt;L8,"L",IF(L8&gt;K8,"V","E")))</f>
        <v>V</v>
      </c>
      <c r="N8" s="287">
        <f t="shared" ref="N8:N13" si="2">IF(M8="","",IF(AND(E8=K8,L8=G8),GPOSPuntosPorMarcador,0)+IF(M8=I8,GPOSPuntosPorGanador,0)+IF(E8-G8=K8-L8,GPOSPuntosPorDiferencia,0))</f>
        <v>0</v>
      </c>
      <c r="O8" s="166"/>
      <c r="P8" s="166"/>
      <c r="Q8" s="166"/>
      <c r="R8" s="166"/>
      <c r="S8" s="166"/>
    </row>
    <row r="9" spans="1:19" s="158" customFormat="1" ht="30.95" customHeight="1" thickBot="1" x14ac:dyDescent="0.25">
      <c r="A9" s="276">
        <f>Global!A9</f>
        <v>44886</v>
      </c>
      <c r="B9" s="288">
        <f>Global!B9</f>
        <v>0.41666666666666669</v>
      </c>
      <c r="C9" s="289">
        <f>Global!C9</f>
        <v>2</v>
      </c>
      <c r="D9" s="290" t="str">
        <f>Global!D9</f>
        <v>Senegal</v>
      </c>
      <c r="E9" s="291">
        <v>1</v>
      </c>
      <c r="F9" s="292" t="s">
        <v>4</v>
      </c>
      <c r="G9" s="291">
        <v>2</v>
      </c>
      <c r="H9" s="293" t="str">
        <f>Global!H9</f>
        <v>Holanda (Holland)</v>
      </c>
      <c r="I9" s="283" t="str">
        <f t="shared" si="0"/>
        <v>V</v>
      </c>
      <c r="J9" s="284"/>
      <c r="K9" s="285">
        <f>IF(Global!E9="","",Global!E9)</f>
        <v>0</v>
      </c>
      <c r="L9" s="285">
        <f>IF(Global!G9="","",Global!G9)</f>
        <v>2</v>
      </c>
      <c r="M9" s="294" t="str">
        <f t="shared" si="1"/>
        <v>V</v>
      </c>
      <c r="N9" s="287">
        <f t="shared" si="2"/>
        <v>1</v>
      </c>
      <c r="O9" s="166"/>
      <c r="P9" s="166"/>
      <c r="Q9" s="166"/>
      <c r="R9" s="166"/>
      <c r="S9" s="166"/>
    </row>
    <row r="10" spans="1:19" s="158" customFormat="1" ht="30.95" customHeight="1" thickBot="1" x14ac:dyDescent="0.25">
      <c r="A10" s="276">
        <f>Global!A10</f>
        <v>44890</v>
      </c>
      <c r="B10" s="288">
        <f>Global!B10</f>
        <v>0.29166666666666669</v>
      </c>
      <c r="C10" s="289">
        <f>Global!C10</f>
        <v>17</v>
      </c>
      <c r="D10" s="290" t="str">
        <f>Global!D10</f>
        <v>Qatar</v>
      </c>
      <c r="E10" s="291">
        <v>0</v>
      </c>
      <c r="F10" s="292" t="s">
        <v>4</v>
      </c>
      <c r="G10" s="291">
        <v>1</v>
      </c>
      <c r="H10" s="293" t="str">
        <f>Global!H10</f>
        <v>Senegal</v>
      </c>
      <c r="I10" s="283" t="str">
        <f t="shared" si="0"/>
        <v>V</v>
      </c>
      <c r="J10" s="284"/>
      <c r="K10" s="285">
        <f>IF(Global!E10="","",Global!E10)</f>
        <v>1</v>
      </c>
      <c r="L10" s="285">
        <f>IF(Global!G10="","",Global!G10)</f>
        <v>3</v>
      </c>
      <c r="M10" s="295" t="str">
        <f t="shared" si="1"/>
        <v>V</v>
      </c>
      <c r="N10" s="287">
        <f t="shared" si="2"/>
        <v>1</v>
      </c>
      <c r="O10" s="166"/>
      <c r="P10" s="166"/>
      <c r="Q10" s="166"/>
      <c r="R10" s="166"/>
      <c r="S10" s="166"/>
    </row>
    <row r="11" spans="1:19" s="158" customFormat="1" ht="30.95" customHeight="1" thickBot="1" x14ac:dyDescent="0.25">
      <c r="A11" s="276">
        <f>Global!A11</f>
        <v>44890</v>
      </c>
      <c r="B11" s="288">
        <f>Global!B11</f>
        <v>0.41666666666666669</v>
      </c>
      <c r="C11" s="289">
        <f>Global!C11</f>
        <v>18</v>
      </c>
      <c r="D11" s="290" t="str">
        <f>Global!D11</f>
        <v>Holanda (Holland)</v>
      </c>
      <c r="E11" s="291">
        <v>3</v>
      </c>
      <c r="F11" s="292" t="s">
        <v>4</v>
      </c>
      <c r="G11" s="291">
        <v>1</v>
      </c>
      <c r="H11" s="293" t="str">
        <f>Global!H11</f>
        <v>Ecuador</v>
      </c>
      <c r="I11" s="283" t="str">
        <f t="shared" si="0"/>
        <v>L</v>
      </c>
      <c r="J11" s="284"/>
      <c r="K11" s="285">
        <f>IF(Global!E11="","",Global!E11)</f>
        <v>1</v>
      </c>
      <c r="L11" s="285">
        <f>IF(Global!G11="","",Global!G11)</f>
        <v>1</v>
      </c>
      <c r="M11" s="296" t="str">
        <f t="shared" si="1"/>
        <v>E</v>
      </c>
      <c r="N11" s="287">
        <f t="shared" si="2"/>
        <v>0</v>
      </c>
      <c r="O11" s="166"/>
      <c r="P11" s="166"/>
      <c r="Q11" s="166"/>
      <c r="R11" s="166"/>
      <c r="S11" s="166"/>
    </row>
    <row r="12" spans="1:19" s="158" customFormat="1" ht="30.95" customHeight="1" thickBot="1" x14ac:dyDescent="0.25">
      <c r="A12" s="276">
        <f>Global!A12</f>
        <v>44894</v>
      </c>
      <c r="B12" s="288">
        <f>Global!B12</f>
        <v>0.375</v>
      </c>
      <c r="C12" s="289">
        <f>Global!C12</f>
        <v>33</v>
      </c>
      <c r="D12" s="290" t="str">
        <f>Global!D12</f>
        <v>Holanda (Holland)</v>
      </c>
      <c r="E12" s="291">
        <v>5</v>
      </c>
      <c r="F12" s="292" t="s">
        <v>4</v>
      </c>
      <c r="G12" s="291">
        <v>0</v>
      </c>
      <c r="H12" s="293" t="str">
        <f>Global!H12</f>
        <v>Qatar</v>
      </c>
      <c r="I12" s="283" t="str">
        <f t="shared" si="0"/>
        <v>L</v>
      </c>
      <c r="J12" s="284"/>
      <c r="K12" s="285">
        <f>IF(Global!E12="","",Global!E12)</f>
        <v>2</v>
      </c>
      <c r="L12" s="285">
        <f>IF(Global!G12="","",Global!G12)</f>
        <v>0</v>
      </c>
      <c r="M12" s="296" t="str">
        <f t="shared" si="1"/>
        <v>L</v>
      </c>
      <c r="N12" s="287">
        <f t="shared" si="2"/>
        <v>1</v>
      </c>
      <c r="O12" s="166"/>
      <c r="P12" s="166"/>
      <c r="Q12" s="166"/>
      <c r="R12" s="166"/>
      <c r="S12" s="166"/>
    </row>
    <row r="13" spans="1:19" s="158" customFormat="1" ht="30.95" customHeight="1" thickBot="1" x14ac:dyDescent="0.25">
      <c r="A13" s="276">
        <f>Global!A13</f>
        <v>44894</v>
      </c>
      <c r="B13" s="288">
        <f>Global!B13</f>
        <v>0.375</v>
      </c>
      <c r="C13" s="289">
        <f>Global!C13</f>
        <v>34</v>
      </c>
      <c r="D13" s="290" t="str">
        <f>Global!D13</f>
        <v>Ecuador</v>
      </c>
      <c r="E13" s="291">
        <v>3</v>
      </c>
      <c r="F13" s="292" t="s">
        <v>4</v>
      </c>
      <c r="G13" s="291">
        <v>3</v>
      </c>
      <c r="H13" s="293" t="str">
        <f>Global!H13</f>
        <v>Senegal</v>
      </c>
      <c r="I13" s="283" t="str">
        <f t="shared" si="0"/>
        <v>E</v>
      </c>
      <c r="J13" s="284"/>
      <c r="K13" s="285">
        <f>IF(Global!E13="","",Global!E13)</f>
        <v>1</v>
      </c>
      <c r="L13" s="285">
        <f>IF(Global!G13="","",Global!G13)</f>
        <v>2</v>
      </c>
      <c r="M13" s="296" t="str">
        <f t="shared" si="1"/>
        <v>V</v>
      </c>
      <c r="N13" s="287">
        <f t="shared" si="2"/>
        <v>0</v>
      </c>
      <c r="O13" s="166"/>
      <c r="P13" s="166"/>
      <c r="Q13" s="166"/>
      <c r="R13" s="166"/>
      <c r="S13" s="166"/>
    </row>
    <row r="14" spans="1:19" s="158" customFormat="1" ht="17.25" customHeight="1" thickBot="1" x14ac:dyDescent="0.25">
      <c r="A14" s="297" t="str">
        <f>Global!A14</f>
        <v>GRUPO B (Group B)</v>
      </c>
      <c r="B14" s="298"/>
      <c r="C14" s="299"/>
      <c r="D14" s="298"/>
      <c r="E14" s="300"/>
      <c r="F14" s="298"/>
      <c r="G14" s="300"/>
      <c r="H14" s="298"/>
      <c r="I14" s="301"/>
      <c r="J14" s="117"/>
      <c r="K14" s="302"/>
      <c r="L14" s="302"/>
      <c r="M14" s="303" t="str">
        <f t="shared" si="1"/>
        <v/>
      </c>
      <c r="N14" s="304"/>
      <c r="O14" s="166"/>
      <c r="P14" s="166"/>
      <c r="Q14" s="166"/>
      <c r="R14" s="166"/>
      <c r="S14" s="166"/>
    </row>
    <row r="15" spans="1:19" s="158" customFormat="1" ht="30.95" customHeight="1" thickBot="1" x14ac:dyDescent="0.25">
      <c r="A15" s="276">
        <f>Global!A15</f>
        <v>44886</v>
      </c>
      <c r="B15" s="305">
        <f>Global!B15</f>
        <v>0.29166666666666669</v>
      </c>
      <c r="C15" s="278">
        <f>Global!C15</f>
        <v>3</v>
      </c>
      <c r="D15" s="279" t="str">
        <f>Global!D15</f>
        <v>Inglaterra (England)</v>
      </c>
      <c r="E15" s="280">
        <v>1</v>
      </c>
      <c r="F15" s="281" t="s">
        <v>4</v>
      </c>
      <c r="G15" s="280">
        <v>0</v>
      </c>
      <c r="H15" s="282" t="str">
        <f>Global!H15</f>
        <v>Irán</v>
      </c>
      <c r="I15" s="283" t="str">
        <f t="shared" ref="I15:I20" si="3">IF(OR(E15="",G15=""),"",IF(E15&gt;G15,"L",IF(G15&gt;E15,"V","E")))</f>
        <v>L</v>
      </c>
      <c r="J15" s="284"/>
      <c r="K15" s="285">
        <f>IF(Global!E15="","",Global!E15)</f>
        <v>6</v>
      </c>
      <c r="L15" s="285">
        <f>IF(Global!G15="","",Global!G15)</f>
        <v>2</v>
      </c>
      <c r="M15" s="296" t="str">
        <f t="shared" si="1"/>
        <v>L</v>
      </c>
      <c r="N15" s="287">
        <f t="shared" ref="N15:N20" si="4">IF(M15="","",IF(AND(E15=K15,L15=G15),GPOSPuntosPorMarcador,0)+IF(M15=I15,GPOSPuntosPorGanador,0)+IF(E15-G15=K15-L15,GPOSPuntosPorDiferencia,0))</f>
        <v>1</v>
      </c>
      <c r="O15" s="166"/>
      <c r="P15" s="166"/>
      <c r="Q15" s="166"/>
      <c r="R15" s="166"/>
      <c r="S15" s="166"/>
    </row>
    <row r="16" spans="1:19" s="158" customFormat="1" ht="30.95" customHeight="1" thickBot="1" x14ac:dyDescent="0.25">
      <c r="A16" s="276">
        <f>Global!A16</f>
        <v>44886</v>
      </c>
      <c r="B16" s="306">
        <f>Global!B16</f>
        <v>0.54166666666666663</v>
      </c>
      <c r="C16" s="289">
        <f>Global!C16</f>
        <v>4</v>
      </c>
      <c r="D16" s="290" t="str">
        <f>Global!D16</f>
        <v>Estados Unidos (USA)</v>
      </c>
      <c r="E16" s="291">
        <v>0</v>
      </c>
      <c r="F16" s="292" t="s">
        <v>4</v>
      </c>
      <c r="G16" s="291">
        <v>1</v>
      </c>
      <c r="H16" s="293" t="str">
        <f>Global!H16</f>
        <v>Gales (Wales)</v>
      </c>
      <c r="I16" s="283" t="str">
        <f t="shared" si="3"/>
        <v>V</v>
      </c>
      <c r="J16" s="284"/>
      <c r="K16" s="285">
        <f>IF(Global!E16="","",Global!E16)</f>
        <v>1</v>
      </c>
      <c r="L16" s="285">
        <f>IF(Global!G16="","",Global!G16)</f>
        <v>1</v>
      </c>
      <c r="M16" s="296" t="str">
        <f t="shared" si="1"/>
        <v>E</v>
      </c>
      <c r="N16" s="287">
        <f t="shared" si="4"/>
        <v>0</v>
      </c>
      <c r="O16" s="166"/>
      <c r="P16" s="166"/>
      <c r="Q16" s="166"/>
      <c r="R16" s="166"/>
      <c r="S16" s="166"/>
    </row>
    <row r="17" spans="1:19" s="158" customFormat="1" ht="30.95" customHeight="1" thickBot="1" x14ac:dyDescent="0.25">
      <c r="A17" s="276">
        <f>Global!A17</f>
        <v>44890</v>
      </c>
      <c r="B17" s="306">
        <f>Global!B17</f>
        <v>0.54166666666666663</v>
      </c>
      <c r="C17" s="289">
        <f>Global!C17</f>
        <v>19</v>
      </c>
      <c r="D17" s="290" t="str">
        <f>Global!D17</f>
        <v>Inglaterra (England)</v>
      </c>
      <c r="E17" s="291">
        <v>3</v>
      </c>
      <c r="F17" s="292" t="s">
        <v>4</v>
      </c>
      <c r="G17" s="291">
        <v>1</v>
      </c>
      <c r="H17" s="293" t="str">
        <f>Global!H17</f>
        <v>Estados Unidos (USA)</v>
      </c>
      <c r="I17" s="283" t="str">
        <f t="shared" si="3"/>
        <v>L</v>
      </c>
      <c r="J17" s="284"/>
      <c r="K17" s="285">
        <f>IF(Global!E17="","",Global!E17)</f>
        <v>0</v>
      </c>
      <c r="L17" s="285">
        <f>IF(Global!G17="","",Global!G17)</f>
        <v>0</v>
      </c>
      <c r="M17" s="296" t="str">
        <f t="shared" si="1"/>
        <v>E</v>
      </c>
      <c r="N17" s="287">
        <f t="shared" si="4"/>
        <v>0</v>
      </c>
      <c r="O17" s="166"/>
      <c r="P17" s="166"/>
      <c r="Q17" s="166"/>
      <c r="R17" s="166"/>
      <c r="S17" s="166"/>
    </row>
    <row r="18" spans="1:19" s="158" customFormat="1" ht="30.95" customHeight="1" thickBot="1" x14ac:dyDescent="0.25">
      <c r="A18" s="276">
        <f>Global!A18</f>
        <v>44890</v>
      </c>
      <c r="B18" s="306">
        <f>Global!B18</f>
        <v>0.16666666666666666</v>
      </c>
      <c r="C18" s="289">
        <f>Global!C18</f>
        <v>20</v>
      </c>
      <c r="D18" s="290" t="str">
        <f>Global!D18</f>
        <v>Gales (Wales)</v>
      </c>
      <c r="E18" s="291">
        <v>1</v>
      </c>
      <c r="F18" s="292" t="s">
        <v>4</v>
      </c>
      <c r="G18" s="291">
        <v>1</v>
      </c>
      <c r="H18" s="293" t="str">
        <f>Global!H18</f>
        <v>Irán</v>
      </c>
      <c r="I18" s="283" t="str">
        <f t="shared" si="3"/>
        <v>E</v>
      </c>
      <c r="J18" s="284"/>
      <c r="K18" s="285">
        <f>IF(Global!E18="","",Global!E18)</f>
        <v>0</v>
      </c>
      <c r="L18" s="285">
        <f>IF(Global!G18="","",Global!G18)</f>
        <v>2</v>
      </c>
      <c r="M18" s="296" t="str">
        <f t="shared" si="1"/>
        <v>V</v>
      </c>
      <c r="N18" s="287">
        <f t="shared" si="4"/>
        <v>0</v>
      </c>
      <c r="O18" s="166"/>
      <c r="P18" s="166"/>
      <c r="Q18" s="166"/>
      <c r="R18" s="166"/>
      <c r="S18" s="166"/>
    </row>
    <row r="19" spans="1:19" s="158" customFormat="1" ht="30.95" customHeight="1" thickBot="1" x14ac:dyDescent="0.25">
      <c r="A19" s="276">
        <f>Global!A19</f>
        <v>44894</v>
      </c>
      <c r="B19" s="306">
        <f>Global!B19</f>
        <v>0.54166666666666663</v>
      </c>
      <c r="C19" s="289">
        <f>Global!C19</f>
        <v>35</v>
      </c>
      <c r="D19" s="290" t="str">
        <f>Global!D19</f>
        <v>Gales (Wales)</v>
      </c>
      <c r="E19" s="291">
        <v>1</v>
      </c>
      <c r="F19" s="292" t="s">
        <v>4</v>
      </c>
      <c r="G19" s="291">
        <v>1</v>
      </c>
      <c r="H19" s="293" t="str">
        <f>Global!H19</f>
        <v>Inglaterra (England)</v>
      </c>
      <c r="I19" s="283" t="str">
        <f t="shared" si="3"/>
        <v>E</v>
      </c>
      <c r="J19" s="284"/>
      <c r="K19" s="285">
        <f>IF(Global!E19="","",Global!E19)</f>
        <v>0</v>
      </c>
      <c r="L19" s="285">
        <f>IF(Global!G19="","",Global!G19)</f>
        <v>3</v>
      </c>
      <c r="M19" s="296" t="str">
        <f t="shared" si="1"/>
        <v>V</v>
      </c>
      <c r="N19" s="287">
        <f t="shared" si="4"/>
        <v>0</v>
      </c>
      <c r="O19" s="166"/>
      <c r="P19" s="166"/>
      <c r="Q19" s="166"/>
      <c r="R19" s="166"/>
      <c r="S19" s="166"/>
    </row>
    <row r="20" spans="1:19" s="158" customFormat="1" ht="30.95" customHeight="1" thickBot="1" x14ac:dyDescent="0.25">
      <c r="A20" s="276">
        <f>Global!A20</f>
        <v>44894</v>
      </c>
      <c r="B20" s="306">
        <f>Global!B20</f>
        <v>0.54166666666666663</v>
      </c>
      <c r="C20" s="289">
        <f>Global!C20</f>
        <v>36</v>
      </c>
      <c r="D20" s="290" t="str">
        <f>Global!D20</f>
        <v>Irán</v>
      </c>
      <c r="E20" s="291">
        <v>2</v>
      </c>
      <c r="F20" s="292" t="s">
        <v>4</v>
      </c>
      <c r="G20" s="291">
        <v>3</v>
      </c>
      <c r="H20" s="293" t="str">
        <f>Global!H20</f>
        <v>Estados Unidos (USA)</v>
      </c>
      <c r="I20" s="283" t="str">
        <f t="shared" si="3"/>
        <v>V</v>
      </c>
      <c r="J20" s="284"/>
      <c r="K20" s="285">
        <f>IF(Global!E20="","",Global!E20)</f>
        <v>0</v>
      </c>
      <c r="L20" s="285">
        <f>IF(Global!G20="","",Global!G20)</f>
        <v>1</v>
      </c>
      <c r="M20" s="296" t="str">
        <f t="shared" si="1"/>
        <v>V</v>
      </c>
      <c r="N20" s="287">
        <f t="shared" si="4"/>
        <v>2</v>
      </c>
      <c r="O20" s="166"/>
      <c r="P20" s="166"/>
      <c r="Q20" s="166"/>
      <c r="R20" s="166"/>
      <c r="S20" s="166"/>
    </row>
    <row r="21" spans="1:19" s="158" customFormat="1" ht="17.25" customHeight="1" thickBot="1" x14ac:dyDescent="0.25">
      <c r="A21" s="297" t="str">
        <f>Global!A21</f>
        <v>GRUPO C (Group C)</v>
      </c>
      <c r="B21" s="298"/>
      <c r="C21" s="299"/>
      <c r="D21" s="298"/>
      <c r="E21" s="300"/>
      <c r="F21" s="298"/>
      <c r="G21" s="300"/>
      <c r="H21" s="298"/>
      <c r="I21" s="301"/>
      <c r="J21" s="117"/>
      <c r="K21" s="302"/>
      <c r="L21" s="302"/>
      <c r="M21" s="303" t="str">
        <f t="shared" si="1"/>
        <v/>
      </c>
      <c r="N21" s="304"/>
      <c r="O21" s="166"/>
      <c r="P21" s="166"/>
      <c r="Q21" s="166"/>
      <c r="R21" s="166"/>
      <c r="S21" s="166"/>
    </row>
    <row r="22" spans="1:19" s="158" customFormat="1" ht="30.95" customHeight="1" thickBot="1" x14ac:dyDescent="0.25">
      <c r="A22" s="276">
        <f>Global!A22</f>
        <v>44887</v>
      </c>
      <c r="B22" s="305">
        <f>Global!B22</f>
        <v>0.16666666666666666</v>
      </c>
      <c r="C22" s="278">
        <f>Global!C22</f>
        <v>5</v>
      </c>
      <c r="D22" s="279" t="str">
        <f>Global!D22</f>
        <v>Argentina</v>
      </c>
      <c r="E22" s="280">
        <v>3</v>
      </c>
      <c r="F22" s="281" t="s">
        <v>4</v>
      </c>
      <c r="G22" s="280">
        <v>0</v>
      </c>
      <c r="H22" s="282" t="str">
        <f>Global!H22</f>
        <v>A. Saudita (Saudi A.)</v>
      </c>
      <c r="I22" s="283" t="str">
        <f t="shared" ref="I22:I27" si="5">IF(OR(E22="",G22=""),"",IF(E22&gt;G22,"L",IF(G22&gt;E22,"V","E")))</f>
        <v>L</v>
      </c>
      <c r="J22" s="284"/>
      <c r="K22" s="285">
        <f>IF(Global!E22="","",Global!E22)</f>
        <v>1</v>
      </c>
      <c r="L22" s="285">
        <f>IF(Global!G22="","",Global!G22)</f>
        <v>2</v>
      </c>
      <c r="M22" s="296" t="str">
        <f t="shared" si="1"/>
        <v>V</v>
      </c>
      <c r="N22" s="287">
        <f t="shared" ref="N22:N27" si="6">IF(M22="","",IF(AND(E22=K22,L22=G22),GPOSPuntosPorMarcador,0)+IF(M22=I22,GPOSPuntosPorGanador,0)+IF(E22-G22=K22-L22,GPOSPuntosPorDiferencia,0))</f>
        <v>0</v>
      </c>
      <c r="O22" s="166"/>
      <c r="P22" s="166"/>
      <c r="Q22" s="166"/>
      <c r="R22" s="166"/>
      <c r="S22" s="166"/>
    </row>
    <row r="23" spans="1:19" s="158" customFormat="1" ht="30.95" customHeight="1" thickBot="1" x14ac:dyDescent="0.25">
      <c r="A23" s="276">
        <f>Global!A23</f>
        <v>44887</v>
      </c>
      <c r="B23" s="306">
        <f>Global!B23</f>
        <v>0.41666666666666669</v>
      </c>
      <c r="C23" s="289">
        <f>Global!C23</f>
        <v>6</v>
      </c>
      <c r="D23" s="290" t="str">
        <f>Global!D23</f>
        <v>México</v>
      </c>
      <c r="E23" s="291">
        <v>1</v>
      </c>
      <c r="F23" s="292" t="s">
        <v>4</v>
      </c>
      <c r="G23" s="291">
        <v>2</v>
      </c>
      <c r="H23" s="293" t="str">
        <f>Global!H23</f>
        <v>Polonia (Poland)</v>
      </c>
      <c r="I23" s="283" t="str">
        <f t="shared" si="5"/>
        <v>V</v>
      </c>
      <c r="J23" s="284"/>
      <c r="K23" s="285">
        <f>IF(Global!E23="","",Global!E23)</f>
        <v>0</v>
      </c>
      <c r="L23" s="285">
        <f>IF(Global!G23="","",Global!G23)</f>
        <v>0</v>
      </c>
      <c r="M23" s="296" t="str">
        <f t="shared" si="1"/>
        <v>E</v>
      </c>
      <c r="N23" s="287">
        <f t="shared" si="6"/>
        <v>0</v>
      </c>
      <c r="O23" s="166"/>
      <c r="P23" s="166"/>
      <c r="Q23" s="166"/>
      <c r="R23" s="166"/>
      <c r="S23" s="166"/>
    </row>
    <row r="24" spans="1:19" s="158" customFormat="1" ht="30.95" customHeight="1" thickBot="1" x14ac:dyDescent="0.25">
      <c r="A24" s="276">
        <f>Global!A24</f>
        <v>44891</v>
      </c>
      <c r="B24" s="306">
        <f>Global!B24</f>
        <v>0.54166666666666663</v>
      </c>
      <c r="C24" s="289">
        <f>Global!C24</f>
        <v>22</v>
      </c>
      <c r="D24" s="290" t="str">
        <f>Global!D24</f>
        <v>Argentina</v>
      </c>
      <c r="E24" s="291">
        <v>2</v>
      </c>
      <c r="F24" s="292" t="s">
        <v>4</v>
      </c>
      <c r="G24" s="291">
        <v>1</v>
      </c>
      <c r="H24" s="293" t="str">
        <f>Global!H24</f>
        <v>México</v>
      </c>
      <c r="I24" s="283" t="str">
        <f t="shared" si="5"/>
        <v>L</v>
      </c>
      <c r="J24" s="284"/>
      <c r="K24" s="285">
        <f>IF(Global!E24="","",Global!E24)</f>
        <v>2</v>
      </c>
      <c r="L24" s="285">
        <f>IF(Global!G24="","",Global!G24)</f>
        <v>0</v>
      </c>
      <c r="M24" s="296" t="str">
        <f t="shared" si="1"/>
        <v>L</v>
      </c>
      <c r="N24" s="287">
        <f t="shared" si="6"/>
        <v>1</v>
      </c>
      <c r="O24" s="166"/>
      <c r="P24" s="166"/>
      <c r="Q24" s="166"/>
      <c r="R24" s="166"/>
      <c r="S24" s="166"/>
    </row>
    <row r="25" spans="1:19" s="158" customFormat="1" ht="30.95" customHeight="1" thickBot="1" x14ac:dyDescent="0.25">
      <c r="A25" s="276">
        <f>Global!A25</f>
        <v>44891</v>
      </c>
      <c r="B25" s="306">
        <f>Global!B25</f>
        <v>0.29166666666666669</v>
      </c>
      <c r="C25" s="289">
        <f>Global!C25</f>
        <v>23</v>
      </c>
      <c r="D25" s="290" t="str">
        <f>Global!D25</f>
        <v>Polonia (Poland)</v>
      </c>
      <c r="E25" s="291">
        <v>0</v>
      </c>
      <c r="F25" s="292" t="s">
        <v>4</v>
      </c>
      <c r="G25" s="291">
        <v>0</v>
      </c>
      <c r="H25" s="293" t="str">
        <f>Global!H25</f>
        <v>A. Saudita (Saudi A.)</v>
      </c>
      <c r="I25" s="283" t="str">
        <f t="shared" si="5"/>
        <v>E</v>
      </c>
      <c r="J25" s="284"/>
      <c r="K25" s="285">
        <f>IF(Global!E25="","",Global!E25)</f>
        <v>2</v>
      </c>
      <c r="L25" s="285">
        <f>IF(Global!G25="","",Global!G25)</f>
        <v>0</v>
      </c>
      <c r="M25" s="296" t="str">
        <f t="shared" si="1"/>
        <v>L</v>
      </c>
      <c r="N25" s="287">
        <f t="shared" si="6"/>
        <v>0</v>
      </c>
      <c r="O25" s="166"/>
      <c r="P25" s="166"/>
      <c r="Q25" s="166"/>
      <c r="R25" s="166"/>
      <c r="S25" s="166"/>
    </row>
    <row r="26" spans="1:19" s="158" customFormat="1" ht="30.95" customHeight="1" thickBot="1" x14ac:dyDescent="0.25">
      <c r="A26" s="276">
        <f>Global!A26</f>
        <v>44895</v>
      </c>
      <c r="B26" s="306">
        <f>Global!B26</f>
        <v>0.54166666666666663</v>
      </c>
      <c r="C26" s="289">
        <f>Global!C26</f>
        <v>37</v>
      </c>
      <c r="D26" s="290" t="str">
        <f>Global!D26</f>
        <v>Polonia (Poland)</v>
      </c>
      <c r="E26" s="291">
        <v>1</v>
      </c>
      <c r="F26" s="292" t="s">
        <v>4</v>
      </c>
      <c r="G26" s="291">
        <v>2</v>
      </c>
      <c r="H26" s="293" t="str">
        <f>Global!H26</f>
        <v>Argentina</v>
      </c>
      <c r="I26" s="283" t="str">
        <f t="shared" si="5"/>
        <v>V</v>
      </c>
      <c r="J26" s="284"/>
      <c r="K26" s="285">
        <f>IF(Global!E26="","",Global!E26)</f>
        <v>0</v>
      </c>
      <c r="L26" s="285">
        <f>IF(Global!G26="","",Global!G26)</f>
        <v>2</v>
      </c>
      <c r="M26" s="296" t="str">
        <f t="shared" si="1"/>
        <v>V</v>
      </c>
      <c r="N26" s="287">
        <f t="shared" si="6"/>
        <v>1</v>
      </c>
      <c r="O26" s="166"/>
      <c r="P26" s="166"/>
      <c r="Q26" s="166"/>
      <c r="R26" s="166"/>
      <c r="S26" s="166"/>
    </row>
    <row r="27" spans="1:19" s="158" customFormat="1" ht="30.95" customHeight="1" thickBot="1" x14ac:dyDescent="0.25">
      <c r="A27" s="276">
        <f>Global!A27</f>
        <v>44895</v>
      </c>
      <c r="B27" s="306">
        <f>Global!B27</f>
        <v>0.54166666666666663</v>
      </c>
      <c r="C27" s="289">
        <f>Global!C27</f>
        <v>38</v>
      </c>
      <c r="D27" s="290" t="str">
        <f>Global!D27</f>
        <v>A. Saudita (Saudi A.)</v>
      </c>
      <c r="E27" s="291">
        <v>1</v>
      </c>
      <c r="F27" s="292" t="s">
        <v>4</v>
      </c>
      <c r="G27" s="291">
        <v>2</v>
      </c>
      <c r="H27" s="293" t="str">
        <f>Global!H27</f>
        <v>México</v>
      </c>
      <c r="I27" s="283" t="str">
        <f t="shared" si="5"/>
        <v>V</v>
      </c>
      <c r="J27" s="284"/>
      <c r="K27" s="285">
        <f>IF(Global!E27="","",Global!E27)</f>
        <v>1</v>
      </c>
      <c r="L27" s="285">
        <f>IF(Global!G27="","",Global!G27)</f>
        <v>2</v>
      </c>
      <c r="M27" s="296" t="str">
        <f t="shared" si="1"/>
        <v>V</v>
      </c>
      <c r="N27" s="287">
        <f t="shared" si="6"/>
        <v>3</v>
      </c>
      <c r="O27" s="166"/>
      <c r="P27" s="166"/>
      <c r="Q27" s="166"/>
      <c r="R27" s="166"/>
      <c r="S27" s="166"/>
    </row>
    <row r="28" spans="1:19" s="158" customFormat="1" ht="17.25" customHeight="1" thickBot="1" x14ac:dyDescent="0.25">
      <c r="A28" s="297" t="str">
        <f>Global!A28</f>
        <v>GRUPO D (Group D )</v>
      </c>
      <c r="B28" s="298"/>
      <c r="C28" s="299"/>
      <c r="D28" s="298"/>
      <c r="E28" s="300"/>
      <c r="F28" s="298"/>
      <c r="G28" s="300"/>
      <c r="H28" s="298"/>
      <c r="I28" s="301"/>
      <c r="J28" s="117"/>
      <c r="K28" s="302"/>
      <c r="L28" s="302"/>
      <c r="M28" s="303" t="str">
        <f t="shared" si="1"/>
        <v/>
      </c>
      <c r="N28" s="304"/>
      <c r="O28" s="166"/>
      <c r="P28" s="166"/>
      <c r="Q28" s="166"/>
      <c r="R28" s="166"/>
      <c r="S28" s="166"/>
    </row>
    <row r="29" spans="1:19" s="158" customFormat="1" ht="30.95" customHeight="1" thickBot="1" x14ac:dyDescent="0.25">
      <c r="A29" s="276">
        <f>Global!A29</f>
        <v>44887</v>
      </c>
      <c r="B29" s="305">
        <f>Global!B29</f>
        <v>0.54166666666666663</v>
      </c>
      <c r="C29" s="278">
        <f>Global!C29</f>
        <v>7</v>
      </c>
      <c r="D29" s="279" t="str">
        <f>Global!D29</f>
        <v>Francia (France)</v>
      </c>
      <c r="E29" s="280">
        <v>1</v>
      </c>
      <c r="F29" s="281" t="s">
        <v>4</v>
      </c>
      <c r="G29" s="280">
        <v>1</v>
      </c>
      <c r="H29" s="282" t="str">
        <f>Global!H29</f>
        <v>Australia</v>
      </c>
      <c r="I29" s="283" t="str">
        <f t="shared" ref="I29:I34" si="7">IF(OR(E29="",G29=""),"",IF(E29&gt;G29,"L",IF(G29&gt;E29,"V","E")))</f>
        <v>E</v>
      </c>
      <c r="J29" s="284"/>
      <c r="K29" s="285">
        <f>IF(Global!E29="","",Global!E29)</f>
        <v>4</v>
      </c>
      <c r="L29" s="285">
        <f>IF(Global!G29="","",Global!G29)</f>
        <v>1</v>
      </c>
      <c r="M29" s="296" t="str">
        <f t="shared" si="1"/>
        <v>L</v>
      </c>
      <c r="N29" s="287">
        <f t="shared" ref="N29:N34" si="8">IF(M29="","",IF(AND(E29=K29,L29=G29),GPOSPuntosPorMarcador,0)+IF(M29=I29,GPOSPuntosPorGanador,0)+IF(E29-G29=K29-L29,GPOSPuntosPorDiferencia,0))</f>
        <v>0</v>
      </c>
      <c r="O29" s="166"/>
      <c r="P29" s="166"/>
      <c r="Q29" s="166"/>
      <c r="R29" s="166"/>
      <c r="S29" s="166"/>
    </row>
    <row r="30" spans="1:19" s="158" customFormat="1" ht="30.95" customHeight="1" thickBot="1" x14ac:dyDescent="0.25">
      <c r="A30" s="276">
        <f>Global!A30</f>
        <v>44887</v>
      </c>
      <c r="B30" s="306">
        <f>Global!B30</f>
        <v>0.29166666666666669</v>
      </c>
      <c r="C30" s="289">
        <f>Global!C30</f>
        <v>8</v>
      </c>
      <c r="D30" s="290" t="str">
        <f>Global!D30</f>
        <v>Dinamarca (Denmark)</v>
      </c>
      <c r="E30" s="291">
        <v>2</v>
      </c>
      <c r="F30" s="292" t="s">
        <v>4</v>
      </c>
      <c r="G30" s="291">
        <v>0</v>
      </c>
      <c r="H30" s="293" t="str">
        <f>Global!H30</f>
        <v>Túnez (Tunisia)</v>
      </c>
      <c r="I30" s="283" t="str">
        <f t="shared" si="7"/>
        <v>L</v>
      </c>
      <c r="J30" s="284"/>
      <c r="K30" s="285">
        <f>IF(Global!E30="","",Global!E30)</f>
        <v>0</v>
      </c>
      <c r="L30" s="285">
        <f>IF(Global!G30="","",Global!G30)</f>
        <v>0</v>
      </c>
      <c r="M30" s="296" t="str">
        <f t="shared" si="1"/>
        <v>E</v>
      </c>
      <c r="N30" s="287">
        <f t="shared" si="8"/>
        <v>0</v>
      </c>
      <c r="O30" s="166"/>
      <c r="P30" s="166"/>
      <c r="Q30" s="166"/>
      <c r="R30" s="166"/>
      <c r="S30" s="166"/>
    </row>
    <row r="31" spans="1:19" s="158" customFormat="1" ht="30.95" customHeight="1" thickBot="1" x14ac:dyDescent="0.25">
      <c r="A31" s="276">
        <f>Global!A31</f>
        <v>44891</v>
      </c>
      <c r="B31" s="306">
        <f>Global!B31</f>
        <v>0.41666666666666669</v>
      </c>
      <c r="C31" s="289">
        <f>Global!C31</f>
        <v>21</v>
      </c>
      <c r="D31" s="290" t="str">
        <f>Global!D31</f>
        <v>Francia (France)</v>
      </c>
      <c r="E31" s="291">
        <v>2</v>
      </c>
      <c r="F31" s="292" t="s">
        <v>4</v>
      </c>
      <c r="G31" s="291">
        <v>1</v>
      </c>
      <c r="H31" s="293" t="str">
        <f>Global!H31</f>
        <v>Dinamarca (Denmark)</v>
      </c>
      <c r="I31" s="283" t="str">
        <f t="shared" si="7"/>
        <v>L</v>
      </c>
      <c r="J31" s="284"/>
      <c r="K31" s="285">
        <f>IF(Global!E31="","",Global!E31)</f>
        <v>2</v>
      </c>
      <c r="L31" s="285">
        <f>IF(Global!G31="","",Global!G31)</f>
        <v>1</v>
      </c>
      <c r="M31" s="296" t="str">
        <f t="shared" si="1"/>
        <v>L</v>
      </c>
      <c r="N31" s="287">
        <f t="shared" si="8"/>
        <v>3</v>
      </c>
      <c r="O31" s="166"/>
      <c r="P31" s="166"/>
      <c r="Q31" s="166"/>
      <c r="R31" s="166"/>
      <c r="S31" s="166"/>
    </row>
    <row r="32" spans="1:19" s="158" customFormat="1" ht="30.95" customHeight="1" thickBot="1" x14ac:dyDescent="0.25">
      <c r="A32" s="276">
        <f>Global!A32</f>
        <v>44891</v>
      </c>
      <c r="B32" s="306">
        <f>Global!B32</f>
        <v>0.16666666666666666</v>
      </c>
      <c r="C32" s="289">
        <f>Global!C32</f>
        <v>24</v>
      </c>
      <c r="D32" s="290" t="str">
        <f>Global!D32</f>
        <v>Túnez (Tunisia)</v>
      </c>
      <c r="E32" s="291">
        <v>2</v>
      </c>
      <c r="F32" s="292" t="s">
        <v>4</v>
      </c>
      <c r="G32" s="291">
        <v>1</v>
      </c>
      <c r="H32" s="293" t="str">
        <f>Global!H32</f>
        <v>Australia</v>
      </c>
      <c r="I32" s="283" t="str">
        <f t="shared" si="7"/>
        <v>L</v>
      </c>
      <c r="J32" s="284"/>
      <c r="K32" s="285">
        <f>IF(Global!E32="","",Global!E32)</f>
        <v>0</v>
      </c>
      <c r="L32" s="285">
        <f>IF(Global!G32="","",Global!G32)</f>
        <v>1</v>
      </c>
      <c r="M32" s="296" t="str">
        <f t="shared" si="1"/>
        <v>V</v>
      </c>
      <c r="N32" s="287">
        <f t="shared" si="8"/>
        <v>0</v>
      </c>
      <c r="O32" s="166"/>
      <c r="P32" s="166"/>
      <c r="Q32" s="166"/>
      <c r="R32" s="166"/>
      <c r="S32" s="166"/>
    </row>
    <row r="33" spans="1:19" s="158" customFormat="1" ht="30.95" customHeight="1" thickBot="1" x14ac:dyDescent="0.25">
      <c r="A33" s="276">
        <f>Global!A33</f>
        <v>44895</v>
      </c>
      <c r="B33" s="306">
        <f>Global!B33</f>
        <v>0.375</v>
      </c>
      <c r="C33" s="289">
        <f>Global!C33</f>
        <v>39</v>
      </c>
      <c r="D33" s="290" t="str">
        <f>Global!D33</f>
        <v>Túnez (Tunisia)</v>
      </c>
      <c r="E33" s="291">
        <v>1</v>
      </c>
      <c r="F33" s="292" t="s">
        <v>4</v>
      </c>
      <c r="G33" s="291">
        <v>2</v>
      </c>
      <c r="H33" s="293" t="str">
        <f>Global!H33</f>
        <v>Francia (France)</v>
      </c>
      <c r="I33" s="283" t="str">
        <f t="shared" si="7"/>
        <v>V</v>
      </c>
      <c r="J33" s="284"/>
      <c r="K33" s="285">
        <f>IF(Global!E33="","",Global!E33)</f>
        <v>1</v>
      </c>
      <c r="L33" s="285">
        <f>IF(Global!G33="","",Global!G33)</f>
        <v>0</v>
      </c>
      <c r="M33" s="296" t="str">
        <f t="shared" si="1"/>
        <v>L</v>
      </c>
      <c r="N33" s="287">
        <f t="shared" si="8"/>
        <v>0</v>
      </c>
      <c r="O33" s="166"/>
      <c r="P33" s="166"/>
      <c r="Q33" s="166"/>
      <c r="R33" s="166"/>
      <c r="S33" s="166"/>
    </row>
    <row r="34" spans="1:19" s="158" customFormat="1" ht="30.95" customHeight="1" thickBot="1" x14ac:dyDescent="0.25">
      <c r="A34" s="276">
        <f>Global!A34</f>
        <v>44895</v>
      </c>
      <c r="B34" s="306">
        <f>Global!B34</f>
        <v>0.375</v>
      </c>
      <c r="C34" s="289">
        <f>Global!C34</f>
        <v>40</v>
      </c>
      <c r="D34" s="290" t="str">
        <f>Global!D34</f>
        <v>Australia</v>
      </c>
      <c r="E34" s="291">
        <v>0</v>
      </c>
      <c r="F34" s="292" t="s">
        <v>4</v>
      </c>
      <c r="G34" s="291">
        <v>1</v>
      </c>
      <c r="H34" s="293" t="str">
        <f>Global!H34</f>
        <v>Dinamarca (Denmark)</v>
      </c>
      <c r="I34" s="283" t="str">
        <f t="shared" si="7"/>
        <v>V</v>
      </c>
      <c r="J34" s="284"/>
      <c r="K34" s="285">
        <f>IF(Global!E34="","",Global!E34)</f>
        <v>1</v>
      </c>
      <c r="L34" s="285">
        <f>IF(Global!G34="","",Global!G34)</f>
        <v>0</v>
      </c>
      <c r="M34" s="296" t="str">
        <f t="shared" si="1"/>
        <v>L</v>
      </c>
      <c r="N34" s="287">
        <f t="shared" si="8"/>
        <v>0</v>
      </c>
      <c r="O34" s="166"/>
      <c r="P34" s="166"/>
      <c r="Q34" s="166"/>
      <c r="R34" s="166"/>
      <c r="S34" s="166"/>
    </row>
    <row r="35" spans="1:19" s="158" customFormat="1" ht="17.25" customHeight="1" thickBot="1" x14ac:dyDescent="0.25">
      <c r="A35" s="297" t="str">
        <f>Global!A35</f>
        <v>Grupo E  (Group  E)</v>
      </c>
      <c r="B35" s="298"/>
      <c r="C35" s="299"/>
      <c r="D35" s="298"/>
      <c r="E35" s="300"/>
      <c r="F35" s="298"/>
      <c r="G35" s="300"/>
      <c r="H35" s="298"/>
      <c r="I35" s="301"/>
      <c r="J35" s="117"/>
      <c r="K35" s="302"/>
      <c r="L35" s="302"/>
      <c r="M35" s="303" t="str">
        <f t="shared" si="1"/>
        <v/>
      </c>
      <c r="N35" s="304"/>
      <c r="O35" s="166"/>
      <c r="P35" s="166"/>
      <c r="Q35" s="166"/>
      <c r="R35" s="166"/>
      <c r="S35" s="166"/>
    </row>
    <row r="36" spans="1:19" s="158" customFormat="1" ht="30.95" customHeight="1" thickBot="1" x14ac:dyDescent="0.25">
      <c r="A36" s="276">
        <f>Global!A36</f>
        <v>44888</v>
      </c>
      <c r="B36" s="305">
        <f>Global!B36</f>
        <v>0.41666666666666669</v>
      </c>
      <c r="C36" s="278">
        <f>Global!C36</f>
        <v>9</v>
      </c>
      <c r="D36" s="279" t="str">
        <f>Global!D36</f>
        <v>España (Spain)</v>
      </c>
      <c r="E36" s="280">
        <v>2</v>
      </c>
      <c r="F36" s="281" t="s">
        <v>4</v>
      </c>
      <c r="G36" s="280">
        <v>0</v>
      </c>
      <c r="H36" s="282" t="str">
        <f>Global!H36</f>
        <v>Costa Rica</v>
      </c>
      <c r="I36" s="283" t="str">
        <f t="shared" ref="I36:I41" si="9">IF(OR(E36="",G36=""),"",IF(E36&gt;G36,"L",IF(G36&gt;E36,"V","E")))</f>
        <v>L</v>
      </c>
      <c r="J36" s="284"/>
      <c r="K36" s="285">
        <f>IF(Global!E36="","",Global!E36)</f>
        <v>7</v>
      </c>
      <c r="L36" s="285">
        <f>IF(Global!G36="","",Global!G36)</f>
        <v>0</v>
      </c>
      <c r="M36" s="296" t="str">
        <f t="shared" si="1"/>
        <v>L</v>
      </c>
      <c r="N36" s="287">
        <f t="shared" ref="N36:N41" si="10">IF(M36="","",IF(AND(E36=K36,L36=G36),GPOSPuntosPorMarcador,0)+IF(M36=I36,GPOSPuntosPorGanador,0)+IF(E36-G36=K36-L36,GPOSPuntosPorDiferencia,0))</f>
        <v>1</v>
      </c>
      <c r="O36" s="166"/>
      <c r="P36" s="166"/>
      <c r="Q36" s="166"/>
      <c r="R36" s="166"/>
      <c r="S36" s="166"/>
    </row>
    <row r="37" spans="1:19" s="158" customFormat="1" ht="30.95" customHeight="1" thickBot="1" x14ac:dyDescent="0.25">
      <c r="A37" s="276">
        <f>Global!A37</f>
        <v>44888</v>
      </c>
      <c r="B37" s="306">
        <f>Global!B37</f>
        <v>0.29166666666666669</v>
      </c>
      <c r="C37" s="289">
        <f>Global!C37</f>
        <v>10</v>
      </c>
      <c r="D37" s="290" t="str">
        <f>Global!D37</f>
        <v>Alemania (Germany)</v>
      </c>
      <c r="E37" s="291">
        <v>3</v>
      </c>
      <c r="F37" s="292" t="s">
        <v>4</v>
      </c>
      <c r="G37" s="291">
        <v>1</v>
      </c>
      <c r="H37" s="293" t="str">
        <f>Global!H37</f>
        <v>Japón (Japan)</v>
      </c>
      <c r="I37" s="283" t="str">
        <f t="shared" si="9"/>
        <v>L</v>
      </c>
      <c r="J37" s="284"/>
      <c r="K37" s="285">
        <f>IF(Global!E37="","",Global!E37)</f>
        <v>1</v>
      </c>
      <c r="L37" s="285">
        <f>IF(Global!G37="","",Global!G37)</f>
        <v>2</v>
      </c>
      <c r="M37" s="296" t="str">
        <f t="shared" si="1"/>
        <v>V</v>
      </c>
      <c r="N37" s="287">
        <f t="shared" si="10"/>
        <v>0</v>
      </c>
      <c r="O37" s="166"/>
      <c r="P37" s="166"/>
      <c r="Q37" s="166"/>
      <c r="R37" s="166"/>
      <c r="S37" s="166"/>
    </row>
    <row r="38" spans="1:19" s="158" customFormat="1" ht="30.95" customHeight="1" thickBot="1" x14ac:dyDescent="0.25">
      <c r="A38" s="276">
        <f>Global!A38</f>
        <v>44892</v>
      </c>
      <c r="B38" s="306">
        <f>Global!B38</f>
        <v>0.54166666666666663</v>
      </c>
      <c r="C38" s="289">
        <f>Global!C38</f>
        <v>25</v>
      </c>
      <c r="D38" s="290" t="str">
        <f>Global!D38</f>
        <v>España (Spain)</v>
      </c>
      <c r="E38" s="291">
        <v>1</v>
      </c>
      <c r="F38" s="292" t="s">
        <v>4</v>
      </c>
      <c r="G38" s="291">
        <v>1</v>
      </c>
      <c r="H38" s="293" t="str">
        <f>Global!H38</f>
        <v>Alemania (Germany)</v>
      </c>
      <c r="I38" s="283" t="str">
        <f t="shared" si="9"/>
        <v>E</v>
      </c>
      <c r="J38" s="284"/>
      <c r="K38" s="285">
        <f>IF(Global!E38="","",Global!E38)</f>
        <v>1</v>
      </c>
      <c r="L38" s="285">
        <f>IF(Global!G38="","",Global!G38)</f>
        <v>1</v>
      </c>
      <c r="M38" s="296" t="str">
        <f t="shared" si="1"/>
        <v>E</v>
      </c>
      <c r="N38" s="287">
        <f t="shared" si="10"/>
        <v>3</v>
      </c>
      <c r="O38" s="166"/>
      <c r="P38" s="166"/>
      <c r="Q38" s="166"/>
      <c r="R38" s="166"/>
      <c r="S38" s="166"/>
    </row>
    <row r="39" spans="1:19" s="158" customFormat="1" ht="30.95" customHeight="1" thickBot="1" x14ac:dyDescent="0.25">
      <c r="A39" s="276">
        <f>Global!A39</f>
        <v>44892</v>
      </c>
      <c r="B39" s="306">
        <f>Global!B39</f>
        <v>0.16666666666666666</v>
      </c>
      <c r="C39" s="289">
        <f>Global!C39</f>
        <v>26</v>
      </c>
      <c r="D39" s="290" t="str">
        <f>Global!D39</f>
        <v>Japón (Japan)</v>
      </c>
      <c r="E39" s="280">
        <v>1</v>
      </c>
      <c r="F39" s="292" t="s">
        <v>4</v>
      </c>
      <c r="G39" s="280">
        <v>1</v>
      </c>
      <c r="H39" s="293" t="str">
        <f>Global!H39</f>
        <v>Costa Rica</v>
      </c>
      <c r="I39" s="283" t="str">
        <f t="shared" si="9"/>
        <v>E</v>
      </c>
      <c r="J39" s="284"/>
      <c r="K39" s="285">
        <f>IF(Global!E39="","",Global!E39)</f>
        <v>0</v>
      </c>
      <c r="L39" s="285">
        <f>IF(Global!G39="","",Global!G39)</f>
        <v>1</v>
      </c>
      <c r="M39" s="296" t="str">
        <f t="shared" si="1"/>
        <v>V</v>
      </c>
      <c r="N39" s="287">
        <f t="shared" si="10"/>
        <v>0</v>
      </c>
      <c r="O39" s="166"/>
      <c r="P39" s="166"/>
      <c r="Q39" s="166"/>
      <c r="R39" s="166"/>
      <c r="S39" s="166"/>
    </row>
    <row r="40" spans="1:19" s="158" customFormat="1" ht="30.95" customHeight="1" thickBot="1" x14ac:dyDescent="0.25">
      <c r="A40" s="276">
        <f>Global!A40</f>
        <v>44896</v>
      </c>
      <c r="B40" s="306">
        <f>Global!B40</f>
        <v>0.54166666666666663</v>
      </c>
      <c r="C40" s="289">
        <f>Global!C40</f>
        <v>43</v>
      </c>
      <c r="D40" s="290" t="str">
        <f>Global!D40</f>
        <v>Japón (Japan)</v>
      </c>
      <c r="E40" s="307">
        <v>0</v>
      </c>
      <c r="F40" s="292" t="s">
        <v>4</v>
      </c>
      <c r="G40" s="307">
        <v>2</v>
      </c>
      <c r="H40" s="293" t="str">
        <f>Global!H40</f>
        <v>España (Spain)</v>
      </c>
      <c r="I40" s="283" t="str">
        <f t="shared" si="9"/>
        <v>V</v>
      </c>
      <c r="J40" s="284"/>
      <c r="K40" s="285">
        <f>IF(Global!E40="","",Global!E40)</f>
        <v>2</v>
      </c>
      <c r="L40" s="285">
        <f>IF(Global!G40="","",Global!G40)</f>
        <v>1</v>
      </c>
      <c r="M40" s="296" t="str">
        <f t="shared" si="1"/>
        <v>L</v>
      </c>
      <c r="N40" s="287">
        <f t="shared" si="10"/>
        <v>0</v>
      </c>
      <c r="O40" s="166"/>
      <c r="P40" s="166"/>
      <c r="Q40" s="166"/>
      <c r="R40" s="166"/>
      <c r="S40" s="166"/>
    </row>
    <row r="41" spans="1:19" s="158" customFormat="1" ht="30.95" customHeight="1" thickBot="1" x14ac:dyDescent="0.25">
      <c r="A41" s="276">
        <f>Global!A41</f>
        <v>44896</v>
      </c>
      <c r="B41" s="306">
        <f>Global!B41</f>
        <v>0.54166666666666663</v>
      </c>
      <c r="C41" s="289">
        <f>Global!C41</f>
        <v>44</v>
      </c>
      <c r="D41" s="290" t="str">
        <f>Global!D41</f>
        <v>Costa Rica</v>
      </c>
      <c r="E41" s="280">
        <v>1</v>
      </c>
      <c r="F41" s="292" t="s">
        <v>4</v>
      </c>
      <c r="G41" s="280">
        <v>3</v>
      </c>
      <c r="H41" s="293" t="str">
        <f>Global!H41</f>
        <v>Alemania (Germany)</v>
      </c>
      <c r="I41" s="283" t="str">
        <f t="shared" si="9"/>
        <v>V</v>
      </c>
      <c r="J41" s="284"/>
      <c r="K41" s="285">
        <f>IF(Global!E41="","",Global!E41)</f>
        <v>2</v>
      </c>
      <c r="L41" s="285">
        <f>IF(Global!G41="","",Global!G41)</f>
        <v>4</v>
      </c>
      <c r="M41" s="296" t="str">
        <f t="shared" si="1"/>
        <v>V</v>
      </c>
      <c r="N41" s="287">
        <f t="shared" si="10"/>
        <v>2</v>
      </c>
      <c r="O41" s="166"/>
      <c r="P41" s="166"/>
      <c r="Q41" s="166"/>
      <c r="R41" s="166"/>
      <c r="S41" s="166"/>
    </row>
    <row r="42" spans="1:19" s="158" customFormat="1" ht="17.25" customHeight="1" thickBot="1" x14ac:dyDescent="0.25">
      <c r="A42" s="297" t="str">
        <f>Global!A42</f>
        <v>GRUPO F (Group F )</v>
      </c>
      <c r="B42" s="298"/>
      <c r="C42" s="299"/>
      <c r="D42" s="298"/>
      <c r="E42" s="300"/>
      <c r="F42" s="298"/>
      <c r="G42" s="300"/>
      <c r="H42" s="298"/>
      <c r="I42" s="301"/>
      <c r="J42" s="117"/>
      <c r="K42" s="302"/>
      <c r="L42" s="302"/>
      <c r="M42" s="303" t="str">
        <f t="shared" si="1"/>
        <v/>
      </c>
      <c r="N42" s="304"/>
      <c r="O42" s="166"/>
      <c r="P42" s="166"/>
      <c r="Q42" s="166"/>
      <c r="R42" s="166"/>
      <c r="S42" s="166"/>
    </row>
    <row r="43" spans="1:19" s="158" customFormat="1" ht="30.95" customHeight="1" thickBot="1" x14ac:dyDescent="0.25">
      <c r="A43" s="276">
        <f>Global!A43</f>
        <v>44888</v>
      </c>
      <c r="B43" s="305">
        <f>Global!B43</f>
        <v>0.54166666666666663</v>
      </c>
      <c r="C43" s="278">
        <f>Global!C43</f>
        <v>11</v>
      </c>
      <c r="D43" s="279" t="str">
        <f>Global!D43</f>
        <v>Bélgica (Belgium)</v>
      </c>
      <c r="E43" s="280">
        <v>0</v>
      </c>
      <c r="F43" s="281" t="s">
        <v>4</v>
      </c>
      <c r="G43" s="280">
        <v>1</v>
      </c>
      <c r="H43" s="282" t="str">
        <f>Global!H43</f>
        <v>Canada</v>
      </c>
      <c r="I43" s="283" t="str">
        <f t="shared" ref="I43:I48" si="11">IF(OR(E43="",G43=""),"",IF(E43&gt;G43,"L",IF(G43&gt;E43,"V","E")))</f>
        <v>V</v>
      </c>
      <c r="J43" s="284"/>
      <c r="K43" s="285">
        <f>IF(Global!E43="","",Global!E43)</f>
        <v>1</v>
      </c>
      <c r="L43" s="285">
        <f>IF(Global!G43="","",Global!G43)</f>
        <v>0</v>
      </c>
      <c r="M43" s="296" t="str">
        <f t="shared" si="1"/>
        <v>L</v>
      </c>
      <c r="N43" s="287">
        <f t="shared" ref="N43:N48" si="12">IF(M43="","",IF(AND(E43=K43,L43=G43),GPOSPuntosPorMarcador,0)+IF(M43=I43,GPOSPuntosPorGanador,0)+IF(E43-G43=K43-L43,GPOSPuntosPorDiferencia,0))</f>
        <v>0</v>
      </c>
      <c r="O43" s="166"/>
      <c r="P43" s="166"/>
      <c r="Q43" s="166"/>
      <c r="R43" s="166"/>
      <c r="S43" s="166"/>
    </row>
    <row r="44" spans="1:19" s="158" customFormat="1" ht="30.95" customHeight="1" thickBot="1" x14ac:dyDescent="0.25">
      <c r="A44" s="276">
        <f>Global!A44</f>
        <v>44888</v>
      </c>
      <c r="B44" s="306">
        <f>Global!B44</f>
        <v>0.16666666666666666</v>
      </c>
      <c r="C44" s="289">
        <f>Global!C44</f>
        <v>12</v>
      </c>
      <c r="D44" s="290" t="str">
        <f>Global!D44</f>
        <v>Marruecos (Morocco)</v>
      </c>
      <c r="E44" s="291">
        <v>1</v>
      </c>
      <c r="F44" s="292" t="s">
        <v>4</v>
      </c>
      <c r="G44" s="291">
        <v>2</v>
      </c>
      <c r="H44" s="293" t="str">
        <f>Global!H44</f>
        <v>Croacia</v>
      </c>
      <c r="I44" s="283" t="str">
        <f t="shared" si="11"/>
        <v>V</v>
      </c>
      <c r="J44" s="284"/>
      <c r="K44" s="285">
        <f>IF(Global!E44="","",Global!E44)</f>
        <v>0</v>
      </c>
      <c r="L44" s="285">
        <f>IF(Global!G44="","",Global!G44)</f>
        <v>0</v>
      </c>
      <c r="M44" s="296" t="str">
        <f t="shared" si="1"/>
        <v>E</v>
      </c>
      <c r="N44" s="287">
        <f t="shared" si="12"/>
        <v>0</v>
      </c>
      <c r="O44" s="166"/>
      <c r="P44" s="166"/>
      <c r="Q44" s="166"/>
      <c r="R44" s="166"/>
      <c r="S44" s="166"/>
    </row>
    <row r="45" spans="1:19" s="158" customFormat="1" ht="30.95" customHeight="1" thickBot="1" x14ac:dyDescent="0.25">
      <c r="A45" s="276">
        <f>Global!A45</f>
        <v>44892</v>
      </c>
      <c r="B45" s="306">
        <f>Global!B45</f>
        <v>0.29166666666666669</v>
      </c>
      <c r="C45" s="289">
        <f>Global!C45</f>
        <v>27</v>
      </c>
      <c r="D45" s="290" t="str">
        <f>Global!D45</f>
        <v>Bélgica (Belgium)</v>
      </c>
      <c r="E45" s="291">
        <v>1</v>
      </c>
      <c r="F45" s="292" t="s">
        <v>4</v>
      </c>
      <c r="G45" s="291">
        <v>2</v>
      </c>
      <c r="H45" s="293" t="str">
        <f>Global!H45</f>
        <v>Marruecos (Morocco)</v>
      </c>
      <c r="I45" s="283" t="str">
        <f t="shared" si="11"/>
        <v>V</v>
      </c>
      <c r="J45" s="284"/>
      <c r="K45" s="285">
        <f>IF(Global!E45="","",Global!E45)</f>
        <v>0</v>
      </c>
      <c r="L45" s="285">
        <f>IF(Global!G45="","",Global!G45)</f>
        <v>2</v>
      </c>
      <c r="M45" s="296" t="str">
        <f t="shared" si="1"/>
        <v>V</v>
      </c>
      <c r="N45" s="287">
        <f t="shared" si="12"/>
        <v>1</v>
      </c>
      <c r="O45" s="166"/>
      <c r="P45" s="166"/>
      <c r="Q45" s="166"/>
      <c r="R45" s="166"/>
      <c r="S45" s="166"/>
    </row>
    <row r="46" spans="1:19" s="158" customFormat="1" ht="30.95" customHeight="1" thickBot="1" x14ac:dyDescent="0.25">
      <c r="A46" s="276">
        <f>Global!A46</f>
        <v>44892</v>
      </c>
      <c r="B46" s="306">
        <f>Global!B46</f>
        <v>0.41666666666666669</v>
      </c>
      <c r="C46" s="289">
        <f>Global!C46</f>
        <v>28</v>
      </c>
      <c r="D46" s="290" t="str">
        <f>Global!D46</f>
        <v>Croacia</v>
      </c>
      <c r="E46" s="291">
        <v>3</v>
      </c>
      <c r="F46" s="292" t="s">
        <v>4</v>
      </c>
      <c r="G46" s="291">
        <v>1</v>
      </c>
      <c r="H46" s="293" t="str">
        <f>Global!H46</f>
        <v>Canada</v>
      </c>
      <c r="I46" s="283" t="str">
        <f t="shared" si="11"/>
        <v>L</v>
      </c>
      <c r="J46" s="284"/>
      <c r="K46" s="285">
        <f>IF(Global!E46="","",Global!E46)</f>
        <v>4</v>
      </c>
      <c r="L46" s="285">
        <f>IF(Global!G46="","",Global!G46)</f>
        <v>1</v>
      </c>
      <c r="M46" s="296" t="str">
        <f t="shared" si="1"/>
        <v>L</v>
      </c>
      <c r="N46" s="287">
        <f t="shared" si="12"/>
        <v>1</v>
      </c>
      <c r="O46" s="166"/>
      <c r="P46" s="166"/>
      <c r="Q46" s="166"/>
      <c r="R46" s="166"/>
      <c r="S46" s="166"/>
    </row>
    <row r="47" spans="1:19" s="158" customFormat="1" ht="30.95" customHeight="1" thickBot="1" x14ac:dyDescent="0.25">
      <c r="A47" s="276">
        <f>Global!A47</f>
        <v>44896</v>
      </c>
      <c r="B47" s="306">
        <f>Global!B47</f>
        <v>0.375</v>
      </c>
      <c r="C47" s="289">
        <f>Global!C47</f>
        <v>41</v>
      </c>
      <c r="D47" s="290" t="str">
        <f>Global!D47</f>
        <v>Croacia</v>
      </c>
      <c r="E47" s="291">
        <v>1</v>
      </c>
      <c r="F47" s="292" t="s">
        <v>4</v>
      </c>
      <c r="G47" s="291">
        <v>1</v>
      </c>
      <c r="H47" s="293" t="str">
        <f>Global!H47</f>
        <v>Bélgica (Belgium)</v>
      </c>
      <c r="I47" s="283" t="str">
        <f t="shared" si="11"/>
        <v>E</v>
      </c>
      <c r="J47" s="284"/>
      <c r="K47" s="285">
        <f>IF(Global!E47="","",Global!E47)</f>
        <v>0</v>
      </c>
      <c r="L47" s="285">
        <f>IF(Global!G47="","",Global!G47)</f>
        <v>0</v>
      </c>
      <c r="M47" s="296" t="str">
        <f t="shared" si="1"/>
        <v>E</v>
      </c>
      <c r="N47" s="287">
        <f t="shared" si="12"/>
        <v>2</v>
      </c>
      <c r="O47" s="166"/>
      <c r="P47" s="166"/>
      <c r="Q47" s="166"/>
      <c r="R47" s="166"/>
      <c r="S47" s="166"/>
    </row>
    <row r="48" spans="1:19" s="158" customFormat="1" ht="30.95" customHeight="1" thickBot="1" x14ac:dyDescent="0.25">
      <c r="A48" s="276">
        <f>Global!A48</f>
        <v>44896</v>
      </c>
      <c r="B48" s="306">
        <f>Global!B48</f>
        <v>0.375</v>
      </c>
      <c r="C48" s="289">
        <f>Global!C48</f>
        <v>42</v>
      </c>
      <c r="D48" s="308" t="str">
        <f>Global!D48</f>
        <v>Canada</v>
      </c>
      <c r="E48" s="291">
        <v>2</v>
      </c>
      <c r="F48" s="309" t="s">
        <v>4</v>
      </c>
      <c r="G48" s="291">
        <v>2</v>
      </c>
      <c r="H48" s="310" t="str">
        <f>Global!H48</f>
        <v>Marruecos (Morocco)</v>
      </c>
      <c r="I48" s="283" t="str">
        <f t="shared" si="11"/>
        <v>E</v>
      </c>
      <c r="J48" s="311"/>
      <c r="K48" s="285">
        <f>IF(Global!E48="","",Global!E48)</f>
        <v>1</v>
      </c>
      <c r="L48" s="285">
        <f>IF(Global!G48="","",Global!G48)</f>
        <v>2</v>
      </c>
      <c r="M48" s="286" t="str">
        <f t="shared" si="1"/>
        <v>V</v>
      </c>
      <c r="N48" s="287">
        <f t="shared" si="12"/>
        <v>0</v>
      </c>
      <c r="O48" s="166"/>
      <c r="P48" s="166"/>
      <c r="Q48" s="166"/>
      <c r="R48" s="166"/>
      <c r="S48" s="166"/>
    </row>
    <row r="49" spans="1:19" s="158" customFormat="1" ht="17.25" customHeight="1" thickBot="1" x14ac:dyDescent="0.25">
      <c r="A49" s="297" t="str">
        <f>Global!A49</f>
        <v>GRUPO G (Group  G)</v>
      </c>
      <c r="B49" s="298"/>
      <c r="C49" s="299"/>
      <c r="D49" s="298"/>
      <c r="E49" s="300"/>
      <c r="F49" s="298"/>
      <c r="G49" s="300"/>
      <c r="H49" s="298"/>
      <c r="I49" s="301"/>
      <c r="J49" s="117"/>
      <c r="K49" s="302"/>
      <c r="L49" s="302"/>
      <c r="M49" s="303" t="str">
        <f t="shared" si="1"/>
        <v/>
      </c>
      <c r="N49" s="304"/>
      <c r="O49" s="166"/>
      <c r="P49" s="166"/>
      <c r="Q49" s="166"/>
      <c r="R49" s="166"/>
      <c r="S49" s="166"/>
    </row>
    <row r="50" spans="1:19" s="158" customFormat="1" ht="30.95" customHeight="1" thickBot="1" x14ac:dyDescent="0.25">
      <c r="A50" s="276">
        <f>Global!A50</f>
        <v>44889</v>
      </c>
      <c r="B50" s="305">
        <f>Global!B50</f>
        <v>0.54166666666666663</v>
      </c>
      <c r="C50" s="278">
        <f>Global!C50</f>
        <v>13</v>
      </c>
      <c r="D50" s="279" t="str">
        <f>Global!D50</f>
        <v>Brasil (Brazil)</v>
      </c>
      <c r="E50" s="280">
        <v>2</v>
      </c>
      <c r="F50" s="281" t="s">
        <v>4</v>
      </c>
      <c r="G50" s="280">
        <v>1</v>
      </c>
      <c r="H50" s="282" t="str">
        <f>Global!H50</f>
        <v>Serbia</v>
      </c>
      <c r="I50" s="283" t="str">
        <f t="shared" ref="I50:I55" si="13">IF(OR(E50="",G50=""),"",IF(E50&gt;G50,"L",IF(G50&gt;E50,"V","E")))</f>
        <v>L</v>
      </c>
      <c r="J50" s="284"/>
      <c r="K50" s="285">
        <f>IF(Global!E50="","",Global!E50)</f>
        <v>2</v>
      </c>
      <c r="L50" s="285">
        <f>IF(Global!G50="","",Global!G50)</f>
        <v>0</v>
      </c>
      <c r="M50" s="296" t="str">
        <f t="shared" si="1"/>
        <v>L</v>
      </c>
      <c r="N50" s="287">
        <f t="shared" ref="N50:N55" si="14">IF(M50="","",IF(AND(E50=K50,L50=G50),GPOSPuntosPorMarcador,0)+IF(M50=I50,GPOSPuntosPorGanador,0)+IF(E50-G50=K50-L50,GPOSPuntosPorDiferencia,0))</f>
        <v>1</v>
      </c>
      <c r="O50" s="166"/>
      <c r="P50" s="166"/>
      <c r="Q50" s="166"/>
      <c r="R50" s="166"/>
      <c r="S50" s="166"/>
    </row>
    <row r="51" spans="1:19" s="158" customFormat="1" ht="30.95" customHeight="1" thickBot="1" x14ac:dyDescent="0.25">
      <c r="A51" s="276">
        <f>Global!A51</f>
        <v>44889</v>
      </c>
      <c r="B51" s="306">
        <f>Global!B51</f>
        <v>0.16666666666666666</v>
      </c>
      <c r="C51" s="289">
        <f>Global!C51</f>
        <v>14</v>
      </c>
      <c r="D51" s="290" t="str">
        <f>Global!D51</f>
        <v>Suiza (Switzerland)</v>
      </c>
      <c r="E51" s="291">
        <v>1</v>
      </c>
      <c r="F51" s="292" t="s">
        <v>4</v>
      </c>
      <c r="G51" s="291">
        <v>0</v>
      </c>
      <c r="H51" s="293" t="str">
        <f>Global!H51</f>
        <v>Camerún (Cameroon)</v>
      </c>
      <c r="I51" s="283" t="str">
        <f t="shared" si="13"/>
        <v>L</v>
      </c>
      <c r="J51" s="284"/>
      <c r="K51" s="285">
        <f>IF(Global!E51="","",Global!E51)</f>
        <v>1</v>
      </c>
      <c r="L51" s="285">
        <f>IF(Global!G51="","",Global!G51)</f>
        <v>0</v>
      </c>
      <c r="M51" s="296" t="str">
        <f t="shared" si="1"/>
        <v>L</v>
      </c>
      <c r="N51" s="287">
        <f t="shared" si="14"/>
        <v>3</v>
      </c>
      <c r="O51" s="166"/>
      <c r="P51" s="166"/>
      <c r="Q51" s="166"/>
      <c r="R51" s="166"/>
      <c r="S51" s="166"/>
    </row>
    <row r="52" spans="1:19" s="158" customFormat="1" ht="30.95" customHeight="1" thickBot="1" x14ac:dyDescent="0.25">
      <c r="A52" s="276">
        <f>Global!A52</f>
        <v>44893</v>
      </c>
      <c r="B52" s="306">
        <f>Global!B52</f>
        <v>0.41666666666666669</v>
      </c>
      <c r="C52" s="289">
        <f>Global!C52</f>
        <v>29</v>
      </c>
      <c r="D52" s="290" t="str">
        <f>Global!D52</f>
        <v>Brasil (Brazil)</v>
      </c>
      <c r="E52" s="291">
        <v>2</v>
      </c>
      <c r="F52" s="292" t="s">
        <v>4</v>
      </c>
      <c r="G52" s="291">
        <v>0</v>
      </c>
      <c r="H52" s="293" t="str">
        <f>Global!H52</f>
        <v>Suiza (Switzerland)</v>
      </c>
      <c r="I52" s="283" t="str">
        <f t="shared" si="13"/>
        <v>L</v>
      </c>
      <c r="J52" s="284"/>
      <c r="K52" s="285">
        <f>IF(Global!E52="","",Global!E52)</f>
        <v>1</v>
      </c>
      <c r="L52" s="285">
        <f>IF(Global!G52="","",Global!G52)</f>
        <v>0</v>
      </c>
      <c r="M52" s="296" t="str">
        <f t="shared" si="1"/>
        <v>L</v>
      </c>
      <c r="N52" s="287">
        <f t="shared" si="14"/>
        <v>1</v>
      </c>
      <c r="O52" s="166"/>
      <c r="P52" s="166"/>
      <c r="Q52" s="166"/>
      <c r="R52" s="166"/>
      <c r="S52" s="166"/>
    </row>
    <row r="53" spans="1:19" s="158" customFormat="1" ht="30.95" customHeight="1" thickBot="1" x14ac:dyDescent="0.25">
      <c r="A53" s="276">
        <f>Global!A53</f>
        <v>44893</v>
      </c>
      <c r="B53" s="306">
        <f>Global!B53</f>
        <v>0.16666666666666666</v>
      </c>
      <c r="C53" s="289">
        <f>Global!C53</f>
        <v>30</v>
      </c>
      <c r="D53" s="290" t="str">
        <f>Global!D53</f>
        <v>Camerún (Cameroon)</v>
      </c>
      <c r="E53" s="291">
        <v>0</v>
      </c>
      <c r="F53" s="292" t="s">
        <v>4</v>
      </c>
      <c r="G53" s="291">
        <v>0</v>
      </c>
      <c r="H53" s="293" t="str">
        <f>Global!H53</f>
        <v>Serbia</v>
      </c>
      <c r="I53" s="283" t="str">
        <f t="shared" si="13"/>
        <v>E</v>
      </c>
      <c r="J53" s="284"/>
      <c r="K53" s="285">
        <f>IF(Global!E53="","",Global!E53)</f>
        <v>3</v>
      </c>
      <c r="L53" s="285">
        <f>IF(Global!G53="","",Global!G53)</f>
        <v>3</v>
      </c>
      <c r="M53" s="296" t="str">
        <f t="shared" si="1"/>
        <v>E</v>
      </c>
      <c r="N53" s="287">
        <f t="shared" si="14"/>
        <v>2</v>
      </c>
      <c r="O53" s="166"/>
      <c r="P53" s="166"/>
      <c r="Q53" s="166"/>
      <c r="R53" s="166"/>
      <c r="S53" s="166"/>
    </row>
    <row r="54" spans="1:19" s="158" customFormat="1" ht="30.95" customHeight="1" thickBot="1" x14ac:dyDescent="0.25">
      <c r="A54" s="276">
        <f>Global!A54</f>
        <v>44897</v>
      </c>
      <c r="B54" s="306">
        <f>Global!B54</f>
        <v>0.54166666666666663</v>
      </c>
      <c r="C54" s="289">
        <f>Global!C54</f>
        <v>45</v>
      </c>
      <c r="D54" s="290" t="str">
        <f>Global!D54</f>
        <v>Camerún (Cameroon)</v>
      </c>
      <c r="E54" s="291">
        <v>0</v>
      </c>
      <c r="F54" s="292" t="s">
        <v>4</v>
      </c>
      <c r="G54" s="291">
        <v>3</v>
      </c>
      <c r="H54" s="293" t="str">
        <f>Global!H54</f>
        <v>Brasil (Brazil)</v>
      </c>
      <c r="I54" s="283" t="str">
        <f t="shared" si="13"/>
        <v>V</v>
      </c>
      <c r="J54" s="284"/>
      <c r="K54" s="285">
        <f>IF(Global!E54="","",Global!E54)</f>
        <v>1</v>
      </c>
      <c r="L54" s="285">
        <f>IF(Global!G54="","",Global!G54)</f>
        <v>0</v>
      </c>
      <c r="M54" s="296" t="str">
        <f t="shared" si="1"/>
        <v>L</v>
      </c>
      <c r="N54" s="287">
        <f t="shared" si="14"/>
        <v>0</v>
      </c>
      <c r="O54" s="166"/>
      <c r="P54" s="166"/>
      <c r="Q54" s="166"/>
      <c r="R54" s="166"/>
      <c r="S54" s="166"/>
    </row>
    <row r="55" spans="1:19" s="158" customFormat="1" ht="30.95" customHeight="1" thickBot="1" x14ac:dyDescent="0.25">
      <c r="A55" s="276">
        <f>Global!A55</f>
        <v>44897</v>
      </c>
      <c r="B55" s="306">
        <f>Global!B55</f>
        <v>0.54166666666666663</v>
      </c>
      <c r="C55" s="289">
        <f>Global!C55</f>
        <v>46</v>
      </c>
      <c r="D55" s="290" t="str">
        <f>Global!D55</f>
        <v>Serbia</v>
      </c>
      <c r="E55" s="291">
        <v>2</v>
      </c>
      <c r="F55" s="292" t="s">
        <v>4</v>
      </c>
      <c r="G55" s="291">
        <v>1</v>
      </c>
      <c r="H55" s="293" t="str">
        <f>Global!H55</f>
        <v>Suiza (Switzerland)</v>
      </c>
      <c r="I55" s="283" t="str">
        <f t="shared" si="13"/>
        <v>L</v>
      </c>
      <c r="J55" s="284"/>
      <c r="K55" s="285">
        <f>IF(Global!E55="","",Global!E55)</f>
        <v>2</v>
      </c>
      <c r="L55" s="285">
        <f>IF(Global!G55="","",Global!G55)</f>
        <v>3</v>
      </c>
      <c r="M55" s="296" t="str">
        <f t="shared" si="1"/>
        <v>V</v>
      </c>
      <c r="N55" s="287">
        <f t="shared" si="14"/>
        <v>0</v>
      </c>
      <c r="O55" s="166"/>
      <c r="P55" s="166"/>
      <c r="Q55" s="166"/>
      <c r="R55" s="166"/>
      <c r="S55" s="166"/>
    </row>
    <row r="56" spans="1:19" s="158" customFormat="1" ht="17.25" customHeight="1" thickBot="1" x14ac:dyDescent="0.25">
      <c r="A56" s="297" t="str">
        <f>Global!A56</f>
        <v>GRUPO H (Group H)</v>
      </c>
      <c r="B56" s="298"/>
      <c r="C56" s="299"/>
      <c r="D56" s="298"/>
      <c r="E56" s="300"/>
      <c r="F56" s="298"/>
      <c r="G56" s="300"/>
      <c r="H56" s="298"/>
      <c r="I56" s="301"/>
      <c r="J56" s="117"/>
      <c r="K56" s="302"/>
      <c r="L56" s="302"/>
      <c r="M56" s="303" t="str">
        <f t="shared" si="1"/>
        <v/>
      </c>
      <c r="N56" s="304"/>
      <c r="O56" s="166"/>
      <c r="P56" s="166"/>
      <c r="Q56" s="166"/>
      <c r="R56" s="166"/>
      <c r="S56" s="166"/>
    </row>
    <row r="57" spans="1:19" s="158" customFormat="1" ht="30.95" customHeight="1" thickBot="1" x14ac:dyDescent="0.25">
      <c r="A57" s="276">
        <f>Global!A57</f>
        <v>44889</v>
      </c>
      <c r="B57" s="305">
        <f>Global!B57</f>
        <v>0.41666666666666669</v>
      </c>
      <c r="C57" s="278">
        <f>Global!C57</f>
        <v>15</v>
      </c>
      <c r="D57" s="279" t="str">
        <f>Global!D57</f>
        <v>Portugal</v>
      </c>
      <c r="E57" s="280">
        <v>2</v>
      </c>
      <c r="F57" s="281" t="s">
        <v>4</v>
      </c>
      <c r="G57" s="280">
        <v>0</v>
      </c>
      <c r="H57" s="282" t="str">
        <f>Global!H57</f>
        <v>Ghana</v>
      </c>
      <c r="I57" s="283" t="str">
        <f t="shared" ref="I57:I62" si="15">IF(OR(E57="",G57=""),"",IF(E57&gt;G57,"L",IF(G57&gt;E57,"V","E")))</f>
        <v>L</v>
      </c>
      <c r="J57" s="284"/>
      <c r="K57" s="285">
        <f>IF(Global!E57="","",Global!E57)</f>
        <v>3</v>
      </c>
      <c r="L57" s="285">
        <f>IF(Global!G57="","",Global!G57)</f>
        <v>2</v>
      </c>
      <c r="M57" s="296" t="str">
        <f t="shared" si="1"/>
        <v>L</v>
      </c>
      <c r="N57" s="287">
        <f t="shared" ref="N57:N62" si="16">IF(M57="","",IF(AND(E57=K57,L57=G57),GPOSPuntosPorMarcador,0)+IF(M57=I57,GPOSPuntosPorGanador,0)+IF(E57-G57=K57-L57,GPOSPuntosPorDiferencia,0))</f>
        <v>1</v>
      </c>
      <c r="O57" s="166"/>
      <c r="P57" s="166"/>
      <c r="Q57" s="166"/>
      <c r="R57" s="166"/>
      <c r="S57" s="166"/>
    </row>
    <row r="58" spans="1:19" s="158" customFormat="1" ht="30.95" customHeight="1" thickBot="1" x14ac:dyDescent="0.25">
      <c r="A58" s="276">
        <f>Global!A58</f>
        <v>44889</v>
      </c>
      <c r="B58" s="306">
        <f>Global!B58</f>
        <v>0.29166666666666669</v>
      </c>
      <c r="C58" s="289">
        <f>Global!C58</f>
        <v>16</v>
      </c>
      <c r="D58" s="290" t="str">
        <f>Global!D58</f>
        <v>Uruguay</v>
      </c>
      <c r="E58" s="280">
        <v>2</v>
      </c>
      <c r="F58" s="292" t="s">
        <v>4</v>
      </c>
      <c r="G58" s="291">
        <v>1</v>
      </c>
      <c r="H58" s="293" t="str">
        <f>Global!H58</f>
        <v>Corea del Sur (S. Korea)</v>
      </c>
      <c r="I58" s="283" t="str">
        <f t="shared" si="15"/>
        <v>L</v>
      </c>
      <c r="J58" s="284"/>
      <c r="K58" s="285">
        <f>IF(Global!E58="","",Global!E58)</f>
        <v>0</v>
      </c>
      <c r="L58" s="285">
        <f>IF(Global!G58="","",Global!G58)</f>
        <v>0</v>
      </c>
      <c r="M58" s="296" t="str">
        <f t="shared" si="1"/>
        <v>E</v>
      </c>
      <c r="N58" s="287">
        <f t="shared" si="16"/>
        <v>0</v>
      </c>
      <c r="O58" s="166"/>
      <c r="P58" s="166"/>
      <c r="Q58" s="166"/>
      <c r="R58" s="166"/>
      <c r="S58" s="166"/>
    </row>
    <row r="59" spans="1:19" s="158" customFormat="1" ht="30.95" customHeight="1" thickBot="1" x14ac:dyDescent="0.25">
      <c r="A59" s="276">
        <f>Global!A59</f>
        <v>44893</v>
      </c>
      <c r="B59" s="306">
        <f>Global!B59</f>
        <v>0.54166666666666663</v>
      </c>
      <c r="C59" s="289">
        <f>Global!C59</f>
        <v>31</v>
      </c>
      <c r="D59" s="290" t="str">
        <f>Global!D59</f>
        <v>Portugal</v>
      </c>
      <c r="E59" s="291">
        <v>0</v>
      </c>
      <c r="F59" s="292" t="s">
        <v>4</v>
      </c>
      <c r="G59" s="291">
        <v>0</v>
      </c>
      <c r="H59" s="293" t="str">
        <f>Global!H59</f>
        <v>Uruguay</v>
      </c>
      <c r="I59" s="283" t="str">
        <f t="shared" si="15"/>
        <v>E</v>
      </c>
      <c r="J59" s="284"/>
      <c r="K59" s="285">
        <f>IF(Global!E59="","",Global!E59)</f>
        <v>2</v>
      </c>
      <c r="L59" s="285">
        <f>IF(Global!G59="","",Global!G59)</f>
        <v>0</v>
      </c>
      <c r="M59" s="296" t="str">
        <f t="shared" si="1"/>
        <v>L</v>
      </c>
      <c r="N59" s="287">
        <f t="shared" si="16"/>
        <v>0</v>
      </c>
      <c r="O59" s="166"/>
      <c r="P59" s="166"/>
      <c r="Q59" s="166"/>
      <c r="R59" s="166"/>
      <c r="S59" s="166"/>
    </row>
    <row r="60" spans="1:19" s="158" customFormat="1" ht="30.95" customHeight="1" thickBot="1" x14ac:dyDescent="0.25">
      <c r="A60" s="276">
        <f>Global!A60</f>
        <v>44893</v>
      </c>
      <c r="B60" s="306">
        <f>Global!B60</f>
        <v>0.29166666666666669</v>
      </c>
      <c r="C60" s="289">
        <f>Global!C60</f>
        <v>32</v>
      </c>
      <c r="D60" s="290" t="str">
        <f>Global!D60</f>
        <v>Corea del Sur (S. Korea)</v>
      </c>
      <c r="E60" s="280">
        <v>3</v>
      </c>
      <c r="F60" s="292" t="s">
        <v>4</v>
      </c>
      <c r="G60" s="291">
        <v>1</v>
      </c>
      <c r="H60" s="293" t="str">
        <f>Global!H60</f>
        <v>Ghana</v>
      </c>
      <c r="I60" s="283" t="str">
        <f t="shared" si="15"/>
        <v>L</v>
      </c>
      <c r="J60" s="284"/>
      <c r="K60" s="285">
        <f>IF(Global!E60="","",Global!E60)</f>
        <v>2</v>
      </c>
      <c r="L60" s="285">
        <f>IF(Global!G60="","",Global!G60)</f>
        <v>3</v>
      </c>
      <c r="M60" s="296" t="str">
        <f t="shared" si="1"/>
        <v>V</v>
      </c>
      <c r="N60" s="287">
        <f t="shared" si="16"/>
        <v>0</v>
      </c>
      <c r="O60" s="166"/>
      <c r="P60" s="166"/>
      <c r="Q60" s="166"/>
      <c r="R60" s="166"/>
      <c r="S60" s="166"/>
    </row>
    <row r="61" spans="1:19" s="158" customFormat="1" ht="30.95" customHeight="1" thickBot="1" x14ac:dyDescent="0.25">
      <c r="A61" s="276">
        <f>Global!A61</f>
        <v>44897</v>
      </c>
      <c r="B61" s="306">
        <f>Global!B61</f>
        <v>0.375</v>
      </c>
      <c r="C61" s="289">
        <f>Global!C61</f>
        <v>47</v>
      </c>
      <c r="D61" s="290" t="str">
        <f>Global!D61</f>
        <v>Corea del Sur (S. Korea)</v>
      </c>
      <c r="E61" s="291">
        <v>1</v>
      </c>
      <c r="F61" s="292" t="s">
        <v>4</v>
      </c>
      <c r="G61" s="291">
        <v>3</v>
      </c>
      <c r="H61" s="293" t="str">
        <f>Global!H61</f>
        <v>Portugal</v>
      </c>
      <c r="I61" s="283" t="str">
        <f t="shared" si="15"/>
        <v>V</v>
      </c>
      <c r="J61" s="284"/>
      <c r="K61" s="285">
        <f>IF(Global!E61="","",Global!E61)</f>
        <v>2</v>
      </c>
      <c r="L61" s="285">
        <f>IF(Global!G61="","",Global!G61)</f>
        <v>1</v>
      </c>
      <c r="M61" s="296" t="str">
        <f t="shared" si="1"/>
        <v>L</v>
      </c>
      <c r="N61" s="287">
        <f t="shared" si="16"/>
        <v>0</v>
      </c>
      <c r="O61" s="166"/>
      <c r="P61" s="166"/>
      <c r="Q61" s="166"/>
      <c r="R61" s="166"/>
      <c r="S61" s="166"/>
    </row>
    <row r="62" spans="1:19" s="158" customFormat="1" ht="30.95" customHeight="1" thickBot="1" x14ac:dyDescent="0.25">
      <c r="A62" s="276">
        <f>Global!A62</f>
        <v>44897</v>
      </c>
      <c r="B62" s="306">
        <f>Global!B62</f>
        <v>0.375</v>
      </c>
      <c r="C62" s="289">
        <f>Global!C62</f>
        <v>48</v>
      </c>
      <c r="D62" s="290" t="str">
        <f>Global!D62</f>
        <v>Ghana</v>
      </c>
      <c r="E62" s="291">
        <v>0</v>
      </c>
      <c r="F62" s="292" t="s">
        <v>4</v>
      </c>
      <c r="G62" s="291">
        <v>1</v>
      </c>
      <c r="H62" s="293" t="str">
        <f>Global!H62</f>
        <v>Uruguay</v>
      </c>
      <c r="I62" s="283" t="str">
        <f t="shared" si="15"/>
        <v>V</v>
      </c>
      <c r="J62" s="284"/>
      <c r="K62" s="285">
        <f>IF(Global!E62="","",Global!E62)</f>
        <v>0</v>
      </c>
      <c r="L62" s="285">
        <f>IF(Global!G62="","",Global!G62)</f>
        <v>2</v>
      </c>
      <c r="M62" s="296" t="str">
        <f t="shared" si="1"/>
        <v>V</v>
      </c>
      <c r="N62" s="287">
        <f t="shared" si="16"/>
        <v>1</v>
      </c>
      <c r="O62" s="166"/>
      <c r="P62" s="166"/>
      <c r="Q62" s="166"/>
      <c r="R62" s="166"/>
      <c r="S62" s="166"/>
    </row>
    <row r="63" spans="1:19" s="158" customFormat="1" ht="17.25" customHeight="1" thickBot="1" x14ac:dyDescent="0.25">
      <c r="A63" s="297" t="str">
        <f>Global!A63</f>
        <v>OCTAVOS DE FINAL (Round of 16)</v>
      </c>
      <c r="B63" s="312"/>
      <c r="C63" s="313"/>
      <c r="D63" s="298"/>
      <c r="E63" s="300"/>
      <c r="F63" s="298"/>
      <c r="G63" s="300"/>
      <c r="H63" s="298"/>
      <c r="I63" s="301"/>
      <c r="J63" s="117"/>
      <c r="K63" s="302"/>
      <c r="L63" s="302"/>
      <c r="M63" s="303" t="str">
        <f t="shared" si="1"/>
        <v/>
      </c>
      <c r="N63" s="304"/>
      <c r="O63" s="166"/>
      <c r="P63" s="166"/>
      <c r="Q63" s="166"/>
      <c r="R63" s="166"/>
      <c r="S63" s="166"/>
    </row>
    <row r="64" spans="1:19" s="158" customFormat="1" ht="30.95" customHeight="1" thickBot="1" x14ac:dyDescent="0.25">
      <c r="A64" s="276">
        <f>Global!A64</f>
        <v>44898</v>
      </c>
      <c r="B64" s="305">
        <f>Global!B64</f>
        <v>0.375</v>
      </c>
      <c r="C64" s="278">
        <f>Global!C64</f>
        <v>49</v>
      </c>
      <c r="D64" s="281" t="str">
        <f>Global!D64</f>
        <v>Holanda (Holland)</v>
      </c>
      <c r="E64" s="280">
        <v>0</v>
      </c>
      <c r="F64" s="281" t="s">
        <v>4</v>
      </c>
      <c r="G64" s="280">
        <v>0</v>
      </c>
      <c r="H64" s="314" t="str">
        <f>Global!H64</f>
        <v>Estados Unidos (USA)</v>
      </c>
      <c r="I64" s="283" t="str">
        <f t="shared" ref="I64:I71" si="17">IF(OR(E64="",G64=""),"",IF(E64&gt;G64,"L",IF(G64&gt;E64,"V","E")))</f>
        <v>E</v>
      </c>
      <c r="J64" s="284"/>
      <c r="K64" s="285">
        <f>IF(Global!E64="","",Global!E64)</f>
        <v>3</v>
      </c>
      <c r="L64" s="285">
        <f>IF(Global!G64="","",Global!G64)</f>
        <v>1</v>
      </c>
      <c r="M64" s="296" t="str">
        <f t="shared" si="1"/>
        <v>L</v>
      </c>
      <c r="N64" s="287">
        <f t="shared" ref="N64:N71" si="18">IF(M64="","",IF(AND(E64=K64,L64=G64),OCTPuntosPorMarcador,0)+IF(M64=I64,OCTPuntosPorGanador,0)+IF(E64-G64=K64-L64,OCTPuntosPorDiferencia,0))</f>
        <v>0</v>
      </c>
      <c r="O64" s="166"/>
      <c r="P64" s="166"/>
      <c r="Q64" s="166"/>
      <c r="R64" s="166"/>
      <c r="S64" s="166"/>
    </row>
    <row r="65" spans="1:19" s="158" customFormat="1" ht="30.95" customHeight="1" thickBot="1" x14ac:dyDescent="0.25">
      <c r="A65" s="276">
        <f>Global!A65</f>
        <v>44898</v>
      </c>
      <c r="B65" s="306">
        <f>Global!B65</f>
        <v>0.54166666666666663</v>
      </c>
      <c r="C65" s="289">
        <f>Global!C65</f>
        <v>50</v>
      </c>
      <c r="D65" s="292" t="str">
        <f>Global!D65</f>
        <v>Argentina</v>
      </c>
      <c r="E65" s="291">
        <v>4</v>
      </c>
      <c r="F65" s="292" t="s">
        <v>4</v>
      </c>
      <c r="G65" s="291">
        <v>0</v>
      </c>
      <c r="H65" s="315" t="str">
        <f>Global!H65</f>
        <v>Australia</v>
      </c>
      <c r="I65" s="283" t="str">
        <f t="shared" si="17"/>
        <v>L</v>
      </c>
      <c r="J65" s="284"/>
      <c r="K65" s="285">
        <f>IF(Global!E65="","",Global!E65)</f>
        <v>2</v>
      </c>
      <c r="L65" s="285">
        <f>IF(Global!G65="","",Global!G65)</f>
        <v>1</v>
      </c>
      <c r="M65" s="296" t="str">
        <f t="shared" si="1"/>
        <v>L</v>
      </c>
      <c r="N65" s="287">
        <f t="shared" si="18"/>
        <v>3</v>
      </c>
      <c r="O65" s="166"/>
      <c r="P65" s="166"/>
      <c r="Q65" s="166"/>
      <c r="R65" s="166"/>
      <c r="S65" s="166"/>
    </row>
    <row r="66" spans="1:19" s="158" customFormat="1" ht="30.95" customHeight="1" thickBot="1" x14ac:dyDescent="0.25">
      <c r="A66" s="276">
        <f>Global!A66</f>
        <v>44899</v>
      </c>
      <c r="B66" s="306">
        <f>Global!B66</f>
        <v>0.375</v>
      </c>
      <c r="C66" s="289">
        <f>Global!C66</f>
        <v>51</v>
      </c>
      <c r="D66" s="292" t="str">
        <f>Global!D66</f>
        <v>Francia (France)</v>
      </c>
      <c r="E66" s="291">
        <v>1</v>
      </c>
      <c r="F66" s="292" t="s">
        <v>4</v>
      </c>
      <c r="G66" s="291">
        <v>0</v>
      </c>
      <c r="H66" s="315" t="str">
        <f>Global!H66</f>
        <v>Polonia (Poland)</v>
      </c>
      <c r="I66" s="283" t="str">
        <f t="shared" si="17"/>
        <v>L</v>
      </c>
      <c r="J66" s="284"/>
      <c r="K66" s="285">
        <f>IF(Global!E66="","",Global!E66)</f>
        <v>3</v>
      </c>
      <c r="L66" s="285">
        <f>IF(Global!G66="","",Global!G66)</f>
        <v>1</v>
      </c>
      <c r="M66" s="296" t="str">
        <f t="shared" si="1"/>
        <v>L</v>
      </c>
      <c r="N66" s="287">
        <f t="shared" si="18"/>
        <v>3</v>
      </c>
      <c r="O66" s="166"/>
      <c r="P66" s="166"/>
      <c r="Q66" s="166"/>
      <c r="R66" s="166"/>
      <c r="S66" s="166"/>
    </row>
    <row r="67" spans="1:19" s="158" customFormat="1" ht="30.95" customHeight="1" thickBot="1" x14ac:dyDescent="0.25">
      <c r="A67" s="276">
        <f>Global!A67</f>
        <v>44899</v>
      </c>
      <c r="B67" s="306">
        <f>Global!B67</f>
        <v>0.54166666666666663</v>
      </c>
      <c r="C67" s="289">
        <f>Global!C67</f>
        <v>52</v>
      </c>
      <c r="D67" s="292" t="str">
        <f>Global!D67</f>
        <v>Inglaterra (England)</v>
      </c>
      <c r="E67" s="291">
        <v>4</v>
      </c>
      <c r="F67" s="292" t="s">
        <v>4</v>
      </c>
      <c r="G67" s="291">
        <v>1</v>
      </c>
      <c r="H67" s="315" t="str">
        <f>Global!H67</f>
        <v>Senegal</v>
      </c>
      <c r="I67" s="283" t="str">
        <f t="shared" si="17"/>
        <v>L</v>
      </c>
      <c r="J67" s="284"/>
      <c r="K67" s="285">
        <f>IF(Global!E67="","",Global!E67)</f>
        <v>3</v>
      </c>
      <c r="L67" s="285">
        <f>IF(Global!G67="","",Global!G67)</f>
        <v>0</v>
      </c>
      <c r="M67" s="296" t="str">
        <f t="shared" si="1"/>
        <v>L</v>
      </c>
      <c r="N67" s="287">
        <f t="shared" si="18"/>
        <v>4</v>
      </c>
      <c r="O67" s="166"/>
      <c r="P67" s="166"/>
      <c r="Q67" s="166"/>
      <c r="R67" s="166"/>
      <c r="S67" s="166"/>
    </row>
    <row r="68" spans="1:19" s="158" customFormat="1" ht="30.95" customHeight="1" thickBot="1" x14ac:dyDescent="0.25">
      <c r="A68" s="276">
        <f>Global!A68</f>
        <v>44900</v>
      </c>
      <c r="B68" s="306">
        <f>Global!B68</f>
        <v>0.375</v>
      </c>
      <c r="C68" s="289">
        <f>Global!C68</f>
        <v>53</v>
      </c>
      <c r="D68" s="292" t="str">
        <f>Global!D68</f>
        <v>Japón (Japan)</v>
      </c>
      <c r="E68" s="291">
        <v>0</v>
      </c>
      <c r="F68" s="292" t="s">
        <v>4</v>
      </c>
      <c r="G68" s="291">
        <v>1</v>
      </c>
      <c r="H68" s="315" t="str">
        <f>Global!H68</f>
        <v>Croacia</v>
      </c>
      <c r="I68" s="283" t="str">
        <f t="shared" si="17"/>
        <v>V</v>
      </c>
      <c r="J68" s="284"/>
      <c r="K68" s="285">
        <f>IF(Global!E68="","",Global!E68)</f>
        <v>1</v>
      </c>
      <c r="L68" s="285">
        <f>IF(Global!G68="","",Global!G68)</f>
        <v>1</v>
      </c>
      <c r="M68" s="296" t="str">
        <f t="shared" si="1"/>
        <v>E</v>
      </c>
      <c r="N68" s="287">
        <f t="shared" si="18"/>
        <v>0</v>
      </c>
      <c r="O68" s="166"/>
      <c r="P68" s="166"/>
      <c r="Q68" s="166"/>
      <c r="R68" s="166"/>
      <c r="S68" s="166"/>
    </row>
    <row r="69" spans="1:19" s="158" customFormat="1" ht="30.95" customHeight="1" thickBot="1" x14ac:dyDescent="0.25">
      <c r="A69" s="276">
        <f>Global!A69</f>
        <v>44900</v>
      </c>
      <c r="B69" s="306">
        <f>Global!B69</f>
        <v>0.54166666666666663</v>
      </c>
      <c r="C69" s="289">
        <f>Global!C69</f>
        <v>54</v>
      </c>
      <c r="D69" s="292" t="str">
        <f>Global!D69</f>
        <v>Brasil (Brazil)</v>
      </c>
      <c r="E69" s="291">
        <v>1</v>
      </c>
      <c r="F69" s="292" t="s">
        <v>4</v>
      </c>
      <c r="G69" s="291">
        <v>0</v>
      </c>
      <c r="H69" s="315" t="str">
        <f>Global!H69</f>
        <v>Corea del Sur (S. Korea)</v>
      </c>
      <c r="I69" s="283" t="str">
        <f t="shared" si="17"/>
        <v>L</v>
      </c>
      <c r="J69" s="284"/>
      <c r="K69" s="285">
        <f>IF(Global!E69="","",Global!E69)</f>
        <v>4</v>
      </c>
      <c r="L69" s="285">
        <f>IF(Global!G69="","",Global!G69)</f>
        <v>1</v>
      </c>
      <c r="M69" s="296" t="str">
        <f t="shared" si="1"/>
        <v>L</v>
      </c>
      <c r="N69" s="287">
        <f t="shared" si="18"/>
        <v>3</v>
      </c>
      <c r="O69" s="166"/>
      <c r="P69" s="166"/>
      <c r="Q69" s="166"/>
      <c r="R69" s="166"/>
      <c r="S69" s="166"/>
    </row>
    <row r="70" spans="1:19" s="158" customFormat="1" ht="30.95" customHeight="1" thickBot="1" x14ac:dyDescent="0.25">
      <c r="A70" s="276">
        <f>Global!A70</f>
        <v>44901</v>
      </c>
      <c r="B70" s="306">
        <f>Global!B70</f>
        <v>0.375</v>
      </c>
      <c r="C70" s="289">
        <f>Global!C70</f>
        <v>55</v>
      </c>
      <c r="D70" s="292" t="str">
        <f>Global!D70</f>
        <v>Marruecos (Morocco)</v>
      </c>
      <c r="E70" s="291">
        <v>2</v>
      </c>
      <c r="F70" s="292" t="s">
        <v>4</v>
      </c>
      <c r="G70" s="291">
        <v>3</v>
      </c>
      <c r="H70" s="315" t="str">
        <f>Global!H70</f>
        <v>España (Spain)</v>
      </c>
      <c r="I70" s="283" t="str">
        <f t="shared" si="17"/>
        <v>V</v>
      </c>
      <c r="J70" s="284"/>
      <c r="K70" s="285">
        <f>IF(Global!E70="","",Global!E70)</f>
        <v>0</v>
      </c>
      <c r="L70" s="285">
        <f>IF(Global!G70="","",Global!G70)</f>
        <v>0</v>
      </c>
      <c r="M70" s="296" t="str">
        <f t="shared" si="1"/>
        <v>E</v>
      </c>
      <c r="N70" s="287">
        <f t="shared" si="18"/>
        <v>0</v>
      </c>
      <c r="O70" s="166"/>
      <c r="P70" s="166"/>
      <c r="Q70" s="166"/>
      <c r="R70" s="166"/>
      <c r="S70" s="166"/>
    </row>
    <row r="71" spans="1:19" s="158" customFormat="1" ht="30.95" customHeight="1" thickBot="1" x14ac:dyDescent="0.25">
      <c r="A71" s="276">
        <f>Global!A71</f>
        <v>44901</v>
      </c>
      <c r="B71" s="306">
        <f>Global!B71</f>
        <v>0.54166666666666663</v>
      </c>
      <c r="C71" s="289">
        <f>Global!C71</f>
        <v>56</v>
      </c>
      <c r="D71" s="292" t="str">
        <f>Global!D71</f>
        <v>Portugal</v>
      </c>
      <c r="E71" s="291">
        <v>2</v>
      </c>
      <c r="F71" s="292" t="s">
        <v>4</v>
      </c>
      <c r="G71" s="291">
        <v>1</v>
      </c>
      <c r="H71" s="315" t="str">
        <f>Global!H71</f>
        <v>Suiza (Switzerland)</v>
      </c>
      <c r="I71" s="283" t="str">
        <f t="shared" si="17"/>
        <v>L</v>
      </c>
      <c r="J71" s="284"/>
      <c r="K71" s="285">
        <f>IF(Global!E71="","",Global!E71)</f>
        <v>6</v>
      </c>
      <c r="L71" s="285">
        <f>IF(Global!G71="","",Global!G71)</f>
        <v>1</v>
      </c>
      <c r="M71" s="296" t="str">
        <f t="shared" si="1"/>
        <v>L</v>
      </c>
      <c r="N71" s="287">
        <f t="shared" si="18"/>
        <v>3</v>
      </c>
      <c r="O71" s="166"/>
      <c r="P71" s="166"/>
      <c r="Q71" s="166"/>
      <c r="R71" s="166"/>
      <c r="S71" s="166"/>
    </row>
    <row r="72" spans="1:19" s="158" customFormat="1" ht="17.25" customHeight="1" thickBot="1" x14ac:dyDescent="0.25">
      <c r="A72" s="297" t="str">
        <f>Global!A72</f>
        <v>CUARTOS DE FINAL (Quarterfinals)</v>
      </c>
      <c r="B72" s="312"/>
      <c r="C72" s="313"/>
      <c r="D72" s="298"/>
      <c r="E72" s="300"/>
      <c r="F72" s="298"/>
      <c r="G72" s="300" t="s">
        <v>73</v>
      </c>
      <c r="H72" s="298"/>
      <c r="I72" s="301"/>
      <c r="J72" s="117"/>
      <c r="K72" s="302"/>
      <c r="L72" s="302"/>
      <c r="M72" s="303" t="str">
        <f t="shared" ref="M72:M83" si="19">IF(OR(K72="",L72=""),"",IF(K72&gt;L72,"L",IF(L72&gt;K72,"V","E")))</f>
        <v/>
      </c>
      <c r="N72" s="304"/>
      <c r="O72" s="166"/>
      <c r="P72" s="166"/>
      <c r="Q72" s="166"/>
      <c r="R72" s="166"/>
      <c r="S72" s="166"/>
    </row>
    <row r="73" spans="1:19" s="158" customFormat="1" ht="30.95" customHeight="1" thickBot="1" x14ac:dyDescent="0.25">
      <c r="A73" s="276">
        <f>Global!A73</f>
        <v>44904</v>
      </c>
      <c r="B73" s="305">
        <f>Global!B73</f>
        <v>0.375</v>
      </c>
      <c r="C73" s="278">
        <f>Global!C73</f>
        <v>57</v>
      </c>
      <c r="D73" s="292" t="str">
        <f>Global!D73</f>
        <v>Croacia</v>
      </c>
      <c r="E73" s="280">
        <v>0</v>
      </c>
      <c r="F73" s="281" t="s">
        <v>4</v>
      </c>
      <c r="G73" s="280">
        <v>2</v>
      </c>
      <c r="H73" s="315" t="str">
        <f>Global!H73</f>
        <v>Brasil (Brazil)</v>
      </c>
      <c r="I73" s="283" t="str">
        <f>IF(OR(E73="",G73=""),"",IF(E73&gt;G73,"L",IF(G73&gt;E73,"V","E")))</f>
        <v>V</v>
      </c>
      <c r="J73" s="284"/>
      <c r="K73" s="285">
        <f>IF(Global!E73="","",Global!E73)</f>
        <v>0</v>
      </c>
      <c r="L73" s="285">
        <f>IF(Global!G73="","",Global!G73)</f>
        <v>0</v>
      </c>
      <c r="M73" s="296" t="str">
        <f t="shared" si="19"/>
        <v>E</v>
      </c>
      <c r="N73" s="287">
        <f>IF(M73="","",IF(AND(E73=K73,L73=G73),CTOSPuntosPorMarcador,0)+IF(M73=I73,CTOSPuntosPorGanador,0)+IF(E73-G73=K73-L73,CTOSPuntosPorDiferencia,0))</f>
        <v>0</v>
      </c>
      <c r="O73" s="166"/>
      <c r="P73" s="166"/>
      <c r="Q73" s="166"/>
      <c r="R73" s="166"/>
      <c r="S73" s="166"/>
    </row>
    <row r="74" spans="1:19" s="158" customFormat="1" ht="30.95" customHeight="1" thickBot="1" x14ac:dyDescent="0.25">
      <c r="A74" s="276">
        <f>Global!A74</f>
        <v>44904</v>
      </c>
      <c r="B74" s="306">
        <f>Global!B74</f>
        <v>0.54166666666666663</v>
      </c>
      <c r="C74" s="289">
        <f>Global!C74</f>
        <v>58</v>
      </c>
      <c r="D74" s="292" t="str">
        <f>Global!D74</f>
        <v>Holanda (Holland)</v>
      </c>
      <c r="E74" s="291">
        <v>0</v>
      </c>
      <c r="F74" s="292" t="s">
        <v>4</v>
      </c>
      <c r="G74" s="280">
        <v>3</v>
      </c>
      <c r="H74" s="315" t="str">
        <f>Global!H74</f>
        <v>Argentina</v>
      </c>
      <c r="I74" s="283" t="str">
        <f>IF(OR(E74="",G74=""),"",IF(E74&gt;G74,"L",IF(G74&gt;E74,"V","E")))</f>
        <v>V</v>
      </c>
      <c r="J74" s="284"/>
      <c r="K74" s="285">
        <f>IF(Global!E74="","",Global!E74)</f>
        <v>2</v>
      </c>
      <c r="L74" s="285">
        <f>IF(Global!G74="","",Global!G74)</f>
        <v>2</v>
      </c>
      <c r="M74" s="296" t="str">
        <f t="shared" si="19"/>
        <v>E</v>
      </c>
      <c r="N74" s="287">
        <f>IF(M74="","",IF(AND(E74=K74,L74=G74),CTOSPuntosPorMarcador,0)+IF(M74=I74,CTOSPuntosPorGanador,0)+IF(E74-G74=K74-L74,CTOSPuntosPorDiferencia,0))</f>
        <v>0</v>
      </c>
      <c r="O74" s="166"/>
      <c r="P74" s="166"/>
      <c r="Q74" s="166"/>
      <c r="R74" s="166"/>
      <c r="S74" s="166"/>
    </row>
    <row r="75" spans="1:19" s="158" customFormat="1" ht="30.95" customHeight="1" thickBot="1" x14ac:dyDescent="0.25">
      <c r="A75" s="276">
        <f>Global!A75</f>
        <v>44905</v>
      </c>
      <c r="B75" s="306">
        <f>Global!B75</f>
        <v>0.375</v>
      </c>
      <c r="C75" s="289">
        <f>Global!C75</f>
        <v>59</v>
      </c>
      <c r="D75" s="292" t="str">
        <f>Global!D75</f>
        <v>Marruecos (Morocco)</v>
      </c>
      <c r="E75" s="291">
        <v>1</v>
      </c>
      <c r="F75" s="292" t="s">
        <v>4</v>
      </c>
      <c r="G75" s="280">
        <v>2</v>
      </c>
      <c r="H75" s="315" t="str">
        <f>Global!H75</f>
        <v>Portugal</v>
      </c>
      <c r="I75" s="283" t="str">
        <f>IF(OR(E75="",G75=""),"",IF(E75&gt;G75,"L",IF(G75&gt;E75,"V","E")))</f>
        <v>V</v>
      </c>
      <c r="J75" s="284"/>
      <c r="K75" s="285">
        <f>IF(Global!E75="","",Global!E75)</f>
        <v>1</v>
      </c>
      <c r="L75" s="285">
        <f>IF(Global!G75="","",Global!G75)</f>
        <v>0</v>
      </c>
      <c r="M75" s="296" t="str">
        <f t="shared" si="19"/>
        <v>L</v>
      </c>
      <c r="N75" s="287">
        <f>IF(M75="","",IF(AND(E75=K75,L75=G75),CTOSPuntosPorMarcador,0)+IF(M75=I75,CTOSPuntosPorGanador,0)+IF(E75-G75=K75-L75,CTOSPuntosPorDiferencia,0))</f>
        <v>0</v>
      </c>
      <c r="O75" s="166"/>
      <c r="P75" s="166"/>
      <c r="Q75" s="166"/>
      <c r="R75" s="166"/>
      <c r="S75" s="166"/>
    </row>
    <row r="76" spans="1:19" s="158" customFormat="1" ht="30.95" customHeight="1" thickBot="1" x14ac:dyDescent="0.25">
      <c r="A76" s="276">
        <f>Global!A76</f>
        <v>44905</v>
      </c>
      <c r="B76" s="306">
        <f>Global!B76</f>
        <v>0.54166666666666663</v>
      </c>
      <c r="C76" s="289">
        <f>Global!C76</f>
        <v>60</v>
      </c>
      <c r="D76" s="292" t="str">
        <f>Global!D76</f>
        <v>Francia (France)</v>
      </c>
      <c r="E76" s="291">
        <v>0</v>
      </c>
      <c r="F76" s="292" t="s">
        <v>4</v>
      </c>
      <c r="G76" s="280">
        <v>1</v>
      </c>
      <c r="H76" s="315" t="str">
        <f>Global!H76</f>
        <v>Inglaterra (England)</v>
      </c>
      <c r="I76" s="283" t="str">
        <f>IF(OR(E76="",G76=""),"",IF(E76&gt;G76,"L",IF(G76&gt;E76,"V","E")))</f>
        <v>V</v>
      </c>
      <c r="J76" s="284"/>
      <c r="K76" s="285">
        <f>IF(Global!E76="","",Global!E76)</f>
        <v>2</v>
      </c>
      <c r="L76" s="285">
        <f>IF(Global!G76="","",Global!G76)</f>
        <v>1</v>
      </c>
      <c r="M76" s="296" t="str">
        <f t="shared" si="19"/>
        <v>L</v>
      </c>
      <c r="N76" s="287">
        <f>IF(M76="","",IF(AND(E76=K76,L76=G76),CTOSPuntosPorMarcador,0)+IF(M76=I76,CTOSPuntosPorGanador,0)+IF(E76-G76=K76-L76,CTOSPuntosPorDiferencia,0))</f>
        <v>0</v>
      </c>
      <c r="O76" s="166"/>
      <c r="P76" s="166"/>
      <c r="Q76" s="166"/>
      <c r="R76" s="166"/>
      <c r="S76" s="166"/>
    </row>
    <row r="77" spans="1:19" s="158" customFormat="1" ht="17.25" customHeight="1" thickBot="1" x14ac:dyDescent="0.25">
      <c r="A77" s="297" t="str">
        <f>Global!A77</f>
        <v>SEMIFINALES (Semifinals)</v>
      </c>
      <c r="B77" s="298"/>
      <c r="C77" s="299"/>
      <c r="D77" s="298"/>
      <c r="E77" s="300"/>
      <c r="F77" s="298"/>
      <c r="G77" s="300"/>
      <c r="H77" s="298"/>
      <c r="I77" s="301"/>
      <c r="J77" s="117"/>
      <c r="K77" s="302"/>
      <c r="L77" s="302"/>
      <c r="M77" s="303" t="str">
        <f t="shared" si="19"/>
        <v/>
      </c>
      <c r="N77" s="304"/>
      <c r="O77" s="166"/>
      <c r="P77" s="166"/>
      <c r="Q77" s="166"/>
      <c r="R77" s="166"/>
      <c r="S77" s="166"/>
    </row>
    <row r="78" spans="1:19" s="158" customFormat="1" ht="30.95" customHeight="1" thickBot="1" x14ac:dyDescent="0.25">
      <c r="A78" s="276">
        <f>Global!A78</f>
        <v>44908</v>
      </c>
      <c r="B78" s="305">
        <f>Global!B78</f>
        <v>0.54166666666666663</v>
      </c>
      <c r="C78" s="278">
        <f>Global!C78</f>
        <v>61</v>
      </c>
      <c r="D78" s="281" t="str">
        <f>Global!D78</f>
        <v>Croacia</v>
      </c>
      <c r="E78" s="280">
        <v>0</v>
      </c>
      <c r="F78" s="281" t="s">
        <v>4</v>
      </c>
      <c r="G78" s="280">
        <v>1</v>
      </c>
      <c r="H78" s="314" t="str">
        <f>Global!H78</f>
        <v>Argentina</v>
      </c>
      <c r="I78" s="283" t="str">
        <f>IF(OR(E78="",G78=""),"",IF(E78&gt;G78,"L",IF(G78&gt;E78,"V","E")))</f>
        <v>V</v>
      </c>
      <c r="J78" s="284"/>
      <c r="K78" s="285">
        <f>IF(Global!E78="","",Global!E78)</f>
        <v>0</v>
      </c>
      <c r="L78" s="285">
        <f>IF(Global!G78="","",Global!G78)</f>
        <v>3</v>
      </c>
      <c r="M78" s="296" t="str">
        <f t="shared" si="19"/>
        <v>V</v>
      </c>
      <c r="N78" s="287">
        <f>IF(M78="","",IF(AND(E78=K78,L78=G78),SEMIPuntosPorMarcador,0)+IF(M78=I78,SEMIPuntosPorGanador,0)+IF(E78-G78=K78-L78,SEMIPuntosPorDiferencia,0))</f>
        <v>7</v>
      </c>
      <c r="O78" s="166"/>
      <c r="P78" s="166"/>
      <c r="Q78" s="166"/>
      <c r="R78" s="166"/>
      <c r="S78" s="166"/>
    </row>
    <row r="79" spans="1:19" s="158" customFormat="1" ht="30.95" customHeight="1" thickBot="1" x14ac:dyDescent="0.25">
      <c r="A79" s="276">
        <f>Global!A79</f>
        <v>44909</v>
      </c>
      <c r="B79" s="306">
        <f>Global!B79</f>
        <v>0.54166666666666663</v>
      </c>
      <c r="C79" s="289">
        <f>Global!C79</f>
        <v>62</v>
      </c>
      <c r="D79" s="292" t="str">
        <f>Global!D79</f>
        <v>Marruecos (Morocco)</v>
      </c>
      <c r="E79" s="291">
        <v>0</v>
      </c>
      <c r="F79" s="292" t="s">
        <v>4</v>
      </c>
      <c r="G79" s="291">
        <v>0</v>
      </c>
      <c r="H79" s="315" t="str">
        <f>Global!H79</f>
        <v>Francia (France)</v>
      </c>
      <c r="I79" s="283" t="str">
        <f>IF(OR(E79="",G79=""),"",IF(E79&gt;G79,"L",IF(G79&gt;E79,"V","E")))</f>
        <v>E</v>
      </c>
      <c r="J79" s="284"/>
      <c r="K79" s="285">
        <f>IF(Global!E79="","",Global!E79)</f>
        <v>0</v>
      </c>
      <c r="L79" s="285">
        <f>IF(Global!G79="","",Global!G79)</f>
        <v>2</v>
      </c>
      <c r="M79" s="296" t="str">
        <f t="shared" si="19"/>
        <v>V</v>
      </c>
      <c r="N79" s="287">
        <f>IF(M79="","",IF(AND(E79=K79,L79=G79),SEMIPuntosPorMarcador,0)+IF(M79=I79,SEMIPuntosPorGanador,0)+IF(E79-G79=K79-L79,SEMIPuntosPorDiferencia,0))</f>
        <v>0</v>
      </c>
      <c r="O79" s="166"/>
      <c r="P79" s="166"/>
      <c r="Q79" s="166"/>
      <c r="R79" s="166"/>
      <c r="S79" s="166"/>
    </row>
    <row r="80" spans="1:19" s="158" customFormat="1" ht="17.25" customHeight="1" thickBot="1" x14ac:dyDescent="0.25">
      <c r="A80" s="297" t="str">
        <f>Global!A80</f>
        <v>TERCER PUESTO (Third Place)</v>
      </c>
      <c r="B80" s="312"/>
      <c r="C80" s="313"/>
      <c r="D80" s="298"/>
      <c r="E80" s="300"/>
      <c r="F80" s="298"/>
      <c r="G80" s="300"/>
      <c r="H80" s="298"/>
      <c r="I80" s="301"/>
      <c r="J80" s="117"/>
      <c r="K80" s="302"/>
      <c r="L80" s="302"/>
      <c r="M80" s="303" t="str">
        <f t="shared" si="19"/>
        <v/>
      </c>
      <c r="N80" s="304"/>
      <c r="O80" s="166"/>
      <c r="P80" s="166"/>
      <c r="Q80" s="166"/>
      <c r="R80" s="166"/>
      <c r="S80" s="166"/>
    </row>
    <row r="81" spans="1:19" s="158" customFormat="1" ht="30.95" customHeight="1" thickBot="1" x14ac:dyDescent="0.25">
      <c r="A81" s="276">
        <f>Global!A81</f>
        <v>44912</v>
      </c>
      <c r="B81" s="305">
        <f>Global!B81</f>
        <v>0.375</v>
      </c>
      <c r="C81" s="278">
        <f>Global!C81</f>
        <v>63</v>
      </c>
      <c r="D81" s="281" t="str">
        <f>Global!D81</f>
        <v>Croacia</v>
      </c>
      <c r="E81" s="280">
        <v>2</v>
      </c>
      <c r="F81" s="281" t="s">
        <v>4</v>
      </c>
      <c r="G81" s="280">
        <v>1</v>
      </c>
      <c r="H81" s="314" t="str">
        <f>Global!H81</f>
        <v>Marruecos (Morocco)</v>
      </c>
      <c r="I81" s="283" t="str">
        <f>IF(OR(E81="",G81=""),"",IF(E81&gt;G81,"L",IF(G81&gt;E81,"V","E")))</f>
        <v>L</v>
      </c>
      <c r="J81" s="284"/>
      <c r="K81" s="285">
        <f>IF(Global!E81="","",Global!E81)</f>
        <v>2</v>
      </c>
      <c r="L81" s="285">
        <f>IF(Global!G81="","",Global!G81)</f>
        <v>1</v>
      </c>
      <c r="M81" s="296" t="str">
        <f t="shared" si="19"/>
        <v>L</v>
      </c>
      <c r="N81" s="287">
        <f>IF(M81="","",IF(AND(E81=K81,L81=G81),TERCPuntosPorMarcador,0)+IF(M81=I81,TERCPuntosPorGanador,0)+IF(E81-G81=K81-L81,TERCPuntosPorDiferencia,0))</f>
        <v>10</v>
      </c>
      <c r="O81" s="166"/>
      <c r="P81" s="166"/>
      <c r="Q81" s="166"/>
      <c r="R81" s="166"/>
      <c r="S81" s="166"/>
    </row>
    <row r="82" spans="1:19" s="158" customFormat="1" ht="17.25" customHeight="1" thickBot="1" x14ac:dyDescent="0.25">
      <c r="A82" s="297" t="str">
        <f>Global!A82</f>
        <v>FINAL</v>
      </c>
      <c r="B82" s="298"/>
      <c r="C82" s="299"/>
      <c r="D82" s="298"/>
      <c r="E82" s="300"/>
      <c r="F82" s="298"/>
      <c r="G82" s="300"/>
      <c r="H82" s="298"/>
      <c r="I82" s="301"/>
      <c r="J82" s="117"/>
      <c r="K82" s="302"/>
      <c r="L82" s="302"/>
      <c r="M82" s="303" t="str">
        <f t="shared" si="19"/>
        <v/>
      </c>
      <c r="N82" s="304"/>
      <c r="O82" s="166"/>
      <c r="P82" s="166"/>
      <c r="Q82" s="166"/>
      <c r="R82" s="166"/>
      <c r="S82" s="166"/>
    </row>
    <row r="83" spans="1:19" s="158" customFormat="1" ht="30.95" customHeight="1" thickBot="1" x14ac:dyDescent="0.25">
      <c r="A83" s="276">
        <f>Global!A83</f>
        <v>44913</v>
      </c>
      <c r="B83" s="316">
        <f>Global!B83</f>
        <v>0.375</v>
      </c>
      <c r="C83" s="317">
        <f>Global!C83</f>
        <v>64</v>
      </c>
      <c r="D83" s="318" t="str">
        <f>Global!D83</f>
        <v>Argentina</v>
      </c>
      <c r="E83" s="280">
        <v>3</v>
      </c>
      <c r="F83" s="318" t="s">
        <v>4</v>
      </c>
      <c r="G83" s="280">
        <v>1</v>
      </c>
      <c r="H83" s="319" t="str">
        <f>Global!H83</f>
        <v>Francia (France)</v>
      </c>
      <c r="I83" s="283" t="str">
        <f>IF(OR(E83="",G83=""),"",IF(E83&gt;G83,"L",IF(G83&gt;E83,"V","E")))</f>
        <v>L</v>
      </c>
      <c r="J83" s="311"/>
      <c r="K83" s="320">
        <f>IF(Global!E83="","",Global!E83)</f>
        <v>2</v>
      </c>
      <c r="L83" s="320">
        <f>IF(Global!G83="","",Global!G83)</f>
        <v>2</v>
      </c>
      <c r="M83" s="286" t="str">
        <f t="shared" si="19"/>
        <v>E</v>
      </c>
      <c r="N83" s="287">
        <f>IF(M83="","",IF(AND(E83=K83,L83=G83),FINALPuntosPorMarcador,0)+IF(M83=I83,FINALPuntosPorGanador,0)+IF(E83-G83=K83-L83,FINALPuntosPorDiferencia,0))</f>
        <v>0</v>
      </c>
      <c r="O83" s="166"/>
      <c r="P83" s="166"/>
      <c r="Q83" s="166"/>
      <c r="R83" s="166"/>
      <c r="S83" s="166"/>
    </row>
    <row r="84" spans="1:19" ht="17.25" customHeight="1" x14ac:dyDescent="0.2">
      <c r="A84" s="262"/>
      <c r="B84" s="263"/>
      <c r="C84" s="264"/>
      <c r="D84" s="196"/>
      <c r="E84" s="192"/>
      <c r="F84" s="196"/>
      <c r="G84" s="192"/>
      <c r="H84" s="196"/>
      <c r="I84" s="195"/>
      <c r="J84" s="29"/>
      <c r="K84" s="198"/>
      <c r="L84" s="198"/>
      <c r="M84" s="265" t="s">
        <v>22</v>
      </c>
      <c r="N84" s="266">
        <f>SUM(N8:N83)</f>
        <v>66</v>
      </c>
      <c r="O84" s="161"/>
      <c r="P84" s="161"/>
      <c r="Q84" s="161"/>
      <c r="R84" s="161"/>
      <c r="S84" s="161"/>
    </row>
    <row r="85" spans="1:19" s="10" customFormat="1" ht="17.25" customHeight="1" x14ac:dyDescent="0.2">
      <c r="A85" s="87" t="str">
        <f>Global!A85</f>
        <v>FASE DE GRUPOS</v>
      </c>
      <c r="B85" s="88"/>
      <c r="C85" s="89"/>
      <c r="D85" s="90"/>
      <c r="E85" s="267"/>
      <c r="F85" s="90"/>
      <c r="G85" s="267"/>
      <c r="H85" s="92"/>
      <c r="I85" s="81"/>
      <c r="J85" s="30"/>
      <c r="K85" s="189"/>
      <c r="L85" s="189"/>
      <c r="M85" s="189"/>
      <c r="N85" s="189"/>
      <c r="O85" s="82"/>
      <c r="P85" s="82"/>
      <c r="Q85" s="82"/>
      <c r="R85" s="82"/>
      <c r="S85" s="82"/>
    </row>
    <row r="86" spans="1:19" ht="17.25" customHeight="1" x14ac:dyDescent="0.2">
      <c r="A86" s="83" t="str">
        <f>Global!A86</f>
        <v>Puntos por Marcador Atinado</v>
      </c>
      <c r="B86" s="83"/>
      <c r="C86" s="93"/>
      <c r="D86" s="83"/>
      <c r="E86" s="94">
        <f>Global!E86</f>
        <v>1</v>
      </c>
      <c r="F86" s="53"/>
      <c r="G86" s="268"/>
      <c r="H86" s="53"/>
      <c r="I86" s="57"/>
      <c r="J86" s="30"/>
      <c r="K86" s="167"/>
      <c r="L86" s="167"/>
      <c r="M86" s="167"/>
      <c r="N86" s="167"/>
      <c r="O86" s="167"/>
      <c r="P86" s="167"/>
      <c r="Q86" s="167"/>
      <c r="R86" s="167"/>
      <c r="S86" s="167"/>
    </row>
    <row r="87" spans="1:19" ht="17.25" customHeight="1" x14ac:dyDescent="0.2">
      <c r="A87" s="83" t="str">
        <f>Global!A87</f>
        <v>Puntos por Ganador/Empate Atinado</v>
      </c>
      <c r="B87" s="83"/>
      <c r="C87" s="93"/>
      <c r="D87" s="85"/>
      <c r="E87" s="94">
        <f>Global!E87</f>
        <v>1</v>
      </c>
      <c r="F87" s="53"/>
      <c r="G87" s="268"/>
      <c r="H87" s="53"/>
      <c r="I87" s="57"/>
      <c r="J87" s="30"/>
      <c r="K87" s="167"/>
      <c r="L87" s="167"/>
      <c r="M87" s="167"/>
      <c r="N87" s="167"/>
      <c r="O87" s="167"/>
      <c r="P87" s="167"/>
      <c r="Q87" s="167"/>
      <c r="R87" s="167"/>
      <c r="S87" s="167"/>
    </row>
    <row r="88" spans="1:19" ht="17.25" customHeight="1" x14ac:dyDescent="0.2">
      <c r="A88" s="83" t="str">
        <f>Global!A88</f>
        <v>Puntos por Ganador y Diferencia de Goles Atinado</v>
      </c>
      <c r="B88" s="84"/>
      <c r="C88" s="84"/>
      <c r="D88" s="85"/>
      <c r="E88" s="94">
        <f>Global!E88</f>
        <v>1</v>
      </c>
      <c r="F88" s="53"/>
      <c r="G88" s="268"/>
      <c r="H88" s="53"/>
      <c r="I88" s="57"/>
      <c r="J88" s="30"/>
      <c r="K88" s="167"/>
      <c r="L88" s="167"/>
      <c r="M88" s="167"/>
      <c r="N88" s="167"/>
      <c r="O88" s="167"/>
      <c r="P88" s="167"/>
      <c r="Q88" s="167"/>
      <c r="R88" s="167"/>
      <c r="S88" s="167"/>
    </row>
    <row r="89" spans="1:19" ht="17.25" customHeight="1" x14ac:dyDescent="0.2">
      <c r="A89" s="83"/>
      <c r="B89" s="84"/>
      <c r="C89" s="84"/>
      <c r="D89" s="85"/>
      <c r="E89" s="269"/>
      <c r="F89" s="53"/>
      <c r="G89" s="268"/>
      <c r="H89" s="53"/>
      <c r="I89" s="57"/>
      <c r="J89" s="30"/>
      <c r="K89" s="167"/>
      <c r="L89" s="167"/>
      <c r="M89" s="167"/>
      <c r="N89" s="167"/>
      <c r="O89" s="167"/>
      <c r="P89" s="167"/>
      <c r="Q89" s="167"/>
      <c r="R89" s="167"/>
      <c r="S89" s="167"/>
    </row>
    <row r="90" spans="1:19" ht="17.25" customHeight="1" x14ac:dyDescent="0.2">
      <c r="A90" s="87" t="str">
        <f>Global!A90</f>
        <v>OCTAVOS DE FINAL</v>
      </c>
      <c r="B90" s="55"/>
      <c r="C90" s="55"/>
      <c r="D90" s="53"/>
      <c r="E90" s="268"/>
      <c r="F90" s="53"/>
      <c r="G90" s="268"/>
      <c r="H90" s="53"/>
      <c r="I90" s="57"/>
      <c r="J90" s="30"/>
      <c r="K90" s="167"/>
      <c r="L90" s="167"/>
      <c r="M90" s="167"/>
      <c r="N90" s="167"/>
      <c r="O90" s="167"/>
      <c r="P90" s="167"/>
      <c r="Q90" s="167"/>
      <c r="R90" s="167"/>
      <c r="S90" s="167"/>
    </row>
    <row r="91" spans="1:19" ht="17.25" customHeight="1" x14ac:dyDescent="0.2">
      <c r="A91" s="83" t="str">
        <f>Global!A91</f>
        <v>Puntos por Marcador Atinado</v>
      </c>
      <c r="B91" s="83"/>
      <c r="C91" s="93"/>
      <c r="D91" s="83"/>
      <c r="E91" s="94">
        <f>Global!E91</f>
        <v>1</v>
      </c>
      <c r="F91" s="53"/>
      <c r="G91" s="268"/>
      <c r="H91" s="53"/>
      <c r="I91" s="57"/>
      <c r="J91" s="30"/>
      <c r="K91" s="167"/>
      <c r="L91" s="167"/>
      <c r="M91" s="167"/>
      <c r="N91" s="167"/>
      <c r="O91" s="167"/>
      <c r="P91" s="167"/>
      <c r="Q91" s="167"/>
      <c r="R91" s="167"/>
      <c r="S91" s="167"/>
    </row>
    <row r="92" spans="1:19" ht="17.25" customHeight="1" x14ac:dyDescent="0.2">
      <c r="A92" s="83" t="str">
        <f>Global!A92</f>
        <v>Puntos por Ganador/Empate Atinado</v>
      </c>
      <c r="B92" s="83"/>
      <c r="C92" s="93"/>
      <c r="D92" s="85"/>
      <c r="E92" s="94">
        <f>Global!E92</f>
        <v>3</v>
      </c>
      <c r="F92" s="53"/>
      <c r="G92" s="268"/>
      <c r="H92" s="53"/>
      <c r="I92" s="57"/>
      <c r="J92" s="30"/>
      <c r="K92" s="167"/>
      <c r="L92" s="167"/>
      <c r="M92" s="167"/>
      <c r="N92" s="167"/>
      <c r="O92" s="167"/>
      <c r="P92" s="167"/>
      <c r="Q92" s="167"/>
      <c r="R92" s="167"/>
      <c r="S92" s="167"/>
    </row>
    <row r="93" spans="1:19" ht="17.25" customHeight="1" x14ac:dyDescent="0.2">
      <c r="A93" s="83" t="str">
        <f>Global!A93</f>
        <v>Puntos por Ganador y Diferencia de Goles Atinado</v>
      </c>
      <c r="B93" s="84"/>
      <c r="C93" s="84"/>
      <c r="D93" s="85"/>
      <c r="E93" s="94">
        <f>Global!E93</f>
        <v>1</v>
      </c>
      <c r="F93" s="53"/>
      <c r="G93" s="268"/>
      <c r="H93" s="53"/>
      <c r="I93" s="57"/>
      <c r="J93" s="30"/>
      <c r="K93" s="167"/>
      <c r="L93" s="167"/>
      <c r="M93" s="167"/>
      <c r="N93" s="167"/>
      <c r="O93" s="167"/>
      <c r="P93" s="167"/>
      <c r="Q93" s="167"/>
      <c r="R93" s="167"/>
      <c r="S93" s="167"/>
    </row>
    <row r="94" spans="1:19" ht="17.25" customHeight="1" x14ac:dyDescent="0.2">
      <c r="A94" s="54"/>
      <c r="B94" s="55"/>
      <c r="C94" s="55"/>
      <c r="D94" s="53"/>
      <c r="E94" s="268"/>
      <c r="F94" s="53"/>
      <c r="G94" s="268"/>
      <c r="H94" s="53"/>
      <c r="I94" s="57"/>
      <c r="J94" s="30"/>
      <c r="K94" s="167"/>
      <c r="L94" s="167"/>
      <c r="M94" s="167"/>
      <c r="N94" s="167"/>
      <c r="O94" s="167"/>
      <c r="P94" s="167"/>
      <c r="Q94" s="167"/>
      <c r="R94" s="167"/>
      <c r="S94" s="167"/>
    </row>
    <row r="95" spans="1:19" ht="17.25" customHeight="1" x14ac:dyDescent="0.2">
      <c r="A95" s="87" t="str">
        <f>Global!A95</f>
        <v>CUARTOS DE FINAL</v>
      </c>
      <c r="B95" s="55"/>
      <c r="C95" s="55"/>
      <c r="D95" s="53"/>
      <c r="E95" s="268"/>
      <c r="F95" s="53"/>
      <c r="G95" s="268"/>
      <c r="H95" s="53"/>
      <c r="I95" s="57"/>
      <c r="J95" s="30"/>
      <c r="K95" s="167"/>
      <c r="L95" s="167"/>
      <c r="M95" s="167"/>
      <c r="N95" s="167"/>
      <c r="O95" s="167"/>
      <c r="P95" s="167"/>
      <c r="Q95" s="167"/>
      <c r="R95" s="167"/>
      <c r="S95" s="167"/>
    </row>
    <row r="96" spans="1:19" ht="17.25" customHeight="1" x14ac:dyDescent="0.2">
      <c r="A96" s="83" t="str">
        <f>Global!A96</f>
        <v>Puntos por Marcador Atinado</v>
      </c>
      <c r="B96" s="83"/>
      <c r="C96" s="93"/>
      <c r="D96" s="83"/>
      <c r="E96" s="94">
        <f>Global!E96</f>
        <v>1</v>
      </c>
      <c r="F96" s="53"/>
      <c r="G96" s="268"/>
      <c r="H96" s="53"/>
      <c r="I96" s="57"/>
      <c r="J96" s="30"/>
      <c r="K96" s="167"/>
      <c r="L96" s="167"/>
      <c r="M96" s="167"/>
      <c r="N96" s="167"/>
      <c r="O96" s="167"/>
      <c r="P96" s="167"/>
      <c r="Q96" s="167"/>
      <c r="R96" s="167"/>
      <c r="S96" s="167"/>
    </row>
    <row r="97" spans="1:19" ht="17.25" customHeight="1" x14ac:dyDescent="0.2">
      <c r="A97" s="83" t="str">
        <f>Global!A97</f>
        <v>Puntos por Ganador/Empate Atinado</v>
      </c>
      <c r="B97" s="83"/>
      <c r="C97" s="93"/>
      <c r="D97" s="85"/>
      <c r="E97" s="94">
        <f>Global!E97</f>
        <v>5</v>
      </c>
      <c r="F97" s="53"/>
      <c r="G97" s="268"/>
      <c r="H97" s="53"/>
      <c r="I97" s="57"/>
      <c r="J97" s="30"/>
      <c r="K97" s="167"/>
      <c r="L97" s="167"/>
      <c r="M97" s="167"/>
      <c r="N97" s="167"/>
      <c r="O97" s="167"/>
      <c r="P97" s="167"/>
      <c r="Q97" s="167"/>
      <c r="R97" s="167"/>
      <c r="S97" s="167"/>
    </row>
    <row r="98" spans="1:19" ht="17.25" customHeight="1" x14ac:dyDescent="0.2">
      <c r="A98" s="83" t="str">
        <f>Global!A98</f>
        <v>Puntos por Ganador y Diferencia de Goles Atinado</v>
      </c>
      <c r="B98" s="84"/>
      <c r="C98" s="84"/>
      <c r="D98" s="85"/>
      <c r="E98" s="94">
        <f>Global!E98</f>
        <v>1</v>
      </c>
      <c r="F98" s="53"/>
      <c r="G98" s="268"/>
      <c r="H98" s="53"/>
      <c r="I98" s="57"/>
      <c r="J98" s="30"/>
      <c r="K98" s="167"/>
      <c r="L98" s="167"/>
      <c r="M98" s="167"/>
      <c r="N98" s="167"/>
      <c r="O98" s="167"/>
      <c r="P98" s="167"/>
      <c r="Q98" s="167"/>
      <c r="R98" s="167"/>
      <c r="S98" s="167"/>
    </row>
    <row r="99" spans="1:19" ht="17.25" customHeight="1" x14ac:dyDescent="0.2">
      <c r="A99" s="54"/>
      <c r="B99" s="55"/>
      <c r="C99" s="55"/>
      <c r="D99" s="53"/>
      <c r="E99" s="268"/>
      <c r="F99" s="53"/>
      <c r="G99" s="268"/>
      <c r="H99" s="53"/>
      <c r="I99" s="57"/>
      <c r="J99" s="30"/>
      <c r="K99" s="167"/>
      <c r="L99" s="167"/>
      <c r="M99" s="167"/>
      <c r="N99" s="167"/>
      <c r="O99" s="167"/>
      <c r="P99" s="167"/>
      <c r="Q99" s="167"/>
      <c r="R99" s="167"/>
      <c r="S99" s="167"/>
    </row>
    <row r="100" spans="1:19" ht="17.25" customHeight="1" x14ac:dyDescent="0.2">
      <c r="A100" s="87" t="str">
        <f>Global!A100</f>
        <v>SEMIFINAL</v>
      </c>
      <c r="B100" s="55"/>
      <c r="C100" s="55"/>
      <c r="D100" s="53"/>
      <c r="E100" s="268"/>
      <c r="F100" s="53"/>
      <c r="G100" s="268"/>
      <c r="H100" s="53"/>
      <c r="I100" s="57"/>
      <c r="J100" s="30"/>
      <c r="K100" s="167"/>
      <c r="L100" s="167"/>
      <c r="M100" s="167"/>
      <c r="N100" s="167"/>
      <c r="O100" s="167"/>
      <c r="P100" s="167"/>
      <c r="Q100" s="167"/>
      <c r="R100" s="167"/>
      <c r="S100" s="167"/>
    </row>
    <row r="101" spans="1:19" ht="17.25" customHeight="1" x14ac:dyDescent="0.2">
      <c r="A101" s="83" t="str">
        <f>Global!A101</f>
        <v>Puntos por Marcador Atinado</v>
      </c>
      <c r="B101" s="83"/>
      <c r="C101" s="93"/>
      <c r="D101" s="83"/>
      <c r="E101" s="94">
        <f>Global!E101</f>
        <v>1</v>
      </c>
      <c r="F101" s="53"/>
      <c r="G101" s="268"/>
      <c r="H101" s="53"/>
      <c r="I101" s="57"/>
      <c r="J101" s="30"/>
      <c r="K101" s="167"/>
      <c r="L101" s="167"/>
      <c r="M101" s="167"/>
      <c r="N101" s="167"/>
      <c r="O101" s="167"/>
      <c r="P101" s="167"/>
      <c r="Q101" s="167"/>
      <c r="R101" s="167"/>
      <c r="S101" s="167"/>
    </row>
    <row r="102" spans="1:19" ht="17.25" customHeight="1" x14ac:dyDescent="0.2">
      <c r="A102" s="83" t="str">
        <f>Global!A102</f>
        <v>Puntos por Ganador/Empate Atinado</v>
      </c>
      <c r="B102" s="83"/>
      <c r="C102" s="93"/>
      <c r="D102" s="85"/>
      <c r="E102" s="94">
        <f>Global!E102</f>
        <v>7</v>
      </c>
      <c r="F102" s="53"/>
      <c r="G102" s="268"/>
      <c r="H102" s="53"/>
      <c r="I102" s="57"/>
      <c r="J102" s="30"/>
      <c r="K102" s="167"/>
      <c r="L102" s="167"/>
      <c r="M102" s="167"/>
      <c r="N102" s="167"/>
      <c r="O102" s="167"/>
      <c r="P102" s="167"/>
      <c r="Q102" s="167"/>
      <c r="R102" s="167"/>
      <c r="S102" s="167"/>
    </row>
    <row r="103" spans="1:19" ht="17.25" customHeight="1" x14ac:dyDescent="0.2">
      <c r="A103" s="83" t="str">
        <f>Global!A103</f>
        <v>Puntos por Ganador y Diferencia de Goles Atinado</v>
      </c>
      <c r="B103" s="84"/>
      <c r="C103" s="84"/>
      <c r="D103" s="85"/>
      <c r="E103" s="94">
        <f>Global!E103</f>
        <v>1</v>
      </c>
      <c r="F103" s="53"/>
      <c r="G103" s="268"/>
      <c r="H103" s="53"/>
      <c r="I103" s="57"/>
      <c r="J103" s="30"/>
      <c r="K103" s="167"/>
      <c r="L103" s="167"/>
      <c r="M103" s="167"/>
      <c r="N103" s="167"/>
      <c r="O103" s="167"/>
      <c r="P103" s="167"/>
      <c r="Q103" s="167"/>
      <c r="R103" s="167"/>
      <c r="S103" s="167"/>
    </row>
    <row r="104" spans="1:19" ht="17.25" customHeight="1" x14ac:dyDescent="0.2">
      <c r="A104" s="54"/>
      <c r="B104" s="55"/>
      <c r="C104" s="55"/>
      <c r="D104" s="53"/>
      <c r="E104" s="268"/>
      <c r="F104" s="53"/>
      <c r="G104" s="268"/>
      <c r="H104" s="53"/>
      <c r="I104" s="57"/>
      <c r="J104" s="30"/>
      <c r="K104" s="167"/>
      <c r="L104" s="167"/>
      <c r="M104" s="167"/>
      <c r="N104" s="167"/>
      <c r="O104" s="167"/>
      <c r="P104" s="167"/>
      <c r="Q104" s="167"/>
      <c r="R104" s="167"/>
      <c r="S104" s="167"/>
    </row>
    <row r="105" spans="1:19" ht="17.25" customHeight="1" x14ac:dyDescent="0.2">
      <c r="A105" s="87" t="str">
        <f>Global!A105</f>
        <v>TERCER LUGAR</v>
      </c>
      <c r="B105" s="55"/>
      <c r="C105" s="55"/>
      <c r="D105" s="53"/>
      <c r="E105" s="268"/>
      <c r="F105" s="53"/>
      <c r="G105" s="268"/>
      <c r="H105" s="53"/>
      <c r="I105" s="57"/>
      <c r="J105" s="30"/>
      <c r="K105" s="167"/>
      <c r="L105" s="167"/>
      <c r="M105" s="167"/>
      <c r="N105" s="167"/>
      <c r="O105" s="167"/>
      <c r="P105" s="167"/>
      <c r="Q105" s="167"/>
      <c r="R105" s="167"/>
      <c r="S105" s="167"/>
    </row>
    <row r="106" spans="1:19" ht="17.25" customHeight="1" x14ac:dyDescent="0.2">
      <c r="A106" s="83" t="str">
        <f>Global!A106</f>
        <v>Puntos por Marcador Atinado</v>
      </c>
      <c r="B106" s="83"/>
      <c r="C106" s="93"/>
      <c r="D106" s="83"/>
      <c r="E106" s="94">
        <f>Global!E106</f>
        <v>1</v>
      </c>
      <c r="F106" s="53"/>
      <c r="G106" s="268"/>
      <c r="H106" s="53"/>
      <c r="I106" s="57"/>
      <c r="J106" s="30"/>
      <c r="K106" s="167"/>
      <c r="L106" s="167"/>
      <c r="M106" s="167"/>
      <c r="N106" s="167"/>
      <c r="O106" s="167"/>
      <c r="P106" s="167"/>
      <c r="Q106" s="167"/>
      <c r="R106" s="167"/>
      <c r="S106" s="167"/>
    </row>
    <row r="107" spans="1:19" ht="17.25" customHeight="1" x14ac:dyDescent="0.2">
      <c r="A107" s="83" t="str">
        <f>Global!A107</f>
        <v>Puntos por Ganador/Empate Atinado</v>
      </c>
      <c r="B107" s="83"/>
      <c r="C107" s="93"/>
      <c r="D107" s="85"/>
      <c r="E107" s="94">
        <f>Global!E107</f>
        <v>8</v>
      </c>
      <c r="F107" s="53"/>
      <c r="G107" s="268"/>
      <c r="H107" s="53"/>
      <c r="I107" s="57"/>
      <c r="J107" s="30"/>
      <c r="K107" s="167"/>
      <c r="L107" s="167"/>
      <c r="M107" s="167"/>
      <c r="N107" s="167"/>
      <c r="O107" s="167"/>
      <c r="P107" s="167"/>
      <c r="Q107" s="167"/>
      <c r="R107" s="167"/>
      <c r="S107" s="167"/>
    </row>
    <row r="108" spans="1:19" ht="17.25" customHeight="1" x14ac:dyDescent="0.2">
      <c r="A108" s="83" t="str">
        <f>Global!A108</f>
        <v>Puntos por Ganador y Diferencia de Goles Atinado</v>
      </c>
      <c r="B108" s="84"/>
      <c r="C108" s="84"/>
      <c r="D108" s="85"/>
      <c r="E108" s="94">
        <f>Global!E108</f>
        <v>1</v>
      </c>
      <c r="F108" s="53"/>
      <c r="G108" s="268"/>
      <c r="H108" s="53"/>
      <c r="I108" s="57"/>
      <c r="J108" s="30"/>
      <c r="K108" s="167"/>
      <c r="L108" s="167"/>
      <c r="M108" s="167"/>
      <c r="N108" s="167"/>
      <c r="O108" s="167"/>
      <c r="P108" s="167"/>
      <c r="Q108" s="167"/>
      <c r="R108" s="167"/>
      <c r="S108" s="167"/>
    </row>
    <row r="109" spans="1:19" ht="17.25" customHeight="1" x14ac:dyDescent="0.2">
      <c r="A109" s="83"/>
      <c r="B109" s="84"/>
      <c r="C109" s="84"/>
      <c r="D109" s="85"/>
      <c r="E109" s="94"/>
      <c r="F109" s="53"/>
      <c r="G109" s="268"/>
      <c r="H109" s="53"/>
      <c r="I109" s="57"/>
      <c r="J109" s="30"/>
      <c r="K109" s="167"/>
      <c r="L109" s="167"/>
      <c r="M109" s="167"/>
      <c r="N109" s="167"/>
      <c r="O109" s="167"/>
      <c r="P109" s="167"/>
      <c r="Q109" s="167"/>
      <c r="R109" s="167"/>
      <c r="S109" s="167"/>
    </row>
    <row r="110" spans="1:19" ht="17.25" customHeight="1" x14ac:dyDescent="0.2">
      <c r="A110" s="87" t="str">
        <f>Global!A110</f>
        <v>FINAL</v>
      </c>
      <c r="B110" s="55"/>
      <c r="C110" s="55"/>
      <c r="D110" s="53"/>
      <c r="E110" s="268"/>
      <c r="F110" s="53"/>
      <c r="G110" s="268"/>
      <c r="H110" s="53"/>
      <c r="I110" s="57"/>
      <c r="J110" s="30"/>
      <c r="K110" s="167"/>
      <c r="L110" s="167"/>
      <c r="M110" s="167"/>
      <c r="N110" s="167"/>
      <c r="O110" s="167"/>
      <c r="P110" s="167"/>
      <c r="Q110" s="167"/>
      <c r="R110" s="167"/>
      <c r="S110" s="167"/>
    </row>
    <row r="111" spans="1:19" ht="17.25" customHeight="1" x14ac:dyDescent="0.2">
      <c r="A111" s="83" t="str">
        <f>Global!A111</f>
        <v>Puntos por Marcador Atinado</v>
      </c>
      <c r="B111" s="83"/>
      <c r="C111" s="93"/>
      <c r="D111" s="83"/>
      <c r="E111" s="94">
        <f>Global!E111</f>
        <v>1</v>
      </c>
      <c r="F111" s="53"/>
      <c r="G111" s="268"/>
      <c r="H111" s="53"/>
      <c r="I111" s="57"/>
      <c r="J111" s="30"/>
      <c r="K111" s="167"/>
      <c r="L111" s="167"/>
      <c r="M111" s="167"/>
      <c r="N111" s="167"/>
      <c r="O111" s="167"/>
      <c r="P111" s="167"/>
      <c r="Q111" s="167"/>
      <c r="R111" s="167"/>
      <c r="S111" s="167"/>
    </row>
    <row r="112" spans="1:19" ht="17.25" customHeight="1" x14ac:dyDescent="0.2">
      <c r="A112" s="83" t="str">
        <f>Global!A112</f>
        <v>Puntos por Ganador/Empate Atinado</v>
      </c>
      <c r="B112" s="83"/>
      <c r="C112" s="93"/>
      <c r="D112" s="85"/>
      <c r="E112" s="94">
        <f>Global!E112</f>
        <v>10</v>
      </c>
      <c r="F112" s="53"/>
      <c r="G112" s="268"/>
      <c r="H112" s="53"/>
      <c r="I112" s="57"/>
      <c r="J112" s="30"/>
      <c r="K112" s="167"/>
      <c r="L112" s="167"/>
      <c r="M112" s="167"/>
      <c r="N112" s="167"/>
      <c r="O112" s="167"/>
      <c r="P112" s="167"/>
      <c r="Q112" s="167"/>
      <c r="R112" s="167"/>
      <c r="S112" s="167"/>
    </row>
    <row r="113" spans="1:19" ht="17.25" customHeight="1" x14ac:dyDescent="0.2">
      <c r="A113" s="83" t="str">
        <f>Global!A113</f>
        <v>Puntos por Ganador y Diferencia de Goles Atinado</v>
      </c>
      <c r="B113" s="84"/>
      <c r="C113" s="84"/>
      <c r="D113" s="85"/>
      <c r="E113" s="94">
        <f>Global!E113</f>
        <v>1</v>
      </c>
      <c r="F113" s="53"/>
      <c r="G113" s="268"/>
      <c r="H113" s="53"/>
      <c r="I113" s="57"/>
      <c r="J113" s="30"/>
      <c r="K113" s="167"/>
      <c r="L113" s="167"/>
      <c r="M113" s="167"/>
      <c r="N113" s="167"/>
      <c r="O113" s="167"/>
      <c r="P113" s="167"/>
      <c r="Q113" s="167"/>
      <c r="R113" s="167"/>
      <c r="S113" s="167"/>
    </row>
    <row r="114" spans="1:19" ht="17.25" customHeight="1" x14ac:dyDescent="0.2">
      <c r="A114" s="54"/>
      <c r="B114" s="55"/>
      <c r="C114" s="55"/>
      <c r="D114" s="53"/>
      <c r="E114" s="268"/>
      <c r="F114" s="53"/>
      <c r="G114" s="268"/>
      <c r="H114" s="53"/>
      <c r="I114" s="57"/>
      <c r="J114" s="30"/>
      <c r="K114" s="167"/>
      <c r="L114" s="167"/>
      <c r="M114" s="167"/>
      <c r="N114" s="167"/>
      <c r="O114" s="167"/>
      <c r="P114" s="167"/>
      <c r="Q114" s="167"/>
      <c r="R114" s="167"/>
      <c r="S114" s="167"/>
    </row>
    <row r="115" spans="1:19" ht="17.25" customHeight="1" x14ac:dyDescent="0.2">
      <c r="A115" s="54"/>
      <c r="B115" s="55"/>
      <c r="C115" s="55"/>
      <c r="D115" s="53"/>
      <c r="E115" s="268"/>
      <c r="F115" s="53"/>
      <c r="G115" s="268"/>
      <c r="H115" s="53"/>
      <c r="I115" s="57"/>
      <c r="J115" s="30"/>
      <c r="K115" s="167"/>
      <c r="L115" s="167"/>
      <c r="M115" s="167"/>
      <c r="N115" s="167"/>
      <c r="O115" s="167"/>
      <c r="P115" s="167"/>
      <c r="Q115" s="167"/>
      <c r="R115" s="167"/>
      <c r="S115" s="167"/>
    </row>
    <row r="116" spans="1:19" ht="17.25" customHeight="1" x14ac:dyDescent="0.2">
      <c r="A116" s="54"/>
      <c r="B116" s="55"/>
      <c r="C116" s="55"/>
      <c r="D116" s="53"/>
      <c r="E116" s="268"/>
      <c r="F116" s="53"/>
      <c r="G116" s="268"/>
      <c r="H116" s="53"/>
      <c r="I116" s="57"/>
      <c r="J116" s="30"/>
      <c r="K116" s="167"/>
      <c r="L116" s="167"/>
      <c r="M116" s="167"/>
      <c r="N116" s="167"/>
      <c r="O116" s="167"/>
      <c r="P116" s="167"/>
      <c r="Q116" s="167"/>
      <c r="R116" s="167"/>
      <c r="S116" s="167"/>
    </row>
    <row r="117" spans="1:19" ht="17.25" customHeight="1" x14ac:dyDescent="0.2">
      <c r="A117" s="54"/>
      <c r="B117" s="55"/>
      <c r="C117" s="55"/>
      <c r="D117" s="53"/>
      <c r="E117" s="268"/>
      <c r="F117" s="53"/>
      <c r="G117" s="268"/>
      <c r="H117" s="53"/>
      <c r="I117" s="57"/>
      <c r="J117" s="30"/>
      <c r="K117" s="167"/>
      <c r="L117" s="167"/>
      <c r="M117" s="167"/>
      <c r="N117" s="167"/>
      <c r="O117" s="167"/>
      <c r="P117" s="167"/>
      <c r="Q117" s="167"/>
      <c r="R117" s="167"/>
      <c r="S117" s="167"/>
    </row>
    <row r="118" spans="1:19" ht="17.25" customHeight="1" x14ac:dyDescent="0.2">
      <c r="A118" s="54"/>
      <c r="B118" s="55"/>
      <c r="C118" s="55"/>
      <c r="D118" s="53"/>
      <c r="E118" s="268"/>
      <c r="F118" s="53"/>
      <c r="G118" s="268"/>
      <c r="H118" s="53"/>
      <c r="I118" s="57"/>
      <c r="J118" s="30"/>
      <c r="K118" s="167"/>
      <c r="L118" s="167"/>
      <c r="M118" s="167"/>
      <c r="N118" s="167"/>
      <c r="O118" s="167"/>
      <c r="P118" s="167"/>
      <c r="Q118" s="167"/>
      <c r="R118" s="167"/>
      <c r="S118" s="167"/>
    </row>
    <row r="119" spans="1:19" ht="17.25" customHeight="1" x14ac:dyDescent="0.2">
      <c r="A119" s="54"/>
      <c r="B119" s="55"/>
      <c r="C119" s="55"/>
      <c r="D119" s="53"/>
      <c r="E119" s="268"/>
      <c r="F119" s="53"/>
      <c r="G119" s="268"/>
      <c r="H119" s="53"/>
      <c r="I119" s="57"/>
      <c r="J119" s="30"/>
      <c r="K119" s="167"/>
      <c r="L119" s="167"/>
      <c r="M119" s="167"/>
      <c r="N119" s="167"/>
      <c r="O119" s="167"/>
      <c r="P119" s="167"/>
      <c r="Q119" s="167"/>
      <c r="R119" s="167"/>
      <c r="S119" s="167"/>
    </row>
    <row r="120" spans="1:19" ht="17.25" customHeight="1" x14ac:dyDescent="0.2">
      <c r="A120" s="54"/>
      <c r="B120" s="55"/>
      <c r="C120" s="55"/>
      <c r="D120" s="53"/>
      <c r="E120" s="268"/>
      <c r="F120" s="53"/>
      <c r="G120" s="268"/>
      <c r="H120" s="53"/>
      <c r="I120" s="57"/>
      <c r="J120" s="30"/>
      <c r="K120" s="167"/>
      <c r="L120" s="167"/>
      <c r="M120" s="167"/>
      <c r="N120" s="167"/>
      <c r="O120" s="167"/>
      <c r="P120" s="167"/>
      <c r="Q120" s="167"/>
      <c r="R120" s="167"/>
      <c r="S120" s="167"/>
    </row>
  </sheetData>
  <sheetProtection sheet="1" objects="1" scenarios="1"/>
  <mergeCells count="3">
    <mergeCell ref="A1:N1"/>
    <mergeCell ref="B3:D3"/>
    <mergeCell ref="B4:D4"/>
  </mergeCells>
  <dataValidations count="1">
    <dataValidation type="whole" allowBlank="1" showInputMessage="1" showErrorMessage="1" sqref="E3:E85 E114:E120 E89:E90 E94:E95 E99:E100 E104:E105 E110" xr:uid="{1ED2A50B-569A-4693-8151-0629F13CE303}">
      <formula1>0</formula1>
      <formula2>20</formula2>
    </dataValidation>
  </dataValidations>
  <hyperlinks>
    <hyperlink ref="A1:N1" location="Global!A1" display="Quiniela Mundial 2010" xr:uid="{B3D67D61-6CB1-4789-85E0-72B04BE808BB}"/>
  </hyperlinks>
  <pageMargins left="0.7" right="0.7" top="0.75" bottom="0.75" header="0.3" footer="0.3"/>
  <pageSetup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Sheet43"/>
  <dimension ref="A1:S120"/>
  <sheetViews>
    <sheetView workbookViewId="0">
      <selection activeCell="A2" sqref="A1:N1048576"/>
    </sheetView>
  </sheetViews>
  <sheetFormatPr defaultColWidth="9.140625" defaultRowHeight="17.25" customHeight="1" x14ac:dyDescent="0.2"/>
  <cols>
    <col min="1" max="1" width="12" style="270" customWidth="1"/>
    <col min="2" max="2" width="10.7109375" style="271" customWidth="1"/>
    <col min="3" max="3" width="6.85546875" style="271" bestFit="1" customWidth="1"/>
    <col min="4" max="4" width="12.42578125" style="157" customWidth="1"/>
    <col min="5" max="5" width="3.7109375" style="272" customWidth="1"/>
    <col min="6" max="6" width="5.42578125" style="157" customWidth="1"/>
    <col min="7" max="7" width="3.85546875" style="272" customWidth="1"/>
    <col min="8" max="8" width="13" style="157" customWidth="1"/>
    <col min="9" max="9" width="5.85546875" style="273" customWidth="1"/>
    <col min="10" max="10" width="3" style="10" customWidth="1"/>
    <col min="11" max="11" width="5" style="274" customWidth="1"/>
    <col min="12" max="12" width="5.28515625" style="274" customWidth="1"/>
    <col min="13" max="13" width="6.5703125" style="275" customWidth="1"/>
    <col min="14" max="14" width="7.7109375" style="10" bestFit="1" customWidth="1"/>
    <col min="15" max="16384" width="9.140625" style="157"/>
  </cols>
  <sheetData>
    <row r="1" spans="1:19" ht="26.25" customHeight="1" x14ac:dyDescent="0.35">
      <c r="A1" s="352" t="s">
        <v>82</v>
      </c>
      <c r="B1" s="352"/>
      <c r="C1" s="352"/>
      <c r="D1" s="352"/>
      <c r="E1" s="352"/>
      <c r="F1" s="352"/>
      <c r="G1" s="352"/>
      <c r="H1" s="352"/>
      <c r="I1" s="352"/>
      <c r="J1" s="352"/>
      <c r="K1" s="352"/>
      <c r="L1" s="352"/>
      <c r="M1" s="352"/>
      <c r="N1" s="352"/>
      <c r="O1" s="161"/>
      <c r="P1" s="161"/>
      <c r="Q1" s="161"/>
      <c r="R1" s="161"/>
      <c r="S1" s="161"/>
    </row>
    <row r="2" spans="1:19" ht="12.75" customHeight="1" x14ac:dyDescent="0.3">
      <c r="A2" s="28"/>
      <c r="B2" s="28"/>
      <c r="C2" s="28"/>
      <c r="D2" s="28"/>
      <c r="E2" s="1"/>
      <c r="F2" s="28"/>
      <c r="G2" s="1"/>
      <c r="H2" s="28"/>
      <c r="I2" s="28"/>
      <c r="J2" s="28"/>
      <c r="K2" s="33"/>
      <c r="L2" s="33"/>
      <c r="M2" s="28"/>
      <c r="N2" s="28"/>
      <c r="O2" s="161"/>
      <c r="P2" s="161"/>
      <c r="Q2" s="161"/>
      <c r="R2" s="161"/>
      <c r="S2" s="161"/>
    </row>
    <row r="3" spans="1:19" ht="17.25" customHeight="1" x14ac:dyDescent="0.2">
      <c r="A3" s="191" t="s">
        <v>17</v>
      </c>
      <c r="B3" s="353" t="s">
        <v>186</v>
      </c>
      <c r="C3" s="353"/>
      <c r="D3" s="353"/>
      <c r="E3" s="192"/>
      <c r="F3" s="193"/>
      <c r="G3" s="192"/>
      <c r="H3" s="194"/>
      <c r="I3" s="195"/>
      <c r="J3" s="29"/>
      <c r="K3" s="34"/>
      <c r="L3" s="34"/>
      <c r="M3" s="196"/>
      <c r="N3" s="29"/>
      <c r="O3" s="161"/>
      <c r="P3" s="161"/>
      <c r="Q3" s="161"/>
      <c r="R3" s="161"/>
      <c r="S3" s="161"/>
    </row>
    <row r="4" spans="1:19" ht="17.25" customHeight="1" thickBot="1" x14ac:dyDescent="0.25">
      <c r="A4" s="197" t="s">
        <v>18</v>
      </c>
      <c r="B4" s="354" t="s">
        <v>187</v>
      </c>
      <c r="C4" s="354"/>
      <c r="D4" s="354"/>
      <c r="E4" s="192"/>
      <c r="F4" s="196"/>
      <c r="G4" s="192"/>
      <c r="H4" s="196"/>
      <c r="I4" s="195"/>
      <c r="J4" s="29"/>
      <c r="K4" s="198"/>
      <c r="L4" s="198"/>
      <c r="M4" s="199"/>
      <c r="N4" s="29"/>
      <c r="O4" s="161"/>
      <c r="P4" s="161"/>
      <c r="Q4" s="161"/>
      <c r="R4" s="161"/>
      <c r="S4" s="161"/>
    </row>
    <row r="5" spans="1:19" ht="17.25" customHeight="1" thickBot="1" x14ac:dyDescent="0.25">
      <c r="A5" s="197"/>
      <c r="B5" s="200"/>
      <c r="C5" s="200"/>
      <c r="D5" s="201"/>
      <c r="E5" s="192"/>
      <c r="F5" s="196"/>
      <c r="G5" s="192"/>
      <c r="H5" s="196"/>
      <c r="I5" s="195"/>
      <c r="J5" s="29"/>
      <c r="K5" s="202" t="s">
        <v>19</v>
      </c>
      <c r="L5" s="203"/>
      <c r="M5" s="204"/>
      <c r="N5" s="29"/>
      <c r="O5" s="161"/>
      <c r="P5" s="161"/>
      <c r="Q5" s="161"/>
      <c r="R5" s="161"/>
      <c r="S5" s="161"/>
    </row>
    <row r="6" spans="1:19" s="168" customFormat="1" ht="34.5" customHeight="1" thickBot="1" x14ac:dyDescent="0.25">
      <c r="A6" s="205" t="s">
        <v>0</v>
      </c>
      <c r="B6" s="206" t="s">
        <v>1</v>
      </c>
      <c r="C6" s="206" t="s">
        <v>25</v>
      </c>
      <c r="D6" s="207" t="s">
        <v>2</v>
      </c>
      <c r="E6" s="208"/>
      <c r="F6" s="209" t="s">
        <v>20</v>
      </c>
      <c r="G6" s="208"/>
      <c r="H6" s="209" t="s">
        <v>3</v>
      </c>
      <c r="I6" s="209" t="s">
        <v>21</v>
      </c>
      <c r="J6" s="210"/>
      <c r="K6" s="211" t="s">
        <v>109</v>
      </c>
      <c r="L6" s="211" t="s">
        <v>112</v>
      </c>
      <c r="M6" s="212" t="s">
        <v>110</v>
      </c>
      <c r="N6" s="213" t="s">
        <v>111</v>
      </c>
      <c r="O6" s="165"/>
      <c r="P6" s="165"/>
      <c r="Q6" s="165"/>
      <c r="R6" s="165"/>
      <c r="S6" s="165"/>
    </row>
    <row r="7" spans="1:19" ht="17.25" customHeight="1" thickBot="1" x14ac:dyDescent="0.25">
      <c r="A7" s="214" t="str">
        <f>Global!A7</f>
        <v>GRUPO A (Group A)</v>
      </c>
      <c r="B7" s="215"/>
      <c r="C7" s="216"/>
      <c r="D7" s="215"/>
      <c r="E7" s="217"/>
      <c r="F7" s="215"/>
      <c r="G7" s="217"/>
      <c r="H7" s="215"/>
      <c r="I7" s="218"/>
      <c r="J7" s="77"/>
      <c r="K7" s="219"/>
      <c r="L7" s="219"/>
      <c r="M7" s="220"/>
      <c r="N7" s="221"/>
      <c r="O7" s="161"/>
      <c r="P7" s="161"/>
      <c r="Q7" s="161"/>
      <c r="R7" s="161"/>
      <c r="S7" s="161"/>
    </row>
    <row r="8" spans="1:19" s="158" customFormat="1" ht="30.95" customHeight="1" thickBot="1" x14ac:dyDescent="0.25">
      <c r="A8" s="276">
        <f>Global!A8</f>
        <v>44885</v>
      </c>
      <c r="B8" s="277">
        <f>Global!B8</f>
        <v>0.41666666666666669</v>
      </c>
      <c r="C8" s="278">
        <f>Global!C8</f>
        <v>1</v>
      </c>
      <c r="D8" s="279" t="str">
        <f>Global!D8</f>
        <v>Qatar</v>
      </c>
      <c r="E8" s="280">
        <v>1</v>
      </c>
      <c r="F8" s="281" t="s">
        <v>4</v>
      </c>
      <c r="G8" s="280">
        <v>1</v>
      </c>
      <c r="H8" s="282" t="str">
        <f>Global!H8</f>
        <v>Ecuador</v>
      </c>
      <c r="I8" s="283" t="str">
        <f t="shared" ref="I8:I13" si="0">IF(OR(E8="",G8=""),"",IF(E8&gt;G8,"L",IF(G8&gt;E8,"V","E")))</f>
        <v>E</v>
      </c>
      <c r="J8" s="284"/>
      <c r="K8" s="285">
        <f>IF(Global!E8="","",Global!E8)</f>
        <v>0</v>
      </c>
      <c r="L8" s="285">
        <f>IF(Global!G8="","",Global!G8)</f>
        <v>2</v>
      </c>
      <c r="M8" s="286" t="str">
        <f t="shared" ref="M8:M71" si="1">IF(OR(K8="",L8=""),"",IF(K8&gt;L8,"L",IF(L8&gt;K8,"V","E")))</f>
        <v>V</v>
      </c>
      <c r="N8" s="287">
        <f t="shared" ref="N8:N13" si="2">IF(M8="","",IF(AND(E8=K8,L8=G8),GPOSPuntosPorMarcador,0)+IF(M8=I8,GPOSPuntosPorGanador,0)+IF(E8-G8=K8-L8,GPOSPuntosPorDiferencia,0))</f>
        <v>0</v>
      </c>
      <c r="O8" s="166"/>
      <c r="P8" s="166"/>
      <c r="Q8" s="166"/>
      <c r="R8" s="166"/>
      <c r="S8" s="166"/>
    </row>
    <row r="9" spans="1:19" s="158" customFormat="1" ht="30.95" customHeight="1" thickBot="1" x14ac:dyDescent="0.25">
      <c r="A9" s="276">
        <f>Global!A9</f>
        <v>44886</v>
      </c>
      <c r="B9" s="288">
        <f>Global!B9</f>
        <v>0.41666666666666669</v>
      </c>
      <c r="C9" s="289">
        <f>Global!C9</f>
        <v>2</v>
      </c>
      <c r="D9" s="290" t="str">
        <f>Global!D9</f>
        <v>Senegal</v>
      </c>
      <c r="E9" s="291">
        <v>0</v>
      </c>
      <c r="F9" s="292" t="s">
        <v>4</v>
      </c>
      <c r="G9" s="291">
        <v>2</v>
      </c>
      <c r="H9" s="293" t="str">
        <f>Global!H9</f>
        <v>Holanda (Holland)</v>
      </c>
      <c r="I9" s="283" t="str">
        <f t="shared" si="0"/>
        <v>V</v>
      </c>
      <c r="J9" s="284"/>
      <c r="K9" s="285">
        <f>IF(Global!E9="","",Global!E9)</f>
        <v>0</v>
      </c>
      <c r="L9" s="285">
        <f>IF(Global!G9="","",Global!G9)</f>
        <v>2</v>
      </c>
      <c r="M9" s="294" t="str">
        <f t="shared" si="1"/>
        <v>V</v>
      </c>
      <c r="N9" s="287">
        <f t="shared" si="2"/>
        <v>3</v>
      </c>
      <c r="O9" s="166"/>
      <c r="P9" s="166"/>
      <c r="Q9" s="166"/>
      <c r="R9" s="166"/>
      <c r="S9" s="166"/>
    </row>
    <row r="10" spans="1:19" s="158" customFormat="1" ht="30.95" customHeight="1" thickBot="1" x14ac:dyDescent="0.25">
      <c r="A10" s="276">
        <f>Global!A10</f>
        <v>44890</v>
      </c>
      <c r="B10" s="288">
        <f>Global!B10</f>
        <v>0.29166666666666669</v>
      </c>
      <c r="C10" s="289">
        <f>Global!C10</f>
        <v>17</v>
      </c>
      <c r="D10" s="290" t="str">
        <f>Global!D10</f>
        <v>Qatar</v>
      </c>
      <c r="E10" s="291">
        <v>2</v>
      </c>
      <c r="F10" s="292" t="s">
        <v>4</v>
      </c>
      <c r="G10" s="291">
        <v>1</v>
      </c>
      <c r="H10" s="293" t="str">
        <f>Global!H10</f>
        <v>Senegal</v>
      </c>
      <c r="I10" s="283" t="str">
        <f t="shared" si="0"/>
        <v>L</v>
      </c>
      <c r="J10" s="284"/>
      <c r="K10" s="285">
        <f>IF(Global!E10="","",Global!E10)</f>
        <v>1</v>
      </c>
      <c r="L10" s="285">
        <f>IF(Global!G10="","",Global!G10)</f>
        <v>3</v>
      </c>
      <c r="M10" s="295" t="str">
        <f t="shared" si="1"/>
        <v>V</v>
      </c>
      <c r="N10" s="287">
        <f t="shared" si="2"/>
        <v>0</v>
      </c>
      <c r="O10" s="166"/>
      <c r="P10" s="166"/>
      <c r="Q10" s="166"/>
      <c r="R10" s="166"/>
      <c r="S10" s="166"/>
    </row>
    <row r="11" spans="1:19" s="158" customFormat="1" ht="30.95" customHeight="1" thickBot="1" x14ac:dyDescent="0.25">
      <c r="A11" s="276">
        <f>Global!A11</f>
        <v>44890</v>
      </c>
      <c r="B11" s="288">
        <f>Global!B11</f>
        <v>0.41666666666666669</v>
      </c>
      <c r="C11" s="289">
        <f>Global!C11</f>
        <v>18</v>
      </c>
      <c r="D11" s="290" t="str">
        <f>Global!D11</f>
        <v>Holanda (Holland)</v>
      </c>
      <c r="E11" s="291">
        <v>2</v>
      </c>
      <c r="F11" s="292" t="s">
        <v>4</v>
      </c>
      <c r="G11" s="291">
        <v>0</v>
      </c>
      <c r="H11" s="293" t="str">
        <f>Global!H11</f>
        <v>Ecuador</v>
      </c>
      <c r="I11" s="283" t="str">
        <f t="shared" si="0"/>
        <v>L</v>
      </c>
      <c r="J11" s="284"/>
      <c r="K11" s="285">
        <f>IF(Global!E11="","",Global!E11)</f>
        <v>1</v>
      </c>
      <c r="L11" s="285">
        <f>IF(Global!G11="","",Global!G11)</f>
        <v>1</v>
      </c>
      <c r="M11" s="296" t="str">
        <f t="shared" si="1"/>
        <v>E</v>
      </c>
      <c r="N11" s="287">
        <f t="shared" si="2"/>
        <v>0</v>
      </c>
      <c r="O11" s="166"/>
      <c r="P11" s="166"/>
      <c r="Q11" s="166"/>
      <c r="R11" s="166"/>
      <c r="S11" s="166"/>
    </row>
    <row r="12" spans="1:19" s="158" customFormat="1" ht="30.95" customHeight="1" thickBot="1" x14ac:dyDescent="0.25">
      <c r="A12" s="276">
        <f>Global!A12</f>
        <v>44894</v>
      </c>
      <c r="B12" s="288">
        <f>Global!B12</f>
        <v>0.375</v>
      </c>
      <c r="C12" s="289">
        <f>Global!C12</f>
        <v>33</v>
      </c>
      <c r="D12" s="290" t="str">
        <f>Global!D12</f>
        <v>Holanda (Holland)</v>
      </c>
      <c r="E12" s="291">
        <v>2</v>
      </c>
      <c r="F12" s="292" t="s">
        <v>4</v>
      </c>
      <c r="G12" s="291">
        <v>1</v>
      </c>
      <c r="H12" s="293" t="str">
        <f>Global!H12</f>
        <v>Qatar</v>
      </c>
      <c r="I12" s="283" t="str">
        <f t="shared" si="0"/>
        <v>L</v>
      </c>
      <c r="J12" s="284"/>
      <c r="K12" s="285">
        <f>IF(Global!E12="","",Global!E12)</f>
        <v>2</v>
      </c>
      <c r="L12" s="285">
        <f>IF(Global!G12="","",Global!G12)</f>
        <v>0</v>
      </c>
      <c r="M12" s="296" t="str">
        <f t="shared" si="1"/>
        <v>L</v>
      </c>
      <c r="N12" s="287">
        <f t="shared" si="2"/>
        <v>1</v>
      </c>
      <c r="O12" s="166"/>
      <c r="P12" s="166"/>
      <c r="Q12" s="166"/>
      <c r="R12" s="166"/>
      <c r="S12" s="166"/>
    </row>
    <row r="13" spans="1:19" s="158" customFormat="1" ht="30.95" customHeight="1" thickBot="1" x14ac:dyDescent="0.25">
      <c r="A13" s="276">
        <f>Global!A13</f>
        <v>44894</v>
      </c>
      <c r="B13" s="288">
        <f>Global!B13</f>
        <v>0.375</v>
      </c>
      <c r="C13" s="289">
        <f>Global!C13</f>
        <v>34</v>
      </c>
      <c r="D13" s="290" t="str">
        <f>Global!D13</f>
        <v>Ecuador</v>
      </c>
      <c r="E13" s="291">
        <v>2</v>
      </c>
      <c r="F13" s="292" t="s">
        <v>4</v>
      </c>
      <c r="G13" s="291">
        <v>1</v>
      </c>
      <c r="H13" s="293" t="str">
        <f>Global!H13</f>
        <v>Senegal</v>
      </c>
      <c r="I13" s="283" t="str">
        <f t="shared" si="0"/>
        <v>L</v>
      </c>
      <c r="J13" s="284"/>
      <c r="K13" s="285">
        <f>IF(Global!E13="","",Global!E13)</f>
        <v>1</v>
      </c>
      <c r="L13" s="285">
        <f>IF(Global!G13="","",Global!G13)</f>
        <v>2</v>
      </c>
      <c r="M13" s="296" t="str">
        <f t="shared" si="1"/>
        <v>V</v>
      </c>
      <c r="N13" s="287">
        <f t="shared" si="2"/>
        <v>0</v>
      </c>
      <c r="O13" s="166"/>
      <c r="P13" s="166"/>
      <c r="Q13" s="166"/>
      <c r="R13" s="166"/>
      <c r="S13" s="166"/>
    </row>
    <row r="14" spans="1:19" s="158" customFormat="1" ht="17.25" customHeight="1" thickBot="1" x14ac:dyDescent="0.25">
      <c r="A14" s="297" t="str">
        <f>Global!A14</f>
        <v>GRUPO B (Group B)</v>
      </c>
      <c r="B14" s="298"/>
      <c r="C14" s="299"/>
      <c r="D14" s="298"/>
      <c r="E14" s="300"/>
      <c r="F14" s="298"/>
      <c r="G14" s="300"/>
      <c r="H14" s="298"/>
      <c r="I14" s="301"/>
      <c r="J14" s="117"/>
      <c r="K14" s="302"/>
      <c r="L14" s="302"/>
      <c r="M14" s="303" t="str">
        <f t="shared" si="1"/>
        <v/>
      </c>
      <c r="N14" s="304"/>
      <c r="O14" s="166"/>
      <c r="P14" s="166"/>
      <c r="Q14" s="166"/>
      <c r="R14" s="166"/>
      <c r="S14" s="166"/>
    </row>
    <row r="15" spans="1:19" s="158" customFormat="1" ht="30.95" customHeight="1" thickBot="1" x14ac:dyDescent="0.25">
      <c r="A15" s="276">
        <f>Global!A15</f>
        <v>44886</v>
      </c>
      <c r="B15" s="305">
        <f>Global!B15</f>
        <v>0.29166666666666669</v>
      </c>
      <c r="C15" s="278">
        <f>Global!C15</f>
        <v>3</v>
      </c>
      <c r="D15" s="279" t="str">
        <f>Global!D15</f>
        <v>Inglaterra (England)</v>
      </c>
      <c r="E15" s="280">
        <v>3</v>
      </c>
      <c r="F15" s="281" t="s">
        <v>4</v>
      </c>
      <c r="G15" s="280">
        <v>0</v>
      </c>
      <c r="H15" s="282" t="str">
        <f>Global!H15</f>
        <v>Irán</v>
      </c>
      <c r="I15" s="283" t="str">
        <f t="shared" ref="I15:I20" si="3">IF(OR(E15="",G15=""),"",IF(E15&gt;G15,"L",IF(G15&gt;E15,"V","E")))</f>
        <v>L</v>
      </c>
      <c r="J15" s="284"/>
      <c r="K15" s="285">
        <f>IF(Global!E15="","",Global!E15)</f>
        <v>6</v>
      </c>
      <c r="L15" s="285">
        <f>IF(Global!G15="","",Global!G15)</f>
        <v>2</v>
      </c>
      <c r="M15" s="296" t="str">
        <f t="shared" si="1"/>
        <v>L</v>
      </c>
      <c r="N15" s="287">
        <f t="shared" ref="N15:N20" si="4">IF(M15="","",IF(AND(E15=K15,L15=G15),GPOSPuntosPorMarcador,0)+IF(M15=I15,GPOSPuntosPorGanador,0)+IF(E15-G15=K15-L15,GPOSPuntosPorDiferencia,0))</f>
        <v>1</v>
      </c>
      <c r="O15" s="166"/>
      <c r="P15" s="166"/>
      <c r="Q15" s="166"/>
      <c r="R15" s="166"/>
      <c r="S15" s="166"/>
    </row>
    <row r="16" spans="1:19" s="158" customFormat="1" ht="30.95" customHeight="1" thickBot="1" x14ac:dyDescent="0.25">
      <c r="A16" s="276">
        <f>Global!A16</f>
        <v>44886</v>
      </c>
      <c r="B16" s="306">
        <f>Global!B16</f>
        <v>0.54166666666666663</v>
      </c>
      <c r="C16" s="289">
        <f>Global!C16</f>
        <v>4</v>
      </c>
      <c r="D16" s="290" t="str">
        <f>Global!D16</f>
        <v>Estados Unidos (USA)</v>
      </c>
      <c r="E16" s="291">
        <v>2</v>
      </c>
      <c r="F16" s="292" t="s">
        <v>4</v>
      </c>
      <c r="G16" s="291">
        <v>0</v>
      </c>
      <c r="H16" s="293" t="str">
        <f>Global!H16</f>
        <v>Gales (Wales)</v>
      </c>
      <c r="I16" s="283" t="str">
        <f t="shared" si="3"/>
        <v>L</v>
      </c>
      <c r="J16" s="284"/>
      <c r="K16" s="285">
        <f>IF(Global!E16="","",Global!E16)</f>
        <v>1</v>
      </c>
      <c r="L16" s="285">
        <f>IF(Global!G16="","",Global!G16)</f>
        <v>1</v>
      </c>
      <c r="M16" s="296" t="str">
        <f t="shared" si="1"/>
        <v>E</v>
      </c>
      <c r="N16" s="287">
        <f t="shared" si="4"/>
        <v>0</v>
      </c>
      <c r="O16" s="166"/>
      <c r="P16" s="166"/>
      <c r="Q16" s="166"/>
      <c r="R16" s="166"/>
      <c r="S16" s="166"/>
    </row>
    <row r="17" spans="1:19" s="158" customFormat="1" ht="30.95" customHeight="1" thickBot="1" x14ac:dyDescent="0.25">
      <c r="A17" s="276">
        <f>Global!A17</f>
        <v>44890</v>
      </c>
      <c r="B17" s="306">
        <f>Global!B17</f>
        <v>0.54166666666666663</v>
      </c>
      <c r="C17" s="289">
        <f>Global!C17</f>
        <v>19</v>
      </c>
      <c r="D17" s="290" t="str">
        <f>Global!D17</f>
        <v>Inglaterra (England)</v>
      </c>
      <c r="E17" s="291">
        <v>3</v>
      </c>
      <c r="F17" s="292" t="s">
        <v>4</v>
      </c>
      <c r="G17" s="291">
        <v>1</v>
      </c>
      <c r="H17" s="293" t="str">
        <f>Global!H17</f>
        <v>Estados Unidos (USA)</v>
      </c>
      <c r="I17" s="283" t="str">
        <f t="shared" si="3"/>
        <v>L</v>
      </c>
      <c r="J17" s="284"/>
      <c r="K17" s="285">
        <f>IF(Global!E17="","",Global!E17)</f>
        <v>0</v>
      </c>
      <c r="L17" s="285">
        <f>IF(Global!G17="","",Global!G17)</f>
        <v>0</v>
      </c>
      <c r="M17" s="296" t="str">
        <f t="shared" si="1"/>
        <v>E</v>
      </c>
      <c r="N17" s="287">
        <f t="shared" si="4"/>
        <v>0</v>
      </c>
      <c r="O17" s="166"/>
      <c r="P17" s="166"/>
      <c r="Q17" s="166"/>
      <c r="R17" s="166"/>
      <c r="S17" s="166"/>
    </row>
    <row r="18" spans="1:19" s="158" customFormat="1" ht="30.95" customHeight="1" thickBot="1" x14ac:dyDescent="0.25">
      <c r="A18" s="276">
        <f>Global!A18</f>
        <v>44890</v>
      </c>
      <c r="B18" s="306">
        <f>Global!B18</f>
        <v>0.16666666666666666</v>
      </c>
      <c r="C18" s="289">
        <f>Global!C18</f>
        <v>20</v>
      </c>
      <c r="D18" s="290" t="str">
        <f>Global!D18</f>
        <v>Gales (Wales)</v>
      </c>
      <c r="E18" s="291">
        <v>1</v>
      </c>
      <c r="F18" s="292" t="s">
        <v>4</v>
      </c>
      <c r="G18" s="291">
        <v>0</v>
      </c>
      <c r="H18" s="293" t="str">
        <f>Global!H18</f>
        <v>Irán</v>
      </c>
      <c r="I18" s="283" t="str">
        <f t="shared" si="3"/>
        <v>L</v>
      </c>
      <c r="J18" s="284"/>
      <c r="K18" s="285">
        <f>IF(Global!E18="","",Global!E18)</f>
        <v>0</v>
      </c>
      <c r="L18" s="285">
        <f>IF(Global!G18="","",Global!G18)</f>
        <v>2</v>
      </c>
      <c r="M18" s="296" t="str">
        <f t="shared" si="1"/>
        <v>V</v>
      </c>
      <c r="N18" s="287">
        <f t="shared" si="4"/>
        <v>0</v>
      </c>
      <c r="O18" s="166"/>
      <c r="P18" s="166"/>
      <c r="Q18" s="166"/>
      <c r="R18" s="166"/>
      <c r="S18" s="166"/>
    </row>
    <row r="19" spans="1:19" s="158" customFormat="1" ht="30.95" customHeight="1" thickBot="1" x14ac:dyDescent="0.25">
      <c r="A19" s="276">
        <f>Global!A19</f>
        <v>44894</v>
      </c>
      <c r="B19" s="306">
        <f>Global!B19</f>
        <v>0.54166666666666663</v>
      </c>
      <c r="C19" s="289">
        <f>Global!C19</f>
        <v>35</v>
      </c>
      <c r="D19" s="290" t="str">
        <f>Global!D19</f>
        <v>Gales (Wales)</v>
      </c>
      <c r="E19" s="291">
        <v>0</v>
      </c>
      <c r="F19" s="292" t="s">
        <v>4</v>
      </c>
      <c r="G19" s="291">
        <v>2</v>
      </c>
      <c r="H19" s="293" t="str">
        <f>Global!H19</f>
        <v>Inglaterra (England)</v>
      </c>
      <c r="I19" s="283" t="str">
        <f t="shared" si="3"/>
        <v>V</v>
      </c>
      <c r="J19" s="284"/>
      <c r="K19" s="285">
        <f>IF(Global!E19="","",Global!E19)</f>
        <v>0</v>
      </c>
      <c r="L19" s="285">
        <f>IF(Global!G19="","",Global!G19)</f>
        <v>3</v>
      </c>
      <c r="M19" s="296" t="str">
        <f t="shared" si="1"/>
        <v>V</v>
      </c>
      <c r="N19" s="287">
        <f t="shared" si="4"/>
        <v>1</v>
      </c>
      <c r="O19" s="166"/>
      <c r="P19" s="166"/>
      <c r="Q19" s="166"/>
      <c r="R19" s="166"/>
      <c r="S19" s="166"/>
    </row>
    <row r="20" spans="1:19" s="158" customFormat="1" ht="30.95" customHeight="1" thickBot="1" x14ac:dyDescent="0.25">
      <c r="A20" s="276">
        <f>Global!A20</f>
        <v>44894</v>
      </c>
      <c r="B20" s="306">
        <f>Global!B20</f>
        <v>0.54166666666666663</v>
      </c>
      <c r="C20" s="289">
        <f>Global!C20</f>
        <v>36</v>
      </c>
      <c r="D20" s="290" t="str">
        <f>Global!D20</f>
        <v>Irán</v>
      </c>
      <c r="E20" s="291">
        <v>0</v>
      </c>
      <c r="F20" s="292" t="s">
        <v>4</v>
      </c>
      <c r="G20" s="291">
        <v>2</v>
      </c>
      <c r="H20" s="293" t="str">
        <f>Global!H20</f>
        <v>Estados Unidos (USA)</v>
      </c>
      <c r="I20" s="283" t="str">
        <f t="shared" si="3"/>
        <v>V</v>
      </c>
      <c r="J20" s="284"/>
      <c r="K20" s="285">
        <f>IF(Global!E20="","",Global!E20)</f>
        <v>0</v>
      </c>
      <c r="L20" s="285">
        <f>IF(Global!G20="","",Global!G20)</f>
        <v>1</v>
      </c>
      <c r="M20" s="296" t="str">
        <f t="shared" si="1"/>
        <v>V</v>
      </c>
      <c r="N20" s="287">
        <f t="shared" si="4"/>
        <v>1</v>
      </c>
      <c r="O20" s="166"/>
      <c r="P20" s="166"/>
      <c r="Q20" s="166"/>
      <c r="R20" s="166"/>
      <c r="S20" s="166"/>
    </row>
    <row r="21" spans="1:19" s="158" customFormat="1" ht="17.25" customHeight="1" thickBot="1" x14ac:dyDescent="0.25">
      <c r="A21" s="297" t="str">
        <f>Global!A21</f>
        <v>GRUPO C (Group C)</v>
      </c>
      <c r="B21" s="298"/>
      <c r="C21" s="299"/>
      <c r="D21" s="298"/>
      <c r="E21" s="300"/>
      <c r="F21" s="298"/>
      <c r="G21" s="300"/>
      <c r="H21" s="298"/>
      <c r="I21" s="301"/>
      <c r="J21" s="117"/>
      <c r="K21" s="302"/>
      <c r="L21" s="302"/>
      <c r="M21" s="303" t="str">
        <f t="shared" si="1"/>
        <v/>
      </c>
      <c r="N21" s="304"/>
      <c r="O21" s="166"/>
      <c r="P21" s="166"/>
      <c r="Q21" s="166"/>
      <c r="R21" s="166"/>
      <c r="S21" s="166"/>
    </row>
    <row r="22" spans="1:19" s="158" customFormat="1" ht="30.95" customHeight="1" thickBot="1" x14ac:dyDescent="0.25">
      <c r="A22" s="276">
        <f>Global!A22</f>
        <v>44887</v>
      </c>
      <c r="B22" s="305">
        <f>Global!B22</f>
        <v>0.16666666666666666</v>
      </c>
      <c r="C22" s="278">
        <f>Global!C22</f>
        <v>5</v>
      </c>
      <c r="D22" s="279" t="str">
        <f>Global!D22</f>
        <v>Argentina</v>
      </c>
      <c r="E22" s="280">
        <v>3</v>
      </c>
      <c r="F22" s="281" t="s">
        <v>4</v>
      </c>
      <c r="G22" s="280">
        <v>0</v>
      </c>
      <c r="H22" s="282" t="str">
        <f>Global!H22</f>
        <v>A. Saudita (Saudi A.)</v>
      </c>
      <c r="I22" s="283" t="str">
        <f t="shared" ref="I22:I27" si="5">IF(OR(E22="",G22=""),"",IF(E22&gt;G22,"L",IF(G22&gt;E22,"V","E")))</f>
        <v>L</v>
      </c>
      <c r="J22" s="284"/>
      <c r="K22" s="285">
        <f>IF(Global!E22="","",Global!E22)</f>
        <v>1</v>
      </c>
      <c r="L22" s="285">
        <f>IF(Global!G22="","",Global!G22)</f>
        <v>2</v>
      </c>
      <c r="M22" s="296" t="str">
        <f t="shared" si="1"/>
        <v>V</v>
      </c>
      <c r="N22" s="287">
        <f t="shared" ref="N22:N27" si="6">IF(M22="","",IF(AND(E22=K22,L22=G22),GPOSPuntosPorMarcador,0)+IF(M22=I22,GPOSPuntosPorGanador,0)+IF(E22-G22=K22-L22,GPOSPuntosPorDiferencia,0))</f>
        <v>0</v>
      </c>
      <c r="O22" s="166"/>
      <c r="P22" s="166"/>
      <c r="Q22" s="166"/>
      <c r="R22" s="166"/>
      <c r="S22" s="166"/>
    </row>
    <row r="23" spans="1:19" s="158" customFormat="1" ht="30.95" customHeight="1" thickBot="1" x14ac:dyDescent="0.25">
      <c r="A23" s="276">
        <f>Global!A23</f>
        <v>44887</v>
      </c>
      <c r="B23" s="306">
        <f>Global!B23</f>
        <v>0.41666666666666669</v>
      </c>
      <c r="C23" s="289">
        <f>Global!C23</f>
        <v>6</v>
      </c>
      <c r="D23" s="290" t="str">
        <f>Global!D23</f>
        <v>México</v>
      </c>
      <c r="E23" s="291">
        <v>2</v>
      </c>
      <c r="F23" s="292" t="s">
        <v>4</v>
      </c>
      <c r="G23" s="291">
        <v>2</v>
      </c>
      <c r="H23" s="293" t="str">
        <f>Global!H23</f>
        <v>Polonia (Poland)</v>
      </c>
      <c r="I23" s="283" t="str">
        <f t="shared" si="5"/>
        <v>E</v>
      </c>
      <c r="J23" s="284"/>
      <c r="K23" s="285">
        <f>IF(Global!E23="","",Global!E23)</f>
        <v>0</v>
      </c>
      <c r="L23" s="285">
        <f>IF(Global!G23="","",Global!G23)</f>
        <v>0</v>
      </c>
      <c r="M23" s="296" t="str">
        <f t="shared" si="1"/>
        <v>E</v>
      </c>
      <c r="N23" s="287">
        <f t="shared" si="6"/>
        <v>2</v>
      </c>
      <c r="O23" s="166"/>
      <c r="P23" s="166"/>
      <c r="Q23" s="166"/>
      <c r="R23" s="166"/>
      <c r="S23" s="166"/>
    </row>
    <row r="24" spans="1:19" s="158" customFormat="1" ht="30.95" customHeight="1" thickBot="1" x14ac:dyDescent="0.25">
      <c r="A24" s="276">
        <f>Global!A24</f>
        <v>44891</v>
      </c>
      <c r="B24" s="306">
        <f>Global!B24</f>
        <v>0.54166666666666663</v>
      </c>
      <c r="C24" s="289">
        <f>Global!C24</f>
        <v>22</v>
      </c>
      <c r="D24" s="290" t="str">
        <f>Global!D24</f>
        <v>Argentina</v>
      </c>
      <c r="E24" s="291">
        <v>2</v>
      </c>
      <c r="F24" s="292" t="s">
        <v>4</v>
      </c>
      <c r="G24" s="291">
        <v>1</v>
      </c>
      <c r="H24" s="293" t="str">
        <f>Global!H24</f>
        <v>México</v>
      </c>
      <c r="I24" s="283" t="str">
        <f t="shared" si="5"/>
        <v>L</v>
      </c>
      <c r="J24" s="284"/>
      <c r="K24" s="285">
        <f>IF(Global!E24="","",Global!E24)</f>
        <v>2</v>
      </c>
      <c r="L24" s="285">
        <f>IF(Global!G24="","",Global!G24)</f>
        <v>0</v>
      </c>
      <c r="M24" s="296" t="str">
        <f t="shared" si="1"/>
        <v>L</v>
      </c>
      <c r="N24" s="287">
        <f t="shared" si="6"/>
        <v>1</v>
      </c>
      <c r="O24" s="166"/>
      <c r="P24" s="166"/>
      <c r="Q24" s="166"/>
      <c r="R24" s="166"/>
      <c r="S24" s="166"/>
    </row>
    <row r="25" spans="1:19" s="158" customFormat="1" ht="30.95" customHeight="1" thickBot="1" x14ac:dyDescent="0.25">
      <c r="A25" s="276">
        <f>Global!A25</f>
        <v>44891</v>
      </c>
      <c r="B25" s="306">
        <f>Global!B25</f>
        <v>0.29166666666666669</v>
      </c>
      <c r="C25" s="289">
        <f>Global!C25</f>
        <v>23</v>
      </c>
      <c r="D25" s="290" t="str">
        <f>Global!D25</f>
        <v>Polonia (Poland)</v>
      </c>
      <c r="E25" s="291">
        <v>1</v>
      </c>
      <c r="F25" s="292" t="s">
        <v>4</v>
      </c>
      <c r="G25" s="291">
        <v>0</v>
      </c>
      <c r="H25" s="293" t="str">
        <f>Global!H25</f>
        <v>A. Saudita (Saudi A.)</v>
      </c>
      <c r="I25" s="283" t="str">
        <f t="shared" si="5"/>
        <v>L</v>
      </c>
      <c r="J25" s="284"/>
      <c r="K25" s="285">
        <f>IF(Global!E25="","",Global!E25)</f>
        <v>2</v>
      </c>
      <c r="L25" s="285">
        <f>IF(Global!G25="","",Global!G25)</f>
        <v>0</v>
      </c>
      <c r="M25" s="296" t="str">
        <f t="shared" si="1"/>
        <v>L</v>
      </c>
      <c r="N25" s="287">
        <f t="shared" si="6"/>
        <v>1</v>
      </c>
      <c r="O25" s="166"/>
      <c r="P25" s="166"/>
      <c r="Q25" s="166"/>
      <c r="R25" s="166"/>
      <c r="S25" s="166"/>
    </row>
    <row r="26" spans="1:19" s="158" customFormat="1" ht="30.95" customHeight="1" thickBot="1" x14ac:dyDescent="0.25">
      <c r="A26" s="276">
        <f>Global!A26</f>
        <v>44895</v>
      </c>
      <c r="B26" s="306">
        <f>Global!B26</f>
        <v>0.54166666666666663</v>
      </c>
      <c r="C26" s="289">
        <f>Global!C26</f>
        <v>37</v>
      </c>
      <c r="D26" s="290" t="str">
        <f>Global!D26</f>
        <v>Polonia (Poland)</v>
      </c>
      <c r="E26" s="291">
        <v>0</v>
      </c>
      <c r="F26" s="292" t="s">
        <v>4</v>
      </c>
      <c r="G26" s="291">
        <v>2</v>
      </c>
      <c r="H26" s="293" t="str">
        <f>Global!H26</f>
        <v>Argentina</v>
      </c>
      <c r="I26" s="283" t="str">
        <f t="shared" si="5"/>
        <v>V</v>
      </c>
      <c r="J26" s="284"/>
      <c r="K26" s="285">
        <f>IF(Global!E26="","",Global!E26)</f>
        <v>0</v>
      </c>
      <c r="L26" s="285">
        <f>IF(Global!G26="","",Global!G26)</f>
        <v>2</v>
      </c>
      <c r="M26" s="296" t="str">
        <f t="shared" si="1"/>
        <v>V</v>
      </c>
      <c r="N26" s="287">
        <f t="shared" si="6"/>
        <v>3</v>
      </c>
      <c r="O26" s="166"/>
      <c r="P26" s="166"/>
      <c r="Q26" s="166"/>
      <c r="R26" s="166"/>
      <c r="S26" s="166"/>
    </row>
    <row r="27" spans="1:19" s="158" customFormat="1" ht="30.95" customHeight="1" thickBot="1" x14ac:dyDescent="0.25">
      <c r="A27" s="276">
        <f>Global!A27</f>
        <v>44895</v>
      </c>
      <c r="B27" s="306">
        <f>Global!B27</f>
        <v>0.54166666666666663</v>
      </c>
      <c r="C27" s="289">
        <f>Global!C27</f>
        <v>38</v>
      </c>
      <c r="D27" s="290" t="str">
        <f>Global!D27</f>
        <v>A. Saudita (Saudi A.)</v>
      </c>
      <c r="E27" s="291">
        <v>0</v>
      </c>
      <c r="F27" s="292" t="s">
        <v>4</v>
      </c>
      <c r="G27" s="291">
        <v>2</v>
      </c>
      <c r="H27" s="293" t="str">
        <f>Global!H27</f>
        <v>México</v>
      </c>
      <c r="I27" s="283" t="str">
        <f t="shared" si="5"/>
        <v>V</v>
      </c>
      <c r="J27" s="284"/>
      <c r="K27" s="285">
        <f>IF(Global!E27="","",Global!E27)</f>
        <v>1</v>
      </c>
      <c r="L27" s="285">
        <f>IF(Global!G27="","",Global!G27)</f>
        <v>2</v>
      </c>
      <c r="M27" s="296" t="str">
        <f t="shared" si="1"/>
        <v>V</v>
      </c>
      <c r="N27" s="287">
        <f t="shared" si="6"/>
        <v>1</v>
      </c>
      <c r="O27" s="166"/>
      <c r="P27" s="166"/>
      <c r="Q27" s="166"/>
      <c r="R27" s="166"/>
      <c r="S27" s="166"/>
    </row>
    <row r="28" spans="1:19" s="158" customFormat="1" ht="17.25" customHeight="1" thickBot="1" x14ac:dyDescent="0.25">
      <c r="A28" s="297" t="str">
        <f>Global!A28</f>
        <v>GRUPO D (Group D )</v>
      </c>
      <c r="B28" s="298"/>
      <c r="C28" s="299"/>
      <c r="D28" s="298"/>
      <c r="E28" s="300"/>
      <c r="F28" s="298"/>
      <c r="G28" s="300"/>
      <c r="H28" s="298"/>
      <c r="I28" s="301"/>
      <c r="J28" s="117"/>
      <c r="K28" s="302"/>
      <c r="L28" s="302"/>
      <c r="M28" s="303" t="str">
        <f t="shared" si="1"/>
        <v/>
      </c>
      <c r="N28" s="304"/>
      <c r="O28" s="166"/>
      <c r="P28" s="166"/>
      <c r="Q28" s="166"/>
      <c r="R28" s="166"/>
      <c r="S28" s="166"/>
    </row>
    <row r="29" spans="1:19" s="158" customFormat="1" ht="30.95" customHeight="1" thickBot="1" x14ac:dyDescent="0.25">
      <c r="A29" s="276">
        <f>Global!A29</f>
        <v>44887</v>
      </c>
      <c r="B29" s="305">
        <f>Global!B29</f>
        <v>0.54166666666666663</v>
      </c>
      <c r="C29" s="278">
        <f>Global!C29</f>
        <v>7</v>
      </c>
      <c r="D29" s="279" t="str">
        <f>Global!D29</f>
        <v>Francia (France)</v>
      </c>
      <c r="E29" s="280">
        <v>2</v>
      </c>
      <c r="F29" s="281" t="s">
        <v>4</v>
      </c>
      <c r="G29" s="280">
        <v>0</v>
      </c>
      <c r="H29" s="282" t="str">
        <f>Global!H29</f>
        <v>Australia</v>
      </c>
      <c r="I29" s="283" t="str">
        <f t="shared" ref="I29:I34" si="7">IF(OR(E29="",G29=""),"",IF(E29&gt;G29,"L",IF(G29&gt;E29,"V","E")))</f>
        <v>L</v>
      </c>
      <c r="J29" s="284"/>
      <c r="K29" s="285">
        <f>IF(Global!E29="","",Global!E29)</f>
        <v>4</v>
      </c>
      <c r="L29" s="285">
        <f>IF(Global!G29="","",Global!G29)</f>
        <v>1</v>
      </c>
      <c r="M29" s="296" t="str">
        <f t="shared" si="1"/>
        <v>L</v>
      </c>
      <c r="N29" s="287">
        <f t="shared" ref="N29:N34" si="8">IF(M29="","",IF(AND(E29=K29,L29=G29),GPOSPuntosPorMarcador,0)+IF(M29=I29,GPOSPuntosPorGanador,0)+IF(E29-G29=K29-L29,GPOSPuntosPorDiferencia,0))</f>
        <v>1</v>
      </c>
      <c r="O29" s="166"/>
      <c r="P29" s="166"/>
      <c r="Q29" s="166"/>
      <c r="R29" s="166"/>
      <c r="S29" s="166"/>
    </row>
    <row r="30" spans="1:19" s="158" customFormat="1" ht="30.95" customHeight="1" thickBot="1" x14ac:dyDescent="0.25">
      <c r="A30" s="276">
        <f>Global!A30</f>
        <v>44887</v>
      </c>
      <c r="B30" s="306">
        <f>Global!B30</f>
        <v>0.29166666666666669</v>
      </c>
      <c r="C30" s="289">
        <f>Global!C30</f>
        <v>8</v>
      </c>
      <c r="D30" s="290" t="str">
        <f>Global!D30</f>
        <v>Dinamarca (Denmark)</v>
      </c>
      <c r="E30" s="291">
        <v>1</v>
      </c>
      <c r="F30" s="292" t="s">
        <v>4</v>
      </c>
      <c r="G30" s="291">
        <v>0</v>
      </c>
      <c r="H30" s="293" t="str">
        <f>Global!H30</f>
        <v>Túnez (Tunisia)</v>
      </c>
      <c r="I30" s="283" t="str">
        <f t="shared" si="7"/>
        <v>L</v>
      </c>
      <c r="J30" s="284"/>
      <c r="K30" s="285">
        <f>IF(Global!E30="","",Global!E30)</f>
        <v>0</v>
      </c>
      <c r="L30" s="285">
        <f>IF(Global!G30="","",Global!G30)</f>
        <v>0</v>
      </c>
      <c r="M30" s="296" t="str">
        <f t="shared" si="1"/>
        <v>E</v>
      </c>
      <c r="N30" s="287">
        <f t="shared" si="8"/>
        <v>0</v>
      </c>
      <c r="O30" s="166"/>
      <c r="P30" s="166"/>
      <c r="Q30" s="166"/>
      <c r="R30" s="166"/>
      <c r="S30" s="166"/>
    </row>
    <row r="31" spans="1:19" s="158" customFormat="1" ht="30.95" customHeight="1" thickBot="1" x14ac:dyDescent="0.25">
      <c r="A31" s="276">
        <f>Global!A31</f>
        <v>44891</v>
      </c>
      <c r="B31" s="306">
        <f>Global!B31</f>
        <v>0.41666666666666669</v>
      </c>
      <c r="C31" s="289">
        <f>Global!C31</f>
        <v>21</v>
      </c>
      <c r="D31" s="290" t="str">
        <f>Global!D31</f>
        <v>Francia (France)</v>
      </c>
      <c r="E31" s="291">
        <v>2</v>
      </c>
      <c r="F31" s="292" t="s">
        <v>4</v>
      </c>
      <c r="G31" s="291">
        <v>0</v>
      </c>
      <c r="H31" s="293" t="str">
        <f>Global!H31</f>
        <v>Dinamarca (Denmark)</v>
      </c>
      <c r="I31" s="283" t="str">
        <f t="shared" si="7"/>
        <v>L</v>
      </c>
      <c r="J31" s="284"/>
      <c r="K31" s="285">
        <f>IF(Global!E31="","",Global!E31)</f>
        <v>2</v>
      </c>
      <c r="L31" s="285">
        <f>IF(Global!G31="","",Global!G31)</f>
        <v>1</v>
      </c>
      <c r="M31" s="296" t="str">
        <f t="shared" si="1"/>
        <v>L</v>
      </c>
      <c r="N31" s="287">
        <f t="shared" si="8"/>
        <v>1</v>
      </c>
      <c r="O31" s="166"/>
      <c r="P31" s="166"/>
      <c r="Q31" s="166"/>
      <c r="R31" s="166"/>
      <c r="S31" s="166"/>
    </row>
    <row r="32" spans="1:19" s="158" customFormat="1" ht="30.95" customHeight="1" thickBot="1" x14ac:dyDescent="0.25">
      <c r="A32" s="276">
        <f>Global!A32</f>
        <v>44891</v>
      </c>
      <c r="B32" s="306">
        <f>Global!B32</f>
        <v>0.16666666666666666</v>
      </c>
      <c r="C32" s="289">
        <f>Global!C32</f>
        <v>24</v>
      </c>
      <c r="D32" s="290" t="str">
        <f>Global!D32</f>
        <v>Túnez (Tunisia)</v>
      </c>
      <c r="E32" s="291">
        <v>0</v>
      </c>
      <c r="F32" s="292" t="s">
        <v>4</v>
      </c>
      <c r="G32" s="291">
        <v>1</v>
      </c>
      <c r="H32" s="293" t="str">
        <f>Global!H32</f>
        <v>Australia</v>
      </c>
      <c r="I32" s="283" t="str">
        <f t="shared" si="7"/>
        <v>V</v>
      </c>
      <c r="J32" s="284"/>
      <c r="K32" s="285">
        <f>IF(Global!E32="","",Global!E32)</f>
        <v>0</v>
      </c>
      <c r="L32" s="285">
        <f>IF(Global!G32="","",Global!G32)</f>
        <v>1</v>
      </c>
      <c r="M32" s="296" t="str">
        <f t="shared" si="1"/>
        <v>V</v>
      </c>
      <c r="N32" s="287">
        <f t="shared" si="8"/>
        <v>3</v>
      </c>
      <c r="O32" s="166"/>
      <c r="P32" s="166"/>
      <c r="Q32" s="166"/>
      <c r="R32" s="166"/>
      <c r="S32" s="166"/>
    </row>
    <row r="33" spans="1:19" s="158" customFormat="1" ht="30.95" customHeight="1" thickBot="1" x14ac:dyDescent="0.25">
      <c r="A33" s="276">
        <f>Global!A33</f>
        <v>44895</v>
      </c>
      <c r="B33" s="306">
        <f>Global!B33</f>
        <v>0.375</v>
      </c>
      <c r="C33" s="289">
        <f>Global!C33</f>
        <v>39</v>
      </c>
      <c r="D33" s="290" t="str">
        <f>Global!D33</f>
        <v>Túnez (Tunisia)</v>
      </c>
      <c r="E33" s="291">
        <v>0</v>
      </c>
      <c r="F33" s="292" t="s">
        <v>4</v>
      </c>
      <c r="G33" s="291">
        <v>3</v>
      </c>
      <c r="H33" s="293" t="str">
        <f>Global!H33</f>
        <v>Francia (France)</v>
      </c>
      <c r="I33" s="283" t="str">
        <f t="shared" si="7"/>
        <v>V</v>
      </c>
      <c r="J33" s="284"/>
      <c r="K33" s="285">
        <f>IF(Global!E33="","",Global!E33)</f>
        <v>1</v>
      </c>
      <c r="L33" s="285">
        <f>IF(Global!G33="","",Global!G33)</f>
        <v>0</v>
      </c>
      <c r="M33" s="296" t="str">
        <f t="shared" si="1"/>
        <v>L</v>
      </c>
      <c r="N33" s="287">
        <f t="shared" si="8"/>
        <v>0</v>
      </c>
      <c r="O33" s="166"/>
      <c r="P33" s="166"/>
      <c r="Q33" s="166"/>
      <c r="R33" s="166"/>
      <c r="S33" s="166"/>
    </row>
    <row r="34" spans="1:19" s="158" customFormat="1" ht="30.95" customHeight="1" thickBot="1" x14ac:dyDescent="0.25">
      <c r="A34" s="276">
        <f>Global!A34</f>
        <v>44895</v>
      </c>
      <c r="B34" s="306">
        <f>Global!B34</f>
        <v>0.375</v>
      </c>
      <c r="C34" s="289">
        <f>Global!C34</f>
        <v>40</v>
      </c>
      <c r="D34" s="290" t="str">
        <f>Global!D34</f>
        <v>Australia</v>
      </c>
      <c r="E34" s="291">
        <v>1</v>
      </c>
      <c r="F34" s="292" t="s">
        <v>4</v>
      </c>
      <c r="G34" s="291">
        <v>1</v>
      </c>
      <c r="H34" s="293" t="str">
        <f>Global!H34</f>
        <v>Dinamarca (Denmark)</v>
      </c>
      <c r="I34" s="283" t="str">
        <f t="shared" si="7"/>
        <v>E</v>
      </c>
      <c r="J34" s="284"/>
      <c r="K34" s="285">
        <f>IF(Global!E34="","",Global!E34)</f>
        <v>1</v>
      </c>
      <c r="L34" s="285">
        <f>IF(Global!G34="","",Global!G34)</f>
        <v>0</v>
      </c>
      <c r="M34" s="296" t="str">
        <f t="shared" si="1"/>
        <v>L</v>
      </c>
      <c r="N34" s="287">
        <f t="shared" si="8"/>
        <v>0</v>
      </c>
      <c r="O34" s="166"/>
      <c r="P34" s="166"/>
      <c r="Q34" s="166"/>
      <c r="R34" s="166"/>
      <c r="S34" s="166"/>
    </row>
    <row r="35" spans="1:19" s="158" customFormat="1" ht="17.25" customHeight="1" thickBot="1" x14ac:dyDescent="0.25">
      <c r="A35" s="297" t="str">
        <f>Global!A35</f>
        <v>Grupo E  (Group  E)</v>
      </c>
      <c r="B35" s="298"/>
      <c r="C35" s="299"/>
      <c r="D35" s="298"/>
      <c r="E35" s="300"/>
      <c r="F35" s="298"/>
      <c r="G35" s="300"/>
      <c r="H35" s="298"/>
      <c r="I35" s="301"/>
      <c r="J35" s="117"/>
      <c r="K35" s="302"/>
      <c r="L35" s="302"/>
      <c r="M35" s="303" t="str">
        <f t="shared" si="1"/>
        <v/>
      </c>
      <c r="N35" s="304"/>
      <c r="O35" s="166"/>
      <c r="P35" s="166"/>
      <c r="Q35" s="166"/>
      <c r="R35" s="166"/>
      <c r="S35" s="166"/>
    </row>
    <row r="36" spans="1:19" s="158" customFormat="1" ht="30.95" customHeight="1" thickBot="1" x14ac:dyDescent="0.25">
      <c r="A36" s="276">
        <f>Global!A36</f>
        <v>44888</v>
      </c>
      <c r="B36" s="305">
        <f>Global!B36</f>
        <v>0.41666666666666669</v>
      </c>
      <c r="C36" s="278">
        <f>Global!C36</f>
        <v>9</v>
      </c>
      <c r="D36" s="279" t="str">
        <f>Global!D36</f>
        <v>España (Spain)</v>
      </c>
      <c r="E36" s="280">
        <v>2</v>
      </c>
      <c r="F36" s="281" t="s">
        <v>4</v>
      </c>
      <c r="G36" s="280">
        <v>0</v>
      </c>
      <c r="H36" s="282" t="str">
        <f>Global!H36</f>
        <v>Costa Rica</v>
      </c>
      <c r="I36" s="283" t="str">
        <f t="shared" ref="I36:I41" si="9">IF(OR(E36="",G36=""),"",IF(E36&gt;G36,"L",IF(G36&gt;E36,"V","E")))</f>
        <v>L</v>
      </c>
      <c r="J36" s="284"/>
      <c r="K36" s="285">
        <f>IF(Global!E36="","",Global!E36)</f>
        <v>7</v>
      </c>
      <c r="L36" s="285">
        <f>IF(Global!G36="","",Global!G36)</f>
        <v>0</v>
      </c>
      <c r="M36" s="296" t="str">
        <f t="shared" si="1"/>
        <v>L</v>
      </c>
      <c r="N36" s="287">
        <f t="shared" ref="N36:N41" si="10">IF(M36="","",IF(AND(E36=K36,L36=G36),GPOSPuntosPorMarcador,0)+IF(M36=I36,GPOSPuntosPorGanador,0)+IF(E36-G36=K36-L36,GPOSPuntosPorDiferencia,0))</f>
        <v>1</v>
      </c>
      <c r="O36" s="166"/>
      <c r="P36" s="166"/>
      <c r="Q36" s="166"/>
      <c r="R36" s="166"/>
      <c r="S36" s="166"/>
    </row>
    <row r="37" spans="1:19" s="158" customFormat="1" ht="30.95" customHeight="1" thickBot="1" x14ac:dyDescent="0.25">
      <c r="A37" s="276">
        <f>Global!A37</f>
        <v>44888</v>
      </c>
      <c r="B37" s="306">
        <f>Global!B37</f>
        <v>0.29166666666666669</v>
      </c>
      <c r="C37" s="289">
        <f>Global!C37</f>
        <v>10</v>
      </c>
      <c r="D37" s="290" t="str">
        <f>Global!D37</f>
        <v>Alemania (Germany)</v>
      </c>
      <c r="E37" s="291">
        <v>3</v>
      </c>
      <c r="F37" s="292" t="s">
        <v>4</v>
      </c>
      <c r="G37" s="291">
        <v>0</v>
      </c>
      <c r="H37" s="293" t="str">
        <f>Global!H37</f>
        <v>Japón (Japan)</v>
      </c>
      <c r="I37" s="283" t="str">
        <f t="shared" si="9"/>
        <v>L</v>
      </c>
      <c r="J37" s="284"/>
      <c r="K37" s="285">
        <f>IF(Global!E37="","",Global!E37)</f>
        <v>1</v>
      </c>
      <c r="L37" s="285">
        <f>IF(Global!G37="","",Global!G37)</f>
        <v>2</v>
      </c>
      <c r="M37" s="296" t="str">
        <f t="shared" si="1"/>
        <v>V</v>
      </c>
      <c r="N37" s="287">
        <f t="shared" si="10"/>
        <v>0</v>
      </c>
      <c r="O37" s="166"/>
      <c r="P37" s="166"/>
      <c r="Q37" s="166"/>
      <c r="R37" s="166"/>
      <c r="S37" s="166"/>
    </row>
    <row r="38" spans="1:19" s="158" customFormat="1" ht="30.95" customHeight="1" thickBot="1" x14ac:dyDescent="0.25">
      <c r="A38" s="276">
        <f>Global!A38</f>
        <v>44892</v>
      </c>
      <c r="B38" s="306">
        <f>Global!B38</f>
        <v>0.54166666666666663</v>
      </c>
      <c r="C38" s="289">
        <f>Global!C38</f>
        <v>25</v>
      </c>
      <c r="D38" s="290" t="str">
        <f>Global!D38</f>
        <v>España (Spain)</v>
      </c>
      <c r="E38" s="291">
        <v>2</v>
      </c>
      <c r="F38" s="292" t="s">
        <v>4</v>
      </c>
      <c r="G38" s="291">
        <v>2</v>
      </c>
      <c r="H38" s="293" t="str">
        <f>Global!H38</f>
        <v>Alemania (Germany)</v>
      </c>
      <c r="I38" s="283" t="str">
        <f t="shared" si="9"/>
        <v>E</v>
      </c>
      <c r="J38" s="284"/>
      <c r="K38" s="285">
        <f>IF(Global!E38="","",Global!E38)</f>
        <v>1</v>
      </c>
      <c r="L38" s="285">
        <f>IF(Global!G38="","",Global!G38)</f>
        <v>1</v>
      </c>
      <c r="M38" s="296" t="str">
        <f t="shared" si="1"/>
        <v>E</v>
      </c>
      <c r="N38" s="287">
        <f t="shared" si="10"/>
        <v>2</v>
      </c>
      <c r="O38" s="166"/>
      <c r="P38" s="166"/>
      <c r="Q38" s="166"/>
      <c r="R38" s="166"/>
      <c r="S38" s="166"/>
    </row>
    <row r="39" spans="1:19" s="158" customFormat="1" ht="30.95" customHeight="1" thickBot="1" x14ac:dyDescent="0.25">
      <c r="A39" s="276">
        <f>Global!A39</f>
        <v>44892</v>
      </c>
      <c r="B39" s="306">
        <f>Global!B39</f>
        <v>0.16666666666666666</v>
      </c>
      <c r="C39" s="289">
        <f>Global!C39</f>
        <v>26</v>
      </c>
      <c r="D39" s="290" t="str">
        <f>Global!D39</f>
        <v>Japón (Japan)</v>
      </c>
      <c r="E39" s="280">
        <v>1</v>
      </c>
      <c r="F39" s="292" t="s">
        <v>4</v>
      </c>
      <c r="G39" s="280">
        <v>1</v>
      </c>
      <c r="H39" s="293" t="str">
        <f>Global!H39</f>
        <v>Costa Rica</v>
      </c>
      <c r="I39" s="283" t="str">
        <f t="shared" si="9"/>
        <v>E</v>
      </c>
      <c r="J39" s="284"/>
      <c r="K39" s="285">
        <f>IF(Global!E39="","",Global!E39)</f>
        <v>0</v>
      </c>
      <c r="L39" s="285">
        <f>IF(Global!G39="","",Global!G39)</f>
        <v>1</v>
      </c>
      <c r="M39" s="296" t="str">
        <f t="shared" si="1"/>
        <v>V</v>
      </c>
      <c r="N39" s="287">
        <f t="shared" si="10"/>
        <v>0</v>
      </c>
      <c r="O39" s="166"/>
      <c r="P39" s="166"/>
      <c r="Q39" s="166"/>
      <c r="R39" s="166"/>
      <c r="S39" s="166"/>
    </row>
    <row r="40" spans="1:19" s="158" customFormat="1" ht="30.95" customHeight="1" thickBot="1" x14ac:dyDescent="0.25">
      <c r="A40" s="276">
        <f>Global!A40</f>
        <v>44896</v>
      </c>
      <c r="B40" s="306">
        <f>Global!B40</f>
        <v>0.54166666666666663</v>
      </c>
      <c r="C40" s="289">
        <f>Global!C40</f>
        <v>43</v>
      </c>
      <c r="D40" s="290" t="str">
        <f>Global!D40</f>
        <v>Japón (Japan)</v>
      </c>
      <c r="E40" s="307">
        <v>0</v>
      </c>
      <c r="F40" s="292" t="s">
        <v>4</v>
      </c>
      <c r="G40" s="307">
        <v>2</v>
      </c>
      <c r="H40" s="293" t="str">
        <f>Global!H40</f>
        <v>España (Spain)</v>
      </c>
      <c r="I40" s="283" t="str">
        <f t="shared" si="9"/>
        <v>V</v>
      </c>
      <c r="J40" s="284"/>
      <c r="K40" s="285">
        <f>IF(Global!E40="","",Global!E40)</f>
        <v>2</v>
      </c>
      <c r="L40" s="285">
        <f>IF(Global!G40="","",Global!G40)</f>
        <v>1</v>
      </c>
      <c r="M40" s="296" t="str">
        <f t="shared" si="1"/>
        <v>L</v>
      </c>
      <c r="N40" s="287">
        <f t="shared" si="10"/>
        <v>0</v>
      </c>
      <c r="O40" s="166"/>
      <c r="P40" s="166"/>
      <c r="Q40" s="166"/>
      <c r="R40" s="166"/>
      <c r="S40" s="166"/>
    </row>
    <row r="41" spans="1:19" s="158" customFormat="1" ht="30.95" customHeight="1" thickBot="1" x14ac:dyDescent="0.25">
      <c r="A41" s="276">
        <f>Global!A41</f>
        <v>44896</v>
      </c>
      <c r="B41" s="306">
        <f>Global!B41</f>
        <v>0.54166666666666663</v>
      </c>
      <c r="C41" s="289">
        <f>Global!C41</f>
        <v>44</v>
      </c>
      <c r="D41" s="290" t="str">
        <f>Global!D41</f>
        <v>Costa Rica</v>
      </c>
      <c r="E41" s="280">
        <v>0</v>
      </c>
      <c r="F41" s="292" t="s">
        <v>4</v>
      </c>
      <c r="G41" s="280">
        <v>3</v>
      </c>
      <c r="H41" s="293" t="str">
        <f>Global!H41</f>
        <v>Alemania (Germany)</v>
      </c>
      <c r="I41" s="283" t="str">
        <f t="shared" si="9"/>
        <v>V</v>
      </c>
      <c r="J41" s="284"/>
      <c r="K41" s="285">
        <f>IF(Global!E41="","",Global!E41)</f>
        <v>2</v>
      </c>
      <c r="L41" s="285">
        <f>IF(Global!G41="","",Global!G41)</f>
        <v>4</v>
      </c>
      <c r="M41" s="296" t="str">
        <f t="shared" si="1"/>
        <v>V</v>
      </c>
      <c r="N41" s="287">
        <f t="shared" si="10"/>
        <v>1</v>
      </c>
      <c r="O41" s="166"/>
      <c r="P41" s="166"/>
      <c r="Q41" s="166"/>
      <c r="R41" s="166"/>
      <c r="S41" s="166"/>
    </row>
    <row r="42" spans="1:19" s="158" customFormat="1" ht="17.25" customHeight="1" thickBot="1" x14ac:dyDescent="0.25">
      <c r="A42" s="297" t="str">
        <f>Global!A42</f>
        <v>GRUPO F (Group F )</v>
      </c>
      <c r="B42" s="298"/>
      <c r="C42" s="299"/>
      <c r="D42" s="298"/>
      <c r="E42" s="300"/>
      <c r="F42" s="298"/>
      <c r="G42" s="300"/>
      <c r="H42" s="298"/>
      <c r="I42" s="301"/>
      <c r="J42" s="117"/>
      <c r="K42" s="302"/>
      <c r="L42" s="302"/>
      <c r="M42" s="303" t="str">
        <f t="shared" si="1"/>
        <v/>
      </c>
      <c r="N42" s="304"/>
      <c r="O42" s="166"/>
      <c r="P42" s="166"/>
      <c r="Q42" s="166"/>
      <c r="R42" s="166"/>
      <c r="S42" s="166"/>
    </row>
    <row r="43" spans="1:19" s="158" customFormat="1" ht="30.95" customHeight="1" thickBot="1" x14ac:dyDescent="0.25">
      <c r="A43" s="276">
        <f>Global!A43</f>
        <v>44888</v>
      </c>
      <c r="B43" s="305">
        <f>Global!B43</f>
        <v>0.54166666666666663</v>
      </c>
      <c r="C43" s="278">
        <f>Global!C43</f>
        <v>11</v>
      </c>
      <c r="D43" s="279" t="str">
        <f>Global!D43</f>
        <v>Bélgica (Belgium)</v>
      </c>
      <c r="E43" s="280">
        <v>1</v>
      </c>
      <c r="F43" s="281" t="s">
        <v>4</v>
      </c>
      <c r="G43" s="280">
        <v>0</v>
      </c>
      <c r="H43" s="282" t="str">
        <f>Global!H43</f>
        <v>Canada</v>
      </c>
      <c r="I43" s="283" t="str">
        <f t="shared" ref="I43:I48" si="11">IF(OR(E43="",G43=""),"",IF(E43&gt;G43,"L",IF(G43&gt;E43,"V","E")))</f>
        <v>L</v>
      </c>
      <c r="J43" s="284"/>
      <c r="K43" s="285">
        <f>IF(Global!E43="","",Global!E43)</f>
        <v>1</v>
      </c>
      <c r="L43" s="285">
        <f>IF(Global!G43="","",Global!G43)</f>
        <v>0</v>
      </c>
      <c r="M43" s="296" t="str">
        <f t="shared" si="1"/>
        <v>L</v>
      </c>
      <c r="N43" s="287">
        <f t="shared" ref="N43:N48" si="12">IF(M43="","",IF(AND(E43=K43,L43=G43),GPOSPuntosPorMarcador,0)+IF(M43=I43,GPOSPuntosPorGanador,0)+IF(E43-G43=K43-L43,GPOSPuntosPorDiferencia,0))</f>
        <v>3</v>
      </c>
      <c r="O43" s="166"/>
      <c r="P43" s="166"/>
      <c r="Q43" s="166"/>
      <c r="R43" s="166"/>
      <c r="S43" s="166"/>
    </row>
    <row r="44" spans="1:19" s="158" customFormat="1" ht="30.95" customHeight="1" thickBot="1" x14ac:dyDescent="0.25">
      <c r="A44" s="276">
        <f>Global!A44</f>
        <v>44888</v>
      </c>
      <c r="B44" s="306">
        <f>Global!B44</f>
        <v>0.16666666666666666</v>
      </c>
      <c r="C44" s="289">
        <f>Global!C44</f>
        <v>12</v>
      </c>
      <c r="D44" s="290" t="str">
        <f>Global!D44</f>
        <v>Marruecos (Morocco)</v>
      </c>
      <c r="E44" s="291">
        <v>0</v>
      </c>
      <c r="F44" s="292" t="s">
        <v>4</v>
      </c>
      <c r="G44" s="291">
        <v>2</v>
      </c>
      <c r="H44" s="293" t="str">
        <f>Global!H44</f>
        <v>Croacia</v>
      </c>
      <c r="I44" s="283" t="str">
        <f t="shared" si="11"/>
        <v>V</v>
      </c>
      <c r="J44" s="284"/>
      <c r="K44" s="285">
        <f>IF(Global!E44="","",Global!E44)</f>
        <v>0</v>
      </c>
      <c r="L44" s="285">
        <f>IF(Global!G44="","",Global!G44)</f>
        <v>0</v>
      </c>
      <c r="M44" s="296" t="str">
        <f t="shared" si="1"/>
        <v>E</v>
      </c>
      <c r="N44" s="287">
        <f t="shared" si="12"/>
        <v>0</v>
      </c>
      <c r="O44" s="166"/>
      <c r="P44" s="166"/>
      <c r="Q44" s="166"/>
      <c r="R44" s="166"/>
      <c r="S44" s="166"/>
    </row>
    <row r="45" spans="1:19" s="158" customFormat="1" ht="30.95" customHeight="1" thickBot="1" x14ac:dyDescent="0.25">
      <c r="A45" s="276">
        <f>Global!A45</f>
        <v>44892</v>
      </c>
      <c r="B45" s="306">
        <f>Global!B45</f>
        <v>0.29166666666666669</v>
      </c>
      <c r="C45" s="289">
        <f>Global!C45</f>
        <v>27</v>
      </c>
      <c r="D45" s="290" t="str">
        <f>Global!D45</f>
        <v>Bélgica (Belgium)</v>
      </c>
      <c r="E45" s="291">
        <v>2</v>
      </c>
      <c r="F45" s="292" t="s">
        <v>4</v>
      </c>
      <c r="G45" s="291">
        <v>1</v>
      </c>
      <c r="H45" s="293" t="str">
        <f>Global!H45</f>
        <v>Marruecos (Morocco)</v>
      </c>
      <c r="I45" s="283" t="str">
        <f t="shared" si="11"/>
        <v>L</v>
      </c>
      <c r="J45" s="284"/>
      <c r="K45" s="285">
        <f>IF(Global!E45="","",Global!E45)</f>
        <v>0</v>
      </c>
      <c r="L45" s="285">
        <f>IF(Global!G45="","",Global!G45)</f>
        <v>2</v>
      </c>
      <c r="M45" s="296" t="str">
        <f t="shared" si="1"/>
        <v>V</v>
      </c>
      <c r="N45" s="287">
        <f t="shared" si="12"/>
        <v>0</v>
      </c>
      <c r="O45" s="166"/>
      <c r="P45" s="166"/>
      <c r="Q45" s="166"/>
      <c r="R45" s="166"/>
      <c r="S45" s="166"/>
    </row>
    <row r="46" spans="1:19" s="158" customFormat="1" ht="30.95" customHeight="1" thickBot="1" x14ac:dyDescent="0.25">
      <c r="A46" s="276">
        <f>Global!A46</f>
        <v>44892</v>
      </c>
      <c r="B46" s="306">
        <f>Global!B46</f>
        <v>0.41666666666666669</v>
      </c>
      <c r="C46" s="289">
        <f>Global!C46</f>
        <v>28</v>
      </c>
      <c r="D46" s="290" t="str">
        <f>Global!D46</f>
        <v>Croacia</v>
      </c>
      <c r="E46" s="291">
        <v>1</v>
      </c>
      <c r="F46" s="292" t="s">
        <v>4</v>
      </c>
      <c r="G46" s="291">
        <v>1</v>
      </c>
      <c r="H46" s="293" t="str">
        <f>Global!H46</f>
        <v>Canada</v>
      </c>
      <c r="I46" s="283" t="str">
        <f t="shared" si="11"/>
        <v>E</v>
      </c>
      <c r="J46" s="284"/>
      <c r="K46" s="285">
        <f>IF(Global!E46="","",Global!E46)</f>
        <v>4</v>
      </c>
      <c r="L46" s="285">
        <f>IF(Global!G46="","",Global!G46)</f>
        <v>1</v>
      </c>
      <c r="M46" s="296" t="str">
        <f t="shared" si="1"/>
        <v>L</v>
      </c>
      <c r="N46" s="287">
        <f t="shared" si="12"/>
        <v>0</v>
      </c>
      <c r="O46" s="166"/>
      <c r="P46" s="166"/>
      <c r="Q46" s="166"/>
      <c r="R46" s="166"/>
      <c r="S46" s="166"/>
    </row>
    <row r="47" spans="1:19" s="158" customFormat="1" ht="30.95" customHeight="1" thickBot="1" x14ac:dyDescent="0.25">
      <c r="A47" s="276">
        <f>Global!A47</f>
        <v>44896</v>
      </c>
      <c r="B47" s="306">
        <f>Global!B47</f>
        <v>0.375</v>
      </c>
      <c r="C47" s="289">
        <f>Global!C47</f>
        <v>41</v>
      </c>
      <c r="D47" s="290" t="str">
        <f>Global!D47</f>
        <v>Croacia</v>
      </c>
      <c r="E47" s="291">
        <v>1</v>
      </c>
      <c r="F47" s="292" t="s">
        <v>4</v>
      </c>
      <c r="G47" s="291">
        <v>2</v>
      </c>
      <c r="H47" s="293" t="str">
        <f>Global!H47</f>
        <v>Bélgica (Belgium)</v>
      </c>
      <c r="I47" s="283" t="str">
        <f t="shared" si="11"/>
        <v>V</v>
      </c>
      <c r="J47" s="284"/>
      <c r="K47" s="285">
        <f>IF(Global!E47="","",Global!E47)</f>
        <v>0</v>
      </c>
      <c r="L47" s="285">
        <f>IF(Global!G47="","",Global!G47)</f>
        <v>0</v>
      </c>
      <c r="M47" s="296" t="str">
        <f t="shared" si="1"/>
        <v>E</v>
      </c>
      <c r="N47" s="287">
        <f t="shared" si="12"/>
        <v>0</v>
      </c>
      <c r="O47" s="166"/>
      <c r="P47" s="166"/>
      <c r="Q47" s="166"/>
      <c r="R47" s="166"/>
      <c r="S47" s="166"/>
    </row>
    <row r="48" spans="1:19" s="158" customFormat="1" ht="30.95" customHeight="1" thickBot="1" x14ac:dyDescent="0.25">
      <c r="A48" s="276">
        <f>Global!A48</f>
        <v>44896</v>
      </c>
      <c r="B48" s="306">
        <f>Global!B48</f>
        <v>0.375</v>
      </c>
      <c r="C48" s="289">
        <f>Global!C48</f>
        <v>42</v>
      </c>
      <c r="D48" s="308" t="str">
        <f>Global!D48</f>
        <v>Canada</v>
      </c>
      <c r="E48" s="291">
        <v>1</v>
      </c>
      <c r="F48" s="309" t="s">
        <v>4</v>
      </c>
      <c r="G48" s="291">
        <v>1</v>
      </c>
      <c r="H48" s="310" t="str">
        <f>Global!H48</f>
        <v>Marruecos (Morocco)</v>
      </c>
      <c r="I48" s="283" t="str">
        <f t="shared" si="11"/>
        <v>E</v>
      </c>
      <c r="J48" s="311"/>
      <c r="K48" s="285">
        <f>IF(Global!E48="","",Global!E48)</f>
        <v>1</v>
      </c>
      <c r="L48" s="285">
        <f>IF(Global!G48="","",Global!G48)</f>
        <v>2</v>
      </c>
      <c r="M48" s="286" t="str">
        <f t="shared" si="1"/>
        <v>V</v>
      </c>
      <c r="N48" s="287">
        <f t="shared" si="12"/>
        <v>0</v>
      </c>
      <c r="O48" s="166"/>
      <c r="P48" s="166"/>
      <c r="Q48" s="166"/>
      <c r="R48" s="166"/>
      <c r="S48" s="166"/>
    </row>
    <row r="49" spans="1:19" s="158" customFormat="1" ht="17.25" customHeight="1" thickBot="1" x14ac:dyDescent="0.25">
      <c r="A49" s="297" t="str">
        <f>Global!A49</f>
        <v>GRUPO G (Group  G)</v>
      </c>
      <c r="B49" s="298"/>
      <c r="C49" s="299"/>
      <c r="D49" s="298"/>
      <c r="E49" s="300"/>
      <c r="F49" s="298"/>
      <c r="G49" s="300"/>
      <c r="H49" s="298"/>
      <c r="I49" s="301"/>
      <c r="J49" s="117"/>
      <c r="K49" s="302"/>
      <c r="L49" s="302"/>
      <c r="M49" s="303" t="str">
        <f t="shared" si="1"/>
        <v/>
      </c>
      <c r="N49" s="304"/>
      <c r="O49" s="166"/>
      <c r="P49" s="166"/>
      <c r="Q49" s="166"/>
      <c r="R49" s="166"/>
      <c r="S49" s="166"/>
    </row>
    <row r="50" spans="1:19" s="158" customFormat="1" ht="30.95" customHeight="1" thickBot="1" x14ac:dyDescent="0.25">
      <c r="A50" s="276">
        <f>Global!A50</f>
        <v>44889</v>
      </c>
      <c r="B50" s="305">
        <f>Global!B50</f>
        <v>0.54166666666666663</v>
      </c>
      <c r="C50" s="278">
        <f>Global!C50</f>
        <v>13</v>
      </c>
      <c r="D50" s="279" t="str">
        <f>Global!D50</f>
        <v>Brasil (Brazil)</v>
      </c>
      <c r="E50" s="280">
        <v>3</v>
      </c>
      <c r="F50" s="281" t="s">
        <v>4</v>
      </c>
      <c r="G50" s="280">
        <v>0</v>
      </c>
      <c r="H50" s="282" t="str">
        <f>Global!H50</f>
        <v>Serbia</v>
      </c>
      <c r="I50" s="283" t="str">
        <f t="shared" ref="I50:I55" si="13">IF(OR(E50="",G50=""),"",IF(E50&gt;G50,"L",IF(G50&gt;E50,"V","E")))</f>
        <v>L</v>
      </c>
      <c r="J50" s="284"/>
      <c r="K50" s="285">
        <f>IF(Global!E50="","",Global!E50)</f>
        <v>2</v>
      </c>
      <c r="L50" s="285">
        <f>IF(Global!G50="","",Global!G50)</f>
        <v>0</v>
      </c>
      <c r="M50" s="296" t="str">
        <f t="shared" si="1"/>
        <v>L</v>
      </c>
      <c r="N50" s="287">
        <f t="shared" ref="N50:N55" si="14">IF(M50="","",IF(AND(E50=K50,L50=G50),GPOSPuntosPorMarcador,0)+IF(M50=I50,GPOSPuntosPorGanador,0)+IF(E50-G50=K50-L50,GPOSPuntosPorDiferencia,0))</f>
        <v>1</v>
      </c>
      <c r="O50" s="166"/>
      <c r="P50" s="166"/>
      <c r="Q50" s="166"/>
      <c r="R50" s="166"/>
      <c r="S50" s="166"/>
    </row>
    <row r="51" spans="1:19" s="158" customFormat="1" ht="30.95" customHeight="1" thickBot="1" x14ac:dyDescent="0.25">
      <c r="A51" s="276">
        <f>Global!A51</f>
        <v>44889</v>
      </c>
      <c r="B51" s="306">
        <f>Global!B51</f>
        <v>0.16666666666666666</v>
      </c>
      <c r="C51" s="289">
        <f>Global!C51</f>
        <v>14</v>
      </c>
      <c r="D51" s="290" t="str">
        <f>Global!D51</f>
        <v>Suiza (Switzerland)</v>
      </c>
      <c r="E51" s="291">
        <v>1</v>
      </c>
      <c r="F51" s="292" t="s">
        <v>4</v>
      </c>
      <c r="G51" s="291">
        <v>0</v>
      </c>
      <c r="H51" s="293" t="str">
        <f>Global!H51</f>
        <v>Camerún (Cameroon)</v>
      </c>
      <c r="I51" s="283" t="str">
        <f t="shared" si="13"/>
        <v>L</v>
      </c>
      <c r="J51" s="284"/>
      <c r="K51" s="285">
        <f>IF(Global!E51="","",Global!E51)</f>
        <v>1</v>
      </c>
      <c r="L51" s="285">
        <f>IF(Global!G51="","",Global!G51)</f>
        <v>0</v>
      </c>
      <c r="M51" s="296" t="str">
        <f t="shared" si="1"/>
        <v>L</v>
      </c>
      <c r="N51" s="287">
        <f t="shared" si="14"/>
        <v>3</v>
      </c>
      <c r="O51" s="166"/>
      <c r="P51" s="166"/>
      <c r="Q51" s="166"/>
      <c r="R51" s="166"/>
      <c r="S51" s="166"/>
    </row>
    <row r="52" spans="1:19" s="158" customFormat="1" ht="30.95" customHeight="1" thickBot="1" x14ac:dyDescent="0.25">
      <c r="A52" s="276">
        <f>Global!A52</f>
        <v>44893</v>
      </c>
      <c r="B52" s="306">
        <f>Global!B52</f>
        <v>0.41666666666666669</v>
      </c>
      <c r="C52" s="289">
        <f>Global!C52</f>
        <v>29</v>
      </c>
      <c r="D52" s="290" t="str">
        <f>Global!D52</f>
        <v>Brasil (Brazil)</v>
      </c>
      <c r="E52" s="291">
        <v>2</v>
      </c>
      <c r="F52" s="292" t="s">
        <v>4</v>
      </c>
      <c r="G52" s="291">
        <v>0</v>
      </c>
      <c r="H52" s="293" t="str">
        <f>Global!H52</f>
        <v>Suiza (Switzerland)</v>
      </c>
      <c r="I52" s="283" t="str">
        <f t="shared" si="13"/>
        <v>L</v>
      </c>
      <c r="J52" s="284"/>
      <c r="K52" s="285">
        <f>IF(Global!E52="","",Global!E52)</f>
        <v>1</v>
      </c>
      <c r="L52" s="285">
        <f>IF(Global!G52="","",Global!G52)</f>
        <v>0</v>
      </c>
      <c r="M52" s="296" t="str">
        <f t="shared" si="1"/>
        <v>L</v>
      </c>
      <c r="N52" s="287">
        <f t="shared" si="14"/>
        <v>1</v>
      </c>
      <c r="O52" s="166"/>
      <c r="P52" s="166"/>
      <c r="Q52" s="166"/>
      <c r="R52" s="166"/>
      <c r="S52" s="166"/>
    </row>
    <row r="53" spans="1:19" s="158" customFormat="1" ht="30.95" customHeight="1" thickBot="1" x14ac:dyDescent="0.25">
      <c r="A53" s="276">
        <f>Global!A53</f>
        <v>44893</v>
      </c>
      <c r="B53" s="306">
        <f>Global!B53</f>
        <v>0.16666666666666666</v>
      </c>
      <c r="C53" s="289">
        <f>Global!C53</f>
        <v>30</v>
      </c>
      <c r="D53" s="290" t="str">
        <f>Global!D53</f>
        <v>Camerún (Cameroon)</v>
      </c>
      <c r="E53" s="291">
        <v>1</v>
      </c>
      <c r="F53" s="292" t="s">
        <v>4</v>
      </c>
      <c r="G53" s="291">
        <v>1</v>
      </c>
      <c r="H53" s="293" t="str">
        <f>Global!H53</f>
        <v>Serbia</v>
      </c>
      <c r="I53" s="283" t="str">
        <f t="shared" si="13"/>
        <v>E</v>
      </c>
      <c r="J53" s="284"/>
      <c r="K53" s="285">
        <f>IF(Global!E53="","",Global!E53)</f>
        <v>3</v>
      </c>
      <c r="L53" s="285">
        <f>IF(Global!G53="","",Global!G53)</f>
        <v>3</v>
      </c>
      <c r="M53" s="296" t="str">
        <f t="shared" si="1"/>
        <v>E</v>
      </c>
      <c r="N53" s="287">
        <f t="shared" si="14"/>
        <v>2</v>
      </c>
      <c r="O53" s="166"/>
      <c r="P53" s="166"/>
      <c r="Q53" s="166"/>
      <c r="R53" s="166"/>
      <c r="S53" s="166"/>
    </row>
    <row r="54" spans="1:19" s="158" customFormat="1" ht="30.95" customHeight="1" thickBot="1" x14ac:dyDescent="0.25">
      <c r="A54" s="276">
        <f>Global!A54</f>
        <v>44897</v>
      </c>
      <c r="B54" s="306">
        <f>Global!B54</f>
        <v>0.54166666666666663</v>
      </c>
      <c r="C54" s="289">
        <f>Global!C54</f>
        <v>45</v>
      </c>
      <c r="D54" s="290" t="str">
        <f>Global!D54</f>
        <v>Camerún (Cameroon)</v>
      </c>
      <c r="E54" s="291">
        <v>0</v>
      </c>
      <c r="F54" s="292" t="s">
        <v>4</v>
      </c>
      <c r="G54" s="291">
        <v>3</v>
      </c>
      <c r="H54" s="293" t="str">
        <f>Global!H54</f>
        <v>Brasil (Brazil)</v>
      </c>
      <c r="I54" s="283" t="str">
        <f t="shared" si="13"/>
        <v>V</v>
      </c>
      <c r="J54" s="284"/>
      <c r="K54" s="285">
        <f>IF(Global!E54="","",Global!E54)</f>
        <v>1</v>
      </c>
      <c r="L54" s="285">
        <f>IF(Global!G54="","",Global!G54)</f>
        <v>0</v>
      </c>
      <c r="M54" s="296" t="str">
        <f t="shared" si="1"/>
        <v>L</v>
      </c>
      <c r="N54" s="287">
        <f t="shared" si="14"/>
        <v>0</v>
      </c>
      <c r="O54" s="166"/>
      <c r="P54" s="166"/>
      <c r="Q54" s="166"/>
      <c r="R54" s="166"/>
      <c r="S54" s="166"/>
    </row>
    <row r="55" spans="1:19" s="158" customFormat="1" ht="30.95" customHeight="1" thickBot="1" x14ac:dyDescent="0.25">
      <c r="A55" s="276">
        <f>Global!A55</f>
        <v>44897</v>
      </c>
      <c r="B55" s="306">
        <f>Global!B55</f>
        <v>0.54166666666666663</v>
      </c>
      <c r="C55" s="289">
        <f>Global!C55</f>
        <v>46</v>
      </c>
      <c r="D55" s="290" t="str">
        <f>Global!D55</f>
        <v>Serbia</v>
      </c>
      <c r="E55" s="291">
        <v>1</v>
      </c>
      <c r="F55" s="292" t="s">
        <v>4</v>
      </c>
      <c r="G55" s="291">
        <v>1</v>
      </c>
      <c r="H55" s="293" t="str">
        <f>Global!H55</f>
        <v>Suiza (Switzerland)</v>
      </c>
      <c r="I55" s="283" t="str">
        <f t="shared" si="13"/>
        <v>E</v>
      </c>
      <c r="J55" s="284"/>
      <c r="K55" s="285">
        <f>IF(Global!E55="","",Global!E55)</f>
        <v>2</v>
      </c>
      <c r="L55" s="285">
        <f>IF(Global!G55="","",Global!G55)</f>
        <v>3</v>
      </c>
      <c r="M55" s="296" t="str">
        <f t="shared" si="1"/>
        <v>V</v>
      </c>
      <c r="N55" s="287">
        <f t="shared" si="14"/>
        <v>0</v>
      </c>
      <c r="O55" s="166"/>
      <c r="P55" s="166"/>
      <c r="Q55" s="166"/>
      <c r="R55" s="166"/>
      <c r="S55" s="166"/>
    </row>
    <row r="56" spans="1:19" s="158" customFormat="1" ht="17.25" customHeight="1" thickBot="1" x14ac:dyDescent="0.25">
      <c r="A56" s="297" t="str">
        <f>Global!A56</f>
        <v>GRUPO H (Group H)</v>
      </c>
      <c r="B56" s="298"/>
      <c r="C56" s="299"/>
      <c r="D56" s="298"/>
      <c r="E56" s="300"/>
      <c r="F56" s="298"/>
      <c r="G56" s="300"/>
      <c r="H56" s="298"/>
      <c r="I56" s="301"/>
      <c r="J56" s="117"/>
      <c r="K56" s="302"/>
      <c r="L56" s="302"/>
      <c r="M56" s="303" t="str">
        <f t="shared" si="1"/>
        <v/>
      </c>
      <c r="N56" s="304"/>
      <c r="O56" s="166"/>
      <c r="P56" s="166"/>
      <c r="Q56" s="166"/>
      <c r="R56" s="166"/>
      <c r="S56" s="166"/>
    </row>
    <row r="57" spans="1:19" s="158" customFormat="1" ht="30.95" customHeight="1" thickBot="1" x14ac:dyDescent="0.25">
      <c r="A57" s="276">
        <f>Global!A57</f>
        <v>44889</v>
      </c>
      <c r="B57" s="305">
        <f>Global!B57</f>
        <v>0.41666666666666669</v>
      </c>
      <c r="C57" s="278">
        <f>Global!C57</f>
        <v>15</v>
      </c>
      <c r="D57" s="279" t="str">
        <f>Global!D57</f>
        <v>Portugal</v>
      </c>
      <c r="E57" s="280">
        <v>2</v>
      </c>
      <c r="F57" s="281" t="s">
        <v>4</v>
      </c>
      <c r="G57" s="280">
        <v>1</v>
      </c>
      <c r="H57" s="282" t="str">
        <f>Global!H57</f>
        <v>Ghana</v>
      </c>
      <c r="I57" s="283" t="str">
        <f t="shared" ref="I57:I62" si="15">IF(OR(E57="",G57=""),"",IF(E57&gt;G57,"L",IF(G57&gt;E57,"V","E")))</f>
        <v>L</v>
      </c>
      <c r="J57" s="284"/>
      <c r="K57" s="285">
        <f>IF(Global!E57="","",Global!E57)</f>
        <v>3</v>
      </c>
      <c r="L57" s="285">
        <f>IF(Global!G57="","",Global!G57)</f>
        <v>2</v>
      </c>
      <c r="M57" s="296" t="str">
        <f t="shared" si="1"/>
        <v>L</v>
      </c>
      <c r="N57" s="287">
        <f t="shared" ref="N57:N62" si="16">IF(M57="","",IF(AND(E57=K57,L57=G57),GPOSPuntosPorMarcador,0)+IF(M57=I57,GPOSPuntosPorGanador,0)+IF(E57-G57=K57-L57,GPOSPuntosPorDiferencia,0))</f>
        <v>2</v>
      </c>
      <c r="O57" s="166"/>
      <c r="P57" s="166"/>
      <c r="Q57" s="166"/>
      <c r="R57" s="166"/>
      <c r="S57" s="166"/>
    </row>
    <row r="58" spans="1:19" s="158" customFormat="1" ht="30.95" customHeight="1" thickBot="1" x14ac:dyDescent="0.25">
      <c r="A58" s="276">
        <f>Global!A58</f>
        <v>44889</v>
      </c>
      <c r="B58" s="306">
        <f>Global!B58</f>
        <v>0.29166666666666669</v>
      </c>
      <c r="C58" s="289">
        <f>Global!C58</f>
        <v>16</v>
      </c>
      <c r="D58" s="290" t="str">
        <f>Global!D58</f>
        <v>Uruguay</v>
      </c>
      <c r="E58" s="280">
        <v>2</v>
      </c>
      <c r="F58" s="292" t="s">
        <v>4</v>
      </c>
      <c r="G58" s="291">
        <v>0</v>
      </c>
      <c r="H58" s="293" t="str">
        <f>Global!H58</f>
        <v>Corea del Sur (S. Korea)</v>
      </c>
      <c r="I58" s="283" t="str">
        <f t="shared" si="15"/>
        <v>L</v>
      </c>
      <c r="J58" s="284"/>
      <c r="K58" s="285">
        <f>IF(Global!E58="","",Global!E58)</f>
        <v>0</v>
      </c>
      <c r="L58" s="285">
        <f>IF(Global!G58="","",Global!G58)</f>
        <v>0</v>
      </c>
      <c r="M58" s="296" t="str">
        <f t="shared" si="1"/>
        <v>E</v>
      </c>
      <c r="N58" s="287">
        <f t="shared" si="16"/>
        <v>0</v>
      </c>
      <c r="O58" s="166"/>
      <c r="P58" s="166"/>
      <c r="Q58" s="166"/>
      <c r="R58" s="166"/>
      <c r="S58" s="166"/>
    </row>
    <row r="59" spans="1:19" s="158" customFormat="1" ht="30.95" customHeight="1" thickBot="1" x14ac:dyDescent="0.25">
      <c r="A59" s="276">
        <f>Global!A59</f>
        <v>44893</v>
      </c>
      <c r="B59" s="306">
        <f>Global!B59</f>
        <v>0.54166666666666663</v>
      </c>
      <c r="C59" s="289">
        <f>Global!C59</f>
        <v>31</v>
      </c>
      <c r="D59" s="290" t="str">
        <f>Global!D59</f>
        <v>Portugal</v>
      </c>
      <c r="E59" s="291">
        <v>2</v>
      </c>
      <c r="F59" s="292" t="s">
        <v>4</v>
      </c>
      <c r="G59" s="291">
        <v>2</v>
      </c>
      <c r="H59" s="293" t="str">
        <f>Global!H59</f>
        <v>Uruguay</v>
      </c>
      <c r="I59" s="283" t="str">
        <f t="shared" si="15"/>
        <v>E</v>
      </c>
      <c r="J59" s="284"/>
      <c r="K59" s="285">
        <f>IF(Global!E59="","",Global!E59)</f>
        <v>2</v>
      </c>
      <c r="L59" s="285">
        <f>IF(Global!G59="","",Global!G59)</f>
        <v>0</v>
      </c>
      <c r="M59" s="296" t="str">
        <f t="shared" si="1"/>
        <v>L</v>
      </c>
      <c r="N59" s="287">
        <f t="shared" si="16"/>
        <v>0</v>
      </c>
      <c r="O59" s="166"/>
      <c r="P59" s="166"/>
      <c r="Q59" s="166"/>
      <c r="R59" s="166"/>
      <c r="S59" s="166"/>
    </row>
    <row r="60" spans="1:19" s="158" customFormat="1" ht="30.95" customHeight="1" thickBot="1" x14ac:dyDescent="0.25">
      <c r="A60" s="276">
        <f>Global!A60</f>
        <v>44893</v>
      </c>
      <c r="B60" s="306">
        <f>Global!B60</f>
        <v>0.29166666666666669</v>
      </c>
      <c r="C60" s="289">
        <f>Global!C60</f>
        <v>32</v>
      </c>
      <c r="D60" s="290" t="str">
        <f>Global!D60</f>
        <v>Corea del Sur (S. Korea)</v>
      </c>
      <c r="E60" s="280">
        <v>2</v>
      </c>
      <c r="F60" s="292" t="s">
        <v>4</v>
      </c>
      <c r="G60" s="291">
        <v>0</v>
      </c>
      <c r="H60" s="293" t="str">
        <f>Global!H60</f>
        <v>Ghana</v>
      </c>
      <c r="I60" s="283" t="str">
        <f t="shared" si="15"/>
        <v>L</v>
      </c>
      <c r="J60" s="284"/>
      <c r="K60" s="285">
        <f>IF(Global!E60="","",Global!E60)</f>
        <v>2</v>
      </c>
      <c r="L60" s="285">
        <f>IF(Global!G60="","",Global!G60)</f>
        <v>3</v>
      </c>
      <c r="M60" s="296" t="str">
        <f t="shared" si="1"/>
        <v>V</v>
      </c>
      <c r="N60" s="287">
        <f t="shared" si="16"/>
        <v>0</v>
      </c>
      <c r="O60" s="166"/>
      <c r="P60" s="166"/>
      <c r="Q60" s="166"/>
      <c r="R60" s="166"/>
      <c r="S60" s="166"/>
    </row>
    <row r="61" spans="1:19" s="158" customFormat="1" ht="30.95" customHeight="1" thickBot="1" x14ac:dyDescent="0.25">
      <c r="A61" s="276">
        <f>Global!A61</f>
        <v>44897</v>
      </c>
      <c r="B61" s="306">
        <f>Global!B61</f>
        <v>0.375</v>
      </c>
      <c r="C61" s="289">
        <f>Global!C61</f>
        <v>47</v>
      </c>
      <c r="D61" s="290" t="str">
        <f>Global!D61</f>
        <v>Corea del Sur (S. Korea)</v>
      </c>
      <c r="E61" s="291">
        <v>1</v>
      </c>
      <c r="F61" s="292" t="s">
        <v>4</v>
      </c>
      <c r="G61" s="291">
        <v>2</v>
      </c>
      <c r="H61" s="293" t="str">
        <f>Global!H61</f>
        <v>Portugal</v>
      </c>
      <c r="I61" s="283" t="str">
        <f t="shared" si="15"/>
        <v>V</v>
      </c>
      <c r="J61" s="284"/>
      <c r="K61" s="285">
        <f>IF(Global!E61="","",Global!E61)</f>
        <v>2</v>
      </c>
      <c r="L61" s="285">
        <f>IF(Global!G61="","",Global!G61)</f>
        <v>1</v>
      </c>
      <c r="M61" s="296" t="str">
        <f t="shared" si="1"/>
        <v>L</v>
      </c>
      <c r="N61" s="287">
        <f t="shared" si="16"/>
        <v>0</v>
      </c>
      <c r="O61" s="166"/>
      <c r="P61" s="166"/>
      <c r="Q61" s="166"/>
      <c r="R61" s="166"/>
      <c r="S61" s="166"/>
    </row>
    <row r="62" spans="1:19" s="158" customFormat="1" ht="30.95" customHeight="1" thickBot="1" x14ac:dyDescent="0.25">
      <c r="A62" s="276">
        <f>Global!A62</f>
        <v>44897</v>
      </c>
      <c r="B62" s="306">
        <f>Global!B62</f>
        <v>0.375</v>
      </c>
      <c r="C62" s="289">
        <f>Global!C62</f>
        <v>48</v>
      </c>
      <c r="D62" s="290" t="str">
        <f>Global!D62</f>
        <v>Ghana</v>
      </c>
      <c r="E62" s="291">
        <v>0</v>
      </c>
      <c r="F62" s="292" t="s">
        <v>4</v>
      </c>
      <c r="G62" s="291">
        <v>2</v>
      </c>
      <c r="H62" s="293" t="str">
        <f>Global!H62</f>
        <v>Uruguay</v>
      </c>
      <c r="I62" s="283" t="str">
        <f t="shared" si="15"/>
        <v>V</v>
      </c>
      <c r="J62" s="284"/>
      <c r="K62" s="285">
        <f>IF(Global!E62="","",Global!E62)</f>
        <v>0</v>
      </c>
      <c r="L62" s="285">
        <f>IF(Global!G62="","",Global!G62)</f>
        <v>2</v>
      </c>
      <c r="M62" s="296" t="str">
        <f t="shared" si="1"/>
        <v>V</v>
      </c>
      <c r="N62" s="287">
        <f t="shared" si="16"/>
        <v>3</v>
      </c>
      <c r="O62" s="166"/>
      <c r="P62" s="166"/>
      <c r="Q62" s="166"/>
      <c r="R62" s="166"/>
      <c r="S62" s="166"/>
    </row>
    <row r="63" spans="1:19" s="158" customFormat="1" ht="17.25" customHeight="1" thickBot="1" x14ac:dyDescent="0.25">
      <c r="A63" s="297" t="str">
        <f>Global!A63</f>
        <v>OCTAVOS DE FINAL (Round of 16)</v>
      </c>
      <c r="B63" s="312"/>
      <c r="C63" s="313"/>
      <c r="D63" s="298"/>
      <c r="E63" s="300"/>
      <c r="F63" s="298"/>
      <c r="G63" s="300"/>
      <c r="H63" s="298"/>
      <c r="I63" s="301"/>
      <c r="J63" s="117"/>
      <c r="K63" s="302"/>
      <c r="L63" s="302"/>
      <c r="M63" s="303" t="str">
        <f t="shared" si="1"/>
        <v/>
      </c>
      <c r="N63" s="304"/>
      <c r="O63" s="166"/>
      <c r="P63" s="166"/>
      <c r="Q63" s="166"/>
      <c r="R63" s="166"/>
      <c r="S63" s="166"/>
    </row>
    <row r="64" spans="1:19" s="158" customFormat="1" ht="30.95" customHeight="1" thickBot="1" x14ac:dyDescent="0.25">
      <c r="A64" s="276">
        <f>Global!A64</f>
        <v>44898</v>
      </c>
      <c r="B64" s="305">
        <f>Global!B64</f>
        <v>0.375</v>
      </c>
      <c r="C64" s="278">
        <f>Global!C64</f>
        <v>49</v>
      </c>
      <c r="D64" s="281" t="str">
        <f>Global!D64</f>
        <v>Holanda (Holland)</v>
      </c>
      <c r="E64" s="280">
        <v>2</v>
      </c>
      <c r="F64" s="281" t="s">
        <v>4</v>
      </c>
      <c r="G64" s="280">
        <v>1</v>
      </c>
      <c r="H64" s="314" t="str">
        <f>Global!H64</f>
        <v>Estados Unidos (USA)</v>
      </c>
      <c r="I64" s="283" t="str">
        <f t="shared" ref="I64:I71" si="17">IF(OR(E64="",G64=""),"",IF(E64&gt;G64,"L",IF(G64&gt;E64,"V","E")))</f>
        <v>L</v>
      </c>
      <c r="J64" s="284"/>
      <c r="K64" s="285">
        <f>IF(Global!E64="","",Global!E64)</f>
        <v>3</v>
      </c>
      <c r="L64" s="285">
        <f>IF(Global!G64="","",Global!G64)</f>
        <v>1</v>
      </c>
      <c r="M64" s="296" t="str">
        <f t="shared" si="1"/>
        <v>L</v>
      </c>
      <c r="N64" s="287">
        <f t="shared" ref="N64:N71" si="18">IF(M64="","",IF(AND(E64=K64,L64=G64),OCTPuntosPorMarcador,0)+IF(M64=I64,OCTPuntosPorGanador,0)+IF(E64-G64=K64-L64,OCTPuntosPorDiferencia,0))</f>
        <v>3</v>
      </c>
      <c r="O64" s="166"/>
      <c r="P64" s="166"/>
      <c r="Q64" s="166"/>
      <c r="R64" s="166"/>
      <c r="S64" s="166"/>
    </row>
    <row r="65" spans="1:19" s="158" customFormat="1" ht="30.95" customHeight="1" thickBot="1" x14ac:dyDescent="0.25">
      <c r="A65" s="276">
        <f>Global!A65</f>
        <v>44898</v>
      </c>
      <c r="B65" s="306">
        <f>Global!B65</f>
        <v>0.54166666666666663</v>
      </c>
      <c r="C65" s="289">
        <f>Global!C65</f>
        <v>50</v>
      </c>
      <c r="D65" s="292" t="str">
        <f>Global!D65</f>
        <v>Argentina</v>
      </c>
      <c r="E65" s="291">
        <v>2</v>
      </c>
      <c r="F65" s="292" t="s">
        <v>4</v>
      </c>
      <c r="G65" s="291">
        <v>0</v>
      </c>
      <c r="H65" s="315" t="str">
        <f>Global!H65</f>
        <v>Australia</v>
      </c>
      <c r="I65" s="283" t="str">
        <f t="shared" si="17"/>
        <v>L</v>
      </c>
      <c r="J65" s="284"/>
      <c r="K65" s="285">
        <f>IF(Global!E65="","",Global!E65)</f>
        <v>2</v>
      </c>
      <c r="L65" s="285">
        <f>IF(Global!G65="","",Global!G65)</f>
        <v>1</v>
      </c>
      <c r="M65" s="296" t="str">
        <f t="shared" si="1"/>
        <v>L</v>
      </c>
      <c r="N65" s="287">
        <f t="shared" si="18"/>
        <v>3</v>
      </c>
      <c r="O65" s="166"/>
      <c r="P65" s="166"/>
      <c r="Q65" s="166"/>
      <c r="R65" s="166"/>
      <c r="S65" s="166"/>
    </row>
    <row r="66" spans="1:19" s="158" customFormat="1" ht="30.95" customHeight="1" thickBot="1" x14ac:dyDescent="0.25">
      <c r="A66" s="276">
        <f>Global!A66</f>
        <v>44899</v>
      </c>
      <c r="B66" s="306">
        <f>Global!B66</f>
        <v>0.375</v>
      </c>
      <c r="C66" s="289">
        <f>Global!C66</f>
        <v>51</v>
      </c>
      <c r="D66" s="292" t="str">
        <f>Global!D66</f>
        <v>Francia (France)</v>
      </c>
      <c r="E66" s="291">
        <v>2</v>
      </c>
      <c r="F66" s="292" t="s">
        <v>4</v>
      </c>
      <c r="G66" s="291">
        <v>1</v>
      </c>
      <c r="H66" s="315" t="str">
        <f>Global!H66</f>
        <v>Polonia (Poland)</v>
      </c>
      <c r="I66" s="283" t="str">
        <f t="shared" si="17"/>
        <v>L</v>
      </c>
      <c r="J66" s="284"/>
      <c r="K66" s="285">
        <f>IF(Global!E66="","",Global!E66)</f>
        <v>3</v>
      </c>
      <c r="L66" s="285">
        <f>IF(Global!G66="","",Global!G66)</f>
        <v>1</v>
      </c>
      <c r="M66" s="296" t="str">
        <f t="shared" si="1"/>
        <v>L</v>
      </c>
      <c r="N66" s="287">
        <f t="shared" si="18"/>
        <v>3</v>
      </c>
      <c r="O66" s="166"/>
      <c r="P66" s="166"/>
      <c r="Q66" s="166"/>
      <c r="R66" s="166"/>
      <c r="S66" s="166"/>
    </row>
    <row r="67" spans="1:19" s="158" customFormat="1" ht="30.95" customHeight="1" thickBot="1" x14ac:dyDescent="0.25">
      <c r="A67" s="276">
        <f>Global!A67</f>
        <v>44899</v>
      </c>
      <c r="B67" s="306">
        <f>Global!B67</f>
        <v>0.54166666666666663</v>
      </c>
      <c r="C67" s="289">
        <f>Global!C67</f>
        <v>52</v>
      </c>
      <c r="D67" s="292" t="str">
        <f>Global!D67</f>
        <v>Inglaterra (England)</v>
      </c>
      <c r="E67" s="291">
        <v>2</v>
      </c>
      <c r="F67" s="292" t="s">
        <v>4</v>
      </c>
      <c r="G67" s="291">
        <v>0</v>
      </c>
      <c r="H67" s="315" t="str">
        <f>Global!H67</f>
        <v>Senegal</v>
      </c>
      <c r="I67" s="283" t="str">
        <f t="shared" si="17"/>
        <v>L</v>
      </c>
      <c r="J67" s="284"/>
      <c r="K67" s="285">
        <f>IF(Global!E67="","",Global!E67)</f>
        <v>3</v>
      </c>
      <c r="L67" s="285">
        <f>IF(Global!G67="","",Global!G67)</f>
        <v>0</v>
      </c>
      <c r="M67" s="296" t="str">
        <f t="shared" si="1"/>
        <v>L</v>
      </c>
      <c r="N67" s="287">
        <f t="shared" si="18"/>
        <v>3</v>
      </c>
      <c r="O67" s="166"/>
      <c r="P67" s="166"/>
      <c r="Q67" s="166"/>
      <c r="R67" s="166"/>
      <c r="S67" s="166"/>
    </row>
    <row r="68" spans="1:19" s="158" customFormat="1" ht="30.95" customHeight="1" thickBot="1" x14ac:dyDescent="0.25">
      <c r="A68" s="276">
        <f>Global!A68</f>
        <v>44900</v>
      </c>
      <c r="B68" s="306">
        <f>Global!B68</f>
        <v>0.375</v>
      </c>
      <c r="C68" s="289">
        <f>Global!C68</f>
        <v>53</v>
      </c>
      <c r="D68" s="292" t="str">
        <f>Global!D68</f>
        <v>Japón (Japan)</v>
      </c>
      <c r="E68" s="291">
        <v>2</v>
      </c>
      <c r="F68" s="292" t="s">
        <v>4</v>
      </c>
      <c r="G68" s="291">
        <v>1</v>
      </c>
      <c r="H68" s="315" t="str">
        <f>Global!H68</f>
        <v>Croacia</v>
      </c>
      <c r="I68" s="283" t="str">
        <f t="shared" si="17"/>
        <v>L</v>
      </c>
      <c r="J68" s="284"/>
      <c r="K68" s="285">
        <f>IF(Global!E68="","",Global!E68)</f>
        <v>1</v>
      </c>
      <c r="L68" s="285">
        <f>IF(Global!G68="","",Global!G68)</f>
        <v>1</v>
      </c>
      <c r="M68" s="296" t="str">
        <f t="shared" si="1"/>
        <v>E</v>
      </c>
      <c r="N68" s="287">
        <f t="shared" si="18"/>
        <v>0</v>
      </c>
      <c r="O68" s="166"/>
      <c r="P68" s="166"/>
      <c r="Q68" s="166"/>
      <c r="R68" s="166"/>
      <c r="S68" s="166"/>
    </row>
    <row r="69" spans="1:19" s="158" customFormat="1" ht="30.95" customHeight="1" thickBot="1" x14ac:dyDescent="0.25">
      <c r="A69" s="276">
        <f>Global!A69</f>
        <v>44900</v>
      </c>
      <c r="B69" s="306">
        <f>Global!B69</f>
        <v>0.54166666666666663</v>
      </c>
      <c r="C69" s="289">
        <f>Global!C69</f>
        <v>54</v>
      </c>
      <c r="D69" s="292" t="str">
        <f>Global!D69</f>
        <v>Brasil (Brazil)</v>
      </c>
      <c r="E69" s="291">
        <v>2</v>
      </c>
      <c r="F69" s="292" t="s">
        <v>4</v>
      </c>
      <c r="G69" s="291">
        <v>1</v>
      </c>
      <c r="H69" s="315" t="str">
        <f>Global!H69</f>
        <v>Corea del Sur (S. Korea)</v>
      </c>
      <c r="I69" s="283" t="str">
        <f t="shared" si="17"/>
        <v>L</v>
      </c>
      <c r="J69" s="284"/>
      <c r="K69" s="285">
        <f>IF(Global!E69="","",Global!E69)</f>
        <v>4</v>
      </c>
      <c r="L69" s="285">
        <f>IF(Global!G69="","",Global!G69)</f>
        <v>1</v>
      </c>
      <c r="M69" s="296" t="str">
        <f t="shared" si="1"/>
        <v>L</v>
      </c>
      <c r="N69" s="287">
        <f t="shared" si="18"/>
        <v>3</v>
      </c>
      <c r="O69" s="166"/>
      <c r="P69" s="166"/>
      <c r="Q69" s="166"/>
      <c r="R69" s="166"/>
      <c r="S69" s="166"/>
    </row>
    <row r="70" spans="1:19" s="158" customFormat="1" ht="30.95" customHeight="1" thickBot="1" x14ac:dyDescent="0.25">
      <c r="A70" s="276">
        <f>Global!A70</f>
        <v>44901</v>
      </c>
      <c r="B70" s="306">
        <f>Global!B70</f>
        <v>0.375</v>
      </c>
      <c r="C70" s="289">
        <f>Global!C70</f>
        <v>55</v>
      </c>
      <c r="D70" s="292" t="str">
        <f>Global!D70</f>
        <v>Marruecos (Morocco)</v>
      </c>
      <c r="E70" s="291">
        <v>1</v>
      </c>
      <c r="F70" s="292" t="s">
        <v>4</v>
      </c>
      <c r="G70" s="291">
        <v>2</v>
      </c>
      <c r="H70" s="315" t="str">
        <f>Global!H70</f>
        <v>España (Spain)</v>
      </c>
      <c r="I70" s="283" t="str">
        <f t="shared" si="17"/>
        <v>V</v>
      </c>
      <c r="J70" s="284"/>
      <c r="K70" s="285">
        <f>IF(Global!E70="","",Global!E70)</f>
        <v>0</v>
      </c>
      <c r="L70" s="285">
        <f>IF(Global!G70="","",Global!G70)</f>
        <v>0</v>
      </c>
      <c r="M70" s="296" t="str">
        <f t="shared" si="1"/>
        <v>E</v>
      </c>
      <c r="N70" s="287">
        <f t="shared" si="18"/>
        <v>0</v>
      </c>
      <c r="O70" s="166"/>
      <c r="P70" s="166"/>
      <c r="Q70" s="166"/>
      <c r="R70" s="166"/>
      <c r="S70" s="166"/>
    </row>
    <row r="71" spans="1:19" s="158" customFormat="1" ht="30.95" customHeight="1" thickBot="1" x14ac:dyDescent="0.25">
      <c r="A71" s="276">
        <f>Global!A71</f>
        <v>44901</v>
      </c>
      <c r="B71" s="306">
        <f>Global!B71</f>
        <v>0.54166666666666663</v>
      </c>
      <c r="C71" s="289">
        <f>Global!C71</f>
        <v>56</v>
      </c>
      <c r="D71" s="292" t="str">
        <f>Global!D71</f>
        <v>Portugal</v>
      </c>
      <c r="E71" s="291">
        <v>1</v>
      </c>
      <c r="F71" s="292" t="s">
        <v>4</v>
      </c>
      <c r="G71" s="291">
        <v>1</v>
      </c>
      <c r="H71" s="315" t="str">
        <f>Global!H71</f>
        <v>Suiza (Switzerland)</v>
      </c>
      <c r="I71" s="283" t="str">
        <f t="shared" si="17"/>
        <v>E</v>
      </c>
      <c r="J71" s="284"/>
      <c r="K71" s="285">
        <f>IF(Global!E71="","",Global!E71)</f>
        <v>6</v>
      </c>
      <c r="L71" s="285">
        <f>IF(Global!G71="","",Global!G71)</f>
        <v>1</v>
      </c>
      <c r="M71" s="296" t="str">
        <f t="shared" si="1"/>
        <v>L</v>
      </c>
      <c r="N71" s="287">
        <f t="shared" si="18"/>
        <v>0</v>
      </c>
      <c r="O71" s="166"/>
      <c r="P71" s="166"/>
      <c r="Q71" s="166"/>
      <c r="R71" s="166"/>
      <c r="S71" s="166"/>
    </row>
    <row r="72" spans="1:19" s="158" customFormat="1" ht="17.25" customHeight="1" thickBot="1" x14ac:dyDescent="0.25">
      <c r="A72" s="297" t="str">
        <f>Global!A72</f>
        <v>CUARTOS DE FINAL (Quarterfinals)</v>
      </c>
      <c r="B72" s="312"/>
      <c r="C72" s="313"/>
      <c r="D72" s="298"/>
      <c r="E72" s="300"/>
      <c r="F72" s="298"/>
      <c r="G72" s="300" t="s">
        <v>73</v>
      </c>
      <c r="H72" s="298"/>
      <c r="I72" s="301"/>
      <c r="J72" s="117"/>
      <c r="K72" s="302"/>
      <c r="L72" s="302"/>
      <c r="M72" s="303" t="str">
        <f t="shared" ref="M72:M83" si="19">IF(OR(K72="",L72=""),"",IF(K72&gt;L72,"L",IF(L72&gt;K72,"V","E")))</f>
        <v/>
      </c>
      <c r="N72" s="304"/>
      <c r="O72" s="166"/>
      <c r="P72" s="166"/>
      <c r="Q72" s="166"/>
      <c r="R72" s="166"/>
      <c r="S72" s="166"/>
    </row>
    <row r="73" spans="1:19" s="158" customFormat="1" ht="30.95" customHeight="1" thickBot="1" x14ac:dyDescent="0.25">
      <c r="A73" s="276">
        <f>Global!A73</f>
        <v>44904</v>
      </c>
      <c r="B73" s="305">
        <f>Global!B73</f>
        <v>0.375</v>
      </c>
      <c r="C73" s="278">
        <f>Global!C73</f>
        <v>57</v>
      </c>
      <c r="D73" s="292" t="str">
        <f>Global!D73</f>
        <v>Croacia</v>
      </c>
      <c r="E73" s="280">
        <v>1</v>
      </c>
      <c r="F73" s="281" t="s">
        <v>4</v>
      </c>
      <c r="G73" s="280">
        <v>2</v>
      </c>
      <c r="H73" s="315" t="str">
        <f>Global!H73</f>
        <v>Brasil (Brazil)</v>
      </c>
      <c r="I73" s="283" t="str">
        <f>IF(OR(E73="",G73=""),"",IF(E73&gt;G73,"L",IF(G73&gt;E73,"V","E")))</f>
        <v>V</v>
      </c>
      <c r="J73" s="284"/>
      <c r="K73" s="285">
        <f>IF(Global!E73="","",Global!E73)</f>
        <v>0</v>
      </c>
      <c r="L73" s="285">
        <f>IF(Global!G73="","",Global!G73)</f>
        <v>0</v>
      </c>
      <c r="M73" s="296" t="str">
        <f t="shared" si="19"/>
        <v>E</v>
      </c>
      <c r="N73" s="287">
        <f>IF(M73="","",IF(AND(E73=K73,L73=G73),CTOSPuntosPorMarcador,0)+IF(M73=I73,CTOSPuntosPorGanador,0)+IF(E73-G73=K73-L73,CTOSPuntosPorDiferencia,0))</f>
        <v>0</v>
      </c>
      <c r="O73" s="166"/>
      <c r="P73" s="166"/>
      <c r="Q73" s="166"/>
      <c r="R73" s="166"/>
      <c r="S73" s="166"/>
    </row>
    <row r="74" spans="1:19" s="158" customFormat="1" ht="30.95" customHeight="1" thickBot="1" x14ac:dyDescent="0.25">
      <c r="A74" s="276">
        <f>Global!A74</f>
        <v>44904</v>
      </c>
      <c r="B74" s="306">
        <f>Global!B74</f>
        <v>0.54166666666666663</v>
      </c>
      <c r="C74" s="289">
        <f>Global!C74</f>
        <v>58</v>
      </c>
      <c r="D74" s="292" t="str">
        <f>Global!D74</f>
        <v>Holanda (Holland)</v>
      </c>
      <c r="E74" s="291">
        <v>1</v>
      </c>
      <c r="F74" s="292" t="s">
        <v>4</v>
      </c>
      <c r="G74" s="280">
        <v>2</v>
      </c>
      <c r="H74" s="315" t="str">
        <f>Global!H74</f>
        <v>Argentina</v>
      </c>
      <c r="I74" s="283" t="str">
        <f>IF(OR(E74="",G74=""),"",IF(E74&gt;G74,"L",IF(G74&gt;E74,"V","E")))</f>
        <v>V</v>
      </c>
      <c r="J74" s="284"/>
      <c r="K74" s="285">
        <f>IF(Global!E74="","",Global!E74)</f>
        <v>2</v>
      </c>
      <c r="L74" s="285">
        <f>IF(Global!G74="","",Global!G74)</f>
        <v>2</v>
      </c>
      <c r="M74" s="296" t="str">
        <f t="shared" si="19"/>
        <v>E</v>
      </c>
      <c r="N74" s="287">
        <f>IF(M74="","",IF(AND(E74=K74,L74=G74),CTOSPuntosPorMarcador,0)+IF(M74=I74,CTOSPuntosPorGanador,0)+IF(E74-G74=K74-L74,CTOSPuntosPorDiferencia,0))</f>
        <v>0</v>
      </c>
      <c r="O74" s="166"/>
      <c r="P74" s="166"/>
      <c r="Q74" s="166"/>
      <c r="R74" s="166"/>
      <c r="S74" s="166"/>
    </row>
    <row r="75" spans="1:19" s="158" customFormat="1" ht="30.95" customHeight="1" thickBot="1" x14ac:dyDescent="0.25">
      <c r="A75" s="276">
        <f>Global!A75</f>
        <v>44905</v>
      </c>
      <c r="B75" s="306">
        <f>Global!B75</f>
        <v>0.375</v>
      </c>
      <c r="C75" s="289">
        <f>Global!C75</f>
        <v>59</v>
      </c>
      <c r="D75" s="292" t="str">
        <f>Global!D75</f>
        <v>Marruecos (Morocco)</v>
      </c>
      <c r="E75" s="291">
        <v>0</v>
      </c>
      <c r="F75" s="292" t="s">
        <v>4</v>
      </c>
      <c r="G75" s="280">
        <v>2</v>
      </c>
      <c r="H75" s="315" t="str">
        <f>Global!H75</f>
        <v>Portugal</v>
      </c>
      <c r="I75" s="283" t="str">
        <f>IF(OR(E75="",G75=""),"",IF(E75&gt;G75,"L",IF(G75&gt;E75,"V","E")))</f>
        <v>V</v>
      </c>
      <c r="J75" s="284"/>
      <c r="K75" s="285">
        <f>IF(Global!E75="","",Global!E75)</f>
        <v>1</v>
      </c>
      <c r="L75" s="285">
        <f>IF(Global!G75="","",Global!G75)</f>
        <v>0</v>
      </c>
      <c r="M75" s="296" t="str">
        <f t="shared" si="19"/>
        <v>L</v>
      </c>
      <c r="N75" s="287">
        <f>IF(M75="","",IF(AND(E75=K75,L75=G75),CTOSPuntosPorMarcador,0)+IF(M75=I75,CTOSPuntosPorGanador,0)+IF(E75-G75=K75-L75,CTOSPuntosPorDiferencia,0))</f>
        <v>0</v>
      </c>
      <c r="O75" s="166"/>
      <c r="P75" s="166"/>
      <c r="Q75" s="166"/>
      <c r="R75" s="166"/>
      <c r="S75" s="166"/>
    </row>
    <row r="76" spans="1:19" s="158" customFormat="1" ht="30.95" customHeight="1" thickBot="1" x14ac:dyDescent="0.25">
      <c r="A76" s="276">
        <f>Global!A76</f>
        <v>44905</v>
      </c>
      <c r="B76" s="306">
        <f>Global!B76</f>
        <v>0.54166666666666663</v>
      </c>
      <c r="C76" s="289">
        <f>Global!C76</f>
        <v>60</v>
      </c>
      <c r="D76" s="292" t="str">
        <f>Global!D76</f>
        <v>Francia (France)</v>
      </c>
      <c r="E76" s="291">
        <v>2</v>
      </c>
      <c r="F76" s="292" t="s">
        <v>4</v>
      </c>
      <c r="G76" s="280">
        <v>0</v>
      </c>
      <c r="H76" s="315" t="str">
        <f>Global!H76</f>
        <v>Inglaterra (England)</v>
      </c>
      <c r="I76" s="283" t="str">
        <f>IF(OR(E76="",G76=""),"",IF(E76&gt;G76,"L",IF(G76&gt;E76,"V","E")))</f>
        <v>L</v>
      </c>
      <c r="J76" s="284"/>
      <c r="K76" s="285">
        <f>IF(Global!E76="","",Global!E76)</f>
        <v>2</v>
      </c>
      <c r="L76" s="285">
        <f>IF(Global!G76="","",Global!G76)</f>
        <v>1</v>
      </c>
      <c r="M76" s="296" t="str">
        <f t="shared" si="19"/>
        <v>L</v>
      </c>
      <c r="N76" s="287">
        <f>IF(M76="","",IF(AND(E76=K76,L76=G76),CTOSPuntosPorMarcador,0)+IF(M76=I76,CTOSPuntosPorGanador,0)+IF(E76-G76=K76-L76,CTOSPuntosPorDiferencia,0))</f>
        <v>5</v>
      </c>
      <c r="O76" s="166"/>
      <c r="P76" s="166"/>
      <c r="Q76" s="166"/>
      <c r="R76" s="166"/>
      <c r="S76" s="166"/>
    </row>
    <row r="77" spans="1:19" s="158" customFormat="1" ht="17.25" customHeight="1" thickBot="1" x14ac:dyDescent="0.25">
      <c r="A77" s="297" t="str">
        <f>Global!A77</f>
        <v>SEMIFINALES (Semifinals)</v>
      </c>
      <c r="B77" s="298"/>
      <c r="C77" s="299"/>
      <c r="D77" s="298"/>
      <c r="E77" s="300"/>
      <c r="F77" s="298"/>
      <c r="G77" s="300"/>
      <c r="H77" s="298"/>
      <c r="I77" s="301"/>
      <c r="J77" s="117"/>
      <c r="K77" s="302"/>
      <c r="L77" s="302"/>
      <c r="M77" s="303" t="str">
        <f t="shared" si="19"/>
        <v/>
      </c>
      <c r="N77" s="304"/>
      <c r="O77" s="166"/>
      <c r="P77" s="166"/>
      <c r="Q77" s="166"/>
      <c r="R77" s="166"/>
      <c r="S77" s="166"/>
    </row>
    <row r="78" spans="1:19" s="158" customFormat="1" ht="30.95" customHeight="1" thickBot="1" x14ac:dyDescent="0.25">
      <c r="A78" s="276">
        <f>Global!A78</f>
        <v>44908</v>
      </c>
      <c r="B78" s="305">
        <f>Global!B78</f>
        <v>0.54166666666666663</v>
      </c>
      <c r="C78" s="278">
        <f>Global!C78</f>
        <v>61</v>
      </c>
      <c r="D78" s="281" t="str">
        <f>Global!D78</f>
        <v>Croacia</v>
      </c>
      <c r="E78" s="280">
        <v>1</v>
      </c>
      <c r="F78" s="281" t="s">
        <v>4</v>
      </c>
      <c r="G78" s="280">
        <v>2</v>
      </c>
      <c r="H78" s="314" t="str">
        <f>Global!H78</f>
        <v>Argentina</v>
      </c>
      <c r="I78" s="283" t="str">
        <f>IF(OR(E78="",G78=""),"",IF(E78&gt;G78,"L",IF(G78&gt;E78,"V","E")))</f>
        <v>V</v>
      </c>
      <c r="J78" s="284"/>
      <c r="K78" s="285">
        <f>IF(Global!E78="","",Global!E78)</f>
        <v>0</v>
      </c>
      <c r="L78" s="285">
        <f>IF(Global!G78="","",Global!G78)</f>
        <v>3</v>
      </c>
      <c r="M78" s="296" t="str">
        <f t="shared" si="19"/>
        <v>V</v>
      </c>
      <c r="N78" s="287">
        <f>IF(M78="","",IF(AND(E78=K78,L78=G78),SEMIPuntosPorMarcador,0)+IF(M78=I78,SEMIPuntosPorGanador,0)+IF(E78-G78=K78-L78,SEMIPuntosPorDiferencia,0))</f>
        <v>7</v>
      </c>
      <c r="O78" s="166"/>
      <c r="P78" s="166"/>
      <c r="Q78" s="166"/>
      <c r="R78" s="166"/>
      <c r="S78" s="166"/>
    </row>
    <row r="79" spans="1:19" s="158" customFormat="1" ht="30.95" customHeight="1" thickBot="1" x14ac:dyDescent="0.25">
      <c r="A79" s="276">
        <f>Global!A79</f>
        <v>44909</v>
      </c>
      <c r="B79" s="306">
        <f>Global!B79</f>
        <v>0.54166666666666663</v>
      </c>
      <c r="C79" s="289">
        <f>Global!C79</f>
        <v>62</v>
      </c>
      <c r="D79" s="292" t="str">
        <f>Global!D79</f>
        <v>Marruecos (Morocco)</v>
      </c>
      <c r="E79" s="291">
        <v>0</v>
      </c>
      <c r="F79" s="292" t="s">
        <v>4</v>
      </c>
      <c r="G79" s="291">
        <v>1</v>
      </c>
      <c r="H79" s="315" t="str">
        <f>Global!H79</f>
        <v>Francia (France)</v>
      </c>
      <c r="I79" s="283" t="str">
        <f>IF(OR(E79="",G79=""),"",IF(E79&gt;G79,"L",IF(G79&gt;E79,"V","E")))</f>
        <v>V</v>
      </c>
      <c r="J79" s="284"/>
      <c r="K79" s="285">
        <f>IF(Global!E79="","",Global!E79)</f>
        <v>0</v>
      </c>
      <c r="L79" s="285">
        <f>IF(Global!G79="","",Global!G79)</f>
        <v>2</v>
      </c>
      <c r="M79" s="296" t="str">
        <f t="shared" si="19"/>
        <v>V</v>
      </c>
      <c r="N79" s="287">
        <f>IF(M79="","",IF(AND(E79=K79,L79=G79),SEMIPuntosPorMarcador,0)+IF(M79=I79,SEMIPuntosPorGanador,0)+IF(E79-G79=K79-L79,SEMIPuntosPorDiferencia,0))</f>
        <v>7</v>
      </c>
      <c r="O79" s="166"/>
      <c r="P79" s="166"/>
      <c r="Q79" s="166"/>
      <c r="R79" s="166"/>
      <c r="S79" s="166"/>
    </row>
    <row r="80" spans="1:19" s="158" customFormat="1" ht="17.25" customHeight="1" thickBot="1" x14ac:dyDescent="0.25">
      <c r="A80" s="297" t="str">
        <f>Global!A80</f>
        <v>TERCER PUESTO (Third Place)</v>
      </c>
      <c r="B80" s="312"/>
      <c r="C80" s="313"/>
      <c r="D80" s="298"/>
      <c r="E80" s="300"/>
      <c r="F80" s="298"/>
      <c r="G80" s="300"/>
      <c r="H80" s="298"/>
      <c r="I80" s="301"/>
      <c r="J80" s="117"/>
      <c r="K80" s="302"/>
      <c r="L80" s="302"/>
      <c r="M80" s="303" t="str">
        <f t="shared" si="19"/>
        <v/>
      </c>
      <c r="N80" s="304"/>
      <c r="O80" s="166"/>
      <c r="P80" s="166"/>
      <c r="Q80" s="166"/>
      <c r="R80" s="166"/>
      <c r="S80" s="166"/>
    </row>
    <row r="81" spans="1:19" s="158" customFormat="1" ht="30.95" customHeight="1" thickBot="1" x14ac:dyDescent="0.25">
      <c r="A81" s="276">
        <f>Global!A81</f>
        <v>44912</v>
      </c>
      <c r="B81" s="305">
        <f>Global!B81</f>
        <v>0.375</v>
      </c>
      <c r="C81" s="278">
        <f>Global!C81</f>
        <v>63</v>
      </c>
      <c r="D81" s="281" t="str">
        <f>Global!D81</f>
        <v>Croacia</v>
      </c>
      <c r="E81" s="280">
        <v>1</v>
      </c>
      <c r="F81" s="281" t="s">
        <v>4</v>
      </c>
      <c r="G81" s="280">
        <v>0</v>
      </c>
      <c r="H81" s="314" t="str">
        <f>Global!H81</f>
        <v>Marruecos (Morocco)</v>
      </c>
      <c r="I81" s="283" t="str">
        <f>IF(OR(E81="",G81=""),"",IF(E81&gt;G81,"L",IF(G81&gt;E81,"V","E")))</f>
        <v>L</v>
      </c>
      <c r="J81" s="284"/>
      <c r="K81" s="285">
        <f>IF(Global!E81="","",Global!E81)</f>
        <v>2</v>
      </c>
      <c r="L81" s="285">
        <f>IF(Global!G81="","",Global!G81)</f>
        <v>1</v>
      </c>
      <c r="M81" s="296" t="str">
        <f t="shared" si="19"/>
        <v>L</v>
      </c>
      <c r="N81" s="287">
        <f>IF(M81="","",IF(AND(E81=K81,L81=G81),TERCPuntosPorMarcador,0)+IF(M81=I81,TERCPuntosPorGanador,0)+IF(E81-G81=K81-L81,TERCPuntosPorDiferencia,0))</f>
        <v>9</v>
      </c>
      <c r="O81" s="166"/>
      <c r="P81" s="166"/>
      <c r="Q81" s="166"/>
      <c r="R81" s="166"/>
      <c r="S81" s="166"/>
    </row>
    <row r="82" spans="1:19" s="158" customFormat="1" ht="17.25" customHeight="1" thickBot="1" x14ac:dyDescent="0.25">
      <c r="A82" s="297" t="str">
        <f>Global!A82</f>
        <v>FINAL</v>
      </c>
      <c r="B82" s="298"/>
      <c r="C82" s="299"/>
      <c r="D82" s="298"/>
      <c r="E82" s="300"/>
      <c r="F82" s="298"/>
      <c r="G82" s="300"/>
      <c r="H82" s="298"/>
      <c r="I82" s="301"/>
      <c r="J82" s="117"/>
      <c r="K82" s="302"/>
      <c r="L82" s="302"/>
      <c r="M82" s="303" t="str">
        <f t="shared" si="19"/>
        <v/>
      </c>
      <c r="N82" s="304"/>
      <c r="O82" s="166"/>
      <c r="P82" s="166"/>
      <c r="Q82" s="166"/>
      <c r="R82" s="166"/>
      <c r="S82" s="166"/>
    </row>
    <row r="83" spans="1:19" s="158" customFormat="1" ht="30.95" customHeight="1" thickBot="1" x14ac:dyDescent="0.25">
      <c r="A83" s="276">
        <f>Global!A83</f>
        <v>44913</v>
      </c>
      <c r="B83" s="316">
        <f>Global!B83</f>
        <v>0.375</v>
      </c>
      <c r="C83" s="317">
        <f>Global!C83</f>
        <v>64</v>
      </c>
      <c r="D83" s="318" t="str">
        <f>Global!D83</f>
        <v>Argentina</v>
      </c>
      <c r="E83" s="280">
        <v>2</v>
      </c>
      <c r="F83" s="318" t="s">
        <v>4</v>
      </c>
      <c r="G83" s="280">
        <v>1</v>
      </c>
      <c r="H83" s="319" t="str">
        <f>Global!H83</f>
        <v>Francia (France)</v>
      </c>
      <c r="I83" s="283" t="str">
        <f>IF(OR(E83="",G83=""),"",IF(E83&gt;G83,"L",IF(G83&gt;E83,"V","E")))</f>
        <v>L</v>
      </c>
      <c r="J83" s="311"/>
      <c r="K83" s="320">
        <f>IF(Global!E83="","",Global!E83)</f>
        <v>2</v>
      </c>
      <c r="L83" s="320">
        <f>IF(Global!G83="","",Global!G83)</f>
        <v>2</v>
      </c>
      <c r="M83" s="286" t="str">
        <f t="shared" si="19"/>
        <v>E</v>
      </c>
      <c r="N83" s="287">
        <f>IF(M83="","",IF(AND(E83=K83,L83=G83),FINALPuntosPorMarcador,0)+IF(M83=I83,FINALPuntosPorGanador,0)+IF(E83-G83=K83-L83,FINALPuntosPorDiferencia,0))</f>
        <v>0</v>
      </c>
      <c r="O83" s="166"/>
      <c r="P83" s="166"/>
      <c r="Q83" s="166"/>
      <c r="R83" s="166"/>
      <c r="S83" s="166"/>
    </row>
    <row r="84" spans="1:19" ht="17.25" customHeight="1" x14ac:dyDescent="0.2">
      <c r="A84" s="262"/>
      <c r="B84" s="263"/>
      <c r="C84" s="264"/>
      <c r="D84" s="196"/>
      <c r="E84" s="192"/>
      <c r="F84" s="196"/>
      <c r="G84" s="192"/>
      <c r="H84" s="196"/>
      <c r="I84" s="195"/>
      <c r="J84" s="29"/>
      <c r="K84" s="198"/>
      <c r="L84" s="198"/>
      <c r="M84" s="265" t="s">
        <v>22</v>
      </c>
      <c r="N84" s="266">
        <f>SUM(N8:N83)</f>
        <v>82</v>
      </c>
      <c r="O84" s="161"/>
      <c r="P84" s="161"/>
      <c r="Q84" s="161"/>
      <c r="R84" s="161"/>
      <c r="S84" s="161"/>
    </row>
    <row r="85" spans="1:19" s="10" customFormat="1" ht="17.25" customHeight="1" x14ac:dyDescent="0.2">
      <c r="A85" s="87" t="str">
        <f>Global!A85</f>
        <v>FASE DE GRUPOS</v>
      </c>
      <c r="B85" s="88"/>
      <c r="C85" s="89"/>
      <c r="D85" s="90"/>
      <c r="E85" s="267"/>
      <c r="F85" s="90"/>
      <c r="G85" s="267"/>
      <c r="H85" s="92"/>
      <c r="I85" s="81"/>
      <c r="J85" s="30"/>
      <c r="K85" s="189"/>
      <c r="L85" s="189"/>
      <c r="M85" s="189"/>
      <c r="N85" s="189"/>
      <c r="O85" s="82"/>
      <c r="P85" s="82"/>
      <c r="Q85" s="82"/>
      <c r="R85" s="82"/>
      <c r="S85" s="82"/>
    </row>
    <row r="86" spans="1:19" ht="17.25" customHeight="1" x14ac:dyDescent="0.2">
      <c r="A86" s="83" t="str">
        <f>Global!A86</f>
        <v>Puntos por Marcador Atinado</v>
      </c>
      <c r="B86" s="83"/>
      <c r="C86" s="93"/>
      <c r="D86" s="83"/>
      <c r="E86" s="94">
        <f>Global!E86</f>
        <v>1</v>
      </c>
      <c r="F86" s="53"/>
      <c r="G86" s="268"/>
      <c r="H86" s="53"/>
      <c r="I86" s="57"/>
      <c r="J86" s="30"/>
      <c r="K86" s="167"/>
      <c r="L86" s="167"/>
      <c r="M86" s="167"/>
      <c r="N86" s="167"/>
      <c r="O86" s="167"/>
      <c r="P86" s="167"/>
      <c r="Q86" s="167"/>
      <c r="R86" s="167"/>
      <c r="S86" s="167"/>
    </row>
    <row r="87" spans="1:19" ht="17.25" customHeight="1" x14ac:dyDescent="0.2">
      <c r="A87" s="83" t="str">
        <f>Global!A87</f>
        <v>Puntos por Ganador/Empate Atinado</v>
      </c>
      <c r="B87" s="83"/>
      <c r="C87" s="93"/>
      <c r="D87" s="85"/>
      <c r="E87" s="94">
        <f>Global!E87</f>
        <v>1</v>
      </c>
      <c r="F87" s="53"/>
      <c r="G87" s="268"/>
      <c r="H87" s="53"/>
      <c r="I87" s="57"/>
      <c r="J87" s="30"/>
      <c r="K87" s="167"/>
      <c r="L87" s="167"/>
      <c r="M87" s="167"/>
      <c r="N87" s="167"/>
      <c r="O87" s="167"/>
      <c r="P87" s="167"/>
      <c r="Q87" s="167"/>
      <c r="R87" s="167"/>
      <c r="S87" s="167"/>
    </row>
    <row r="88" spans="1:19" ht="17.25" customHeight="1" x14ac:dyDescent="0.2">
      <c r="A88" s="83" t="str">
        <f>Global!A88</f>
        <v>Puntos por Ganador y Diferencia de Goles Atinado</v>
      </c>
      <c r="B88" s="84"/>
      <c r="C88" s="84"/>
      <c r="D88" s="85"/>
      <c r="E88" s="94">
        <f>Global!E88</f>
        <v>1</v>
      </c>
      <c r="F88" s="53"/>
      <c r="G88" s="268"/>
      <c r="H88" s="53"/>
      <c r="I88" s="57"/>
      <c r="J88" s="30"/>
      <c r="K88" s="167"/>
      <c r="L88" s="167"/>
      <c r="M88" s="167"/>
      <c r="N88" s="167"/>
      <c r="O88" s="167"/>
      <c r="P88" s="167"/>
      <c r="Q88" s="167"/>
      <c r="R88" s="167"/>
      <c r="S88" s="167"/>
    </row>
    <row r="89" spans="1:19" ht="17.25" customHeight="1" x14ac:dyDescent="0.2">
      <c r="A89" s="83"/>
      <c r="B89" s="84"/>
      <c r="C89" s="84"/>
      <c r="D89" s="85"/>
      <c r="E89" s="269"/>
      <c r="F89" s="53"/>
      <c r="G89" s="268"/>
      <c r="H89" s="53"/>
      <c r="I89" s="57"/>
      <c r="J89" s="30"/>
      <c r="K89" s="167"/>
      <c r="L89" s="167"/>
      <c r="M89" s="167"/>
      <c r="N89" s="167"/>
      <c r="O89" s="167"/>
      <c r="P89" s="167"/>
      <c r="Q89" s="167"/>
      <c r="R89" s="167"/>
      <c r="S89" s="167"/>
    </row>
    <row r="90" spans="1:19" ht="17.25" customHeight="1" x14ac:dyDescent="0.2">
      <c r="A90" s="87" t="str">
        <f>Global!A90</f>
        <v>OCTAVOS DE FINAL</v>
      </c>
      <c r="B90" s="55"/>
      <c r="C90" s="55"/>
      <c r="D90" s="53"/>
      <c r="E90" s="268"/>
      <c r="F90" s="53"/>
      <c r="G90" s="268"/>
      <c r="H90" s="53"/>
      <c r="I90" s="57"/>
      <c r="J90" s="30"/>
      <c r="K90" s="167"/>
      <c r="L90" s="167"/>
      <c r="M90" s="167"/>
      <c r="N90" s="167"/>
      <c r="O90" s="167"/>
      <c r="P90" s="167"/>
      <c r="Q90" s="167"/>
      <c r="R90" s="167"/>
      <c r="S90" s="167"/>
    </row>
    <row r="91" spans="1:19" ht="17.25" customHeight="1" x14ac:dyDescent="0.2">
      <c r="A91" s="83" t="str">
        <f>Global!A91</f>
        <v>Puntos por Marcador Atinado</v>
      </c>
      <c r="B91" s="83"/>
      <c r="C91" s="93"/>
      <c r="D91" s="83"/>
      <c r="E91" s="94">
        <f>Global!E91</f>
        <v>1</v>
      </c>
      <c r="F91" s="53"/>
      <c r="G91" s="268"/>
      <c r="H91" s="53"/>
      <c r="I91" s="57"/>
      <c r="J91" s="30"/>
      <c r="K91" s="167"/>
      <c r="L91" s="167"/>
      <c r="M91" s="167"/>
      <c r="N91" s="167"/>
      <c r="O91" s="167"/>
      <c r="P91" s="167"/>
      <c r="Q91" s="167"/>
      <c r="R91" s="167"/>
      <c r="S91" s="167"/>
    </row>
    <row r="92" spans="1:19" ht="17.25" customHeight="1" x14ac:dyDescent="0.2">
      <c r="A92" s="83" t="str">
        <f>Global!A92</f>
        <v>Puntos por Ganador/Empate Atinado</v>
      </c>
      <c r="B92" s="83"/>
      <c r="C92" s="93"/>
      <c r="D92" s="85"/>
      <c r="E92" s="94">
        <f>Global!E92</f>
        <v>3</v>
      </c>
      <c r="F92" s="53"/>
      <c r="G92" s="268"/>
      <c r="H92" s="53"/>
      <c r="I92" s="57"/>
      <c r="J92" s="30"/>
      <c r="K92" s="167"/>
      <c r="L92" s="167"/>
      <c r="M92" s="167"/>
      <c r="N92" s="167"/>
      <c r="O92" s="167"/>
      <c r="P92" s="167"/>
      <c r="Q92" s="167"/>
      <c r="R92" s="167"/>
      <c r="S92" s="167"/>
    </row>
    <row r="93" spans="1:19" ht="17.25" customHeight="1" x14ac:dyDescent="0.2">
      <c r="A93" s="83" t="str">
        <f>Global!A93</f>
        <v>Puntos por Ganador y Diferencia de Goles Atinado</v>
      </c>
      <c r="B93" s="84"/>
      <c r="C93" s="84"/>
      <c r="D93" s="85"/>
      <c r="E93" s="94">
        <f>Global!E93</f>
        <v>1</v>
      </c>
      <c r="F93" s="53"/>
      <c r="G93" s="268"/>
      <c r="H93" s="53"/>
      <c r="I93" s="57"/>
      <c r="J93" s="30"/>
      <c r="K93" s="167"/>
      <c r="L93" s="167"/>
      <c r="M93" s="167"/>
      <c r="N93" s="167"/>
      <c r="O93" s="167"/>
      <c r="P93" s="167"/>
      <c r="Q93" s="167"/>
      <c r="R93" s="167"/>
      <c r="S93" s="167"/>
    </row>
    <row r="94" spans="1:19" ht="17.25" customHeight="1" x14ac:dyDescent="0.2">
      <c r="A94" s="54"/>
      <c r="B94" s="55"/>
      <c r="C94" s="55"/>
      <c r="D94" s="53"/>
      <c r="E94" s="268"/>
      <c r="F94" s="53"/>
      <c r="G94" s="268"/>
      <c r="H94" s="53"/>
      <c r="I94" s="57"/>
      <c r="J94" s="30"/>
      <c r="K94" s="167"/>
      <c r="L94" s="167"/>
      <c r="M94" s="167"/>
      <c r="N94" s="167"/>
      <c r="O94" s="167"/>
      <c r="P94" s="167"/>
      <c r="Q94" s="167"/>
      <c r="R94" s="167"/>
      <c r="S94" s="167"/>
    </row>
    <row r="95" spans="1:19" ht="17.25" customHeight="1" x14ac:dyDescent="0.2">
      <c r="A95" s="87" t="str">
        <f>Global!A95</f>
        <v>CUARTOS DE FINAL</v>
      </c>
      <c r="B95" s="55"/>
      <c r="C95" s="55"/>
      <c r="D95" s="53"/>
      <c r="E95" s="268"/>
      <c r="F95" s="53"/>
      <c r="G95" s="268"/>
      <c r="H95" s="53"/>
      <c r="I95" s="57"/>
      <c r="J95" s="30"/>
      <c r="K95" s="167"/>
      <c r="L95" s="167"/>
      <c r="M95" s="167"/>
      <c r="N95" s="167"/>
      <c r="O95" s="167"/>
      <c r="P95" s="167"/>
      <c r="Q95" s="167"/>
      <c r="R95" s="167"/>
      <c r="S95" s="167"/>
    </row>
    <row r="96" spans="1:19" ht="17.25" customHeight="1" x14ac:dyDescent="0.2">
      <c r="A96" s="83" t="str">
        <f>Global!A96</f>
        <v>Puntos por Marcador Atinado</v>
      </c>
      <c r="B96" s="83"/>
      <c r="C96" s="93"/>
      <c r="D96" s="83"/>
      <c r="E96" s="94">
        <f>Global!E96</f>
        <v>1</v>
      </c>
      <c r="F96" s="53"/>
      <c r="G96" s="268"/>
      <c r="H96" s="53"/>
      <c r="I96" s="57"/>
      <c r="J96" s="30"/>
      <c r="K96" s="167"/>
      <c r="L96" s="167"/>
      <c r="M96" s="167"/>
      <c r="N96" s="167"/>
      <c r="O96" s="167"/>
      <c r="P96" s="167"/>
      <c r="Q96" s="167"/>
      <c r="R96" s="167"/>
      <c r="S96" s="167"/>
    </row>
    <row r="97" spans="1:19" ht="17.25" customHeight="1" x14ac:dyDescent="0.2">
      <c r="A97" s="83" t="str">
        <f>Global!A97</f>
        <v>Puntos por Ganador/Empate Atinado</v>
      </c>
      <c r="B97" s="83"/>
      <c r="C97" s="93"/>
      <c r="D97" s="85"/>
      <c r="E97" s="94">
        <f>Global!E97</f>
        <v>5</v>
      </c>
      <c r="F97" s="53"/>
      <c r="G97" s="268"/>
      <c r="H97" s="53"/>
      <c r="I97" s="57"/>
      <c r="J97" s="30"/>
      <c r="K97" s="167"/>
      <c r="L97" s="167"/>
      <c r="M97" s="167"/>
      <c r="N97" s="167"/>
      <c r="O97" s="167"/>
      <c r="P97" s="167"/>
      <c r="Q97" s="167"/>
      <c r="R97" s="167"/>
      <c r="S97" s="167"/>
    </row>
    <row r="98" spans="1:19" ht="17.25" customHeight="1" x14ac:dyDescent="0.2">
      <c r="A98" s="83" t="str">
        <f>Global!A98</f>
        <v>Puntos por Ganador y Diferencia de Goles Atinado</v>
      </c>
      <c r="B98" s="84"/>
      <c r="C98" s="84"/>
      <c r="D98" s="85"/>
      <c r="E98" s="94">
        <f>Global!E98</f>
        <v>1</v>
      </c>
      <c r="F98" s="53"/>
      <c r="G98" s="268"/>
      <c r="H98" s="53"/>
      <c r="I98" s="57"/>
      <c r="J98" s="30"/>
      <c r="K98" s="167"/>
      <c r="L98" s="167"/>
      <c r="M98" s="167"/>
      <c r="N98" s="167"/>
      <c r="O98" s="167"/>
      <c r="P98" s="167"/>
      <c r="Q98" s="167"/>
      <c r="R98" s="167"/>
      <c r="S98" s="167"/>
    </row>
    <row r="99" spans="1:19" ht="17.25" customHeight="1" x14ac:dyDescent="0.2">
      <c r="A99" s="54"/>
      <c r="B99" s="55"/>
      <c r="C99" s="55"/>
      <c r="D99" s="53"/>
      <c r="E99" s="268"/>
      <c r="F99" s="53"/>
      <c r="G99" s="268"/>
      <c r="H99" s="53"/>
      <c r="I99" s="57"/>
      <c r="J99" s="30"/>
      <c r="K99" s="167"/>
      <c r="L99" s="167"/>
      <c r="M99" s="167"/>
      <c r="N99" s="167"/>
      <c r="O99" s="167"/>
      <c r="P99" s="167"/>
      <c r="Q99" s="167"/>
      <c r="R99" s="167"/>
      <c r="S99" s="167"/>
    </row>
    <row r="100" spans="1:19" ht="17.25" customHeight="1" x14ac:dyDescent="0.2">
      <c r="A100" s="87" t="str">
        <f>Global!A100</f>
        <v>SEMIFINAL</v>
      </c>
      <c r="B100" s="55"/>
      <c r="C100" s="55"/>
      <c r="D100" s="53"/>
      <c r="E100" s="268"/>
      <c r="F100" s="53"/>
      <c r="G100" s="268"/>
      <c r="H100" s="53"/>
      <c r="I100" s="57"/>
      <c r="J100" s="30"/>
      <c r="K100" s="167"/>
      <c r="L100" s="167"/>
      <c r="M100" s="167"/>
      <c r="N100" s="167"/>
      <c r="O100" s="167"/>
      <c r="P100" s="167"/>
      <c r="Q100" s="167"/>
      <c r="R100" s="167"/>
      <c r="S100" s="167"/>
    </row>
    <row r="101" spans="1:19" ht="17.25" customHeight="1" x14ac:dyDescent="0.2">
      <c r="A101" s="83" t="str">
        <f>Global!A101</f>
        <v>Puntos por Marcador Atinado</v>
      </c>
      <c r="B101" s="83"/>
      <c r="C101" s="93"/>
      <c r="D101" s="83"/>
      <c r="E101" s="94">
        <f>Global!E101</f>
        <v>1</v>
      </c>
      <c r="F101" s="53"/>
      <c r="G101" s="268"/>
      <c r="H101" s="53"/>
      <c r="I101" s="57"/>
      <c r="J101" s="30"/>
      <c r="K101" s="167"/>
      <c r="L101" s="167"/>
      <c r="M101" s="167"/>
      <c r="N101" s="167"/>
      <c r="O101" s="167"/>
      <c r="P101" s="167"/>
      <c r="Q101" s="167"/>
      <c r="R101" s="167"/>
      <c r="S101" s="167"/>
    </row>
    <row r="102" spans="1:19" ht="17.25" customHeight="1" x14ac:dyDescent="0.2">
      <c r="A102" s="83" t="str">
        <f>Global!A102</f>
        <v>Puntos por Ganador/Empate Atinado</v>
      </c>
      <c r="B102" s="83"/>
      <c r="C102" s="93"/>
      <c r="D102" s="85"/>
      <c r="E102" s="94">
        <f>Global!E102</f>
        <v>7</v>
      </c>
      <c r="F102" s="53"/>
      <c r="G102" s="268"/>
      <c r="H102" s="53"/>
      <c r="I102" s="57"/>
      <c r="J102" s="30"/>
      <c r="K102" s="167"/>
      <c r="L102" s="167"/>
      <c r="M102" s="167"/>
      <c r="N102" s="167"/>
      <c r="O102" s="167"/>
      <c r="P102" s="167"/>
      <c r="Q102" s="167"/>
      <c r="R102" s="167"/>
      <c r="S102" s="167"/>
    </row>
    <row r="103" spans="1:19" ht="17.25" customHeight="1" x14ac:dyDescent="0.2">
      <c r="A103" s="83" t="str">
        <f>Global!A103</f>
        <v>Puntos por Ganador y Diferencia de Goles Atinado</v>
      </c>
      <c r="B103" s="84"/>
      <c r="C103" s="84"/>
      <c r="D103" s="85"/>
      <c r="E103" s="94">
        <f>Global!E103</f>
        <v>1</v>
      </c>
      <c r="F103" s="53"/>
      <c r="G103" s="268"/>
      <c r="H103" s="53"/>
      <c r="I103" s="57"/>
      <c r="J103" s="30"/>
      <c r="K103" s="167"/>
      <c r="L103" s="167"/>
      <c r="M103" s="167"/>
      <c r="N103" s="167"/>
      <c r="O103" s="167"/>
      <c r="P103" s="167"/>
      <c r="Q103" s="167"/>
      <c r="R103" s="167"/>
      <c r="S103" s="167"/>
    </row>
    <row r="104" spans="1:19" ht="17.25" customHeight="1" x14ac:dyDescent="0.2">
      <c r="A104" s="54"/>
      <c r="B104" s="55"/>
      <c r="C104" s="55"/>
      <c r="D104" s="53"/>
      <c r="E104" s="268"/>
      <c r="F104" s="53"/>
      <c r="G104" s="268"/>
      <c r="H104" s="53"/>
      <c r="I104" s="57"/>
      <c r="J104" s="30"/>
      <c r="K104" s="167"/>
      <c r="L104" s="167"/>
      <c r="M104" s="167"/>
      <c r="N104" s="167"/>
      <c r="O104" s="167"/>
      <c r="P104" s="167"/>
      <c r="Q104" s="167"/>
      <c r="R104" s="167"/>
      <c r="S104" s="167"/>
    </row>
    <row r="105" spans="1:19" ht="17.25" customHeight="1" x14ac:dyDescent="0.2">
      <c r="A105" s="87" t="str">
        <f>Global!A105</f>
        <v>TERCER LUGAR</v>
      </c>
      <c r="B105" s="55"/>
      <c r="C105" s="55"/>
      <c r="D105" s="53"/>
      <c r="E105" s="268"/>
      <c r="F105" s="53"/>
      <c r="G105" s="268"/>
      <c r="H105" s="53"/>
      <c r="I105" s="57"/>
      <c r="J105" s="30"/>
      <c r="K105" s="167"/>
      <c r="L105" s="167"/>
      <c r="M105" s="167"/>
      <c r="N105" s="167"/>
      <c r="O105" s="167"/>
      <c r="P105" s="167"/>
      <c r="Q105" s="167"/>
      <c r="R105" s="167"/>
      <c r="S105" s="167"/>
    </row>
    <row r="106" spans="1:19" ht="17.25" customHeight="1" x14ac:dyDescent="0.2">
      <c r="A106" s="83" t="str">
        <f>Global!A106</f>
        <v>Puntos por Marcador Atinado</v>
      </c>
      <c r="B106" s="83"/>
      <c r="C106" s="93"/>
      <c r="D106" s="83"/>
      <c r="E106" s="94">
        <f>Global!E106</f>
        <v>1</v>
      </c>
      <c r="F106" s="53"/>
      <c r="G106" s="268"/>
      <c r="H106" s="53"/>
      <c r="I106" s="57"/>
      <c r="J106" s="30"/>
      <c r="K106" s="167"/>
      <c r="L106" s="167"/>
      <c r="M106" s="167"/>
      <c r="N106" s="167"/>
      <c r="O106" s="167"/>
      <c r="P106" s="167"/>
      <c r="Q106" s="167"/>
      <c r="R106" s="167"/>
      <c r="S106" s="167"/>
    </row>
    <row r="107" spans="1:19" ht="17.25" customHeight="1" x14ac:dyDescent="0.2">
      <c r="A107" s="83" t="str">
        <f>Global!A107</f>
        <v>Puntos por Ganador/Empate Atinado</v>
      </c>
      <c r="B107" s="83"/>
      <c r="C107" s="93"/>
      <c r="D107" s="85"/>
      <c r="E107" s="94">
        <f>Global!E107</f>
        <v>8</v>
      </c>
      <c r="F107" s="53"/>
      <c r="G107" s="268"/>
      <c r="H107" s="53"/>
      <c r="I107" s="57"/>
      <c r="J107" s="30"/>
      <c r="K107" s="167"/>
      <c r="L107" s="167"/>
      <c r="M107" s="167"/>
      <c r="N107" s="167"/>
      <c r="O107" s="167"/>
      <c r="P107" s="167"/>
      <c r="Q107" s="167"/>
      <c r="R107" s="167"/>
      <c r="S107" s="167"/>
    </row>
    <row r="108" spans="1:19" ht="17.25" customHeight="1" x14ac:dyDescent="0.2">
      <c r="A108" s="83" t="str">
        <f>Global!A108</f>
        <v>Puntos por Ganador y Diferencia de Goles Atinado</v>
      </c>
      <c r="B108" s="84"/>
      <c r="C108" s="84"/>
      <c r="D108" s="85"/>
      <c r="E108" s="94">
        <f>Global!E108</f>
        <v>1</v>
      </c>
      <c r="F108" s="53"/>
      <c r="G108" s="268"/>
      <c r="H108" s="53"/>
      <c r="I108" s="57"/>
      <c r="J108" s="30"/>
      <c r="K108" s="167"/>
      <c r="L108" s="167"/>
      <c r="M108" s="167"/>
      <c r="N108" s="167"/>
      <c r="O108" s="167"/>
      <c r="P108" s="167"/>
      <c r="Q108" s="167"/>
      <c r="R108" s="167"/>
      <c r="S108" s="167"/>
    </row>
    <row r="109" spans="1:19" ht="17.25" customHeight="1" x14ac:dyDescent="0.2">
      <c r="A109" s="83"/>
      <c r="B109" s="84"/>
      <c r="C109" s="84"/>
      <c r="D109" s="85"/>
      <c r="E109" s="94"/>
      <c r="F109" s="53"/>
      <c r="G109" s="268"/>
      <c r="H109" s="53"/>
      <c r="I109" s="57"/>
      <c r="J109" s="30"/>
      <c r="K109" s="167"/>
      <c r="L109" s="167"/>
      <c r="M109" s="167"/>
      <c r="N109" s="167"/>
      <c r="O109" s="167"/>
      <c r="P109" s="167"/>
      <c r="Q109" s="167"/>
      <c r="R109" s="167"/>
      <c r="S109" s="167"/>
    </row>
    <row r="110" spans="1:19" ht="17.25" customHeight="1" x14ac:dyDescent="0.2">
      <c r="A110" s="87" t="str">
        <f>Global!A110</f>
        <v>FINAL</v>
      </c>
      <c r="B110" s="55"/>
      <c r="C110" s="55"/>
      <c r="D110" s="53"/>
      <c r="E110" s="268"/>
      <c r="F110" s="53"/>
      <c r="G110" s="268"/>
      <c r="H110" s="53"/>
      <c r="I110" s="57"/>
      <c r="J110" s="30"/>
      <c r="K110" s="167"/>
      <c r="L110" s="167"/>
      <c r="M110" s="167"/>
      <c r="N110" s="167"/>
      <c r="O110" s="167"/>
      <c r="P110" s="167"/>
      <c r="Q110" s="167"/>
      <c r="R110" s="167"/>
      <c r="S110" s="167"/>
    </row>
    <row r="111" spans="1:19" ht="17.25" customHeight="1" x14ac:dyDescent="0.2">
      <c r="A111" s="83" t="str">
        <f>Global!A111</f>
        <v>Puntos por Marcador Atinado</v>
      </c>
      <c r="B111" s="83"/>
      <c r="C111" s="93"/>
      <c r="D111" s="83"/>
      <c r="E111" s="94">
        <f>Global!E111</f>
        <v>1</v>
      </c>
      <c r="F111" s="53"/>
      <c r="G111" s="268"/>
      <c r="H111" s="53"/>
      <c r="I111" s="57"/>
      <c r="J111" s="30"/>
      <c r="K111" s="167"/>
      <c r="L111" s="167"/>
      <c r="M111" s="167"/>
      <c r="N111" s="167"/>
      <c r="O111" s="167"/>
      <c r="P111" s="167"/>
      <c r="Q111" s="167"/>
      <c r="R111" s="167"/>
      <c r="S111" s="167"/>
    </row>
    <row r="112" spans="1:19" ht="17.25" customHeight="1" x14ac:dyDescent="0.2">
      <c r="A112" s="83" t="str">
        <f>Global!A112</f>
        <v>Puntos por Ganador/Empate Atinado</v>
      </c>
      <c r="B112" s="83"/>
      <c r="C112" s="93"/>
      <c r="D112" s="85"/>
      <c r="E112" s="94">
        <f>Global!E112</f>
        <v>10</v>
      </c>
      <c r="F112" s="53"/>
      <c r="G112" s="268"/>
      <c r="H112" s="53"/>
      <c r="I112" s="57"/>
      <c r="J112" s="30"/>
      <c r="K112" s="167"/>
      <c r="L112" s="167"/>
      <c r="M112" s="167"/>
      <c r="N112" s="167"/>
      <c r="O112" s="167"/>
      <c r="P112" s="167"/>
      <c r="Q112" s="167"/>
      <c r="R112" s="167"/>
      <c r="S112" s="167"/>
    </row>
    <row r="113" spans="1:19" ht="17.25" customHeight="1" x14ac:dyDescent="0.2">
      <c r="A113" s="83" t="str">
        <f>Global!A113</f>
        <v>Puntos por Ganador y Diferencia de Goles Atinado</v>
      </c>
      <c r="B113" s="84"/>
      <c r="C113" s="84"/>
      <c r="D113" s="85"/>
      <c r="E113" s="94">
        <f>Global!E113</f>
        <v>1</v>
      </c>
      <c r="F113" s="53"/>
      <c r="G113" s="268"/>
      <c r="H113" s="53"/>
      <c r="I113" s="57"/>
      <c r="J113" s="30"/>
      <c r="K113" s="167"/>
      <c r="L113" s="167"/>
      <c r="M113" s="167"/>
      <c r="N113" s="167"/>
      <c r="O113" s="167"/>
      <c r="P113" s="167"/>
      <c r="Q113" s="167"/>
      <c r="R113" s="167"/>
      <c r="S113" s="167"/>
    </row>
    <row r="114" spans="1:19" ht="17.25" customHeight="1" x14ac:dyDescent="0.2">
      <c r="A114" s="54"/>
      <c r="B114" s="55"/>
      <c r="C114" s="55"/>
      <c r="D114" s="53"/>
      <c r="E114" s="268"/>
      <c r="F114" s="53"/>
      <c r="G114" s="268"/>
      <c r="H114" s="53"/>
      <c r="I114" s="57"/>
      <c r="J114" s="30"/>
      <c r="K114" s="167"/>
      <c r="L114" s="167"/>
      <c r="M114" s="167"/>
      <c r="N114" s="167"/>
      <c r="O114" s="167"/>
      <c r="P114" s="167"/>
      <c r="Q114" s="167"/>
      <c r="R114" s="167"/>
      <c r="S114" s="167"/>
    </row>
    <row r="115" spans="1:19" ht="17.25" customHeight="1" x14ac:dyDescent="0.2">
      <c r="A115" s="54"/>
      <c r="B115" s="55"/>
      <c r="C115" s="55"/>
      <c r="D115" s="53"/>
      <c r="E115" s="268"/>
      <c r="F115" s="53"/>
      <c r="G115" s="268"/>
      <c r="H115" s="53"/>
      <c r="I115" s="57"/>
      <c r="J115" s="30"/>
      <c r="K115" s="167"/>
      <c r="L115" s="167"/>
      <c r="M115" s="167"/>
      <c r="N115" s="167"/>
      <c r="O115" s="167"/>
      <c r="P115" s="167"/>
      <c r="Q115" s="167"/>
      <c r="R115" s="167"/>
      <c r="S115" s="167"/>
    </row>
    <row r="116" spans="1:19" ht="17.25" customHeight="1" x14ac:dyDescent="0.2">
      <c r="A116" s="54"/>
      <c r="B116" s="55"/>
      <c r="C116" s="55"/>
      <c r="D116" s="53"/>
      <c r="E116" s="268"/>
      <c r="F116" s="53"/>
      <c r="G116" s="268"/>
      <c r="H116" s="53"/>
      <c r="I116" s="57"/>
      <c r="J116" s="30"/>
      <c r="K116" s="167"/>
      <c r="L116" s="167"/>
      <c r="M116" s="167"/>
      <c r="N116" s="167"/>
      <c r="O116" s="167"/>
      <c r="P116" s="167"/>
      <c r="Q116" s="167"/>
      <c r="R116" s="167"/>
      <c r="S116" s="167"/>
    </row>
    <row r="117" spans="1:19" ht="17.25" customHeight="1" x14ac:dyDescent="0.2">
      <c r="A117" s="54"/>
      <c r="B117" s="55"/>
      <c r="C117" s="55"/>
      <c r="D117" s="53"/>
      <c r="E117" s="268"/>
      <c r="F117" s="53"/>
      <c r="G117" s="268"/>
      <c r="H117" s="53"/>
      <c r="I117" s="57"/>
      <c r="J117" s="30"/>
      <c r="K117" s="167"/>
      <c r="L117" s="167"/>
      <c r="M117" s="167"/>
      <c r="N117" s="167"/>
      <c r="O117" s="167"/>
      <c r="P117" s="167"/>
      <c r="Q117" s="167"/>
      <c r="R117" s="167"/>
      <c r="S117" s="167"/>
    </row>
    <row r="118" spans="1:19" ht="17.25" customHeight="1" x14ac:dyDescent="0.2">
      <c r="A118" s="54"/>
      <c r="B118" s="55"/>
      <c r="C118" s="55"/>
      <c r="D118" s="53"/>
      <c r="E118" s="268"/>
      <c r="F118" s="53"/>
      <c r="G118" s="268"/>
      <c r="H118" s="53"/>
      <c r="I118" s="57"/>
      <c r="J118" s="30"/>
      <c r="K118" s="167"/>
      <c r="L118" s="167"/>
      <c r="M118" s="167"/>
      <c r="N118" s="167"/>
      <c r="O118" s="167"/>
      <c r="P118" s="167"/>
      <c r="Q118" s="167"/>
      <c r="R118" s="167"/>
      <c r="S118" s="167"/>
    </row>
    <row r="119" spans="1:19" ht="17.25" customHeight="1" x14ac:dyDescent="0.2">
      <c r="A119" s="54"/>
      <c r="B119" s="55"/>
      <c r="C119" s="55"/>
      <c r="D119" s="53"/>
      <c r="E119" s="268"/>
      <c r="F119" s="53"/>
      <c r="G119" s="268"/>
      <c r="H119" s="53"/>
      <c r="I119" s="57"/>
      <c r="J119" s="30"/>
      <c r="K119" s="167"/>
      <c r="L119" s="167"/>
      <c r="M119" s="167"/>
      <c r="N119" s="167"/>
      <c r="O119" s="167"/>
      <c r="P119" s="167"/>
      <c r="Q119" s="167"/>
      <c r="R119" s="167"/>
      <c r="S119" s="167"/>
    </row>
    <row r="120" spans="1:19" ht="17.25" customHeight="1" x14ac:dyDescent="0.2">
      <c r="A120" s="54"/>
      <c r="B120" s="55"/>
      <c r="C120" s="55"/>
      <c r="D120" s="53"/>
      <c r="E120" s="268"/>
      <c r="F120" s="53"/>
      <c r="G120" s="268"/>
      <c r="H120" s="53"/>
      <c r="I120" s="57"/>
      <c r="J120" s="30"/>
      <c r="K120" s="167"/>
      <c r="L120" s="167"/>
      <c r="M120" s="167"/>
      <c r="N120" s="167"/>
      <c r="O120" s="167"/>
      <c r="P120" s="167"/>
      <c r="Q120" s="167"/>
      <c r="R120" s="167"/>
      <c r="S120" s="167"/>
    </row>
  </sheetData>
  <sheetProtection sheet="1" objects="1" scenarios="1"/>
  <mergeCells count="3">
    <mergeCell ref="A1:N1"/>
    <mergeCell ref="B3:D3"/>
    <mergeCell ref="B4:D4"/>
  </mergeCells>
  <dataValidations count="1">
    <dataValidation type="whole" allowBlank="1" showInputMessage="1" showErrorMessage="1" sqref="E3:E85 E114:E120 E89:E90 E94:E95 E99:E100 E104:E105 E110" xr:uid="{843221FC-AAEE-430F-B557-54EA01C28E42}">
      <formula1>0</formula1>
      <formula2>20</formula2>
    </dataValidation>
  </dataValidations>
  <hyperlinks>
    <hyperlink ref="A1:N1" location="Global!A1" display="Quiniela Mundial 2010" xr:uid="{01EA5688-271E-40DE-B3C2-673E79E4F416}"/>
  </hyperlinks>
  <pageMargins left="0.7" right="0.7" top="0.75" bottom="0.75" header="0.3" footer="0.3"/>
  <pageSetup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Sheet44"/>
  <dimension ref="A1:S120"/>
  <sheetViews>
    <sheetView workbookViewId="0">
      <selection activeCell="A2" sqref="A1:N1048576"/>
    </sheetView>
  </sheetViews>
  <sheetFormatPr defaultColWidth="9.140625" defaultRowHeight="17.25" customHeight="1" x14ac:dyDescent="0.2"/>
  <cols>
    <col min="1" max="1" width="12" style="270" customWidth="1"/>
    <col min="2" max="2" width="10.7109375" style="271" customWidth="1"/>
    <col min="3" max="3" width="6.85546875" style="271" bestFit="1" customWidth="1"/>
    <col min="4" max="4" width="12.42578125" style="157" customWidth="1"/>
    <col min="5" max="5" width="3.7109375" style="272" customWidth="1"/>
    <col min="6" max="6" width="5.42578125" style="157" customWidth="1"/>
    <col min="7" max="7" width="3.85546875" style="272" customWidth="1"/>
    <col min="8" max="8" width="13" style="157" customWidth="1"/>
    <col min="9" max="9" width="5.85546875" style="273" customWidth="1"/>
    <col min="10" max="10" width="3" style="10" customWidth="1"/>
    <col min="11" max="11" width="5" style="274" customWidth="1"/>
    <col min="12" max="12" width="5.28515625" style="274" customWidth="1"/>
    <col min="13" max="13" width="6.5703125" style="275" customWidth="1"/>
    <col min="14" max="14" width="7.7109375" style="10" bestFit="1" customWidth="1"/>
    <col min="15" max="16384" width="9.140625" style="157"/>
  </cols>
  <sheetData>
    <row r="1" spans="1:19" ht="26.25" customHeight="1" x14ac:dyDescent="0.35">
      <c r="A1" s="352" t="s">
        <v>82</v>
      </c>
      <c r="B1" s="352"/>
      <c r="C1" s="352"/>
      <c r="D1" s="352"/>
      <c r="E1" s="352"/>
      <c r="F1" s="352"/>
      <c r="G1" s="352"/>
      <c r="H1" s="352"/>
      <c r="I1" s="352"/>
      <c r="J1" s="352"/>
      <c r="K1" s="352"/>
      <c r="L1" s="352"/>
      <c r="M1" s="352"/>
      <c r="N1" s="352"/>
      <c r="O1" s="161"/>
      <c r="P1" s="161"/>
      <c r="Q1" s="161"/>
      <c r="R1" s="161"/>
      <c r="S1" s="161"/>
    </row>
    <row r="2" spans="1:19" ht="12.75" customHeight="1" x14ac:dyDescent="0.3">
      <c r="A2" s="28"/>
      <c r="B2" s="28"/>
      <c r="C2" s="28"/>
      <c r="D2" s="28"/>
      <c r="E2" s="1"/>
      <c r="F2" s="28"/>
      <c r="G2" s="1"/>
      <c r="H2" s="28"/>
      <c r="I2" s="28"/>
      <c r="J2" s="28"/>
      <c r="K2" s="33"/>
      <c r="L2" s="33"/>
      <c r="M2" s="28"/>
      <c r="N2" s="28"/>
      <c r="O2" s="161"/>
      <c r="P2" s="161"/>
      <c r="Q2" s="161"/>
      <c r="R2" s="161"/>
      <c r="S2" s="161"/>
    </row>
    <row r="3" spans="1:19" ht="17.25" customHeight="1" x14ac:dyDescent="0.2">
      <c r="A3" s="191" t="s">
        <v>17</v>
      </c>
      <c r="B3" s="353" t="s">
        <v>188</v>
      </c>
      <c r="C3" s="353"/>
      <c r="D3" s="353"/>
      <c r="E3" s="192"/>
      <c r="F3" s="193"/>
      <c r="G3" s="192"/>
      <c r="H3" s="194"/>
      <c r="I3" s="195"/>
      <c r="J3" s="29"/>
      <c r="K3" s="34"/>
      <c r="L3" s="34"/>
      <c r="M3" s="196"/>
      <c r="N3" s="29"/>
      <c r="O3" s="161"/>
      <c r="P3" s="161"/>
      <c r="Q3" s="161"/>
      <c r="R3" s="161"/>
      <c r="S3" s="161"/>
    </row>
    <row r="4" spans="1:19" ht="17.25" customHeight="1" thickBot="1" x14ac:dyDescent="0.25">
      <c r="A4" s="197" t="s">
        <v>18</v>
      </c>
      <c r="B4" s="354" t="s">
        <v>189</v>
      </c>
      <c r="C4" s="354"/>
      <c r="D4" s="354"/>
      <c r="E4" s="192"/>
      <c r="F4" s="196"/>
      <c r="G4" s="192"/>
      <c r="H4" s="196"/>
      <c r="I4" s="195"/>
      <c r="J4" s="29"/>
      <c r="K4" s="198"/>
      <c r="L4" s="198"/>
      <c r="M4" s="199"/>
      <c r="N4" s="29"/>
      <c r="O4" s="161"/>
      <c r="P4" s="161"/>
      <c r="Q4" s="161"/>
      <c r="R4" s="161"/>
      <c r="S4" s="161"/>
    </row>
    <row r="5" spans="1:19" ht="17.25" customHeight="1" thickBot="1" x14ac:dyDescent="0.25">
      <c r="A5" s="197"/>
      <c r="B5" s="200"/>
      <c r="C5" s="200"/>
      <c r="D5" s="201"/>
      <c r="E5" s="192"/>
      <c r="F5" s="196"/>
      <c r="G5" s="192"/>
      <c r="H5" s="196"/>
      <c r="I5" s="195"/>
      <c r="J5" s="29"/>
      <c r="K5" s="202" t="s">
        <v>19</v>
      </c>
      <c r="L5" s="203"/>
      <c r="M5" s="204"/>
      <c r="N5" s="29"/>
      <c r="O5" s="161"/>
      <c r="P5" s="161"/>
      <c r="Q5" s="161"/>
      <c r="R5" s="161"/>
      <c r="S5" s="161"/>
    </row>
    <row r="6" spans="1:19" s="168" customFormat="1" ht="34.5" customHeight="1" thickBot="1" x14ac:dyDescent="0.25">
      <c r="A6" s="205" t="s">
        <v>0</v>
      </c>
      <c r="B6" s="206" t="s">
        <v>1</v>
      </c>
      <c r="C6" s="206" t="s">
        <v>25</v>
      </c>
      <c r="D6" s="207" t="s">
        <v>2</v>
      </c>
      <c r="E6" s="208"/>
      <c r="F6" s="209" t="s">
        <v>20</v>
      </c>
      <c r="G6" s="208"/>
      <c r="H6" s="209" t="s">
        <v>3</v>
      </c>
      <c r="I6" s="209" t="s">
        <v>21</v>
      </c>
      <c r="J6" s="210"/>
      <c r="K6" s="211" t="s">
        <v>109</v>
      </c>
      <c r="L6" s="211" t="s">
        <v>112</v>
      </c>
      <c r="M6" s="212" t="s">
        <v>110</v>
      </c>
      <c r="N6" s="213" t="s">
        <v>111</v>
      </c>
      <c r="O6" s="165"/>
      <c r="P6" s="165"/>
      <c r="Q6" s="165"/>
      <c r="R6" s="165"/>
      <c r="S6" s="165"/>
    </row>
    <row r="7" spans="1:19" ht="17.25" customHeight="1" thickBot="1" x14ac:dyDescent="0.25">
      <c r="A7" s="214" t="str">
        <f>Global!A7</f>
        <v>GRUPO A (Group A)</v>
      </c>
      <c r="B7" s="215"/>
      <c r="C7" s="216"/>
      <c r="D7" s="215"/>
      <c r="E7" s="217"/>
      <c r="F7" s="215"/>
      <c r="G7" s="217"/>
      <c r="H7" s="215"/>
      <c r="I7" s="218"/>
      <c r="J7" s="77"/>
      <c r="K7" s="219"/>
      <c r="L7" s="219"/>
      <c r="M7" s="220"/>
      <c r="N7" s="221"/>
      <c r="O7" s="161"/>
      <c r="P7" s="161"/>
      <c r="Q7" s="161"/>
      <c r="R7" s="161"/>
      <c r="S7" s="161"/>
    </row>
    <row r="8" spans="1:19" s="158" customFormat="1" ht="30.95" customHeight="1" thickBot="1" x14ac:dyDescent="0.25">
      <c r="A8" s="276">
        <f>Global!A8</f>
        <v>44885</v>
      </c>
      <c r="B8" s="277">
        <f>Global!B8</f>
        <v>0.41666666666666669</v>
      </c>
      <c r="C8" s="278">
        <f>Global!C8</f>
        <v>1</v>
      </c>
      <c r="D8" s="279" t="str">
        <f>Global!D8</f>
        <v>Qatar</v>
      </c>
      <c r="E8" s="280">
        <v>2</v>
      </c>
      <c r="F8" s="281" t="s">
        <v>4</v>
      </c>
      <c r="G8" s="280">
        <v>1</v>
      </c>
      <c r="H8" s="282" t="str">
        <f>Global!H8</f>
        <v>Ecuador</v>
      </c>
      <c r="I8" s="283" t="str">
        <f t="shared" ref="I8:I13" si="0">IF(OR(E8="",G8=""),"",IF(E8&gt;G8,"L",IF(G8&gt;E8,"V","E")))</f>
        <v>L</v>
      </c>
      <c r="J8" s="284"/>
      <c r="K8" s="285">
        <f>IF(Global!E8="","",Global!E8)</f>
        <v>0</v>
      </c>
      <c r="L8" s="285">
        <f>IF(Global!G8="","",Global!G8)</f>
        <v>2</v>
      </c>
      <c r="M8" s="286" t="str">
        <f t="shared" ref="M8:M71" si="1">IF(OR(K8="",L8=""),"",IF(K8&gt;L8,"L",IF(L8&gt;K8,"V","E")))</f>
        <v>V</v>
      </c>
      <c r="N8" s="287">
        <f t="shared" ref="N8:N13" si="2">IF(M8="","",IF(AND(E8=K8,L8=G8),GPOSPuntosPorMarcador,0)+IF(M8=I8,GPOSPuntosPorGanador,0)+IF(E8-G8=K8-L8,GPOSPuntosPorDiferencia,0))</f>
        <v>0</v>
      </c>
      <c r="O8" s="166"/>
      <c r="P8" s="166"/>
      <c r="Q8" s="166"/>
      <c r="R8" s="166"/>
      <c r="S8" s="166"/>
    </row>
    <row r="9" spans="1:19" s="158" customFormat="1" ht="30.95" customHeight="1" thickBot="1" x14ac:dyDescent="0.25">
      <c r="A9" s="276">
        <f>Global!A9</f>
        <v>44886</v>
      </c>
      <c r="B9" s="288">
        <f>Global!B9</f>
        <v>0.41666666666666669</v>
      </c>
      <c r="C9" s="289">
        <f>Global!C9</f>
        <v>2</v>
      </c>
      <c r="D9" s="290" t="str">
        <f>Global!D9</f>
        <v>Senegal</v>
      </c>
      <c r="E9" s="291">
        <v>2</v>
      </c>
      <c r="F9" s="292" t="s">
        <v>4</v>
      </c>
      <c r="G9" s="291">
        <v>3</v>
      </c>
      <c r="H9" s="293" t="str">
        <f>Global!H9</f>
        <v>Holanda (Holland)</v>
      </c>
      <c r="I9" s="283" t="str">
        <f t="shared" si="0"/>
        <v>V</v>
      </c>
      <c r="J9" s="284"/>
      <c r="K9" s="285">
        <f>IF(Global!E9="","",Global!E9)</f>
        <v>0</v>
      </c>
      <c r="L9" s="285">
        <f>IF(Global!G9="","",Global!G9)</f>
        <v>2</v>
      </c>
      <c r="M9" s="294" t="str">
        <f t="shared" si="1"/>
        <v>V</v>
      </c>
      <c r="N9" s="287">
        <f t="shared" si="2"/>
        <v>1</v>
      </c>
      <c r="O9" s="166"/>
      <c r="P9" s="166"/>
      <c r="Q9" s="166"/>
      <c r="R9" s="166"/>
      <c r="S9" s="166"/>
    </row>
    <row r="10" spans="1:19" s="158" customFormat="1" ht="30.95" customHeight="1" thickBot="1" x14ac:dyDescent="0.25">
      <c r="A10" s="276">
        <f>Global!A10</f>
        <v>44890</v>
      </c>
      <c r="B10" s="288">
        <f>Global!B10</f>
        <v>0.29166666666666669</v>
      </c>
      <c r="C10" s="289">
        <f>Global!C10</f>
        <v>17</v>
      </c>
      <c r="D10" s="290" t="str">
        <f>Global!D10</f>
        <v>Qatar</v>
      </c>
      <c r="E10" s="291">
        <v>4</v>
      </c>
      <c r="F10" s="292" t="s">
        <v>4</v>
      </c>
      <c r="G10" s="291">
        <v>2</v>
      </c>
      <c r="H10" s="293" t="str">
        <f>Global!H10</f>
        <v>Senegal</v>
      </c>
      <c r="I10" s="283" t="str">
        <f t="shared" si="0"/>
        <v>L</v>
      </c>
      <c r="J10" s="284"/>
      <c r="K10" s="285">
        <f>IF(Global!E10="","",Global!E10)</f>
        <v>1</v>
      </c>
      <c r="L10" s="285">
        <f>IF(Global!G10="","",Global!G10)</f>
        <v>3</v>
      </c>
      <c r="M10" s="295" t="str">
        <f t="shared" si="1"/>
        <v>V</v>
      </c>
      <c r="N10" s="287">
        <f t="shared" si="2"/>
        <v>0</v>
      </c>
      <c r="O10" s="166"/>
      <c r="P10" s="166"/>
      <c r="Q10" s="166"/>
      <c r="R10" s="166"/>
      <c r="S10" s="166"/>
    </row>
    <row r="11" spans="1:19" s="158" customFormat="1" ht="30.95" customHeight="1" thickBot="1" x14ac:dyDescent="0.25">
      <c r="A11" s="276">
        <f>Global!A11</f>
        <v>44890</v>
      </c>
      <c r="B11" s="288">
        <f>Global!B11</f>
        <v>0.41666666666666669</v>
      </c>
      <c r="C11" s="289">
        <f>Global!C11</f>
        <v>18</v>
      </c>
      <c r="D11" s="290" t="str">
        <f>Global!D11</f>
        <v>Holanda (Holland)</v>
      </c>
      <c r="E11" s="291">
        <v>2</v>
      </c>
      <c r="F11" s="292" t="s">
        <v>4</v>
      </c>
      <c r="G11" s="291">
        <v>2</v>
      </c>
      <c r="H11" s="293" t="str">
        <f>Global!H11</f>
        <v>Ecuador</v>
      </c>
      <c r="I11" s="283" t="str">
        <f t="shared" si="0"/>
        <v>E</v>
      </c>
      <c r="J11" s="284"/>
      <c r="K11" s="285">
        <f>IF(Global!E11="","",Global!E11)</f>
        <v>1</v>
      </c>
      <c r="L11" s="285">
        <f>IF(Global!G11="","",Global!G11)</f>
        <v>1</v>
      </c>
      <c r="M11" s="296" t="str">
        <f t="shared" si="1"/>
        <v>E</v>
      </c>
      <c r="N11" s="287">
        <f t="shared" si="2"/>
        <v>2</v>
      </c>
      <c r="O11" s="166"/>
      <c r="P11" s="166"/>
      <c r="Q11" s="166"/>
      <c r="R11" s="166"/>
      <c r="S11" s="166"/>
    </row>
    <row r="12" spans="1:19" s="158" customFormat="1" ht="30.95" customHeight="1" thickBot="1" x14ac:dyDescent="0.25">
      <c r="A12" s="276">
        <f>Global!A12</f>
        <v>44894</v>
      </c>
      <c r="B12" s="288">
        <f>Global!B12</f>
        <v>0.375</v>
      </c>
      <c r="C12" s="289">
        <f>Global!C12</f>
        <v>33</v>
      </c>
      <c r="D12" s="290" t="str">
        <f>Global!D12</f>
        <v>Holanda (Holland)</v>
      </c>
      <c r="E12" s="291">
        <v>1</v>
      </c>
      <c r="F12" s="292" t="s">
        <v>4</v>
      </c>
      <c r="G12" s="291">
        <v>3</v>
      </c>
      <c r="H12" s="293" t="str">
        <f>Global!H12</f>
        <v>Qatar</v>
      </c>
      <c r="I12" s="283" t="str">
        <f t="shared" si="0"/>
        <v>V</v>
      </c>
      <c r="J12" s="284"/>
      <c r="K12" s="285">
        <f>IF(Global!E12="","",Global!E12)</f>
        <v>2</v>
      </c>
      <c r="L12" s="285">
        <f>IF(Global!G12="","",Global!G12)</f>
        <v>0</v>
      </c>
      <c r="M12" s="296" t="str">
        <f t="shared" si="1"/>
        <v>L</v>
      </c>
      <c r="N12" s="287">
        <f t="shared" si="2"/>
        <v>0</v>
      </c>
      <c r="O12" s="166"/>
      <c r="P12" s="166"/>
      <c r="Q12" s="166"/>
      <c r="R12" s="166"/>
      <c r="S12" s="166"/>
    </row>
    <row r="13" spans="1:19" s="158" customFormat="1" ht="30.95" customHeight="1" thickBot="1" x14ac:dyDescent="0.25">
      <c r="A13" s="276">
        <f>Global!A13</f>
        <v>44894</v>
      </c>
      <c r="B13" s="288">
        <f>Global!B13</f>
        <v>0.375</v>
      </c>
      <c r="C13" s="289">
        <f>Global!C13</f>
        <v>34</v>
      </c>
      <c r="D13" s="290" t="str">
        <f>Global!D13</f>
        <v>Ecuador</v>
      </c>
      <c r="E13" s="291">
        <v>1</v>
      </c>
      <c r="F13" s="292" t="s">
        <v>4</v>
      </c>
      <c r="G13" s="291">
        <v>0</v>
      </c>
      <c r="H13" s="293" t="str">
        <f>Global!H13</f>
        <v>Senegal</v>
      </c>
      <c r="I13" s="283" t="str">
        <f t="shared" si="0"/>
        <v>L</v>
      </c>
      <c r="J13" s="284"/>
      <c r="K13" s="285">
        <f>IF(Global!E13="","",Global!E13)</f>
        <v>1</v>
      </c>
      <c r="L13" s="285">
        <f>IF(Global!G13="","",Global!G13)</f>
        <v>2</v>
      </c>
      <c r="M13" s="296" t="str">
        <f t="shared" si="1"/>
        <v>V</v>
      </c>
      <c r="N13" s="287">
        <f t="shared" si="2"/>
        <v>0</v>
      </c>
      <c r="O13" s="166"/>
      <c r="P13" s="166"/>
      <c r="Q13" s="166"/>
      <c r="R13" s="166"/>
      <c r="S13" s="166"/>
    </row>
    <row r="14" spans="1:19" s="158" customFormat="1" ht="17.25" customHeight="1" thickBot="1" x14ac:dyDescent="0.25">
      <c r="A14" s="297" t="str">
        <f>Global!A14</f>
        <v>GRUPO B (Group B)</v>
      </c>
      <c r="B14" s="298"/>
      <c r="C14" s="299"/>
      <c r="D14" s="298"/>
      <c r="E14" s="300"/>
      <c r="F14" s="298"/>
      <c r="G14" s="300"/>
      <c r="H14" s="298"/>
      <c r="I14" s="301"/>
      <c r="J14" s="117"/>
      <c r="K14" s="302"/>
      <c r="L14" s="302"/>
      <c r="M14" s="303" t="str">
        <f t="shared" si="1"/>
        <v/>
      </c>
      <c r="N14" s="304"/>
      <c r="O14" s="166"/>
      <c r="P14" s="166"/>
      <c r="Q14" s="166"/>
      <c r="R14" s="166"/>
      <c r="S14" s="166"/>
    </row>
    <row r="15" spans="1:19" s="158" customFormat="1" ht="30.95" customHeight="1" thickBot="1" x14ac:dyDescent="0.25">
      <c r="A15" s="276">
        <f>Global!A15</f>
        <v>44886</v>
      </c>
      <c r="B15" s="305">
        <f>Global!B15</f>
        <v>0.29166666666666669</v>
      </c>
      <c r="C15" s="278">
        <f>Global!C15</f>
        <v>3</v>
      </c>
      <c r="D15" s="279" t="str">
        <f>Global!D15</f>
        <v>Inglaterra (England)</v>
      </c>
      <c r="E15" s="280">
        <v>4</v>
      </c>
      <c r="F15" s="281" t="s">
        <v>4</v>
      </c>
      <c r="G15" s="280">
        <v>2</v>
      </c>
      <c r="H15" s="282" t="str">
        <f>Global!H15</f>
        <v>Irán</v>
      </c>
      <c r="I15" s="283" t="str">
        <f t="shared" ref="I15:I20" si="3">IF(OR(E15="",G15=""),"",IF(E15&gt;G15,"L",IF(G15&gt;E15,"V","E")))</f>
        <v>L</v>
      </c>
      <c r="J15" s="284"/>
      <c r="K15" s="285">
        <f>IF(Global!E15="","",Global!E15)</f>
        <v>6</v>
      </c>
      <c r="L15" s="285">
        <f>IF(Global!G15="","",Global!G15)</f>
        <v>2</v>
      </c>
      <c r="M15" s="296" t="str">
        <f t="shared" si="1"/>
        <v>L</v>
      </c>
      <c r="N15" s="287">
        <f t="shared" ref="N15:N20" si="4">IF(M15="","",IF(AND(E15=K15,L15=G15),GPOSPuntosPorMarcador,0)+IF(M15=I15,GPOSPuntosPorGanador,0)+IF(E15-G15=K15-L15,GPOSPuntosPorDiferencia,0))</f>
        <v>1</v>
      </c>
      <c r="O15" s="166"/>
      <c r="P15" s="166"/>
      <c r="Q15" s="166"/>
      <c r="R15" s="166"/>
      <c r="S15" s="166"/>
    </row>
    <row r="16" spans="1:19" s="158" customFormat="1" ht="30.95" customHeight="1" thickBot="1" x14ac:dyDescent="0.25">
      <c r="A16" s="276">
        <f>Global!A16</f>
        <v>44886</v>
      </c>
      <c r="B16" s="306">
        <f>Global!B16</f>
        <v>0.54166666666666663</v>
      </c>
      <c r="C16" s="289">
        <f>Global!C16</f>
        <v>4</v>
      </c>
      <c r="D16" s="290" t="str">
        <f>Global!D16</f>
        <v>Estados Unidos (USA)</v>
      </c>
      <c r="E16" s="291">
        <v>2</v>
      </c>
      <c r="F16" s="292" t="s">
        <v>4</v>
      </c>
      <c r="G16" s="291">
        <v>1</v>
      </c>
      <c r="H16" s="293" t="str">
        <f>Global!H16</f>
        <v>Gales (Wales)</v>
      </c>
      <c r="I16" s="283" t="str">
        <f t="shared" si="3"/>
        <v>L</v>
      </c>
      <c r="J16" s="284"/>
      <c r="K16" s="285">
        <f>IF(Global!E16="","",Global!E16)</f>
        <v>1</v>
      </c>
      <c r="L16" s="285">
        <f>IF(Global!G16="","",Global!G16)</f>
        <v>1</v>
      </c>
      <c r="M16" s="296" t="str">
        <f t="shared" si="1"/>
        <v>E</v>
      </c>
      <c r="N16" s="287">
        <f t="shared" si="4"/>
        <v>0</v>
      </c>
      <c r="O16" s="166"/>
      <c r="P16" s="166"/>
      <c r="Q16" s="166"/>
      <c r="R16" s="166"/>
      <c r="S16" s="166"/>
    </row>
    <row r="17" spans="1:19" s="158" customFormat="1" ht="30.95" customHeight="1" thickBot="1" x14ac:dyDescent="0.25">
      <c r="A17" s="276">
        <f>Global!A17</f>
        <v>44890</v>
      </c>
      <c r="B17" s="306">
        <f>Global!B17</f>
        <v>0.54166666666666663</v>
      </c>
      <c r="C17" s="289">
        <f>Global!C17</f>
        <v>19</v>
      </c>
      <c r="D17" s="290" t="str">
        <f>Global!D17</f>
        <v>Inglaterra (England)</v>
      </c>
      <c r="E17" s="291">
        <v>1</v>
      </c>
      <c r="F17" s="292" t="s">
        <v>4</v>
      </c>
      <c r="G17" s="291">
        <v>1</v>
      </c>
      <c r="H17" s="293" t="str">
        <f>Global!H17</f>
        <v>Estados Unidos (USA)</v>
      </c>
      <c r="I17" s="283" t="str">
        <f t="shared" si="3"/>
        <v>E</v>
      </c>
      <c r="J17" s="284"/>
      <c r="K17" s="285">
        <f>IF(Global!E17="","",Global!E17)</f>
        <v>0</v>
      </c>
      <c r="L17" s="285">
        <f>IF(Global!G17="","",Global!G17)</f>
        <v>0</v>
      </c>
      <c r="M17" s="296" t="str">
        <f t="shared" si="1"/>
        <v>E</v>
      </c>
      <c r="N17" s="287">
        <f t="shared" si="4"/>
        <v>2</v>
      </c>
      <c r="O17" s="166"/>
      <c r="P17" s="166"/>
      <c r="Q17" s="166"/>
      <c r="R17" s="166"/>
      <c r="S17" s="166"/>
    </row>
    <row r="18" spans="1:19" s="158" customFormat="1" ht="30.95" customHeight="1" thickBot="1" x14ac:dyDescent="0.25">
      <c r="A18" s="276">
        <f>Global!A18</f>
        <v>44890</v>
      </c>
      <c r="B18" s="306">
        <f>Global!B18</f>
        <v>0.16666666666666666</v>
      </c>
      <c r="C18" s="289">
        <f>Global!C18</f>
        <v>20</v>
      </c>
      <c r="D18" s="290" t="str">
        <f>Global!D18</f>
        <v>Gales (Wales)</v>
      </c>
      <c r="E18" s="291">
        <v>1</v>
      </c>
      <c r="F18" s="292" t="s">
        <v>4</v>
      </c>
      <c r="G18" s="291">
        <v>0</v>
      </c>
      <c r="H18" s="293" t="str">
        <f>Global!H18</f>
        <v>Irán</v>
      </c>
      <c r="I18" s="283" t="str">
        <f t="shared" si="3"/>
        <v>L</v>
      </c>
      <c r="J18" s="284"/>
      <c r="K18" s="285">
        <f>IF(Global!E18="","",Global!E18)</f>
        <v>0</v>
      </c>
      <c r="L18" s="285">
        <f>IF(Global!G18="","",Global!G18)</f>
        <v>2</v>
      </c>
      <c r="M18" s="296" t="str">
        <f t="shared" si="1"/>
        <v>V</v>
      </c>
      <c r="N18" s="287">
        <f t="shared" si="4"/>
        <v>0</v>
      </c>
      <c r="O18" s="166"/>
      <c r="P18" s="166"/>
      <c r="Q18" s="166"/>
      <c r="R18" s="166"/>
      <c r="S18" s="166"/>
    </row>
    <row r="19" spans="1:19" s="158" customFormat="1" ht="30.95" customHeight="1" thickBot="1" x14ac:dyDescent="0.25">
      <c r="A19" s="276">
        <f>Global!A19</f>
        <v>44894</v>
      </c>
      <c r="B19" s="306">
        <f>Global!B19</f>
        <v>0.54166666666666663</v>
      </c>
      <c r="C19" s="289">
        <f>Global!C19</f>
        <v>35</v>
      </c>
      <c r="D19" s="290" t="str">
        <f>Global!D19</f>
        <v>Gales (Wales)</v>
      </c>
      <c r="E19" s="291">
        <v>1</v>
      </c>
      <c r="F19" s="292" t="s">
        <v>4</v>
      </c>
      <c r="G19" s="291">
        <v>3</v>
      </c>
      <c r="H19" s="293" t="str">
        <f>Global!H19</f>
        <v>Inglaterra (England)</v>
      </c>
      <c r="I19" s="283" t="str">
        <f t="shared" si="3"/>
        <v>V</v>
      </c>
      <c r="J19" s="284"/>
      <c r="K19" s="285">
        <f>IF(Global!E19="","",Global!E19)</f>
        <v>0</v>
      </c>
      <c r="L19" s="285">
        <f>IF(Global!G19="","",Global!G19)</f>
        <v>3</v>
      </c>
      <c r="M19" s="296" t="str">
        <f t="shared" si="1"/>
        <v>V</v>
      </c>
      <c r="N19" s="287">
        <f t="shared" si="4"/>
        <v>1</v>
      </c>
      <c r="O19" s="166"/>
      <c r="P19" s="166"/>
      <c r="Q19" s="166"/>
      <c r="R19" s="166"/>
      <c r="S19" s="166"/>
    </row>
    <row r="20" spans="1:19" s="158" customFormat="1" ht="30.95" customHeight="1" thickBot="1" x14ac:dyDescent="0.25">
      <c r="A20" s="276">
        <f>Global!A20</f>
        <v>44894</v>
      </c>
      <c r="B20" s="306">
        <f>Global!B20</f>
        <v>0.54166666666666663</v>
      </c>
      <c r="C20" s="289">
        <f>Global!C20</f>
        <v>36</v>
      </c>
      <c r="D20" s="290" t="str">
        <f>Global!D20</f>
        <v>Irán</v>
      </c>
      <c r="E20" s="291">
        <v>1</v>
      </c>
      <c r="F20" s="292" t="s">
        <v>4</v>
      </c>
      <c r="G20" s="291">
        <v>4</v>
      </c>
      <c r="H20" s="293" t="str">
        <f>Global!H20</f>
        <v>Estados Unidos (USA)</v>
      </c>
      <c r="I20" s="283" t="str">
        <f t="shared" si="3"/>
        <v>V</v>
      </c>
      <c r="J20" s="284"/>
      <c r="K20" s="285">
        <f>IF(Global!E20="","",Global!E20)</f>
        <v>0</v>
      </c>
      <c r="L20" s="285">
        <f>IF(Global!G20="","",Global!G20)</f>
        <v>1</v>
      </c>
      <c r="M20" s="296" t="str">
        <f t="shared" si="1"/>
        <v>V</v>
      </c>
      <c r="N20" s="287">
        <f t="shared" si="4"/>
        <v>1</v>
      </c>
      <c r="O20" s="166"/>
      <c r="P20" s="166"/>
      <c r="Q20" s="166"/>
      <c r="R20" s="166"/>
      <c r="S20" s="166"/>
    </row>
    <row r="21" spans="1:19" s="158" customFormat="1" ht="17.25" customHeight="1" thickBot="1" x14ac:dyDescent="0.25">
      <c r="A21" s="297" t="str">
        <f>Global!A21</f>
        <v>GRUPO C (Group C)</v>
      </c>
      <c r="B21" s="298"/>
      <c r="C21" s="299"/>
      <c r="D21" s="298"/>
      <c r="E21" s="300"/>
      <c r="F21" s="298"/>
      <c r="G21" s="300"/>
      <c r="H21" s="298"/>
      <c r="I21" s="301"/>
      <c r="J21" s="117"/>
      <c r="K21" s="302"/>
      <c r="L21" s="302"/>
      <c r="M21" s="303" t="str">
        <f t="shared" si="1"/>
        <v/>
      </c>
      <c r="N21" s="304"/>
      <c r="O21" s="166"/>
      <c r="P21" s="166"/>
      <c r="Q21" s="166"/>
      <c r="R21" s="166"/>
      <c r="S21" s="166"/>
    </row>
    <row r="22" spans="1:19" s="158" customFormat="1" ht="30.95" customHeight="1" thickBot="1" x14ac:dyDescent="0.25">
      <c r="A22" s="276">
        <f>Global!A22</f>
        <v>44887</v>
      </c>
      <c r="B22" s="305">
        <f>Global!B22</f>
        <v>0.16666666666666666</v>
      </c>
      <c r="C22" s="278">
        <f>Global!C22</f>
        <v>5</v>
      </c>
      <c r="D22" s="279" t="str">
        <f>Global!D22</f>
        <v>Argentina</v>
      </c>
      <c r="E22" s="280">
        <v>4</v>
      </c>
      <c r="F22" s="281" t="s">
        <v>4</v>
      </c>
      <c r="G22" s="280">
        <v>3</v>
      </c>
      <c r="H22" s="282" t="str">
        <f>Global!H22</f>
        <v>A. Saudita (Saudi A.)</v>
      </c>
      <c r="I22" s="283" t="str">
        <f t="shared" ref="I22:I27" si="5">IF(OR(E22="",G22=""),"",IF(E22&gt;G22,"L",IF(G22&gt;E22,"V","E")))</f>
        <v>L</v>
      </c>
      <c r="J22" s="284"/>
      <c r="K22" s="285">
        <f>IF(Global!E22="","",Global!E22)</f>
        <v>1</v>
      </c>
      <c r="L22" s="285">
        <f>IF(Global!G22="","",Global!G22)</f>
        <v>2</v>
      </c>
      <c r="M22" s="296" t="str">
        <f t="shared" si="1"/>
        <v>V</v>
      </c>
      <c r="N22" s="287">
        <f t="shared" ref="N22:N27" si="6">IF(M22="","",IF(AND(E22=K22,L22=G22),GPOSPuntosPorMarcador,0)+IF(M22=I22,GPOSPuntosPorGanador,0)+IF(E22-G22=K22-L22,GPOSPuntosPorDiferencia,0))</f>
        <v>0</v>
      </c>
      <c r="O22" s="166"/>
      <c r="P22" s="166"/>
      <c r="Q22" s="166"/>
      <c r="R22" s="166"/>
      <c r="S22" s="166"/>
    </row>
    <row r="23" spans="1:19" s="158" customFormat="1" ht="30.95" customHeight="1" thickBot="1" x14ac:dyDescent="0.25">
      <c r="A23" s="276">
        <f>Global!A23</f>
        <v>44887</v>
      </c>
      <c r="B23" s="306">
        <f>Global!B23</f>
        <v>0.41666666666666669</v>
      </c>
      <c r="C23" s="289">
        <f>Global!C23</f>
        <v>6</v>
      </c>
      <c r="D23" s="290" t="str">
        <f>Global!D23</f>
        <v>México</v>
      </c>
      <c r="E23" s="291">
        <v>1</v>
      </c>
      <c r="F23" s="292" t="s">
        <v>4</v>
      </c>
      <c r="G23" s="291">
        <v>2</v>
      </c>
      <c r="H23" s="293" t="str">
        <f>Global!H23</f>
        <v>Polonia (Poland)</v>
      </c>
      <c r="I23" s="283" t="str">
        <f t="shared" si="5"/>
        <v>V</v>
      </c>
      <c r="J23" s="284"/>
      <c r="K23" s="285">
        <f>IF(Global!E23="","",Global!E23)</f>
        <v>0</v>
      </c>
      <c r="L23" s="285">
        <f>IF(Global!G23="","",Global!G23)</f>
        <v>0</v>
      </c>
      <c r="M23" s="296" t="str">
        <f t="shared" si="1"/>
        <v>E</v>
      </c>
      <c r="N23" s="287">
        <f t="shared" si="6"/>
        <v>0</v>
      </c>
      <c r="O23" s="166"/>
      <c r="P23" s="166"/>
      <c r="Q23" s="166"/>
      <c r="R23" s="166"/>
      <c r="S23" s="166"/>
    </row>
    <row r="24" spans="1:19" s="158" customFormat="1" ht="30.95" customHeight="1" thickBot="1" x14ac:dyDescent="0.25">
      <c r="A24" s="276">
        <f>Global!A24</f>
        <v>44891</v>
      </c>
      <c r="B24" s="306">
        <f>Global!B24</f>
        <v>0.54166666666666663</v>
      </c>
      <c r="C24" s="289">
        <f>Global!C24</f>
        <v>22</v>
      </c>
      <c r="D24" s="290" t="str">
        <f>Global!D24</f>
        <v>Argentina</v>
      </c>
      <c r="E24" s="291">
        <v>2</v>
      </c>
      <c r="F24" s="292" t="s">
        <v>4</v>
      </c>
      <c r="G24" s="291">
        <v>1</v>
      </c>
      <c r="H24" s="293" t="str">
        <f>Global!H24</f>
        <v>México</v>
      </c>
      <c r="I24" s="283" t="str">
        <f t="shared" si="5"/>
        <v>L</v>
      </c>
      <c r="J24" s="284"/>
      <c r="K24" s="285">
        <f>IF(Global!E24="","",Global!E24)</f>
        <v>2</v>
      </c>
      <c r="L24" s="285">
        <f>IF(Global!G24="","",Global!G24)</f>
        <v>0</v>
      </c>
      <c r="M24" s="296" t="str">
        <f t="shared" si="1"/>
        <v>L</v>
      </c>
      <c r="N24" s="287">
        <f t="shared" si="6"/>
        <v>1</v>
      </c>
      <c r="O24" s="166"/>
      <c r="P24" s="166"/>
      <c r="Q24" s="166"/>
      <c r="R24" s="166"/>
      <c r="S24" s="166"/>
    </row>
    <row r="25" spans="1:19" s="158" customFormat="1" ht="30.95" customHeight="1" thickBot="1" x14ac:dyDescent="0.25">
      <c r="A25" s="276">
        <f>Global!A25</f>
        <v>44891</v>
      </c>
      <c r="B25" s="306">
        <f>Global!B25</f>
        <v>0.29166666666666669</v>
      </c>
      <c r="C25" s="289">
        <f>Global!C25</f>
        <v>23</v>
      </c>
      <c r="D25" s="290" t="str">
        <f>Global!D25</f>
        <v>Polonia (Poland)</v>
      </c>
      <c r="E25" s="291">
        <v>0</v>
      </c>
      <c r="F25" s="292" t="s">
        <v>4</v>
      </c>
      <c r="G25" s="291">
        <v>0</v>
      </c>
      <c r="H25" s="293" t="str">
        <f>Global!H25</f>
        <v>A. Saudita (Saudi A.)</v>
      </c>
      <c r="I25" s="283" t="str">
        <f t="shared" si="5"/>
        <v>E</v>
      </c>
      <c r="J25" s="284"/>
      <c r="K25" s="285">
        <f>IF(Global!E25="","",Global!E25)</f>
        <v>2</v>
      </c>
      <c r="L25" s="285">
        <f>IF(Global!G25="","",Global!G25)</f>
        <v>0</v>
      </c>
      <c r="M25" s="296" t="str">
        <f t="shared" si="1"/>
        <v>L</v>
      </c>
      <c r="N25" s="287">
        <f t="shared" si="6"/>
        <v>0</v>
      </c>
      <c r="O25" s="166"/>
      <c r="P25" s="166"/>
      <c r="Q25" s="166"/>
      <c r="R25" s="166"/>
      <c r="S25" s="166"/>
    </row>
    <row r="26" spans="1:19" s="158" customFormat="1" ht="30.95" customHeight="1" thickBot="1" x14ac:dyDescent="0.25">
      <c r="A26" s="276">
        <f>Global!A26</f>
        <v>44895</v>
      </c>
      <c r="B26" s="306">
        <f>Global!B26</f>
        <v>0.54166666666666663</v>
      </c>
      <c r="C26" s="289">
        <f>Global!C26</f>
        <v>37</v>
      </c>
      <c r="D26" s="290" t="str">
        <f>Global!D26</f>
        <v>Polonia (Poland)</v>
      </c>
      <c r="E26" s="291">
        <v>1</v>
      </c>
      <c r="F26" s="292" t="s">
        <v>4</v>
      </c>
      <c r="G26" s="291">
        <v>3</v>
      </c>
      <c r="H26" s="293" t="str">
        <f>Global!H26</f>
        <v>Argentina</v>
      </c>
      <c r="I26" s="283" t="str">
        <f t="shared" si="5"/>
        <v>V</v>
      </c>
      <c r="J26" s="284"/>
      <c r="K26" s="285">
        <f>IF(Global!E26="","",Global!E26)</f>
        <v>0</v>
      </c>
      <c r="L26" s="285">
        <f>IF(Global!G26="","",Global!G26)</f>
        <v>2</v>
      </c>
      <c r="M26" s="296" t="str">
        <f t="shared" si="1"/>
        <v>V</v>
      </c>
      <c r="N26" s="287">
        <f t="shared" si="6"/>
        <v>2</v>
      </c>
      <c r="O26" s="166"/>
      <c r="P26" s="166"/>
      <c r="Q26" s="166"/>
      <c r="R26" s="166"/>
      <c r="S26" s="166"/>
    </row>
    <row r="27" spans="1:19" s="158" customFormat="1" ht="30.95" customHeight="1" thickBot="1" x14ac:dyDescent="0.25">
      <c r="A27" s="276">
        <f>Global!A27</f>
        <v>44895</v>
      </c>
      <c r="B27" s="306">
        <f>Global!B27</f>
        <v>0.54166666666666663</v>
      </c>
      <c r="C27" s="289">
        <f>Global!C27</f>
        <v>38</v>
      </c>
      <c r="D27" s="290" t="str">
        <f>Global!D27</f>
        <v>A. Saudita (Saudi A.)</v>
      </c>
      <c r="E27" s="291">
        <v>1</v>
      </c>
      <c r="F27" s="292" t="s">
        <v>4</v>
      </c>
      <c r="G27" s="291">
        <v>3</v>
      </c>
      <c r="H27" s="293" t="str">
        <f>Global!H27</f>
        <v>México</v>
      </c>
      <c r="I27" s="283" t="str">
        <f t="shared" si="5"/>
        <v>V</v>
      </c>
      <c r="J27" s="284"/>
      <c r="K27" s="285">
        <f>IF(Global!E27="","",Global!E27)</f>
        <v>1</v>
      </c>
      <c r="L27" s="285">
        <f>IF(Global!G27="","",Global!G27)</f>
        <v>2</v>
      </c>
      <c r="M27" s="296" t="str">
        <f t="shared" si="1"/>
        <v>V</v>
      </c>
      <c r="N27" s="287">
        <f t="shared" si="6"/>
        <v>1</v>
      </c>
      <c r="O27" s="166"/>
      <c r="P27" s="166"/>
      <c r="Q27" s="166"/>
      <c r="R27" s="166"/>
      <c r="S27" s="166"/>
    </row>
    <row r="28" spans="1:19" s="158" customFormat="1" ht="17.25" customHeight="1" thickBot="1" x14ac:dyDescent="0.25">
      <c r="A28" s="297" t="str">
        <f>Global!A28</f>
        <v>GRUPO D (Group D )</v>
      </c>
      <c r="B28" s="298"/>
      <c r="C28" s="299"/>
      <c r="D28" s="298"/>
      <c r="E28" s="300"/>
      <c r="F28" s="298"/>
      <c r="G28" s="300"/>
      <c r="H28" s="298"/>
      <c r="I28" s="301"/>
      <c r="J28" s="117"/>
      <c r="K28" s="302"/>
      <c r="L28" s="302"/>
      <c r="M28" s="303" t="str">
        <f t="shared" si="1"/>
        <v/>
      </c>
      <c r="N28" s="304"/>
      <c r="O28" s="166"/>
      <c r="P28" s="166"/>
      <c r="Q28" s="166"/>
      <c r="R28" s="166"/>
      <c r="S28" s="166"/>
    </row>
    <row r="29" spans="1:19" s="158" customFormat="1" ht="30.95" customHeight="1" thickBot="1" x14ac:dyDescent="0.25">
      <c r="A29" s="276">
        <f>Global!A29</f>
        <v>44887</v>
      </c>
      <c r="B29" s="305">
        <f>Global!B29</f>
        <v>0.54166666666666663</v>
      </c>
      <c r="C29" s="278">
        <f>Global!C29</f>
        <v>7</v>
      </c>
      <c r="D29" s="279" t="str">
        <f>Global!D29</f>
        <v>Francia (France)</v>
      </c>
      <c r="E29" s="280">
        <v>2</v>
      </c>
      <c r="F29" s="281" t="s">
        <v>4</v>
      </c>
      <c r="G29" s="280">
        <v>1</v>
      </c>
      <c r="H29" s="282" t="str">
        <f>Global!H29</f>
        <v>Australia</v>
      </c>
      <c r="I29" s="283" t="str">
        <f t="shared" ref="I29:I34" si="7">IF(OR(E29="",G29=""),"",IF(E29&gt;G29,"L",IF(G29&gt;E29,"V","E")))</f>
        <v>L</v>
      </c>
      <c r="J29" s="284"/>
      <c r="K29" s="285">
        <f>IF(Global!E29="","",Global!E29)</f>
        <v>4</v>
      </c>
      <c r="L29" s="285">
        <f>IF(Global!G29="","",Global!G29)</f>
        <v>1</v>
      </c>
      <c r="M29" s="296" t="str">
        <f t="shared" si="1"/>
        <v>L</v>
      </c>
      <c r="N29" s="287">
        <f t="shared" ref="N29:N34" si="8">IF(M29="","",IF(AND(E29=K29,L29=G29),GPOSPuntosPorMarcador,0)+IF(M29=I29,GPOSPuntosPorGanador,0)+IF(E29-G29=K29-L29,GPOSPuntosPorDiferencia,0))</f>
        <v>1</v>
      </c>
      <c r="O29" s="166"/>
      <c r="P29" s="166"/>
      <c r="Q29" s="166"/>
      <c r="R29" s="166"/>
      <c r="S29" s="166"/>
    </row>
    <row r="30" spans="1:19" s="158" customFormat="1" ht="30.95" customHeight="1" thickBot="1" x14ac:dyDescent="0.25">
      <c r="A30" s="276">
        <f>Global!A30</f>
        <v>44887</v>
      </c>
      <c r="B30" s="306">
        <f>Global!B30</f>
        <v>0.29166666666666669</v>
      </c>
      <c r="C30" s="289">
        <f>Global!C30</f>
        <v>8</v>
      </c>
      <c r="D30" s="290" t="str">
        <f>Global!D30</f>
        <v>Dinamarca (Denmark)</v>
      </c>
      <c r="E30" s="291">
        <v>3</v>
      </c>
      <c r="F30" s="292" t="s">
        <v>4</v>
      </c>
      <c r="G30" s="291">
        <v>1</v>
      </c>
      <c r="H30" s="293" t="str">
        <f>Global!H30</f>
        <v>Túnez (Tunisia)</v>
      </c>
      <c r="I30" s="283" t="str">
        <f t="shared" si="7"/>
        <v>L</v>
      </c>
      <c r="J30" s="284"/>
      <c r="K30" s="285">
        <f>IF(Global!E30="","",Global!E30)</f>
        <v>0</v>
      </c>
      <c r="L30" s="285">
        <f>IF(Global!G30="","",Global!G30)</f>
        <v>0</v>
      </c>
      <c r="M30" s="296" t="str">
        <f t="shared" si="1"/>
        <v>E</v>
      </c>
      <c r="N30" s="287">
        <f t="shared" si="8"/>
        <v>0</v>
      </c>
      <c r="O30" s="166"/>
      <c r="P30" s="166"/>
      <c r="Q30" s="166"/>
      <c r="R30" s="166"/>
      <c r="S30" s="166"/>
    </row>
    <row r="31" spans="1:19" s="158" customFormat="1" ht="30.95" customHeight="1" thickBot="1" x14ac:dyDescent="0.25">
      <c r="A31" s="276">
        <f>Global!A31</f>
        <v>44891</v>
      </c>
      <c r="B31" s="306">
        <f>Global!B31</f>
        <v>0.41666666666666669</v>
      </c>
      <c r="C31" s="289">
        <f>Global!C31</f>
        <v>21</v>
      </c>
      <c r="D31" s="290" t="str">
        <f>Global!D31</f>
        <v>Francia (France)</v>
      </c>
      <c r="E31" s="291">
        <v>2</v>
      </c>
      <c r="F31" s="292" t="s">
        <v>4</v>
      </c>
      <c r="G31" s="291">
        <v>3</v>
      </c>
      <c r="H31" s="293" t="str">
        <f>Global!H31</f>
        <v>Dinamarca (Denmark)</v>
      </c>
      <c r="I31" s="283" t="str">
        <f t="shared" si="7"/>
        <v>V</v>
      </c>
      <c r="J31" s="284"/>
      <c r="K31" s="285">
        <f>IF(Global!E31="","",Global!E31)</f>
        <v>2</v>
      </c>
      <c r="L31" s="285">
        <f>IF(Global!G31="","",Global!G31)</f>
        <v>1</v>
      </c>
      <c r="M31" s="296" t="str">
        <f t="shared" si="1"/>
        <v>L</v>
      </c>
      <c r="N31" s="287">
        <f t="shared" si="8"/>
        <v>0</v>
      </c>
      <c r="O31" s="166"/>
      <c r="P31" s="166"/>
      <c r="Q31" s="166"/>
      <c r="R31" s="166"/>
      <c r="S31" s="166"/>
    </row>
    <row r="32" spans="1:19" s="158" customFormat="1" ht="30.95" customHeight="1" thickBot="1" x14ac:dyDescent="0.25">
      <c r="A32" s="276">
        <f>Global!A32</f>
        <v>44891</v>
      </c>
      <c r="B32" s="306">
        <f>Global!B32</f>
        <v>0.16666666666666666</v>
      </c>
      <c r="C32" s="289">
        <f>Global!C32</f>
        <v>24</v>
      </c>
      <c r="D32" s="290" t="str">
        <f>Global!D32</f>
        <v>Túnez (Tunisia)</v>
      </c>
      <c r="E32" s="291">
        <v>3</v>
      </c>
      <c r="F32" s="292" t="s">
        <v>4</v>
      </c>
      <c r="G32" s="291">
        <v>2</v>
      </c>
      <c r="H32" s="293" t="str">
        <f>Global!H32</f>
        <v>Australia</v>
      </c>
      <c r="I32" s="283" t="str">
        <f t="shared" si="7"/>
        <v>L</v>
      </c>
      <c r="J32" s="284"/>
      <c r="K32" s="285">
        <f>IF(Global!E32="","",Global!E32)</f>
        <v>0</v>
      </c>
      <c r="L32" s="285">
        <f>IF(Global!G32="","",Global!G32)</f>
        <v>1</v>
      </c>
      <c r="M32" s="296" t="str">
        <f t="shared" si="1"/>
        <v>V</v>
      </c>
      <c r="N32" s="287">
        <f t="shared" si="8"/>
        <v>0</v>
      </c>
      <c r="O32" s="166"/>
      <c r="P32" s="166"/>
      <c r="Q32" s="166"/>
      <c r="R32" s="166"/>
      <c r="S32" s="166"/>
    </row>
    <row r="33" spans="1:19" s="158" customFormat="1" ht="30.95" customHeight="1" thickBot="1" x14ac:dyDescent="0.25">
      <c r="A33" s="276">
        <f>Global!A33</f>
        <v>44895</v>
      </c>
      <c r="B33" s="306">
        <f>Global!B33</f>
        <v>0.375</v>
      </c>
      <c r="C33" s="289">
        <f>Global!C33</f>
        <v>39</v>
      </c>
      <c r="D33" s="290" t="str">
        <f>Global!D33</f>
        <v>Túnez (Tunisia)</v>
      </c>
      <c r="E33" s="291">
        <v>1</v>
      </c>
      <c r="F33" s="292" t="s">
        <v>4</v>
      </c>
      <c r="G33" s="291">
        <v>2</v>
      </c>
      <c r="H33" s="293" t="str">
        <f>Global!H33</f>
        <v>Francia (France)</v>
      </c>
      <c r="I33" s="283" t="str">
        <f t="shared" si="7"/>
        <v>V</v>
      </c>
      <c r="J33" s="284"/>
      <c r="K33" s="285">
        <f>IF(Global!E33="","",Global!E33)</f>
        <v>1</v>
      </c>
      <c r="L33" s="285">
        <f>IF(Global!G33="","",Global!G33)</f>
        <v>0</v>
      </c>
      <c r="M33" s="296" t="str">
        <f t="shared" si="1"/>
        <v>L</v>
      </c>
      <c r="N33" s="287">
        <f t="shared" si="8"/>
        <v>0</v>
      </c>
      <c r="O33" s="166"/>
      <c r="P33" s="166"/>
      <c r="Q33" s="166"/>
      <c r="R33" s="166"/>
      <c r="S33" s="166"/>
    </row>
    <row r="34" spans="1:19" s="158" customFormat="1" ht="30.95" customHeight="1" thickBot="1" x14ac:dyDescent="0.25">
      <c r="A34" s="276">
        <f>Global!A34</f>
        <v>44895</v>
      </c>
      <c r="B34" s="306">
        <f>Global!B34</f>
        <v>0.375</v>
      </c>
      <c r="C34" s="289">
        <f>Global!C34</f>
        <v>40</v>
      </c>
      <c r="D34" s="290" t="str">
        <f>Global!D34</f>
        <v>Australia</v>
      </c>
      <c r="E34" s="291">
        <v>1</v>
      </c>
      <c r="F34" s="292" t="s">
        <v>4</v>
      </c>
      <c r="G34" s="291">
        <v>3</v>
      </c>
      <c r="H34" s="293" t="str">
        <f>Global!H34</f>
        <v>Dinamarca (Denmark)</v>
      </c>
      <c r="I34" s="283" t="str">
        <f t="shared" si="7"/>
        <v>V</v>
      </c>
      <c r="J34" s="284"/>
      <c r="K34" s="285">
        <f>IF(Global!E34="","",Global!E34)</f>
        <v>1</v>
      </c>
      <c r="L34" s="285">
        <f>IF(Global!G34="","",Global!G34)</f>
        <v>0</v>
      </c>
      <c r="M34" s="296" t="str">
        <f t="shared" si="1"/>
        <v>L</v>
      </c>
      <c r="N34" s="287">
        <f t="shared" si="8"/>
        <v>0</v>
      </c>
      <c r="O34" s="166"/>
      <c r="P34" s="166"/>
      <c r="Q34" s="166"/>
      <c r="R34" s="166"/>
      <c r="S34" s="166"/>
    </row>
    <row r="35" spans="1:19" s="158" customFormat="1" ht="17.25" customHeight="1" thickBot="1" x14ac:dyDescent="0.25">
      <c r="A35" s="297" t="str">
        <f>Global!A35</f>
        <v>Grupo E  (Group  E)</v>
      </c>
      <c r="B35" s="298"/>
      <c r="C35" s="299"/>
      <c r="D35" s="298"/>
      <c r="E35" s="300"/>
      <c r="F35" s="298"/>
      <c r="G35" s="300"/>
      <c r="H35" s="298"/>
      <c r="I35" s="301"/>
      <c r="J35" s="117"/>
      <c r="K35" s="302"/>
      <c r="L35" s="302"/>
      <c r="M35" s="303" t="str">
        <f t="shared" si="1"/>
        <v/>
      </c>
      <c r="N35" s="304"/>
      <c r="O35" s="166"/>
      <c r="P35" s="166"/>
      <c r="Q35" s="166"/>
      <c r="R35" s="166"/>
      <c r="S35" s="166"/>
    </row>
    <row r="36" spans="1:19" s="158" customFormat="1" ht="30.95" customHeight="1" thickBot="1" x14ac:dyDescent="0.25">
      <c r="A36" s="276">
        <f>Global!A36</f>
        <v>44888</v>
      </c>
      <c r="B36" s="305">
        <f>Global!B36</f>
        <v>0.41666666666666669</v>
      </c>
      <c r="C36" s="278">
        <f>Global!C36</f>
        <v>9</v>
      </c>
      <c r="D36" s="279" t="str">
        <f>Global!D36</f>
        <v>España (Spain)</v>
      </c>
      <c r="E36" s="280">
        <v>1</v>
      </c>
      <c r="F36" s="281" t="s">
        <v>4</v>
      </c>
      <c r="G36" s="280">
        <v>4</v>
      </c>
      <c r="H36" s="282" t="str">
        <f>Global!H36</f>
        <v>Costa Rica</v>
      </c>
      <c r="I36" s="283" t="str">
        <f t="shared" ref="I36:I41" si="9">IF(OR(E36="",G36=""),"",IF(E36&gt;G36,"L",IF(G36&gt;E36,"V","E")))</f>
        <v>V</v>
      </c>
      <c r="J36" s="284"/>
      <c r="K36" s="285">
        <f>IF(Global!E36="","",Global!E36)</f>
        <v>7</v>
      </c>
      <c r="L36" s="285">
        <f>IF(Global!G36="","",Global!G36)</f>
        <v>0</v>
      </c>
      <c r="M36" s="296" t="str">
        <f t="shared" si="1"/>
        <v>L</v>
      </c>
      <c r="N36" s="287">
        <f t="shared" ref="N36:N41" si="10">IF(M36="","",IF(AND(E36=K36,L36=G36),GPOSPuntosPorMarcador,0)+IF(M36=I36,GPOSPuntosPorGanador,0)+IF(E36-G36=K36-L36,GPOSPuntosPorDiferencia,0))</f>
        <v>0</v>
      </c>
      <c r="O36" s="166"/>
      <c r="P36" s="166"/>
      <c r="Q36" s="166"/>
      <c r="R36" s="166"/>
      <c r="S36" s="166"/>
    </row>
    <row r="37" spans="1:19" s="158" customFormat="1" ht="30.95" customHeight="1" thickBot="1" x14ac:dyDescent="0.25">
      <c r="A37" s="276">
        <f>Global!A37</f>
        <v>44888</v>
      </c>
      <c r="B37" s="306">
        <f>Global!B37</f>
        <v>0.29166666666666669</v>
      </c>
      <c r="C37" s="289">
        <f>Global!C37</f>
        <v>10</v>
      </c>
      <c r="D37" s="290" t="str">
        <f>Global!D37</f>
        <v>Alemania (Germany)</v>
      </c>
      <c r="E37" s="291">
        <v>3</v>
      </c>
      <c r="F37" s="292" t="s">
        <v>4</v>
      </c>
      <c r="G37" s="291">
        <v>2</v>
      </c>
      <c r="H37" s="293" t="str">
        <f>Global!H37</f>
        <v>Japón (Japan)</v>
      </c>
      <c r="I37" s="283" t="str">
        <f t="shared" si="9"/>
        <v>L</v>
      </c>
      <c r="J37" s="284"/>
      <c r="K37" s="285">
        <f>IF(Global!E37="","",Global!E37)</f>
        <v>1</v>
      </c>
      <c r="L37" s="285">
        <f>IF(Global!G37="","",Global!G37)</f>
        <v>2</v>
      </c>
      <c r="M37" s="296" t="str">
        <f t="shared" si="1"/>
        <v>V</v>
      </c>
      <c r="N37" s="287">
        <f t="shared" si="10"/>
        <v>0</v>
      </c>
      <c r="O37" s="166"/>
      <c r="P37" s="166"/>
      <c r="Q37" s="166"/>
      <c r="R37" s="166"/>
      <c r="S37" s="166"/>
    </row>
    <row r="38" spans="1:19" s="158" customFormat="1" ht="30.95" customHeight="1" thickBot="1" x14ac:dyDescent="0.25">
      <c r="A38" s="276">
        <f>Global!A38</f>
        <v>44892</v>
      </c>
      <c r="B38" s="306">
        <f>Global!B38</f>
        <v>0.54166666666666663</v>
      </c>
      <c r="C38" s="289">
        <f>Global!C38</f>
        <v>25</v>
      </c>
      <c r="D38" s="290" t="str">
        <f>Global!D38</f>
        <v>España (Spain)</v>
      </c>
      <c r="E38" s="291">
        <v>3</v>
      </c>
      <c r="F38" s="292" t="s">
        <v>4</v>
      </c>
      <c r="G38" s="291">
        <v>2</v>
      </c>
      <c r="H38" s="293" t="str">
        <f>Global!H38</f>
        <v>Alemania (Germany)</v>
      </c>
      <c r="I38" s="283" t="str">
        <f t="shared" si="9"/>
        <v>L</v>
      </c>
      <c r="J38" s="284"/>
      <c r="K38" s="285">
        <f>IF(Global!E38="","",Global!E38)</f>
        <v>1</v>
      </c>
      <c r="L38" s="285">
        <f>IF(Global!G38="","",Global!G38)</f>
        <v>1</v>
      </c>
      <c r="M38" s="296" t="str">
        <f t="shared" si="1"/>
        <v>E</v>
      </c>
      <c r="N38" s="287">
        <f t="shared" si="10"/>
        <v>0</v>
      </c>
      <c r="O38" s="166"/>
      <c r="P38" s="166"/>
      <c r="Q38" s="166"/>
      <c r="R38" s="166"/>
      <c r="S38" s="166"/>
    </row>
    <row r="39" spans="1:19" s="158" customFormat="1" ht="30.95" customHeight="1" thickBot="1" x14ac:dyDescent="0.25">
      <c r="A39" s="276">
        <f>Global!A39</f>
        <v>44892</v>
      </c>
      <c r="B39" s="306">
        <f>Global!B39</f>
        <v>0.16666666666666666</v>
      </c>
      <c r="C39" s="289">
        <f>Global!C39</f>
        <v>26</v>
      </c>
      <c r="D39" s="290" t="str">
        <f>Global!D39</f>
        <v>Japón (Japan)</v>
      </c>
      <c r="E39" s="280">
        <v>0</v>
      </c>
      <c r="F39" s="292" t="s">
        <v>4</v>
      </c>
      <c r="G39" s="280">
        <v>3</v>
      </c>
      <c r="H39" s="293" t="str">
        <f>Global!H39</f>
        <v>Costa Rica</v>
      </c>
      <c r="I39" s="283" t="str">
        <f t="shared" si="9"/>
        <v>V</v>
      </c>
      <c r="J39" s="284"/>
      <c r="K39" s="285">
        <f>IF(Global!E39="","",Global!E39)</f>
        <v>0</v>
      </c>
      <c r="L39" s="285">
        <f>IF(Global!G39="","",Global!G39)</f>
        <v>1</v>
      </c>
      <c r="M39" s="296" t="str">
        <f t="shared" si="1"/>
        <v>V</v>
      </c>
      <c r="N39" s="287">
        <f t="shared" si="10"/>
        <v>1</v>
      </c>
      <c r="O39" s="166"/>
      <c r="P39" s="166"/>
      <c r="Q39" s="166"/>
      <c r="R39" s="166"/>
      <c r="S39" s="166"/>
    </row>
    <row r="40" spans="1:19" s="158" customFormat="1" ht="30.95" customHeight="1" thickBot="1" x14ac:dyDescent="0.25">
      <c r="A40" s="276">
        <f>Global!A40</f>
        <v>44896</v>
      </c>
      <c r="B40" s="306">
        <f>Global!B40</f>
        <v>0.54166666666666663</v>
      </c>
      <c r="C40" s="289">
        <f>Global!C40</f>
        <v>43</v>
      </c>
      <c r="D40" s="290" t="str">
        <f>Global!D40</f>
        <v>Japón (Japan)</v>
      </c>
      <c r="E40" s="307">
        <v>1</v>
      </c>
      <c r="F40" s="292" t="s">
        <v>4</v>
      </c>
      <c r="G40" s="307">
        <v>3</v>
      </c>
      <c r="H40" s="293" t="str">
        <f>Global!H40</f>
        <v>España (Spain)</v>
      </c>
      <c r="I40" s="283" t="str">
        <f t="shared" si="9"/>
        <v>V</v>
      </c>
      <c r="J40" s="284"/>
      <c r="K40" s="285">
        <f>IF(Global!E40="","",Global!E40)</f>
        <v>2</v>
      </c>
      <c r="L40" s="285">
        <f>IF(Global!G40="","",Global!G40)</f>
        <v>1</v>
      </c>
      <c r="M40" s="296" t="str">
        <f t="shared" si="1"/>
        <v>L</v>
      </c>
      <c r="N40" s="287">
        <f t="shared" si="10"/>
        <v>0</v>
      </c>
      <c r="O40" s="166"/>
      <c r="P40" s="166"/>
      <c r="Q40" s="166"/>
      <c r="R40" s="166"/>
      <c r="S40" s="166"/>
    </row>
    <row r="41" spans="1:19" s="158" customFormat="1" ht="30.95" customHeight="1" thickBot="1" x14ac:dyDescent="0.25">
      <c r="A41" s="276">
        <f>Global!A41</f>
        <v>44896</v>
      </c>
      <c r="B41" s="306">
        <f>Global!B41</f>
        <v>0.54166666666666663</v>
      </c>
      <c r="C41" s="289">
        <f>Global!C41</f>
        <v>44</v>
      </c>
      <c r="D41" s="290" t="str">
        <f>Global!D41</f>
        <v>Costa Rica</v>
      </c>
      <c r="E41" s="280">
        <v>2</v>
      </c>
      <c r="F41" s="292" t="s">
        <v>4</v>
      </c>
      <c r="G41" s="280">
        <v>2</v>
      </c>
      <c r="H41" s="293" t="str">
        <f>Global!H41</f>
        <v>Alemania (Germany)</v>
      </c>
      <c r="I41" s="283" t="str">
        <f t="shared" si="9"/>
        <v>E</v>
      </c>
      <c r="J41" s="284"/>
      <c r="K41" s="285">
        <f>IF(Global!E41="","",Global!E41)</f>
        <v>2</v>
      </c>
      <c r="L41" s="285">
        <f>IF(Global!G41="","",Global!G41)</f>
        <v>4</v>
      </c>
      <c r="M41" s="296" t="str">
        <f t="shared" si="1"/>
        <v>V</v>
      </c>
      <c r="N41" s="287">
        <f t="shared" si="10"/>
        <v>0</v>
      </c>
      <c r="O41" s="166"/>
      <c r="P41" s="166"/>
      <c r="Q41" s="166"/>
      <c r="R41" s="166"/>
      <c r="S41" s="166"/>
    </row>
    <row r="42" spans="1:19" s="158" customFormat="1" ht="17.25" customHeight="1" thickBot="1" x14ac:dyDescent="0.25">
      <c r="A42" s="297" t="str">
        <f>Global!A42</f>
        <v>GRUPO F (Group F )</v>
      </c>
      <c r="B42" s="298"/>
      <c r="C42" s="299"/>
      <c r="D42" s="298"/>
      <c r="E42" s="300"/>
      <c r="F42" s="298"/>
      <c r="G42" s="300"/>
      <c r="H42" s="298"/>
      <c r="I42" s="301"/>
      <c r="J42" s="117"/>
      <c r="K42" s="302"/>
      <c r="L42" s="302"/>
      <c r="M42" s="303" t="str">
        <f t="shared" si="1"/>
        <v/>
      </c>
      <c r="N42" s="304"/>
      <c r="O42" s="166"/>
      <c r="P42" s="166"/>
      <c r="Q42" s="166"/>
      <c r="R42" s="166"/>
      <c r="S42" s="166"/>
    </row>
    <row r="43" spans="1:19" s="158" customFormat="1" ht="30.95" customHeight="1" thickBot="1" x14ac:dyDescent="0.25">
      <c r="A43" s="276">
        <f>Global!A43</f>
        <v>44888</v>
      </c>
      <c r="B43" s="305">
        <f>Global!B43</f>
        <v>0.54166666666666663</v>
      </c>
      <c r="C43" s="278">
        <f>Global!C43</f>
        <v>11</v>
      </c>
      <c r="D43" s="279" t="str">
        <f>Global!D43</f>
        <v>Bélgica (Belgium)</v>
      </c>
      <c r="E43" s="280">
        <v>2</v>
      </c>
      <c r="F43" s="281" t="s">
        <v>4</v>
      </c>
      <c r="G43" s="280">
        <v>1</v>
      </c>
      <c r="H43" s="282" t="str">
        <f>Global!H43</f>
        <v>Canada</v>
      </c>
      <c r="I43" s="283" t="str">
        <f t="shared" ref="I43:I48" si="11">IF(OR(E43="",G43=""),"",IF(E43&gt;G43,"L",IF(G43&gt;E43,"V","E")))</f>
        <v>L</v>
      </c>
      <c r="J43" s="284"/>
      <c r="K43" s="285">
        <f>IF(Global!E43="","",Global!E43)</f>
        <v>1</v>
      </c>
      <c r="L43" s="285">
        <f>IF(Global!G43="","",Global!G43)</f>
        <v>0</v>
      </c>
      <c r="M43" s="296" t="str">
        <f t="shared" si="1"/>
        <v>L</v>
      </c>
      <c r="N43" s="287">
        <f t="shared" ref="N43:N48" si="12">IF(M43="","",IF(AND(E43=K43,L43=G43),GPOSPuntosPorMarcador,0)+IF(M43=I43,GPOSPuntosPorGanador,0)+IF(E43-G43=K43-L43,GPOSPuntosPorDiferencia,0))</f>
        <v>2</v>
      </c>
      <c r="O43" s="166"/>
      <c r="P43" s="166"/>
      <c r="Q43" s="166"/>
      <c r="R43" s="166"/>
      <c r="S43" s="166"/>
    </row>
    <row r="44" spans="1:19" s="158" customFormat="1" ht="30.95" customHeight="1" thickBot="1" x14ac:dyDescent="0.25">
      <c r="A44" s="276">
        <f>Global!A44</f>
        <v>44888</v>
      </c>
      <c r="B44" s="306">
        <f>Global!B44</f>
        <v>0.16666666666666666</v>
      </c>
      <c r="C44" s="289">
        <f>Global!C44</f>
        <v>12</v>
      </c>
      <c r="D44" s="290" t="str">
        <f>Global!D44</f>
        <v>Marruecos (Morocco)</v>
      </c>
      <c r="E44" s="291">
        <v>1</v>
      </c>
      <c r="F44" s="292" t="s">
        <v>4</v>
      </c>
      <c r="G44" s="291">
        <v>2</v>
      </c>
      <c r="H44" s="293" t="str">
        <f>Global!H44</f>
        <v>Croacia</v>
      </c>
      <c r="I44" s="283" t="str">
        <f t="shared" si="11"/>
        <v>V</v>
      </c>
      <c r="J44" s="284"/>
      <c r="K44" s="285">
        <f>IF(Global!E44="","",Global!E44)</f>
        <v>0</v>
      </c>
      <c r="L44" s="285">
        <f>IF(Global!G44="","",Global!G44)</f>
        <v>0</v>
      </c>
      <c r="M44" s="296" t="str">
        <f t="shared" si="1"/>
        <v>E</v>
      </c>
      <c r="N44" s="287">
        <f t="shared" si="12"/>
        <v>0</v>
      </c>
      <c r="O44" s="166"/>
      <c r="P44" s="166"/>
      <c r="Q44" s="166"/>
      <c r="R44" s="166"/>
      <c r="S44" s="166"/>
    </row>
    <row r="45" spans="1:19" s="158" customFormat="1" ht="30.95" customHeight="1" thickBot="1" x14ac:dyDescent="0.25">
      <c r="A45" s="276">
        <f>Global!A45</f>
        <v>44892</v>
      </c>
      <c r="B45" s="306">
        <f>Global!B45</f>
        <v>0.29166666666666669</v>
      </c>
      <c r="C45" s="289">
        <f>Global!C45</f>
        <v>27</v>
      </c>
      <c r="D45" s="290" t="str">
        <f>Global!D45</f>
        <v>Bélgica (Belgium)</v>
      </c>
      <c r="E45" s="291">
        <v>2</v>
      </c>
      <c r="F45" s="292" t="s">
        <v>4</v>
      </c>
      <c r="G45" s="291">
        <v>1</v>
      </c>
      <c r="H45" s="293" t="str">
        <f>Global!H45</f>
        <v>Marruecos (Morocco)</v>
      </c>
      <c r="I45" s="283" t="str">
        <f t="shared" si="11"/>
        <v>L</v>
      </c>
      <c r="J45" s="284"/>
      <c r="K45" s="285">
        <f>IF(Global!E45="","",Global!E45)</f>
        <v>0</v>
      </c>
      <c r="L45" s="285">
        <f>IF(Global!G45="","",Global!G45)</f>
        <v>2</v>
      </c>
      <c r="M45" s="296" t="str">
        <f t="shared" si="1"/>
        <v>V</v>
      </c>
      <c r="N45" s="287">
        <f t="shared" si="12"/>
        <v>0</v>
      </c>
      <c r="O45" s="166"/>
      <c r="P45" s="166"/>
      <c r="Q45" s="166"/>
      <c r="R45" s="166"/>
      <c r="S45" s="166"/>
    </row>
    <row r="46" spans="1:19" s="158" customFormat="1" ht="30.95" customHeight="1" thickBot="1" x14ac:dyDescent="0.25">
      <c r="A46" s="276">
        <f>Global!A46</f>
        <v>44892</v>
      </c>
      <c r="B46" s="306">
        <f>Global!B46</f>
        <v>0.41666666666666669</v>
      </c>
      <c r="C46" s="289">
        <f>Global!C46</f>
        <v>28</v>
      </c>
      <c r="D46" s="290" t="str">
        <f>Global!D46</f>
        <v>Croacia</v>
      </c>
      <c r="E46" s="291">
        <v>2</v>
      </c>
      <c r="F46" s="292" t="s">
        <v>4</v>
      </c>
      <c r="G46" s="291">
        <v>2</v>
      </c>
      <c r="H46" s="293" t="str">
        <f>Global!H46</f>
        <v>Canada</v>
      </c>
      <c r="I46" s="283" t="str">
        <f t="shared" si="11"/>
        <v>E</v>
      </c>
      <c r="J46" s="284"/>
      <c r="K46" s="285">
        <f>IF(Global!E46="","",Global!E46)</f>
        <v>4</v>
      </c>
      <c r="L46" s="285">
        <f>IF(Global!G46="","",Global!G46)</f>
        <v>1</v>
      </c>
      <c r="M46" s="296" t="str">
        <f t="shared" si="1"/>
        <v>L</v>
      </c>
      <c r="N46" s="287">
        <f t="shared" si="12"/>
        <v>0</v>
      </c>
      <c r="O46" s="166"/>
      <c r="P46" s="166"/>
      <c r="Q46" s="166"/>
      <c r="R46" s="166"/>
      <c r="S46" s="166"/>
    </row>
    <row r="47" spans="1:19" s="158" customFormat="1" ht="30.95" customHeight="1" thickBot="1" x14ac:dyDescent="0.25">
      <c r="A47" s="276">
        <f>Global!A47</f>
        <v>44896</v>
      </c>
      <c r="B47" s="306">
        <f>Global!B47</f>
        <v>0.375</v>
      </c>
      <c r="C47" s="289">
        <f>Global!C47</f>
        <v>41</v>
      </c>
      <c r="D47" s="290" t="str">
        <f>Global!D47</f>
        <v>Croacia</v>
      </c>
      <c r="E47" s="291">
        <v>2</v>
      </c>
      <c r="F47" s="292" t="s">
        <v>4</v>
      </c>
      <c r="G47" s="291">
        <v>0</v>
      </c>
      <c r="H47" s="293" t="str">
        <f>Global!H47</f>
        <v>Bélgica (Belgium)</v>
      </c>
      <c r="I47" s="283" t="str">
        <f t="shared" si="11"/>
        <v>L</v>
      </c>
      <c r="J47" s="284"/>
      <c r="K47" s="285">
        <f>IF(Global!E47="","",Global!E47)</f>
        <v>0</v>
      </c>
      <c r="L47" s="285">
        <f>IF(Global!G47="","",Global!G47)</f>
        <v>0</v>
      </c>
      <c r="M47" s="296" t="str">
        <f t="shared" si="1"/>
        <v>E</v>
      </c>
      <c r="N47" s="287">
        <f t="shared" si="12"/>
        <v>0</v>
      </c>
      <c r="O47" s="166"/>
      <c r="P47" s="166"/>
      <c r="Q47" s="166"/>
      <c r="R47" s="166"/>
      <c r="S47" s="166"/>
    </row>
    <row r="48" spans="1:19" s="158" customFormat="1" ht="30.95" customHeight="1" thickBot="1" x14ac:dyDescent="0.25">
      <c r="A48" s="276">
        <f>Global!A48</f>
        <v>44896</v>
      </c>
      <c r="B48" s="306">
        <f>Global!B48</f>
        <v>0.375</v>
      </c>
      <c r="C48" s="289">
        <f>Global!C48</f>
        <v>42</v>
      </c>
      <c r="D48" s="308" t="str">
        <f>Global!D48</f>
        <v>Canada</v>
      </c>
      <c r="E48" s="291">
        <v>1</v>
      </c>
      <c r="F48" s="309" t="s">
        <v>4</v>
      </c>
      <c r="G48" s="291">
        <v>3</v>
      </c>
      <c r="H48" s="310" t="str">
        <f>Global!H48</f>
        <v>Marruecos (Morocco)</v>
      </c>
      <c r="I48" s="283" t="str">
        <f t="shared" si="11"/>
        <v>V</v>
      </c>
      <c r="J48" s="311"/>
      <c r="K48" s="285">
        <f>IF(Global!E48="","",Global!E48)</f>
        <v>1</v>
      </c>
      <c r="L48" s="285">
        <f>IF(Global!G48="","",Global!G48)</f>
        <v>2</v>
      </c>
      <c r="M48" s="286" t="str">
        <f t="shared" si="1"/>
        <v>V</v>
      </c>
      <c r="N48" s="287">
        <f t="shared" si="12"/>
        <v>1</v>
      </c>
      <c r="O48" s="166"/>
      <c r="P48" s="166"/>
      <c r="Q48" s="166"/>
      <c r="R48" s="166"/>
      <c r="S48" s="166"/>
    </row>
    <row r="49" spans="1:19" s="158" customFormat="1" ht="17.25" customHeight="1" thickBot="1" x14ac:dyDescent="0.25">
      <c r="A49" s="297" t="str">
        <f>Global!A49</f>
        <v>GRUPO G (Group  G)</v>
      </c>
      <c r="B49" s="298"/>
      <c r="C49" s="299"/>
      <c r="D49" s="298"/>
      <c r="E49" s="300"/>
      <c r="F49" s="298"/>
      <c r="G49" s="300"/>
      <c r="H49" s="298"/>
      <c r="I49" s="301"/>
      <c r="J49" s="117"/>
      <c r="K49" s="302"/>
      <c r="L49" s="302"/>
      <c r="M49" s="303" t="str">
        <f t="shared" si="1"/>
        <v/>
      </c>
      <c r="N49" s="304"/>
      <c r="O49" s="166"/>
      <c r="P49" s="166"/>
      <c r="Q49" s="166"/>
      <c r="R49" s="166"/>
      <c r="S49" s="166"/>
    </row>
    <row r="50" spans="1:19" s="158" customFormat="1" ht="30.95" customHeight="1" thickBot="1" x14ac:dyDescent="0.25">
      <c r="A50" s="276">
        <f>Global!A50</f>
        <v>44889</v>
      </c>
      <c r="B50" s="305">
        <f>Global!B50</f>
        <v>0.54166666666666663</v>
      </c>
      <c r="C50" s="278">
        <f>Global!C50</f>
        <v>13</v>
      </c>
      <c r="D50" s="279" t="str">
        <f>Global!D50</f>
        <v>Brasil (Brazil)</v>
      </c>
      <c r="E50" s="280">
        <v>4</v>
      </c>
      <c r="F50" s="281" t="s">
        <v>4</v>
      </c>
      <c r="G50" s="280">
        <v>1</v>
      </c>
      <c r="H50" s="282" t="str">
        <f>Global!H50</f>
        <v>Serbia</v>
      </c>
      <c r="I50" s="283" t="str">
        <f t="shared" ref="I50:I55" si="13">IF(OR(E50="",G50=""),"",IF(E50&gt;G50,"L",IF(G50&gt;E50,"V","E")))</f>
        <v>L</v>
      </c>
      <c r="J50" s="284"/>
      <c r="K50" s="285">
        <f>IF(Global!E50="","",Global!E50)</f>
        <v>2</v>
      </c>
      <c r="L50" s="285">
        <f>IF(Global!G50="","",Global!G50)</f>
        <v>0</v>
      </c>
      <c r="M50" s="296" t="str">
        <f t="shared" si="1"/>
        <v>L</v>
      </c>
      <c r="N50" s="287">
        <f t="shared" ref="N50:N55" si="14">IF(M50="","",IF(AND(E50=K50,L50=G50),GPOSPuntosPorMarcador,0)+IF(M50=I50,GPOSPuntosPorGanador,0)+IF(E50-G50=K50-L50,GPOSPuntosPorDiferencia,0))</f>
        <v>1</v>
      </c>
      <c r="O50" s="166"/>
      <c r="P50" s="166"/>
      <c r="Q50" s="166"/>
      <c r="R50" s="166"/>
      <c r="S50" s="166"/>
    </row>
    <row r="51" spans="1:19" s="158" customFormat="1" ht="30.95" customHeight="1" thickBot="1" x14ac:dyDescent="0.25">
      <c r="A51" s="276">
        <f>Global!A51</f>
        <v>44889</v>
      </c>
      <c r="B51" s="306">
        <f>Global!B51</f>
        <v>0.16666666666666666</v>
      </c>
      <c r="C51" s="289">
        <f>Global!C51</f>
        <v>14</v>
      </c>
      <c r="D51" s="290" t="str">
        <f>Global!D51</f>
        <v>Suiza (Switzerland)</v>
      </c>
      <c r="E51" s="291">
        <v>3</v>
      </c>
      <c r="F51" s="292" t="s">
        <v>4</v>
      </c>
      <c r="G51" s="291">
        <v>2</v>
      </c>
      <c r="H51" s="293" t="str">
        <f>Global!H51</f>
        <v>Camerún (Cameroon)</v>
      </c>
      <c r="I51" s="283" t="str">
        <f t="shared" si="13"/>
        <v>L</v>
      </c>
      <c r="J51" s="284"/>
      <c r="K51" s="285">
        <f>IF(Global!E51="","",Global!E51)</f>
        <v>1</v>
      </c>
      <c r="L51" s="285">
        <f>IF(Global!G51="","",Global!G51)</f>
        <v>0</v>
      </c>
      <c r="M51" s="296" t="str">
        <f t="shared" si="1"/>
        <v>L</v>
      </c>
      <c r="N51" s="287">
        <f t="shared" si="14"/>
        <v>2</v>
      </c>
      <c r="O51" s="166"/>
      <c r="P51" s="166"/>
      <c r="Q51" s="166"/>
      <c r="R51" s="166"/>
      <c r="S51" s="166"/>
    </row>
    <row r="52" spans="1:19" s="158" customFormat="1" ht="30.95" customHeight="1" thickBot="1" x14ac:dyDescent="0.25">
      <c r="A52" s="276">
        <f>Global!A52</f>
        <v>44893</v>
      </c>
      <c r="B52" s="306">
        <f>Global!B52</f>
        <v>0.41666666666666669</v>
      </c>
      <c r="C52" s="289">
        <f>Global!C52</f>
        <v>29</v>
      </c>
      <c r="D52" s="290" t="str">
        <f>Global!D52</f>
        <v>Brasil (Brazil)</v>
      </c>
      <c r="E52" s="291">
        <v>3</v>
      </c>
      <c r="F52" s="292" t="s">
        <v>4</v>
      </c>
      <c r="G52" s="291">
        <v>3</v>
      </c>
      <c r="H52" s="293" t="str">
        <f>Global!H52</f>
        <v>Suiza (Switzerland)</v>
      </c>
      <c r="I52" s="283" t="str">
        <f t="shared" si="13"/>
        <v>E</v>
      </c>
      <c r="J52" s="284"/>
      <c r="K52" s="285">
        <f>IF(Global!E52="","",Global!E52)</f>
        <v>1</v>
      </c>
      <c r="L52" s="285">
        <f>IF(Global!G52="","",Global!G52)</f>
        <v>0</v>
      </c>
      <c r="M52" s="296" t="str">
        <f t="shared" si="1"/>
        <v>L</v>
      </c>
      <c r="N52" s="287">
        <f t="shared" si="14"/>
        <v>0</v>
      </c>
      <c r="O52" s="166"/>
      <c r="P52" s="166"/>
      <c r="Q52" s="166"/>
      <c r="R52" s="166"/>
      <c r="S52" s="166"/>
    </row>
    <row r="53" spans="1:19" s="158" customFormat="1" ht="30.95" customHeight="1" thickBot="1" x14ac:dyDescent="0.25">
      <c r="A53" s="276">
        <f>Global!A53</f>
        <v>44893</v>
      </c>
      <c r="B53" s="306">
        <f>Global!B53</f>
        <v>0.16666666666666666</v>
      </c>
      <c r="C53" s="289">
        <f>Global!C53</f>
        <v>30</v>
      </c>
      <c r="D53" s="290" t="str">
        <f>Global!D53</f>
        <v>Camerún (Cameroon)</v>
      </c>
      <c r="E53" s="291">
        <v>2</v>
      </c>
      <c r="F53" s="292" t="s">
        <v>4</v>
      </c>
      <c r="G53" s="291">
        <v>1</v>
      </c>
      <c r="H53" s="293" t="str">
        <f>Global!H53</f>
        <v>Serbia</v>
      </c>
      <c r="I53" s="283" t="str">
        <f t="shared" si="13"/>
        <v>L</v>
      </c>
      <c r="J53" s="284"/>
      <c r="K53" s="285">
        <f>IF(Global!E53="","",Global!E53)</f>
        <v>3</v>
      </c>
      <c r="L53" s="285">
        <f>IF(Global!G53="","",Global!G53)</f>
        <v>3</v>
      </c>
      <c r="M53" s="296" t="str">
        <f t="shared" si="1"/>
        <v>E</v>
      </c>
      <c r="N53" s="287">
        <f t="shared" si="14"/>
        <v>0</v>
      </c>
      <c r="O53" s="166"/>
      <c r="P53" s="166"/>
      <c r="Q53" s="166"/>
      <c r="R53" s="166"/>
      <c r="S53" s="166"/>
    </row>
    <row r="54" spans="1:19" s="158" customFormat="1" ht="30.95" customHeight="1" thickBot="1" x14ac:dyDescent="0.25">
      <c r="A54" s="276">
        <f>Global!A54</f>
        <v>44897</v>
      </c>
      <c r="B54" s="306">
        <f>Global!B54</f>
        <v>0.54166666666666663</v>
      </c>
      <c r="C54" s="289">
        <f>Global!C54</f>
        <v>45</v>
      </c>
      <c r="D54" s="290" t="str">
        <f>Global!D54</f>
        <v>Camerún (Cameroon)</v>
      </c>
      <c r="E54" s="291">
        <v>1</v>
      </c>
      <c r="F54" s="292" t="s">
        <v>4</v>
      </c>
      <c r="G54" s="291">
        <v>4</v>
      </c>
      <c r="H54" s="293" t="str">
        <f>Global!H54</f>
        <v>Brasil (Brazil)</v>
      </c>
      <c r="I54" s="283" t="str">
        <f t="shared" si="13"/>
        <v>V</v>
      </c>
      <c r="J54" s="284"/>
      <c r="K54" s="285">
        <f>IF(Global!E54="","",Global!E54)</f>
        <v>1</v>
      </c>
      <c r="L54" s="285">
        <f>IF(Global!G54="","",Global!G54)</f>
        <v>0</v>
      </c>
      <c r="M54" s="296" t="str">
        <f t="shared" si="1"/>
        <v>L</v>
      </c>
      <c r="N54" s="287">
        <f t="shared" si="14"/>
        <v>0</v>
      </c>
      <c r="O54" s="166"/>
      <c r="P54" s="166"/>
      <c r="Q54" s="166"/>
      <c r="R54" s="166"/>
      <c r="S54" s="166"/>
    </row>
    <row r="55" spans="1:19" s="158" customFormat="1" ht="30.95" customHeight="1" thickBot="1" x14ac:dyDescent="0.25">
      <c r="A55" s="276">
        <f>Global!A55</f>
        <v>44897</v>
      </c>
      <c r="B55" s="306">
        <f>Global!B55</f>
        <v>0.54166666666666663</v>
      </c>
      <c r="C55" s="289">
        <f>Global!C55</f>
        <v>46</v>
      </c>
      <c r="D55" s="290" t="str">
        <f>Global!D55</f>
        <v>Serbia</v>
      </c>
      <c r="E55" s="291">
        <v>0</v>
      </c>
      <c r="F55" s="292" t="s">
        <v>4</v>
      </c>
      <c r="G55" s="291">
        <v>2</v>
      </c>
      <c r="H55" s="293" t="str">
        <f>Global!H55</f>
        <v>Suiza (Switzerland)</v>
      </c>
      <c r="I55" s="283" t="str">
        <f t="shared" si="13"/>
        <v>V</v>
      </c>
      <c r="J55" s="284"/>
      <c r="K55" s="285">
        <f>IF(Global!E55="","",Global!E55)</f>
        <v>2</v>
      </c>
      <c r="L55" s="285">
        <f>IF(Global!G55="","",Global!G55)</f>
        <v>3</v>
      </c>
      <c r="M55" s="296" t="str">
        <f t="shared" si="1"/>
        <v>V</v>
      </c>
      <c r="N55" s="287">
        <f t="shared" si="14"/>
        <v>1</v>
      </c>
      <c r="O55" s="166"/>
      <c r="P55" s="166"/>
      <c r="Q55" s="166"/>
      <c r="R55" s="166"/>
      <c r="S55" s="166"/>
    </row>
    <row r="56" spans="1:19" s="158" customFormat="1" ht="17.25" customHeight="1" thickBot="1" x14ac:dyDescent="0.25">
      <c r="A56" s="297" t="str">
        <f>Global!A56</f>
        <v>GRUPO H (Group H)</v>
      </c>
      <c r="B56" s="298"/>
      <c r="C56" s="299"/>
      <c r="D56" s="298"/>
      <c r="E56" s="300"/>
      <c r="F56" s="298"/>
      <c r="G56" s="300"/>
      <c r="H56" s="298"/>
      <c r="I56" s="301"/>
      <c r="J56" s="117"/>
      <c r="K56" s="302"/>
      <c r="L56" s="302"/>
      <c r="M56" s="303" t="str">
        <f t="shared" si="1"/>
        <v/>
      </c>
      <c r="N56" s="304"/>
      <c r="O56" s="166"/>
      <c r="P56" s="166"/>
      <c r="Q56" s="166"/>
      <c r="R56" s="166"/>
      <c r="S56" s="166"/>
    </row>
    <row r="57" spans="1:19" s="158" customFormat="1" ht="30.95" customHeight="1" thickBot="1" x14ac:dyDescent="0.25">
      <c r="A57" s="276">
        <f>Global!A57</f>
        <v>44889</v>
      </c>
      <c r="B57" s="305">
        <f>Global!B57</f>
        <v>0.41666666666666669</v>
      </c>
      <c r="C57" s="278">
        <f>Global!C57</f>
        <v>15</v>
      </c>
      <c r="D57" s="279" t="str">
        <f>Global!D57</f>
        <v>Portugal</v>
      </c>
      <c r="E57" s="280">
        <v>3</v>
      </c>
      <c r="F57" s="281" t="s">
        <v>4</v>
      </c>
      <c r="G57" s="280">
        <v>1</v>
      </c>
      <c r="H57" s="282" t="str">
        <f>Global!H57</f>
        <v>Ghana</v>
      </c>
      <c r="I57" s="283" t="str">
        <f t="shared" ref="I57:I62" si="15">IF(OR(E57="",G57=""),"",IF(E57&gt;G57,"L",IF(G57&gt;E57,"V","E")))</f>
        <v>L</v>
      </c>
      <c r="J57" s="284"/>
      <c r="K57" s="285">
        <f>IF(Global!E57="","",Global!E57)</f>
        <v>3</v>
      </c>
      <c r="L57" s="285">
        <f>IF(Global!G57="","",Global!G57)</f>
        <v>2</v>
      </c>
      <c r="M57" s="296" t="str">
        <f t="shared" si="1"/>
        <v>L</v>
      </c>
      <c r="N57" s="287">
        <f t="shared" ref="N57:N62" si="16">IF(M57="","",IF(AND(E57=K57,L57=G57),GPOSPuntosPorMarcador,0)+IF(M57=I57,GPOSPuntosPorGanador,0)+IF(E57-G57=K57-L57,GPOSPuntosPorDiferencia,0))</f>
        <v>1</v>
      </c>
      <c r="O57" s="166"/>
      <c r="P57" s="166"/>
      <c r="Q57" s="166"/>
      <c r="R57" s="166"/>
      <c r="S57" s="166"/>
    </row>
    <row r="58" spans="1:19" s="158" customFormat="1" ht="30.95" customHeight="1" thickBot="1" x14ac:dyDescent="0.25">
      <c r="A58" s="276">
        <f>Global!A58</f>
        <v>44889</v>
      </c>
      <c r="B58" s="306">
        <f>Global!B58</f>
        <v>0.29166666666666669</v>
      </c>
      <c r="C58" s="289">
        <f>Global!C58</f>
        <v>16</v>
      </c>
      <c r="D58" s="290" t="str">
        <f>Global!D58</f>
        <v>Uruguay</v>
      </c>
      <c r="E58" s="280">
        <v>2</v>
      </c>
      <c r="F58" s="292" t="s">
        <v>4</v>
      </c>
      <c r="G58" s="291">
        <v>1</v>
      </c>
      <c r="H58" s="293" t="str">
        <f>Global!H58</f>
        <v>Corea del Sur (S. Korea)</v>
      </c>
      <c r="I58" s="283" t="str">
        <f t="shared" si="15"/>
        <v>L</v>
      </c>
      <c r="J58" s="284"/>
      <c r="K58" s="285">
        <f>IF(Global!E58="","",Global!E58)</f>
        <v>0</v>
      </c>
      <c r="L58" s="285">
        <f>IF(Global!G58="","",Global!G58)</f>
        <v>0</v>
      </c>
      <c r="M58" s="296" t="str">
        <f t="shared" si="1"/>
        <v>E</v>
      </c>
      <c r="N58" s="287">
        <f t="shared" si="16"/>
        <v>0</v>
      </c>
      <c r="O58" s="166"/>
      <c r="P58" s="166"/>
      <c r="Q58" s="166"/>
      <c r="R58" s="166"/>
      <c r="S58" s="166"/>
    </row>
    <row r="59" spans="1:19" s="158" customFormat="1" ht="30.95" customHeight="1" thickBot="1" x14ac:dyDescent="0.25">
      <c r="A59" s="276">
        <f>Global!A59</f>
        <v>44893</v>
      </c>
      <c r="B59" s="306">
        <f>Global!B59</f>
        <v>0.54166666666666663</v>
      </c>
      <c r="C59" s="289">
        <f>Global!C59</f>
        <v>31</v>
      </c>
      <c r="D59" s="290" t="str">
        <f>Global!D59</f>
        <v>Portugal</v>
      </c>
      <c r="E59" s="291">
        <v>2</v>
      </c>
      <c r="F59" s="292" t="s">
        <v>4</v>
      </c>
      <c r="G59" s="291">
        <v>3</v>
      </c>
      <c r="H59" s="293" t="str">
        <f>Global!H59</f>
        <v>Uruguay</v>
      </c>
      <c r="I59" s="283" t="str">
        <f t="shared" si="15"/>
        <v>V</v>
      </c>
      <c r="J59" s="284"/>
      <c r="K59" s="285">
        <f>IF(Global!E59="","",Global!E59)</f>
        <v>2</v>
      </c>
      <c r="L59" s="285">
        <f>IF(Global!G59="","",Global!G59)</f>
        <v>0</v>
      </c>
      <c r="M59" s="296" t="str">
        <f t="shared" si="1"/>
        <v>L</v>
      </c>
      <c r="N59" s="287">
        <f t="shared" si="16"/>
        <v>0</v>
      </c>
      <c r="O59" s="166"/>
      <c r="P59" s="166"/>
      <c r="Q59" s="166"/>
      <c r="R59" s="166"/>
      <c r="S59" s="166"/>
    </row>
    <row r="60" spans="1:19" s="158" customFormat="1" ht="30.95" customHeight="1" thickBot="1" x14ac:dyDescent="0.25">
      <c r="A60" s="276">
        <f>Global!A60</f>
        <v>44893</v>
      </c>
      <c r="B60" s="306">
        <f>Global!B60</f>
        <v>0.29166666666666669</v>
      </c>
      <c r="C60" s="289">
        <f>Global!C60</f>
        <v>32</v>
      </c>
      <c r="D60" s="290" t="str">
        <f>Global!D60</f>
        <v>Corea del Sur (S. Korea)</v>
      </c>
      <c r="E60" s="280">
        <v>0</v>
      </c>
      <c r="F60" s="292" t="s">
        <v>4</v>
      </c>
      <c r="G60" s="291">
        <v>0</v>
      </c>
      <c r="H60" s="293" t="str">
        <f>Global!H60</f>
        <v>Ghana</v>
      </c>
      <c r="I60" s="283" t="str">
        <f t="shared" si="15"/>
        <v>E</v>
      </c>
      <c r="J60" s="284"/>
      <c r="K60" s="285">
        <f>IF(Global!E60="","",Global!E60)</f>
        <v>2</v>
      </c>
      <c r="L60" s="285">
        <f>IF(Global!G60="","",Global!G60)</f>
        <v>3</v>
      </c>
      <c r="M60" s="296" t="str">
        <f t="shared" si="1"/>
        <v>V</v>
      </c>
      <c r="N60" s="287">
        <f t="shared" si="16"/>
        <v>0</v>
      </c>
      <c r="O60" s="166"/>
      <c r="P60" s="166"/>
      <c r="Q60" s="166"/>
      <c r="R60" s="166"/>
      <c r="S60" s="166"/>
    </row>
    <row r="61" spans="1:19" s="158" customFormat="1" ht="30.95" customHeight="1" thickBot="1" x14ac:dyDescent="0.25">
      <c r="A61" s="276">
        <f>Global!A61</f>
        <v>44897</v>
      </c>
      <c r="B61" s="306">
        <f>Global!B61</f>
        <v>0.375</v>
      </c>
      <c r="C61" s="289">
        <f>Global!C61</f>
        <v>47</v>
      </c>
      <c r="D61" s="290" t="str">
        <f>Global!D61</f>
        <v>Corea del Sur (S. Korea)</v>
      </c>
      <c r="E61" s="291">
        <v>1</v>
      </c>
      <c r="F61" s="292" t="s">
        <v>4</v>
      </c>
      <c r="G61" s="291">
        <v>5</v>
      </c>
      <c r="H61" s="293" t="str">
        <f>Global!H61</f>
        <v>Portugal</v>
      </c>
      <c r="I61" s="283" t="str">
        <f t="shared" si="15"/>
        <v>V</v>
      </c>
      <c r="J61" s="284"/>
      <c r="K61" s="285">
        <f>IF(Global!E61="","",Global!E61)</f>
        <v>2</v>
      </c>
      <c r="L61" s="285">
        <f>IF(Global!G61="","",Global!G61)</f>
        <v>1</v>
      </c>
      <c r="M61" s="296" t="str">
        <f t="shared" si="1"/>
        <v>L</v>
      </c>
      <c r="N61" s="287">
        <f t="shared" si="16"/>
        <v>0</v>
      </c>
      <c r="O61" s="166"/>
      <c r="P61" s="166"/>
      <c r="Q61" s="166"/>
      <c r="R61" s="166"/>
      <c r="S61" s="166"/>
    </row>
    <row r="62" spans="1:19" s="158" customFormat="1" ht="30.95" customHeight="1" thickBot="1" x14ac:dyDescent="0.25">
      <c r="A62" s="276">
        <f>Global!A62</f>
        <v>44897</v>
      </c>
      <c r="B62" s="306">
        <f>Global!B62</f>
        <v>0.375</v>
      </c>
      <c r="C62" s="289">
        <f>Global!C62</f>
        <v>48</v>
      </c>
      <c r="D62" s="290" t="str">
        <f>Global!D62</f>
        <v>Ghana</v>
      </c>
      <c r="E62" s="291">
        <v>0</v>
      </c>
      <c r="F62" s="292" t="s">
        <v>4</v>
      </c>
      <c r="G62" s="291">
        <v>3</v>
      </c>
      <c r="H62" s="293" t="str">
        <f>Global!H62</f>
        <v>Uruguay</v>
      </c>
      <c r="I62" s="283" t="str">
        <f t="shared" si="15"/>
        <v>V</v>
      </c>
      <c r="J62" s="284"/>
      <c r="K62" s="285">
        <f>IF(Global!E62="","",Global!E62)</f>
        <v>0</v>
      </c>
      <c r="L62" s="285">
        <f>IF(Global!G62="","",Global!G62)</f>
        <v>2</v>
      </c>
      <c r="M62" s="296" t="str">
        <f t="shared" si="1"/>
        <v>V</v>
      </c>
      <c r="N62" s="287">
        <f t="shared" si="16"/>
        <v>1</v>
      </c>
      <c r="O62" s="166"/>
      <c r="P62" s="166"/>
      <c r="Q62" s="166"/>
      <c r="R62" s="166"/>
      <c r="S62" s="166"/>
    </row>
    <row r="63" spans="1:19" s="158" customFormat="1" ht="17.25" customHeight="1" thickBot="1" x14ac:dyDescent="0.25">
      <c r="A63" s="297" t="str">
        <f>Global!A63</f>
        <v>OCTAVOS DE FINAL (Round of 16)</v>
      </c>
      <c r="B63" s="312"/>
      <c r="C63" s="313"/>
      <c r="D63" s="298"/>
      <c r="E63" s="300"/>
      <c r="F63" s="298"/>
      <c r="G63" s="300"/>
      <c r="H63" s="298"/>
      <c r="I63" s="301"/>
      <c r="J63" s="117"/>
      <c r="K63" s="302"/>
      <c r="L63" s="302"/>
      <c r="M63" s="303" t="str">
        <f t="shared" si="1"/>
        <v/>
      </c>
      <c r="N63" s="304"/>
      <c r="O63" s="166"/>
      <c r="P63" s="166"/>
      <c r="Q63" s="166"/>
      <c r="R63" s="166"/>
      <c r="S63" s="166"/>
    </row>
    <row r="64" spans="1:19" s="158" customFormat="1" ht="30.95" customHeight="1" thickBot="1" x14ac:dyDescent="0.25">
      <c r="A64" s="276">
        <f>Global!A64</f>
        <v>44898</v>
      </c>
      <c r="B64" s="305">
        <f>Global!B64</f>
        <v>0.375</v>
      </c>
      <c r="C64" s="278">
        <f>Global!C64</f>
        <v>49</v>
      </c>
      <c r="D64" s="281" t="str">
        <f>Global!D64</f>
        <v>Holanda (Holland)</v>
      </c>
      <c r="E64" s="280">
        <v>3</v>
      </c>
      <c r="F64" s="281" t="s">
        <v>4</v>
      </c>
      <c r="G64" s="280">
        <v>1</v>
      </c>
      <c r="H64" s="314" t="str">
        <f>Global!H64</f>
        <v>Estados Unidos (USA)</v>
      </c>
      <c r="I64" s="283" t="str">
        <f t="shared" ref="I64:I71" si="17">IF(OR(E64="",G64=""),"",IF(E64&gt;G64,"L",IF(G64&gt;E64,"V","E")))</f>
        <v>L</v>
      </c>
      <c r="J64" s="284"/>
      <c r="K64" s="285">
        <f>IF(Global!E64="","",Global!E64)</f>
        <v>3</v>
      </c>
      <c r="L64" s="285">
        <f>IF(Global!G64="","",Global!G64)</f>
        <v>1</v>
      </c>
      <c r="M64" s="296" t="str">
        <f t="shared" si="1"/>
        <v>L</v>
      </c>
      <c r="N64" s="287">
        <f t="shared" ref="N64:N71" si="18">IF(M64="","",IF(AND(E64=K64,L64=G64),OCTPuntosPorMarcador,0)+IF(M64=I64,OCTPuntosPorGanador,0)+IF(E64-G64=K64-L64,OCTPuntosPorDiferencia,0))</f>
        <v>5</v>
      </c>
      <c r="O64" s="166"/>
      <c r="P64" s="166"/>
      <c r="Q64" s="166"/>
      <c r="R64" s="166"/>
      <c r="S64" s="166"/>
    </row>
    <row r="65" spans="1:19" s="158" customFormat="1" ht="30.95" customHeight="1" thickBot="1" x14ac:dyDescent="0.25">
      <c r="A65" s="276">
        <f>Global!A65</f>
        <v>44898</v>
      </c>
      <c r="B65" s="306">
        <f>Global!B65</f>
        <v>0.54166666666666663</v>
      </c>
      <c r="C65" s="289">
        <f>Global!C65</f>
        <v>50</v>
      </c>
      <c r="D65" s="292" t="str">
        <f>Global!D65</f>
        <v>Argentina</v>
      </c>
      <c r="E65" s="291">
        <v>4</v>
      </c>
      <c r="F65" s="292" t="s">
        <v>4</v>
      </c>
      <c r="G65" s="291">
        <v>4</v>
      </c>
      <c r="H65" s="315" t="str">
        <f>Global!H65</f>
        <v>Australia</v>
      </c>
      <c r="I65" s="283" t="str">
        <f t="shared" si="17"/>
        <v>E</v>
      </c>
      <c r="J65" s="284"/>
      <c r="K65" s="285">
        <f>IF(Global!E65="","",Global!E65)</f>
        <v>2</v>
      </c>
      <c r="L65" s="285">
        <f>IF(Global!G65="","",Global!G65)</f>
        <v>1</v>
      </c>
      <c r="M65" s="296" t="str">
        <f t="shared" si="1"/>
        <v>L</v>
      </c>
      <c r="N65" s="287">
        <f t="shared" si="18"/>
        <v>0</v>
      </c>
      <c r="O65" s="166"/>
      <c r="P65" s="166"/>
      <c r="Q65" s="166"/>
      <c r="R65" s="166"/>
      <c r="S65" s="166"/>
    </row>
    <row r="66" spans="1:19" s="158" customFormat="1" ht="30.95" customHeight="1" thickBot="1" x14ac:dyDescent="0.25">
      <c r="A66" s="276">
        <f>Global!A66</f>
        <v>44899</v>
      </c>
      <c r="B66" s="306">
        <f>Global!B66</f>
        <v>0.375</v>
      </c>
      <c r="C66" s="289">
        <f>Global!C66</f>
        <v>51</v>
      </c>
      <c r="D66" s="292" t="str">
        <f>Global!D66</f>
        <v>Francia (France)</v>
      </c>
      <c r="E66" s="291">
        <v>3</v>
      </c>
      <c r="F66" s="292" t="s">
        <v>4</v>
      </c>
      <c r="G66" s="291">
        <v>1</v>
      </c>
      <c r="H66" s="315" t="str">
        <f>Global!H66</f>
        <v>Polonia (Poland)</v>
      </c>
      <c r="I66" s="283" t="str">
        <f t="shared" si="17"/>
        <v>L</v>
      </c>
      <c r="J66" s="284"/>
      <c r="K66" s="285">
        <f>IF(Global!E66="","",Global!E66)</f>
        <v>3</v>
      </c>
      <c r="L66" s="285">
        <f>IF(Global!G66="","",Global!G66)</f>
        <v>1</v>
      </c>
      <c r="M66" s="296" t="str">
        <f t="shared" si="1"/>
        <v>L</v>
      </c>
      <c r="N66" s="287">
        <f t="shared" si="18"/>
        <v>5</v>
      </c>
      <c r="O66" s="166"/>
      <c r="P66" s="166"/>
      <c r="Q66" s="166"/>
      <c r="R66" s="166"/>
      <c r="S66" s="166"/>
    </row>
    <row r="67" spans="1:19" s="158" customFormat="1" ht="30.95" customHeight="1" thickBot="1" x14ac:dyDescent="0.25">
      <c r="A67" s="276">
        <f>Global!A67</f>
        <v>44899</v>
      </c>
      <c r="B67" s="306">
        <f>Global!B67</f>
        <v>0.54166666666666663</v>
      </c>
      <c r="C67" s="289">
        <f>Global!C67</f>
        <v>52</v>
      </c>
      <c r="D67" s="292" t="str">
        <f>Global!D67</f>
        <v>Inglaterra (England)</v>
      </c>
      <c r="E67" s="291">
        <v>2</v>
      </c>
      <c r="F67" s="292" t="s">
        <v>4</v>
      </c>
      <c r="G67" s="291">
        <v>4</v>
      </c>
      <c r="H67" s="315" t="str">
        <f>Global!H67</f>
        <v>Senegal</v>
      </c>
      <c r="I67" s="283" t="str">
        <f t="shared" si="17"/>
        <v>V</v>
      </c>
      <c r="J67" s="284"/>
      <c r="K67" s="285">
        <f>IF(Global!E67="","",Global!E67)</f>
        <v>3</v>
      </c>
      <c r="L67" s="285">
        <f>IF(Global!G67="","",Global!G67)</f>
        <v>0</v>
      </c>
      <c r="M67" s="296" t="str">
        <f t="shared" si="1"/>
        <v>L</v>
      </c>
      <c r="N67" s="287">
        <f t="shared" si="18"/>
        <v>0</v>
      </c>
      <c r="O67" s="166"/>
      <c r="P67" s="166"/>
      <c r="Q67" s="166"/>
      <c r="R67" s="166"/>
      <c r="S67" s="166"/>
    </row>
    <row r="68" spans="1:19" s="158" customFormat="1" ht="30.95" customHeight="1" thickBot="1" x14ac:dyDescent="0.25">
      <c r="A68" s="276">
        <f>Global!A68</f>
        <v>44900</v>
      </c>
      <c r="B68" s="306">
        <f>Global!B68</f>
        <v>0.375</v>
      </c>
      <c r="C68" s="289">
        <f>Global!C68</f>
        <v>53</v>
      </c>
      <c r="D68" s="292" t="str">
        <f>Global!D68</f>
        <v>Japón (Japan)</v>
      </c>
      <c r="E68" s="291">
        <v>3</v>
      </c>
      <c r="F68" s="292" t="s">
        <v>4</v>
      </c>
      <c r="G68" s="291">
        <v>2</v>
      </c>
      <c r="H68" s="315" t="str">
        <f>Global!H68</f>
        <v>Croacia</v>
      </c>
      <c r="I68" s="283" t="str">
        <f t="shared" si="17"/>
        <v>L</v>
      </c>
      <c r="J68" s="284"/>
      <c r="K68" s="285">
        <f>IF(Global!E68="","",Global!E68)</f>
        <v>1</v>
      </c>
      <c r="L68" s="285">
        <f>IF(Global!G68="","",Global!G68)</f>
        <v>1</v>
      </c>
      <c r="M68" s="296" t="str">
        <f t="shared" si="1"/>
        <v>E</v>
      </c>
      <c r="N68" s="287">
        <f t="shared" si="18"/>
        <v>0</v>
      </c>
      <c r="O68" s="166"/>
      <c r="P68" s="166"/>
      <c r="Q68" s="166"/>
      <c r="R68" s="166"/>
      <c r="S68" s="166"/>
    </row>
    <row r="69" spans="1:19" s="158" customFormat="1" ht="30.95" customHeight="1" thickBot="1" x14ac:dyDescent="0.25">
      <c r="A69" s="276">
        <f>Global!A69</f>
        <v>44900</v>
      </c>
      <c r="B69" s="306">
        <f>Global!B69</f>
        <v>0.54166666666666663</v>
      </c>
      <c r="C69" s="289">
        <f>Global!C69</f>
        <v>54</v>
      </c>
      <c r="D69" s="292" t="str">
        <f>Global!D69</f>
        <v>Brasil (Brazil)</v>
      </c>
      <c r="E69" s="291">
        <v>2</v>
      </c>
      <c r="F69" s="292" t="s">
        <v>4</v>
      </c>
      <c r="G69" s="291">
        <v>3</v>
      </c>
      <c r="H69" s="315" t="str">
        <f>Global!H69</f>
        <v>Corea del Sur (S. Korea)</v>
      </c>
      <c r="I69" s="283" t="str">
        <f t="shared" si="17"/>
        <v>V</v>
      </c>
      <c r="J69" s="284"/>
      <c r="K69" s="285">
        <f>IF(Global!E69="","",Global!E69)</f>
        <v>4</v>
      </c>
      <c r="L69" s="285">
        <f>IF(Global!G69="","",Global!G69)</f>
        <v>1</v>
      </c>
      <c r="M69" s="296" t="str">
        <f t="shared" si="1"/>
        <v>L</v>
      </c>
      <c r="N69" s="287">
        <f t="shared" si="18"/>
        <v>0</v>
      </c>
      <c r="O69" s="166"/>
      <c r="P69" s="166"/>
      <c r="Q69" s="166"/>
      <c r="R69" s="166"/>
      <c r="S69" s="166"/>
    </row>
    <row r="70" spans="1:19" s="158" customFormat="1" ht="30.95" customHeight="1" thickBot="1" x14ac:dyDescent="0.25">
      <c r="A70" s="276">
        <f>Global!A70</f>
        <v>44901</v>
      </c>
      <c r="B70" s="306">
        <f>Global!B70</f>
        <v>0.375</v>
      </c>
      <c r="C70" s="289">
        <f>Global!C70</f>
        <v>55</v>
      </c>
      <c r="D70" s="292" t="str">
        <f>Global!D70</f>
        <v>Marruecos (Morocco)</v>
      </c>
      <c r="E70" s="291">
        <v>2</v>
      </c>
      <c r="F70" s="292" t="s">
        <v>4</v>
      </c>
      <c r="G70" s="291">
        <v>2</v>
      </c>
      <c r="H70" s="315" t="str">
        <f>Global!H70</f>
        <v>España (Spain)</v>
      </c>
      <c r="I70" s="283" t="str">
        <f t="shared" si="17"/>
        <v>E</v>
      </c>
      <c r="J70" s="284"/>
      <c r="K70" s="285">
        <f>IF(Global!E70="","",Global!E70)</f>
        <v>0</v>
      </c>
      <c r="L70" s="285">
        <f>IF(Global!G70="","",Global!G70)</f>
        <v>0</v>
      </c>
      <c r="M70" s="296" t="str">
        <f t="shared" si="1"/>
        <v>E</v>
      </c>
      <c r="N70" s="287">
        <f t="shared" si="18"/>
        <v>4</v>
      </c>
      <c r="O70" s="166"/>
      <c r="P70" s="166"/>
      <c r="Q70" s="166"/>
      <c r="R70" s="166"/>
      <c r="S70" s="166"/>
    </row>
    <row r="71" spans="1:19" s="158" customFormat="1" ht="30.95" customHeight="1" thickBot="1" x14ac:dyDescent="0.25">
      <c r="A71" s="276">
        <f>Global!A71</f>
        <v>44901</v>
      </c>
      <c r="B71" s="306">
        <f>Global!B71</f>
        <v>0.54166666666666663</v>
      </c>
      <c r="C71" s="289">
        <f>Global!C71</f>
        <v>56</v>
      </c>
      <c r="D71" s="292" t="str">
        <f>Global!D71</f>
        <v>Portugal</v>
      </c>
      <c r="E71" s="291">
        <v>2</v>
      </c>
      <c r="F71" s="292" t="s">
        <v>4</v>
      </c>
      <c r="G71" s="291">
        <v>4</v>
      </c>
      <c r="H71" s="315" t="str">
        <f>Global!H71</f>
        <v>Suiza (Switzerland)</v>
      </c>
      <c r="I71" s="283" t="str">
        <f t="shared" si="17"/>
        <v>V</v>
      </c>
      <c r="J71" s="284"/>
      <c r="K71" s="285">
        <f>IF(Global!E71="","",Global!E71)</f>
        <v>6</v>
      </c>
      <c r="L71" s="285">
        <f>IF(Global!G71="","",Global!G71)</f>
        <v>1</v>
      </c>
      <c r="M71" s="296" t="str">
        <f t="shared" si="1"/>
        <v>L</v>
      </c>
      <c r="N71" s="287">
        <f t="shared" si="18"/>
        <v>0</v>
      </c>
      <c r="O71" s="166"/>
      <c r="P71" s="166"/>
      <c r="Q71" s="166"/>
      <c r="R71" s="166"/>
      <c r="S71" s="166"/>
    </row>
    <row r="72" spans="1:19" s="158" customFormat="1" ht="17.25" customHeight="1" thickBot="1" x14ac:dyDescent="0.25">
      <c r="A72" s="297" t="str">
        <f>Global!A72</f>
        <v>CUARTOS DE FINAL (Quarterfinals)</v>
      </c>
      <c r="B72" s="312"/>
      <c r="C72" s="313"/>
      <c r="D72" s="298"/>
      <c r="E72" s="300"/>
      <c r="F72" s="298"/>
      <c r="G72" s="300" t="s">
        <v>73</v>
      </c>
      <c r="H72" s="298"/>
      <c r="I72" s="301"/>
      <c r="J72" s="117"/>
      <c r="K72" s="302"/>
      <c r="L72" s="302"/>
      <c r="M72" s="303" t="str">
        <f t="shared" ref="M72:M83" si="19">IF(OR(K72="",L72=""),"",IF(K72&gt;L72,"L",IF(L72&gt;K72,"V","E")))</f>
        <v/>
      </c>
      <c r="N72" s="304"/>
      <c r="O72" s="166"/>
      <c r="P72" s="166"/>
      <c r="Q72" s="166"/>
      <c r="R72" s="166"/>
      <c r="S72" s="166"/>
    </row>
    <row r="73" spans="1:19" s="158" customFormat="1" ht="30.95" customHeight="1" thickBot="1" x14ac:dyDescent="0.25">
      <c r="A73" s="276">
        <f>Global!A73</f>
        <v>44904</v>
      </c>
      <c r="B73" s="305">
        <f>Global!B73</f>
        <v>0.375</v>
      </c>
      <c r="C73" s="278">
        <f>Global!C73</f>
        <v>57</v>
      </c>
      <c r="D73" s="292" t="str">
        <f>Global!D73</f>
        <v>Croacia</v>
      </c>
      <c r="E73" s="280">
        <v>2</v>
      </c>
      <c r="F73" s="281" t="s">
        <v>4</v>
      </c>
      <c r="G73" s="280">
        <v>3</v>
      </c>
      <c r="H73" s="315" t="str">
        <f>Global!H73</f>
        <v>Brasil (Brazil)</v>
      </c>
      <c r="I73" s="283" t="str">
        <f>IF(OR(E73="",G73=""),"",IF(E73&gt;G73,"L",IF(G73&gt;E73,"V","E")))</f>
        <v>V</v>
      </c>
      <c r="J73" s="284"/>
      <c r="K73" s="285">
        <f>IF(Global!E73="","",Global!E73)</f>
        <v>0</v>
      </c>
      <c r="L73" s="285">
        <f>IF(Global!G73="","",Global!G73)</f>
        <v>0</v>
      </c>
      <c r="M73" s="296" t="str">
        <f t="shared" si="19"/>
        <v>E</v>
      </c>
      <c r="N73" s="287">
        <f>IF(M73="","",IF(AND(E73=K73,L73=G73),CTOSPuntosPorMarcador,0)+IF(M73=I73,CTOSPuntosPorGanador,0)+IF(E73-G73=K73-L73,CTOSPuntosPorDiferencia,0))</f>
        <v>0</v>
      </c>
      <c r="O73" s="166"/>
      <c r="P73" s="166"/>
      <c r="Q73" s="166"/>
      <c r="R73" s="166"/>
      <c r="S73" s="166"/>
    </row>
    <row r="74" spans="1:19" s="158" customFormat="1" ht="30.95" customHeight="1" thickBot="1" x14ac:dyDescent="0.25">
      <c r="A74" s="276">
        <f>Global!A74</f>
        <v>44904</v>
      </c>
      <c r="B74" s="306">
        <f>Global!B74</f>
        <v>0.54166666666666663</v>
      </c>
      <c r="C74" s="289">
        <f>Global!C74</f>
        <v>58</v>
      </c>
      <c r="D74" s="292" t="str">
        <f>Global!D74</f>
        <v>Holanda (Holland)</v>
      </c>
      <c r="E74" s="291">
        <v>1</v>
      </c>
      <c r="F74" s="292" t="s">
        <v>4</v>
      </c>
      <c r="G74" s="280">
        <v>3</v>
      </c>
      <c r="H74" s="315" t="str">
        <f>Global!H74</f>
        <v>Argentina</v>
      </c>
      <c r="I74" s="283" t="str">
        <f>IF(OR(E74="",G74=""),"",IF(E74&gt;G74,"L",IF(G74&gt;E74,"V","E")))</f>
        <v>V</v>
      </c>
      <c r="J74" s="284"/>
      <c r="K74" s="285">
        <f>IF(Global!E74="","",Global!E74)</f>
        <v>2</v>
      </c>
      <c r="L74" s="285">
        <f>IF(Global!G74="","",Global!G74)</f>
        <v>2</v>
      </c>
      <c r="M74" s="296" t="str">
        <f t="shared" si="19"/>
        <v>E</v>
      </c>
      <c r="N74" s="287">
        <f>IF(M74="","",IF(AND(E74=K74,L74=G74),CTOSPuntosPorMarcador,0)+IF(M74=I74,CTOSPuntosPorGanador,0)+IF(E74-G74=K74-L74,CTOSPuntosPorDiferencia,0))</f>
        <v>0</v>
      </c>
      <c r="O74" s="166"/>
      <c r="P74" s="166"/>
      <c r="Q74" s="166"/>
      <c r="R74" s="166"/>
      <c r="S74" s="166"/>
    </row>
    <row r="75" spans="1:19" s="158" customFormat="1" ht="30.95" customHeight="1" thickBot="1" x14ac:dyDescent="0.25">
      <c r="A75" s="276">
        <f>Global!A75</f>
        <v>44905</v>
      </c>
      <c r="B75" s="306">
        <f>Global!B75</f>
        <v>0.375</v>
      </c>
      <c r="C75" s="289">
        <f>Global!C75</f>
        <v>59</v>
      </c>
      <c r="D75" s="292" t="str">
        <f>Global!D75</f>
        <v>Marruecos (Morocco)</v>
      </c>
      <c r="E75" s="291">
        <v>2</v>
      </c>
      <c r="F75" s="292" t="s">
        <v>4</v>
      </c>
      <c r="G75" s="280">
        <v>1</v>
      </c>
      <c r="H75" s="315" t="str">
        <f>Global!H75</f>
        <v>Portugal</v>
      </c>
      <c r="I75" s="283" t="str">
        <f>IF(OR(E75="",G75=""),"",IF(E75&gt;G75,"L",IF(G75&gt;E75,"V","E")))</f>
        <v>L</v>
      </c>
      <c r="J75" s="284"/>
      <c r="K75" s="285">
        <f>IF(Global!E75="","",Global!E75)</f>
        <v>1</v>
      </c>
      <c r="L75" s="285">
        <f>IF(Global!G75="","",Global!G75)</f>
        <v>0</v>
      </c>
      <c r="M75" s="296" t="str">
        <f t="shared" si="19"/>
        <v>L</v>
      </c>
      <c r="N75" s="287">
        <f>IF(M75="","",IF(AND(E75=K75,L75=G75),CTOSPuntosPorMarcador,0)+IF(M75=I75,CTOSPuntosPorGanador,0)+IF(E75-G75=K75-L75,CTOSPuntosPorDiferencia,0))</f>
        <v>6</v>
      </c>
      <c r="O75" s="166"/>
      <c r="P75" s="166"/>
      <c r="Q75" s="166"/>
      <c r="R75" s="166"/>
      <c r="S75" s="166"/>
    </row>
    <row r="76" spans="1:19" s="158" customFormat="1" ht="30.95" customHeight="1" thickBot="1" x14ac:dyDescent="0.25">
      <c r="A76" s="276">
        <f>Global!A76</f>
        <v>44905</v>
      </c>
      <c r="B76" s="306">
        <f>Global!B76</f>
        <v>0.54166666666666663</v>
      </c>
      <c r="C76" s="289">
        <f>Global!C76</f>
        <v>60</v>
      </c>
      <c r="D76" s="292" t="str">
        <f>Global!D76</f>
        <v>Francia (France)</v>
      </c>
      <c r="E76" s="291">
        <v>1</v>
      </c>
      <c r="F76" s="292" t="s">
        <v>4</v>
      </c>
      <c r="G76" s="280">
        <v>1</v>
      </c>
      <c r="H76" s="315" t="str">
        <f>Global!H76</f>
        <v>Inglaterra (England)</v>
      </c>
      <c r="I76" s="283" t="str">
        <f>IF(OR(E76="",G76=""),"",IF(E76&gt;G76,"L",IF(G76&gt;E76,"V","E")))</f>
        <v>E</v>
      </c>
      <c r="J76" s="284"/>
      <c r="K76" s="285">
        <f>IF(Global!E76="","",Global!E76)</f>
        <v>2</v>
      </c>
      <c r="L76" s="285">
        <f>IF(Global!G76="","",Global!G76)</f>
        <v>1</v>
      </c>
      <c r="M76" s="296" t="str">
        <f t="shared" si="19"/>
        <v>L</v>
      </c>
      <c r="N76" s="287">
        <f>IF(M76="","",IF(AND(E76=K76,L76=G76),CTOSPuntosPorMarcador,0)+IF(M76=I76,CTOSPuntosPorGanador,0)+IF(E76-G76=K76-L76,CTOSPuntosPorDiferencia,0))</f>
        <v>0</v>
      </c>
      <c r="O76" s="166"/>
      <c r="P76" s="166"/>
      <c r="Q76" s="166"/>
      <c r="R76" s="166"/>
      <c r="S76" s="166"/>
    </row>
    <row r="77" spans="1:19" s="158" customFormat="1" ht="17.25" customHeight="1" thickBot="1" x14ac:dyDescent="0.25">
      <c r="A77" s="297" t="str">
        <f>Global!A77</f>
        <v>SEMIFINALES (Semifinals)</v>
      </c>
      <c r="B77" s="298"/>
      <c r="C77" s="299"/>
      <c r="D77" s="298"/>
      <c r="E77" s="300"/>
      <c r="F77" s="298"/>
      <c r="G77" s="300"/>
      <c r="H77" s="298"/>
      <c r="I77" s="301"/>
      <c r="J77" s="117"/>
      <c r="K77" s="302"/>
      <c r="L77" s="302"/>
      <c r="M77" s="303" t="str">
        <f t="shared" si="19"/>
        <v/>
      </c>
      <c r="N77" s="304"/>
      <c r="O77" s="166"/>
      <c r="P77" s="166"/>
      <c r="Q77" s="166"/>
      <c r="R77" s="166"/>
      <c r="S77" s="166"/>
    </row>
    <row r="78" spans="1:19" s="158" customFormat="1" ht="30.95" customHeight="1" thickBot="1" x14ac:dyDescent="0.25">
      <c r="A78" s="276">
        <f>Global!A78</f>
        <v>44908</v>
      </c>
      <c r="B78" s="305">
        <f>Global!B78</f>
        <v>0.54166666666666663</v>
      </c>
      <c r="C78" s="278">
        <f>Global!C78</f>
        <v>61</v>
      </c>
      <c r="D78" s="281" t="str">
        <f>Global!D78</f>
        <v>Croacia</v>
      </c>
      <c r="E78" s="280">
        <v>2</v>
      </c>
      <c r="F78" s="281" t="s">
        <v>4</v>
      </c>
      <c r="G78" s="280">
        <v>1</v>
      </c>
      <c r="H78" s="314" t="str">
        <f>Global!H78</f>
        <v>Argentina</v>
      </c>
      <c r="I78" s="283" t="str">
        <f>IF(OR(E78="",G78=""),"",IF(E78&gt;G78,"L",IF(G78&gt;E78,"V","E")))</f>
        <v>L</v>
      </c>
      <c r="J78" s="284"/>
      <c r="K78" s="285">
        <f>IF(Global!E78="","",Global!E78)</f>
        <v>0</v>
      </c>
      <c r="L78" s="285">
        <f>IF(Global!G78="","",Global!G78)</f>
        <v>3</v>
      </c>
      <c r="M78" s="296" t="str">
        <f t="shared" si="19"/>
        <v>V</v>
      </c>
      <c r="N78" s="287">
        <f>IF(M78="","",IF(AND(E78=K78,L78=G78),SEMIPuntosPorMarcador,0)+IF(M78=I78,SEMIPuntosPorGanador,0)+IF(E78-G78=K78-L78,SEMIPuntosPorDiferencia,0))</f>
        <v>0</v>
      </c>
      <c r="O78" s="166"/>
      <c r="P78" s="166"/>
      <c r="Q78" s="166"/>
      <c r="R78" s="166"/>
      <c r="S78" s="166"/>
    </row>
    <row r="79" spans="1:19" s="158" customFormat="1" ht="30.95" customHeight="1" thickBot="1" x14ac:dyDescent="0.25">
      <c r="A79" s="276">
        <f>Global!A79</f>
        <v>44909</v>
      </c>
      <c r="B79" s="306">
        <f>Global!B79</f>
        <v>0.54166666666666663</v>
      </c>
      <c r="C79" s="289">
        <f>Global!C79</f>
        <v>62</v>
      </c>
      <c r="D79" s="292" t="str">
        <f>Global!D79</f>
        <v>Marruecos (Morocco)</v>
      </c>
      <c r="E79" s="291">
        <v>3</v>
      </c>
      <c r="F79" s="292" t="s">
        <v>4</v>
      </c>
      <c r="G79" s="291">
        <v>2</v>
      </c>
      <c r="H79" s="315" t="str">
        <f>Global!H79</f>
        <v>Francia (France)</v>
      </c>
      <c r="I79" s="283" t="str">
        <f>IF(OR(E79="",G79=""),"",IF(E79&gt;G79,"L",IF(G79&gt;E79,"V","E")))</f>
        <v>L</v>
      </c>
      <c r="J79" s="284"/>
      <c r="K79" s="285">
        <f>IF(Global!E79="","",Global!E79)</f>
        <v>0</v>
      </c>
      <c r="L79" s="285">
        <f>IF(Global!G79="","",Global!G79)</f>
        <v>2</v>
      </c>
      <c r="M79" s="296" t="str">
        <f t="shared" si="19"/>
        <v>V</v>
      </c>
      <c r="N79" s="287">
        <f>IF(M79="","",IF(AND(E79=K79,L79=G79),SEMIPuntosPorMarcador,0)+IF(M79=I79,SEMIPuntosPorGanador,0)+IF(E79-G79=K79-L79,SEMIPuntosPorDiferencia,0))</f>
        <v>0</v>
      </c>
      <c r="O79" s="166"/>
      <c r="P79" s="166"/>
      <c r="Q79" s="166"/>
      <c r="R79" s="166"/>
      <c r="S79" s="166"/>
    </row>
    <row r="80" spans="1:19" s="158" customFormat="1" ht="17.25" customHeight="1" thickBot="1" x14ac:dyDescent="0.25">
      <c r="A80" s="297" t="str">
        <f>Global!A80</f>
        <v>TERCER PUESTO (Third Place)</v>
      </c>
      <c r="B80" s="312"/>
      <c r="C80" s="313"/>
      <c r="D80" s="298"/>
      <c r="E80" s="300"/>
      <c r="F80" s="298"/>
      <c r="G80" s="300"/>
      <c r="H80" s="298"/>
      <c r="I80" s="301"/>
      <c r="J80" s="117"/>
      <c r="K80" s="302"/>
      <c r="L80" s="302"/>
      <c r="M80" s="303" t="str">
        <f t="shared" si="19"/>
        <v/>
      </c>
      <c r="N80" s="304"/>
      <c r="O80" s="166"/>
      <c r="P80" s="166"/>
      <c r="Q80" s="166"/>
      <c r="R80" s="166"/>
      <c r="S80" s="166"/>
    </row>
    <row r="81" spans="1:19" s="158" customFormat="1" ht="30.95" customHeight="1" thickBot="1" x14ac:dyDescent="0.25">
      <c r="A81" s="276">
        <f>Global!A81</f>
        <v>44912</v>
      </c>
      <c r="B81" s="305">
        <f>Global!B81</f>
        <v>0.375</v>
      </c>
      <c r="C81" s="278">
        <f>Global!C81</f>
        <v>63</v>
      </c>
      <c r="D81" s="281" t="str">
        <f>Global!D81</f>
        <v>Croacia</v>
      </c>
      <c r="E81" s="280">
        <v>2</v>
      </c>
      <c r="F81" s="281" t="s">
        <v>4</v>
      </c>
      <c r="G81" s="280">
        <v>3</v>
      </c>
      <c r="H81" s="314" t="str">
        <f>Global!H81</f>
        <v>Marruecos (Morocco)</v>
      </c>
      <c r="I81" s="283" t="str">
        <f>IF(OR(E81="",G81=""),"",IF(E81&gt;G81,"L",IF(G81&gt;E81,"V","E")))</f>
        <v>V</v>
      </c>
      <c r="J81" s="284"/>
      <c r="K81" s="285">
        <f>IF(Global!E81="","",Global!E81)</f>
        <v>2</v>
      </c>
      <c r="L81" s="285">
        <f>IF(Global!G81="","",Global!G81)</f>
        <v>1</v>
      </c>
      <c r="M81" s="296" t="str">
        <f t="shared" si="19"/>
        <v>L</v>
      </c>
      <c r="N81" s="287">
        <f>IF(M81="","",IF(AND(E81=K81,L81=G81),TERCPuntosPorMarcador,0)+IF(M81=I81,TERCPuntosPorGanador,0)+IF(E81-G81=K81-L81,TERCPuntosPorDiferencia,0))</f>
        <v>0</v>
      </c>
      <c r="O81" s="166"/>
      <c r="P81" s="166"/>
      <c r="Q81" s="166"/>
      <c r="R81" s="166"/>
      <c r="S81" s="166"/>
    </row>
    <row r="82" spans="1:19" s="158" customFormat="1" ht="17.25" customHeight="1" thickBot="1" x14ac:dyDescent="0.25">
      <c r="A82" s="297" t="str">
        <f>Global!A82</f>
        <v>FINAL</v>
      </c>
      <c r="B82" s="298"/>
      <c r="C82" s="299"/>
      <c r="D82" s="298"/>
      <c r="E82" s="300"/>
      <c r="F82" s="298"/>
      <c r="G82" s="300"/>
      <c r="H82" s="298"/>
      <c r="I82" s="301"/>
      <c r="J82" s="117"/>
      <c r="K82" s="302"/>
      <c r="L82" s="302"/>
      <c r="M82" s="303" t="str">
        <f t="shared" si="19"/>
        <v/>
      </c>
      <c r="N82" s="304"/>
      <c r="O82" s="166"/>
      <c r="P82" s="166"/>
      <c r="Q82" s="166"/>
      <c r="R82" s="166"/>
      <c r="S82" s="166"/>
    </row>
    <row r="83" spans="1:19" s="158" customFormat="1" ht="30.95" customHeight="1" thickBot="1" x14ac:dyDescent="0.25">
      <c r="A83" s="276">
        <f>Global!A83</f>
        <v>44913</v>
      </c>
      <c r="B83" s="316">
        <f>Global!B83</f>
        <v>0.375</v>
      </c>
      <c r="C83" s="317">
        <f>Global!C83</f>
        <v>64</v>
      </c>
      <c r="D83" s="318" t="str">
        <f>Global!D83</f>
        <v>Argentina</v>
      </c>
      <c r="E83" s="280">
        <v>2</v>
      </c>
      <c r="F83" s="318" t="s">
        <v>4</v>
      </c>
      <c r="G83" s="280">
        <v>3</v>
      </c>
      <c r="H83" s="319" t="str">
        <f>Global!H83</f>
        <v>Francia (France)</v>
      </c>
      <c r="I83" s="283" t="str">
        <f>IF(OR(E83="",G83=""),"",IF(E83&gt;G83,"L",IF(G83&gt;E83,"V","E")))</f>
        <v>V</v>
      </c>
      <c r="J83" s="311"/>
      <c r="K83" s="320">
        <f>IF(Global!E83="","",Global!E83)</f>
        <v>2</v>
      </c>
      <c r="L83" s="320">
        <f>IF(Global!G83="","",Global!G83)</f>
        <v>2</v>
      </c>
      <c r="M83" s="286" t="str">
        <f t="shared" si="19"/>
        <v>E</v>
      </c>
      <c r="N83" s="287">
        <f>IF(M83="","",IF(AND(E83=K83,L83=G83),FINALPuntosPorMarcador,0)+IF(M83=I83,FINALPuntosPorGanador,0)+IF(E83-G83=K83-L83,FINALPuntosPorDiferencia,0))</f>
        <v>0</v>
      </c>
      <c r="O83" s="166"/>
      <c r="P83" s="166"/>
      <c r="Q83" s="166"/>
      <c r="R83" s="166"/>
      <c r="S83" s="166"/>
    </row>
    <row r="84" spans="1:19" ht="17.25" customHeight="1" x14ac:dyDescent="0.2">
      <c r="A84" s="262"/>
      <c r="B84" s="263"/>
      <c r="C84" s="264"/>
      <c r="D84" s="196"/>
      <c r="E84" s="192"/>
      <c r="F84" s="196"/>
      <c r="G84" s="192"/>
      <c r="H84" s="196"/>
      <c r="I84" s="195"/>
      <c r="J84" s="29"/>
      <c r="K84" s="198"/>
      <c r="L84" s="198"/>
      <c r="M84" s="265" t="s">
        <v>22</v>
      </c>
      <c r="N84" s="266">
        <f>SUM(N8:N83)</f>
        <v>43</v>
      </c>
      <c r="O84" s="161"/>
      <c r="P84" s="161"/>
      <c r="Q84" s="161"/>
      <c r="R84" s="161"/>
      <c r="S84" s="161"/>
    </row>
    <row r="85" spans="1:19" s="10" customFormat="1" ht="17.25" customHeight="1" x14ac:dyDescent="0.2">
      <c r="A85" s="87" t="str">
        <f>Global!A85</f>
        <v>FASE DE GRUPOS</v>
      </c>
      <c r="B85" s="88"/>
      <c r="C85" s="89"/>
      <c r="D85" s="90"/>
      <c r="E85" s="267"/>
      <c r="F85" s="90"/>
      <c r="G85" s="267"/>
      <c r="H85" s="92"/>
      <c r="I85" s="81"/>
      <c r="J85" s="30"/>
      <c r="K85" s="189"/>
      <c r="L85" s="189"/>
      <c r="M85" s="189"/>
      <c r="N85" s="189"/>
      <c r="O85" s="82"/>
      <c r="P85" s="82"/>
      <c r="Q85" s="82"/>
      <c r="R85" s="82"/>
      <c r="S85" s="82"/>
    </row>
    <row r="86" spans="1:19" ht="17.25" customHeight="1" x14ac:dyDescent="0.2">
      <c r="A86" s="83" t="str">
        <f>Global!A86</f>
        <v>Puntos por Marcador Atinado</v>
      </c>
      <c r="B86" s="83"/>
      <c r="C86" s="93"/>
      <c r="D86" s="83"/>
      <c r="E86" s="94">
        <f>Global!E86</f>
        <v>1</v>
      </c>
      <c r="F86" s="53"/>
      <c r="G86" s="268"/>
      <c r="H86" s="53"/>
      <c r="I86" s="57"/>
      <c r="J86" s="30"/>
      <c r="K86" s="167"/>
      <c r="L86" s="167"/>
      <c r="M86" s="167"/>
      <c r="N86" s="167"/>
      <c r="O86" s="167"/>
      <c r="P86" s="167"/>
      <c r="Q86" s="167"/>
      <c r="R86" s="167"/>
      <c r="S86" s="167"/>
    </row>
    <row r="87" spans="1:19" ht="17.25" customHeight="1" x14ac:dyDescent="0.2">
      <c r="A87" s="83" t="str">
        <f>Global!A87</f>
        <v>Puntos por Ganador/Empate Atinado</v>
      </c>
      <c r="B87" s="83"/>
      <c r="C87" s="93"/>
      <c r="D87" s="85"/>
      <c r="E87" s="94">
        <f>Global!E87</f>
        <v>1</v>
      </c>
      <c r="F87" s="53"/>
      <c r="G87" s="268"/>
      <c r="H87" s="53"/>
      <c r="I87" s="57"/>
      <c r="J87" s="30"/>
      <c r="K87" s="167"/>
      <c r="L87" s="167"/>
      <c r="M87" s="167"/>
      <c r="N87" s="167"/>
      <c r="O87" s="167"/>
      <c r="P87" s="167"/>
      <c r="Q87" s="167"/>
      <c r="R87" s="167"/>
      <c r="S87" s="167"/>
    </row>
    <row r="88" spans="1:19" ht="17.25" customHeight="1" x14ac:dyDescent="0.2">
      <c r="A88" s="83" t="str">
        <f>Global!A88</f>
        <v>Puntos por Ganador y Diferencia de Goles Atinado</v>
      </c>
      <c r="B88" s="84"/>
      <c r="C88" s="84"/>
      <c r="D88" s="85"/>
      <c r="E88" s="94">
        <f>Global!E88</f>
        <v>1</v>
      </c>
      <c r="F88" s="53"/>
      <c r="G88" s="268"/>
      <c r="H88" s="53"/>
      <c r="I88" s="57"/>
      <c r="J88" s="30"/>
      <c r="K88" s="167"/>
      <c r="L88" s="167"/>
      <c r="M88" s="167"/>
      <c r="N88" s="167"/>
      <c r="O88" s="167"/>
      <c r="P88" s="167"/>
      <c r="Q88" s="167"/>
      <c r="R88" s="167"/>
      <c r="S88" s="167"/>
    </row>
    <row r="89" spans="1:19" ht="17.25" customHeight="1" x14ac:dyDescent="0.2">
      <c r="A89" s="83"/>
      <c r="B89" s="84"/>
      <c r="C89" s="84"/>
      <c r="D89" s="85"/>
      <c r="E89" s="269"/>
      <c r="F89" s="53"/>
      <c r="G89" s="268"/>
      <c r="H89" s="53"/>
      <c r="I89" s="57"/>
      <c r="J89" s="30"/>
      <c r="K89" s="167"/>
      <c r="L89" s="167"/>
      <c r="M89" s="167"/>
      <c r="N89" s="167"/>
      <c r="O89" s="167"/>
      <c r="P89" s="167"/>
      <c r="Q89" s="167"/>
      <c r="R89" s="167"/>
      <c r="S89" s="167"/>
    </row>
    <row r="90" spans="1:19" ht="17.25" customHeight="1" x14ac:dyDescent="0.2">
      <c r="A90" s="87" t="str">
        <f>Global!A90</f>
        <v>OCTAVOS DE FINAL</v>
      </c>
      <c r="B90" s="55"/>
      <c r="C90" s="55"/>
      <c r="D90" s="53"/>
      <c r="E90" s="268"/>
      <c r="F90" s="53"/>
      <c r="G90" s="268"/>
      <c r="H90" s="53"/>
      <c r="I90" s="57"/>
      <c r="J90" s="30"/>
      <c r="K90" s="167"/>
      <c r="L90" s="167"/>
      <c r="M90" s="167"/>
      <c r="N90" s="167"/>
      <c r="O90" s="167"/>
      <c r="P90" s="167"/>
      <c r="Q90" s="167"/>
      <c r="R90" s="167"/>
      <c r="S90" s="167"/>
    </row>
    <row r="91" spans="1:19" ht="17.25" customHeight="1" x14ac:dyDescent="0.2">
      <c r="A91" s="83" t="str">
        <f>Global!A91</f>
        <v>Puntos por Marcador Atinado</v>
      </c>
      <c r="B91" s="83"/>
      <c r="C91" s="93"/>
      <c r="D91" s="83"/>
      <c r="E91" s="94">
        <f>Global!E91</f>
        <v>1</v>
      </c>
      <c r="F91" s="53"/>
      <c r="G91" s="268"/>
      <c r="H91" s="53"/>
      <c r="I91" s="57"/>
      <c r="J91" s="30"/>
      <c r="K91" s="167"/>
      <c r="L91" s="167"/>
      <c r="M91" s="167"/>
      <c r="N91" s="167"/>
      <c r="O91" s="167"/>
      <c r="P91" s="167"/>
      <c r="Q91" s="167"/>
      <c r="R91" s="167"/>
      <c r="S91" s="167"/>
    </row>
    <row r="92" spans="1:19" ht="17.25" customHeight="1" x14ac:dyDescent="0.2">
      <c r="A92" s="83" t="str">
        <f>Global!A92</f>
        <v>Puntos por Ganador/Empate Atinado</v>
      </c>
      <c r="B92" s="83"/>
      <c r="C92" s="93"/>
      <c r="D92" s="85"/>
      <c r="E92" s="94">
        <f>Global!E92</f>
        <v>3</v>
      </c>
      <c r="F92" s="53"/>
      <c r="G92" s="268"/>
      <c r="H92" s="53"/>
      <c r="I92" s="57"/>
      <c r="J92" s="30"/>
      <c r="K92" s="167"/>
      <c r="L92" s="167"/>
      <c r="M92" s="167"/>
      <c r="N92" s="167"/>
      <c r="O92" s="167"/>
      <c r="P92" s="167"/>
      <c r="Q92" s="167"/>
      <c r="R92" s="167"/>
      <c r="S92" s="167"/>
    </row>
    <row r="93" spans="1:19" ht="17.25" customHeight="1" x14ac:dyDescent="0.2">
      <c r="A93" s="83" t="str">
        <f>Global!A93</f>
        <v>Puntos por Ganador y Diferencia de Goles Atinado</v>
      </c>
      <c r="B93" s="84"/>
      <c r="C93" s="84"/>
      <c r="D93" s="85"/>
      <c r="E93" s="94">
        <f>Global!E93</f>
        <v>1</v>
      </c>
      <c r="F93" s="53"/>
      <c r="G93" s="268"/>
      <c r="H93" s="53"/>
      <c r="I93" s="57"/>
      <c r="J93" s="30"/>
      <c r="K93" s="167"/>
      <c r="L93" s="167"/>
      <c r="M93" s="167"/>
      <c r="N93" s="167"/>
      <c r="O93" s="167"/>
      <c r="P93" s="167"/>
      <c r="Q93" s="167"/>
      <c r="R93" s="167"/>
      <c r="S93" s="167"/>
    </row>
    <row r="94" spans="1:19" ht="17.25" customHeight="1" x14ac:dyDescent="0.2">
      <c r="A94" s="54"/>
      <c r="B94" s="55"/>
      <c r="C94" s="55"/>
      <c r="D94" s="53"/>
      <c r="E94" s="268"/>
      <c r="F94" s="53"/>
      <c r="G94" s="268"/>
      <c r="H94" s="53"/>
      <c r="I94" s="57"/>
      <c r="J94" s="30"/>
      <c r="K94" s="167"/>
      <c r="L94" s="167"/>
      <c r="M94" s="167"/>
      <c r="N94" s="167"/>
      <c r="O94" s="167"/>
      <c r="P94" s="167"/>
      <c r="Q94" s="167"/>
      <c r="R94" s="167"/>
      <c r="S94" s="167"/>
    </row>
    <row r="95" spans="1:19" ht="17.25" customHeight="1" x14ac:dyDescent="0.2">
      <c r="A95" s="87" t="str">
        <f>Global!A95</f>
        <v>CUARTOS DE FINAL</v>
      </c>
      <c r="B95" s="55"/>
      <c r="C95" s="55"/>
      <c r="D95" s="53"/>
      <c r="E95" s="268"/>
      <c r="F95" s="53"/>
      <c r="G95" s="268"/>
      <c r="H95" s="53"/>
      <c r="I95" s="57"/>
      <c r="J95" s="30"/>
      <c r="K95" s="167"/>
      <c r="L95" s="167"/>
      <c r="M95" s="167"/>
      <c r="N95" s="167"/>
      <c r="O95" s="167"/>
      <c r="P95" s="167"/>
      <c r="Q95" s="167"/>
      <c r="R95" s="167"/>
      <c r="S95" s="167"/>
    </row>
    <row r="96" spans="1:19" ht="17.25" customHeight="1" x14ac:dyDescent="0.2">
      <c r="A96" s="83" t="str">
        <f>Global!A96</f>
        <v>Puntos por Marcador Atinado</v>
      </c>
      <c r="B96" s="83"/>
      <c r="C96" s="93"/>
      <c r="D96" s="83"/>
      <c r="E96" s="94">
        <f>Global!E96</f>
        <v>1</v>
      </c>
      <c r="F96" s="53"/>
      <c r="G96" s="268"/>
      <c r="H96" s="53"/>
      <c r="I96" s="57"/>
      <c r="J96" s="30"/>
      <c r="K96" s="167"/>
      <c r="L96" s="167"/>
      <c r="M96" s="167"/>
      <c r="N96" s="167"/>
      <c r="O96" s="167"/>
      <c r="P96" s="167"/>
      <c r="Q96" s="167"/>
      <c r="R96" s="167"/>
      <c r="S96" s="167"/>
    </row>
    <row r="97" spans="1:19" ht="17.25" customHeight="1" x14ac:dyDescent="0.2">
      <c r="A97" s="83" t="str">
        <f>Global!A97</f>
        <v>Puntos por Ganador/Empate Atinado</v>
      </c>
      <c r="B97" s="83"/>
      <c r="C97" s="93"/>
      <c r="D97" s="85"/>
      <c r="E97" s="94">
        <f>Global!E97</f>
        <v>5</v>
      </c>
      <c r="F97" s="53"/>
      <c r="G97" s="268"/>
      <c r="H97" s="53"/>
      <c r="I97" s="57"/>
      <c r="J97" s="30"/>
      <c r="K97" s="167"/>
      <c r="L97" s="167"/>
      <c r="M97" s="167"/>
      <c r="N97" s="167"/>
      <c r="O97" s="167"/>
      <c r="P97" s="167"/>
      <c r="Q97" s="167"/>
      <c r="R97" s="167"/>
      <c r="S97" s="167"/>
    </row>
    <row r="98" spans="1:19" ht="17.25" customHeight="1" x14ac:dyDescent="0.2">
      <c r="A98" s="83" t="str">
        <f>Global!A98</f>
        <v>Puntos por Ganador y Diferencia de Goles Atinado</v>
      </c>
      <c r="B98" s="84"/>
      <c r="C98" s="84"/>
      <c r="D98" s="85"/>
      <c r="E98" s="94">
        <f>Global!E98</f>
        <v>1</v>
      </c>
      <c r="F98" s="53"/>
      <c r="G98" s="268"/>
      <c r="H98" s="53"/>
      <c r="I98" s="57"/>
      <c r="J98" s="30"/>
      <c r="K98" s="167"/>
      <c r="L98" s="167"/>
      <c r="M98" s="167"/>
      <c r="N98" s="167"/>
      <c r="O98" s="167"/>
      <c r="P98" s="167"/>
      <c r="Q98" s="167"/>
      <c r="R98" s="167"/>
      <c r="S98" s="167"/>
    </row>
    <row r="99" spans="1:19" ht="17.25" customHeight="1" x14ac:dyDescent="0.2">
      <c r="A99" s="54"/>
      <c r="B99" s="55"/>
      <c r="C99" s="55"/>
      <c r="D99" s="53"/>
      <c r="E99" s="268"/>
      <c r="F99" s="53"/>
      <c r="G99" s="268"/>
      <c r="H99" s="53"/>
      <c r="I99" s="57"/>
      <c r="J99" s="30"/>
      <c r="K99" s="167"/>
      <c r="L99" s="167"/>
      <c r="M99" s="167"/>
      <c r="N99" s="167"/>
      <c r="O99" s="167"/>
      <c r="P99" s="167"/>
      <c r="Q99" s="167"/>
      <c r="R99" s="167"/>
      <c r="S99" s="167"/>
    </row>
    <row r="100" spans="1:19" ht="17.25" customHeight="1" x14ac:dyDescent="0.2">
      <c r="A100" s="87" t="str">
        <f>Global!A100</f>
        <v>SEMIFINAL</v>
      </c>
      <c r="B100" s="55"/>
      <c r="C100" s="55"/>
      <c r="D100" s="53"/>
      <c r="E100" s="268"/>
      <c r="F100" s="53"/>
      <c r="G100" s="268"/>
      <c r="H100" s="53"/>
      <c r="I100" s="57"/>
      <c r="J100" s="30"/>
      <c r="K100" s="167"/>
      <c r="L100" s="167"/>
      <c r="M100" s="167"/>
      <c r="N100" s="167"/>
      <c r="O100" s="167"/>
      <c r="P100" s="167"/>
      <c r="Q100" s="167"/>
      <c r="R100" s="167"/>
      <c r="S100" s="167"/>
    </row>
    <row r="101" spans="1:19" ht="17.25" customHeight="1" x14ac:dyDescent="0.2">
      <c r="A101" s="83" t="str">
        <f>Global!A101</f>
        <v>Puntos por Marcador Atinado</v>
      </c>
      <c r="B101" s="83"/>
      <c r="C101" s="93"/>
      <c r="D101" s="83"/>
      <c r="E101" s="94">
        <f>Global!E101</f>
        <v>1</v>
      </c>
      <c r="F101" s="53"/>
      <c r="G101" s="268"/>
      <c r="H101" s="53"/>
      <c r="I101" s="57"/>
      <c r="J101" s="30"/>
      <c r="K101" s="167"/>
      <c r="L101" s="167"/>
      <c r="M101" s="167"/>
      <c r="N101" s="167"/>
      <c r="O101" s="167"/>
      <c r="P101" s="167"/>
      <c r="Q101" s="167"/>
      <c r="R101" s="167"/>
      <c r="S101" s="167"/>
    </row>
    <row r="102" spans="1:19" ht="17.25" customHeight="1" x14ac:dyDescent="0.2">
      <c r="A102" s="83" t="str">
        <f>Global!A102</f>
        <v>Puntos por Ganador/Empate Atinado</v>
      </c>
      <c r="B102" s="83"/>
      <c r="C102" s="93"/>
      <c r="D102" s="85"/>
      <c r="E102" s="94">
        <f>Global!E102</f>
        <v>7</v>
      </c>
      <c r="F102" s="53"/>
      <c r="G102" s="268"/>
      <c r="H102" s="53"/>
      <c r="I102" s="57"/>
      <c r="J102" s="30"/>
      <c r="K102" s="167"/>
      <c r="L102" s="167"/>
      <c r="M102" s="167"/>
      <c r="N102" s="167"/>
      <c r="O102" s="167"/>
      <c r="P102" s="167"/>
      <c r="Q102" s="167"/>
      <c r="R102" s="167"/>
      <c r="S102" s="167"/>
    </row>
    <row r="103" spans="1:19" ht="17.25" customHeight="1" x14ac:dyDescent="0.2">
      <c r="A103" s="83" t="str">
        <f>Global!A103</f>
        <v>Puntos por Ganador y Diferencia de Goles Atinado</v>
      </c>
      <c r="B103" s="84"/>
      <c r="C103" s="84"/>
      <c r="D103" s="85"/>
      <c r="E103" s="94">
        <f>Global!E103</f>
        <v>1</v>
      </c>
      <c r="F103" s="53"/>
      <c r="G103" s="268"/>
      <c r="H103" s="53"/>
      <c r="I103" s="57"/>
      <c r="J103" s="30"/>
      <c r="K103" s="167"/>
      <c r="L103" s="167"/>
      <c r="M103" s="167"/>
      <c r="N103" s="167"/>
      <c r="O103" s="167"/>
      <c r="P103" s="167"/>
      <c r="Q103" s="167"/>
      <c r="R103" s="167"/>
      <c r="S103" s="167"/>
    </row>
    <row r="104" spans="1:19" ht="17.25" customHeight="1" x14ac:dyDescent="0.2">
      <c r="A104" s="54"/>
      <c r="B104" s="55"/>
      <c r="C104" s="55"/>
      <c r="D104" s="53"/>
      <c r="E104" s="268"/>
      <c r="F104" s="53"/>
      <c r="G104" s="268"/>
      <c r="H104" s="53"/>
      <c r="I104" s="57"/>
      <c r="J104" s="30"/>
      <c r="K104" s="167"/>
      <c r="L104" s="167"/>
      <c r="M104" s="167"/>
      <c r="N104" s="167"/>
      <c r="O104" s="167"/>
      <c r="P104" s="167"/>
      <c r="Q104" s="167"/>
      <c r="R104" s="167"/>
      <c r="S104" s="167"/>
    </row>
    <row r="105" spans="1:19" ht="17.25" customHeight="1" x14ac:dyDescent="0.2">
      <c r="A105" s="87" t="str">
        <f>Global!A105</f>
        <v>TERCER LUGAR</v>
      </c>
      <c r="B105" s="55"/>
      <c r="C105" s="55"/>
      <c r="D105" s="53"/>
      <c r="E105" s="268"/>
      <c r="F105" s="53"/>
      <c r="G105" s="268"/>
      <c r="H105" s="53"/>
      <c r="I105" s="57"/>
      <c r="J105" s="30"/>
      <c r="K105" s="167"/>
      <c r="L105" s="167"/>
      <c r="M105" s="167"/>
      <c r="N105" s="167"/>
      <c r="O105" s="167"/>
      <c r="P105" s="167"/>
      <c r="Q105" s="167"/>
      <c r="R105" s="167"/>
      <c r="S105" s="167"/>
    </row>
    <row r="106" spans="1:19" ht="17.25" customHeight="1" x14ac:dyDescent="0.2">
      <c r="A106" s="83" t="str">
        <f>Global!A106</f>
        <v>Puntos por Marcador Atinado</v>
      </c>
      <c r="B106" s="83"/>
      <c r="C106" s="93"/>
      <c r="D106" s="83"/>
      <c r="E106" s="94">
        <f>Global!E106</f>
        <v>1</v>
      </c>
      <c r="F106" s="53"/>
      <c r="G106" s="268"/>
      <c r="H106" s="53"/>
      <c r="I106" s="57"/>
      <c r="J106" s="30"/>
      <c r="K106" s="167"/>
      <c r="L106" s="167"/>
      <c r="M106" s="167"/>
      <c r="N106" s="167"/>
      <c r="O106" s="167"/>
      <c r="P106" s="167"/>
      <c r="Q106" s="167"/>
      <c r="R106" s="167"/>
      <c r="S106" s="167"/>
    </row>
    <row r="107" spans="1:19" ht="17.25" customHeight="1" x14ac:dyDescent="0.2">
      <c r="A107" s="83" t="str">
        <f>Global!A107</f>
        <v>Puntos por Ganador/Empate Atinado</v>
      </c>
      <c r="B107" s="83"/>
      <c r="C107" s="93"/>
      <c r="D107" s="85"/>
      <c r="E107" s="94">
        <f>Global!E107</f>
        <v>8</v>
      </c>
      <c r="F107" s="53"/>
      <c r="G107" s="268"/>
      <c r="H107" s="53"/>
      <c r="I107" s="57"/>
      <c r="J107" s="30"/>
      <c r="K107" s="167"/>
      <c r="L107" s="167"/>
      <c r="M107" s="167"/>
      <c r="N107" s="167"/>
      <c r="O107" s="167"/>
      <c r="P107" s="167"/>
      <c r="Q107" s="167"/>
      <c r="R107" s="167"/>
      <c r="S107" s="167"/>
    </row>
    <row r="108" spans="1:19" ht="17.25" customHeight="1" x14ac:dyDescent="0.2">
      <c r="A108" s="83" t="str">
        <f>Global!A108</f>
        <v>Puntos por Ganador y Diferencia de Goles Atinado</v>
      </c>
      <c r="B108" s="84"/>
      <c r="C108" s="84"/>
      <c r="D108" s="85"/>
      <c r="E108" s="94">
        <f>Global!E108</f>
        <v>1</v>
      </c>
      <c r="F108" s="53"/>
      <c r="G108" s="268"/>
      <c r="H108" s="53"/>
      <c r="I108" s="57"/>
      <c r="J108" s="30"/>
      <c r="K108" s="167"/>
      <c r="L108" s="167"/>
      <c r="M108" s="167"/>
      <c r="N108" s="167"/>
      <c r="O108" s="167"/>
      <c r="P108" s="167"/>
      <c r="Q108" s="167"/>
      <c r="R108" s="167"/>
      <c r="S108" s="167"/>
    </row>
    <row r="109" spans="1:19" ht="17.25" customHeight="1" x14ac:dyDescent="0.2">
      <c r="A109" s="83"/>
      <c r="B109" s="84"/>
      <c r="C109" s="84"/>
      <c r="D109" s="85"/>
      <c r="E109" s="94"/>
      <c r="F109" s="53"/>
      <c r="G109" s="268"/>
      <c r="H109" s="53"/>
      <c r="I109" s="57"/>
      <c r="J109" s="30"/>
      <c r="K109" s="167"/>
      <c r="L109" s="167"/>
      <c r="M109" s="167"/>
      <c r="N109" s="167"/>
      <c r="O109" s="167"/>
      <c r="P109" s="167"/>
      <c r="Q109" s="167"/>
      <c r="R109" s="167"/>
      <c r="S109" s="167"/>
    </row>
    <row r="110" spans="1:19" ht="17.25" customHeight="1" x14ac:dyDescent="0.2">
      <c r="A110" s="87" t="str">
        <f>Global!A110</f>
        <v>FINAL</v>
      </c>
      <c r="B110" s="55"/>
      <c r="C110" s="55"/>
      <c r="D110" s="53"/>
      <c r="E110" s="268"/>
      <c r="F110" s="53"/>
      <c r="G110" s="268"/>
      <c r="H110" s="53"/>
      <c r="I110" s="57"/>
      <c r="J110" s="30"/>
      <c r="K110" s="167"/>
      <c r="L110" s="167"/>
      <c r="M110" s="167"/>
      <c r="N110" s="167"/>
      <c r="O110" s="167"/>
      <c r="P110" s="167"/>
      <c r="Q110" s="167"/>
      <c r="R110" s="167"/>
      <c r="S110" s="167"/>
    </row>
    <row r="111" spans="1:19" ht="17.25" customHeight="1" x14ac:dyDescent="0.2">
      <c r="A111" s="83" t="str">
        <f>Global!A111</f>
        <v>Puntos por Marcador Atinado</v>
      </c>
      <c r="B111" s="83"/>
      <c r="C111" s="93"/>
      <c r="D111" s="83"/>
      <c r="E111" s="94">
        <f>Global!E111</f>
        <v>1</v>
      </c>
      <c r="F111" s="53"/>
      <c r="G111" s="268"/>
      <c r="H111" s="53"/>
      <c r="I111" s="57"/>
      <c r="J111" s="30"/>
      <c r="K111" s="167"/>
      <c r="L111" s="167"/>
      <c r="M111" s="167"/>
      <c r="N111" s="167"/>
      <c r="O111" s="167"/>
      <c r="P111" s="167"/>
      <c r="Q111" s="167"/>
      <c r="R111" s="167"/>
      <c r="S111" s="167"/>
    </row>
    <row r="112" spans="1:19" ht="17.25" customHeight="1" x14ac:dyDescent="0.2">
      <c r="A112" s="83" t="str">
        <f>Global!A112</f>
        <v>Puntos por Ganador/Empate Atinado</v>
      </c>
      <c r="B112" s="83"/>
      <c r="C112" s="93"/>
      <c r="D112" s="85"/>
      <c r="E112" s="94">
        <f>Global!E112</f>
        <v>10</v>
      </c>
      <c r="F112" s="53"/>
      <c r="G112" s="268"/>
      <c r="H112" s="53"/>
      <c r="I112" s="57"/>
      <c r="J112" s="30"/>
      <c r="K112" s="167"/>
      <c r="L112" s="167"/>
      <c r="M112" s="167"/>
      <c r="N112" s="167"/>
      <c r="O112" s="167"/>
      <c r="P112" s="167"/>
      <c r="Q112" s="167"/>
      <c r="R112" s="167"/>
      <c r="S112" s="167"/>
    </row>
    <row r="113" spans="1:19" ht="17.25" customHeight="1" x14ac:dyDescent="0.2">
      <c r="A113" s="83" t="str">
        <f>Global!A113</f>
        <v>Puntos por Ganador y Diferencia de Goles Atinado</v>
      </c>
      <c r="B113" s="84"/>
      <c r="C113" s="84"/>
      <c r="D113" s="85"/>
      <c r="E113" s="94">
        <f>Global!E113</f>
        <v>1</v>
      </c>
      <c r="F113" s="53"/>
      <c r="G113" s="268"/>
      <c r="H113" s="53"/>
      <c r="I113" s="57"/>
      <c r="J113" s="30"/>
      <c r="K113" s="167"/>
      <c r="L113" s="167"/>
      <c r="M113" s="167"/>
      <c r="N113" s="167"/>
      <c r="O113" s="167"/>
      <c r="P113" s="167"/>
      <c r="Q113" s="167"/>
      <c r="R113" s="167"/>
      <c r="S113" s="167"/>
    </row>
    <row r="114" spans="1:19" ht="17.25" customHeight="1" x14ac:dyDescent="0.2">
      <c r="A114" s="54"/>
      <c r="B114" s="55"/>
      <c r="C114" s="55"/>
      <c r="D114" s="53"/>
      <c r="E114" s="268"/>
      <c r="F114" s="53"/>
      <c r="G114" s="268"/>
      <c r="H114" s="53"/>
      <c r="I114" s="57"/>
      <c r="J114" s="30"/>
      <c r="K114" s="167"/>
      <c r="L114" s="167"/>
      <c r="M114" s="167"/>
      <c r="N114" s="167"/>
      <c r="O114" s="167"/>
      <c r="P114" s="167"/>
      <c r="Q114" s="167"/>
      <c r="R114" s="167"/>
      <c r="S114" s="167"/>
    </row>
    <row r="115" spans="1:19" ht="17.25" customHeight="1" x14ac:dyDescent="0.2">
      <c r="A115" s="54"/>
      <c r="B115" s="55"/>
      <c r="C115" s="55"/>
      <c r="D115" s="53"/>
      <c r="E115" s="268"/>
      <c r="F115" s="53"/>
      <c r="G115" s="268"/>
      <c r="H115" s="53"/>
      <c r="I115" s="57"/>
      <c r="J115" s="30"/>
      <c r="K115" s="167"/>
      <c r="L115" s="167"/>
      <c r="M115" s="167"/>
      <c r="N115" s="167"/>
      <c r="O115" s="167"/>
      <c r="P115" s="167"/>
      <c r="Q115" s="167"/>
      <c r="R115" s="167"/>
      <c r="S115" s="167"/>
    </row>
    <row r="116" spans="1:19" ht="17.25" customHeight="1" x14ac:dyDescent="0.2">
      <c r="A116" s="54"/>
      <c r="B116" s="55"/>
      <c r="C116" s="55"/>
      <c r="D116" s="53"/>
      <c r="E116" s="268"/>
      <c r="F116" s="53"/>
      <c r="G116" s="268"/>
      <c r="H116" s="53"/>
      <c r="I116" s="57"/>
      <c r="J116" s="30"/>
      <c r="K116" s="167"/>
      <c r="L116" s="167"/>
      <c r="M116" s="167"/>
      <c r="N116" s="167"/>
      <c r="O116" s="167"/>
      <c r="P116" s="167"/>
      <c r="Q116" s="167"/>
      <c r="R116" s="167"/>
      <c r="S116" s="167"/>
    </row>
    <row r="117" spans="1:19" ht="17.25" customHeight="1" x14ac:dyDescent="0.2">
      <c r="A117" s="54"/>
      <c r="B117" s="55"/>
      <c r="C117" s="55"/>
      <c r="D117" s="53"/>
      <c r="E117" s="268"/>
      <c r="F117" s="53"/>
      <c r="G117" s="268"/>
      <c r="H117" s="53"/>
      <c r="I117" s="57"/>
      <c r="J117" s="30"/>
      <c r="K117" s="167"/>
      <c r="L117" s="167"/>
      <c r="M117" s="167"/>
      <c r="N117" s="167"/>
      <c r="O117" s="167"/>
      <c r="P117" s="167"/>
      <c r="Q117" s="167"/>
      <c r="R117" s="167"/>
      <c r="S117" s="167"/>
    </row>
    <row r="118" spans="1:19" ht="17.25" customHeight="1" x14ac:dyDescent="0.2">
      <c r="A118" s="54"/>
      <c r="B118" s="55"/>
      <c r="C118" s="55"/>
      <c r="D118" s="53"/>
      <c r="E118" s="268"/>
      <c r="F118" s="53"/>
      <c r="G118" s="268"/>
      <c r="H118" s="53"/>
      <c r="I118" s="57"/>
      <c r="J118" s="30"/>
      <c r="K118" s="167"/>
      <c r="L118" s="167"/>
      <c r="M118" s="167"/>
      <c r="N118" s="167"/>
      <c r="O118" s="167"/>
      <c r="P118" s="167"/>
      <c r="Q118" s="167"/>
      <c r="R118" s="167"/>
      <c r="S118" s="167"/>
    </row>
    <row r="119" spans="1:19" ht="17.25" customHeight="1" x14ac:dyDescent="0.2">
      <c r="A119" s="54"/>
      <c r="B119" s="55"/>
      <c r="C119" s="55"/>
      <c r="D119" s="53"/>
      <c r="E119" s="268"/>
      <c r="F119" s="53"/>
      <c r="G119" s="268"/>
      <c r="H119" s="53"/>
      <c r="I119" s="57"/>
      <c r="J119" s="30"/>
      <c r="K119" s="167"/>
      <c r="L119" s="167"/>
      <c r="M119" s="167"/>
      <c r="N119" s="167"/>
      <c r="O119" s="167"/>
      <c r="P119" s="167"/>
      <c r="Q119" s="167"/>
      <c r="R119" s="167"/>
      <c r="S119" s="167"/>
    </row>
    <row r="120" spans="1:19" ht="17.25" customHeight="1" x14ac:dyDescent="0.2">
      <c r="A120" s="54"/>
      <c r="B120" s="55"/>
      <c r="C120" s="55"/>
      <c r="D120" s="53"/>
      <c r="E120" s="268"/>
      <c r="F120" s="53"/>
      <c r="G120" s="268"/>
      <c r="H120" s="53"/>
      <c r="I120" s="57"/>
      <c r="J120" s="30"/>
      <c r="K120" s="167"/>
      <c r="L120" s="167"/>
      <c r="M120" s="167"/>
      <c r="N120" s="167"/>
      <c r="O120" s="167"/>
      <c r="P120" s="167"/>
      <c r="Q120" s="167"/>
      <c r="R120" s="167"/>
      <c r="S120" s="167"/>
    </row>
  </sheetData>
  <sheetProtection sheet="1" objects="1" scenarios="1"/>
  <mergeCells count="3">
    <mergeCell ref="A1:N1"/>
    <mergeCell ref="B3:D3"/>
    <mergeCell ref="B4:D4"/>
  </mergeCells>
  <dataValidations count="1">
    <dataValidation type="whole" allowBlank="1" showInputMessage="1" showErrorMessage="1" sqref="E3:E85 E114:E120 E89:E90 E94:E95 E99:E100 E104:E105 E110" xr:uid="{241A4158-AD99-4DFC-9294-E46F189E3E9C}">
      <formula1>0</formula1>
      <formula2>20</formula2>
    </dataValidation>
  </dataValidations>
  <hyperlinks>
    <hyperlink ref="A1:N1" location="Global!A1" display="Quiniela Mundial 2010" xr:uid="{0C12513B-EF41-4A74-87FD-9102518B1F91}"/>
  </hyperlinks>
  <pageMargins left="0.7" right="0.7" top="0.75" bottom="0.75" header="0.3" footer="0.3"/>
  <pageSetup orientation="portrait"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Sheet45"/>
  <dimension ref="A1:S120"/>
  <sheetViews>
    <sheetView workbookViewId="0">
      <selection activeCell="A2" sqref="A1:N1048576"/>
    </sheetView>
  </sheetViews>
  <sheetFormatPr defaultColWidth="9.140625" defaultRowHeight="17.25" customHeight="1" x14ac:dyDescent="0.2"/>
  <cols>
    <col min="1" max="1" width="12" style="270" customWidth="1"/>
    <col min="2" max="2" width="10.7109375" style="271" customWidth="1"/>
    <col min="3" max="3" width="6.85546875" style="271" bestFit="1" customWidth="1"/>
    <col min="4" max="4" width="12.42578125" style="157" customWidth="1"/>
    <col min="5" max="5" width="3.7109375" style="272" customWidth="1"/>
    <col min="6" max="6" width="5.42578125" style="157" customWidth="1"/>
    <col min="7" max="7" width="3.85546875" style="272" customWidth="1"/>
    <col min="8" max="8" width="13" style="157" customWidth="1"/>
    <col min="9" max="9" width="5.85546875" style="273" customWidth="1"/>
    <col min="10" max="10" width="3" style="10" customWidth="1"/>
    <col min="11" max="11" width="5" style="274" customWidth="1"/>
    <col min="12" max="12" width="5.28515625" style="274" customWidth="1"/>
    <col min="13" max="13" width="6.5703125" style="275" customWidth="1"/>
    <col min="14" max="14" width="7.7109375" style="10" bestFit="1" customWidth="1"/>
    <col min="15" max="16384" width="9.140625" style="157"/>
  </cols>
  <sheetData>
    <row r="1" spans="1:19" ht="26.25" customHeight="1" x14ac:dyDescent="0.35">
      <c r="A1" s="352" t="s">
        <v>82</v>
      </c>
      <c r="B1" s="352"/>
      <c r="C1" s="352"/>
      <c r="D1" s="352"/>
      <c r="E1" s="352"/>
      <c r="F1" s="352"/>
      <c r="G1" s="352"/>
      <c r="H1" s="352"/>
      <c r="I1" s="352"/>
      <c r="J1" s="352"/>
      <c r="K1" s="352"/>
      <c r="L1" s="352"/>
      <c r="M1" s="352"/>
      <c r="N1" s="352"/>
      <c r="O1" s="161"/>
      <c r="P1" s="161"/>
      <c r="Q1" s="161"/>
      <c r="R1" s="161"/>
      <c r="S1" s="161"/>
    </row>
    <row r="2" spans="1:19" ht="12.75" customHeight="1" x14ac:dyDescent="0.3">
      <c r="A2" s="28"/>
      <c r="B2" s="28"/>
      <c r="C2" s="28"/>
      <c r="D2" s="28"/>
      <c r="E2" s="1"/>
      <c r="F2" s="28"/>
      <c r="G2" s="1"/>
      <c r="H2" s="28"/>
      <c r="I2" s="28"/>
      <c r="J2" s="28"/>
      <c r="K2" s="33"/>
      <c r="L2" s="33"/>
      <c r="M2" s="28"/>
      <c r="N2" s="28"/>
      <c r="O2" s="161"/>
      <c r="P2" s="161"/>
      <c r="Q2" s="161"/>
      <c r="R2" s="161"/>
      <c r="S2" s="161"/>
    </row>
    <row r="3" spans="1:19" ht="17.25" customHeight="1" x14ac:dyDescent="0.2">
      <c r="A3" s="191" t="s">
        <v>17</v>
      </c>
      <c r="B3" s="353" t="s">
        <v>198</v>
      </c>
      <c r="C3" s="353"/>
      <c r="D3" s="353"/>
      <c r="E3" s="192"/>
      <c r="F3" s="193"/>
      <c r="G3" s="192"/>
      <c r="H3" s="194"/>
      <c r="I3" s="195"/>
      <c r="J3" s="29"/>
      <c r="K3" s="34"/>
      <c r="L3" s="34"/>
      <c r="M3" s="196"/>
      <c r="N3" s="29"/>
      <c r="O3" s="161"/>
      <c r="P3" s="161"/>
      <c r="Q3" s="161"/>
      <c r="R3" s="161"/>
      <c r="S3" s="161"/>
    </row>
    <row r="4" spans="1:19" ht="17.25" customHeight="1" thickBot="1" x14ac:dyDescent="0.25">
      <c r="A4" s="197" t="s">
        <v>18</v>
      </c>
      <c r="B4" s="354" t="s">
        <v>190</v>
      </c>
      <c r="C4" s="354"/>
      <c r="D4" s="354"/>
      <c r="E4" s="192"/>
      <c r="F4" s="196"/>
      <c r="G4" s="192"/>
      <c r="H4" s="196"/>
      <c r="I4" s="195"/>
      <c r="J4" s="29"/>
      <c r="K4" s="198"/>
      <c r="L4" s="198"/>
      <c r="M4" s="199"/>
      <c r="N4" s="29"/>
      <c r="O4" s="161"/>
      <c r="P4" s="161"/>
      <c r="Q4" s="161"/>
      <c r="R4" s="161"/>
      <c r="S4" s="161"/>
    </row>
    <row r="5" spans="1:19" ht="17.25" customHeight="1" thickBot="1" x14ac:dyDescent="0.25">
      <c r="A5" s="197"/>
      <c r="B5" s="200"/>
      <c r="C5" s="200"/>
      <c r="D5" s="201"/>
      <c r="E5" s="192"/>
      <c r="F5" s="196"/>
      <c r="G5" s="192"/>
      <c r="H5" s="196"/>
      <c r="I5" s="195"/>
      <c r="J5" s="29"/>
      <c r="K5" s="202" t="s">
        <v>19</v>
      </c>
      <c r="L5" s="203"/>
      <c r="M5" s="204"/>
      <c r="N5" s="29"/>
      <c r="O5" s="161"/>
      <c r="P5" s="161"/>
      <c r="Q5" s="161"/>
      <c r="R5" s="161"/>
      <c r="S5" s="161"/>
    </row>
    <row r="6" spans="1:19" s="168" customFormat="1" ht="34.5" customHeight="1" thickBot="1" x14ac:dyDescent="0.25">
      <c r="A6" s="205" t="s">
        <v>0</v>
      </c>
      <c r="B6" s="206" t="s">
        <v>1</v>
      </c>
      <c r="C6" s="206" t="s">
        <v>25</v>
      </c>
      <c r="D6" s="207" t="s">
        <v>2</v>
      </c>
      <c r="E6" s="208"/>
      <c r="F6" s="209" t="s">
        <v>20</v>
      </c>
      <c r="G6" s="208"/>
      <c r="H6" s="209" t="s">
        <v>3</v>
      </c>
      <c r="I6" s="209" t="s">
        <v>21</v>
      </c>
      <c r="J6" s="210"/>
      <c r="K6" s="211" t="s">
        <v>109</v>
      </c>
      <c r="L6" s="211" t="s">
        <v>112</v>
      </c>
      <c r="M6" s="212" t="s">
        <v>110</v>
      </c>
      <c r="N6" s="213" t="s">
        <v>111</v>
      </c>
      <c r="O6" s="165"/>
      <c r="P6" s="165"/>
      <c r="Q6" s="165"/>
      <c r="R6" s="165"/>
      <c r="S6" s="165"/>
    </row>
    <row r="7" spans="1:19" ht="17.25" customHeight="1" thickBot="1" x14ac:dyDescent="0.25">
      <c r="A7" s="214" t="str">
        <f>Global!A7</f>
        <v>GRUPO A (Group A)</v>
      </c>
      <c r="B7" s="215"/>
      <c r="C7" s="216"/>
      <c r="D7" s="215"/>
      <c r="E7" s="217"/>
      <c r="F7" s="215"/>
      <c r="G7" s="217"/>
      <c r="H7" s="215"/>
      <c r="I7" s="218"/>
      <c r="J7" s="77"/>
      <c r="K7" s="219"/>
      <c r="L7" s="219"/>
      <c r="M7" s="220"/>
      <c r="N7" s="221"/>
      <c r="O7" s="161"/>
      <c r="P7" s="161"/>
      <c r="Q7" s="161"/>
      <c r="R7" s="161"/>
      <c r="S7" s="161"/>
    </row>
    <row r="8" spans="1:19" s="158" customFormat="1" ht="30.95" customHeight="1" thickBot="1" x14ac:dyDescent="0.25">
      <c r="A8" s="276">
        <f>Global!A8</f>
        <v>44885</v>
      </c>
      <c r="B8" s="277">
        <f>Global!B8</f>
        <v>0.41666666666666669</v>
      </c>
      <c r="C8" s="278">
        <f>Global!C8</f>
        <v>1</v>
      </c>
      <c r="D8" s="279" t="str">
        <f>Global!D8</f>
        <v>Qatar</v>
      </c>
      <c r="E8" s="280">
        <v>3</v>
      </c>
      <c r="F8" s="281" t="s">
        <v>4</v>
      </c>
      <c r="G8" s="280">
        <v>1</v>
      </c>
      <c r="H8" s="282" t="str">
        <f>Global!H8</f>
        <v>Ecuador</v>
      </c>
      <c r="I8" s="283" t="str">
        <f t="shared" ref="I8:I13" si="0">IF(OR(E8="",G8=""),"",IF(E8&gt;G8,"L",IF(G8&gt;E8,"V","E")))</f>
        <v>L</v>
      </c>
      <c r="J8" s="284"/>
      <c r="K8" s="285">
        <f>IF(Global!E8="","",Global!E8)</f>
        <v>0</v>
      </c>
      <c r="L8" s="285">
        <f>IF(Global!G8="","",Global!G8)</f>
        <v>2</v>
      </c>
      <c r="M8" s="286" t="str">
        <f t="shared" ref="M8:M71" si="1">IF(OR(K8="",L8=""),"",IF(K8&gt;L8,"L",IF(L8&gt;K8,"V","E")))</f>
        <v>V</v>
      </c>
      <c r="N8" s="287">
        <f t="shared" ref="N8:N13" si="2">IF(M8="","",IF(AND(E8=K8,L8=G8),GPOSPuntosPorMarcador,0)+IF(M8=I8,GPOSPuntosPorGanador,0)+IF(E8-G8=K8-L8,GPOSPuntosPorDiferencia,0))</f>
        <v>0</v>
      </c>
      <c r="O8" s="166"/>
      <c r="P8" s="166"/>
      <c r="Q8" s="166"/>
      <c r="R8" s="166"/>
      <c r="S8" s="166"/>
    </row>
    <row r="9" spans="1:19" s="158" customFormat="1" ht="30.95" customHeight="1" thickBot="1" x14ac:dyDescent="0.25">
      <c r="A9" s="276">
        <f>Global!A9</f>
        <v>44886</v>
      </c>
      <c r="B9" s="288">
        <f>Global!B9</f>
        <v>0.41666666666666669</v>
      </c>
      <c r="C9" s="289">
        <f>Global!C9</f>
        <v>2</v>
      </c>
      <c r="D9" s="290" t="str">
        <f>Global!D9</f>
        <v>Senegal</v>
      </c>
      <c r="E9" s="291">
        <v>0</v>
      </c>
      <c r="F9" s="292" t="s">
        <v>4</v>
      </c>
      <c r="G9" s="291">
        <v>2</v>
      </c>
      <c r="H9" s="293" t="str">
        <f>Global!H9</f>
        <v>Holanda (Holland)</v>
      </c>
      <c r="I9" s="283" t="str">
        <f t="shared" si="0"/>
        <v>V</v>
      </c>
      <c r="J9" s="284"/>
      <c r="K9" s="285">
        <f>IF(Global!E9="","",Global!E9)</f>
        <v>0</v>
      </c>
      <c r="L9" s="285">
        <f>IF(Global!G9="","",Global!G9)</f>
        <v>2</v>
      </c>
      <c r="M9" s="294" t="str">
        <f t="shared" si="1"/>
        <v>V</v>
      </c>
      <c r="N9" s="287">
        <f t="shared" si="2"/>
        <v>3</v>
      </c>
      <c r="O9" s="166"/>
      <c r="P9" s="166"/>
      <c r="Q9" s="166"/>
      <c r="R9" s="166"/>
      <c r="S9" s="166"/>
    </row>
    <row r="10" spans="1:19" s="158" customFormat="1" ht="30.95" customHeight="1" thickBot="1" x14ac:dyDescent="0.25">
      <c r="A10" s="276">
        <f>Global!A10</f>
        <v>44890</v>
      </c>
      <c r="B10" s="288">
        <f>Global!B10</f>
        <v>0.29166666666666669</v>
      </c>
      <c r="C10" s="289">
        <f>Global!C10</f>
        <v>17</v>
      </c>
      <c r="D10" s="290" t="str">
        <f>Global!D10</f>
        <v>Qatar</v>
      </c>
      <c r="E10" s="291">
        <v>0</v>
      </c>
      <c r="F10" s="292" t="s">
        <v>4</v>
      </c>
      <c r="G10" s="291">
        <v>1</v>
      </c>
      <c r="H10" s="293" t="str">
        <f>Global!H10</f>
        <v>Senegal</v>
      </c>
      <c r="I10" s="283" t="str">
        <f t="shared" si="0"/>
        <v>V</v>
      </c>
      <c r="J10" s="284"/>
      <c r="K10" s="285">
        <f>IF(Global!E10="","",Global!E10)</f>
        <v>1</v>
      </c>
      <c r="L10" s="285">
        <f>IF(Global!G10="","",Global!G10)</f>
        <v>3</v>
      </c>
      <c r="M10" s="295" t="str">
        <f t="shared" si="1"/>
        <v>V</v>
      </c>
      <c r="N10" s="287">
        <f t="shared" si="2"/>
        <v>1</v>
      </c>
      <c r="O10" s="166"/>
      <c r="P10" s="166"/>
      <c r="Q10" s="166"/>
      <c r="R10" s="166"/>
      <c r="S10" s="166"/>
    </row>
    <row r="11" spans="1:19" s="158" customFormat="1" ht="30.95" customHeight="1" thickBot="1" x14ac:dyDescent="0.25">
      <c r="A11" s="276">
        <f>Global!A11</f>
        <v>44890</v>
      </c>
      <c r="B11" s="288">
        <f>Global!B11</f>
        <v>0.41666666666666669</v>
      </c>
      <c r="C11" s="289">
        <f>Global!C11</f>
        <v>18</v>
      </c>
      <c r="D11" s="290" t="str">
        <f>Global!D11</f>
        <v>Holanda (Holland)</v>
      </c>
      <c r="E11" s="291">
        <v>2</v>
      </c>
      <c r="F11" s="292" t="s">
        <v>4</v>
      </c>
      <c r="G11" s="291">
        <v>0</v>
      </c>
      <c r="H11" s="293" t="str">
        <f>Global!H11</f>
        <v>Ecuador</v>
      </c>
      <c r="I11" s="283" t="str">
        <f t="shared" si="0"/>
        <v>L</v>
      </c>
      <c r="J11" s="284"/>
      <c r="K11" s="285">
        <f>IF(Global!E11="","",Global!E11)</f>
        <v>1</v>
      </c>
      <c r="L11" s="285">
        <f>IF(Global!G11="","",Global!G11)</f>
        <v>1</v>
      </c>
      <c r="M11" s="296" t="str">
        <f t="shared" si="1"/>
        <v>E</v>
      </c>
      <c r="N11" s="287">
        <f t="shared" si="2"/>
        <v>0</v>
      </c>
      <c r="O11" s="166"/>
      <c r="P11" s="166"/>
      <c r="Q11" s="166"/>
      <c r="R11" s="166"/>
      <c r="S11" s="166"/>
    </row>
    <row r="12" spans="1:19" s="158" customFormat="1" ht="30.95" customHeight="1" thickBot="1" x14ac:dyDescent="0.25">
      <c r="A12" s="276">
        <f>Global!A12</f>
        <v>44894</v>
      </c>
      <c r="B12" s="288">
        <f>Global!B12</f>
        <v>0.375</v>
      </c>
      <c r="C12" s="289">
        <f>Global!C12</f>
        <v>33</v>
      </c>
      <c r="D12" s="290" t="str">
        <f>Global!D12</f>
        <v>Holanda (Holland)</v>
      </c>
      <c r="E12" s="291">
        <v>3</v>
      </c>
      <c r="F12" s="292" t="s">
        <v>4</v>
      </c>
      <c r="G12" s="291">
        <v>2</v>
      </c>
      <c r="H12" s="293" t="str">
        <f>Global!H12</f>
        <v>Qatar</v>
      </c>
      <c r="I12" s="283" t="str">
        <f t="shared" si="0"/>
        <v>L</v>
      </c>
      <c r="J12" s="284"/>
      <c r="K12" s="285">
        <f>IF(Global!E12="","",Global!E12)</f>
        <v>2</v>
      </c>
      <c r="L12" s="285">
        <f>IF(Global!G12="","",Global!G12)</f>
        <v>0</v>
      </c>
      <c r="M12" s="296" t="str">
        <f t="shared" si="1"/>
        <v>L</v>
      </c>
      <c r="N12" s="287">
        <f t="shared" si="2"/>
        <v>1</v>
      </c>
      <c r="O12" s="166"/>
      <c r="P12" s="166"/>
      <c r="Q12" s="166"/>
      <c r="R12" s="166"/>
      <c r="S12" s="166"/>
    </row>
    <row r="13" spans="1:19" s="158" customFormat="1" ht="30.95" customHeight="1" thickBot="1" x14ac:dyDescent="0.25">
      <c r="A13" s="276">
        <f>Global!A13</f>
        <v>44894</v>
      </c>
      <c r="B13" s="288">
        <f>Global!B13</f>
        <v>0.375</v>
      </c>
      <c r="C13" s="289">
        <f>Global!C13</f>
        <v>34</v>
      </c>
      <c r="D13" s="290" t="str">
        <f>Global!D13</f>
        <v>Ecuador</v>
      </c>
      <c r="E13" s="291">
        <v>1</v>
      </c>
      <c r="F13" s="292" t="s">
        <v>4</v>
      </c>
      <c r="G13" s="291">
        <v>1</v>
      </c>
      <c r="H13" s="293" t="str">
        <f>Global!H13</f>
        <v>Senegal</v>
      </c>
      <c r="I13" s="283" t="str">
        <f t="shared" si="0"/>
        <v>E</v>
      </c>
      <c r="J13" s="284"/>
      <c r="K13" s="285">
        <f>IF(Global!E13="","",Global!E13)</f>
        <v>1</v>
      </c>
      <c r="L13" s="285">
        <f>IF(Global!G13="","",Global!G13)</f>
        <v>2</v>
      </c>
      <c r="M13" s="296" t="str">
        <f t="shared" si="1"/>
        <v>V</v>
      </c>
      <c r="N13" s="287">
        <f t="shared" si="2"/>
        <v>0</v>
      </c>
      <c r="O13" s="166"/>
      <c r="P13" s="166"/>
      <c r="Q13" s="166"/>
      <c r="R13" s="166"/>
      <c r="S13" s="166"/>
    </row>
    <row r="14" spans="1:19" s="158" customFormat="1" ht="17.25" customHeight="1" thickBot="1" x14ac:dyDescent="0.25">
      <c r="A14" s="297" t="str">
        <f>Global!A14</f>
        <v>GRUPO B (Group B)</v>
      </c>
      <c r="B14" s="298"/>
      <c r="C14" s="299"/>
      <c r="D14" s="298"/>
      <c r="E14" s="300"/>
      <c r="F14" s="298"/>
      <c r="G14" s="300"/>
      <c r="H14" s="298"/>
      <c r="I14" s="301"/>
      <c r="J14" s="117"/>
      <c r="K14" s="302"/>
      <c r="L14" s="302"/>
      <c r="M14" s="303" t="str">
        <f t="shared" si="1"/>
        <v/>
      </c>
      <c r="N14" s="304"/>
      <c r="O14" s="166"/>
      <c r="P14" s="166"/>
      <c r="Q14" s="166"/>
      <c r="R14" s="166"/>
      <c r="S14" s="166"/>
    </row>
    <row r="15" spans="1:19" s="158" customFormat="1" ht="30.95" customHeight="1" thickBot="1" x14ac:dyDescent="0.25">
      <c r="A15" s="276">
        <f>Global!A15</f>
        <v>44886</v>
      </c>
      <c r="B15" s="305">
        <f>Global!B15</f>
        <v>0.29166666666666669</v>
      </c>
      <c r="C15" s="278">
        <f>Global!C15</f>
        <v>3</v>
      </c>
      <c r="D15" s="279" t="str">
        <f>Global!D15</f>
        <v>Inglaterra (England)</v>
      </c>
      <c r="E15" s="280">
        <v>2</v>
      </c>
      <c r="F15" s="281" t="s">
        <v>4</v>
      </c>
      <c r="G15" s="280">
        <v>0</v>
      </c>
      <c r="H15" s="282" t="str">
        <f>Global!H15</f>
        <v>Irán</v>
      </c>
      <c r="I15" s="283" t="str">
        <f t="shared" ref="I15:I20" si="3">IF(OR(E15="",G15=""),"",IF(E15&gt;G15,"L",IF(G15&gt;E15,"V","E")))</f>
        <v>L</v>
      </c>
      <c r="J15" s="284"/>
      <c r="K15" s="285">
        <f>IF(Global!E15="","",Global!E15)</f>
        <v>6</v>
      </c>
      <c r="L15" s="285">
        <f>IF(Global!G15="","",Global!G15)</f>
        <v>2</v>
      </c>
      <c r="M15" s="296" t="str">
        <f t="shared" si="1"/>
        <v>L</v>
      </c>
      <c r="N15" s="287">
        <f t="shared" ref="N15:N20" si="4">IF(M15="","",IF(AND(E15=K15,L15=G15),GPOSPuntosPorMarcador,0)+IF(M15=I15,GPOSPuntosPorGanador,0)+IF(E15-G15=K15-L15,GPOSPuntosPorDiferencia,0))</f>
        <v>1</v>
      </c>
      <c r="O15" s="166"/>
      <c r="P15" s="166"/>
      <c r="Q15" s="166"/>
      <c r="R15" s="166"/>
      <c r="S15" s="166"/>
    </row>
    <row r="16" spans="1:19" s="158" customFormat="1" ht="30.95" customHeight="1" thickBot="1" x14ac:dyDescent="0.25">
      <c r="A16" s="276">
        <f>Global!A16</f>
        <v>44886</v>
      </c>
      <c r="B16" s="306">
        <f>Global!B16</f>
        <v>0.54166666666666663</v>
      </c>
      <c r="C16" s="289">
        <f>Global!C16</f>
        <v>4</v>
      </c>
      <c r="D16" s="290" t="str">
        <f>Global!D16</f>
        <v>Estados Unidos (USA)</v>
      </c>
      <c r="E16" s="291">
        <v>1</v>
      </c>
      <c r="F16" s="292" t="s">
        <v>4</v>
      </c>
      <c r="G16" s="291">
        <v>2</v>
      </c>
      <c r="H16" s="293" t="str">
        <f>Global!H16</f>
        <v>Gales (Wales)</v>
      </c>
      <c r="I16" s="283" t="str">
        <f t="shared" si="3"/>
        <v>V</v>
      </c>
      <c r="J16" s="284"/>
      <c r="K16" s="285">
        <f>IF(Global!E16="","",Global!E16)</f>
        <v>1</v>
      </c>
      <c r="L16" s="285">
        <f>IF(Global!G16="","",Global!G16)</f>
        <v>1</v>
      </c>
      <c r="M16" s="296" t="str">
        <f t="shared" si="1"/>
        <v>E</v>
      </c>
      <c r="N16" s="287">
        <f t="shared" si="4"/>
        <v>0</v>
      </c>
      <c r="O16" s="166"/>
      <c r="P16" s="166"/>
      <c r="Q16" s="166"/>
      <c r="R16" s="166"/>
      <c r="S16" s="166"/>
    </row>
    <row r="17" spans="1:19" s="158" customFormat="1" ht="30.95" customHeight="1" thickBot="1" x14ac:dyDescent="0.25">
      <c r="A17" s="276">
        <f>Global!A17</f>
        <v>44890</v>
      </c>
      <c r="B17" s="306">
        <f>Global!B17</f>
        <v>0.54166666666666663</v>
      </c>
      <c r="C17" s="289">
        <f>Global!C17</f>
        <v>19</v>
      </c>
      <c r="D17" s="290" t="str">
        <f>Global!D17</f>
        <v>Inglaterra (England)</v>
      </c>
      <c r="E17" s="291">
        <v>3</v>
      </c>
      <c r="F17" s="292" t="s">
        <v>4</v>
      </c>
      <c r="G17" s="291">
        <v>1</v>
      </c>
      <c r="H17" s="293" t="str">
        <f>Global!H17</f>
        <v>Estados Unidos (USA)</v>
      </c>
      <c r="I17" s="283" t="str">
        <f t="shared" si="3"/>
        <v>L</v>
      </c>
      <c r="J17" s="284"/>
      <c r="K17" s="285">
        <f>IF(Global!E17="","",Global!E17)</f>
        <v>0</v>
      </c>
      <c r="L17" s="285">
        <f>IF(Global!G17="","",Global!G17)</f>
        <v>0</v>
      </c>
      <c r="M17" s="296" t="str">
        <f t="shared" si="1"/>
        <v>E</v>
      </c>
      <c r="N17" s="287">
        <f t="shared" si="4"/>
        <v>0</v>
      </c>
      <c r="O17" s="166"/>
      <c r="P17" s="166"/>
      <c r="Q17" s="166"/>
      <c r="R17" s="166"/>
      <c r="S17" s="166"/>
    </row>
    <row r="18" spans="1:19" s="158" customFormat="1" ht="30.95" customHeight="1" thickBot="1" x14ac:dyDescent="0.25">
      <c r="A18" s="276">
        <f>Global!A18</f>
        <v>44890</v>
      </c>
      <c r="B18" s="306">
        <f>Global!B18</f>
        <v>0.16666666666666666</v>
      </c>
      <c r="C18" s="289">
        <f>Global!C18</f>
        <v>20</v>
      </c>
      <c r="D18" s="290" t="str">
        <f>Global!D18</f>
        <v>Gales (Wales)</v>
      </c>
      <c r="E18" s="291">
        <v>2</v>
      </c>
      <c r="F18" s="292" t="s">
        <v>4</v>
      </c>
      <c r="G18" s="291">
        <v>0</v>
      </c>
      <c r="H18" s="293" t="str">
        <f>Global!H18</f>
        <v>Irán</v>
      </c>
      <c r="I18" s="283" t="str">
        <f t="shared" si="3"/>
        <v>L</v>
      </c>
      <c r="J18" s="284"/>
      <c r="K18" s="285">
        <f>IF(Global!E18="","",Global!E18)</f>
        <v>0</v>
      </c>
      <c r="L18" s="285">
        <f>IF(Global!G18="","",Global!G18)</f>
        <v>2</v>
      </c>
      <c r="M18" s="296" t="str">
        <f t="shared" si="1"/>
        <v>V</v>
      </c>
      <c r="N18" s="287">
        <f t="shared" si="4"/>
        <v>0</v>
      </c>
      <c r="O18" s="166"/>
      <c r="P18" s="166"/>
      <c r="Q18" s="166"/>
      <c r="R18" s="166"/>
      <c r="S18" s="166"/>
    </row>
    <row r="19" spans="1:19" s="158" customFormat="1" ht="30.95" customHeight="1" thickBot="1" x14ac:dyDescent="0.25">
      <c r="A19" s="276">
        <f>Global!A19</f>
        <v>44894</v>
      </c>
      <c r="B19" s="306">
        <f>Global!B19</f>
        <v>0.54166666666666663</v>
      </c>
      <c r="C19" s="289">
        <f>Global!C19</f>
        <v>35</v>
      </c>
      <c r="D19" s="290" t="str">
        <f>Global!D19</f>
        <v>Gales (Wales)</v>
      </c>
      <c r="E19" s="291">
        <v>1</v>
      </c>
      <c r="F19" s="292" t="s">
        <v>4</v>
      </c>
      <c r="G19" s="291">
        <v>2</v>
      </c>
      <c r="H19" s="293" t="str">
        <f>Global!H19</f>
        <v>Inglaterra (England)</v>
      </c>
      <c r="I19" s="283" t="str">
        <f t="shared" si="3"/>
        <v>V</v>
      </c>
      <c r="J19" s="284"/>
      <c r="K19" s="285">
        <f>IF(Global!E19="","",Global!E19)</f>
        <v>0</v>
      </c>
      <c r="L19" s="285">
        <f>IF(Global!G19="","",Global!G19)</f>
        <v>3</v>
      </c>
      <c r="M19" s="296" t="str">
        <f t="shared" si="1"/>
        <v>V</v>
      </c>
      <c r="N19" s="287">
        <f t="shared" si="4"/>
        <v>1</v>
      </c>
      <c r="O19" s="166"/>
      <c r="P19" s="166"/>
      <c r="Q19" s="166"/>
      <c r="R19" s="166"/>
      <c r="S19" s="166"/>
    </row>
    <row r="20" spans="1:19" s="158" customFormat="1" ht="30.95" customHeight="1" thickBot="1" x14ac:dyDescent="0.25">
      <c r="A20" s="276">
        <f>Global!A20</f>
        <v>44894</v>
      </c>
      <c r="B20" s="306">
        <f>Global!B20</f>
        <v>0.54166666666666663</v>
      </c>
      <c r="C20" s="289">
        <f>Global!C20</f>
        <v>36</v>
      </c>
      <c r="D20" s="290" t="str">
        <f>Global!D20</f>
        <v>Irán</v>
      </c>
      <c r="E20" s="291">
        <v>1</v>
      </c>
      <c r="F20" s="292" t="s">
        <v>4</v>
      </c>
      <c r="G20" s="291">
        <v>1</v>
      </c>
      <c r="H20" s="293" t="str">
        <f>Global!H20</f>
        <v>Estados Unidos (USA)</v>
      </c>
      <c r="I20" s="283" t="str">
        <f t="shared" si="3"/>
        <v>E</v>
      </c>
      <c r="J20" s="284"/>
      <c r="K20" s="285">
        <f>IF(Global!E20="","",Global!E20)</f>
        <v>0</v>
      </c>
      <c r="L20" s="285">
        <f>IF(Global!G20="","",Global!G20)</f>
        <v>1</v>
      </c>
      <c r="M20" s="296" t="str">
        <f t="shared" si="1"/>
        <v>V</v>
      </c>
      <c r="N20" s="287">
        <f t="shared" si="4"/>
        <v>0</v>
      </c>
      <c r="O20" s="166"/>
      <c r="P20" s="166"/>
      <c r="Q20" s="166"/>
      <c r="R20" s="166"/>
      <c r="S20" s="166"/>
    </row>
    <row r="21" spans="1:19" s="158" customFormat="1" ht="17.25" customHeight="1" thickBot="1" x14ac:dyDescent="0.25">
      <c r="A21" s="297" t="str">
        <f>Global!A21</f>
        <v>GRUPO C (Group C)</v>
      </c>
      <c r="B21" s="298"/>
      <c r="C21" s="299"/>
      <c r="D21" s="298"/>
      <c r="E21" s="300"/>
      <c r="F21" s="298"/>
      <c r="G21" s="300"/>
      <c r="H21" s="298"/>
      <c r="I21" s="301"/>
      <c r="J21" s="117"/>
      <c r="K21" s="302"/>
      <c r="L21" s="302"/>
      <c r="M21" s="303" t="str">
        <f t="shared" si="1"/>
        <v/>
      </c>
      <c r="N21" s="304"/>
      <c r="O21" s="166"/>
      <c r="P21" s="166"/>
      <c r="Q21" s="166"/>
      <c r="R21" s="166"/>
      <c r="S21" s="166"/>
    </row>
    <row r="22" spans="1:19" s="158" customFormat="1" ht="30.95" customHeight="1" thickBot="1" x14ac:dyDescent="0.25">
      <c r="A22" s="276">
        <f>Global!A22</f>
        <v>44887</v>
      </c>
      <c r="B22" s="305">
        <f>Global!B22</f>
        <v>0.16666666666666666</v>
      </c>
      <c r="C22" s="278">
        <f>Global!C22</f>
        <v>5</v>
      </c>
      <c r="D22" s="279" t="str">
        <f>Global!D22</f>
        <v>Argentina</v>
      </c>
      <c r="E22" s="280">
        <v>4</v>
      </c>
      <c r="F22" s="281" t="s">
        <v>4</v>
      </c>
      <c r="G22" s="280">
        <v>0</v>
      </c>
      <c r="H22" s="282" t="str">
        <f>Global!H22</f>
        <v>A. Saudita (Saudi A.)</v>
      </c>
      <c r="I22" s="283" t="str">
        <f t="shared" ref="I22:I27" si="5">IF(OR(E22="",G22=""),"",IF(E22&gt;G22,"L",IF(G22&gt;E22,"V","E")))</f>
        <v>L</v>
      </c>
      <c r="J22" s="284"/>
      <c r="K22" s="285">
        <f>IF(Global!E22="","",Global!E22)</f>
        <v>1</v>
      </c>
      <c r="L22" s="285">
        <f>IF(Global!G22="","",Global!G22)</f>
        <v>2</v>
      </c>
      <c r="M22" s="296" t="str">
        <f t="shared" si="1"/>
        <v>V</v>
      </c>
      <c r="N22" s="287">
        <f t="shared" ref="N22:N27" si="6">IF(M22="","",IF(AND(E22=K22,L22=G22),GPOSPuntosPorMarcador,0)+IF(M22=I22,GPOSPuntosPorGanador,0)+IF(E22-G22=K22-L22,GPOSPuntosPorDiferencia,0))</f>
        <v>0</v>
      </c>
      <c r="O22" s="166"/>
      <c r="P22" s="166"/>
      <c r="Q22" s="166"/>
      <c r="R22" s="166"/>
      <c r="S22" s="166"/>
    </row>
    <row r="23" spans="1:19" s="158" customFormat="1" ht="30.95" customHeight="1" thickBot="1" x14ac:dyDescent="0.25">
      <c r="A23" s="276">
        <f>Global!A23</f>
        <v>44887</v>
      </c>
      <c r="B23" s="306">
        <f>Global!B23</f>
        <v>0.41666666666666669</v>
      </c>
      <c r="C23" s="289">
        <f>Global!C23</f>
        <v>6</v>
      </c>
      <c r="D23" s="290" t="str">
        <f>Global!D23</f>
        <v>México</v>
      </c>
      <c r="E23" s="291">
        <v>1</v>
      </c>
      <c r="F23" s="292" t="s">
        <v>4</v>
      </c>
      <c r="G23" s="291">
        <v>1</v>
      </c>
      <c r="H23" s="293" t="str">
        <f>Global!H23</f>
        <v>Polonia (Poland)</v>
      </c>
      <c r="I23" s="283" t="str">
        <f t="shared" si="5"/>
        <v>E</v>
      </c>
      <c r="J23" s="284"/>
      <c r="K23" s="285">
        <f>IF(Global!E23="","",Global!E23)</f>
        <v>0</v>
      </c>
      <c r="L23" s="285">
        <f>IF(Global!G23="","",Global!G23)</f>
        <v>0</v>
      </c>
      <c r="M23" s="296" t="str">
        <f t="shared" si="1"/>
        <v>E</v>
      </c>
      <c r="N23" s="287">
        <f t="shared" si="6"/>
        <v>2</v>
      </c>
      <c r="O23" s="166"/>
      <c r="P23" s="166"/>
      <c r="Q23" s="166"/>
      <c r="R23" s="166"/>
      <c r="S23" s="166"/>
    </row>
    <row r="24" spans="1:19" s="158" customFormat="1" ht="30.95" customHeight="1" thickBot="1" x14ac:dyDescent="0.25">
      <c r="A24" s="276">
        <f>Global!A24</f>
        <v>44891</v>
      </c>
      <c r="B24" s="306">
        <f>Global!B24</f>
        <v>0.54166666666666663</v>
      </c>
      <c r="C24" s="289">
        <f>Global!C24</f>
        <v>22</v>
      </c>
      <c r="D24" s="290" t="str">
        <f>Global!D24</f>
        <v>Argentina</v>
      </c>
      <c r="E24" s="291">
        <v>2</v>
      </c>
      <c r="F24" s="292" t="s">
        <v>4</v>
      </c>
      <c r="G24" s="291">
        <v>0</v>
      </c>
      <c r="H24" s="293" t="str">
        <f>Global!H24</f>
        <v>México</v>
      </c>
      <c r="I24" s="283" t="str">
        <f t="shared" si="5"/>
        <v>L</v>
      </c>
      <c r="J24" s="284"/>
      <c r="K24" s="285">
        <f>IF(Global!E24="","",Global!E24)</f>
        <v>2</v>
      </c>
      <c r="L24" s="285">
        <f>IF(Global!G24="","",Global!G24)</f>
        <v>0</v>
      </c>
      <c r="M24" s="296" t="str">
        <f t="shared" si="1"/>
        <v>L</v>
      </c>
      <c r="N24" s="287">
        <f t="shared" si="6"/>
        <v>3</v>
      </c>
      <c r="O24" s="166"/>
      <c r="P24" s="166"/>
      <c r="Q24" s="166"/>
      <c r="R24" s="166"/>
      <c r="S24" s="166"/>
    </row>
    <row r="25" spans="1:19" s="158" customFormat="1" ht="30.95" customHeight="1" thickBot="1" x14ac:dyDescent="0.25">
      <c r="A25" s="276">
        <f>Global!A25</f>
        <v>44891</v>
      </c>
      <c r="B25" s="306">
        <f>Global!B25</f>
        <v>0.29166666666666669</v>
      </c>
      <c r="C25" s="289">
        <f>Global!C25</f>
        <v>23</v>
      </c>
      <c r="D25" s="290" t="str">
        <f>Global!D25</f>
        <v>Polonia (Poland)</v>
      </c>
      <c r="E25" s="291">
        <v>1</v>
      </c>
      <c r="F25" s="292" t="s">
        <v>4</v>
      </c>
      <c r="G25" s="291">
        <v>0</v>
      </c>
      <c r="H25" s="293" t="str">
        <f>Global!H25</f>
        <v>A. Saudita (Saudi A.)</v>
      </c>
      <c r="I25" s="283" t="str">
        <f t="shared" si="5"/>
        <v>L</v>
      </c>
      <c r="J25" s="284"/>
      <c r="K25" s="285">
        <f>IF(Global!E25="","",Global!E25)</f>
        <v>2</v>
      </c>
      <c r="L25" s="285">
        <f>IF(Global!G25="","",Global!G25)</f>
        <v>0</v>
      </c>
      <c r="M25" s="296" t="str">
        <f t="shared" si="1"/>
        <v>L</v>
      </c>
      <c r="N25" s="287">
        <f t="shared" si="6"/>
        <v>1</v>
      </c>
      <c r="O25" s="166"/>
      <c r="P25" s="166"/>
      <c r="Q25" s="166"/>
      <c r="R25" s="166"/>
      <c r="S25" s="166"/>
    </row>
    <row r="26" spans="1:19" s="158" customFormat="1" ht="30.95" customHeight="1" thickBot="1" x14ac:dyDescent="0.25">
      <c r="A26" s="276">
        <f>Global!A26</f>
        <v>44895</v>
      </c>
      <c r="B26" s="306">
        <f>Global!B26</f>
        <v>0.54166666666666663</v>
      </c>
      <c r="C26" s="289">
        <f>Global!C26</f>
        <v>37</v>
      </c>
      <c r="D26" s="290" t="str">
        <f>Global!D26</f>
        <v>Polonia (Poland)</v>
      </c>
      <c r="E26" s="291">
        <v>1</v>
      </c>
      <c r="F26" s="292" t="s">
        <v>4</v>
      </c>
      <c r="G26" s="291">
        <v>3</v>
      </c>
      <c r="H26" s="293" t="str">
        <f>Global!H26</f>
        <v>Argentina</v>
      </c>
      <c r="I26" s="283" t="str">
        <f t="shared" si="5"/>
        <v>V</v>
      </c>
      <c r="J26" s="284"/>
      <c r="K26" s="285">
        <f>IF(Global!E26="","",Global!E26)</f>
        <v>0</v>
      </c>
      <c r="L26" s="285">
        <f>IF(Global!G26="","",Global!G26)</f>
        <v>2</v>
      </c>
      <c r="M26" s="296" t="str">
        <f t="shared" si="1"/>
        <v>V</v>
      </c>
      <c r="N26" s="287">
        <f t="shared" si="6"/>
        <v>2</v>
      </c>
      <c r="O26" s="166"/>
      <c r="P26" s="166"/>
      <c r="Q26" s="166"/>
      <c r="R26" s="166"/>
      <c r="S26" s="166"/>
    </row>
    <row r="27" spans="1:19" s="158" customFormat="1" ht="30.95" customHeight="1" thickBot="1" x14ac:dyDescent="0.25">
      <c r="A27" s="276">
        <f>Global!A27</f>
        <v>44895</v>
      </c>
      <c r="B27" s="306">
        <f>Global!B27</f>
        <v>0.54166666666666663</v>
      </c>
      <c r="C27" s="289">
        <f>Global!C27</f>
        <v>38</v>
      </c>
      <c r="D27" s="290" t="str">
        <f>Global!D27</f>
        <v>A. Saudita (Saudi A.)</v>
      </c>
      <c r="E27" s="291">
        <v>0</v>
      </c>
      <c r="F27" s="292" t="s">
        <v>4</v>
      </c>
      <c r="G27" s="291">
        <v>2</v>
      </c>
      <c r="H27" s="293" t="str">
        <f>Global!H27</f>
        <v>México</v>
      </c>
      <c r="I27" s="283" t="str">
        <f t="shared" si="5"/>
        <v>V</v>
      </c>
      <c r="J27" s="284"/>
      <c r="K27" s="285">
        <f>IF(Global!E27="","",Global!E27)</f>
        <v>1</v>
      </c>
      <c r="L27" s="285">
        <f>IF(Global!G27="","",Global!G27)</f>
        <v>2</v>
      </c>
      <c r="M27" s="296" t="str">
        <f t="shared" si="1"/>
        <v>V</v>
      </c>
      <c r="N27" s="287">
        <f t="shared" si="6"/>
        <v>1</v>
      </c>
      <c r="O27" s="166"/>
      <c r="P27" s="166"/>
      <c r="Q27" s="166"/>
      <c r="R27" s="166"/>
      <c r="S27" s="166"/>
    </row>
    <row r="28" spans="1:19" s="158" customFormat="1" ht="17.25" customHeight="1" thickBot="1" x14ac:dyDescent="0.25">
      <c r="A28" s="297" t="str">
        <f>Global!A28</f>
        <v>GRUPO D (Group D )</v>
      </c>
      <c r="B28" s="298"/>
      <c r="C28" s="299"/>
      <c r="D28" s="298"/>
      <c r="E28" s="300"/>
      <c r="F28" s="298"/>
      <c r="G28" s="300"/>
      <c r="H28" s="298"/>
      <c r="I28" s="301"/>
      <c r="J28" s="117"/>
      <c r="K28" s="302"/>
      <c r="L28" s="302"/>
      <c r="M28" s="303" t="str">
        <f t="shared" si="1"/>
        <v/>
      </c>
      <c r="N28" s="304"/>
      <c r="O28" s="166"/>
      <c r="P28" s="166"/>
      <c r="Q28" s="166"/>
      <c r="R28" s="166"/>
      <c r="S28" s="166"/>
    </row>
    <row r="29" spans="1:19" s="158" customFormat="1" ht="30.95" customHeight="1" thickBot="1" x14ac:dyDescent="0.25">
      <c r="A29" s="276">
        <f>Global!A29</f>
        <v>44887</v>
      </c>
      <c r="B29" s="305">
        <f>Global!B29</f>
        <v>0.54166666666666663</v>
      </c>
      <c r="C29" s="278">
        <f>Global!C29</f>
        <v>7</v>
      </c>
      <c r="D29" s="279" t="str">
        <f>Global!D29</f>
        <v>Francia (France)</v>
      </c>
      <c r="E29" s="280">
        <v>3</v>
      </c>
      <c r="F29" s="281" t="s">
        <v>4</v>
      </c>
      <c r="G29" s="280">
        <v>0</v>
      </c>
      <c r="H29" s="282" t="str">
        <f>Global!H29</f>
        <v>Australia</v>
      </c>
      <c r="I29" s="283" t="str">
        <f t="shared" ref="I29:I34" si="7">IF(OR(E29="",G29=""),"",IF(E29&gt;G29,"L",IF(G29&gt;E29,"V","E")))</f>
        <v>L</v>
      </c>
      <c r="J29" s="284"/>
      <c r="K29" s="285">
        <f>IF(Global!E29="","",Global!E29)</f>
        <v>4</v>
      </c>
      <c r="L29" s="285">
        <f>IF(Global!G29="","",Global!G29)</f>
        <v>1</v>
      </c>
      <c r="M29" s="296" t="str">
        <f t="shared" si="1"/>
        <v>L</v>
      </c>
      <c r="N29" s="287">
        <f t="shared" ref="N29:N34" si="8">IF(M29="","",IF(AND(E29=K29,L29=G29),GPOSPuntosPorMarcador,0)+IF(M29=I29,GPOSPuntosPorGanador,0)+IF(E29-G29=K29-L29,GPOSPuntosPorDiferencia,0))</f>
        <v>2</v>
      </c>
      <c r="O29" s="166"/>
      <c r="P29" s="166"/>
      <c r="Q29" s="166"/>
      <c r="R29" s="166"/>
      <c r="S29" s="166"/>
    </row>
    <row r="30" spans="1:19" s="158" customFormat="1" ht="30.95" customHeight="1" thickBot="1" x14ac:dyDescent="0.25">
      <c r="A30" s="276">
        <f>Global!A30</f>
        <v>44887</v>
      </c>
      <c r="B30" s="306">
        <f>Global!B30</f>
        <v>0.29166666666666669</v>
      </c>
      <c r="C30" s="289">
        <f>Global!C30</f>
        <v>8</v>
      </c>
      <c r="D30" s="290" t="str">
        <f>Global!D30</f>
        <v>Dinamarca (Denmark)</v>
      </c>
      <c r="E30" s="291">
        <v>2</v>
      </c>
      <c r="F30" s="292" t="s">
        <v>4</v>
      </c>
      <c r="G30" s="291">
        <v>1</v>
      </c>
      <c r="H30" s="293" t="str">
        <f>Global!H30</f>
        <v>Túnez (Tunisia)</v>
      </c>
      <c r="I30" s="283" t="str">
        <f t="shared" si="7"/>
        <v>L</v>
      </c>
      <c r="J30" s="284"/>
      <c r="K30" s="285">
        <f>IF(Global!E30="","",Global!E30)</f>
        <v>0</v>
      </c>
      <c r="L30" s="285">
        <f>IF(Global!G30="","",Global!G30)</f>
        <v>0</v>
      </c>
      <c r="M30" s="296" t="str">
        <f t="shared" si="1"/>
        <v>E</v>
      </c>
      <c r="N30" s="287">
        <f t="shared" si="8"/>
        <v>0</v>
      </c>
      <c r="O30" s="166"/>
      <c r="P30" s="166"/>
      <c r="Q30" s="166"/>
      <c r="R30" s="166"/>
      <c r="S30" s="166"/>
    </row>
    <row r="31" spans="1:19" s="158" customFormat="1" ht="30.95" customHeight="1" thickBot="1" x14ac:dyDescent="0.25">
      <c r="A31" s="276">
        <f>Global!A31</f>
        <v>44891</v>
      </c>
      <c r="B31" s="306">
        <f>Global!B31</f>
        <v>0.41666666666666669</v>
      </c>
      <c r="C31" s="289">
        <f>Global!C31</f>
        <v>21</v>
      </c>
      <c r="D31" s="290" t="str">
        <f>Global!D31</f>
        <v>Francia (France)</v>
      </c>
      <c r="E31" s="291">
        <v>1</v>
      </c>
      <c r="F31" s="292" t="s">
        <v>4</v>
      </c>
      <c r="G31" s="291">
        <v>1</v>
      </c>
      <c r="H31" s="293" t="str">
        <f>Global!H31</f>
        <v>Dinamarca (Denmark)</v>
      </c>
      <c r="I31" s="283" t="str">
        <f t="shared" si="7"/>
        <v>E</v>
      </c>
      <c r="J31" s="284"/>
      <c r="K31" s="285">
        <f>IF(Global!E31="","",Global!E31)</f>
        <v>2</v>
      </c>
      <c r="L31" s="285">
        <f>IF(Global!G31="","",Global!G31)</f>
        <v>1</v>
      </c>
      <c r="M31" s="296" t="str">
        <f t="shared" si="1"/>
        <v>L</v>
      </c>
      <c r="N31" s="287">
        <f t="shared" si="8"/>
        <v>0</v>
      </c>
      <c r="O31" s="166"/>
      <c r="P31" s="166"/>
      <c r="Q31" s="166"/>
      <c r="R31" s="166"/>
      <c r="S31" s="166"/>
    </row>
    <row r="32" spans="1:19" s="158" customFormat="1" ht="30.95" customHeight="1" thickBot="1" x14ac:dyDescent="0.25">
      <c r="A32" s="276">
        <f>Global!A32</f>
        <v>44891</v>
      </c>
      <c r="B32" s="306">
        <f>Global!B32</f>
        <v>0.16666666666666666</v>
      </c>
      <c r="C32" s="289">
        <f>Global!C32</f>
        <v>24</v>
      </c>
      <c r="D32" s="290" t="str">
        <f>Global!D32</f>
        <v>Túnez (Tunisia)</v>
      </c>
      <c r="E32" s="291">
        <v>2</v>
      </c>
      <c r="F32" s="292" t="s">
        <v>4</v>
      </c>
      <c r="G32" s="291">
        <v>2</v>
      </c>
      <c r="H32" s="293" t="str">
        <f>Global!H32</f>
        <v>Australia</v>
      </c>
      <c r="I32" s="283" t="str">
        <f t="shared" si="7"/>
        <v>E</v>
      </c>
      <c r="J32" s="284"/>
      <c r="K32" s="285">
        <f>IF(Global!E32="","",Global!E32)</f>
        <v>0</v>
      </c>
      <c r="L32" s="285">
        <f>IF(Global!G32="","",Global!G32)</f>
        <v>1</v>
      </c>
      <c r="M32" s="296" t="str">
        <f t="shared" si="1"/>
        <v>V</v>
      </c>
      <c r="N32" s="287">
        <f t="shared" si="8"/>
        <v>0</v>
      </c>
      <c r="O32" s="166"/>
      <c r="P32" s="166"/>
      <c r="Q32" s="166"/>
      <c r="R32" s="166"/>
      <c r="S32" s="166"/>
    </row>
    <row r="33" spans="1:19" s="158" customFormat="1" ht="30.95" customHeight="1" thickBot="1" x14ac:dyDescent="0.25">
      <c r="A33" s="276">
        <f>Global!A33</f>
        <v>44895</v>
      </c>
      <c r="B33" s="306">
        <f>Global!B33</f>
        <v>0.375</v>
      </c>
      <c r="C33" s="289">
        <f>Global!C33</f>
        <v>39</v>
      </c>
      <c r="D33" s="290" t="str">
        <f>Global!D33</f>
        <v>Túnez (Tunisia)</v>
      </c>
      <c r="E33" s="291">
        <v>0</v>
      </c>
      <c r="F33" s="292" t="s">
        <v>4</v>
      </c>
      <c r="G33" s="291">
        <v>2</v>
      </c>
      <c r="H33" s="293" t="str">
        <f>Global!H33</f>
        <v>Francia (France)</v>
      </c>
      <c r="I33" s="283" t="str">
        <f t="shared" si="7"/>
        <v>V</v>
      </c>
      <c r="J33" s="284"/>
      <c r="K33" s="285">
        <f>IF(Global!E33="","",Global!E33)</f>
        <v>1</v>
      </c>
      <c r="L33" s="285">
        <f>IF(Global!G33="","",Global!G33)</f>
        <v>0</v>
      </c>
      <c r="M33" s="296" t="str">
        <f t="shared" si="1"/>
        <v>L</v>
      </c>
      <c r="N33" s="287">
        <f t="shared" si="8"/>
        <v>0</v>
      </c>
      <c r="O33" s="166"/>
      <c r="P33" s="166"/>
      <c r="Q33" s="166"/>
      <c r="R33" s="166"/>
      <c r="S33" s="166"/>
    </row>
    <row r="34" spans="1:19" s="158" customFormat="1" ht="30.95" customHeight="1" thickBot="1" x14ac:dyDescent="0.25">
      <c r="A34" s="276">
        <f>Global!A34</f>
        <v>44895</v>
      </c>
      <c r="B34" s="306">
        <f>Global!B34</f>
        <v>0.375</v>
      </c>
      <c r="C34" s="289">
        <f>Global!C34</f>
        <v>40</v>
      </c>
      <c r="D34" s="290" t="str">
        <f>Global!D34</f>
        <v>Australia</v>
      </c>
      <c r="E34" s="291">
        <v>1</v>
      </c>
      <c r="F34" s="292" t="s">
        <v>4</v>
      </c>
      <c r="G34" s="291">
        <v>3</v>
      </c>
      <c r="H34" s="293" t="str">
        <f>Global!H34</f>
        <v>Dinamarca (Denmark)</v>
      </c>
      <c r="I34" s="283" t="str">
        <f t="shared" si="7"/>
        <v>V</v>
      </c>
      <c r="J34" s="284"/>
      <c r="K34" s="285">
        <f>IF(Global!E34="","",Global!E34)</f>
        <v>1</v>
      </c>
      <c r="L34" s="285">
        <f>IF(Global!G34="","",Global!G34)</f>
        <v>0</v>
      </c>
      <c r="M34" s="296" t="str">
        <f t="shared" si="1"/>
        <v>L</v>
      </c>
      <c r="N34" s="287">
        <f t="shared" si="8"/>
        <v>0</v>
      </c>
      <c r="O34" s="166"/>
      <c r="P34" s="166"/>
      <c r="Q34" s="166"/>
      <c r="R34" s="166"/>
      <c r="S34" s="166"/>
    </row>
    <row r="35" spans="1:19" s="158" customFormat="1" ht="17.25" customHeight="1" thickBot="1" x14ac:dyDescent="0.25">
      <c r="A35" s="297" t="str">
        <f>Global!A35</f>
        <v>Grupo E  (Group  E)</v>
      </c>
      <c r="B35" s="298"/>
      <c r="C35" s="299"/>
      <c r="D35" s="298"/>
      <c r="E35" s="300"/>
      <c r="F35" s="298"/>
      <c r="G35" s="300"/>
      <c r="H35" s="298"/>
      <c r="I35" s="301"/>
      <c r="J35" s="117"/>
      <c r="K35" s="302"/>
      <c r="L35" s="302"/>
      <c r="M35" s="303" t="str">
        <f t="shared" si="1"/>
        <v/>
      </c>
      <c r="N35" s="304"/>
      <c r="O35" s="166"/>
      <c r="P35" s="166"/>
      <c r="Q35" s="166"/>
      <c r="R35" s="166"/>
      <c r="S35" s="166"/>
    </row>
    <row r="36" spans="1:19" s="158" customFormat="1" ht="30.95" customHeight="1" thickBot="1" x14ac:dyDescent="0.25">
      <c r="A36" s="276">
        <f>Global!A36</f>
        <v>44888</v>
      </c>
      <c r="B36" s="305">
        <f>Global!B36</f>
        <v>0.41666666666666669</v>
      </c>
      <c r="C36" s="278">
        <f>Global!C36</f>
        <v>9</v>
      </c>
      <c r="D36" s="279" t="str">
        <f>Global!D36</f>
        <v>España (Spain)</v>
      </c>
      <c r="E36" s="280">
        <v>4</v>
      </c>
      <c r="F36" s="281" t="s">
        <v>4</v>
      </c>
      <c r="G36" s="280">
        <v>1</v>
      </c>
      <c r="H36" s="282" t="str">
        <f>Global!H36</f>
        <v>Costa Rica</v>
      </c>
      <c r="I36" s="283" t="str">
        <f t="shared" ref="I36:I41" si="9">IF(OR(E36="",G36=""),"",IF(E36&gt;G36,"L",IF(G36&gt;E36,"V","E")))</f>
        <v>L</v>
      </c>
      <c r="J36" s="284"/>
      <c r="K36" s="285">
        <f>IF(Global!E36="","",Global!E36)</f>
        <v>7</v>
      </c>
      <c r="L36" s="285">
        <f>IF(Global!G36="","",Global!G36)</f>
        <v>0</v>
      </c>
      <c r="M36" s="296" t="str">
        <f t="shared" si="1"/>
        <v>L</v>
      </c>
      <c r="N36" s="287">
        <f t="shared" ref="N36:N41" si="10">IF(M36="","",IF(AND(E36=K36,L36=G36),GPOSPuntosPorMarcador,0)+IF(M36=I36,GPOSPuntosPorGanador,0)+IF(E36-G36=K36-L36,GPOSPuntosPorDiferencia,0))</f>
        <v>1</v>
      </c>
      <c r="O36" s="166"/>
      <c r="P36" s="166"/>
      <c r="Q36" s="166"/>
      <c r="R36" s="166"/>
      <c r="S36" s="166"/>
    </row>
    <row r="37" spans="1:19" s="158" customFormat="1" ht="30.95" customHeight="1" thickBot="1" x14ac:dyDescent="0.25">
      <c r="A37" s="276">
        <f>Global!A37</f>
        <v>44888</v>
      </c>
      <c r="B37" s="306">
        <f>Global!B37</f>
        <v>0.29166666666666669</v>
      </c>
      <c r="C37" s="289">
        <f>Global!C37</f>
        <v>10</v>
      </c>
      <c r="D37" s="290" t="str">
        <f>Global!D37</f>
        <v>Alemania (Germany)</v>
      </c>
      <c r="E37" s="291">
        <v>1</v>
      </c>
      <c r="F37" s="292" t="s">
        <v>4</v>
      </c>
      <c r="G37" s="291">
        <v>0</v>
      </c>
      <c r="H37" s="293" t="str">
        <f>Global!H37</f>
        <v>Japón (Japan)</v>
      </c>
      <c r="I37" s="283" t="str">
        <f t="shared" si="9"/>
        <v>L</v>
      </c>
      <c r="J37" s="284"/>
      <c r="K37" s="285">
        <f>IF(Global!E37="","",Global!E37)</f>
        <v>1</v>
      </c>
      <c r="L37" s="285">
        <f>IF(Global!G37="","",Global!G37)</f>
        <v>2</v>
      </c>
      <c r="M37" s="296" t="str">
        <f t="shared" si="1"/>
        <v>V</v>
      </c>
      <c r="N37" s="287">
        <f t="shared" si="10"/>
        <v>0</v>
      </c>
      <c r="O37" s="166"/>
      <c r="P37" s="166"/>
      <c r="Q37" s="166"/>
      <c r="R37" s="166"/>
      <c r="S37" s="166"/>
    </row>
    <row r="38" spans="1:19" s="158" customFormat="1" ht="30.95" customHeight="1" thickBot="1" x14ac:dyDescent="0.25">
      <c r="A38" s="276">
        <f>Global!A38</f>
        <v>44892</v>
      </c>
      <c r="B38" s="306">
        <f>Global!B38</f>
        <v>0.54166666666666663</v>
      </c>
      <c r="C38" s="289">
        <f>Global!C38</f>
        <v>25</v>
      </c>
      <c r="D38" s="290" t="str">
        <f>Global!D38</f>
        <v>España (Spain)</v>
      </c>
      <c r="E38" s="291">
        <v>2</v>
      </c>
      <c r="F38" s="292" t="s">
        <v>4</v>
      </c>
      <c r="G38" s="291">
        <v>2</v>
      </c>
      <c r="H38" s="293" t="str">
        <f>Global!H38</f>
        <v>Alemania (Germany)</v>
      </c>
      <c r="I38" s="283" t="str">
        <f t="shared" si="9"/>
        <v>E</v>
      </c>
      <c r="J38" s="284"/>
      <c r="K38" s="285">
        <f>IF(Global!E38="","",Global!E38)</f>
        <v>1</v>
      </c>
      <c r="L38" s="285">
        <f>IF(Global!G38="","",Global!G38)</f>
        <v>1</v>
      </c>
      <c r="M38" s="296" t="str">
        <f t="shared" si="1"/>
        <v>E</v>
      </c>
      <c r="N38" s="287">
        <f t="shared" si="10"/>
        <v>2</v>
      </c>
      <c r="O38" s="166"/>
      <c r="P38" s="166"/>
      <c r="Q38" s="166"/>
      <c r="R38" s="166"/>
      <c r="S38" s="166"/>
    </row>
    <row r="39" spans="1:19" s="158" customFormat="1" ht="30.95" customHeight="1" thickBot="1" x14ac:dyDescent="0.25">
      <c r="A39" s="276">
        <f>Global!A39</f>
        <v>44892</v>
      </c>
      <c r="B39" s="306">
        <f>Global!B39</f>
        <v>0.16666666666666666</v>
      </c>
      <c r="C39" s="289">
        <f>Global!C39</f>
        <v>26</v>
      </c>
      <c r="D39" s="290" t="str">
        <f>Global!D39</f>
        <v>Japón (Japan)</v>
      </c>
      <c r="E39" s="280">
        <v>1</v>
      </c>
      <c r="F39" s="292" t="s">
        <v>4</v>
      </c>
      <c r="G39" s="280">
        <v>0</v>
      </c>
      <c r="H39" s="293" t="str">
        <f>Global!H39</f>
        <v>Costa Rica</v>
      </c>
      <c r="I39" s="283" t="str">
        <f t="shared" si="9"/>
        <v>L</v>
      </c>
      <c r="J39" s="284"/>
      <c r="K39" s="285">
        <f>IF(Global!E39="","",Global!E39)</f>
        <v>0</v>
      </c>
      <c r="L39" s="285">
        <f>IF(Global!G39="","",Global!G39)</f>
        <v>1</v>
      </c>
      <c r="M39" s="296" t="str">
        <f t="shared" si="1"/>
        <v>V</v>
      </c>
      <c r="N39" s="287">
        <f t="shared" si="10"/>
        <v>0</v>
      </c>
      <c r="O39" s="166"/>
      <c r="P39" s="166"/>
      <c r="Q39" s="166"/>
      <c r="R39" s="166"/>
      <c r="S39" s="166"/>
    </row>
    <row r="40" spans="1:19" s="158" customFormat="1" ht="30.95" customHeight="1" thickBot="1" x14ac:dyDescent="0.25">
      <c r="A40" s="276">
        <f>Global!A40</f>
        <v>44896</v>
      </c>
      <c r="B40" s="306">
        <f>Global!B40</f>
        <v>0.54166666666666663</v>
      </c>
      <c r="C40" s="289">
        <f>Global!C40</f>
        <v>43</v>
      </c>
      <c r="D40" s="290" t="str">
        <f>Global!D40</f>
        <v>Japón (Japan)</v>
      </c>
      <c r="E40" s="307">
        <v>2</v>
      </c>
      <c r="F40" s="292" t="s">
        <v>4</v>
      </c>
      <c r="G40" s="307">
        <v>3</v>
      </c>
      <c r="H40" s="293" t="str">
        <f>Global!H40</f>
        <v>España (Spain)</v>
      </c>
      <c r="I40" s="283" t="str">
        <f t="shared" si="9"/>
        <v>V</v>
      </c>
      <c r="J40" s="284"/>
      <c r="K40" s="285">
        <f>IF(Global!E40="","",Global!E40)</f>
        <v>2</v>
      </c>
      <c r="L40" s="285">
        <f>IF(Global!G40="","",Global!G40)</f>
        <v>1</v>
      </c>
      <c r="M40" s="296" t="str">
        <f t="shared" si="1"/>
        <v>L</v>
      </c>
      <c r="N40" s="287">
        <f t="shared" si="10"/>
        <v>0</v>
      </c>
      <c r="O40" s="166"/>
      <c r="P40" s="166"/>
      <c r="Q40" s="166"/>
      <c r="R40" s="166"/>
      <c r="S40" s="166"/>
    </row>
    <row r="41" spans="1:19" s="158" customFormat="1" ht="30.95" customHeight="1" thickBot="1" x14ac:dyDescent="0.25">
      <c r="A41" s="276">
        <f>Global!A41</f>
        <v>44896</v>
      </c>
      <c r="B41" s="306">
        <f>Global!B41</f>
        <v>0.54166666666666663</v>
      </c>
      <c r="C41" s="289">
        <f>Global!C41</f>
        <v>44</v>
      </c>
      <c r="D41" s="290" t="str">
        <f>Global!D41</f>
        <v>Costa Rica</v>
      </c>
      <c r="E41" s="280">
        <v>0</v>
      </c>
      <c r="F41" s="292" t="s">
        <v>4</v>
      </c>
      <c r="G41" s="280">
        <v>2</v>
      </c>
      <c r="H41" s="293" t="str">
        <f>Global!H41</f>
        <v>Alemania (Germany)</v>
      </c>
      <c r="I41" s="283" t="str">
        <f t="shared" si="9"/>
        <v>V</v>
      </c>
      <c r="J41" s="284"/>
      <c r="K41" s="285">
        <f>IF(Global!E41="","",Global!E41)</f>
        <v>2</v>
      </c>
      <c r="L41" s="285">
        <f>IF(Global!G41="","",Global!G41)</f>
        <v>4</v>
      </c>
      <c r="M41" s="296" t="str">
        <f t="shared" si="1"/>
        <v>V</v>
      </c>
      <c r="N41" s="287">
        <f t="shared" si="10"/>
        <v>2</v>
      </c>
      <c r="O41" s="166"/>
      <c r="P41" s="166"/>
      <c r="Q41" s="166"/>
      <c r="R41" s="166"/>
      <c r="S41" s="166"/>
    </row>
    <row r="42" spans="1:19" s="158" customFormat="1" ht="17.25" customHeight="1" thickBot="1" x14ac:dyDescent="0.25">
      <c r="A42" s="297" t="str">
        <f>Global!A42</f>
        <v>GRUPO F (Group F )</v>
      </c>
      <c r="B42" s="298"/>
      <c r="C42" s="299"/>
      <c r="D42" s="298"/>
      <c r="E42" s="300"/>
      <c r="F42" s="298"/>
      <c r="G42" s="300"/>
      <c r="H42" s="298"/>
      <c r="I42" s="301"/>
      <c r="J42" s="117"/>
      <c r="K42" s="302"/>
      <c r="L42" s="302"/>
      <c r="M42" s="303" t="str">
        <f t="shared" si="1"/>
        <v/>
      </c>
      <c r="N42" s="304"/>
      <c r="O42" s="166"/>
      <c r="P42" s="166"/>
      <c r="Q42" s="166"/>
      <c r="R42" s="166"/>
      <c r="S42" s="166"/>
    </row>
    <row r="43" spans="1:19" s="158" customFormat="1" ht="30.95" customHeight="1" thickBot="1" x14ac:dyDescent="0.25">
      <c r="A43" s="276">
        <f>Global!A43</f>
        <v>44888</v>
      </c>
      <c r="B43" s="305">
        <f>Global!B43</f>
        <v>0.54166666666666663</v>
      </c>
      <c r="C43" s="278">
        <f>Global!C43</f>
        <v>11</v>
      </c>
      <c r="D43" s="279" t="str">
        <f>Global!D43</f>
        <v>Bélgica (Belgium)</v>
      </c>
      <c r="E43" s="280">
        <v>3</v>
      </c>
      <c r="F43" s="281" t="s">
        <v>4</v>
      </c>
      <c r="G43" s="280">
        <v>1</v>
      </c>
      <c r="H43" s="282" t="str">
        <f>Global!H43</f>
        <v>Canada</v>
      </c>
      <c r="I43" s="283" t="str">
        <f t="shared" ref="I43:I48" si="11">IF(OR(E43="",G43=""),"",IF(E43&gt;G43,"L",IF(G43&gt;E43,"V","E")))</f>
        <v>L</v>
      </c>
      <c r="J43" s="284"/>
      <c r="K43" s="285">
        <f>IF(Global!E43="","",Global!E43)</f>
        <v>1</v>
      </c>
      <c r="L43" s="285">
        <f>IF(Global!G43="","",Global!G43)</f>
        <v>0</v>
      </c>
      <c r="M43" s="296" t="str">
        <f t="shared" si="1"/>
        <v>L</v>
      </c>
      <c r="N43" s="287">
        <f t="shared" ref="N43:N48" si="12">IF(M43="","",IF(AND(E43=K43,L43=G43),GPOSPuntosPorMarcador,0)+IF(M43=I43,GPOSPuntosPorGanador,0)+IF(E43-G43=K43-L43,GPOSPuntosPorDiferencia,0))</f>
        <v>1</v>
      </c>
      <c r="O43" s="166"/>
      <c r="P43" s="166"/>
      <c r="Q43" s="166"/>
      <c r="R43" s="166"/>
      <c r="S43" s="166"/>
    </row>
    <row r="44" spans="1:19" s="158" customFormat="1" ht="30.95" customHeight="1" thickBot="1" x14ac:dyDescent="0.25">
      <c r="A44" s="276">
        <f>Global!A44</f>
        <v>44888</v>
      </c>
      <c r="B44" s="306">
        <f>Global!B44</f>
        <v>0.16666666666666666</v>
      </c>
      <c r="C44" s="289">
        <f>Global!C44</f>
        <v>12</v>
      </c>
      <c r="D44" s="290" t="str">
        <f>Global!D44</f>
        <v>Marruecos (Morocco)</v>
      </c>
      <c r="E44" s="291">
        <v>0</v>
      </c>
      <c r="F44" s="292" t="s">
        <v>4</v>
      </c>
      <c r="G44" s="291">
        <v>1</v>
      </c>
      <c r="H44" s="293" t="str">
        <f>Global!H44</f>
        <v>Croacia</v>
      </c>
      <c r="I44" s="283" t="str">
        <f t="shared" si="11"/>
        <v>V</v>
      </c>
      <c r="J44" s="284"/>
      <c r="K44" s="285">
        <f>IF(Global!E44="","",Global!E44)</f>
        <v>0</v>
      </c>
      <c r="L44" s="285">
        <f>IF(Global!G44="","",Global!G44)</f>
        <v>0</v>
      </c>
      <c r="M44" s="296" t="str">
        <f t="shared" si="1"/>
        <v>E</v>
      </c>
      <c r="N44" s="287">
        <f t="shared" si="12"/>
        <v>0</v>
      </c>
      <c r="O44" s="166"/>
      <c r="P44" s="166"/>
      <c r="Q44" s="166"/>
      <c r="R44" s="166"/>
      <c r="S44" s="166"/>
    </row>
    <row r="45" spans="1:19" s="158" customFormat="1" ht="30.95" customHeight="1" thickBot="1" x14ac:dyDescent="0.25">
      <c r="A45" s="276">
        <f>Global!A45</f>
        <v>44892</v>
      </c>
      <c r="B45" s="306">
        <f>Global!B45</f>
        <v>0.29166666666666669</v>
      </c>
      <c r="C45" s="289">
        <f>Global!C45</f>
        <v>27</v>
      </c>
      <c r="D45" s="290" t="str">
        <f>Global!D45</f>
        <v>Bélgica (Belgium)</v>
      </c>
      <c r="E45" s="291">
        <v>2</v>
      </c>
      <c r="F45" s="292" t="s">
        <v>4</v>
      </c>
      <c r="G45" s="291">
        <v>0</v>
      </c>
      <c r="H45" s="293" t="str">
        <f>Global!H45</f>
        <v>Marruecos (Morocco)</v>
      </c>
      <c r="I45" s="283" t="str">
        <f t="shared" si="11"/>
        <v>L</v>
      </c>
      <c r="J45" s="284"/>
      <c r="K45" s="285">
        <f>IF(Global!E45="","",Global!E45)</f>
        <v>0</v>
      </c>
      <c r="L45" s="285">
        <f>IF(Global!G45="","",Global!G45)</f>
        <v>2</v>
      </c>
      <c r="M45" s="296" t="str">
        <f t="shared" si="1"/>
        <v>V</v>
      </c>
      <c r="N45" s="287">
        <f t="shared" si="12"/>
        <v>0</v>
      </c>
      <c r="O45" s="166"/>
      <c r="P45" s="166"/>
      <c r="Q45" s="166"/>
      <c r="R45" s="166"/>
      <c r="S45" s="166"/>
    </row>
    <row r="46" spans="1:19" s="158" customFormat="1" ht="30.95" customHeight="1" thickBot="1" x14ac:dyDescent="0.25">
      <c r="A46" s="276">
        <f>Global!A46</f>
        <v>44892</v>
      </c>
      <c r="B46" s="306">
        <f>Global!B46</f>
        <v>0.41666666666666669</v>
      </c>
      <c r="C46" s="289">
        <f>Global!C46</f>
        <v>28</v>
      </c>
      <c r="D46" s="290" t="str">
        <f>Global!D46</f>
        <v>Croacia</v>
      </c>
      <c r="E46" s="291">
        <v>1</v>
      </c>
      <c r="F46" s="292" t="s">
        <v>4</v>
      </c>
      <c r="G46" s="291">
        <v>1</v>
      </c>
      <c r="H46" s="293" t="str">
        <f>Global!H46</f>
        <v>Canada</v>
      </c>
      <c r="I46" s="283" t="str">
        <f t="shared" si="11"/>
        <v>E</v>
      </c>
      <c r="J46" s="284"/>
      <c r="K46" s="285">
        <f>IF(Global!E46="","",Global!E46)</f>
        <v>4</v>
      </c>
      <c r="L46" s="285">
        <f>IF(Global!G46="","",Global!G46)</f>
        <v>1</v>
      </c>
      <c r="M46" s="296" t="str">
        <f t="shared" si="1"/>
        <v>L</v>
      </c>
      <c r="N46" s="287">
        <f t="shared" si="12"/>
        <v>0</v>
      </c>
      <c r="O46" s="166"/>
      <c r="P46" s="166"/>
      <c r="Q46" s="166"/>
      <c r="R46" s="166"/>
      <c r="S46" s="166"/>
    </row>
    <row r="47" spans="1:19" s="158" customFormat="1" ht="30.95" customHeight="1" thickBot="1" x14ac:dyDescent="0.25">
      <c r="A47" s="276">
        <f>Global!A47</f>
        <v>44896</v>
      </c>
      <c r="B47" s="306">
        <f>Global!B47</f>
        <v>0.375</v>
      </c>
      <c r="C47" s="289">
        <f>Global!C47</f>
        <v>41</v>
      </c>
      <c r="D47" s="290" t="str">
        <f>Global!D47</f>
        <v>Croacia</v>
      </c>
      <c r="E47" s="291">
        <v>2</v>
      </c>
      <c r="F47" s="292" t="s">
        <v>4</v>
      </c>
      <c r="G47" s="291">
        <v>3</v>
      </c>
      <c r="H47" s="293" t="str">
        <f>Global!H47</f>
        <v>Bélgica (Belgium)</v>
      </c>
      <c r="I47" s="283" t="str">
        <f t="shared" si="11"/>
        <v>V</v>
      </c>
      <c r="J47" s="284"/>
      <c r="K47" s="285">
        <f>IF(Global!E47="","",Global!E47)</f>
        <v>0</v>
      </c>
      <c r="L47" s="285">
        <f>IF(Global!G47="","",Global!G47)</f>
        <v>0</v>
      </c>
      <c r="M47" s="296" t="str">
        <f t="shared" si="1"/>
        <v>E</v>
      </c>
      <c r="N47" s="287">
        <f t="shared" si="12"/>
        <v>0</v>
      </c>
      <c r="O47" s="166"/>
      <c r="P47" s="166"/>
      <c r="Q47" s="166"/>
      <c r="R47" s="166"/>
      <c r="S47" s="166"/>
    </row>
    <row r="48" spans="1:19" s="158" customFormat="1" ht="30.95" customHeight="1" thickBot="1" x14ac:dyDescent="0.25">
      <c r="A48" s="276">
        <f>Global!A48</f>
        <v>44896</v>
      </c>
      <c r="B48" s="306">
        <f>Global!B48</f>
        <v>0.375</v>
      </c>
      <c r="C48" s="289">
        <f>Global!C48</f>
        <v>42</v>
      </c>
      <c r="D48" s="308" t="str">
        <f>Global!D48</f>
        <v>Canada</v>
      </c>
      <c r="E48" s="291">
        <v>3</v>
      </c>
      <c r="F48" s="309" t="s">
        <v>4</v>
      </c>
      <c r="G48" s="291">
        <v>1</v>
      </c>
      <c r="H48" s="310" t="str">
        <f>Global!H48</f>
        <v>Marruecos (Morocco)</v>
      </c>
      <c r="I48" s="283" t="str">
        <f t="shared" si="11"/>
        <v>L</v>
      </c>
      <c r="J48" s="311"/>
      <c r="K48" s="285">
        <f>IF(Global!E48="","",Global!E48)</f>
        <v>1</v>
      </c>
      <c r="L48" s="285">
        <f>IF(Global!G48="","",Global!G48)</f>
        <v>2</v>
      </c>
      <c r="M48" s="286" t="str">
        <f t="shared" si="1"/>
        <v>V</v>
      </c>
      <c r="N48" s="287">
        <f t="shared" si="12"/>
        <v>0</v>
      </c>
      <c r="O48" s="166"/>
      <c r="P48" s="166"/>
      <c r="Q48" s="166"/>
      <c r="R48" s="166"/>
      <c r="S48" s="166"/>
    </row>
    <row r="49" spans="1:19" s="158" customFormat="1" ht="17.25" customHeight="1" thickBot="1" x14ac:dyDescent="0.25">
      <c r="A49" s="297" t="str">
        <f>Global!A49</f>
        <v>GRUPO G (Group  G)</v>
      </c>
      <c r="B49" s="298"/>
      <c r="C49" s="299"/>
      <c r="D49" s="298"/>
      <c r="E49" s="300"/>
      <c r="F49" s="298"/>
      <c r="G49" s="300"/>
      <c r="H49" s="298"/>
      <c r="I49" s="301"/>
      <c r="J49" s="117"/>
      <c r="K49" s="302"/>
      <c r="L49" s="302"/>
      <c r="M49" s="303" t="str">
        <f t="shared" si="1"/>
        <v/>
      </c>
      <c r="N49" s="304"/>
      <c r="O49" s="166"/>
      <c r="P49" s="166"/>
      <c r="Q49" s="166"/>
      <c r="R49" s="166"/>
      <c r="S49" s="166"/>
    </row>
    <row r="50" spans="1:19" s="158" customFormat="1" ht="30.95" customHeight="1" thickBot="1" x14ac:dyDescent="0.25">
      <c r="A50" s="276">
        <f>Global!A50</f>
        <v>44889</v>
      </c>
      <c r="B50" s="305">
        <f>Global!B50</f>
        <v>0.54166666666666663</v>
      </c>
      <c r="C50" s="278">
        <f>Global!C50</f>
        <v>13</v>
      </c>
      <c r="D50" s="279" t="str">
        <f>Global!D50</f>
        <v>Brasil (Brazil)</v>
      </c>
      <c r="E50" s="280">
        <v>2</v>
      </c>
      <c r="F50" s="281" t="s">
        <v>4</v>
      </c>
      <c r="G50" s="280">
        <v>0</v>
      </c>
      <c r="H50" s="282" t="str">
        <f>Global!H50</f>
        <v>Serbia</v>
      </c>
      <c r="I50" s="283" t="str">
        <f t="shared" ref="I50:I55" si="13">IF(OR(E50="",G50=""),"",IF(E50&gt;G50,"L",IF(G50&gt;E50,"V","E")))</f>
        <v>L</v>
      </c>
      <c r="J50" s="284"/>
      <c r="K50" s="285">
        <f>IF(Global!E50="","",Global!E50)</f>
        <v>2</v>
      </c>
      <c r="L50" s="285">
        <f>IF(Global!G50="","",Global!G50)</f>
        <v>0</v>
      </c>
      <c r="M50" s="296" t="str">
        <f t="shared" si="1"/>
        <v>L</v>
      </c>
      <c r="N50" s="287">
        <f t="shared" ref="N50:N55" si="14">IF(M50="","",IF(AND(E50=K50,L50=G50),GPOSPuntosPorMarcador,0)+IF(M50=I50,GPOSPuntosPorGanador,0)+IF(E50-G50=K50-L50,GPOSPuntosPorDiferencia,0))</f>
        <v>3</v>
      </c>
      <c r="O50" s="166"/>
      <c r="P50" s="166"/>
      <c r="Q50" s="166"/>
      <c r="R50" s="166"/>
      <c r="S50" s="166"/>
    </row>
    <row r="51" spans="1:19" s="158" customFormat="1" ht="30.95" customHeight="1" thickBot="1" x14ac:dyDescent="0.25">
      <c r="A51" s="276">
        <f>Global!A51</f>
        <v>44889</v>
      </c>
      <c r="B51" s="306">
        <f>Global!B51</f>
        <v>0.16666666666666666</v>
      </c>
      <c r="C51" s="289">
        <f>Global!C51</f>
        <v>14</v>
      </c>
      <c r="D51" s="290" t="str">
        <f>Global!D51</f>
        <v>Suiza (Switzerland)</v>
      </c>
      <c r="E51" s="291">
        <v>1</v>
      </c>
      <c r="F51" s="292" t="s">
        <v>4</v>
      </c>
      <c r="G51" s="291">
        <v>0</v>
      </c>
      <c r="H51" s="293" t="str">
        <f>Global!H51</f>
        <v>Camerún (Cameroon)</v>
      </c>
      <c r="I51" s="283" t="str">
        <f t="shared" si="13"/>
        <v>L</v>
      </c>
      <c r="J51" s="284"/>
      <c r="K51" s="285">
        <f>IF(Global!E51="","",Global!E51)</f>
        <v>1</v>
      </c>
      <c r="L51" s="285">
        <f>IF(Global!G51="","",Global!G51)</f>
        <v>0</v>
      </c>
      <c r="M51" s="296" t="str">
        <f t="shared" si="1"/>
        <v>L</v>
      </c>
      <c r="N51" s="287">
        <f t="shared" si="14"/>
        <v>3</v>
      </c>
      <c r="O51" s="166"/>
      <c r="P51" s="166"/>
      <c r="Q51" s="166"/>
      <c r="R51" s="166"/>
      <c r="S51" s="166"/>
    </row>
    <row r="52" spans="1:19" s="158" customFormat="1" ht="30.95" customHeight="1" thickBot="1" x14ac:dyDescent="0.25">
      <c r="A52" s="276">
        <f>Global!A52</f>
        <v>44893</v>
      </c>
      <c r="B52" s="306">
        <f>Global!B52</f>
        <v>0.41666666666666669</v>
      </c>
      <c r="C52" s="289">
        <f>Global!C52</f>
        <v>29</v>
      </c>
      <c r="D52" s="290" t="str">
        <f>Global!D52</f>
        <v>Brasil (Brazil)</v>
      </c>
      <c r="E52" s="291">
        <v>3</v>
      </c>
      <c r="F52" s="292" t="s">
        <v>4</v>
      </c>
      <c r="G52" s="291">
        <v>1</v>
      </c>
      <c r="H52" s="293" t="str">
        <f>Global!H52</f>
        <v>Suiza (Switzerland)</v>
      </c>
      <c r="I52" s="283" t="str">
        <f t="shared" si="13"/>
        <v>L</v>
      </c>
      <c r="J52" s="284"/>
      <c r="K52" s="285">
        <f>IF(Global!E52="","",Global!E52)</f>
        <v>1</v>
      </c>
      <c r="L52" s="285">
        <f>IF(Global!G52="","",Global!G52)</f>
        <v>0</v>
      </c>
      <c r="M52" s="296" t="str">
        <f t="shared" si="1"/>
        <v>L</v>
      </c>
      <c r="N52" s="287">
        <f t="shared" si="14"/>
        <v>1</v>
      </c>
      <c r="O52" s="166"/>
      <c r="P52" s="166"/>
      <c r="Q52" s="166"/>
      <c r="R52" s="166"/>
      <c r="S52" s="166"/>
    </row>
    <row r="53" spans="1:19" s="158" customFormat="1" ht="30.95" customHeight="1" thickBot="1" x14ac:dyDescent="0.25">
      <c r="A53" s="276">
        <f>Global!A53</f>
        <v>44893</v>
      </c>
      <c r="B53" s="306">
        <f>Global!B53</f>
        <v>0.16666666666666666</v>
      </c>
      <c r="C53" s="289">
        <f>Global!C53</f>
        <v>30</v>
      </c>
      <c r="D53" s="290" t="str">
        <f>Global!D53</f>
        <v>Camerún (Cameroon)</v>
      </c>
      <c r="E53" s="291">
        <v>3</v>
      </c>
      <c r="F53" s="292" t="s">
        <v>4</v>
      </c>
      <c r="G53" s="291">
        <v>2</v>
      </c>
      <c r="H53" s="293" t="str">
        <f>Global!H53</f>
        <v>Serbia</v>
      </c>
      <c r="I53" s="283" t="str">
        <f t="shared" si="13"/>
        <v>L</v>
      </c>
      <c r="J53" s="284"/>
      <c r="K53" s="285">
        <f>IF(Global!E53="","",Global!E53)</f>
        <v>3</v>
      </c>
      <c r="L53" s="285">
        <f>IF(Global!G53="","",Global!G53)</f>
        <v>3</v>
      </c>
      <c r="M53" s="296" t="str">
        <f t="shared" si="1"/>
        <v>E</v>
      </c>
      <c r="N53" s="287">
        <f t="shared" si="14"/>
        <v>0</v>
      </c>
      <c r="O53" s="166"/>
      <c r="P53" s="166"/>
      <c r="Q53" s="166"/>
      <c r="R53" s="166"/>
      <c r="S53" s="166"/>
    </row>
    <row r="54" spans="1:19" s="158" customFormat="1" ht="30.95" customHeight="1" thickBot="1" x14ac:dyDescent="0.25">
      <c r="A54" s="276">
        <f>Global!A54</f>
        <v>44897</v>
      </c>
      <c r="B54" s="306">
        <f>Global!B54</f>
        <v>0.54166666666666663</v>
      </c>
      <c r="C54" s="289">
        <f>Global!C54</f>
        <v>45</v>
      </c>
      <c r="D54" s="290" t="str">
        <f>Global!D54</f>
        <v>Camerún (Cameroon)</v>
      </c>
      <c r="E54" s="291">
        <v>0</v>
      </c>
      <c r="F54" s="292" t="s">
        <v>4</v>
      </c>
      <c r="G54" s="291">
        <v>2</v>
      </c>
      <c r="H54" s="293" t="str">
        <f>Global!H54</f>
        <v>Brasil (Brazil)</v>
      </c>
      <c r="I54" s="283" t="str">
        <f t="shared" si="13"/>
        <v>V</v>
      </c>
      <c r="J54" s="284"/>
      <c r="K54" s="285">
        <f>IF(Global!E54="","",Global!E54)</f>
        <v>1</v>
      </c>
      <c r="L54" s="285">
        <f>IF(Global!G54="","",Global!G54)</f>
        <v>0</v>
      </c>
      <c r="M54" s="296" t="str">
        <f t="shared" si="1"/>
        <v>L</v>
      </c>
      <c r="N54" s="287">
        <f t="shared" si="14"/>
        <v>0</v>
      </c>
      <c r="O54" s="166"/>
      <c r="P54" s="166"/>
      <c r="Q54" s="166"/>
      <c r="R54" s="166"/>
      <c r="S54" s="166"/>
    </row>
    <row r="55" spans="1:19" s="158" customFormat="1" ht="30.95" customHeight="1" thickBot="1" x14ac:dyDescent="0.25">
      <c r="A55" s="276">
        <f>Global!A55</f>
        <v>44897</v>
      </c>
      <c r="B55" s="306">
        <f>Global!B55</f>
        <v>0.54166666666666663</v>
      </c>
      <c r="C55" s="289">
        <f>Global!C55</f>
        <v>46</v>
      </c>
      <c r="D55" s="290" t="str">
        <f>Global!D55</f>
        <v>Serbia</v>
      </c>
      <c r="E55" s="291">
        <v>1</v>
      </c>
      <c r="F55" s="292" t="s">
        <v>4</v>
      </c>
      <c r="G55" s="291">
        <v>0</v>
      </c>
      <c r="H55" s="293" t="str">
        <f>Global!H55</f>
        <v>Suiza (Switzerland)</v>
      </c>
      <c r="I55" s="283" t="str">
        <f t="shared" si="13"/>
        <v>L</v>
      </c>
      <c r="J55" s="284"/>
      <c r="K55" s="285">
        <f>IF(Global!E55="","",Global!E55)</f>
        <v>2</v>
      </c>
      <c r="L55" s="285">
        <f>IF(Global!G55="","",Global!G55)</f>
        <v>3</v>
      </c>
      <c r="M55" s="296" t="str">
        <f t="shared" si="1"/>
        <v>V</v>
      </c>
      <c r="N55" s="287">
        <f t="shared" si="14"/>
        <v>0</v>
      </c>
      <c r="O55" s="166"/>
      <c r="P55" s="166"/>
      <c r="Q55" s="166"/>
      <c r="R55" s="166"/>
      <c r="S55" s="166"/>
    </row>
    <row r="56" spans="1:19" s="158" customFormat="1" ht="17.25" customHeight="1" thickBot="1" x14ac:dyDescent="0.25">
      <c r="A56" s="297" t="str">
        <f>Global!A56</f>
        <v>GRUPO H (Group H)</v>
      </c>
      <c r="B56" s="298"/>
      <c r="C56" s="299"/>
      <c r="D56" s="298"/>
      <c r="E56" s="300"/>
      <c r="F56" s="298"/>
      <c r="G56" s="300"/>
      <c r="H56" s="298"/>
      <c r="I56" s="301"/>
      <c r="J56" s="117"/>
      <c r="K56" s="302"/>
      <c r="L56" s="302"/>
      <c r="M56" s="303" t="str">
        <f t="shared" si="1"/>
        <v/>
      </c>
      <c r="N56" s="304"/>
      <c r="O56" s="166"/>
      <c r="P56" s="166"/>
      <c r="Q56" s="166"/>
      <c r="R56" s="166"/>
      <c r="S56" s="166"/>
    </row>
    <row r="57" spans="1:19" s="158" customFormat="1" ht="30.95" customHeight="1" thickBot="1" x14ac:dyDescent="0.25">
      <c r="A57" s="276">
        <f>Global!A57</f>
        <v>44889</v>
      </c>
      <c r="B57" s="305">
        <f>Global!B57</f>
        <v>0.41666666666666669</v>
      </c>
      <c r="C57" s="278">
        <f>Global!C57</f>
        <v>15</v>
      </c>
      <c r="D57" s="279" t="str">
        <f>Global!D57</f>
        <v>Portugal</v>
      </c>
      <c r="E57" s="280">
        <v>2</v>
      </c>
      <c r="F57" s="281" t="s">
        <v>4</v>
      </c>
      <c r="G57" s="280">
        <v>0</v>
      </c>
      <c r="H57" s="282" t="str">
        <f>Global!H57</f>
        <v>Ghana</v>
      </c>
      <c r="I57" s="283" t="str">
        <f t="shared" ref="I57:I62" si="15">IF(OR(E57="",G57=""),"",IF(E57&gt;G57,"L",IF(G57&gt;E57,"V","E")))</f>
        <v>L</v>
      </c>
      <c r="J57" s="284"/>
      <c r="K57" s="285">
        <f>IF(Global!E57="","",Global!E57)</f>
        <v>3</v>
      </c>
      <c r="L57" s="285">
        <f>IF(Global!G57="","",Global!G57)</f>
        <v>2</v>
      </c>
      <c r="M57" s="296" t="str">
        <f t="shared" si="1"/>
        <v>L</v>
      </c>
      <c r="N57" s="287">
        <f t="shared" ref="N57:N62" si="16">IF(M57="","",IF(AND(E57=K57,L57=G57),GPOSPuntosPorMarcador,0)+IF(M57=I57,GPOSPuntosPorGanador,0)+IF(E57-G57=K57-L57,GPOSPuntosPorDiferencia,0))</f>
        <v>1</v>
      </c>
      <c r="O57" s="166"/>
      <c r="P57" s="166"/>
      <c r="Q57" s="166"/>
      <c r="R57" s="166"/>
      <c r="S57" s="166"/>
    </row>
    <row r="58" spans="1:19" s="158" customFormat="1" ht="30.95" customHeight="1" thickBot="1" x14ac:dyDescent="0.25">
      <c r="A58" s="276">
        <f>Global!A58</f>
        <v>44889</v>
      </c>
      <c r="B58" s="306">
        <f>Global!B58</f>
        <v>0.29166666666666669</v>
      </c>
      <c r="C58" s="289">
        <f>Global!C58</f>
        <v>16</v>
      </c>
      <c r="D58" s="290" t="str">
        <f>Global!D58</f>
        <v>Uruguay</v>
      </c>
      <c r="E58" s="280">
        <v>1</v>
      </c>
      <c r="F58" s="292" t="s">
        <v>4</v>
      </c>
      <c r="G58" s="291">
        <v>1</v>
      </c>
      <c r="H58" s="293" t="str">
        <f>Global!H58</f>
        <v>Corea del Sur (S. Korea)</v>
      </c>
      <c r="I58" s="283" t="str">
        <f t="shared" si="15"/>
        <v>E</v>
      </c>
      <c r="J58" s="284"/>
      <c r="K58" s="285">
        <f>IF(Global!E58="","",Global!E58)</f>
        <v>0</v>
      </c>
      <c r="L58" s="285">
        <f>IF(Global!G58="","",Global!G58)</f>
        <v>0</v>
      </c>
      <c r="M58" s="296" t="str">
        <f t="shared" si="1"/>
        <v>E</v>
      </c>
      <c r="N58" s="287">
        <f t="shared" si="16"/>
        <v>2</v>
      </c>
      <c r="O58" s="166"/>
      <c r="P58" s="166"/>
      <c r="Q58" s="166"/>
      <c r="R58" s="166"/>
      <c r="S58" s="166"/>
    </row>
    <row r="59" spans="1:19" s="158" customFormat="1" ht="30.95" customHeight="1" thickBot="1" x14ac:dyDescent="0.25">
      <c r="A59" s="276">
        <f>Global!A59</f>
        <v>44893</v>
      </c>
      <c r="B59" s="306">
        <f>Global!B59</f>
        <v>0.54166666666666663</v>
      </c>
      <c r="C59" s="289">
        <f>Global!C59</f>
        <v>31</v>
      </c>
      <c r="D59" s="290" t="str">
        <f>Global!D59</f>
        <v>Portugal</v>
      </c>
      <c r="E59" s="291">
        <v>0</v>
      </c>
      <c r="F59" s="292" t="s">
        <v>4</v>
      </c>
      <c r="G59" s="291">
        <v>1</v>
      </c>
      <c r="H59" s="293" t="str">
        <f>Global!H59</f>
        <v>Uruguay</v>
      </c>
      <c r="I59" s="283" t="str">
        <f t="shared" si="15"/>
        <v>V</v>
      </c>
      <c r="J59" s="284"/>
      <c r="K59" s="285">
        <f>IF(Global!E59="","",Global!E59)</f>
        <v>2</v>
      </c>
      <c r="L59" s="285">
        <f>IF(Global!G59="","",Global!G59)</f>
        <v>0</v>
      </c>
      <c r="M59" s="296" t="str">
        <f t="shared" si="1"/>
        <v>L</v>
      </c>
      <c r="N59" s="287">
        <f t="shared" si="16"/>
        <v>0</v>
      </c>
      <c r="O59" s="166"/>
      <c r="P59" s="166"/>
      <c r="Q59" s="166"/>
      <c r="R59" s="166"/>
      <c r="S59" s="166"/>
    </row>
    <row r="60" spans="1:19" s="158" customFormat="1" ht="30.95" customHeight="1" thickBot="1" x14ac:dyDescent="0.25">
      <c r="A60" s="276">
        <f>Global!A60</f>
        <v>44893</v>
      </c>
      <c r="B60" s="306">
        <f>Global!B60</f>
        <v>0.29166666666666669</v>
      </c>
      <c r="C60" s="289">
        <f>Global!C60</f>
        <v>32</v>
      </c>
      <c r="D60" s="290" t="str">
        <f>Global!D60</f>
        <v>Corea del Sur (S. Korea)</v>
      </c>
      <c r="E60" s="280">
        <v>1</v>
      </c>
      <c r="F60" s="292" t="s">
        <v>4</v>
      </c>
      <c r="G60" s="291">
        <v>2</v>
      </c>
      <c r="H60" s="293" t="str">
        <f>Global!H60</f>
        <v>Ghana</v>
      </c>
      <c r="I60" s="283" t="str">
        <f t="shared" si="15"/>
        <v>V</v>
      </c>
      <c r="J60" s="284"/>
      <c r="K60" s="285">
        <f>IF(Global!E60="","",Global!E60)</f>
        <v>2</v>
      </c>
      <c r="L60" s="285">
        <f>IF(Global!G60="","",Global!G60)</f>
        <v>3</v>
      </c>
      <c r="M60" s="296" t="str">
        <f t="shared" si="1"/>
        <v>V</v>
      </c>
      <c r="N60" s="287">
        <f t="shared" si="16"/>
        <v>2</v>
      </c>
      <c r="O60" s="166"/>
      <c r="P60" s="166"/>
      <c r="Q60" s="166"/>
      <c r="R60" s="166"/>
      <c r="S60" s="166"/>
    </row>
    <row r="61" spans="1:19" s="158" customFormat="1" ht="30.95" customHeight="1" thickBot="1" x14ac:dyDescent="0.25">
      <c r="A61" s="276">
        <f>Global!A61</f>
        <v>44897</v>
      </c>
      <c r="B61" s="306">
        <f>Global!B61</f>
        <v>0.375</v>
      </c>
      <c r="C61" s="289">
        <f>Global!C61</f>
        <v>47</v>
      </c>
      <c r="D61" s="290" t="str">
        <f>Global!D61</f>
        <v>Corea del Sur (S. Korea)</v>
      </c>
      <c r="E61" s="291">
        <v>1</v>
      </c>
      <c r="F61" s="292" t="s">
        <v>4</v>
      </c>
      <c r="G61" s="291">
        <v>2</v>
      </c>
      <c r="H61" s="293" t="str">
        <f>Global!H61</f>
        <v>Portugal</v>
      </c>
      <c r="I61" s="283" t="str">
        <f t="shared" si="15"/>
        <v>V</v>
      </c>
      <c r="J61" s="284"/>
      <c r="K61" s="285">
        <f>IF(Global!E61="","",Global!E61)</f>
        <v>2</v>
      </c>
      <c r="L61" s="285">
        <f>IF(Global!G61="","",Global!G61)</f>
        <v>1</v>
      </c>
      <c r="M61" s="296" t="str">
        <f t="shared" si="1"/>
        <v>L</v>
      </c>
      <c r="N61" s="287">
        <f t="shared" si="16"/>
        <v>0</v>
      </c>
      <c r="O61" s="166"/>
      <c r="P61" s="166"/>
      <c r="Q61" s="166"/>
      <c r="R61" s="166"/>
      <c r="S61" s="166"/>
    </row>
    <row r="62" spans="1:19" s="158" customFormat="1" ht="30.95" customHeight="1" thickBot="1" x14ac:dyDescent="0.25">
      <c r="A62" s="276">
        <f>Global!A62</f>
        <v>44897</v>
      </c>
      <c r="B62" s="306">
        <f>Global!B62</f>
        <v>0.375</v>
      </c>
      <c r="C62" s="289">
        <f>Global!C62</f>
        <v>48</v>
      </c>
      <c r="D62" s="290" t="str">
        <f>Global!D62</f>
        <v>Ghana</v>
      </c>
      <c r="E62" s="291">
        <v>1</v>
      </c>
      <c r="F62" s="292" t="s">
        <v>4</v>
      </c>
      <c r="G62" s="291">
        <v>1</v>
      </c>
      <c r="H62" s="293" t="str">
        <f>Global!H62</f>
        <v>Uruguay</v>
      </c>
      <c r="I62" s="283" t="str">
        <f t="shared" si="15"/>
        <v>E</v>
      </c>
      <c r="J62" s="284"/>
      <c r="K62" s="285">
        <f>IF(Global!E62="","",Global!E62)</f>
        <v>0</v>
      </c>
      <c r="L62" s="285">
        <f>IF(Global!G62="","",Global!G62)</f>
        <v>2</v>
      </c>
      <c r="M62" s="296" t="str">
        <f t="shared" si="1"/>
        <v>V</v>
      </c>
      <c r="N62" s="287">
        <f t="shared" si="16"/>
        <v>0</v>
      </c>
      <c r="O62" s="166"/>
      <c r="P62" s="166"/>
      <c r="Q62" s="166"/>
      <c r="R62" s="166"/>
      <c r="S62" s="166"/>
    </row>
    <row r="63" spans="1:19" s="158" customFormat="1" ht="17.25" customHeight="1" thickBot="1" x14ac:dyDescent="0.25">
      <c r="A63" s="297" t="str">
        <f>Global!A63</f>
        <v>OCTAVOS DE FINAL (Round of 16)</v>
      </c>
      <c r="B63" s="312"/>
      <c r="C63" s="313"/>
      <c r="D63" s="298"/>
      <c r="E63" s="300"/>
      <c r="F63" s="298"/>
      <c r="G63" s="300"/>
      <c r="H63" s="298"/>
      <c r="I63" s="301"/>
      <c r="J63" s="117"/>
      <c r="K63" s="302"/>
      <c r="L63" s="302"/>
      <c r="M63" s="303" t="str">
        <f t="shared" si="1"/>
        <v/>
      </c>
      <c r="N63" s="304"/>
      <c r="O63" s="166"/>
      <c r="P63" s="166"/>
      <c r="Q63" s="166"/>
      <c r="R63" s="166"/>
      <c r="S63" s="166"/>
    </row>
    <row r="64" spans="1:19" s="158" customFormat="1" ht="30.95" customHeight="1" thickBot="1" x14ac:dyDescent="0.25">
      <c r="A64" s="276">
        <f>Global!A64</f>
        <v>44898</v>
      </c>
      <c r="B64" s="305">
        <f>Global!B64</f>
        <v>0.375</v>
      </c>
      <c r="C64" s="278">
        <f>Global!C64</f>
        <v>49</v>
      </c>
      <c r="D64" s="281" t="str">
        <f>Global!D64</f>
        <v>Holanda (Holland)</v>
      </c>
      <c r="E64" s="280">
        <v>2</v>
      </c>
      <c r="F64" s="281" t="s">
        <v>4</v>
      </c>
      <c r="G64" s="280">
        <v>1</v>
      </c>
      <c r="H64" s="314" t="str">
        <f>Global!H64</f>
        <v>Estados Unidos (USA)</v>
      </c>
      <c r="I64" s="283" t="str">
        <f t="shared" ref="I64:I71" si="17">IF(OR(E64="",G64=""),"",IF(E64&gt;G64,"L",IF(G64&gt;E64,"V","E")))</f>
        <v>L</v>
      </c>
      <c r="J64" s="284"/>
      <c r="K64" s="285">
        <f>IF(Global!E64="","",Global!E64)</f>
        <v>3</v>
      </c>
      <c r="L64" s="285">
        <f>IF(Global!G64="","",Global!G64)</f>
        <v>1</v>
      </c>
      <c r="M64" s="296" t="str">
        <f t="shared" si="1"/>
        <v>L</v>
      </c>
      <c r="N64" s="287">
        <f t="shared" ref="N64:N71" si="18">IF(M64="","",IF(AND(E64=K64,L64=G64),OCTPuntosPorMarcador,0)+IF(M64=I64,OCTPuntosPorGanador,0)+IF(E64-G64=K64-L64,OCTPuntosPorDiferencia,0))</f>
        <v>3</v>
      </c>
      <c r="O64" s="166"/>
      <c r="P64" s="166"/>
      <c r="Q64" s="166"/>
      <c r="R64" s="166"/>
      <c r="S64" s="166"/>
    </row>
    <row r="65" spans="1:19" s="158" customFormat="1" ht="30.95" customHeight="1" thickBot="1" x14ac:dyDescent="0.25">
      <c r="A65" s="276">
        <f>Global!A65</f>
        <v>44898</v>
      </c>
      <c r="B65" s="306">
        <f>Global!B65</f>
        <v>0.54166666666666663</v>
      </c>
      <c r="C65" s="289">
        <f>Global!C65</f>
        <v>50</v>
      </c>
      <c r="D65" s="292" t="str">
        <f>Global!D65</f>
        <v>Argentina</v>
      </c>
      <c r="E65" s="291">
        <v>3</v>
      </c>
      <c r="F65" s="292" t="s">
        <v>4</v>
      </c>
      <c r="G65" s="291">
        <v>1</v>
      </c>
      <c r="H65" s="315" t="str">
        <f>Global!H65</f>
        <v>Australia</v>
      </c>
      <c r="I65" s="283" t="str">
        <f t="shared" si="17"/>
        <v>L</v>
      </c>
      <c r="J65" s="284"/>
      <c r="K65" s="285">
        <f>IF(Global!E65="","",Global!E65)</f>
        <v>2</v>
      </c>
      <c r="L65" s="285">
        <f>IF(Global!G65="","",Global!G65)</f>
        <v>1</v>
      </c>
      <c r="M65" s="296" t="str">
        <f t="shared" si="1"/>
        <v>L</v>
      </c>
      <c r="N65" s="287">
        <f t="shared" si="18"/>
        <v>3</v>
      </c>
      <c r="O65" s="166"/>
      <c r="P65" s="166"/>
      <c r="Q65" s="166"/>
      <c r="R65" s="166"/>
      <c r="S65" s="166"/>
    </row>
    <row r="66" spans="1:19" s="158" customFormat="1" ht="30.95" customHeight="1" thickBot="1" x14ac:dyDescent="0.25">
      <c r="A66" s="276">
        <f>Global!A66</f>
        <v>44899</v>
      </c>
      <c r="B66" s="306">
        <f>Global!B66</f>
        <v>0.375</v>
      </c>
      <c r="C66" s="289">
        <f>Global!C66</f>
        <v>51</v>
      </c>
      <c r="D66" s="292" t="str">
        <f>Global!D66</f>
        <v>Francia (France)</v>
      </c>
      <c r="E66" s="291">
        <v>2</v>
      </c>
      <c r="F66" s="292" t="s">
        <v>4</v>
      </c>
      <c r="G66" s="291">
        <v>1</v>
      </c>
      <c r="H66" s="315" t="str">
        <f>Global!H66</f>
        <v>Polonia (Poland)</v>
      </c>
      <c r="I66" s="283" t="str">
        <f t="shared" si="17"/>
        <v>L</v>
      </c>
      <c r="J66" s="284"/>
      <c r="K66" s="285">
        <f>IF(Global!E66="","",Global!E66)</f>
        <v>3</v>
      </c>
      <c r="L66" s="285">
        <f>IF(Global!G66="","",Global!G66)</f>
        <v>1</v>
      </c>
      <c r="M66" s="296" t="str">
        <f t="shared" si="1"/>
        <v>L</v>
      </c>
      <c r="N66" s="287">
        <f t="shared" si="18"/>
        <v>3</v>
      </c>
      <c r="O66" s="166"/>
      <c r="P66" s="166"/>
      <c r="Q66" s="166"/>
      <c r="R66" s="166"/>
      <c r="S66" s="166"/>
    </row>
    <row r="67" spans="1:19" s="158" customFormat="1" ht="30.95" customHeight="1" thickBot="1" x14ac:dyDescent="0.25">
      <c r="A67" s="276">
        <f>Global!A67</f>
        <v>44899</v>
      </c>
      <c r="B67" s="306">
        <f>Global!B67</f>
        <v>0.54166666666666663</v>
      </c>
      <c r="C67" s="289">
        <f>Global!C67</f>
        <v>52</v>
      </c>
      <c r="D67" s="292" t="str">
        <f>Global!D67</f>
        <v>Inglaterra (England)</v>
      </c>
      <c r="E67" s="291">
        <v>2</v>
      </c>
      <c r="F67" s="292" t="s">
        <v>4</v>
      </c>
      <c r="G67" s="291">
        <v>0</v>
      </c>
      <c r="H67" s="315" t="str">
        <f>Global!H67</f>
        <v>Senegal</v>
      </c>
      <c r="I67" s="283" t="str">
        <f t="shared" si="17"/>
        <v>L</v>
      </c>
      <c r="J67" s="284"/>
      <c r="K67" s="285">
        <f>IF(Global!E67="","",Global!E67)</f>
        <v>3</v>
      </c>
      <c r="L67" s="285">
        <f>IF(Global!G67="","",Global!G67)</f>
        <v>0</v>
      </c>
      <c r="M67" s="296" t="str">
        <f t="shared" si="1"/>
        <v>L</v>
      </c>
      <c r="N67" s="287">
        <f t="shared" si="18"/>
        <v>3</v>
      </c>
      <c r="O67" s="166"/>
      <c r="P67" s="166"/>
      <c r="Q67" s="166"/>
      <c r="R67" s="166"/>
      <c r="S67" s="166"/>
    </row>
    <row r="68" spans="1:19" s="158" customFormat="1" ht="30.95" customHeight="1" thickBot="1" x14ac:dyDescent="0.25">
      <c r="A68" s="276">
        <f>Global!A68</f>
        <v>44900</v>
      </c>
      <c r="B68" s="306">
        <f>Global!B68</f>
        <v>0.375</v>
      </c>
      <c r="C68" s="289">
        <f>Global!C68</f>
        <v>53</v>
      </c>
      <c r="D68" s="292" t="str">
        <f>Global!D68</f>
        <v>Japón (Japan)</v>
      </c>
      <c r="E68" s="291">
        <v>3</v>
      </c>
      <c r="F68" s="292" t="s">
        <v>4</v>
      </c>
      <c r="G68" s="291">
        <v>1</v>
      </c>
      <c r="H68" s="315" t="str">
        <f>Global!H68</f>
        <v>Croacia</v>
      </c>
      <c r="I68" s="283" t="str">
        <f t="shared" si="17"/>
        <v>L</v>
      </c>
      <c r="J68" s="284"/>
      <c r="K68" s="285">
        <f>IF(Global!E68="","",Global!E68)</f>
        <v>1</v>
      </c>
      <c r="L68" s="285">
        <f>IF(Global!G68="","",Global!G68)</f>
        <v>1</v>
      </c>
      <c r="M68" s="296" t="str">
        <f t="shared" si="1"/>
        <v>E</v>
      </c>
      <c r="N68" s="287">
        <f t="shared" si="18"/>
        <v>0</v>
      </c>
      <c r="O68" s="166"/>
      <c r="P68" s="166"/>
      <c r="Q68" s="166"/>
      <c r="R68" s="166"/>
      <c r="S68" s="166"/>
    </row>
    <row r="69" spans="1:19" s="158" customFormat="1" ht="30.95" customHeight="1" thickBot="1" x14ac:dyDescent="0.25">
      <c r="A69" s="276">
        <f>Global!A69</f>
        <v>44900</v>
      </c>
      <c r="B69" s="306">
        <f>Global!B69</f>
        <v>0.54166666666666663</v>
      </c>
      <c r="C69" s="289">
        <f>Global!C69</f>
        <v>54</v>
      </c>
      <c r="D69" s="292" t="str">
        <f>Global!D69</f>
        <v>Brasil (Brazil)</v>
      </c>
      <c r="E69" s="291">
        <v>1</v>
      </c>
      <c r="F69" s="292" t="s">
        <v>4</v>
      </c>
      <c r="G69" s="291">
        <v>0</v>
      </c>
      <c r="H69" s="315" t="str">
        <f>Global!H69</f>
        <v>Corea del Sur (S. Korea)</v>
      </c>
      <c r="I69" s="283" t="str">
        <f t="shared" si="17"/>
        <v>L</v>
      </c>
      <c r="J69" s="284"/>
      <c r="K69" s="285">
        <f>IF(Global!E69="","",Global!E69)</f>
        <v>4</v>
      </c>
      <c r="L69" s="285">
        <f>IF(Global!G69="","",Global!G69)</f>
        <v>1</v>
      </c>
      <c r="M69" s="296" t="str">
        <f t="shared" si="1"/>
        <v>L</v>
      </c>
      <c r="N69" s="287">
        <f t="shared" si="18"/>
        <v>3</v>
      </c>
      <c r="O69" s="166"/>
      <c r="P69" s="166"/>
      <c r="Q69" s="166"/>
      <c r="R69" s="166"/>
      <c r="S69" s="166"/>
    </row>
    <row r="70" spans="1:19" s="158" customFormat="1" ht="30.95" customHeight="1" thickBot="1" x14ac:dyDescent="0.25">
      <c r="A70" s="276">
        <f>Global!A70</f>
        <v>44901</v>
      </c>
      <c r="B70" s="306">
        <f>Global!B70</f>
        <v>0.375</v>
      </c>
      <c r="C70" s="289">
        <f>Global!C70</f>
        <v>55</v>
      </c>
      <c r="D70" s="292" t="str">
        <f>Global!D70</f>
        <v>Marruecos (Morocco)</v>
      </c>
      <c r="E70" s="291">
        <v>2</v>
      </c>
      <c r="F70" s="292" t="s">
        <v>4</v>
      </c>
      <c r="G70" s="291">
        <v>0</v>
      </c>
      <c r="H70" s="315" t="str">
        <f>Global!H70</f>
        <v>España (Spain)</v>
      </c>
      <c r="I70" s="283" t="str">
        <f t="shared" si="17"/>
        <v>L</v>
      </c>
      <c r="J70" s="284"/>
      <c r="K70" s="285">
        <f>IF(Global!E70="","",Global!E70)</f>
        <v>0</v>
      </c>
      <c r="L70" s="285">
        <f>IF(Global!G70="","",Global!G70)</f>
        <v>0</v>
      </c>
      <c r="M70" s="296" t="str">
        <f t="shared" si="1"/>
        <v>E</v>
      </c>
      <c r="N70" s="287">
        <f t="shared" si="18"/>
        <v>0</v>
      </c>
      <c r="O70" s="166"/>
      <c r="P70" s="166"/>
      <c r="Q70" s="166"/>
      <c r="R70" s="166"/>
      <c r="S70" s="166"/>
    </row>
    <row r="71" spans="1:19" s="158" customFormat="1" ht="30.95" customHeight="1" thickBot="1" x14ac:dyDescent="0.25">
      <c r="A71" s="276">
        <f>Global!A71</f>
        <v>44901</v>
      </c>
      <c r="B71" s="306">
        <f>Global!B71</f>
        <v>0.54166666666666663</v>
      </c>
      <c r="C71" s="289">
        <f>Global!C71</f>
        <v>56</v>
      </c>
      <c r="D71" s="292" t="str">
        <f>Global!D71</f>
        <v>Portugal</v>
      </c>
      <c r="E71" s="291">
        <v>2</v>
      </c>
      <c r="F71" s="292" t="s">
        <v>4</v>
      </c>
      <c r="G71" s="291">
        <v>3</v>
      </c>
      <c r="H71" s="315" t="str">
        <f>Global!H71</f>
        <v>Suiza (Switzerland)</v>
      </c>
      <c r="I71" s="283" t="str">
        <f t="shared" si="17"/>
        <v>V</v>
      </c>
      <c r="J71" s="284"/>
      <c r="K71" s="285">
        <f>IF(Global!E71="","",Global!E71)</f>
        <v>6</v>
      </c>
      <c r="L71" s="285">
        <f>IF(Global!G71="","",Global!G71)</f>
        <v>1</v>
      </c>
      <c r="M71" s="296" t="str">
        <f t="shared" si="1"/>
        <v>L</v>
      </c>
      <c r="N71" s="287">
        <f t="shared" si="18"/>
        <v>0</v>
      </c>
      <c r="O71" s="166"/>
      <c r="P71" s="166"/>
      <c r="Q71" s="166"/>
      <c r="R71" s="166"/>
      <c r="S71" s="166"/>
    </row>
    <row r="72" spans="1:19" s="158" customFormat="1" ht="17.25" customHeight="1" thickBot="1" x14ac:dyDescent="0.25">
      <c r="A72" s="297" t="str">
        <f>Global!A72</f>
        <v>CUARTOS DE FINAL (Quarterfinals)</v>
      </c>
      <c r="B72" s="312"/>
      <c r="C72" s="313"/>
      <c r="D72" s="298"/>
      <c r="E72" s="300"/>
      <c r="F72" s="298"/>
      <c r="G72" s="300" t="s">
        <v>73</v>
      </c>
      <c r="H72" s="298"/>
      <c r="I72" s="301"/>
      <c r="J72" s="117"/>
      <c r="K72" s="302"/>
      <c r="L72" s="302"/>
      <c r="M72" s="303" t="str">
        <f t="shared" ref="M72:M83" si="19">IF(OR(K72="",L72=""),"",IF(K72&gt;L72,"L",IF(L72&gt;K72,"V","E")))</f>
        <v/>
      </c>
      <c r="N72" s="304"/>
      <c r="O72" s="166"/>
      <c r="P72" s="166"/>
      <c r="Q72" s="166"/>
      <c r="R72" s="166"/>
      <c r="S72" s="166"/>
    </row>
    <row r="73" spans="1:19" s="158" customFormat="1" ht="30.95" customHeight="1" thickBot="1" x14ac:dyDescent="0.25">
      <c r="A73" s="276">
        <f>Global!A73</f>
        <v>44904</v>
      </c>
      <c r="B73" s="305">
        <f>Global!B73</f>
        <v>0.375</v>
      </c>
      <c r="C73" s="278">
        <f>Global!C73</f>
        <v>57</v>
      </c>
      <c r="D73" s="292" t="str">
        <f>Global!D73</f>
        <v>Croacia</v>
      </c>
      <c r="E73" s="280">
        <v>1</v>
      </c>
      <c r="F73" s="281" t="s">
        <v>4</v>
      </c>
      <c r="G73" s="280">
        <v>2</v>
      </c>
      <c r="H73" s="315" t="str">
        <f>Global!H73</f>
        <v>Brasil (Brazil)</v>
      </c>
      <c r="I73" s="283" t="str">
        <f>IF(OR(E73="",G73=""),"",IF(E73&gt;G73,"L",IF(G73&gt;E73,"V","E")))</f>
        <v>V</v>
      </c>
      <c r="J73" s="284"/>
      <c r="K73" s="285">
        <f>IF(Global!E73="","",Global!E73)</f>
        <v>0</v>
      </c>
      <c r="L73" s="285">
        <f>IF(Global!G73="","",Global!G73)</f>
        <v>0</v>
      </c>
      <c r="M73" s="296" t="str">
        <f t="shared" si="19"/>
        <v>E</v>
      </c>
      <c r="N73" s="287">
        <f>IF(M73="","",IF(AND(E73=K73,L73=G73),CTOSPuntosPorMarcador,0)+IF(M73=I73,CTOSPuntosPorGanador,0)+IF(E73-G73=K73-L73,CTOSPuntosPorDiferencia,0))</f>
        <v>0</v>
      </c>
      <c r="O73" s="166"/>
      <c r="P73" s="166"/>
      <c r="Q73" s="166"/>
      <c r="R73" s="166"/>
      <c r="S73" s="166"/>
    </row>
    <row r="74" spans="1:19" s="158" customFormat="1" ht="30.95" customHeight="1" thickBot="1" x14ac:dyDescent="0.25">
      <c r="A74" s="276">
        <f>Global!A74</f>
        <v>44904</v>
      </c>
      <c r="B74" s="306">
        <f>Global!B74</f>
        <v>0.54166666666666663</v>
      </c>
      <c r="C74" s="289">
        <f>Global!C74</f>
        <v>58</v>
      </c>
      <c r="D74" s="292" t="str">
        <f>Global!D74</f>
        <v>Holanda (Holland)</v>
      </c>
      <c r="E74" s="291">
        <v>0</v>
      </c>
      <c r="F74" s="292" t="s">
        <v>4</v>
      </c>
      <c r="G74" s="280">
        <v>1</v>
      </c>
      <c r="H74" s="315" t="str">
        <f>Global!H74</f>
        <v>Argentina</v>
      </c>
      <c r="I74" s="283" t="str">
        <f>IF(OR(E74="",G74=""),"",IF(E74&gt;G74,"L",IF(G74&gt;E74,"V","E")))</f>
        <v>V</v>
      </c>
      <c r="J74" s="284"/>
      <c r="K74" s="285">
        <f>IF(Global!E74="","",Global!E74)</f>
        <v>2</v>
      </c>
      <c r="L74" s="285">
        <f>IF(Global!G74="","",Global!G74)</f>
        <v>2</v>
      </c>
      <c r="M74" s="296" t="str">
        <f t="shared" si="19"/>
        <v>E</v>
      </c>
      <c r="N74" s="287">
        <f>IF(M74="","",IF(AND(E74=K74,L74=G74),CTOSPuntosPorMarcador,0)+IF(M74=I74,CTOSPuntosPorGanador,0)+IF(E74-G74=K74-L74,CTOSPuntosPorDiferencia,0))</f>
        <v>0</v>
      </c>
      <c r="O74" s="166"/>
      <c r="P74" s="166"/>
      <c r="Q74" s="166"/>
      <c r="R74" s="166"/>
      <c r="S74" s="166"/>
    </row>
    <row r="75" spans="1:19" s="158" customFormat="1" ht="30.95" customHeight="1" thickBot="1" x14ac:dyDescent="0.25">
      <c r="A75" s="276">
        <f>Global!A75</f>
        <v>44905</v>
      </c>
      <c r="B75" s="306">
        <f>Global!B75</f>
        <v>0.375</v>
      </c>
      <c r="C75" s="289">
        <f>Global!C75</f>
        <v>59</v>
      </c>
      <c r="D75" s="292" t="str">
        <f>Global!D75</f>
        <v>Marruecos (Morocco)</v>
      </c>
      <c r="E75" s="291">
        <v>2</v>
      </c>
      <c r="F75" s="292" t="s">
        <v>4</v>
      </c>
      <c r="G75" s="280">
        <v>0</v>
      </c>
      <c r="H75" s="315" t="str">
        <f>Global!H75</f>
        <v>Portugal</v>
      </c>
      <c r="I75" s="283" t="str">
        <f>IF(OR(E75="",G75=""),"",IF(E75&gt;G75,"L",IF(G75&gt;E75,"V","E")))</f>
        <v>L</v>
      </c>
      <c r="J75" s="284"/>
      <c r="K75" s="285">
        <f>IF(Global!E75="","",Global!E75)</f>
        <v>1</v>
      </c>
      <c r="L75" s="285">
        <f>IF(Global!G75="","",Global!G75)</f>
        <v>0</v>
      </c>
      <c r="M75" s="296" t="str">
        <f t="shared" si="19"/>
        <v>L</v>
      </c>
      <c r="N75" s="287">
        <f>IF(M75="","",IF(AND(E75=K75,L75=G75),CTOSPuntosPorMarcador,0)+IF(M75=I75,CTOSPuntosPorGanador,0)+IF(E75-G75=K75-L75,CTOSPuntosPorDiferencia,0))</f>
        <v>5</v>
      </c>
      <c r="O75" s="166"/>
      <c r="P75" s="166"/>
      <c r="Q75" s="166"/>
      <c r="R75" s="166"/>
      <c r="S75" s="166"/>
    </row>
    <row r="76" spans="1:19" s="158" customFormat="1" ht="30.95" customHeight="1" thickBot="1" x14ac:dyDescent="0.25">
      <c r="A76" s="276">
        <f>Global!A76</f>
        <v>44905</v>
      </c>
      <c r="B76" s="306">
        <f>Global!B76</f>
        <v>0.54166666666666663</v>
      </c>
      <c r="C76" s="289">
        <f>Global!C76</f>
        <v>60</v>
      </c>
      <c r="D76" s="292" t="str">
        <f>Global!D76</f>
        <v>Francia (France)</v>
      </c>
      <c r="E76" s="291">
        <v>0</v>
      </c>
      <c r="F76" s="292" t="s">
        <v>4</v>
      </c>
      <c r="G76" s="280">
        <v>1</v>
      </c>
      <c r="H76" s="315" t="str">
        <f>Global!H76</f>
        <v>Inglaterra (England)</v>
      </c>
      <c r="I76" s="283" t="str">
        <f>IF(OR(E76="",G76=""),"",IF(E76&gt;G76,"L",IF(G76&gt;E76,"V","E")))</f>
        <v>V</v>
      </c>
      <c r="J76" s="284"/>
      <c r="K76" s="285">
        <f>IF(Global!E76="","",Global!E76)</f>
        <v>2</v>
      </c>
      <c r="L76" s="285">
        <f>IF(Global!G76="","",Global!G76)</f>
        <v>1</v>
      </c>
      <c r="M76" s="296" t="str">
        <f t="shared" si="19"/>
        <v>L</v>
      </c>
      <c r="N76" s="287">
        <f>IF(M76="","",IF(AND(E76=K76,L76=G76),CTOSPuntosPorMarcador,0)+IF(M76=I76,CTOSPuntosPorGanador,0)+IF(E76-G76=K76-L76,CTOSPuntosPorDiferencia,0))</f>
        <v>0</v>
      </c>
      <c r="O76" s="166"/>
      <c r="P76" s="166"/>
      <c r="Q76" s="166"/>
      <c r="R76" s="166"/>
      <c r="S76" s="166"/>
    </row>
    <row r="77" spans="1:19" s="158" customFormat="1" ht="17.25" customHeight="1" thickBot="1" x14ac:dyDescent="0.25">
      <c r="A77" s="297" t="str">
        <f>Global!A77</f>
        <v>SEMIFINALES (Semifinals)</v>
      </c>
      <c r="B77" s="298"/>
      <c r="C77" s="299"/>
      <c r="D77" s="298"/>
      <c r="E77" s="300"/>
      <c r="F77" s="298"/>
      <c r="G77" s="300"/>
      <c r="H77" s="298"/>
      <c r="I77" s="301"/>
      <c r="J77" s="117"/>
      <c r="K77" s="302"/>
      <c r="L77" s="302"/>
      <c r="M77" s="303" t="str">
        <f t="shared" si="19"/>
        <v/>
      </c>
      <c r="N77" s="304"/>
      <c r="O77" s="166"/>
      <c r="P77" s="166"/>
      <c r="Q77" s="166"/>
      <c r="R77" s="166"/>
      <c r="S77" s="166"/>
    </row>
    <row r="78" spans="1:19" s="158" customFormat="1" ht="30.95" customHeight="1" thickBot="1" x14ac:dyDescent="0.25">
      <c r="A78" s="276">
        <f>Global!A78</f>
        <v>44908</v>
      </c>
      <c r="B78" s="305">
        <f>Global!B78</f>
        <v>0.54166666666666663</v>
      </c>
      <c r="C78" s="278">
        <f>Global!C78</f>
        <v>61</v>
      </c>
      <c r="D78" s="281" t="str">
        <f>Global!D78</f>
        <v>Croacia</v>
      </c>
      <c r="E78" s="280">
        <v>3</v>
      </c>
      <c r="F78" s="281" t="s">
        <v>4</v>
      </c>
      <c r="G78" s="280">
        <v>2</v>
      </c>
      <c r="H78" s="314" t="str">
        <f>Global!H78</f>
        <v>Argentina</v>
      </c>
      <c r="I78" s="283" t="str">
        <f>IF(OR(E78="",G78=""),"",IF(E78&gt;G78,"L",IF(G78&gt;E78,"V","E")))</f>
        <v>L</v>
      </c>
      <c r="J78" s="284"/>
      <c r="K78" s="285">
        <f>IF(Global!E78="","",Global!E78)</f>
        <v>0</v>
      </c>
      <c r="L78" s="285">
        <f>IF(Global!G78="","",Global!G78)</f>
        <v>3</v>
      </c>
      <c r="M78" s="296" t="str">
        <f t="shared" si="19"/>
        <v>V</v>
      </c>
      <c r="N78" s="287">
        <f>IF(M78="","",IF(AND(E78=K78,L78=G78),SEMIPuntosPorMarcador,0)+IF(M78=I78,SEMIPuntosPorGanador,0)+IF(E78-G78=K78-L78,SEMIPuntosPorDiferencia,0))</f>
        <v>0</v>
      </c>
      <c r="O78" s="166"/>
      <c r="P78" s="166"/>
      <c r="Q78" s="166"/>
      <c r="R78" s="166"/>
      <c r="S78" s="166"/>
    </row>
    <row r="79" spans="1:19" s="158" customFormat="1" ht="30.95" customHeight="1" thickBot="1" x14ac:dyDescent="0.25">
      <c r="A79" s="276">
        <f>Global!A79</f>
        <v>44909</v>
      </c>
      <c r="B79" s="306">
        <f>Global!B79</f>
        <v>0.54166666666666663</v>
      </c>
      <c r="C79" s="289">
        <f>Global!C79</f>
        <v>62</v>
      </c>
      <c r="D79" s="292" t="str">
        <f>Global!D79</f>
        <v>Marruecos (Morocco)</v>
      </c>
      <c r="E79" s="291">
        <v>1</v>
      </c>
      <c r="F79" s="292" t="s">
        <v>4</v>
      </c>
      <c r="G79" s="291">
        <v>2</v>
      </c>
      <c r="H79" s="315" t="str">
        <f>Global!H79</f>
        <v>Francia (France)</v>
      </c>
      <c r="I79" s="283" t="str">
        <f>IF(OR(E79="",G79=""),"",IF(E79&gt;G79,"L",IF(G79&gt;E79,"V","E")))</f>
        <v>V</v>
      </c>
      <c r="J79" s="284"/>
      <c r="K79" s="285">
        <f>IF(Global!E79="","",Global!E79)</f>
        <v>0</v>
      </c>
      <c r="L79" s="285">
        <f>IF(Global!G79="","",Global!G79)</f>
        <v>2</v>
      </c>
      <c r="M79" s="296" t="str">
        <f t="shared" si="19"/>
        <v>V</v>
      </c>
      <c r="N79" s="287">
        <f>IF(M79="","",IF(AND(E79=K79,L79=G79),SEMIPuntosPorMarcador,0)+IF(M79=I79,SEMIPuntosPorGanador,0)+IF(E79-G79=K79-L79,SEMIPuntosPorDiferencia,0))</f>
        <v>7</v>
      </c>
      <c r="O79" s="166"/>
      <c r="P79" s="166"/>
      <c r="Q79" s="166"/>
      <c r="R79" s="166"/>
      <c r="S79" s="166"/>
    </row>
    <row r="80" spans="1:19" s="158" customFormat="1" ht="17.25" customHeight="1" thickBot="1" x14ac:dyDescent="0.25">
      <c r="A80" s="297" t="str">
        <f>Global!A80</f>
        <v>TERCER PUESTO (Third Place)</v>
      </c>
      <c r="B80" s="312"/>
      <c r="C80" s="313"/>
      <c r="D80" s="298"/>
      <c r="E80" s="300"/>
      <c r="F80" s="298"/>
      <c r="G80" s="300"/>
      <c r="H80" s="298"/>
      <c r="I80" s="301"/>
      <c r="J80" s="117"/>
      <c r="K80" s="302"/>
      <c r="L80" s="302"/>
      <c r="M80" s="303" t="str">
        <f t="shared" si="19"/>
        <v/>
      </c>
      <c r="N80" s="304"/>
      <c r="O80" s="166"/>
      <c r="P80" s="166"/>
      <c r="Q80" s="166"/>
      <c r="R80" s="166"/>
      <c r="S80" s="166"/>
    </row>
    <row r="81" spans="1:19" s="158" customFormat="1" ht="30.95" customHeight="1" thickBot="1" x14ac:dyDescent="0.25">
      <c r="A81" s="276">
        <f>Global!A81</f>
        <v>44912</v>
      </c>
      <c r="B81" s="305">
        <f>Global!B81</f>
        <v>0.375</v>
      </c>
      <c r="C81" s="278">
        <f>Global!C81</f>
        <v>63</v>
      </c>
      <c r="D81" s="281" t="str">
        <f>Global!D81</f>
        <v>Croacia</v>
      </c>
      <c r="E81" s="280">
        <v>2</v>
      </c>
      <c r="F81" s="281" t="s">
        <v>4</v>
      </c>
      <c r="G81" s="280">
        <v>1</v>
      </c>
      <c r="H81" s="314" t="str">
        <f>Global!H81</f>
        <v>Marruecos (Morocco)</v>
      </c>
      <c r="I81" s="283" t="str">
        <f>IF(OR(E81="",G81=""),"",IF(E81&gt;G81,"L",IF(G81&gt;E81,"V","E")))</f>
        <v>L</v>
      </c>
      <c r="J81" s="284"/>
      <c r="K81" s="285">
        <f>IF(Global!E81="","",Global!E81)</f>
        <v>2</v>
      </c>
      <c r="L81" s="285">
        <f>IF(Global!G81="","",Global!G81)</f>
        <v>1</v>
      </c>
      <c r="M81" s="296" t="str">
        <f t="shared" si="19"/>
        <v>L</v>
      </c>
      <c r="N81" s="287">
        <f>IF(M81="","",IF(AND(E81=K81,L81=G81),TERCPuntosPorMarcador,0)+IF(M81=I81,TERCPuntosPorGanador,0)+IF(E81-G81=K81-L81,TERCPuntosPorDiferencia,0))</f>
        <v>10</v>
      </c>
      <c r="O81" s="166"/>
      <c r="P81" s="166"/>
      <c r="Q81" s="166"/>
      <c r="R81" s="166"/>
      <c r="S81" s="166"/>
    </row>
    <row r="82" spans="1:19" s="158" customFormat="1" ht="17.25" customHeight="1" thickBot="1" x14ac:dyDescent="0.25">
      <c r="A82" s="297" t="str">
        <f>Global!A82</f>
        <v>FINAL</v>
      </c>
      <c r="B82" s="298"/>
      <c r="C82" s="299"/>
      <c r="D82" s="298"/>
      <c r="E82" s="300"/>
      <c r="F82" s="298"/>
      <c r="G82" s="300"/>
      <c r="H82" s="298"/>
      <c r="I82" s="301"/>
      <c r="J82" s="117"/>
      <c r="K82" s="302"/>
      <c r="L82" s="302"/>
      <c r="M82" s="303" t="str">
        <f t="shared" si="19"/>
        <v/>
      </c>
      <c r="N82" s="304"/>
      <c r="O82" s="166"/>
      <c r="P82" s="166"/>
      <c r="Q82" s="166"/>
      <c r="R82" s="166"/>
      <c r="S82" s="166"/>
    </row>
    <row r="83" spans="1:19" s="158" customFormat="1" ht="30.95" customHeight="1" thickBot="1" x14ac:dyDescent="0.25">
      <c r="A83" s="276">
        <f>Global!A83</f>
        <v>44913</v>
      </c>
      <c r="B83" s="316">
        <f>Global!B83</f>
        <v>0.375</v>
      </c>
      <c r="C83" s="317">
        <f>Global!C83</f>
        <v>64</v>
      </c>
      <c r="D83" s="318" t="str">
        <f>Global!D83</f>
        <v>Argentina</v>
      </c>
      <c r="E83" s="280">
        <v>2</v>
      </c>
      <c r="F83" s="318" t="s">
        <v>4</v>
      </c>
      <c r="G83" s="280">
        <v>0</v>
      </c>
      <c r="H83" s="319" t="str">
        <f>Global!H83</f>
        <v>Francia (France)</v>
      </c>
      <c r="I83" s="283" t="str">
        <f>IF(OR(E83="",G83=""),"",IF(E83&gt;G83,"L",IF(G83&gt;E83,"V","E")))</f>
        <v>L</v>
      </c>
      <c r="J83" s="311"/>
      <c r="K83" s="320">
        <f>IF(Global!E83="","",Global!E83)</f>
        <v>2</v>
      </c>
      <c r="L83" s="320">
        <f>IF(Global!G83="","",Global!G83)</f>
        <v>2</v>
      </c>
      <c r="M83" s="286" t="str">
        <f t="shared" si="19"/>
        <v>E</v>
      </c>
      <c r="N83" s="287">
        <f>IF(M83="","",IF(AND(E83=K83,L83=G83),FINALPuntosPorMarcador,0)+IF(M83=I83,FINALPuntosPorGanador,0)+IF(E83-G83=K83-L83,FINALPuntosPorDiferencia,0))</f>
        <v>0</v>
      </c>
      <c r="O83" s="166"/>
      <c r="P83" s="166"/>
      <c r="Q83" s="166"/>
      <c r="R83" s="166"/>
      <c r="S83" s="166"/>
    </row>
    <row r="84" spans="1:19" ht="17.25" customHeight="1" x14ac:dyDescent="0.2">
      <c r="A84" s="262"/>
      <c r="B84" s="263"/>
      <c r="C84" s="264"/>
      <c r="D84" s="196"/>
      <c r="E84" s="192"/>
      <c r="F84" s="196"/>
      <c r="G84" s="192"/>
      <c r="H84" s="196"/>
      <c r="I84" s="195"/>
      <c r="J84" s="29"/>
      <c r="K84" s="198"/>
      <c r="L84" s="198"/>
      <c r="M84" s="265" t="s">
        <v>22</v>
      </c>
      <c r="N84" s="266">
        <f>SUM(N8:N83)</f>
        <v>73</v>
      </c>
      <c r="O84" s="161"/>
      <c r="P84" s="161"/>
      <c r="Q84" s="161"/>
      <c r="R84" s="161"/>
      <c r="S84" s="161"/>
    </row>
    <row r="85" spans="1:19" s="10" customFormat="1" ht="17.25" customHeight="1" x14ac:dyDescent="0.2">
      <c r="A85" s="87" t="str">
        <f>Global!A85</f>
        <v>FASE DE GRUPOS</v>
      </c>
      <c r="B85" s="88"/>
      <c r="C85" s="89"/>
      <c r="D85" s="90"/>
      <c r="E85" s="267"/>
      <c r="F85" s="90"/>
      <c r="G85" s="267"/>
      <c r="H85" s="92"/>
      <c r="I85" s="81"/>
      <c r="J85" s="30"/>
      <c r="K85" s="189"/>
      <c r="L85" s="189"/>
      <c r="M85" s="189"/>
      <c r="N85" s="189"/>
      <c r="O85" s="82"/>
      <c r="P85" s="82"/>
      <c r="Q85" s="82"/>
      <c r="R85" s="82"/>
      <c r="S85" s="82"/>
    </row>
    <row r="86" spans="1:19" ht="17.25" customHeight="1" x14ac:dyDescent="0.2">
      <c r="A86" s="83" t="str">
        <f>Global!A86</f>
        <v>Puntos por Marcador Atinado</v>
      </c>
      <c r="B86" s="83"/>
      <c r="C86" s="93"/>
      <c r="D86" s="83"/>
      <c r="E86" s="94">
        <f>Global!E86</f>
        <v>1</v>
      </c>
      <c r="F86" s="53"/>
      <c r="G86" s="268"/>
      <c r="H86" s="53"/>
      <c r="I86" s="57"/>
      <c r="J86" s="30"/>
      <c r="K86" s="167"/>
      <c r="L86" s="167"/>
      <c r="M86" s="167"/>
      <c r="N86" s="167"/>
      <c r="O86" s="167"/>
      <c r="P86" s="167"/>
      <c r="Q86" s="167"/>
      <c r="R86" s="167"/>
      <c r="S86" s="167"/>
    </row>
    <row r="87" spans="1:19" ht="17.25" customHeight="1" x14ac:dyDescent="0.2">
      <c r="A87" s="83" t="str">
        <f>Global!A87</f>
        <v>Puntos por Ganador/Empate Atinado</v>
      </c>
      <c r="B87" s="83"/>
      <c r="C87" s="93"/>
      <c r="D87" s="85"/>
      <c r="E87" s="94">
        <f>Global!E87</f>
        <v>1</v>
      </c>
      <c r="F87" s="53"/>
      <c r="G87" s="268"/>
      <c r="H87" s="53"/>
      <c r="I87" s="57"/>
      <c r="J87" s="30"/>
      <c r="K87" s="167"/>
      <c r="L87" s="167"/>
      <c r="M87" s="167"/>
      <c r="N87" s="167"/>
      <c r="O87" s="167"/>
      <c r="P87" s="167"/>
      <c r="Q87" s="167"/>
      <c r="R87" s="167"/>
      <c r="S87" s="167"/>
    </row>
    <row r="88" spans="1:19" ht="17.25" customHeight="1" x14ac:dyDescent="0.2">
      <c r="A88" s="83" t="str">
        <f>Global!A88</f>
        <v>Puntos por Ganador y Diferencia de Goles Atinado</v>
      </c>
      <c r="B88" s="84"/>
      <c r="C88" s="84"/>
      <c r="D88" s="85"/>
      <c r="E88" s="94">
        <f>Global!E88</f>
        <v>1</v>
      </c>
      <c r="F88" s="53"/>
      <c r="G88" s="268"/>
      <c r="H88" s="53"/>
      <c r="I88" s="57"/>
      <c r="J88" s="30"/>
      <c r="K88" s="167"/>
      <c r="L88" s="167"/>
      <c r="M88" s="167"/>
      <c r="N88" s="167"/>
      <c r="O88" s="167"/>
      <c r="P88" s="167"/>
      <c r="Q88" s="167"/>
      <c r="R88" s="167"/>
      <c r="S88" s="167"/>
    </row>
    <row r="89" spans="1:19" ht="17.25" customHeight="1" x14ac:dyDescent="0.2">
      <c r="A89" s="83"/>
      <c r="B89" s="84"/>
      <c r="C89" s="84"/>
      <c r="D89" s="85"/>
      <c r="E89" s="269"/>
      <c r="F89" s="53"/>
      <c r="G89" s="268"/>
      <c r="H89" s="53"/>
      <c r="I89" s="57"/>
      <c r="J89" s="30"/>
      <c r="K89" s="167"/>
      <c r="L89" s="167"/>
      <c r="M89" s="167"/>
      <c r="N89" s="167"/>
      <c r="O89" s="167"/>
      <c r="P89" s="167"/>
      <c r="Q89" s="167"/>
      <c r="R89" s="167"/>
      <c r="S89" s="167"/>
    </row>
    <row r="90" spans="1:19" ht="17.25" customHeight="1" x14ac:dyDescent="0.2">
      <c r="A90" s="87" t="str">
        <f>Global!A90</f>
        <v>OCTAVOS DE FINAL</v>
      </c>
      <c r="B90" s="55"/>
      <c r="C90" s="55"/>
      <c r="D90" s="53"/>
      <c r="E90" s="268"/>
      <c r="F90" s="53"/>
      <c r="G90" s="268"/>
      <c r="H90" s="53"/>
      <c r="I90" s="57"/>
      <c r="J90" s="30"/>
      <c r="K90" s="167"/>
      <c r="L90" s="167"/>
      <c r="M90" s="167"/>
      <c r="N90" s="167"/>
      <c r="O90" s="167"/>
      <c r="P90" s="167"/>
      <c r="Q90" s="167"/>
      <c r="R90" s="167"/>
      <c r="S90" s="167"/>
    </row>
    <row r="91" spans="1:19" ht="17.25" customHeight="1" x14ac:dyDescent="0.2">
      <c r="A91" s="83" t="str">
        <f>Global!A91</f>
        <v>Puntos por Marcador Atinado</v>
      </c>
      <c r="B91" s="83"/>
      <c r="C91" s="93"/>
      <c r="D91" s="83"/>
      <c r="E91" s="94">
        <f>Global!E91</f>
        <v>1</v>
      </c>
      <c r="F91" s="53"/>
      <c r="G91" s="268"/>
      <c r="H91" s="53"/>
      <c r="I91" s="57"/>
      <c r="J91" s="30"/>
      <c r="K91" s="167"/>
      <c r="L91" s="167"/>
      <c r="M91" s="167"/>
      <c r="N91" s="167"/>
      <c r="O91" s="167"/>
      <c r="P91" s="167"/>
      <c r="Q91" s="167"/>
      <c r="R91" s="167"/>
      <c r="S91" s="167"/>
    </row>
    <row r="92" spans="1:19" ht="17.25" customHeight="1" x14ac:dyDescent="0.2">
      <c r="A92" s="83" t="str">
        <f>Global!A92</f>
        <v>Puntos por Ganador/Empate Atinado</v>
      </c>
      <c r="B92" s="83"/>
      <c r="C92" s="93"/>
      <c r="D92" s="85"/>
      <c r="E92" s="94">
        <f>Global!E92</f>
        <v>3</v>
      </c>
      <c r="F92" s="53"/>
      <c r="G92" s="268"/>
      <c r="H92" s="53"/>
      <c r="I92" s="57"/>
      <c r="J92" s="30"/>
      <c r="K92" s="167"/>
      <c r="L92" s="167"/>
      <c r="M92" s="167"/>
      <c r="N92" s="167"/>
      <c r="O92" s="167"/>
      <c r="P92" s="167"/>
      <c r="Q92" s="167"/>
      <c r="R92" s="167"/>
      <c r="S92" s="167"/>
    </row>
    <row r="93" spans="1:19" ht="17.25" customHeight="1" x14ac:dyDescent="0.2">
      <c r="A93" s="83" t="str">
        <f>Global!A93</f>
        <v>Puntos por Ganador y Diferencia de Goles Atinado</v>
      </c>
      <c r="B93" s="84"/>
      <c r="C93" s="84"/>
      <c r="D93" s="85"/>
      <c r="E93" s="94">
        <f>Global!E93</f>
        <v>1</v>
      </c>
      <c r="F93" s="53"/>
      <c r="G93" s="268"/>
      <c r="H93" s="53"/>
      <c r="I93" s="57"/>
      <c r="J93" s="30"/>
      <c r="K93" s="167"/>
      <c r="L93" s="167"/>
      <c r="M93" s="167"/>
      <c r="N93" s="167"/>
      <c r="O93" s="167"/>
      <c r="P93" s="167"/>
      <c r="Q93" s="167"/>
      <c r="R93" s="167"/>
      <c r="S93" s="167"/>
    </row>
    <row r="94" spans="1:19" ht="17.25" customHeight="1" x14ac:dyDescent="0.2">
      <c r="A94" s="54"/>
      <c r="B94" s="55"/>
      <c r="C94" s="55"/>
      <c r="D94" s="53"/>
      <c r="E94" s="268"/>
      <c r="F94" s="53"/>
      <c r="G94" s="268"/>
      <c r="H94" s="53"/>
      <c r="I94" s="57"/>
      <c r="J94" s="30"/>
      <c r="K94" s="167"/>
      <c r="L94" s="167"/>
      <c r="M94" s="167"/>
      <c r="N94" s="167"/>
      <c r="O94" s="167"/>
      <c r="P94" s="167"/>
      <c r="Q94" s="167"/>
      <c r="R94" s="167"/>
      <c r="S94" s="167"/>
    </row>
    <row r="95" spans="1:19" ht="17.25" customHeight="1" x14ac:dyDescent="0.2">
      <c r="A95" s="87" t="str">
        <f>Global!A95</f>
        <v>CUARTOS DE FINAL</v>
      </c>
      <c r="B95" s="55"/>
      <c r="C95" s="55"/>
      <c r="D95" s="53"/>
      <c r="E95" s="268"/>
      <c r="F95" s="53"/>
      <c r="G95" s="268"/>
      <c r="H95" s="53"/>
      <c r="I95" s="57"/>
      <c r="J95" s="30"/>
      <c r="K95" s="167"/>
      <c r="L95" s="167"/>
      <c r="M95" s="167"/>
      <c r="N95" s="167"/>
      <c r="O95" s="167"/>
      <c r="P95" s="167"/>
      <c r="Q95" s="167"/>
      <c r="R95" s="167"/>
      <c r="S95" s="167"/>
    </row>
    <row r="96" spans="1:19" ht="17.25" customHeight="1" x14ac:dyDescent="0.2">
      <c r="A96" s="83" t="str">
        <f>Global!A96</f>
        <v>Puntos por Marcador Atinado</v>
      </c>
      <c r="B96" s="83"/>
      <c r="C96" s="93"/>
      <c r="D96" s="83"/>
      <c r="E96" s="94">
        <f>Global!E96</f>
        <v>1</v>
      </c>
      <c r="F96" s="53"/>
      <c r="G96" s="268"/>
      <c r="H96" s="53"/>
      <c r="I96" s="57"/>
      <c r="J96" s="30"/>
      <c r="K96" s="167"/>
      <c r="L96" s="167"/>
      <c r="M96" s="167"/>
      <c r="N96" s="167"/>
      <c r="O96" s="167"/>
      <c r="P96" s="167"/>
      <c r="Q96" s="167"/>
      <c r="R96" s="167"/>
      <c r="S96" s="167"/>
    </row>
    <row r="97" spans="1:19" ht="17.25" customHeight="1" x14ac:dyDescent="0.2">
      <c r="A97" s="83" t="str">
        <f>Global!A97</f>
        <v>Puntos por Ganador/Empate Atinado</v>
      </c>
      <c r="B97" s="83"/>
      <c r="C97" s="93"/>
      <c r="D97" s="85"/>
      <c r="E97" s="94">
        <f>Global!E97</f>
        <v>5</v>
      </c>
      <c r="F97" s="53"/>
      <c r="G97" s="268"/>
      <c r="H97" s="53"/>
      <c r="I97" s="57"/>
      <c r="J97" s="30"/>
      <c r="K97" s="167"/>
      <c r="L97" s="167"/>
      <c r="M97" s="167"/>
      <c r="N97" s="167"/>
      <c r="O97" s="167"/>
      <c r="P97" s="167"/>
      <c r="Q97" s="167"/>
      <c r="R97" s="167"/>
      <c r="S97" s="167"/>
    </row>
    <row r="98" spans="1:19" ht="17.25" customHeight="1" x14ac:dyDescent="0.2">
      <c r="A98" s="83" t="str">
        <f>Global!A98</f>
        <v>Puntos por Ganador y Diferencia de Goles Atinado</v>
      </c>
      <c r="B98" s="84"/>
      <c r="C98" s="84"/>
      <c r="D98" s="85"/>
      <c r="E98" s="94">
        <f>Global!E98</f>
        <v>1</v>
      </c>
      <c r="F98" s="53"/>
      <c r="G98" s="268"/>
      <c r="H98" s="53"/>
      <c r="I98" s="57"/>
      <c r="J98" s="30"/>
      <c r="K98" s="167"/>
      <c r="L98" s="167"/>
      <c r="M98" s="167"/>
      <c r="N98" s="167"/>
      <c r="O98" s="167"/>
      <c r="P98" s="167"/>
      <c r="Q98" s="167"/>
      <c r="R98" s="167"/>
      <c r="S98" s="167"/>
    </row>
    <row r="99" spans="1:19" ht="17.25" customHeight="1" x14ac:dyDescent="0.2">
      <c r="A99" s="54"/>
      <c r="B99" s="55"/>
      <c r="C99" s="55"/>
      <c r="D99" s="53"/>
      <c r="E99" s="268"/>
      <c r="F99" s="53"/>
      <c r="G99" s="268"/>
      <c r="H99" s="53"/>
      <c r="I99" s="57"/>
      <c r="J99" s="30"/>
      <c r="K99" s="167"/>
      <c r="L99" s="167"/>
      <c r="M99" s="167"/>
      <c r="N99" s="167"/>
      <c r="O99" s="167"/>
      <c r="P99" s="167"/>
      <c r="Q99" s="167"/>
      <c r="R99" s="167"/>
      <c r="S99" s="167"/>
    </row>
    <row r="100" spans="1:19" ht="17.25" customHeight="1" x14ac:dyDescent="0.2">
      <c r="A100" s="87" t="str">
        <f>Global!A100</f>
        <v>SEMIFINAL</v>
      </c>
      <c r="B100" s="55"/>
      <c r="C100" s="55"/>
      <c r="D100" s="53"/>
      <c r="E100" s="268"/>
      <c r="F100" s="53"/>
      <c r="G100" s="268"/>
      <c r="H100" s="53"/>
      <c r="I100" s="57"/>
      <c r="J100" s="30"/>
      <c r="K100" s="167"/>
      <c r="L100" s="167"/>
      <c r="M100" s="167"/>
      <c r="N100" s="167"/>
      <c r="O100" s="167"/>
      <c r="P100" s="167"/>
      <c r="Q100" s="167"/>
      <c r="R100" s="167"/>
      <c r="S100" s="167"/>
    </row>
    <row r="101" spans="1:19" ht="17.25" customHeight="1" x14ac:dyDescent="0.2">
      <c r="A101" s="83" t="str">
        <f>Global!A101</f>
        <v>Puntos por Marcador Atinado</v>
      </c>
      <c r="B101" s="83"/>
      <c r="C101" s="93"/>
      <c r="D101" s="83"/>
      <c r="E101" s="94">
        <f>Global!E101</f>
        <v>1</v>
      </c>
      <c r="F101" s="53"/>
      <c r="G101" s="268"/>
      <c r="H101" s="53"/>
      <c r="I101" s="57"/>
      <c r="J101" s="30"/>
      <c r="K101" s="167"/>
      <c r="L101" s="167"/>
      <c r="M101" s="167"/>
      <c r="N101" s="167"/>
      <c r="O101" s="167"/>
      <c r="P101" s="167"/>
      <c r="Q101" s="167"/>
      <c r="R101" s="167"/>
      <c r="S101" s="167"/>
    </row>
    <row r="102" spans="1:19" ht="17.25" customHeight="1" x14ac:dyDescent="0.2">
      <c r="A102" s="83" t="str">
        <f>Global!A102</f>
        <v>Puntos por Ganador/Empate Atinado</v>
      </c>
      <c r="B102" s="83"/>
      <c r="C102" s="93"/>
      <c r="D102" s="85"/>
      <c r="E102" s="94">
        <f>Global!E102</f>
        <v>7</v>
      </c>
      <c r="F102" s="53"/>
      <c r="G102" s="268"/>
      <c r="H102" s="53"/>
      <c r="I102" s="57"/>
      <c r="J102" s="30"/>
      <c r="K102" s="167"/>
      <c r="L102" s="167"/>
      <c r="M102" s="167"/>
      <c r="N102" s="167"/>
      <c r="O102" s="167"/>
      <c r="P102" s="167"/>
      <c r="Q102" s="167"/>
      <c r="R102" s="167"/>
      <c r="S102" s="167"/>
    </row>
    <row r="103" spans="1:19" ht="17.25" customHeight="1" x14ac:dyDescent="0.2">
      <c r="A103" s="83" t="str">
        <f>Global!A103</f>
        <v>Puntos por Ganador y Diferencia de Goles Atinado</v>
      </c>
      <c r="B103" s="84"/>
      <c r="C103" s="84"/>
      <c r="D103" s="85"/>
      <c r="E103" s="94">
        <f>Global!E103</f>
        <v>1</v>
      </c>
      <c r="F103" s="53"/>
      <c r="G103" s="268"/>
      <c r="H103" s="53"/>
      <c r="I103" s="57"/>
      <c r="J103" s="30"/>
      <c r="K103" s="167"/>
      <c r="L103" s="167"/>
      <c r="M103" s="167"/>
      <c r="N103" s="167"/>
      <c r="O103" s="167"/>
      <c r="P103" s="167"/>
      <c r="Q103" s="167"/>
      <c r="R103" s="167"/>
      <c r="S103" s="167"/>
    </row>
    <row r="104" spans="1:19" ht="17.25" customHeight="1" x14ac:dyDescent="0.2">
      <c r="A104" s="54"/>
      <c r="B104" s="55"/>
      <c r="C104" s="55"/>
      <c r="D104" s="53"/>
      <c r="E104" s="268"/>
      <c r="F104" s="53"/>
      <c r="G104" s="268"/>
      <c r="H104" s="53"/>
      <c r="I104" s="57"/>
      <c r="J104" s="30"/>
      <c r="K104" s="167"/>
      <c r="L104" s="167"/>
      <c r="M104" s="167"/>
      <c r="N104" s="167"/>
      <c r="O104" s="167"/>
      <c r="P104" s="167"/>
      <c r="Q104" s="167"/>
      <c r="R104" s="167"/>
      <c r="S104" s="167"/>
    </row>
    <row r="105" spans="1:19" ht="17.25" customHeight="1" x14ac:dyDescent="0.2">
      <c r="A105" s="87" t="str">
        <f>Global!A105</f>
        <v>TERCER LUGAR</v>
      </c>
      <c r="B105" s="55"/>
      <c r="C105" s="55"/>
      <c r="D105" s="53"/>
      <c r="E105" s="268"/>
      <c r="F105" s="53"/>
      <c r="G105" s="268"/>
      <c r="H105" s="53"/>
      <c r="I105" s="57"/>
      <c r="J105" s="30"/>
      <c r="K105" s="167"/>
      <c r="L105" s="167"/>
      <c r="M105" s="167"/>
      <c r="N105" s="167"/>
      <c r="O105" s="167"/>
      <c r="P105" s="167"/>
      <c r="Q105" s="167"/>
      <c r="R105" s="167"/>
      <c r="S105" s="167"/>
    </row>
    <row r="106" spans="1:19" ht="17.25" customHeight="1" x14ac:dyDescent="0.2">
      <c r="A106" s="83" t="str">
        <f>Global!A106</f>
        <v>Puntos por Marcador Atinado</v>
      </c>
      <c r="B106" s="83"/>
      <c r="C106" s="93"/>
      <c r="D106" s="83"/>
      <c r="E106" s="94">
        <f>Global!E106</f>
        <v>1</v>
      </c>
      <c r="F106" s="53"/>
      <c r="G106" s="268"/>
      <c r="H106" s="53"/>
      <c r="I106" s="57"/>
      <c r="J106" s="30"/>
      <c r="K106" s="167"/>
      <c r="L106" s="167"/>
      <c r="M106" s="167"/>
      <c r="N106" s="167"/>
      <c r="O106" s="167"/>
      <c r="P106" s="167"/>
      <c r="Q106" s="167"/>
      <c r="R106" s="167"/>
      <c r="S106" s="167"/>
    </row>
    <row r="107" spans="1:19" ht="17.25" customHeight="1" x14ac:dyDescent="0.2">
      <c r="A107" s="83" t="str">
        <f>Global!A107</f>
        <v>Puntos por Ganador/Empate Atinado</v>
      </c>
      <c r="B107" s="83"/>
      <c r="C107" s="93"/>
      <c r="D107" s="85"/>
      <c r="E107" s="94">
        <f>Global!E107</f>
        <v>8</v>
      </c>
      <c r="F107" s="53"/>
      <c r="G107" s="268"/>
      <c r="H107" s="53"/>
      <c r="I107" s="57"/>
      <c r="J107" s="30"/>
      <c r="K107" s="167"/>
      <c r="L107" s="167"/>
      <c r="M107" s="167"/>
      <c r="N107" s="167"/>
      <c r="O107" s="167"/>
      <c r="P107" s="167"/>
      <c r="Q107" s="167"/>
      <c r="R107" s="167"/>
      <c r="S107" s="167"/>
    </row>
    <row r="108" spans="1:19" ht="17.25" customHeight="1" x14ac:dyDescent="0.2">
      <c r="A108" s="83" t="str">
        <f>Global!A108</f>
        <v>Puntos por Ganador y Diferencia de Goles Atinado</v>
      </c>
      <c r="B108" s="84"/>
      <c r="C108" s="84"/>
      <c r="D108" s="85"/>
      <c r="E108" s="94">
        <f>Global!E108</f>
        <v>1</v>
      </c>
      <c r="F108" s="53"/>
      <c r="G108" s="268"/>
      <c r="H108" s="53"/>
      <c r="I108" s="57"/>
      <c r="J108" s="30"/>
      <c r="K108" s="167"/>
      <c r="L108" s="167"/>
      <c r="M108" s="167"/>
      <c r="N108" s="167"/>
      <c r="O108" s="167"/>
      <c r="P108" s="167"/>
      <c r="Q108" s="167"/>
      <c r="R108" s="167"/>
      <c r="S108" s="167"/>
    </row>
    <row r="109" spans="1:19" ht="17.25" customHeight="1" x14ac:dyDescent="0.2">
      <c r="A109" s="83"/>
      <c r="B109" s="84"/>
      <c r="C109" s="84"/>
      <c r="D109" s="85"/>
      <c r="E109" s="94"/>
      <c r="F109" s="53"/>
      <c r="G109" s="268"/>
      <c r="H109" s="53"/>
      <c r="I109" s="57"/>
      <c r="J109" s="30"/>
      <c r="K109" s="167"/>
      <c r="L109" s="167"/>
      <c r="M109" s="167"/>
      <c r="N109" s="167"/>
      <c r="O109" s="167"/>
      <c r="P109" s="167"/>
      <c r="Q109" s="167"/>
      <c r="R109" s="167"/>
      <c r="S109" s="167"/>
    </row>
    <row r="110" spans="1:19" ht="17.25" customHeight="1" x14ac:dyDescent="0.2">
      <c r="A110" s="87" t="str">
        <f>Global!A110</f>
        <v>FINAL</v>
      </c>
      <c r="B110" s="55"/>
      <c r="C110" s="55"/>
      <c r="D110" s="53"/>
      <c r="E110" s="268"/>
      <c r="F110" s="53"/>
      <c r="G110" s="268"/>
      <c r="H110" s="53"/>
      <c r="I110" s="57"/>
      <c r="J110" s="30"/>
      <c r="K110" s="167"/>
      <c r="L110" s="167"/>
      <c r="M110" s="167"/>
      <c r="N110" s="167"/>
      <c r="O110" s="167"/>
      <c r="P110" s="167"/>
      <c r="Q110" s="167"/>
      <c r="R110" s="167"/>
      <c r="S110" s="167"/>
    </row>
    <row r="111" spans="1:19" ht="17.25" customHeight="1" x14ac:dyDescent="0.2">
      <c r="A111" s="83" t="str">
        <f>Global!A111</f>
        <v>Puntos por Marcador Atinado</v>
      </c>
      <c r="B111" s="83"/>
      <c r="C111" s="93"/>
      <c r="D111" s="83"/>
      <c r="E111" s="94">
        <f>Global!E111</f>
        <v>1</v>
      </c>
      <c r="F111" s="53"/>
      <c r="G111" s="268"/>
      <c r="H111" s="53"/>
      <c r="I111" s="57"/>
      <c r="J111" s="30"/>
      <c r="K111" s="167"/>
      <c r="L111" s="167"/>
      <c r="M111" s="167"/>
      <c r="N111" s="167"/>
      <c r="O111" s="167"/>
      <c r="P111" s="167"/>
      <c r="Q111" s="167"/>
      <c r="R111" s="167"/>
      <c r="S111" s="167"/>
    </row>
    <row r="112" spans="1:19" ht="17.25" customHeight="1" x14ac:dyDescent="0.2">
      <c r="A112" s="83" t="str">
        <f>Global!A112</f>
        <v>Puntos por Ganador/Empate Atinado</v>
      </c>
      <c r="B112" s="83"/>
      <c r="C112" s="93"/>
      <c r="D112" s="85"/>
      <c r="E112" s="94">
        <f>Global!E112</f>
        <v>10</v>
      </c>
      <c r="F112" s="53"/>
      <c r="G112" s="268"/>
      <c r="H112" s="53"/>
      <c r="I112" s="57"/>
      <c r="J112" s="30"/>
      <c r="K112" s="167"/>
      <c r="L112" s="167"/>
      <c r="M112" s="167"/>
      <c r="N112" s="167"/>
      <c r="O112" s="167"/>
      <c r="P112" s="167"/>
      <c r="Q112" s="167"/>
      <c r="R112" s="167"/>
      <c r="S112" s="167"/>
    </row>
    <row r="113" spans="1:19" ht="17.25" customHeight="1" x14ac:dyDescent="0.2">
      <c r="A113" s="83" t="str">
        <f>Global!A113</f>
        <v>Puntos por Ganador y Diferencia de Goles Atinado</v>
      </c>
      <c r="B113" s="84"/>
      <c r="C113" s="84"/>
      <c r="D113" s="85"/>
      <c r="E113" s="94">
        <f>Global!E113</f>
        <v>1</v>
      </c>
      <c r="F113" s="53"/>
      <c r="G113" s="268"/>
      <c r="H113" s="53"/>
      <c r="I113" s="57"/>
      <c r="J113" s="30"/>
      <c r="K113" s="167"/>
      <c r="L113" s="167"/>
      <c r="M113" s="167"/>
      <c r="N113" s="167"/>
      <c r="O113" s="167"/>
      <c r="P113" s="167"/>
      <c r="Q113" s="167"/>
      <c r="R113" s="167"/>
      <c r="S113" s="167"/>
    </row>
    <row r="114" spans="1:19" ht="17.25" customHeight="1" x14ac:dyDescent="0.2">
      <c r="A114" s="54"/>
      <c r="B114" s="55"/>
      <c r="C114" s="55"/>
      <c r="D114" s="53"/>
      <c r="E114" s="268"/>
      <c r="F114" s="53"/>
      <c r="G114" s="268"/>
      <c r="H114" s="53"/>
      <c r="I114" s="57"/>
      <c r="J114" s="30"/>
      <c r="K114" s="167"/>
      <c r="L114" s="167"/>
      <c r="M114" s="167"/>
      <c r="N114" s="167"/>
      <c r="O114" s="167"/>
      <c r="P114" s="167"/>
      <c r="Q114" s="167"/>
      <c r="R114" s="167"/>
      <c r="S114" s="167"/>
    </row>
    <row r="115" spans="1:19" ht="17.25" customHeight="1" x14ac:dyDescent="0.2">
      <c r="A115" s="54"/>
      <c r="B115" s="55"/>
      <c r="C115" s="55"/>
      <c r="D115" s="53"/>
      <c r="E115" s="268"/>
      <c r="F115" s="53"/>
      <c r="G115" s="268"/>
      <c r="H115" s="53"/>
      <c r="I115" s="57"/>
      <c r="J115" s="30"/>
      <c r="K115" s="167"/>
      <c r="L115" s="167"/>
      <c r="M115" s="167"/>
      <c r="N115" s="167"/>
      <c r="O115" s="167"/>
      <c r="P115" s="167"/>
      <c r="Q115" s="167"/>
      <c r="R115" s="167"/>
      <c r="S115" s="167"/>
    </row>
    <row r="116" spans="1:19" ht="17.25" customHeight="1" x14ac:dyDescent="0.2">
      <c r="A116" s="54"/>
      <c r="B116" s="55"/>
      <c r="C116" s="55"/>
      <c r="D116" s="53"/>
      <c r="E116" s="268"/>
      <c r="F116" s="53"/>
      <c r="G116" s="268"/>
      <c r="H116" s="53"/>
      <c r="I116" s="57"/>
      <c r="J116" s="30"/>
      <c r="K116" s="167"/>
      <c r="L116" s="167"/>
      <c r="M116" s="167"/>
      <c r="N116" s="167"/>
      <c r="O116" s="167"/>
      <c r="P116" s="167"/>
      <c r="Q116" s="167"/>
      <c r="R116" s="167"/>
      <c r="S116" s="167"/>
    </row>
    <row r="117" spans="1:19" ht="17.25" customHeight="1" x14ac:dyDescent="0.2">
      <c r="A117" s="54"/>
      <c r="B117" s="55"/>
      <c r="C117" s="55"/>
      <c r="D117" s="53"/>
      <c r="E117" s="268"/>
      <c r="F117" s="53"/>
      <c r="G117" s="268"/>
      <c r="H117" s="53"/>
      <c r="I117" s="57"/>
      <c r="J117" s="30"/>
      <c r="K117" s="167"/>
      <c r="L117" s="167"/>
      <c r="M117" s="167"/>
      <c r="N117" s="167"/>
      <c r="O117" s="167"/>
      <c r="P117" s="167"/>
      <c r="Q117" s="167"/>
      <c r="R117" s="167"/>
      <c r="S117" s="167"/>
    </row>
    <row r="118" spans="1:19" ht="17.25" customHeight="1" x14ac:dyDescent="0.2">
      <c r="A118" s="54"/>
      <c r="B118" s="55"/>
      <c r="C118" s="55"/>
      <c r="D118" s="53"/>
      <c r="E118" s="268"/>
      <c r="F118" s="53"/>
      <c r="G118" s="268"/>
      <c r="H118" s="53"/>
      <c r="I118" s="57"/>
      <c r="J118" s="30"/>
      <c r="K118" s="167"/>
      <c r="L118" s="167"/>
      <c r="M118" s="167"/>
      <c r="N118" s="167"/>
      <c r="O118" s="167"/>
      <c r="P118" s="167"/>
      <c r="Q118" s="167"/>
      <c r="R118" s="167"/>
      <c r="S118" s="167"/>
    </row>
    <row r="119" spans="1:19" ht="17.25" customHeight="1" x14ac:dyDescent="0.2">
      <c r="A119" s="54"/>
      <c r="B119" s="55"/>
      <c r="C119" s="55"/>
      <c r="D119" s="53"/>
      <c r="E119" s="268"/>
      <c r="F119" s="53"/>
      <c r="G119" s="268"/>
      <c r="H119" s="53"/>
      <c r="I119" s="57"/>
      <c r="J119" s="30"/>
      <c r="K119" s="167"/>
      <c r="L119" s="167"/>
      <c r="M119" s="167"/>
      <c r="N119" s="167"/>
      <c r="O119" s="167"/>
      <c r="P119" s="167"/>
      <c r="Q119" s="167"/>
      <c r="R119" s="167"/>
      <c r="S119" s="167"/>
    </row>
    <row r="120" spans="1:19" ht="17.25" customHeight="1" x14ac:dyDescent="0.2">
      <c r="A120" s="54"/>
      <c r="B120" s="55"/>
      <c r="C120" s="55"/>
      <c r="D120" s="53"/>
      <c r="E120" s="268"/>
      <c r="F120" s="53"/>
      <c r="G120" s="268"/>
      <c r="H120" s="53"/>
      <c r="I120" s="57"/>
      <c r="J120" s="30"/>
      <c r="K120" s="167"/>
      <c r="L120" s="167"/>
      <c r="M120" s="167"/>
      <c r="N120" s="167"/>
      <c r="O120" s="167"/>
      <c r="P120" s="167"/>
      <c r="Q120" s="167"/>
      <c r="R120" s="167"/>
      <c r="S120" s="167"/>
    </row>
  </sheetData>
  <sheetProtection sheet="1" objects="1" scenarios="1"/>
  <mergeCells count="3">
    <mergeCell ref="A1:N1"/>
    <mergeCell ref="B3:D3"/>
    <mergeCell ref="B4:D4"/>
  </mergeCells>
  <dataValidations count="1">
    <dataValidation type="whole" allowBlank="1" showInputMessage="1" showErrorMessage="1" sqref="E3:E85 E114:E120 E89:E90 E94:E95 E99:E100 E104:E105 E110" xr:uid="{290D0C2E-7E2C-44DB-8F5F-7A274307CB19}">
      <formula1>0</formula1>
      <formula2>20</formula2>
    </dataValidation>
  </dataValidations>
  <hyperlinks>
    <hyperlink ref="A1:N1" location="Global!A1" display="Quiniela Mundial 2010" xr:uid="{D7E77FEA-514A-41DB-9A93-DCA3E161AB2B}"/>
  </hyperlinks>
  <pageMargins left="0.7" right="0.7" top="0.75" bottom="0.75" header="0.3" footer="0.3"/>
  <pageSetup orientation="portrait"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Sheet46"/>
  <dimension ref="A1:S120"/>
  <sheetViews>
    <sheetView workbookViewId="0">
      <selection activeCell="A2" sqref="A1:N1048576"/>
    </sheetView>
  </sheetViews>
  <sheetFormatPr defaultColWidth="9.140625" defaultRowHeight="17.25" customHeight="1" x14ac:dyDescent="0.2"/>
  <cols>
    <col min="1" max="1" width="12" style="270" customWidth="1"/>
    <col min="2" max="2" width="10.7109375" style="271" customWidth="1"/>
    <col min="3" max="3" width="6.85546875" style="271" bestFit="1" customWidth="1"/>
    <col min="4" max="4" width="12.42578125" style="157" customWidth="1"/>
    <col min="5" max="5" width="3.7109375" style="272" customWidth="1"/>
    <col min="6" max="6" width="5.42578125" style="157" customWidth="1"/>
    <col min="7" max="7" width="3.85546875" style="272" customWidth="1"/>
    <col min="8" max="8" width="13" style="157" customWidth="1"/>
    <col min="9" max="9" width="5.85546875" style="273" customWidth="1"/>
    <col min="10" max="10" width="3" style="10" customWidth="1"/>
    <col min="11" max="11" width="5" style="274" customWidth="1"/>
    <col min="12" max="12" width="5.28515625" style="274" customWidth="1"/>
    <col min="13" max="13" width="6.5703125" style="275" customWidth="1"/>
    <col min="14" max="14" width="7.7109375" style="10" bestFit="1" customWidth="1"/>
    <col min="15" max="16384" width="9.140625" style="157"/>
  </cols>
  <sheetData>
    <row r="1" spans="1:19" ht="26.25" customHeight="1" x14ac:dyDescent="0.35">
      <c r="A1" s="352" t="s">
        <v>82</v>
      </c>
      <c r="B1" s="352"/>
      <c r="C1" s="352"/>
      <c r="D1" s="352"/>
      <c r="E1" s="352"/>
      <c r="F1" s="352"/>
      <c r="G1" s="352"/>
      <c r="H1" s="352"/>
      <c r="I1" s="352"/>
      <c r="J1" s="352"/>
      <c r="K1" s="352"/>
      <c r="L1" s="352"/>
      <c r="M1" s="352"/>
      <c r="N1" s="352"/>
      <c r="O1" s="161"/>
      <c r="P1" s="161"/>
      <c r="Q1" s="161"/>
      <c r="R1" s="161"/>
      <c r="S1" s="161"/>
    </row>
    <row r="2" spans="1:19" ht="12.75" customHeight="1" x14ac:dyDescent="0.3">
      <c r="A2" s="28"/>
      <c r="B2" s="28"/>
      <c r="C2" s="28"/>
      <c r="D2" s="28"/>
      <c r="E2" s="1"/>
      <c r="F2" s="28"/>
      <c r="G2" s="1"/>
      <c r="H2" s="28"/>
      <c r="I2" s="28"/>
      <c r="J2" s="28"/>
      <c r="K2" s="33"/>
      <c r="L2" s="33"/>
      <c r="M2" s="28"/>
      <c r="N2" s="28"/>
      <c r="O2" s="161"/>
      <c r="P2" s="161"/>
      <c r="Q2" s="161"/>
      <c r="R2" s="161"/>
      <c r="S2" s="161"/>
    </row>
    <row r="3" spans="1:19" ht="17.25" customHeight="1" x14ac:dyDescent="0.2">
      <c r="A3" s="191" t="s">
        <v>17</v>
      </c>
      <c r="B3" s="353" t="s">
        <v>199</v>
      </c>
      <c r="C3" s="353"/>
      <c r="D3" s="353"/>
      <c r="E3" s="192"/>
      <c r="F3" s="193"/>
      <c r="G3" s="192"/>
      <c r="H3" s="194"/>
      <c r="I3" s="195"/>
      <c r="J3" s="29"/>
      <c r="K3" s="34"/>
      <c r="L3" s="34"/>
      <c r="M3" s="196"/>
      <c r="N3" s="29"/>
      <c r="O3" s="161"/>
      <c r="P3" s="161"/>
      <c r="Q3" s="161"/>
      <c r="R3" s="161"/>
      <c r="S3" s="161"/>
    </row>
    <row r="4" spans="1:19" ht="17.25" customHeight="1" thickBot="1" x14ac:dyDescent="0.25">
      <c r="A4" s="197" t="s">
        <v>18</v>
      </c>
      <c r="B4" s="354" t="s">
        <v>191</v>
      </c>
      <c r="C4" s="354"/>
      <c r="D4" s="354"/>
      <c r="E4" s="192"/>
      <c r="F4" s="196"/>
      <c r="G4" s="192"/>
      <c r="H4" s="196"/>
      <c r="I4" s="195"/>
      <c r="J4" s="29"/>
      <c r="K4" s="198"/>
      <c r="L4" s="198"/>
      <c r="M4" s="199"/>
      <c r="N4" s="29"/>
      <c r="O4" s="161"/>
      <c r="P4" s="161"/>
      <c r="Q4" s="161"/>
      <c r="R4" s="161"/>
      <c r="S4" s="161"/>
    </row>
    <row r="5" spans="1:19" ht="17.25" customHeight="1" thickBot="1" x14ac:dyDescent="0.25">
      <c r="A5" s="197"/>
      <c r="B5" s="200"/>
      <c r="C5" s="200"/>
      <c r="D5" s="201"/>
      <c r="E5" s="192"/>
      <c r="F5" s="196"/>
      <c r="G5" s="192"/>
      <c r="H5" s="196"/>
      <c r="I5" s="195"/>
      <c r="J5" s="29"/>
      <c r="K5" s="202" t="s">
        <v>19</v>
      </c>
      <c r="L5" s="203"/>
      <c r="M5" s="204"/>
      <c r="N5" s="29"/>
      <c r="O5" s="161"/>
      <c r="P5" s="161"/>
      <c r="Q5" s="161"/>
      <c r="R5" s="161"/>
      <c r="S5" s="161"/>
    </row>
    <row r="6" spans="1:19" s="168" customFormat="1" ht="34.5" customHeight="1" thickBot="1" x14ac:dyDescent="0.25">
      <c r="A6" s="205" t="s">
        <v>0</v>
      </c>
      <c r="B6" s="206" t="s">
        <v>1</v>
      </c>
      <c r="C6" s="206" t="s">
        <v>25</v>
      </c>
      <c r="D6" s="207" t="s">
        <v>2</v>
      </c>
      <c r="E6" s="208"/>
      <c r="F6" s="209" t="s">
        <v>20</v>
      </c>
      <c r="G6" s="208"/>
      <c r="H6" s="209" t="s">
        <v>3</v>
      </c>
      <c r="I6" s="209" t="s">
        <v>21</v>
      </c>
      <c r="J6" s="210"/>
      <c r="K6" s="211" t="s">
        <v>109</v>
      </c>
      <c r="L6" s="211" t="s">
        <v>112</v>
      </c>
      <c r="M6" s="212" t="s">
        <v>110</v>
      </c>
      <c r="N6" s="213" t="s">
        <v>111</v>
      </c>
      <c r="O6" s="165"/>
      <c r="P6" s="165"/>
      <c r="Q6" s="165"/>
      <c r="R6" s="165"/>
      <c r="S6" s="165"/>
    </row>
    <row r="7" spans="1:19" ht="17.25" customHeight="1" thickBot="1" x14ac:dyDescent="0.25">
      <c r="A7" s="214" t="str">
        <f>Global!A7</f>
        <v>GRUPO A (Group A)</v>
      </c>
      <c r="B7" s="215"/>
      <c r="C7" s="216"/>
      <c r="D7" s="215"/>
      <c r="E7" s="217"/>
      <c r="F7" s="215"/>
      <c r="G7" s="217"/>
      <c r="H7" s="215"/>
      <c r="I7" s="218"/>
      <c r="J7" s="77"/>
      <c r="K7" s="219"/>
      <c r="L7" s="219"/>
      <c r="M7" s="220"/>
      <c r="N7" s="221"/>
      <c r="O7" s="161"/>
      <c r="P7" s="161"/>
      <c r="Q7" s="161"/>
      <c r="R7" s="161"/>
      <c r="S7" s="161"/>
    </row>
    <row r="8" spans="1:19" s="158" customFormat="1" ht="30.95" customHeight="1" thickBot="1" x14ac:dyDescent="0.25">
      <c r="A8" s="276">
        <f>Global!A8</f>
        <v>44885</v>
      </c>
      <c r="B8" s="277">
        <f>Global!B8</f>
        <v>0.41666666666666669</v>
      </c>
      <c r="C8" s="278">
        <f>Global!C8</f>
        <v>1</v>
      </c>
      <c r="D8" s="279" t="str">
        <f>Global!D8</f>
        <v>Qatar</v>
      </c>
      <c r="E8" s="280">
        <v>2</v>
      </c>
      <c r="F8" s="281" t="s">
        <v>4</v>
      </c>
      <c r="G8" s="280">
        <v>2</v>
      </c>
      <c r="H8" s="282" t="str">
        <f>Global!H8</f>
        <v>Ecuador</v>
      </c>
      <c r="I8" s="283" t="str">
        <f t="shared" ref="I8:I13" si="0">IF(OR(E8="",G8=""),"",IF(E8&gt;G8,"L",IF(G8&gt;E8,"V","E")))</f>
        <v>E</v>
      </c>
      <c r="J8" s="284"/>
      <c r="K8" s="285">
        <f>IF(Global!E8="","",Global!E8)</f>
        <v>0</v>
      </c>
      <c r="L8" s="285">
        <f>IF(Global!G8="","",Global!G8)</f>
        <v>2</v>
      </c>
      <c r="M8" s="286" t="str">
        <f t="shared" ref="M8:M71" si="1">IF(OR(K8="",L8=""),"",IF(K8&gt;L8,"L",IF(L8&gt;K8,"V","E")))</f>
        <v>V</v>
      </c>
      <c r="N8" s="287">
        <f t="shared" ref="N8:N13" si="2">IF(M8="","",IF(AND(E8=K8,L8=G8),GPOSPuntosPorMarcador,0)+IF(M8=I8,GPOSPuntosPorGanador,0)+IF(E8-G8=K8-L8,GPOSPuntosPorDiferencia,0))</f>
        <v>0</v>
      </c>
      <c r="O8" s="166"/>
      <c r="P8" s="166"/>
      <c r="Q8" s="166"/>
      <c r="R8" s="166"/>
      <c r="S8" s="166"/>
    </row>
    <row r="9" spans="1:19" s="158" customFormat="1" ht="30.95" customHeight="1" thickBot="1" x14ac:dyDescent="0.25">
      <c r="A9" s="276">
        <f>Global!A9</f>
        <v>44886</v>
      </c>
      <c r="B9" s="288">
        <f>Global!B9</f>
        <v>0.41666666666666669</v>
      </c>
      <c r="C9" s="289">
        <f>Global!C9</f>
        <v>2</v>
      </c>
      <c r="D9" s="290" t="str">
        <f>Global!D9</f>
        <v>Senegal</v>
      </c>
      <c r="E9" s="291">
        <v>0</v>
      </c>
      <c r="F9" s="292" t="s">
        <v>4</v>
      </c>
      <c r="G9" s="291">
        <v>3</v>
      </c>
      <c r="H9" s="293" t="str">
        <f>Global!H9</f>
        <v>Holanda (Holland)</v>
      </c>
      <c r="I9" s="283" t="str">
        <f t="shared" si="0"/>
        <v>V</v>
      </c>
      <c r="J9" s="284"/>
      <c r="K9" s="285">
        <f>IF(Global!E9="","",Global!E9)</f>
        <v>0</v>
      </c>
      <c r="L9" s="285">
        <f>IF(Global!G9="","",Global!G9)</f>
        <v>2</v>
      </c>
      <c r="M9" s="294" t="str">
        <f t="shared" si="1"/>
        <v>V</v>
      </c>
      <c r="N9" s="287">
        <f t="shared" si="2"/>
        <v>1</v>
      </c>
      <c r="O9" s="166"/>
      <c r="P9" s="166"/>
      <c r="Q9" s="166"/>
      <c r="R9" s="166"/>
      <c r="S9" s="166"/>
    </row>
    <row r="10" spans="1:19" s="158" customFormat="1" ht="30.95" customHeight="1" thickBot="1" x14ac:dyDescent="0.25">
      <c r="A10" s="276">
        <f>Global!A10</f>
        <v>44890</v>
      </c>
      <c r="B10" s="288">
        <f>Global!B10</f>
        <v>0.29166666666666669</v>
      </c>
      <c r="C10" s="289">
        <f>Global!C10</f>
        <v>17</v>
      </c>
      <c r="D10" s="290" t="str">
        <f>Global!D10</f>
        <v>Qatar</v>
      </c>
      <c r="E10" s="291">
        <v>1</v>
      </c>
      <c r="F10" s="292" t="s">
        <v>4</v>
      </c>
      <c r="G10" s="291">
        <v>2</v>
      </c>
      <c r="H10" s="293" t="str">
        <f>Global!H10</f>
        <v>Senegal</v>
      </c>
      <c r="I10" s="283" t="str">
        <f t="shared" si="0"/>
        <v>V</v>
      </c>
      <c r="J10" s="284"/>
      <c r="K10" s="285">
        <f>IF(Global!E10="","",Global!E10)</f>
        <v>1</v>
      </c>
      <c r="L10" s="285">
        <f>IF(Global!G10="","",Global!G10)</f>
        <v>3</v>
      </c>
      <c r="M10" s="295" t="str">
        <f t="shared" si="1"/>
        <v>V</v>
      </c>
      <c r="N10" s="287">
        <f t="shared" si="2"/>
        <v>1</v>
      </c>
      <c r="O10" s="166"/>
      <c r="P10" s="166"/>
      <c r="Q10" s="166"/>
      <c r="R10" s="166"/>
      <c r="S10" s="166"/>
    </row>
    <row r="11" spans="1:19" s="158" customFormat="1" ht="30.95" customHeight="1" thickBot="1" x14ac:dyDescent="0.25">
      <c r="A11" s="276">
        <f>Global!A11</f>
        <v>44890</v>
      </c>
      <c r="B11" s="288">
        <f>Global!B11</f>
        <v>0.41666666666666669</v>
      </c>
      <c r="C11" s="289">
        <f>Global!C11</f>
        <v>18</v>
      </c>
      <c r="D11" s="290" t="str">
        <f>Global!D11</f>
        <v>Holanda (Holland)</v>
      </c>
      <c r="E11" s="291">
        <v>3</v>
      </c>
      <c r="F11" s="292" t="s">
        <v>4</v>
      </c>
      <c r="G11" s="291">
        <v>1</v>
      </c>
      <c r="H11" s="293" t="str">
        <f>Global!H11</f>
        <v>Ecuador</v>
      </c>
      <c r="I11" s="283" t="str">
        <f t="shared" si="0"/>
        <v>L</v>
      </c>
      <c r="J11" s="284"/>
      <c r="K11" s="285">
        <f>IF(Global!E11="","",Global!E11)</f>
        <v>1</v>
      </c>
      <c r="L11" s="285">
        <f>IF(Global!G11="","",Global!G11)</f>
        <v>1</v>
      </c>
      <c r="M11" s="296" t="str">
        <f t="shared" si="1"/>
        <v>E</v>
      </c>
      <c r="N11" s="287">
        <f t="shared" si="2"/>
        <v>0</v>
      </c>
      <c r="O11" s="166"/>
      <c r="P11" s="166"/>
      <c r="Q11" s="166"/>
      <c r="R11" s="166"/>
      <c r="S11" s="166"/>
    </row>
    <row r="12" spans="1:19" s="158" customFormat="1" ht="30.95" customHeight="1" thickBot="1" x14ac:dyDescent="0.25">
      <c r="A12" s="276">
        <f>Global!A12</f>
        <v>44894</v>
      </c>
      <c r="B12" s="288">
        <f>Global!B12</f>
        <v>0.375</v>
      </c>
      <c r="C12" s="289">
        <f>Global!C12</f>
        <v>33</v>
      </c>
      <c r="D12" s="290" t="str">
        <f>Global!D12</f>
        <v>Holanda (Holland)</v>
      </c>
      <c r="E12" s="291">
        <v>2</v>
      </c>
      <c r="F12" s="292" t="s">
        <v>4</v>
      </c>
      <c r="G12" s="291">
        <v>1</v>
      </c>
      <c r="H12" s="293" t="str">
        <f>Global!H12</f>
        <v>Qatar</v>
      </c>
      <c r="I12" s="283" t="str">
        <f t="shared" si="0"/>
        <v>L</v>
      </c>
      <c r="J12" s="284"/>
      <c r="K12" s="285">
        <f>IF(Global!E12="","",Global!E12)</f>
        <v>2</v>
      </c>
      <c r="L12" s="285">
        <f>IF(Global!G12="","",Global!G12)</f>
        <v>0</v>
      </c>
      <c r="M12" s="296" t="str">
        <f t="shared" si="1"/>
        <v>L</v>
      </c>
      <c r="N12" s="287">
        <f t="shared" si="2"/>
        <v>1</v>
      </c>
      <c r="O12" s="166"/>
      <c r="P12" s="166"/>
      <c r="Q12" s="166"/>
      <c r="R12" s="166"/>
      <c r="S12" s="166"/>
    </row>
    <row r="13" spans="1:19" s="158" customFormat="1" ht="30.95" customHeight="1" thickBot="1" x14ac:dyDescent="0.25">
      <c r="A13" s="276">
        <f>Global!A13</f>
        <v>44894</v>
      </c>
      <c r="B13" s="288">
        <f>Global!B13</f>
        <v>0.375</v>
      </c>
      <c r="C13" s="289">
        <f>Global!C13</f>
        <v>34</v>
      </c>
      <c r="D13" s="290" t="str">
        <f>Global!D13</f>
        <v>Ecuador</v>
      </c>
      <c r="E13" s="291">
        <v>2</v>
      </c>
      <c r="F13" s="292" t="s">
        <v>4</v>
      </c>
      <c r="G13" s="291">
        <v>0</v>
      </c>
      <c r="H13" s="293" t="str">
        <f>Global!H13</f>
        <v>Senegal</v>
      </c>
      <c r="I13" s="283" t="str">
        <f t="shared" si="0"/>
        <v>L</v>
      </c>
      <c r="J13" s="284"/>
      <c r="K13" s="285">
        <f>IF(Global!E13="","",Global!E13)</f>
        <v>1</v>
      </c>
      <c r="L13" s="285">
        <f>IF(Global!G13="","",Global!G13)</f>
        <v>2</v>
      </c>
      <c r="M13" s="296" t="str">
        <f t="shared" si="1"/>
        <v>V</v>
      </c>
      <c r="N13" s="287">
        <f t="shared" si="2"/>
        <v>0</v>
      </c>
      <c r="O13" s="166"/>
      <c r="P13" s="166"/>
      <c r="Q13" s="166"/>
      <c r="R13" s="166"/>
      <c r="S13" s="166"/>
    </row>
    <row r="14" spans="1:19" s="158" customFormat="1" ht="17.25" customHeight="1" thickBot="1" x14ac:dyDescent="0.25">
      <c r="A14" s="297" t="str">
        <f>Global!A14</f>
        <v>GRUPO B (Group B)</v>
      </c>
      <c r="B14" s="298"/>
      <c r="C14" s="299"/>
      <c r="D14" s="298"/>
      <c r="E14" s="300"/>
      <c r="F14" s="298"/>
      <c r="G14" s="300"/>
      <c r="H14" s="298"/>
      <c r="I14" s="301"/>
      <c r="J14" s="117"/>
      <c r="K14" s="302"/>
      <c r="L14" s="302"/>
      <c r="M14" s="303" t="str">
        <f t="shared" si="1"/>
        <v/>
      </c>
      <c r="N14" s="304"/>
      <c r="O14" s="166"/>
      <c r="P14" s="166"/>
      <c r="Q14" s="166"/>
      <c r="R14" s="166"/>
      <c r="S14" s="166"/>
    </row>
    <row r="15" spans="1:19" s="158" customFormat="1" ht="30.95" customHeight="1" thickBot="1" x14ac:dyDescent="0.25">
      <c r="A15" s="276">
        <f>Global!A15</f>
        <v>44886</v>
      </c>
      <c r="B15" s="305">
        <f>Global!B15</f>
        <v>0.29166666666666669</v>
      </c>
      <c r="C15" s="278">
        <f>Global!C15</f>
        <v>3</v>
      </c>
      <c r="D15" s="279" t="str">
        <f>Global!D15</f>
        <v>Inglaterra (England)</v>
      </c>
      <c r="E15" s="280">
        <v>3</v>
      </c>
      <c r="F15" s="281" t="s">
        <v>4</v>
      </c>
      <c r="G15" s="280">
        <v>0</v>
      </c>
      <c r="H15" s="282" t="str">
        <f>Global!H15</f>
        <v>Irán</v>
      </c>
      <c r="I15" s="283" t="str">
        <f t="shared" ref="I15:I20" si="3">IF(OR(E15="",G15=""),"",IF(E15&gt;G15,"L",IF(G15&gt;E15,"V","E")))</f>
        <v>L</v>
      </c>
      <c r="J15" s="284"/>
      <c r="K15" s="285">
        <f>IF(Global!E15="","",Global!E15)</f>
        <v>6</v>
      </c>
      <c r="L15" s="285">
        <f>IF(Global!G15="","",Global!G15)</f>
        <v>2</v>
      </c>
      <c r="M15" s="296" t="str">
        <f t="shared" si="1"/>
        <v>L</v>
      </c>
      <c r="N15" s="287">
        <f t="shared" ref="N15:N20" si="4">IF(M15="","",IF(AND(E15=K15,L15=G15),GPOSPuntosPorMarcador,0)+IF(M15=I15,GPOSPuntosPorGanador,0)+IF(E15-G15=K15-L15,GPOSPuntosPorDiferencia,0))</f>
        <v>1</v>
      </c>
      <c r="O15" s="166"/>
      <c r="P15" s="166"/>
      <c r="Q15" s="166"/>
      <c r="R15" s="166"/>
      <c r="S15" s="166"/>
    </row>
    <row r="16" spans="1:19" s="158" customFormat="1" ht="30.95" customHeight="1" thickBot="1" x14ac:dyDescent="0.25">
      <c r="A16" s="276">
        <f>Global!A16</f>
        <v>44886</v>
      </c>
      <c r="B16" s="306">
        <f>Global!B16</f>
        <v>0.54166666666666663</v>
      </c>
      <c r="C16" s="289">
        <f>Global!C16</f>
        <v>4</v>
      </c>
      <c r="D16" s="290" t="str">
        <f>Global!D16</f>
        <v>Estados Unidos (USA)</v>
      </c>
      <c r="E16" s="291">
        <v>2</v>
      </c>
      <c r="F16" s="292" t="s">
        <v>4</v>
      </c>
      <c r="G16" s="291">
        <v>2</v>
      </c>
      <c r="H16" s="293" t="str">
        <f>Global!H16</f>
        <v>Gales (Wales)</v>
      </c>
      <c r="I16" s="283" t="str">
        <f t="shared" si="3"/>
        <v>E</v>
      </c>
      <c r="J16" s="284"/>
      <c r="K16" s="285">
        <f>IF(Global!E16="","",Global!E16)</f>
        <v>1</v>
      </c>
      <c r="L16" s="285">
        <f>IF(Global!G16="","",Global!G16)</f>
        <v>1</v>
      </c>
      <c r="M16" s="296" t="str">
        <f t="shared" si="1"/>
        <v>E</v>
      </c>
      <c r="N16" s="287">
        <f t="shared" si="4"/>
        <v>2</v>
      </c>
      <c r="O16" s="166"/>
      <c r="P16" s="166"/>
      <c r="Q16" s="166"/>
      <c r="R16" s="166"/>
      <c r="S16" s="166"/>
    </row>
    <row r="17" spans="1:19" s="158" customFormat="1" ht="30.95" customHeight="1" thickBot="1" x14ac:dyDescent="0.25">
      <c r="A17" s="276">
        <f>Global!A17</f>
        <v>44890</v>
      </c>
      <c r="B17" s="306">
        <f>Global!B17</f>
        <v>0.54166666666666663</v>
      </c>
      <c r="C17" s="289">
        <f>Global!C17</f>
        <v>19</v>
      </c>
      <c r="D17" s="290" t="str">
        <f>Global!D17</f>
        <v>Inglaterra (England)</v>
      </c>
      <c r="E17" s="291">
        <v>2</v>
      </c>
      <c r="F17" s="292" t="s">
        <v>4</v>
      </c>
      <c r="G17" s="291">
        <v>1</v>
      </c>
      <c r="H17" s="293" t="str">
        <f>Global!H17</f>
        <v>Estados Unidos (USA)</v>
      </c>
      <c r="I17" s="283" t="str">
        <f t="shared" si="3"/>
        <v>L</v>
      </c>
      <c r="J17" s="284"/>
      <c r="K17" s="285">
        <f>IF(Global!E17="","",Global!E17)</f>
        <v>0</v>
      </c>
      <c r="L17" s="285">
        <f>IF(Global!G17="","",Global!G17)</f>
        <v>0</v>
      </c>
      <c r="M17" s="296" t="str">
        <f t="shared" si="1"/>
        <v>E</v>
      </c>
      <c r="N17" s="287">
        <f t="shared" si="4"/>
        <v>0</v>
      </c>
      <c r="O17" s="166"/>
      <c r="P17" s="166"/>
      <c r="Q17" s="166"/>
      <c r="R17" s="166"/>
      <c r="S17" s="166"/>
    </row>
    <row r="18" spans="1:19" s="158" customFormat="1" ht="30.95" customHeight="1" thickBot="1" x14ac:dyDescent="0.25">
      <c r="A18" s="276">
        <f>Global!A18</f>
        <v>44890</v>
      </c>
      <c r="B18" s="306">
        <f>Global!B18</f>
        <v>0.16666666666666666</v>
      </c>
      <c r="C18" s="289">
        <f>Global!C18</f>
        <v>20</v>
      </c>
      <c r="D18" s="290" t="str">
        <f>Global!D18</f>
        <v>Gales (Wales)</v>
      </c>
      <c r="E18" s="291">
        <v>2</v>
      </c>
      <c r="F18" s="292" t="s">
        <v>4</v>
      </c>
      <c r="G18" s="291">
        <v>1</v>
      </c>
      <c r="H18" s="293" t="str">
        <f>Global!H18</f>
        <v>Irán</v>
      </c>
      <c r="I18" s="283" t="str">
        <f t="shared" si="3"/>
        <v>L</v>
      </c>
      <c r="J18" s="284"/>
      <c r="K18" s="285">
        <f>IF(Global!E18="","",Global!E18)</f>
        <v>0</v>
      </c>
      <c r="L18" s="285">
        <f>IF(Global!G18="","",Global!G18)</f>
        <v>2</v>
      </c>
      <c r="M18" s="296" t="str">
        <f t="shared" si="1"/>
        <v>V</v>
      </c>
      <c r="N18" s="287">
        <f t="shared" si="4"/>
        <v>0</v>
      </c>
      <c r="O18" s="166"/>
      <c r="P18" s="166"/>
      <c r="Q18" s="166"/>
      <c r="R18" s="166"/>
      <c r="S18" s="166"/>
    </row>
    <row r="19" spans="1:19" s="158" customFormat="1" ht="30.95" customHeight="1" thickBot="1" x14ac:dyDescent="0.25">
      <c r="A19" s="276">
        <f>Global!A19</f>
        <v>44894</v>
      </c>
      <c r="B19" s="306">
        <f>Global!B19</f>
        <v>0.54166666666666663</v>
      </c>
      <c r="C19" s="289">
        <f>Global!C19</f>
        <v>35</v>
      </c>
      <c r="D19" s="290" t="str">
        <f>Global!D19</f>
        <v>Gales (Wales)</v>
      </c>
      <c r="E19" s="291">
        <v>1</v>
      </c>
      <c r="F19" s="292" t="s">
        <v>4</v>
      </c>
      <c r="G19" s="291">
        <v>3</v>
      </c>
      <c r="H19" s="293" t="str">
        <f>Global!H19</f>
        <v>Inglaterra (England)</v>
      </c>
      <c r="I19" s="283" t="str">
        <f t="shared" si="3"/>
        <v>V</v>
      </c>
      <c r="J19" s="284"/>
      <c r="K19" s="285">
        <f>IF(Global!E19="","",Global!E19)</f>
        <v>0</v>
      </c>
      <c r="L19" s="285">
        <f>IF(Global!G19="","",Global!G19)</f>
        <v>3</v>
      </c>
      <c r="M19" s="296" t="str">
        <f t="shared" si="1"/>
        <v>V</v>
      </c>
      <c r="N19" s="287">
        <f t="shared" si="4"/>
        <v>1</v>
      </c>
      <c r="O19" s="166"/>
      <c r="P19" s="166"/>
      <c r="Q19" s="166"/>
      <c r="R19" s="166"/>
      <c r="S19" s="166"/>
    </row>
    <row r="20" spans="1:19" s="158" customFormat="1" ht="30.95" customHeight="1" thickBot="1" x14ac:dyDescent="0.25">
      <c r="A20" s="276">
        <f>Global!A20</f>
        <v>44894</v>
      </c>
      <c r="B20" s="306">
        <f>Global!B20</f>
        <v>0.54166666666666663</v>
      </c>
      <c r="C20" s="289">
        <f>Global!C20</f>
        <v>36</v>
      </c>
      <c r="D20" s="290" t="str">
        <f>Global!D20</f>
        <v>Irán</v>
      </c>
      <c r="E20" s="291">
        <v>1</v>
      </c>
      <c r="F20" s="292" t="s">
        <v>4</v>
      </c>
      <c r="G20" s="291">
        <v>3</v>
      </c>
      <c r="H20" s="293" t="str">
        <f>Global!H20</f>
        <v>Estados Unidos (USA)</v>
      </c>
      <c r="I20" s="283" t="str">
        <f t="shared" si="3"/>
        <v>V</v>
      </c>
      <c r="J20" s="284"/>
      <c r="K20" s="285">
        <f>IF(Global!E20="","",Global!E20)</f>
        <v>0</v>
      </c>
      <c r="L20" s="285">
        <f>IF(Global!G20="","",Global!G20)</f>
        <v>1</v>
      </c>
      <c r="M20" s="296" t="str">
        <f t="shared" si="1"/>
        <v>V</v>
      </c>
      <c r="N20" s="287">
        <f t="shared" si="4"/>
        <v>1</v>
      </c>
      <c r="O20" s="166"/>
      <c r="P20" s="166"/>
      <c r="Q20" s="166"/>
      <c r="R20" s="166"/>
      <c r="S20" s="166"/>
    </row>
    <row r="21" spans="1:19" s="158" customFormat="1" ht="17.25" customHeight="1" thickBot="1" x14ac:dyDescent="0.25">
      <c r="A21" s="297" t="str">
        <f>Global!A21</f>
        <v>GRUPO C (Group C)</v>
      </c>
      <c r="B21" s="298"/>
      <c r="C21" s="299"/>
      <c r="D21" s="298"/>
      <c r="E21" s="300"/>
      <c r="F21" s="298"/>
      <c r="G21" s="300"/>
      <c r="H21" s="298"/>
      <c r="I21" s="301"/>
      <c r="J21" s="117"/>
      <c r="K21" s="302"/>
      <c r="L21" s="302"/>
      <c r="M21" s="303" t="str">
        <f t="shared" si="1"/>
        <v/>
      </c>
      <c r="N21" s="304"/>
      <c r="O21" s="166"/>
      <c r="P21" s="166"/>
      <c r="Q21" s="166"/>
      <c r="R21" s="166"/>
      <c r="S21" s="166"/>
    </row>
    <row r="22" spans="1:19" s="158" customFormat="1" ht="30.95" customHeight="1" thickBot="1" x14ac:dyDescent="0.25">
      <c r="A22" s="276">
        <f>Global!A22</f>
        <v>44887</v>
      </c>
      <c r="B22" s="305">
        <f>Global!B22</f>
        <v>0.16666666666666666</v>
      </c>
      <c r="C22" s="278">
        <f>Global!C22</f>
        <v>5</v>
      </c>
      <c r="D22" s="279" t="str">
        <f>Global!D22</f>
        <v>Argentina</v>
      </c>
      <c r="E22" s="280">
        <v>4</v>
      </c>
      <c r="F22" s="281" t="s">
        <v>4</v>
      </c>
      <c r="G22" s="280">
        <v>0</v>
      </c>
      <c r="H22" s="282" t="str">
        <f>Global!H22</f>
        <v>A. Saudita (Saudi A.)</v>
      </c>
      <c r="I22" s="283" t="str">
        <f t="shared" ref="I22:I27" si="5">IF(OR(E22="",G22=""),"",IF(E22&gt;G22,"L",IF(G22&gt;E22,"V","E")))</f>
        <v>L</v>
      </c>
      <c r="J22" s="284"/>
      <c r="K22" s="285">
        <f>IF(Global!E22="","",Global!E22)</f>
        <v>1</v>
      </c>
      <c r="L22" s="285">
        <f>IF(Global!G22="","",Global!G22)</f>
        <v>2</v>
      </c>
      <c r="M22" s="296" t="str">
        <f t="shared" si="1"/>
        <v>V</v>
      </c>
      <c r="N22" s="287">
        <f t="shared" ref="N22:N27" si="6">IF(M22="","",IF(AND(E22=K22,L22=G22),GPOSPuntosPorMarcador,0)+IF(M22=I22,GPOSPuntosPorGanador,0)+IF(E22-G22=K22-L22,GPOSPuntosPorDiferencia,0))</f>
        <v>0</v>
      </c>
      <c r="O22" s="166"/>
      <c r="P22" s="166"/>
      <c r="Q22" s="166"/>
      <c r="R22" s="166"/>
      <c r="S22" s="166"/>
    </row>
    <row r="23" spans="1:19" s="158" customFormat="1" ht="30.95" customHeight="1" thickBot="1" x14ac:dyDescent="0.25">
      <c r="A23" s="276">
        <f>Global!A23</f>
        <v>44887</v>
      </c>
      <c r="B23" s="306">
        <f>Global!B23</f>
        <v>0.41666666666666669</v>
      </c>
      <c r="C23" s="289">
        <f>Global!C23</f>
        <v>6</v>
      </c>
      <c r="D23" s="290" t="str">
        <f>Global!D23</f>
        <v>México</v>
      </c>
      <c r="E23" s="291">
        <v>1</v>
      </c>
      <c r="F23" s="292" t="s">
        <v>4</v>
      </c>
      <c r="G23" s="291">
        <v>0</v>
      </c>
      <c r="H23" s="293" t="str">
        <f>Global!H23</f>
        <v>Polonia (Poland)</v>
      </c>
      <c r="I23" s="283" t="str">
        <f t="shared" si="5"/>
        <v>L</v>
      </c>
      <c r="J23" s="284"/>
      <c r="K23" s="285">
        <f>IF(Global!E23="","",Global!E23)</f>
        <v>0</v>
      </c>
      <c r="L23" s="285">
        <f>IF(Global!G23="","",Global!G23)</f>
        <v>0</v>
      </c>
      <c r="M23" s="296" t="str">
        <f t="shared" si="1"/>
        <v>E</v>
      </c>
      <c r="N23" s="287">
        <f t="shared" si="6"/>
        <v>0</v>
      </c>
      <c r="O23" s="166"/>
      <c r="P23" s="166"/>
      <c r="Q23" s="166"/>
      <c r="R23" s="166"/>
      <c r="S23" s="166"/>
    </row>
    <row r="24" spans="1:19" s="158" customFormat="1" ht="30.95" customHeight="1" thickBot="1" x14ac:dyDescent="0.25">
      <c r="A24" s="276">
        <f>Global!A24</f>
        <v>44891</v>
      </c>
      <c r="B24" s="306">
        <f>Global!B24</f>
        <v>0.54166666666666663</v>
      </c>
      <c r="C24" s="289">
        <f>Global!C24</f>
        <v>22</v>
      </c>
      <c r="D24" s="290" t="str">
        <f>Global!D24</f>
        <v>Argentina</v>
      </c>
      <c r="E24" s="291">
        <v>2</v>
      </c>
      <c r="F24" s="292" t="s">
        <v>4</v>
      </c>
      <c r="G24" s="291">
        <v>2</v>
      </c>
      <c r="H24" s="293" t="str">
        <f>Global!H24</f>
        <v>México</v>
      </c>
      <c r="I24" s="283" t="str">
        <f t="shared" si="5"/>
        <v>E</v>
      </c>
      <c r="J24" s="284"/>
      <c r="K24" s="285">
        <f>IF(Global!E24="","",Global!E24)</f>
        <v>2</v>
      </c>
      <c r="L24" s="285">
        <f>IF(Global!G24="","",Global!G24)</f>
        <v>0</v>
      </c>
      <c r="M24" s="296" t="str">
        <f t="shared" si="1"/>
        <v>L</v>
      </c>
      <c r="N24" s="287">
        <f t="shared" si="6"/>
        <v>0</v>
      </c>
      <c r="O24" s="166"/>
      <c r="P24" s="166"/>
      <c r="Q24" s="166"/>
      <c r="R24" s="166"/>
      <c r="S24" s="166"/>
    </row>
    <row r="25" spans="1:19" s="158" customFormat="1" ht="30.95" customHeight="1" thickBot="1" x14ac:dyDescent="0.25">
      <c r="A25" s="276">
        <f>Global!A25</f>
        <v>44891</v>
      </c>
      <c r="B25" s="306">
        <f>Global!B25</f>
        <v>0.29166666666666669</v>
      </c>
      <c r="C25" s="289">
        <f>Global!C25</f>
        <v>23</v>
      </c>
      <c r="D25" s="290" t="str">
        <f>Global!D25</f>
        <v>Polonia (Poland)</v>
      </c>
      <c r="E25" s="291">
        <v>2</v>
      </c>
      <c r="F25" s="292" t="s">
        <v>4</v>
      </c>
      <c r="G25" s="291">
        <v>0</v>
      </c>
      <c r="H25" s="293" t="str">
        <f>Global!H25</f>
        <v>A. Saudita (Saudi A.)</v>
      </c>
      <c r="I25" s="283" t="str">
        <f t="shared" si="5"/>
        <v>L</v>
      </c>
      <c r="J25" s="284"/>
      <c r="K25" s="285">
        <f>IF(Global!E25="","",Global!E25)</f>
        <v>2</v>
      </c>
      <c r="L25" s="285">
        <f>IF(Global!G25="","",Global!G25)</f>
        <v>0</v>
      </c>
      <c r="M25" s="296" t="str">
        <f t="shared" si="1"/>
        <v>L</v>
      </c>
      <c r="N25" s="287">
        <f t="shared" si="6"/>
        <v>3</v>
      </c>
      <c r="O25" s="166"/>
      <c r="P25" s="166"/>
      <c r="Q25" s="166"/>
      <c r="R25" s="166"/>
      <c r="S25" s="166"/>
    </row>
    <row r="26" spans="1:19" s="158" customFormat="1" ht="30.95" customHeight="1" thickBot="1" x14ac:dyDescent="0.25">
      <c r="A26" s="276">
        <f>Global!A26</f>
        <v>44895</v>
      </c>
      <c r="B26" s="306">
        <f>Global!B26</f>
        <v>0.54166666666666663</v>
      </c>
      <c r="C26" s="289">
        <f>Global!C26</f>
        <v>37</v>
      </c>
      <c r="D26" s="290" t="str">
        <f>Global!D26</f>
        <v>Polonia (Poland)</v>
      </c>
      <c r="E26" s="291">
        <v>1</v>
      </c>
      <c r="F26" s="292" t="s">
        <v>4</v>
      </c>
      <c r="G26" s="291">
        <v>3</v>
      </c>
      <c r="H26" s="293" t="str">
        <f>Global!H26</f>
        <v>Argentina</v>
      </c>
      <c r="I26" s="283" t="str">
        <f t="shared" si="5"/>
        <v>V</v>
      </c>
      <c r="J26" s="284"/>
      <c r="K26" s="285">
        <f>IF(Global!E26="","",Global!E26)</f>
        <v>0</v>
      </c>
      <c r="L26" s="285">
        <f>IF(Global!G26="","",Global!G26)</f>
        <v>2</v>
      </c>
      <c r="M26" s="296" t="str">
        <f t="shared" si="1"/>
        <v>V</v>
      </c>
      <c r="N26" s="287">
        <f t="shared" si="6"/>
        <v>2</v>
      </c>
      <c r="O26" s="166"/>
      <c r="P26" s="166"/>
      <c r="Q26" s="166"/>
      <c r="R26" s="166"/>
      <c r="S26" s="166"/>
    </row>
    <row r="27" spans="1:19" s="158" customFormat="1" ht="30.95" customHeight="1" thickBot="1" x14ac:dyDescent="0.25">
      <c r="A27" s="276">
        <f>Global!A27</f>
        <v>44895</v>
      </c>
      <c r="B27" s="306">
        <f>Global!B27</f>
        <v>0.54166666666666663</v>
      </c>
      <c r="C27" s="289">
        <f>Global!C27</f>
        <v>38</v>
      </c>
      <c r="D27" s="290" t="str">
        <f>Global!D27</f>
        <v>A. Saudita (Saudi A.)</v>
      </c>
      <c r="E27" s="291">
        <v>1</v>
      </c>
      <c r="F27" s="292" t="s">
        <v>4</v>
      </c>
      <c r="G27" s="291">
        <v>2</v>
      </c>
      <c r="H27" s="293" t="str">
        <f>Global!H27</f>
        <v>México</v>
      </c>
      <c r="I27" s="283" t="str">
        <f t="shared" si="5"/>
        <v>V</v>
      </c>
      <c r="J27" s="284"/>
      <c r="K27" s="285">
        <f>IF(Global!E27="","",Global!E27)</f>
        <v>1</v>
      </c>
      <c r="L27" s="285">
        <f>IF(Global!G27="","",Global!G27)</f>
        <v>2</v>
      </c>
      <c r="M27" s="296" t="str">
        <f t="shared" si="1"/>
        <v>V</v>
      </c>
      <c r="N27" s="287">
        <f t="shared" si="6"/>
        <v>3</v>
      </c>
      <c r="O27" s="166"/>
      <c r="P27" s="166"/>
      <c r="Q27" s="166"/>
      <c r="R27" s="166"/>
      <c r="S27" s="166"/>
    </row>
    <row r="28" spans="1:19" s="158" customFormat="1" ht="17.25" customHeight="1" thickBot="1" x14ac:dyDescent="0.25">
      <c r="A28" s="297" t="str">
        <f>Global!A28</f>
        <v>GRUPO D (Group D )</v>
      </c>
      <c r="B28" s="298"/>
      <c r="C28" s="299"/>
      <c r="D28" s="298"/>
      <c r="E28" s="300"/>
      <c r="F28" s="298"/>
      <c r="G28" s="300"/>
      <c r="H28" s="298"/>
      <c r="I28" s="301"/>
      <c r="J28" s="117"/>
      <c r="K28" s="302"/>
      <c r="L28" s="302"/>
      <c r="M28" s="303" t="str">
        <f t="shared" si="1"/>
        <v/>
      </c>
      <c r="N28" s="304"/>
      <c r="O28" s="166"/>
      <c r="P28" s="166"/>
      <c r="Q28" s="166"/>
      <c r="R28" s="166"/>
      <c r="S28" s="166"/>
    </row>
    <row r="29" spans="1:19" s="158" customFormat="1" ht="30.95" customHeight="1" thickBot="1" x14ac:dyDescent="0.25">
      <c r="A29" s="276">
        <f>Global!A29</f>
        <v>44887</v>
      </c>
      <c r="B29" s="305">
        <f>Global!B29</f>
        <v>0.54166666666666663</v>
      </c>
      <c r="C29" s="278">
        <f>Global!C29</f>
        <v>7</v>
      </c>
      <c r="D29" s="279" t="str">
        <f>Global!D29</f>
        <v>Francia (France)</v>
      </c>
      <c r="E29" s="280">
        <v>2</v>
      </c>
      <c r="F29" s="281" t="s">
        <v>4</v>
      </c>
      <c r="G29" s="280">
        <v>0</v>
      </c>
      <c r="H29" s="282" t="str">
        <f>Global!H29</f>
        <v>Australia</v>
      </c>
      <c r="I29" s="283" t="str">
        <f t="shared" ref="I29:I34" si="7">IF(OR(E29="",G29=""),"",IF(E29&gt;G29,"L",IF(G29&gt;E29,"V","E")))</f>
        <v>L</v>
      </c>
      <c r="J29" s="284"/>
      <c r="K29" s="285">
        <f>IF(Global!E29="","",Global!E29)</f>
        <v>4</v>
      </c>
      <c r="L29" s="285">
        <f>IF(Global!G29="","",Global!G29)</f>
        <v>1</v>
      </c>
      <c r="M29" s="296" t="str">
        <f t="shared" si="1"/>
        <v>L</v>
      </c>
      <c r="N29" s="287">
        <f t="shared" ref="N29:N34" si="8">IF(M29="","",IF(AND(E29=K29,L29=G29),GPOSPuntosPorMarcador,0)+IF(M29=I29,GPOSPuntosPorGanador,0)+IF(E29-G29=K29-L29,GPOSPuntosPorDiferencia,0))</f>
        <v>1</v>
      </c>
      <c r="O29" s="166"/>
      <c r="P29" s="166"/>
      <c r="Q29" s="166"/>
      <c r="R29" s="166"/>
      <c r="S29" s="166"/>
    </row>
    <row r="30" spans="1:19" s="158" customFormat="1" ht="30.95" customHeight="1" thickBot="1" x14ac:dyDescent="0.25">
      <c r="A30" s="276">
        <f>Global!A30</f>
        <v>44887</v>
      </c>
      <c r="B30" s="306">
        <f>Global!B30</f>
        <v>0.29166666666666669</v>
      </c>
      <c r="C30" s="289">
        <f>Global!C30</f>
        <v>8</v>
      </c>
      <c r="D30" s="290" t="str">
        <f>Global!D30</f>
        <v>Dinamarca (Denmark)</v>
      </c>
      <c r="E30" s="291">
        <v>1</v>
      </c>
      <c r="F30" s="292" t="s">
        <v>4</v>
      </c>
      <c r="G30" s="291">
        <v>0</v>
      </c>
      <c r="H30" s="293" t="str">
        <f>Global!H30</f>
        <v>Túnez (Tunisia)</v>
      </c>
      <c r="I30" s="283" t="str">
        <f t="shared" si="7"/>
        <v>L</v>
      </c>
      <c r="J30" s="284"/>
      <c r="K30" s="285">
        <f>IF(Global!E30="","",Global!E30)</f>
        <v>0</v>
      </c>
      <c r="L30" s="285">
        <f>IF(Global!G30="","",Global!G30)</f>
        <v>0</v>
      </c>
      <c r="M30" s="296" t="str">
        <f t="shared" si="1"/>
        <v>E</v>
      </c>
      <c r="N30" s="287">
        <f t="shared" si="8"/>
        <v>0</v>
      </c>
      <c r="O30" s="166"/>
      <c r="P30" s="166"/>
      <c r="Q30" s="166"/>
      <c r="R30" s="166"/>
      <c r="S30" s="166"/>
    </row>
    <row r="31" spans="1:19" s="158" customFormat="1" ht="30.95" customHeight="1" thickBot="1" x14ac:dyDescent="0.25">
      <c r="A31" s="276">
        <f>Global!A31</f>
        <v>44891</v>
      </c>
      <c r="B31" s="306">
        <f>Global!B31</f>
        <v>0.41666666666666669</v>
      </c>
      <c r="C31" s="289">
        <f>Global!C31</f>
        <v>21</v>
      </c>
      <c r="D31" s="290" t="str">
        <f>Global!D31</f>
        <v>Francia (France)</v>
      </c>
      <c r="E31" s="291">
        <v>1</v>
      </c>
      <c r="F31" s="292" t="s">
        <v>4</v>
      </c>
      <c r="G31" s="291">
        <v>0</v>
      </c>
      <c r="H31" s="293" t="str">
        <f>Global!H31</f>
        <v>Dinamarca (Denmark)</v>
      </c>
      <c r="I31" s="283" t="str">
        <f t="shared" si="7"/>
        <v>L</v>
      </c>
      <c r="J31" s="284"/>
      <c r="K31" s="285">
        <f>IF(Global!E31="","",Global!E31)</f>
        <v>2</v>
      </c>
      <c r="L31" s="285">
        <f>IF(Global!G31="","",Global!G31)</f>
        <v>1</v>
      </c>
      <c r="M31" s="296" t="str">
        <f t="shared" si="1"/>
        <v>L</v>
      </c>
      <c r="N31" s="287">
        <f t="shared" si="8"/>
        <v>2</v>
      </c>
      <c r="O31" s="166"/>
      <c r="P31" s="166"/>
      <c r="Q31" s="166"/>
      <c r="R31" s="166"/>
      <c r="S31" s="166"/>
    </row>
    <row r="32" spans="1:19" s="158" customFormat="1" ht="30.95" customHeight="1" thickBot="1" x14ac:dyDescent="0.25">
      <c r="A32" s="276">
        <f>Global!A32</f>
        <v>44891</v>
      </c>
      <c r="B32" s="306">
        <f>Global!B32</f>
        <v>0.16666666666666666</v>
      </c>
      <c r="C32" s="289">
        <f>Global!C32</f>
        <v>24</v>
      </c>
      <c r="D32" s="290" t="str">
        <f>Global!D32</f>
        <v>Túnez (Tunisia)</v>
      </c>
      <c r="E32" s="291">
        <v>1</v>
      </c>
      <c r="F32" s="292" t="s">
        <v>4</v>
      </c>
      <c r="G32" s="291">
        <v>2</v>
      </c>
      <c r="H32" s="293" t="str">
        <f>Global!H32</f>
        <v>Australia</v>
      </c>
      <c r="I32" s="283" t="str">
        <f t="shared" si="7"/>
        <v>V</v>
      </c>
      <c r="J32" s="284"/>
      <c r="K32" s="285">
        <f>IF(Global!E32="","",Global!E32)</f>
        <v>0</v>
      </c>
      <c r="L32" s="285">
        <f>IF(Global!G32="","",Global!G32)</f>
        <v>1</v>
      </c>
      <c r="M32" s="296" t="str">
        <f t="shared" si="1"/>
        <v>V</v>
      </c>
      <c r="N32" s="287">
        <f t="shared" si="8"/>
        <v>2</v>
      </c>
      <c r="O32" s="166"/>
      <c r="P32" s="166"/>
      <c r="Q32" s="166"/>
      <c r="R32" s="166"/>
      <c r="S32" s="166"/>
    </row>
    <row r="33" spans="1:19" s="158" customFormat="1" ht="30.95" customHeight="1" thickBot="1" x14ac:dyDescent="0.25">
      <c r="A33" s="276">
        <f>Global!A33</f>
        <v>44895</v>
      </c>
      <c r="B33" s="306">
        <f>Global!B33</f>
        <v>0.375</v>
      </c>
      <c r="C33" s="289">
        <f>Global!C33</f>
        <v>39</v>
      </c>
      <c r="D33" s="290" t="str">
        <f>Global!D33</f>
        <v>Túnez (Tunisia)</v>
      </c>
      <c r="E33" s="291">
        <v>0</v>
      </c>
      <c r="F33" s="292" t="s">
        <v>4</v>
      </c>
      <c r="G33" s="291">
        <v>3</v>
      </c>
      <c r="H33" s="293" t="str">
        <f>Global!H33</f>
        <v>Francia (France)</v>
      </c>
      <c r="I33" s="283" t="str">
        <f t="shared" si="7"/>
        <v>V</v>
      </c>
      <c r="J33" s="284"/>
      <c r="K33" s="285">
        <f>IF(Global!E33="","",Global!E33)</f>
        <v>1</v>
      </c>
      <c r="L33" s="285">
        <f>IF(Global!G33="","",Global!G33)</f>
        <v>0</v>
      </c>
      <c r="M33" s="296" t="str">
        <f t="shared" si="1"/>
        <v>L</v>
      </c>
      <c r="N33" s="287">
        <f t="shared" si="8"/>
        <v>0</v>
      </c>
      <c r="O33" s="166"/>
      <c r="P33" s="166"/>
      <c r="Q33" s="166"/>
      <c r="R33" s="166"/>
      <c r="S33" s="166"/>
    </row>
    <row r="34" spans="1:19" s="158" customFormat="1" ht="30.95" customHeight="1" thickBot="1" x14ac:dyDescent="0.25">
      <c r="A34" s="276">
        <f>Global!A34</f>
        <v>44895</v>
      </c>
      <c r="B34" s="306">
        <f>Global!B34</f>
        <v>0.375</v>
      </c>
      <c r="C34" s="289">
        <f>Global!C34</f>
        <v>40</v>
      </c>
      <c r="D34" s="290" t="str">
        <f>Global!D34</f>
        <v>Australia</v>
      </c>
      <c r="E34" s="291">
        <v>1</v>
      </c>
      <c r="F34" s="292" t="s">
        <v>4</v>
      </c>
      <c r="G34" s="291">
        <v>0</v>
      </c>
      <c r="H34" s="293" t="str">
        <f>Global!H34</f>
        <v>Dinamarca (Denmark)</v>
      </c>
      <c r="I34" s="283" t="str">
        <f t="shared" si="7"/>
        <v>L</v>
      </c>
      <c r="J34" s="284"/>
      <c r="K34" s="285">
        <f>IF(Global!E34="","",Global!E34)</f>
        <v>1</v>
      </c>
      <c r="L34" s="285">
        <f>IF(Global!G34="","",Global!G34)</f>
        <v>0</v>
      </c>
      <c r="M34" s="296" t="str">
        <f t="shared" si="1"/>
        <v>L</v>
      </c>
      <c r="N34" s="287">
        <f t="shared" si="8"/>
        <v>3</v>
      </c>
      <c r="O34" s="166"/>
      <c r="P34" s="166"/>
      <c r="Q34" s="166"/>
      <c r="R34" s="166"/>
      <c r="S34" s="166"/>
    </row>
    <row r="35" spans="1:19" s="158" customFormat="1" ht="17.25" customHeight="1" thickBot="1" x14ac:dyDescent="0.25">
      <c r="A35" s="297" t="str">
        <f>Global!A35</f>
        <v>Grupo E  (Group  E)</v>
      </c>
      <c r="B35" s="298"/>
      <c r="C35" s="299"/>
      <c r="D35" s="298"/>
      <c r="E35" s="300"/>
      <c r="F35" s="298"/>
      <c r="G35" s="300"/>
      <c r="H35" s="298"/>
      <c r="I35" s="301"/>
      <c r="J35" s="117"/>
      <c r="K35" s="302"/>
      <c r="L35" s="302"/>
      <c r="M35" s="303" t="str">
        <f t="shared" si="1"/>
        <v/>
      </c>
      <c r="N35" s="304"/>
      <c r="O35" s="166"/>
      <c r="P35" s="166"/>
      <c r="Q35" s="166"/>
      <c r="R35" s="166"/>
      <c r="S35" s="166"/>
    </row>
    <row r="36" spans="1:19" s="158" customFormat="1" ht="30.95" customHeight="1" thickBot="1" x14ac:dyDescent="0.25">
      <c r="A36" s="276">
        <f>Global!A36</f>
        <v>44888</v>
      </c>
      <c r="B36" s="305">
        <f>Global!B36</f>
        <v>0.41666666666666669</v>
      </c>
      <c r="C36" s="278">
        <f>Global!C36</f>
        <v>9</v>
      </c>
      <c r="D36" s="279" t="str">
        <f>Global!D36</f>
        <v>España (Spain)</v>
      </c>
      <c r="E36" s="280">
        <v>3</v>
      </c>
      <c r="F36" s="281" t="s">
        <v>4</v>
      </c>
      <c r="G36" s="280">
        <v>0</v>
      </c>
      <c r="H36" s="282" t="str">
        <f>Global!H36</f>
        <v>Costa Rica</v>
      </c>
      <c r="I36" s="283" t="str">
        <f t="shared" ref="I36:I41" si="9">IF(OR(E36="",G36=""),"",IF(E36&gt;G36,"L",IF(G36&gt;E36,"V","E")))</f>
        <v>L</v>
      </c>
      <c r="J36" s="284"/>
      <c r="K36" s="285">
        <f>IF(Global!E36="","",Global!E36)</f>
        <v>7</v>
      </c>
      <c r="L36" s="285">
        <f>IF(Global!G36="","",Global!G36)</f>
        <v>0</v>
      </c>
      <c r="M36" s="296" t="str">
        <f t="shared" si="1"/>
        <v>L</v>
      </c>
      <c r="N36" s="287">
        <f t="shared" ref="N36:N41" si="10">IF(M36="","",IF(AND(E36=K36,L36=G36),GPOSPuntosPorMarcador,0)+IF(M36=I36,GPOSPuntosPorGanador,0)+IF(E36-G36=K36-L36,GPOSPuntosPorDiferencia,0))</f>
        <v>1</v>
      </c>
      <c r="O36" s="166"/>
      <c r="P36" s="166"/>
      <c r="Q36" s="166"/>
      <c r="R36" s="166"/>
      <c r="S36" s="166"/>
    </row>
    <row r="37" spans="1:19" s="158" customFormat="1" ht="30.95" customHeight="1" thickBot="1" x14ac:dyDescent="0.25">
      <c r="A37" s="276">
        <f>Global!A37</f>
        <v>44888</v>
      </c>
      <c r="B37" s="306">
        <f>Global!B37</f>
        <v>0.29166666666666669</v>
      </c>
      <c r="C37" s="289">
        <f>Global!C37</f>
        <v>10</v>
      </c>
      <c r="D37" s="290" t="str">
        <f>Global!D37</f>
        <v>Alemania (Germany)</v>
      </c>
      <c r="E37" s="291">
        <v>2</v>
      </c>
      <c r="F37" s="292" t="s">
        <v>4</v>
      </c>
      <c r="G37" s="291">
        <v>0</v>
      </c>
      <c r="H37" s="293" t="str">
        <f>Global!H37</f>
        <v>Japón (Japan)</v>
      </c>
      <c r="I37" s="283" t="str">
        <f t="shared" si="9"/>
        <v>L</v>
      </c>
      <c r="J37" s="284"/>
      <c r="K37" s="285">
        <f>IF(Global!E37="","",Global!E37)</f>
        <v>1</v>
      </c>
      <c r="L37" s="285">
        <f>IF(Global!G37="","",Global!G37)</f>
        <v>2</v>
      </c>
      <c r="M37" s="296" t="str">
        <f t="shared" si="1"/>
        <v>V</v>
      </c>
      <c r="N37" s="287">
        <f t="shared" si="10"/>
        <v>0</v>
      </c>
      <c r="O37" s="166"/>
      <c r="P37" s="166"/>
      <c r="Q37" s="166"/>
      <c r="R37" s="166"/>
      <c r="S37" s="166"/>
    </row>
    <row r="38" spans="1:19" s="158" customFormat="1" ht="30.95" customHeight="1" thickBot="1" x14ac:dyDescent="0.25">
      <c r="A38" s="276">
        <f>Global!A38</f>
        <v>44892</v>
      </c>
      <c r="B38" s="306">
        <f>Global!B38</f>
        <v>0.54166666666666663</v>
      </c>
      <c r="C38" s="289">
        <f>Global!C38</f>
        <v>25</v>
      </c>
      <c r="D38" s="290" t="str">
        <f>Global!D38</f>
        <v>España (Spain)</v>
      </c>
      <c r="E38" s="291">
        <v>1</v>
      </c>
      <c r="F38" s="292" t="s">
        <v>4</v>
      </c>
      <c r="G38" s="291">
        <v>2</v>
      </c>
      <c r="H38" s="293" t="str">
        <f>Global!H38</f>
        <v>Alemania (Germany)</v>
      </c>
      <c r="I38" s="283" t="str">
        <f t="shared" si="9"/>
        <v>V</v>
      </c>
      <c r="J38" s="284"/>
      <c r="K38" s="285">
        <f>IF(Global!E38="","",Global!E38)</f>
        <v>1</v>
      </c>
      <c r="L38" s="285">
        <f>IF(Global!G38="","",Global!G38)</f>
        <v>1</v>
      </c>
      <c r="M38" s="296" t="str">
        <f t="shared" si="1"/>
        <v>E</v>
      </c>
      <c r="N38" s="287">
        <f t="shared" si="10"/>
        <v>0</v>
      </c>
      <c r="O38" s="166"/>
      <c r="P38" s="166"/>
      <c r="Q38" s="166"/>
      <c r="R38" s="166"/>
      <c r="S38" s="166"/>
    </row>
    <row r="39" spans="1:19" s="158" customFormat="1" ht="30.95" customHeight="1" thickBot="1" x14ac:dyDescent="0.25">
      <c r="A39" s="276">
        <f>Global!A39</f>
        <v>44892</v>
      </c>
      <c r="B39" s="306">
        <f>Global!B39</f>
        <v>0.16666666666666666</v>
      </c>
      <c r="C39" s="289">
        <f>Global!C39</f>
        <v>26</v>
      </c>
      <c r="D39" s="290" t="str">
        <f>Global!D39</f>
        <v>Japón (Japan)</v>
      </c>
      <c r="E39" s="280">
        <v>1</v>
      </c>
      <c r="F39" s="292" t="s">
        <v>4</v>
      </c>
      <c r="G39" s="280">
        <v>2</v>
      </c>
      <c r="H39" s="293" t="str">
        <f>Global!H39</f>
        <v>Costa Rica</v>
      </c>
      <c r="I39" s="283" t="str">
        <f t="shared" si="9"/>
        <v>V</v>
      </c>
      <c r="J39" s="284"/>
      <c r="K39" s="285">
        <f>IF(Global!E39="","",Global!E39)</f>
        <v>0</v>
      </c>
      <c r="L39" s="285">
        <f>IF(Global!G39="","",Global!G39)</f>
        <v>1</v>
      </c>
      <c r="M39" s="296" t="str">
        <f t="shared" si="1"/>
        <v>V</v>
      </c>
      <c r="N39" s="287">
        <f t="shared" si="10"/>
        <v>2</v>
      </c>
      <c r="O39" s="166"/>
      <c r="P39" s="166"/>
      <c r="Q39" s="166"/>
      <c r="R39" s="166"/>
      <c r="S39" s="166"/>
    </row>
    <row r="40" spans="1:19" s="158" customFormat="1" ht="30.95" customHeight="1" thickBot="1" x14ac:dyDescent="0.25">
      <c r="A40" s="276">
        <f>Global!A40</f>
        <v>44896</v>
      </c>
      <c r="B40" s="306">
        <f>Global!B40</f>
        <v>0.54166666666666663</v>
      </c>
      <c r="C40" s="289">
        <f>Global!C40</f>
        <v>43</v>
      </c>
      <c r="D40" s="290" t="str">
        <f>Global!D40</f>
        <v>Japón (Japan)</v>
      </c>
      <c r="E40" s="307">
        <v>0</v>
      </c>
      <c r="F40" s="292" t="s">
        <v>4</v>
      </c>
      <c r="G40" s="307">
        <v>3</v>
      </c>
      <c r="H40" s="293" t="str">
        <f>Global!H40</f>
        <v>España (Spain)</v>
      </c>
      <c r="I40" s="283" t="str">
        <f t="shared" si="9"/>
        <v>V</v>
      </c>
      <c r="J40" s="284"/>
      <c r="K40" s="285">
        <f>IF(Global!E40="","",Global!E40)</f>
        <v>2</v>
      </c>
      <c r="L40" s="285">
        <f>IF(Global!G40="","",Global!G40)</f>
        <v>1</v>
      </c>
      <c r="M40" s="296" t="str">
        <f t="shared" si="1"/>
        <v>L</v>
      </c>
      <c r="N40" s="287">
        <f t="shared" si="10"/>
        <v>0</v>
      </c>
      <c r="O40" s="166"/>
      <c r="P40" s="166"/>
      <c r="Q40" s="166"/>
      <c r="R40" s="166"/>
      <c r="S40" s="166"/>
    </row>
    <row r="41" spans="1:19" s="158" customFormat="1" ht="30.95" customHeight="1" thickBot="1" x14ac:dyDescent="0.25">
      <c r="A41" s="276">
        <f>Global!A41</f>
        <v>44896</v>
      </c>
      <c r="B41" s="306">
        <f>Global!B41</f>
        <v>0.54166666666666663</v>
      </c>
      <c r="C41" s="289">
        <f>Global!C41</f>
        <v>44</v>
      </c>
      <c r="D41" s="290" t="str">
        <f>Global!D41</f>
        <v>Costa Rica</v>
      </c>
      <c r="E41" s="280">
        <v>1</v>
      </c>
      <c r="F41" s="292" t="s">
        <v>4</v>
      </c>
      <c r="G41" s="280">
        <v>3</v>
      </c>
      <c r="H41" s="293" t="str">
        <f>Global!H41</f>
        <v>Alemania (Germany)</v>
      </c>
      <c r="I41" s="283" t="str">
        <f t="shared" si="9"/>
        <v>V</v>
      </c>
      <c r="J41" s="284"/>
      <c r="K41" s="285">
        <f>IF(Global!E41="","",Global!E41)</f>
        <v>2</v>
      </c>
      <c r="L41" s="285">
        <f>IF(Global!G41="","",Global!G41)</f>
        <v>4</v>
      </c>
      <c r="M41" s="296" t="str">
        <f t="shared" si="1"/>
        <v>V</v>
      </c>
      <c r="N41" s="287">
        <f t="shared" si="10"/>
        <v>2</v>
      </c>
      <c r="O41" s="166"/>
      <c r="P41" s="166"/>
      <c r="Q41" s="166"/>
      <c r="R41" s="166"/>
      <c r="S41" s="166"/>
    </row>
    <row r="42" spans="1:19" s="158" customFormat="1" ht="17.25" customHeight="1" thickBot="1" x14ac:dyDescent="0.25">
      <c r="A42" s="297" t="str">
        <f>Global!A42</f>
        <v>GRUPO F (Group F )</v>
      </c>
      <c r="B42" s="298"/>
      <c r="C42" s="299"/>
      <c r="D42" s="298"/>
      <c r="E42" s="300"/>
      <c r="F42" s="298"/>
      <c r="G42" s="300"/>
      <c r="H42" s="298"/>
      <c r="I42" s="301"/>
      <c r="J42" s="117"/>
      <c r="K42" s="302"/>
      <c r="L42" s="302"/>
      <c r="M42" s="303" t="str">
        <f t="shared" si="1"/>
        <v/>
      </c>
      <c r="N42" s="304"/>
      <c r="O42" s="166"/>
      <c r="P42" s="166"/>
      <c r="Q42" s="166"/>
      <c r="R42" s="166"/>
      <c r="S42" s="166"/>
    </row>
    <row r="43" spans="1:19" s="158" customFormat="1" ht="30.95" customHeight="1" thickBot="1" x14ac:dyDescent="0.25">
      <c r="A43" s="276">
        <f>Global!A43</f>
        <v>44888</v>
      </c>
      <c r="B43" s="305">
        <f>Global!B43</f>
        <v>0.54166666666666663</v>
      </c>
      <c r="C43" s="278">
        <f>Global!C43</f>
        <v>11</v>
      </c>
      <c r="D43" s="279" t="str">
        <f>Global!D43</f>
        <v>Bélgica (Belgium)</v>
      </c>
      <c r="E43" s="280">
        <v>2</v>
      </c>
      <c r="F43" s="281" t="s">
        <v>4</v>
      </c>
      <c r="G43" s="280">
        <v>1</v>
      </c>
      <c r="H43" s="282" t="str">
        <f>Global!H43</f>
        <v>Canada</v>
      </c>
      <c r="I43" s="283" t="str">
        <f t="shared" ref="I43:I48" si="11">IF(OR(E43="",G43=""),"",IF(E43&gt;G43,"L",IF(G43&gt;E43,"V","E")))</f>
        <v>L</v>
      </c>
      <c r="J43" s="284"/>
      <c r="K43" s="285">
        <f>IF(Global!E43="","",Global!E43)</f>
        <v>1</v>
      </c>
      <c r="L43" s="285">
        <f>IF(Global!G43="","",Global!G43)</f>
        <v>0</v>
      </c>
      <c r="M43" s="296" t="str">
        <f t="shared" si="1"/>
        <v>L</v>
      </c>
      <c r="N43" s="287">
        <f t="shared" ref="N43:N48" si="12">IF(M43="","",IF(AND(E43=K43,L43=G43),GPOSPuntosPorMarcador,0)+IF(M43=I43,GPOSPuntosPorGanador,0)+IF(E43-G43=K43-L43,GPOSPuntosPorDiferencia,0))</f>
        <v>2</v>
      </c>
      <c r="O43" s="166"/>
      <c r="P43" s="166"/>
      <c r="Q43" s="166"/>
      <c r="R43" s="166"/>
      <c r="S43" s="166"/>
    </row>
    <row r="44" spans="1:19" s="158" customFormat="1" ht="30.95" customHeight="1" thickBot="1" x14ac:dyDescent="0.25">
      <c r="A44" s="276">
        <f>Global!A44</f>
        <v>44888</v>
      </c>
      <c r="B44" s="306">
        <f>Global!B44</f>
        <v>0.16666666666666666</v>
      </c>
      <c r="C44" s="289">
        <f>Global!C44</f>
        <v>12</v>
      </c>
      <c r="D44" s="290" t="str">
        <f>Global!D44</f>
        <v>Marruecos (Morocco)</v>
      </c>
      <c r="E44" s="291">
        <v>0</v>
      </c>
      <c r="F44" s="292" t="s">
        <v>4</v>
      </c>
      <c r="G44" s="291">
        <v>3</v>
      </c>
      <c r="H44" s="293" t="str">
        <f>Global!H44</f>
        <v>Croacia</v>
      </c>
      <c r="I44" s="283" t="str">
        <f t="shared" si="11"/>
        <v>V</v>
      </c>
      <c r="J44" s="284"/>
      <c r="K44" s="285">
        <f>IF(Global!E44="","",Global!E44)</f>
        <v>0</v>
      </c>
      <c r="L44" s="285">
        <f>IF(Global!G44="","",Global!G44)</f>
        <v>0</v>
      </c>
      <c r="M44" s="296" t="str">
        <f t="shared" si="1"/>
        <v>E</v>
      </c>
      <c r="N44" s="287">
        <f t="shared" si="12"/>
        <v>0</v>
      </c>
      <c r="O44" s="166"/>
      <c r="P44" s="166"/>
      <c r="Q44" s="166"/>
      <c r="R44" s="166"/>
      <c r="S44" s="166"/>
    </row>
    <row r="45" spans="1:19" s="158" customFormat="1" ht="30.95" customHeight="1" thickBot="1" x14ac:dyDescent="0.25">
      <c r="A45" s="276">
        <f>Global!A45</f>
        <v>44892</v>
      </c>
      <c r="B45" s="306">
        <f>Global!B45</f>
        <v>0.29166666666666669</v>
      </c>
      <c r="C45" s="289">
        <f>Global!C45</f>
        <v>27</v>
      </c>
      <c r="D45" s="290" t="str">
        <f>Global!D45</f>
        <v>Bélgica (Belgium)</v>
      </c>
      <c r="E45" s="291">
        <v>3</v>
      </c>
      <c r="F45" s="292" t="s">
        <v>4</v>
      </c>
      <c r="G45" s="291">
        <v>1</v>
      </c>
      <c r="H45" s="293" t="str">
        <f>Global!H45</f>
        <v>Marruecos (Morocco)</v>
      </c>
      <c r="I45" s="283" t="str">
        <f t="shared" si="11"/>
        <v>L</v>
      </c>
      <c r="J45" s="284"/>
      <c r="K45" s="285">
        <f>IF(Global!E45="","",Global!E45)</f>
        <v>0</v>
      </c>
      <c r="L45" s="285">
        <f>IF(Global!G45="","",Global!G45)</f>
        <v>2</v>
      </c>
      <c r="M45" s="296" t="str">
        <f t="shared" si="1"/>
        <v>V</v>
      </c>
      <c r="N45" s="287">
        <f t="shared" si="12"/>
        <v>0</v>
      </c>
      <c r="O45" s="166"/>
      <c r="P45" s="166"/>
      <c r="Q45" s="166"/>
      <c r="R45" s="166"/>
      <c r="S45" s="166"/>
    </row>
    <row r="46" spans="1:19" s="158" customFormat="1" ht="30.95" customHeight="1" thickBot="1" x14ac:dyDescent="0.25">
      <c r="A46" s="276">
        <f>Global!A46</f>
        <v>44892</v>
      </c>
      <c r="B46" s="306">
        <f>Global!B46</f>
        <v>0.41666666666666669</v>
      </c>
      <c r="C46" s="289">
        <f>Global!C46</f>
        <v>28</v>
      </c>
      <c r="D46" s="290" t="str">
        <f>Global!D46</f>
        <v>Croacia</v>
      </c>
      <c r="E46" s="291">
        <v>2</v>
      </c>
      <c r="F46" s="292" t="s">
        <v>4</v>
      </c>
      <c r="G46" s="291">
        <v>1</v>
      </c>
      <c r="H46" s="293" t="str">
        <f>Global!H46</f>
        <v>Canada</v>
      </c>
      <c r="I46" s="283" t="str">
        <f t="shared" si="11"/>
        <v>L</v>
      </c>
      <c r="J46" s="284"/>
      <c r="K46" s="285">
        <f>IF(Global!E46="","",Global!E46)</f>
        <v>4</v>
      </c>
      <c r="L46" s="285">
        <f>IF(Global!G46="","",Global!G46)</f>
        <v>1</v>
      </c>
      <c r="M46" s="296" t="str">
        <f t="shared" si="1"/>
        <v>L</v>
      </c>
      <c r="N46" s="287">
        <f t="shared" si="12"/>
        <v>1</v>
      </c>
      <c r="O46" s="166"/>
      <c r="P46" s="166"/>
      <c r="Q46" s="166"/>
      <c r="R46" s="166"/>
      <c r="S46" s="166"/>
    </row>
    <row r="47" spans="1:19" s="158" customFormat="1" ht="30.95" customHeight="1" thickBot="1" x14ac:dyDescent="0.25">
      <c r="A47" s="276">
        <f>Global!A47</f>
        <v>44896</v>
      </c>
      <c r="B47" s="306">
        <f>Global!B47</f>
        <v>0.375</v>
      </c>
      <c r="C47" s="289">
        <f>Global!C47</f>
        <v>41</v>
      </c>
      <c r="D47" s="290" t="str">
        <f>Global!D47</f>
        <v>Croacia</v>
      </c>
      <c r="E47" s="291">
        <v>1</v>
      </c>
      <c r="F47" s="292" t="s">
        <v>4</v>
      </c>
      <c r="G47" s="291">
        <v>2</v>
      </c>
      <c r="H47" s="293" t="str">
        <f>Global!H47</f>
        <v>Bélgica (Belgium)</v>
      </c>
      <c r="I47" s="283" t="str">
        <f t="shared" si="11"/>
        <v>V</v>
      </c>
      <c r="J47" s="284"/>
      <c r="K47" s="285">
        <f>IF(Global!E47="","",Global!E47)</f>
        <v>0</v>
      </c>
      <c r="L47" s="285">
        <f>IF(Global!G47="","",Global!G47)</f>
        <v>0</v>
      </c>
      <c r="M47" s="296" t="str">
        <f t="shared" si="1"/>
        <v>E</v>
      </c>
      <c r="N47" s="287">
        <f t="shared" si="12"/>
        <v>0</v>
      </c>
      <c r="O47" s="166"/>
      <c r="P47" s="166"/>
      <c r="Q47" s="166"/>
      <c r="R47" s="166"/>
      <c r="S47" s="166"/>
    </row>
    <row r="48" spans="1:19" s="158" customFormat="1" ht="30.95" customHeight="1" thickBot="1" x14ac:dyDescent="0.25">
      <c r="A48" s="276">
        <f>Global!A48</f>
        <v>44896</v>
      </c>
      <c r="B48" s="306">
        <f>Global!B48</f>
        <v>0.375</v>
      </c>
      <c r="C48" s="289">
        <f>Global!C48</f>
        <v>42</v>
      </c>
      <c r="D48" s="308" t="str">
        <f>Global!D48</f>
        <v>Canada</v>
      </c>
      <c r="E48" s="291">
        <v>3</v>
      </c>
      <c r="F48" s="309" t="s">
        <v>4</v>
      </c>
      <c r="G48" s="291">
        <v>0</v>
      </c>
      <c r="H48" s="310" t="str">
        <f>Global!H48</f>
        <v>Marruecos (Morocco)</v>
      </c>
      <c r="I48" s="283" t="str">
        <f t="shared" si="11"/>
        <v>L</v>
      </c>
      <c r="J48" s="311"/>
      <c r="K48" s="285">
        <f>IF(Global!E48="","",Global!E48)</f>
        <v>1</v>
      </c>
      <c r="L48" s="285">
        <f>IF(Global!G48="","",Global!G48)</f>
        <v>2</v>
      </c>
      <c r="M48" s="286" t="str">
        <f t="shared" si="1"/>
        <v>V</v>
      </c>
      <c r="N48" s="287">
        <f t="shared" si="12"/>
        <v>0</v>
      </c>
      <c r="O48" s="166"/>
      <c r="P48" s="166"/>
      <c r="Q48" s="166"/>
      <c r="R48" s="166"/>
      <c r="S48" s="166"/>
    </row>
    <row r="49" spans="1:19" s="158" customFormat="1" ht="17.25" customHeight="1" thickBot="1" x14ac:dyDescent="0.25">
      <c r="A49" s="297" t="str">
        <f>Global!A49</f>
        <v>GRUPO G (Group  G)</v>
      </c>
      <c r="B49" s="298"/>
      <c r="C49" s="299"/>
      <c r="D49" s="298"/>
      <c r="E49" s="300"/>
      <c r="F49" s="298"/>
      <c r="G49" s="300"/>
      <c r="H49" s="298"/>
      <c r="I49" s="301"/>
      <c r="J49" s="117"/>
      <c r="K49" s="302"/>
      <c r="L49" s="302"/>
      <c r="M49" s="303" t="str">
        <f t="shared" si="1"/>
        <v/>
      </c>
      <c r="N49" s="304"/>
      <c r="O49" s="166"/>
      <c r="P49" s="166"/>
      <c r="Q49" s="166"/>
      <c r="R49" s="166"/>
      <c r="S49" s="166"/>
    </row>
    <row r="50" spans="1:19" s="158" customFormat="1" ht="30.95" customHeight="1" thickBot="1" x14ac:dyDescent="0.25">
      <c r="A50" s="276">
        <f>Global!A50</f>
        <v>44889</v>
      </c>
      <c r="B50" s="305">
        <f>Global!B50</f>
        <v>0.54166666666666663</v>
      </c>
      <c r="C50" s="278">
        <f>Global!C50</f>
        <v>13</v>
      </c>
      <c r="D50" s="279" t="str">
        <f>Global!D50</f>
        <v>Brasil (Brazil)</v>
      </c>
      <c r="E50" s="280">
        <v>4</v>
      </c>
      <c r="F50" s="281" t="s">
        <v>4</v>
      </c>
      <c r="G50" s="280">
        <v>0</v>
      </c>
      <c r="H50" s="282" t="str">
        <f>Global!H50</f>
        <v>Serbia</v>
      </c>
      <c r="I50" s="283" t="str">
        <f t="shared" ref="I50:I55" si="13">IF(OR(E50="",G50=""),"",IF(E50&gt;G50,"L",IF(G50&gt;E50,"V","E")))</f>
        <v>L</v>
      </c>
      <c r="J50" s="284"/>
      <c r="K50" s="285">
        <f>IF(Global!E50="","",Global!E50)</f>
        <v>2</v>
      </c>
      <c r="L50" s="285">
        <f>IF(Global!G50="","",Global!G50)</f>
        <v>0</v>
      </c>
      <c r="M50" s="296" t="str">
        <f t="shared" si="1"/>
        <v>L</v>
      </c>
      <c r="N50" s="287">
        <f t="shared" ref="N50:N55" si="14">IF(M50="","",IF(AND(E50=K50,L50=G50),GPOSPuntosPorMarcador,0)+IF(M50=I50,GPOSPuntosPorGanador,0)+IF(E50-G50=K50-L50,GPOSPuntosPorDiferencia,0))</f>
        <v>1</v>
      </c>
      <c r="O50" s="166"/>
      <c r="P50" s="166"/>
      <c r="Q50" s="166"/>
      <c r="R50" s="166"/>
      <c r="S50" s="166"/>
    </row>
    <row r="51" spans="1:19" s="158" customFormat="1" ht="30.95" customHeight="1" thickBot="1" x14ac:dyDescent="0.25">
      <c r="A51" s="276">
        <f>Global!A51</f>
        <v>44889</v>
      </c>
      <c r="B51" s="306">
        <f>Global!B51</f>
        <v>0.16666666666666666</v>
      </c>
      <c r="C51" s="289">
        <f>Global!C51</f>
        <v>14</v>
      </c>
      <c r="D51" s="290" t="str">
        <f>Global!D51</f>
        <v>Suiza (Switzerland)</v>
      </c>
      <c r="E51" s="291">
        <v>1</v>
      </c>
      <c r="F51" s="292" t="s">
        <v>4</v>
      </c>
      <c r="G51" s="291">
        <v>2</v>
      </c>
      <c r="H51" s="293" t="str">
        <f>Global!H51</f>
        <v>Camerún (Cameroon)</v>
      </c>
      <c r="I51" s="283" t="str">
        <f t="shared" si="13"/>
        <v>V</v>
      </c>
      <c r="J51" s="284"/>
      <c r="K51" s="285">
        <f>IF(Global!E51="","",Global!E51)</f>
        <v>1</v>
      </c>
      <c r="L51" s="285">
        <f>IF(Global!G51="","",Global!G51)</f>
        <v>0</v>
      </c>
      <c r="M51" s="296" t="str">
        <f t="shared" si="1"/>
        <v>L</v>
      </c>
      <c r="N51" s="287">
        <f t="shared" si="14"/>
        <v>0</v>
      </c>
      <c r="O51" s="166"/>
      <c r="P51" s="166"/>
      <c r="Q51" s="166"/>
      <c r="R51" s="166"/>
      <c r="S51" s="166"/>
    </row>
    <row r="52" spans="1:19" s="158" customFormat="1" ht="30.95" customHeight="1" thickBot="1" x14ac:dyDescent="0.25">
      <c r="A52" s="276">
        <f>Global!A52</f>
        <v>44893</v>
      </c>
      <c r="B52" s="306">
        <f>Global!B52</f>
        <v>0.41666666666666669</v>
      </c>
      <c r="C52" s="289">
        <f>Global!C52</f>
        <v>29</v>
      </c>
      <c r="D52" s="290" t="str">
        <f>Global!D52</f>
        <v>Brasil (Brazil)</v>
      </c>
      <c r="E52" s="291">
        <v>3</v>
      </c>
      <c r="F52" s="292" t="s">
        <v>4</v>
      </c>
      <c r="G52" s="291">
        <v>0</v>
      </c>
      <c r="H52" s="293" t="str">
        <f>Global!H52</f>
        <v>Suiza (Switzerland)</v>
      </c>
      <c r="I52" s="283" t="str">
        <f t="shared" si="13"/>
        <v>L</v>
      </c>
      <c r="J52" s="284"/>
      <c r="K52" s="285">
        <f>IF(Global!E52="","",Global!E52)</f>
        <v>1</v>
      </c>
      <c r="L52" s="285">
        <f>IF(Global!G52="","",Global!G52)</f>
        <v>0</v>
      </c>
      <c r="M52" s="296" t="str">
        <f t="shared" si="1"/>
        <v>L</v>
      </c>
      <c r="N52" s="287">
        <f t="shared" si="14"/>
        <v>1</v>
      </c>
      <c r="O52" s="166"/>
      <c r="P52" s="166"/>
      <c r="Q52" s="166"/>
      <c r="R52" s="166"/>
      <c r="S52" s="166"/>
    </row>
    <row r="53" spans="1:19" s="158" customFormat="1" ht="30.95" customHeight="1" thickBot="1" x14ac:dyDescent="0.25">
      <c r="A53" s="276">
        <f>Global!A53</f>
        <v>44893</v>
      </c>
      <c r="B53" s="306">
        <f>Global!B53</f>
        <v>0.16666666666666666</v>
      </c>
      <c r="C53" s="289">
        <f>Global!C53</f>
        <v>30</v>
      </c>
      <c r="D53" s="290" t="str">
        <f>Global!D53</f>
        <v>Camerún (Cameroon)</v>
      </c>
      <c r="E53" s="291">
        <v>2</v>
      </c>
      <c r="F53" s="292" t="s">
        <v>4</v>
      </c>
      <c r="G53" s="291">
        <v>0</v>
      </c>
      <c r="H53" s="293" t="str">
        <f>Global!H53</f>
        <v>Serbia</v>
      </c>
      <c r="I53" s="283" t="str">
        <f t="shared" si="13"/>
        <v>L</v>
      </c>
      <c r="J53" s="284"/>
      <c r="K53" s="285">
        <f>IF(Global!E53="","",Global!E53)</f>
        <v>3</v>
      </c>
      <c r="L53" s="285">
        <f>IF(Global!G53="","",Global!G53)</f>
        <v>3</v>
      </c>
      <c r="M53" s="296" t="str">
        <f t="shared" si="1"/>
        <v>E</v>
      </c>
      <c r="N53" s="287">
        <f t="shared" si="14"/>
        <v>0</v>
      </c>
      <c r="O53" s="166"/>
      <c r="P53" s="166"/>
      <c r="Q53" s="166"/>
      <c r="R53" s="166"/>
      <c r="S53" s="166"/>
    </row>
    <row r="54" spans="1:19" s="158" customFormat="1" ht="30.95" customHeight="1" thickBot="1" x14ac:dyDescent="0.25">
      <c r="A54" s="276">
        <f>Global!A54</f>
        <v>44897</v>
      </c>
      <c r="B54" s="306">
        <f>Global!B54</f>
        <v>0.54166666666666663</v>
      </c>
      <c r="C54" s="289">
        <f>Global!C54</f>
        <v>45</v>
      </c>
      <c r="D54" s="290" t="str">
        <f>Global!D54</f>
        <v>Camerún (Cameroon)</v>
      </c>
      <c r="E54" s="291">
        <v>0</v>
      </c>
      <c r="F54" s="292" t="s">
        <v>4</v>
      </c>
      <c r="G54" s="291">
        <v>3</v>
      </c>
      <c r="H54" s="293" t="str">
        <f>Global!H54</f>
        <v>Brasil (Brazil)</v>
      </c>
      <c r="I54" s="283" t="str">
        <f t="shared" si="13"/>
        <v>V</v>
      </c>
      <c r="J54" s="284"/>
      <c r="K54" s="285">
        <f>IF(Global!E54="","",Global!E54)</f>
        <v>1</v>
      </c>
      <c r="L54" s="285">
        <f>IF(Global!G54="","",Global!G54)</f>
        <v>0</v>
      </c>
      <c r="M54" s="296" t="str">
        <f t="shared" si="1"/>
        <v>L</v>
      </c>
      <c r="N54" s="287">
        <f t="shared" si="14"/>
        <v>0</v>
      </c>
      <c r="O54" s="166"/>
      <c r="P54" s="166"/>
      <c r="Q54" s="166"/>
      <c r="R54" s="166"/>
      <c r="S54" s="166"/>
    </row>
    <row r="55" spans="1:19" s="158" customFormat="1" ht="30.95" customHeight="1" thickBot="1" x14ac:dyDescent="0.25">
      <c r="A55" s="276">
        <f>Global!A55</f>
        <v>44897</v>
      </c>
      <c r="B55" s="306">
        <f>Global!B55</f>
        <v>0.54166666666666663</v>
      </c>
      <c r="C55" s="289">
        <f>Global!C55</f>
        <v>46</v>
      </c>
      <c r="D55" s="290" t="str">
        <f>Global!D55</f>
        <v>Serbia</v>
      </c>
      <c r="E55" s="291">
        <v>1</v>
      </c>
      <c r="F55" s="292" t="s">
        <v>4</v>
      </c>
      <c r="G55" s="291">
        <v>2</v>
      </c>
      <c r="H55" s="293" t="str">
        <f>Global!H55</f>
        <v>Suiza (Switzerland)</v>
      </c>
      <c r="I55" s="283" t="str">
        <f t="shared" si="13"/>
        <v>V</v>
      </c>
      <c r="J55" s="284"/>
      <c r="K55" s="285">
        <f>IF(Global!E55="","",Global!E55)</f>
        <v>2</v>
      </c>
      <c r="L55" s="285">
        <f>IF(Global!G55="","",Global!G55)</f>
        <v>3</v>
      </c>
      <c r="M55" s="296" t="str">
        <f t="shared" si="1"/>
        <v>V</v>
      </c>
      <c r="N55" s="287">
        <f t="shared" si="14"/>
        <v>2</v>
      </c>
      <c r="O55" s="166"/>
      <c r="P55" s="166"/>
      <c r="Q55" s="166"/>
      <c r="R55" s="166"/>
      <c r="S55" s="166"/>
    </row>
    <row r="56" spans="1:19" s="158" customFormat="1" ht="17.25" customHeight="1" thickBot="1" x14ac:dyDescent="0.25">
      <c r="A56" s="297" t="str">
        <f>Global!A56</f>
        <v>GRUPO H (Group H)</v>
      </c>
      <c r="B56" s="298"/>
      <c r="C56" s="299"/>
      <c r="D56" s="298"/>
      <c r="E56" s="300"/>
      <c r="F56" s="298"/>
      <c r="G56" s="300"/>
      <c r="H56" s="298"/>
      <c r="I56" s="301"/>
      <c r="J56" s="117"/>
      <c r="K56" s="302"/>
      <c r="L56" s="302"/>
      <c r="M56" s="303" t="str">
        <f t="shared" si="1"/>
        <v/>
      </c>
      <c r="N56" s="304"/>
      <c r="O56" s="166"/>
      <c r="P56" s="166"/>
      <c r="Q56" s="166"/>
      <c r="R56" s="166"/>
      <c r="S56" s="166"/>
    </row>
    <row r="57" spans="1:19" s="158" customFormat="1" ht="30.95" customHeight="1" thickBot="1" x14ac:dyDescent="0.25">
      <c r="A57" s="276">
        <f>Global!A57</f>
        <v>44889</v>
      </c>
      <c r="B57" s="305">
        <f>Global!B57</f>
        <v>0.41666666666666669</v>
      </c>
      <c r="C57" s="278">
        <f>Global!C57</f>
        <v>15</v>
      </c>
      <c r="D57" s="279" t="str">
        <f>Global!D57</f>
        <v>Portugal</v>
      </c>
      <c r="E57" s="280">
        <v>2</v>
      </c>
      <c r="F57" s="281" t="s">
        <v>4</v>
      </c>
      <c r="G57" s="280">
        <v>1</v>
      </c>
      <c r="H57" s="282" t="str">
        <f>Global!H57</f>
        <v>Ghana</v>
      </c>
      <c r="I57" s="283" t="str">
        <f t="shared" ref="I57:I62" si="15">IF(OR(E57="",G57=""),"",IF(E57&gt;G57,"L",IF(G57&gt;E57,"V","E")))</f>
        <v>L</v>
      </c>
      <c r="J57" s="284"/>
      <c r="K57" s="285">
        <f>IF(Global!E57="","",Global!E57)</f>
        <v>3</v>
      </c>
      <c r="L57" s="285">
        <f>IF(Global!G57="","",Global!G57)</f>
        <v>2</v>
      </c>
      <c r="M57" s="296" t="str">
        <f t="shared" si="1"/>
        <v>L</v>
      </c>
      <c r="N57" s="287">
        <f t="shared" ref="N57:N62" si="16">IF(M57="","",IF(AND(E57=K57,L57=G57),GPOSPuntosPorMarcador,0)+IF(M57=I57,GPOSPuntosPorGanador,0)+IF(E57-G57=K57-L57,GPOSPuntosPorDiferencia,0))</f>
        <v>2</v>
      </c>
      <c r="O57" s="166"/>
      <c r="P57" s="166"/>
      <c r="Q57" s="166"/>
      <c r="R57" s="166"/>
      <c r="S57" s="166"/>
    </row>
    <row r="58" spans="1:19" s="158" customFormat="1" ht="30.95" customHeight="1" thickBot="1" x14ac:dyDescent="0.25">
      <c r="A58" s="276">
        <f>Global!A58</f>
        <v>44889</v>
      </c>
      <c r="B58" s="306">
        <f>Global!B58</f>
        <v>0.29166666666666669</v>
      </c>
      <c r="C58" s="289">
        <f>Global!C58</f>
        <v>16</v>
      </c>
      <c r="D58" s="290" t="str">
        <f>Global!D58</f>
        <v>Uruguay</v>
      </c>
      <c r="E58" s="280">
        <v>3</v>
      </c>
      <c r="F58" s="292" t="s">
        <v>4</v>
      </c>
      <c r="G58" s="291">
        <v>1</v>
      </c>
      <c r="H58" s="293" t="str">
        <f>Global!H58</f>
        <v>Corea del Sur (S. Korea)</v>
      </c>
      <c r="I58" s="283" t="str">
        <f t="shared" si="15"/>
        <v>L</v>
      </c>
      <c r="J58" s="284"/>
      <c r="K58" s="285">
        <f>IF(Global!E58="","",Global!E58)</f>
        <v>0</v>
      </c>
      <c r="L58" s="285">
        <f>IF(Global!G58="","",Global!G58)</f>
        <v>0</v>
      </c>
      <c r="M58" s="296" t="str">
        <f t="shared" si="1"/>
        <v>E</v>
      </c>
      <c r="N58" s="287">
        <f t="shared" si="16"/>
        <v>0</v>
      </c>
      <c r="O58" s="166"/>
      <c r="P58" s="166"/>
      <c r="Q58" s="166"/>
      <c r="R58" s="166"/>
      <c r="S58" s="166"/>
    </row>
    <row r="59" spans="1:19" s="158" customFormat="1" ht="30.95" customHeight="1" thickBot="1" x14ac:dyDescent="0.25">
      <c r="A59" s="276">
        <f>Global!A59</f>
        <v>44893</v>
      </c>
      <c r="B59" s="306">
        <f>Global!B59</f>
        <v>0.54166666666666663</v>
      </c>
      <c r="C59" s="289">
        <f>Global!C59</f>
        <v>31</v>
      </c>
      <c r="D59" s="290" t="str">
        <f>Global!D59</f>
        <v>Portugal</v>
      </c>
      <c r="E59" s="291">
        <v>2</v>
      </c>
      <c r="F59" s="292" t="s">
        <v>4</v>
      </c>
      <c r="G59" s="291">
        <v>1</v>
      </c>
      <c r="H59" s="293" t="str">
        <f>Global!H59</f>
        <v>Uruguay</v>
      </c>
      <c r="I59" s="283" t="str">
        <f t="shared" si="15"/>
        <v>L</v>
      </c>
      <c r="J59" s="284"/>
      <c r="K59" s="285">
        <f>IF(Global!E59="","",Global!E59)</f>
        <v>2</v>
      </c>
      <c r="L59" s="285">
        <f>IF(Global!G59="","",Global!G59)</f>
        <v>0</v>
      </c>
      <c r="M59" s="296" t="str">
        <f t="shared" si="1"/>
        <v>L</v>
      </c>
      <c r="N59" s="287">
        <f t="shared" si="16"/>
        <v>1</v>
      </c>
      <c r="O59" s="166"/>
      <c r="P59" s="166"/>
      <c r="Q59" s="166"/>
      <c r="R59" s="166"/>
      <c r="S59" s="166"/>
    </row>
    <row r="60" spans="1:19" s="158" customFormat="1" ht="30.95" customHeight="1" thickBot="1" x14ac:dyDescent="0.25">
      <c r="A60" s="276">
        <f>Global!A60</f>
        <v>44893</v>
      </c>
      <c r="B60" s="306">
        <f>Global!B60</f>
        <v>0.29166666666666669</v>
      </c>
      <c r="C60" s="289">
        <f>Global!C60</f>
        <v>32</v>
      </c>
      <c r="D60" s="290" t="str">
        <f>Global!D60</f>
        <v>Corea del Sur (S. Korea)</v>
      </c>
      <c r="E60" s="280">
        <v>1</v>
      </c>
      <c r="F60" s="292" t="s">
        <v>4</v>
      </c>
      <c r="G60" s="291">
        <v>2</v>
      </c>
      <c r="H60" s="293" t="str">
        <f>Global!H60</f>
        <v>Ghana</v>
      </c>
      <c r="I60" s="283" t="str">
        <f t="shared" si="15"/>
        <v>V</v>
      </c>
      <c r="J60" s="284"/>
      <c r="K60" s="285">
        <f>IF(Global!E60="","",Global!E60)</f>
        <v>2</v>
      </c>
      <c r="L60" s="285">
        <f>IF(Global!G60="","",Global!G60)</f>
        <v>3</v>
      </c>
      <c r="M60" s="296" t="str">
        <f t="shared" si="1"/>
        <v>V</v>
      </c>
      <c r="N60" s="287">
        <f t="shared" si="16"/>
        <v>2</v>
      </c>
      <c r="O60" s="166"/>
      <c r="P60" s="166"/>
      <c r="Q60" s="166"/>
      <c r="R60" s="166"/>
      <c r="S60" s="166"/>
    </row>
    <row r="61" spans="1:19" s="158" customFormat="1" ht="30.95" customHeight="1" thickBot="1" x14ac:dyDescent="0.25">
      <c r="A61" s="276">
        <f>Global!A61</f>
        <v>44897</v>
      </c>
      <c r="B61" s="306">
        <f>Global!B61</f>
        <v>0.375</v>
      </c>
      <c r="C61" s="289">
        <f>Global!C61</f>
        <v>47</v>
      </c>
      <c r="D61" s="290" t="str">
        <f>Global!D61</f>
        <v>Corea del Sur (S. Korea)</v>
      </c>
      <c r="E61" s="291">
        <v>0</v>
      </c>
      <c r="F61" s="292" t="s">
        <v>4</v>
      </c>
      <c r="G61" s="291">
        <v>4</v>
      </c>
      <c r="H61" s="293" t="str">
        <f>Global!H61</f>
        <v>Portugal</v>
      </c>
      <c r="I61" s="283" t="str">
        <f t="shared" si="15"/>
        <v>V</v>
      </c>
      <c r="J61" s="284"/>
      <c r="K61" s="285">
        <f>IF(Global!E61="","",Global!E61)</f>
        <v>2</v>
      </c>
      <c r="L61" s="285">
        <f>IF(Global!G61="","",Global!G61)</f>
        <v>1</v>
      </c>
      <c r="M61" s="296" t="str">
        <f t="shared" si="1"/>
        <v>L</v>
      </c>
      <c r="N61" s="287">
        <f t="shared" si="16"/>
        <v>0</v>
      </c>
      <c r="O61" s="166"/>
      <c r="P61" s="166"/>
      <c r="Q61" s="166"/>
      <c r="R61" s="166"/>
      <c r="S61" s="166"/>
    </row>
    <row r="62" spans="1:19" s="158" customFormat="1" ht="30.95" customHeight="1" thickBot="1" x14ac:dyDescent="0.25">
      <c r="A62" s="276">
        <f>Global!A62</f>
        <v>44897</v>
      </c>
      <c r="B62" s="306">
        <f>Global!B62</f>
        <v>0.375</v>
      </c>
      <c r="C62" s="289">
        <f>Global!C62</f>
        <v>48</v>
      </c>
      <c r="D62" s="290" t="str">
        <f>Global!D62</f>
        <v>Ghana</v>
      </c>
      <c r="E62" s="291">
        <v>1</v>
      </c>
      <c r="F62" s="292" t="s">
        <v>4</v>
      </c>
      <c r="G62" s="291">
        <v>2</v>
      </c>
      <c r="H62" s="293" t="str">
        <f>Global!H62</f>
        <v>Uruguay</v>
      </c>
      <c r="I62" s="283" t="str">
        <f t="shared" si="15"/>
        <v>V</v>
      </c>
      <c r="J62" s="284"/>
      <c r="K62" s="285">
        <f>IF(Global!E62="","",Global!E62)</f>
        <v>0</v>
      </c>
      <c r="L62" s="285">
        <f>IF(Global!G62="","",Global!G62)</f>
        <v>2</v>
      </c>
      <c r="M62" s="296" t="str">
        <f t="shared" si="1"/>
        <v>V</v>
      </c>
      <c r="N62" s="287">
        <f t="shared" si="16"/>
        <v>1</v>
      </c>
      <c r="O62" s="166"/>
      <c r="P62" s="166"/>
      <c r="Q62" s="166"/>
      <c r="R62" s="166"/>
      <c r="S62" s="166"/>
    </row>
    <row r="63" spans="1:19" s="158" customFormat="1" ht="17.25" customHeight="1" thickBot="1" x14ac:dyDescent="0.25">
      <c r="A63" s="297" t="str">
        <f>Global!A63</f>
        <v>OCTAVOS DE FINAL (Round of 16)</v>
      </c>
      <c r="B63" s="312"/>
      <c r="C63" s="313"/>
      <c r="D63" s="298"/>
      <c r="E63" s="300"/>
      <c r="F63" s="298"/>
      <c r="G63" s="300"/>
      <c r="H63" s="298"/>
      <c r="I63" s="301"/>
      <c r="J63" s="117"/>
      <c r="K63" s="302"/>
      <c r="L63" s="302"/>
      <c r="M63" s="303" t="str">
        <f t="shared" si="1"/>
        <v/>
      </c>
      <c r="N63" s="304"/>
      <c r="O63" s="166"/>
      <c r="P63" s="166"/>
      <c r="Q63" s="166"/>
      <c r="R63" s="166"/>
      <c r="S63" s="166"/>
    </row>
    <row r="64" spans="1:19" s="158" customFormat="1" ht="30.95" customHeight="1" thickBot="1" x14ac:dyDescent="0.25">
      <c r="A64" s="276">
        <f>Global!A64</f>
        <v>44898</v>
      </c>
      <c r="B64" s="305">
        <f>Global!B64</f>
        <v>0.375</v>
      </c>
      <c r="C64" s="278">
        <f>Global!C64</f>
        <v>49</v>
      </c>
      <c r="D64" s="281" t="str">
        <f>Global!D64</f>
        <v>Holanda (Holland)</v>
      </c>
      <c r="E64" s="280">
        <v>3</v>
      </c>
      <c r="F64" s="281" t="s">
        <v>4</v>
      </c>
      <c r="G64" s="280">
        <v>1</v>
      </c>
      <c r="H64" s="314" t="str">
        <f>Global!H64</f>
        <v>Estados Unidos (USA)</v>
      </c>
      <c r="I64" s="283" t="str">
        <f t="shared" ref="I64:I71" si="17">IF(OR(E64="",G64=""),"",IF(E64&gt;G64,"L",IF(G64&gt;E64,"V","E")))</f>
        <v>L</v>
      </c>
      <c r="J64" s="284"/>
      <c r="K64" s="285">
        <f>IF(Global!E64="","",Global!E64)</f>
        <v>3</v>
      </c>
      <c r="L64" s="285">
        <f>IF(Global!G64="","",Global!G64)</f>
        <v>1</v>
      </c>
      <c r="M64" s="296" t="str">
        <f t="shared" si="1"/>
        <v>L</v>
      </c>
      <c r="N64" s="287">
        <f t="shared" ref="N64:N71" si="18">IF(M64="","",IF(AND(E64=K64,L64=G64),OCTPuntosPorMarcador,0)+IF(M64=I64,OCTPuntosPorGanador,0)+IF(E64-G64=K64-L64,OCTPuntosPorDiferencia,0))</f>
        <v>5</v>
      </c>
      <c r="O64" s="166"/>
      <c r="P64" s="166"/>
      <c r="Q64" s="166"/>
      <c r="R64" s="166"/>
      <c r="S64" s="166"/>
    </row>
    <row r="65" spans="1:19" s="158" customFormat="1" ht="30.95" customHeight="1" thickBot="1" x14ac:dyDescent="0.25">
      <c r="A65" s="276">
        <f>Global!A65</f>
        <v>44898</v>
      </c>
      <c r="B65" s="306">
        <f>Global!B65</f>
        <v>0.54166666666666663</v>
      </c>
      <c r="C65" s="289">
        <f>Global!C65</f>
        <v>50</v>
      </c>
      <c r="D65" s="292" t="str">
        <f>Global!D65</f>
        <v>Argentina</v>
      </c>
      <c r="E65" s="291">
        <v>3</v>
      </c>
      <c r="F65" s="292" t="s">
        <v>4</v>
      </c>
      <c r="G65" s="291">
        <v>0</v>
      </c>
      <c r="H65" s="315" t="str">
        <f>Global!H65</f>
        <v>Australia</v>
      </c>
      <c r="I65" s="283" t="str">
        <f t="shared" si="17"/>
        <v>L</v>
      </c>
      <c r="J65" s="284"/>
      <c r="K65" s="285">
        <f>IF(Global!E65="","",Global!E65)</f>
        <v>2</v>
      </c>
      <c r="L65" s="285">
        <f>IF(Global!G65="","",Global!G65)</f>
        <v>1</v>
      </c>
      <c r="M65" s="296" t="str">
        <f t="shared" si="1"/>
        <v>L</v>
      </c>
      <c r="N65" s="287">
        <f t="shared" si="18"/>
        <v>3</v>
      </c>
      <c r="O65" s="166"/>
      <c r="P65" s="166"/>
      <c r="Q65" s="166"/>
      <c r="R65" s="166"/>
      <c r="S65" s="166"/>
    </row>
    <row r="66" spans="1:19" s="158" customFormat="1" ht="30.95" customHeight="1" thickBot="1" x14ac:dyDescent="0.25">
      <c r="A66" s="276">
        <f>Global!A66</f>
        <v>44899</v>
      </c>
      <c r="B66" s="306">
        <f>Global!B66</f>
        <v>0.375</v>
      </c>
      <c r="C66" s="289">
        <f>Global!C66</f>
        <v>51</v>
      </c>
      <c r="D66" s="292" t="str">
        <f>Global!D66</f>
        <v>Francia (France)</v>
      </c>
      <c r="E66" s="291">
        <v>2</v>
      </c>
      <c r="F66" s="292" t="s">
        <v>4</v>
      </c>
      <c r="G66" s="291">
        <v>2</v>
      </c>
      <c r="H66" s="315" t="str">
        <f>Global!H66</f>
        <v>Polonia (Poland)</v>
      </c>
      <c r="I66" s="283" t="str">
        <f t="shared" si="17"/>
        <v>E</v>
      </c>
      <c r="J66" s="284"/>
      <c r="K66" s="285">
        <f>IF(Global!E66="","",Global!E66)</f>
        <v>3</v>
      </c>
      <c r="L66" s="285">
        <f>IF(Global!G66="","",Global!G66)</f>
        <v>1</v>
      </c>
      <c r="M66" s="296" t="str">
        <f t="shared" si="1"/>
        <v>L</v>
      </c>
      <c r="N66" s="287">
        <f t="shared" si="18"/>
        <v>0</v>
      </c>
      <c r="O66" s="166"/>
      <c r="P66" s="166"/>
      <c r="Q66" s="166"/>
      <c r="R66" s="166"/>
      <c r="S66" s="166"/>
    </row>
    <row r="67" spans="1:19" s="158" customFormat="1" ht="30.95" customHeight="1" thickBot="1" x14ac:dyDescent="0.25">
      <c r="A67" s="276">
        <f>Global!A67</f>
        <v>44899</v>
      </c>
      <c r="B67" s="306">
        <f>Global!B67</f>
        <v>0.54166666666666663</v>
      </c>
      <c r="C67" s="289">
        <f>Global!C67</f>
        <v>52</v>
      </c>
      <c r="D67" s="292" t="str">
        <f>Global!D67</f>
        <v>Inglaterra (England)</v>
      </c>
      <c r="E67" s="291">
        <v>3</v>
      </c>
      <c r="F67" s="292" t="s">
        <v>4</v>
      </c>
      <c r="G67" s="291">
        <v>1</v>
      </c>
      <c r="H67" s="315" t="str">
        <f>Global!H67</f>
        <v>Senegal</v>
      </c>
      <c r="I67" s="283" t="str">
        <f t="shared" si="17"/>
        <v>L</v>
      </c>
      <c r="J67" s="284"/>
      <c r="K67" s="285">
        <f>IF(Global!E67="","",Global!E67)</f>
        <v>3</v>
      </c>
      <c r="L67" s="285">
        <f>IF(Global!G67="","",Global!G67)</f>
        <v>0</v>
      </c>
      <c r="M67" s="296" t="str">
        <f t="shared" si="1"/>
        <v>L</v>
      </c>
      <c r="N67" s="287">
        <f t="shared" si="18"/>
        <v>3</v>
      </c>
      <c r="O67" s="166"/>
      <c r="P67" s="166"/>
      <c r="Q67" s="166"/>
      <c r="R67" s="166"/>
      <c r="S67" s="166"/>
    </row>
    <row r="68" spans="1:19" s="158" customFormat="1" ht="30.95" customHeight="1" thickBot="1" x14ac:dyDescent="0.25">
      <c r="A68" s="276">
        <f>Global!A68</f>
        <v>44900</v>
      </c>
      <c r="B68" s="306">
        <f>Global!B68</f>
        <v>0.375</v>
      </c>
      <c r="C68" s="289">
        <f>Global!C68</f>
        <v>53</v>
      </c>
      <c r="D68" s="292" t="str">
        <f>Global!D68</f>
        <v>Japón (Japan)</v>
      </c>
      <c r="E68" s="291">
        <v>2</v>
      </c>
      <c r="F68" s="292" t="s">
        <v>4</v>
      </c>
      <c r="G68" s="291">
        <v>0</v>
      </c>
      <c r="H68" s="315" t="str">
        <f>Global!H68</f>
        <v>Croacia</v>
      </c>
      <c r="I68" s="283" t="str">
        <f t="shared" si="17"/>
        <v>L</v>
      </c>
      <c r="J68" s="284"/>
      <c r="K68" s="285">
        <f>IF(Global!E68="","",Global!E68)</f>
        <v>1</v>
      </c>
      <c r="L68" s="285">
        <f>IF(Global!G68="","",Global!G68)</f>
        <v>1</v>
      </c>
      <c r="M68" s="296" t="str">
        <f t="shared" si="1"/>
        <v>E</v>
      </c>
      <c r="N68" s="287">
        <f t="shared" si="18"/>
        <v>0</v>
      </c>
      <c r="O68" s="166"/>
      <c r="P68" s="166"/>
      <c r="Q68" s="166"/>
      <c r="R68" s="166"/>
      <c r="S68" s="166"/>
    </row>
    <row r="69" spans="1:19" s="158" customFormat="1" ht="30.95" customHeight="1" thickBot="1" x14ac:dyDescent="0.25">
      <c r="A69" s="276">
        <f>Global!A69</f>
        <v>44900</v>
      </c>
      <c r="B69" s="306">
        <f>Global!B69</f>
        <v>0.54166666666666663</v>
      </c>
      <c r="C69" s="289">
        <f>Global!C69</f>
        <v>54</v>
      </c>
      <c r="D69" s="292" t="str">
        <f>Global!D69</f>
        <v>Brasil (Brazil)</v>
      </c>
      <c r="E69" s="291">
        <v>3</v>
      </c>
      <c r="F69" s="292" t="s">
        <v>4</v>
      </c>
      <c r="G69" s="291">
        <v>1</v>
      </c>
      <c r="H69" s="315" t="str">
        <f>Global!H69</f>
        <v>Corea del Sur (S. Korea)</v>
      </c>
      <c r="I69" s="283" t="str">
        <f t="shared" si="17"/>
        <v>L</v>
      </c>
      <c r="J69" s="284"/>
      <c r="K69" s="285">
        <f>IF(Global!E69="","",Global!E69)</f>
        <v>4</v>
      </c>
      <c r="L69" s="285">
        <f>IF(Global!G69="","",Global!G69)</f>
        <v>1</v>
      </c>
      <c r="M69" s="296" t="str">
        <f t="shared" si="1"/>
        <v>L</v>
      </c>
      <c r="N69" s="287">
        <f t="shared" si="18"/>
        <v>3</v>
      </c>
      <c r="O69" s="166"/>
      <c r="P69" s="166"/>
      <c r="Q69" s="166"/>
      <c r="R69" s="166"/>
      <c r="S69" s="166"/>
    </row>
    <row r="70" spans="1:19" s="158" customFormat="1" ht="30.95" customHeight="1" thickBot="1" x14ac:dyDescent="0.25">
      <c r="A70" s="276">
        <f>Global!A70</f>
        <v>44901</v>
      </c>
      <c r="B70" s="306">
        <f>Global!B70</f>
        <v>0.375</v>
      </c>
      <c r="C70" s="289">
        <f>Global!C70</f>
        <v>55</v>
      </c>
      <c r="D70" s="292" t="str">
        <f>Global!D70</f>
        <v>Marruecos (Morocco)</v>
      </c>
      <c r="E70" s="291">
        <v>1</v>
      </c>
      <c r="F70" s="292" t="s">
        <v>4</v>
      </c>
      <c r="G70" s="291">
        <v>2</v>
      </c>
      <c r="H70" s="315" t="str">
        <f>Global!H70</f>
        <v>España (Spain)</v>
      </c>
      <c r="I70" s="283" t="str">
        <f t="shared" si="17"/>
        <v>V</v>
      </c>
      <c r="J70" s="284"/>
      <c r="K70" s="285">
        <f>IF(Global!E70="","",Global!E70)</f>
        <v>0</v>
      </c>
      <c r="L70" s="285">
        <f>IF(Global!G70="","",Global!G70)</f>
        <v>0</v>
      </c>
      <c r="M70" s="296" t="str">
        <f t="shared" si="1"/>
        <v>E</v>
      </c>
      <c r="N70" s="287">
        <f t="shared" si="18"/>
        <v>0</v>
      </c>
      <c r="O70" s="166"/>
      <c r="P70" s="166"/>
      <c r="Q70" s="166"/>
      <c r="R70" s="166"/>
      <c r="S70" s="166"/>
    </row>
    <row r="71" spans="1:19" s="158" customFormat="1" ht="30.95" customHeight="1" thickBot="1" x14ac:dyDescent="0.25">
      <c r="A71" s="276">
        <f>Global!A71</f>
        <v>44901</v>
      </c>
      <c r="B71" s="306">
        <f>Global!B71</f>
        <v>0.54166666666666663</v>
      </c>
      <c r="C71" s="289">
        <f>Global!C71</f>
        <v>56</v>
      </c>
      <c r="D71" s="292" t="str">
        <f>Global!D71</f>
        <v>Portugal</v>
      </c>
      <c r="E71" s="291">
        <v>2</v>
      </c>
      <c r="F71" s="292" t="s">
        <v>4</v>
      </c>
      <c r="G71" s="291">
        <v>1</v>
      </c>
      <c r="H71" s="315" t="str">
        <f>Global!H71</f>
        <v>Suiza (Switzerland)</v>
      </c>
      <c r="I71" s="283" t="str">
        <f t="shared" si="17"/>
        <v>L</v>
      </c>
      <c r="J71" s="284"/>
      <c r="K71" s="285">
        <f>IF(Global!E71="","",Global!E71)</f>
        <v>6</v>
      </c>
      <c r="L71" s="285">
        <f>IF(Global!G71="","",Global!G71)</f>
        <v>1</v>
      </c>
      <c r="M71" s="296" t="str">
        <f t="shared" si="1"/>
        <v>L</v>
      </c>
      <c r="N71" s="287">
        <f t="shared" si="18"/>
        <v>3</v>
      </c>
      <c r="O71" s="166"/>
      <c r="P71" s="166"/>
      <c r="Q71" s="166"/>
      <c r="R71" s="166"/>
      <c r="S71" s="166"/>
    </row>
    <row r="72" spans="1:19" s="158" customFormat="1" ht="17.25" customHeight="1" thickBot="1" x14ac:dyDescent="0.25">
      <c r="A72" s="297" t="str">
        <f>Global!A72</f>
        <v>CUARTOS DE FINAL (Quarterfinals)</v>
      </c>
      <c r="B72" s="312"/>
      <c r="C72" s="313"/>
      <c r="D72" s="298"/>
      <c r="E72" s="300"/>
      <c r="F72" s="298"/>
      <c r="G72" s="300" t="s">
        <v>73</v>
      </c>
      <c r="H72" s="298"/>
      <c r="I72" s="301"/>
      <c r="J72" s="117"/>
      <c r="K72" s="302"/>
      <c r="L72" s="302"/>
      <c r="M72" s="303" t="str">
        <f t="shared" ref="M72:M83" si="19">IF(OR(K72="",L72=""),"",IF(K72&gt;L72,"L",IF(L72&gt;K72,"V","E")))</f>
        <v/>
      </c>
      <c r="N72" s="304"/>
      <c r="O72" s="166"/>
      <c r="P72" s="166"/>
      <c r="Q72" s="166"/>
      <c r="R72" s="166"/>
      <c r="S72" s="166"/>
    </row>
    <row r="73" spans="1:19" s="158" customFormat="1" ht="30.95" customHeight="1" thickBot="1" x14ac:dyDescent="0.25">
      <c r="A73" s="276">
        <f>Global!A73</f>
        <v>44904</v>
      </c>
      <c r="B73" s="305">
        <f>Global!B73</f>
        <v>0.375</v>
      </c>
      <c r="C73" s="278">
        <f>Global!C73</f>
        <v>57</v>
      </c>
      <c r="D73" s="292" t="str">
        <f>Global!D73</f>
        <v>Croacia</v>
      </c>
      <c r="E73" s="280">
        <v>1</v>
      </c>
      <c r="F73" s="281" t="s">
        <v>4</v>
      </c>
      <c r="G73" s="280">
        <v>2</v>
      </c>
      <c r="H73" s="315" t="str">
        <f>Global!H73</f>
        <v>Brasil (Brazil)</v>
      </c>
      <c r="I73" s="283" t="str">
        <f>IF(OR(E73="",G73=""),"",IF(E73&gt;G73,"L",IF(G73&gt;E73,"V","E")))</f>
        <v>V</v>
      </c>
      <c r="J73" s="284"/>
      <c r="K73" s="285">
        <f>IF(Global!E73="","",Global!E73)</f>
        <v>0</v>
      </c>
      <c r="L73" s="285">
        <f>IF(Global!G73="","",Global!G73)</f>
        <v>0</v>
      </c>
      <c r="M73" s="296" t="str">
        <f t="shared" si="19"/>
        <v>E</v>
      </c>
      <c r="N73" s="287">
        <f>IF(M73="","",IF(AND(E73=K73,L73=G73),CTOSPuntosPorMarcador,0)+IF(M73=I73,CTOSPuntosPorGanador,0)+IF(E73-G73=K73-L73,CTOSPuntosPorDiferencia,0))</f>
        <v>0</v>
      </c>
      <c r="O73" s="166"/>
      <c r="P73" s="166"/>
      <c r="Q73" s="166"/>
      <c r="R73" s="166"/>
      <c r="S73" s="166"/>
    </row>
    <row r="74" spans="1:19" s="158" customFormat="1" ht="30.95" customHeight="1" thickBot="1" x14ac:dyDescent="0.25">
      <c r="A74" s="276">
        <f>Global!A74</f>
        <v>44904</v>
      </c>
      <c r="B74" s="306">
        <f>Global!B74</f>
        <v>0.54166666666666663</v>
      </c>
      <c r="C74" s="289">
        <f>Global!C74</f>
        <v>58</v>
      </c>
      <c r="D74" s="292" t="str">
        <f>Global!D74</f>
        <v>Holanda (Holland)</v>
      </c>
      <c r="E74" s="291">
        <v>1</v>
      </c>
      <c r="F74" s="292" t="s">
        <v>4</v>
      </c>
      <c r="G74" s="280">
        <v>2</v>
      </c>
      <c r="H74" s="315" t="str">
        <f>Global!H74</f>
        <v>Argentina</v>
      </c>
      <c r="I74" s="283" t="str">
        <f>IF(OR(E74="",G74=""),"",IF(E74&gt;G74,"L",IF(G74&gt;E74,"V","E")))</f>
        <v>V</v>
      </c>
      <c r="J74" s="284"/>
      <c r="K74" s="285">
        <f>IF(Global!E74="","",Global!E74)</f>
        <v>2</v>
      </c>
      <c r="L74" s="285">
        <f>IF(Global!G74="","",Global!G74)</f>
        <v>2</v>
      </c>
      <c r="M74" s="296" t="str">
        <f t="shared" si="19"/>
        <v>E</v>
      </c>
      <c r="N74" s="287">
        <f>IF(M74="","",IF(AND(E74=K74,L74=G74),CTOSPuntosPorMarcador,0)+IF(M74=I74,CTOSPuntosPorGanador,0)+IF(E74-G74=K74-L74,CTOSPuntosPorDiferencia,0))</f>
        <v>0</v>
      </c>
      <c r="O74" s="166"/>
      <c r="P74" s="166"/>
      <c r="Q74" s="166"/>
      <c r="R74" s="166"/>
      <c r="S74" s="166"/>
    </row>
    <row r="75" spans="1:19" s="158" customFormat="1" ht="30.95" customHeight="1" thickBot="1" x14ac:dyDescent="0.25">
      <c r="A75" s="276">
        <f>Global!A75</f>
        <v>44905</v>
      </c>
      <c r="B75" s="306">
        <f>Global!B75</f>
        <v>0.375</v>
      </c>
      <c r="C75" s="289">
        <f>Global!C75</f>
        <v>59</v>
      </c>
      <c r="D75" s="292" t="str">
        <f>Global!D75</f>
        <v>Marruecos (Morocco)</v>
      </c>
      <c r="E75" s="291">
        <v>2</v>
      </c>
      <c r="F75" s="292" t="s">
        <v>4</v>
      </c>
      <c r="G75" s="280">
        <v>1</v>
      </c>
      <c r="H75" s="315" t="str">
        <f>Global!H75</f>
        <v>Portugal</v>
      </c>
      <c r="I75" s="283" t="str">
        <f>IF(OR(E75="",G75=""),"",IF(E75&gt;G75,"L",IF(G75&gt;E75,"V","E")))</f>
        <v>L</v>
      </c>
      <c r="J75" s="284"/>
      <c r="K75" s="285">
        <f>IF(Global!E75="","",Global!E75)</f>
        <v>1</v>
      </c>
      <c r="L75" s="285">
        <f>IF(Global!G75="","",Global!G75)</f>
        <v>0</v>
      </c>
      <c r="M75" s="296" t="str">
        <f t="shared" si="19"/>
        <v>L</v>
      </c>
      <c r="N75" s="287">
        <f>IF(M75="","",IF(AND(E75=K75,L75=G75),CTOSPuntosPorMarcador,0)+IF(M75=I75,CTOSPuntosPorGanador,0)+IF(E75-G75=K75-L75,CTOSPuntosPorDiferencia,0))</f>
        <v>6</v>
      </c>
      <c r="O75" s="166"/>
      <c r="P75" s="166"/>
      <c r="Q75" s="166"/>
      <c r="R75" s="166"/>
      <c r="S75" s="166"/>
    </row>
    <row r="76" spans="1:19" s="158" customFormat="1" ht="30.95" customHeight="1" thickBot="1" x14ac:dyDescent="0.25">
      <c r="A76" s="276">
        <f>Global!A76</f>
        <v>44905</v>
      </c>
      <c r="B76" s="306">
        <f>Global!B76</f>
        <v>0.54166666666666663</v>
      </c>
      <c r="C76" s="289">
        <f>Global!C76</f>
        <v>60</v>
      </c>
      <c r="D76" s="292" t="str">
        <f>Global!D76</f>
        <v>Francia (France)</v>
      </c>
      <c r="E76" s="291">
        <v>1</v>
      </c>
      <c r="F76" s="292" t="s">
        <v>4</v>
      </c>
      <c r="G76" s="280">
        <v>2</v>
      </c>
      <c r="H76" s="315" t="str">
        <f>Global!H76</f>
        <v>Inglaterra (England)</v>
      </c>
      <c r="I76" s="283" t="str">
        <f>IF(OR(E76="",G76=""),"",IF(E76&gt;G76,"L",IF(G76&gt;E76,"V","E")))</f>
        <v>V</v>
      </c>
      <c r="J76" s="284"/>
      <c r="K76" s="285">
        <f>IF(Global!E76="","",Global!E76)</f>
        <v>2</v>
      </c>
      <c r="L76" s="285">
        <f>IF(Global!G76="","",Global!G76)</f>
        <v>1</v>
      </c>
      <c r="M76" s="296" t="str">
        <f t="shared" si="19"/>
        <v>L</v>
      </c>
      <c r="N76" s="287">
        <f>IF(M76="","",IF(AND(E76=K76,L76=G76),CTOSPuntosPorMarcador,0)+IF(M76=I76,CTOSPuntosPorGanador,0)+IF(E76-G76=K76-L76,CTOSPuntosPorDiferencia,0))</f>
        <v>0</v>
      </c>
      <c r="O76" s="166"/>
      <c r="P76" s="166"/>
      <c r="Q76" s="166"/>
      <c r="R76" s="166"/>
      <c r="S76" s="166"/>
    </row>
    <row r="77" spans="1:19" s="158" customFormat="1" ht="17.25" customHeight="1" thickBot="1" x14ac:dyDescent="0.25">
      <c r="A77" s="297" t="str">
        <f>Global!A77</f>
        <v>SEMIFINALES (Semifinals)</v>
      </c>
      <c r="B77" s="298"/>
      <c r="C77" s="299"/>
      <c r="D77" s="298"/>
      <c r="E77" s="300"/>
      <c r="F77" s="298"/>
      <c r="G77" s="300"/>
      <c r="H77" s="298"/>
      <c r="I77" s="301"/>
      <c r="J77" s="117"/>
      <c r="K77" s="302"/>
      <c r="L77" s="302"/>
      <c r="M77" s="303" t="str">
        <f t="shared" si="19"/>
        <v/>
      </c>
      <c r="N77" s="304"/>
      <c r="O77" s="166"/>
      <c r="P77" s="166"/>
      <c r="Q77" s="166"/>
      <c r="R77" s="166"/>
      <c r="S77" s="166"/>
    </row>
    <row r="78" spans="1:19" s="158" customFormat="1" ht="30.95" customHeight="1" thickBot="1" x14ac:dyDescent="0.25">
      <c r="A78" s="276">
        <f>Global!A78</f>
        <v>44908</v>
      </c>
      <c r="B78" s="305">
        <f>Global!B78</f>
        <v>0.54166666666666663</v>
      </c>
      <c r="C78" s="278">
        <f>Global!C78</f>
        <v>61</v>
      </c>
      <c r="D78" s="281" t="str">
        <f>Global!D78</f>
        <v>Croacia</v>
      </c>
      <c r="E78" s="280">
        <v>1</v>
      </c>
      <c r="F78" s="281" t="s">
        <v>4</v>
      </c>
      <c r="G78" s="280">
        <v>2</v>
      </c>
      <c r="H78" s="314" t="str">
        <f>Global!H78</f>
        <v>Argentina</v>
      </c>
      <c r="I78" s="283" t="str">
        <f>IF(OR(E78="",G78=""),"",IF(E78&gt;G78,"L",IF(G78&gt;E78,"V","E")))</f>
        <v>V</v>
      </c>
      <c r="J78" s="284"/>
      <c r="K78" s="285">
        <f>IF(Global!E78="","",Global!E78)</f>
        <v>0</v>
      </c>
      <c r="L78" s="285">
        <f>IF(Global!G78="","",Global!G78)</f>
        <v>3</v>
      </c>
      <c r="M78" s="296" t="str">
        <f t="shared" si="19"/>
        <v>V</v>
      </c>
      <c r="N78" s="287">
        <f>IF(M78="","",IF(AND(E78=K78,L78=G78),SEMIPuntosPorMarcador,0)+IF(M78=I78,SEMIPuntosPorGanador,0)+IF(E78-G78=K78-L78,SEMIPuntosPorDiferencia,0))</f>
        <v>7</v>
      </c>
      <c r="O78" s="166"/>
      <c r="P78" s="166"/>
      <c r="Q78" s="166"/>
      <c r="R78" s="166"/>
      <c r="S78" s="166"/>
    </row>
    <row r="79" spans="1:19" s="158" customFormat="1" ht="30.95" customHeight="1" thickBot="1" x14ac:dyDescent="0.25">
      <c r="A79" s="276">
        <f>Global!A79</f>
        <v>44909</v>
      </c>
      <c r="B79" s="306">
        <f>Global!B79</f>
        <v>0.54166666666666663</v>
      </c>
      <c r="C79" s="289">
        <f>Global!C79</f>
        <v>62</v>
      </c>
      <c r="D79" s="292" t="str">
        <f>Global!D79</f>
        <v>Marruecos (Morocco)</v>
      </c>
      <c r="E79" s="291">
        <v>2</v>
      </c>
      <c r="F79" s="292" t="s">
        <v>4</v>
      </c>
      <c r="G79" s="291">
        <v>1</v>
      </c>
      <c r="H79" s="315" t="str">
        <f>Global!H79</f>
        <v>Francia (France)</v>
      </c>
      <c r="I79" s="283" t="str">
        <f>IF(OR(E79="",G79=""),"",IF(E79&gt;G79,"L",IF(G79&gt;E79,"V","E")))</f>
        <v>L</v>
      </c>
      <c r="J79" s="284"/>
      <c r="K79" s="285">
        <f>IF(Global!E79="","",Global!E79)</f>
        <v>0</v>
      </c>
      <c r="L79" s="285">
        <f>IF(Global!G79="","",Global!G79)</f>
        <v>2</v>
      </c>
      <c r="M79" s="296" t="str">
        <f t="shared" si="19"/>
        <v>V</v>
      </c>
      <c r="N79" s="287">
        <f>IF(M79="","",IF(AND(E79=K79,L79=G79),SEMIPuntosPorMarcador,0)+IF(M79=I79,SEMIPuntosPorGanador,0)+IF(E79-G79=K79-L79,SEMIPuntosPorDiferencia,0))</f>
        <v>0</v>
      </c>
      <c r="O79" s="166"/>
      <c r="P79" s="166"/>
      <c r="Q79" s="166"/>
      <c r="R79" s="166"/>
      <c r="S79" s="166"/>
    </row>
    <row r="80" spans="1:19" s="158" customFormat="1" ht="17.25" customHeight="1" thickBot="1" x14ac:dyDescent="0.25">
      <c r="A80" s="297" t="str">
        <f>Global!A80</f>
        <v>TERCER PUESTO (Third Place)</v>
      </c>
      <c r="B80" s="312"/>
      <c r="C80" s="313"/>
      <c r="D80" s="298"/>
      <c r="E80" s="300"/>
      <c r="F80" s="298"/>
      <c r="G80" s="300"/>
      <c r="H80" s="298"/>
      <c r="I80" s="301"/>
      <c r="J80" s="117"/>
      <c r="K80" s="302"/>
      <c r="L80" s="302"/>
      <c r="M80" s="303" t="str">
        <f t="shared" si="19"/>
        <v/>
      </c>
      <c r="N80" s="304"/>
      <c r="O80" s="166"/>
      <c r="P80" s="166"/>
      <c r="Q80" s="166"/>
      <c r="R80" s="166"/>
      <c r="S80" s="166"/>
    </row>
    <row r="81" spans="1:19" s="158" customFormat="1" ht="30.95" customHeight="1" thickBot="1" x14ac:dyDescent="0.25">
      <c r="A81" s="276">
        <f>Global!A81</f>
        <v>44912</v>
      </c>
      <c r="B81" s="305">
        <f>Global!B81</f>
        <v>0.375</v>
      </c>
      <c r="C81" s="278">
        <f>Global!C81</f>
        <v>63</v>
      </c>
      <c r="D81" s="281" t="str">
        <f>Global!D81</f>
        <v>Croacia</v>
      </c>
      <c r="E81" s="280">
        <v>2</v>
      </c>
      <c r="F81" s="281" t="s">
        <v>4</v>
      </c>
      <c r="G81" s="280">
        <v>1</v>
      </c>
      <c r="H81" s="314" t="str">
        <f>Global!H81</f>
        <v>Marruecos (Morocco)</v>
      </c>
      <c r="I81" s="283" t="str">
        <f>IF(OR(E81="",G81=""),"",IF(E81&gt;G81,"L",IF(G81&gt;E81,"V","E")))</f>
        <v>L</v>
      </c>
      <c r="J81" s="284"/>
      <c r="K81" s="285">
        <f>IF(Global!E81="","",Global!E81)</f>
        <v>2</v>
      </c>
      <c r="L81" s="285">
        <f>IF(Global!G81="","",Global!G81)</f>
        <v>1</v>
      </c>
      <c r="M81" s="296" t="str">
        <f t="shared" si="19"/>
        <v>L</v>
      </c>
      <c r="N81" s="287">
        <f>IF(M81="","",IF(AND(E81=K81,L81=G81),TERCPuntosPorMarcador,0)+IF(M81=I81,TERCPuntosPorGanador,0)+IF(E81-G81=K81-L81,TERCPuntosPorDiferencia,0))</f>
        <v>10</v>
      </c>
      <c r="O81" s="166"/>
      <c r="P81" s="166"/>
      <c r="Q81" s="166"/>
      <c r="R81" s="166"/>
      <c r="S81" s="166"/>
    </row>
    <row r="82" spans="1:19" s="158" customFormat="1" ht="17.25" customHeight="1" thickBot="1" x14ac:dyDescent="0.25">
      <c r="A82" s="297" t="str">
        <f>Global!A82</f>
        <v>FINAL</v>
      </c>
      <c r="B82" s="298"/>
      <c r="C82" s="299"/>
      <c r="D82" s="298"/>
      <c r="E82" s="300"/>
      <c r="F82" s="298"/>
      <c r="G82" s="300"/>
      <c r="H82" s="298"/>
      <c r="I82" s="301"/>
      <c r="J82" s="117"/>
      <c r="K82" s="302"/>
      <c r="L82" s="302"/>
      <c r="M82" s="303" t="str">
        <f t="shared" si="19"/>
        <v/>
      </c>
      <c r="N82" s="304"/>
      <c r="O82" s="166"/>
      <c r="P82" s="166"/>
      <c r="Q82" s="166"/>
      <c r="R82" s="166"/>
      <c r="S82" s="166"/>
    </row>
    <row r="83" spans="1:19" s="158" customFormat="1" ht="30.95" customHeight="1" thickBot="1" x14ac:dyDescent="0.25">
      <c r="A83" s="276">
        <f>Global!A83</f>
        <v>44913</v>
      </c>
      <c r="B83" s="316">
        <f>Global!B83</f>
        <v>0.375</v>
      </c>
      <c r="C83" s="317">
        <f>Global!C83</f>
        <v>64</v>
      </c>
      <c r="D83" s="318" t="str">
        <f>Global!D83</f>
        <v>Argentina</v>
      </c>
      <c r="E83" s="280">
        <v>1</v>
      </c>
      <c r="F83" s="318" t="s">
        <v>4</v>
      </c>
      <c r="G83" s="280">
        <v>0</v>
      </c>
      <c r="H83" s="319" t="str">
        <f>Global!H83</f>
        <v>Francia (France)</v>
      </c>
      <c r="I83" s="283" t="str">
        <f>IF(OR(E83="",G83=""),"",IF(E83&gt;G83,"L",IF(G83&gt;E83,"V","E")))</f>
        <v>L</v>
      </c>
      <c r="J83" s="311"/>
      <c r="K83" s="320">
        <f>IF(Global!E83="","",Global!E83)</f>
        <v>2</v>
      </c>
      <c r="L83" s="320">
        <f>IF(Global!G83="","",Global!G83)</f>
        <v>2</v>
      </c>
      <c r="M83" s="286" t="str">
        <f t="shared" si="19"/>
        <v>E</v>
      </c>
      <c r="N83" s="287">
        <f>IF(M83="","",IF(AND(E83=K83,L83=G83),FINALPuntosPorMarcador,0)+IF(M83=I83,FINALPuntosPorGanador,0)+IF(E83-G83=K83-L83,FINALPuntosPorDiferencia,0))</f>
        <v>0</v>
      </c>
      <c r="O83" s="166"/>
      <c r="P83" s="166"/>
      <c r="Q83" s="166"/>
      <c r="R83" s="166"/>
      <c r="S83" s="166"/>
    </row>
    <row r="84" spans="1:19" ht="17.25" customHeight="1" x14ac:dyDescent="0.2">
      <c r="A84" s="262"/>
      <c r="B84" s="263"/>
      <c r="C84" s="264"/>
      <c r="D84" s="196"/>
      <c r="E84" s="192"/>
      <c r="F84" s="196"/>
      <c r="G84" s="192"/>
      <c r="H84" s="196"/>
      <c r="I84" s="195"/>
      <c r="J84" s="29"/>
      <c r="K84" s="198"/>
      <c r="L84" s="198"/>
      <c r="M84" s="265" t="s">
        <v>22</v>
      </c>
      <c r="N84" s="266">
        <f>SUM(N8:N83)</f>
        <v>82</v>
      </c>
      <c r="O84" s="161"/>
      <c r="P84" s="161"/>
      <c r="Q84" s="161"/>
      <c r="R84" s="161"/>
      <c r="S84" s="161"/>
    </row>
    <row r="85" spans="1:19" s="10" customFormat="1" ht="17.25" customHeight="1" x14ac:dyDescent="0.2">
      <c r="A85" s="87" t="str">
        <f>Global!A85</f>
        <v>FASE DE GRUPOS</v>
      </c>
      <c r="B85" s="88"/>
      <c r="C85" s="89"/>
      <c r="D85" s="90"/>
      <c r="E85" s="267"/>
      <c r="F85" s="90"/>
      <c r="G85" s="267"/>
      <c r="H85" s="92"/>
      <c r="I85" s="81"/>
      <c r="J85" s="30"/>
      <c r="K85" s="189"/>
      <c r="L85" s="189"/>
      <c r="M85" s="189"/>
      <c r="N85" s="189"/>
      <c r="O85" s="82"/>
      <c r="P85" s="82"/>
      <c r="Q85" s="82"/>
      <c r="R85" s="82"/>
      <c r="S85" s="82"/>
    </row>
    <row r="86" spans="1:19" ht="17.25" customHeight="1" x14ac:dyDescent="0.2">
      <c r="A86" s="83" t="str">
        <f>Global!A86</f>
        <v>Puntos por Marcador Atinado</v>
      </c>
      <c r="B86" s="83"/>
      <c r="C86" s="93"/>
      <c r="D86" s="83"/>
      <c r="E86" s="94">
        <f>Global!E86</f>
        <v>1</v>
      </c>
      <c r="F86" s="53"/>
      <c r="G86" s="268"/>
      <c r="H86" s="53"/>
      <c r="I86" s="57"/>
      <c r="J86" s="30"/>
      <c r="K86" s="167"/>
      <c r="L86" s="167"/>
      <c r="M86" s="167"/>
      <c r="N86" s="167"/>
      <c r="O86" s="167"/>
      <c r="P86" s="167"/>
      <c r="Q86" s="167"/>
      <c r="R86" s="167"/>
      <c r="S86" s="167"/>
    </row>
    <row r="87" spans="1:19" ht="17.25" customHeight="1" x14ac:dyDescent="0.2">
      <c r="A87" s="83" t="str">
        <f>Global!A87</f>
        <v>Puntos por Ganador/Empate Atinado</v>
      </c>
      <c r="B87" s="83"/>
      <c r="C87" s="93"/>
      <c r="D87" s="85"/>
      <c r="E87" s="94">
        <f>Global!E87</f>
        <v>1</v>
      </c>
      <c r="F87" s="53"/>
      <c r="G87" s="268"/>
      <c r="H87" s="53"/>
      <c r="I87" s="57"/>
      <c r="J87" s="30"/>
      <c r="K87" s="167"/>
      <c r="L87" s="167"/>
      <c r="M87" s="167"/>
      <c r="N87" s="167"/>
      <c r="O87" s="167"/>
      <c r="P87" s="167"/>
      <c r="Q87" s="167"/>
      <c r="R87" s="167"/>
      <c r="S87" s="167"/>
    </row>
    <row r="88" spans="1:19" ht="17.25" customHeight="1" x14ac:dyDescent="0.2">
      <c r="A88" s="83" t="str">
        <f>Global!A88</f>
        <v>Puntos por Ganador y Diferencia de Goles Atinado</v>
      </c>
      <c r="B88" s="84"/>
      <c r="C88" s="84"/>
      <c r="D88" s="85"/>
      <c r="E88" s="94">
        <f>Global!E88</f>
        <v>1</v>
      </c>
      <c r="F88" s="53"/>
      <c r="G88" s="268"/>
      <c r="H88" s="53"/>
      <c r="I88" s="57"/>
      <c r="J88" s="30"/>
      <c r="K88" s="167"/>
      <c r="L88" s="167"/>
      <c r="M88" s="167"/>
      <c r="N88" s="167"/>
      <c r="O88" s="167"/>
      <c r="P88" s="167"/>
      <c r="Q88" s="167"/>
      <c r="R88" s="167"/>
      <c r="S88" s="167"/>
    </row>
    <row r="89" spans="1:19" ht="17.25" customHeight="1" x14ac:dyDescent="0.2">
      <c r="A89" s="83"/>
      <c r="B89" s="84"/>
      <c r="C89" s="84"/>
      <c r="D89" s="85"/>
      <c r="E89" s="269"/>
      <c r="F89" s="53"/>
      <c r="G89" s="268"/>
      <c r="H89" s="53"/>
      <c r="I89" s="57"/>
      <c r="J89" s="30"/>
      <c r="K89" s="167"/>
      <c r="L89" s="167"/>
      <c r="M89" s="167"/>
      <c r="N89" s="167"/>
      <c r="O89" s="167"/>
      <c r="P89" s="167"/>
      <c r="Q89" s="167"/>
      <c r="R89" s="167"/>
      <c r="S89" s="167"/>
    </row>
    <row r="90" spans="1:19" ht="17.25" customHeight="1" x14ac:dyDescent="0.2">
      <c r="A90" s="87" t="str">
        <f>Global!A90</f>
        <v>OCTAVOS DE FINAL</v>
      </c>
      <c r="B90" s="55"/>
      <c r="C90" s="55"/>
      <c r="D90" s="53"/>
      <c r="E90" s="268"/>
      <c r="F90" s="53"/>
      <c r="G90" s="268"/>
      <c r="H90" s="53"/>
      <c r="I90" s="57"/>
      <c r="J90" s="30"/>
      <c r="K90" s="167"/>
      <c r="L90" s="167"/>
      <c r="M90" s="167"/>
      <c r="N90" s="167"/>
      <c r="O90" s="167"/>
      <c r="P90" s="167"/>
      <c r="Q90" s="167"/>
      <c r="R90" s="167"/>
      <c r="S90" s="167"/>
    </row>
    <row r="91" spans="1:19" ht="17.25" customHeight="1" x14ac:dyDescent="0.2">
      <c r="A91" s="83" t="str">
        <f>Global!A91</f>
        <v>Puntos por Marcador Atinado</v>
      </c>
      <c r="B91" s="83"/>
      <c r="C91" s="93"/>
      <c r="D91" s="83"/>
      <c r="E91" s="94">
        <f>Global!E91</f>
        <v>1</v>
      </c>
      <c r="F91" s="53"/>
      <c r="G91" s="268"/>
      <c r="H91" s="53"/>
      <c r="I91" s="57"/>
      <c r="J91" s="30"/>
      <c r="K91" s="167"/>
      <c r="L91" s="167"/>
      <c r="M91" s="167"/>
      <c r="N91" s="167"/>
      <c r="O91" s="167"/>
      <c r="P91" s="167"/>
      <c r="Q91" s="167"/>
      <c r="R91" s="167"/>
      <c r="S91" s="167"/>
    </row>
    <row r="92" spans="1:19" ht="17.25" customHeight="1" x14ac:dyDescent="0.2">
      <c r="A92" s="83" t="str">
        <f>Global!A92</f>
        <v>Puntos por Ganador/Empate Atinado</v>
      </c>
      <c r="B92" s="83"/>
      <c r="C92" s="93"/>
      <c r="D92" s="85"/>
      <c r="E92" s="94">
        <f>Global!E92</f>
        <v>3</v>
      </c>
      <c r="F92" s="53"/>
      <c r="G92" s="268"/>
      <c r="H92" s="53"/>
      <c r="I92" s="57"/>
      <c r="J92" s="30"/>
      <c r="K92" s="167"/>
      <c r="L92" s="167"/>
      <c r="M92" s="167"/>
      <c r="N92" s="167"/>
      <c r="O92" s="167"/>
      <c r="P92" s="167"/>
      <c r="Q92" s="167"/>
      <c r="R92" s="167"/>
      <c r="S92" s="167"/>
    </row>
    <row r="93" spans="1:19" ht="17.25" customHeight="1" x14ac:dyDescent="0.2">
      <c r="A93" s="83" t="str">
        <f>Global!A93</f>
        <v>Puntos por Ganador y Diferencia de Goles Atinado</v>
      </c>
      <c r="B93" s="84"/>
      <c r="C93" s="84"/>
      <c r="D93" s="85"/>
      <c r="E93" s="94">
        <f>Global!E93</f>
        <v>1</v>
      </c>
      <c r="F93" s="53"/>
      <c r="G93" s="268"/>
      <c r="H93" s="53"/>
      <c r="I93" s="57"/>
      <c r="J93" s="30"/>
      <c r="K93" s="167"/>
      <c r="L93" s="167"/>
      <c r="M93" s="167"/>
      <c r="N93" s="167"/>
      <c r="O93" s="167"/>
      <c r="P93" s="167"/>
      <c r="Q93" s="167"/>
      <c r="R93" s="167"/>
      <c r="S93" s="167"/>
    </row>
    <row r="94" spans="1:19" ht="17.25" customHeight="1" x14ac:dyDescent="0.2">
      <c r="A94" s="54"/>
      <c r="B94" s="55"/>
      <c r="C94" s="55"/>
      <c r="D94" s="53"/>
      <c r="E94" s="268"/>
      <c r="F94" s="53"/>
      <c r="G94" s="268"/>
      <c r="H94" s="53"/>
      <c r="I94" s="57"/>
      <c r="J94" s="30"/>
      <c r="K94" s="167"/>
      <c r="L94" s="167"/>
      <c r="M94" s="167"/>
      <c r="N94" s="167"/>
      <c r="O94" s="167"/>
      <c r="P94" s="167"/>
      <c r="Q94" s="167"/>
      <c r="R94" s="167"/>
      <c r="S94" s="167"/>
    </row>
    <row r="95" spans="1:19" ht="17.25" customHeight="1" x14ac:dyDescent="0.2">
      <c r="A95" s="87" t="str">
        <f>Global!A95</f>
        <v>CUARTOS DE FINAL</v>
      </c>
      <c r="B95" s="55"/>
      <c r="C95" s="55"/>
      <c r="D95" s="53"/>
      <c r="E95" s="268"/>
      <c r="F95" s="53"/>
      <c r="G95" s="268"/>
      <c r="H95" s="53"/>
      <c r="I95" s="57"/>
      <c r="J95" s="30"/>
      <c r="K95" s="167"/>
      <c r="L95" s="167"/>
      <c r="M95" s="167"/>
      <c r="N95" s="167"/>
      <c r="O95" s="167"/>
      <c r="P95" s="167"/>
      <c r="Q95" s="167"/>
      <c r="R95" s="167"/>
      <c r="S95" s="167"/>
    </row>
    <row r="96" spans="1:19" ht="17.25" customHeight="1" x14ac:dyDescent="0.2">
      <c r="A96" s="83" t="str">
        <f>Global!A96</f>
        <v>Puntos por Marcador Atinado</v>
      </c>
      <c r="B96" s="83"/>
      <c r="C96" s="93"/>
      <c r="D96" s="83"/>
      <c r="E96" s="94">
        <f>Global!E96</f>
        <v>1</v>
      </c>
      <c r="F96" s="53"/>
      <c r="G96" s="268"/>
      <c r="H96" s="53"/>
      <c r="I96" s="57"/>
      <c r="J96" s="30"/>
      <c r="K96" s="167"/>
      <c r="L96" s="167"/>
      <c r="M96" s="167"/>
      <c r="N96" s="167"/>
      <c r="O96" s="167"/>
      <c r="P96" s="167"/>
      <c r="Q96" s="167"/>
      <c r="R96" s="167"/>
      <c r="S96" s="167"/>
    </row>
    <row r="97" spans="1:19" ht="17.25" customHeight="1" x14ac:dyDescent="0.2">
      <c r="A97" s="83" t="str">
        <f>Global!A97</f>
        <v>Puntos por Ganador/Empate Atinado</v>
      </c>
      <c r="B97" s="83"/>
      <c r="C97" s="93"/>
      <c r="D97" s="85"/>
      <c r="E97" s="94">
        <f>Global!E97</f>
        <v>5</v>
      </c>
      <c r="F97" s="53"/>
      <c r="G97" s="268"/>
      <c r="H97" s="53"/>
      <c r="I97" s="57"/>
      <c r="J97" s="30"/>
      <c r="K97" s="167"/>
      <c r="L97" s="167"/>
      <c r="M97" s="167"/>
      <c r="N97" s="167"/>
      <c r="O97" s="167"/>
      <c r="P97" s="167"/>
      <c r="Q97" s="167"/>
      <c r="R97" s="167"/>
      <c r="S97" s="167"/>
    </row>
    <row r="98" spans="1:19" ht="17.25" customHeight="1" x14ac:dyDescent="0.2">
      <c r="A98" s="83" t="str">
        <f>Global!A98</f>
        <v>Puntos por Ganador y Diferencia de Goles Atinado</v>
      </c>
      <c r="B98" s="84"/>
      <c r="C98" s="84"/>
      <c r="D98" s="85"/>
      <c r="E98" s="94">
        <f>Global!E98</f>
        <v>1</v>
      </c>
      <c r="F98" s="53"/>
      <c r="G98" s="268"/>
      <c r="H98" s="53"/>
      <c r="I98" s="57"/>
      <c r="J98" s="30"/>
      <c r="K98" s="167"/>
      <c r="L98" s="167"/>
      <c r="M98" s="167"/>
      <c r="N98" s="167"/>
      <c r="O98" s="167"/>
      <c r="P98" s="167"/>
      <c r="Q98" s="167"/>
      <c r="R98" s="167"/>
      <c r="S98" s="167"/>
    </row>
    <row r="99" spans="1:19" ht="17.25" customHeight="1" x14ac:dyDescent="0.2">
      <c r="A99" s="54"/>
      <c r="B99" s="55"/>
      <c r="C99" s="55"/>
      <c r="D99" s="53"/>
      <c r="E99" s="268"/>
      <c r="F99" s="53"/>
      <c r="G99" s="268"/>
      <c r="H99" s="53"/>
      <c r="I99" s="57"/>
      <c r="J99" s="30"/>
      <c r="K99" s="167"/>
      <c r="L99" s="167"/>
      <c r="M99" s="167"/>
      <c r="N99" s="167"/>
      <c r="O99" s="167"/>
      <c r="P99" s="167"/>
      <c r="Q99" s="167"/>
      <c r="R99" s="167"/>
      <c r="S99" s="167"/>
    </row>
    <row r="100" spans="1:19" ht="17.25" customHeight="1" x14ac:dyDescent="0.2">
      <c r="A100" s="87" t="str">
        <f>Global!A100</f>
        <v>SEMIFINAL</v>
      </c>
      <c r="B100" s="55"/>
      <c r="C100" s="55"/>
      <c r="D100" s="53"/>
      <c r="E100" s="268"/>
      <c r="F100" s="53"/>
      <c r="G100" s="268"/>
      <c r="H100" s="53"/>
      <c r="I100" s="57"/>
      <c r="J100" s="30"/>
      <c r="K100" s="167"/>
      <c r="L100" s="167"/>
      <c r="M100" s="167"/>
      <c r="N100" s="167"/>
      <c r="O100" s="167"/>
      <c r="P100" s="167"/>
      <c r="Q100" s="167"/>
      <c r="R100" s="167"/>
      <c r="S100" s="167"/>
    </row>
    <row r="101" spans="1:19" ht="17.25" customHeight="1" x14ac:dyDescent="0.2">
      <c r="A101" s="83" t="str">
        <f>Global!A101</f>
        <v>Puntos por Marcador Atinado</v>
      </c>
      <c r="B101" s="83"/>
      <c r="C101" s="93"/>
      <c r="D101" s="83"/>
      <c r="E101" s="94">
        <f>Global!E101</f>
        <v>1</v>
      </c>
      <c r="F101" s="53"/>
      <c r="G101" s="268"/>
      <c r="H101" s="53"/>
      <c r="I101" s="57"/>
      <c r="J101" s="30"/>
      <c r="K101" s="167"/>
      <c r="L101" s="167"/>
      <c r="M101" s="167"/>
      <c r="N101" s="167"/>
      <c r="O101" s="167"/>
      <c r="P101" s="167"/>
      <c r="Q101" s="167"/>
      <c r="R101" s="167"/>
      <c r="S101" s="167"/>
    </row>
    <row r="102" spans="1:19" ht="17.25" customHeight="1" x14ac:dyDescent="0.2">
      <c r="A102" s="83" t="str">
        <f>Global!A102</f>
        <v>Puntos por Ganador/Empate Atinado</v>
      </c>
      <c r="B102" s="83"/>
      <c r="C102" s="93"/>
      <c r="D102" s="85"/>
      <c r="E102" s="94">
        <f>Global!E102</f>
        <v>7</v>
      </c>
      <c r="F102" s="53"/>
      <c r="G102" s="268"/>
      <c r="H102" s="53"/>
      <c r="I102" s="57"/>
      <c r="J102" s="30"/>
      <c r="K102" s="167"/>
      <c r="L102" s="167"/>
      <c r="M102" s="167"/>
      <c r="N102" s="167"/>
      <c r="O102" s="167"/>
      <c r="P102" s="167"/>
      <c r="Q102" s="167"/>
      <c r="R102" s="167"/>
      <c r="S102" s="167"/>
    </row>
    <row r="103" spans="1:19" ht="17.25" customHeight="1" x14ac:dyDescent="0.2">
      <c r="A103" s="83" t="str">
        <f>Global!A103</f>
        <v>Puntos por Ganador y Diferencia de Goles Atinado</v>
      </c>
      <c r="B103" s="84"/>
      <c r="C103" s="84"/>
      <c r="D103" s="85"/>
      <c r="E103" s="94">
        <f>Global!E103</f>
        <v>1</v>
      </c>
      <c r="F103" s="53"/>
      <c r="G103" s="268"/>
      <c r="H103" s="53"/>
      <c r="I103" s="57"/>
      <c r="J103" s="30"/>
      <c r="K103" s="167"/>
      <c r="L103" s="167"/>
      <c r="M103" s="167"/>
      <c r="N103" s="167"/>
      <c r="O103" s="167"/>
      <c r="P103" s="167"/>
      <c r="Q103" s="167"/>
      <c r="R103" s="167"/>
      <c r="S103" s="167"/>
    </row>
    <row r="104" spans="1:19" ht="17.25" customHeight="1" x14ac:dyDescent="0.2">
      <c r="A104" s="54"/>
      <c r="B104" s="55"/>
      <c r="C104" s="55"/>
      <c r="D104" s="53"/>
      <c r="E104" s="268"/>
      <c r="F104" s="53"/>
      <c r="G104" s="268"/>
      <c r="H104" s="53"/>
      <c r="I104" s="57"/>
      <c r="J104" s="30"/>
      <c r="K104" s="167"/>
      <c r="L104" s="167"/>
      <c r="M104" s="167"/>
      <c r="N104" s="167"/>
      <c r="O104" s="167"/>
      <c r="P104" s="167"/>
      <c r="Q104" s="167"/>
      <c r="R104" s="167"/>
      <c r="S104" s="167"/>
    </row>
    <row r="105" spans="1:19" ht="17.25" customHeight="1" x14ac:dyDescent="0.2">
      <c r="A105" s="87" t="str">
        <f>Global!A105</f>
        <v>TERCER LUGAR</v>
      </c>
      <c r="B105" s="55"/>
      <c r="C105" s="55"/>
      <c r="D105" s="53"/>
      <c r="E105" s="268"/>
      <c r="F105" s="53"/>
      <c r="G105" s="268"/>
      <c r="H105" s="53"/>
      <c r="I105" s="57"/>
      <c r="J105" s="30"/>
      <c r="K105" s="167"/>
      <c r="L105" s="167"/>
      <c r="M105" s="167"/>
      <c r="N105" s="167"/>
      <c r="O105" s="167"/>
      <c r="P105" s="167"/>
      <c r="Q105" s="167"/>
      <c r="R105" s="167"/>
      <c r="S105" s="167"/>
    </row>
    <row r="106" spans="1:19" ht="17.25" customHeight="1" x14ac:dyDescent="0.2">
      <c r="A106" s="83" t="str">
        <f>Global!A106</f>
        <v>Puntos por Marcador Atinado</v>
      </c>
      <c r="B106" s="83"/>
      <c r="C106" s="93"/>
      <c r="D106" s="83"/>
      <c r="E106" s="94">
        <f>Global!E106</f>
        <v>1</v>
      </c>
      <c r="F106" s="53"/>
      <c r="G106" s="268"/>
      <c r="H106" s="53"/>
      <c r="I106" s="57"/>
      <c r="J106" s="30"/>
      <c r="K106" s="167"/>
      <c r="L106" s="167"/>
      <c r="M106" s="167"/>
      <c r="N106" s="167"/>
      <c r="O106" s="167"/>
      <c r="P106" s="167"/>
      <c r="Q106" s="167"/>
      <c r="R106" s="167"/>
      <c r="S106" s="167"/>
    </row>
    <row r="107" spans="1:19" ht="17.25" customHeight="1" x14ac:dyDescent="0.2">
      <c r="A107" s="83" t="str">
        <f>Global!A107</f>
        <v>Puntos por Ganador/Empate Atinado</v>
      </c>
      <c r="B107" s="83"/>
      <c r="C107" s="93"/>
      <c r="D107" s="85"/>
      <c r="E107" s="94">
        <f>Global!E107</f>
        <v>8</v>
      </c>
      <c r="F107" s="53"/>
      <c r="G107" s="268"/>
      <c r="H107" s="53"/>
      <c r="I107" s="57"/>
      <c r="J107" s="30"/>
      <c r="K107" s="167"/>
      <c r="L107" s="167"/>
      <c r="M107" s="167"/>
      <c r="N107" s="167"/>
      <c r="O107" s="167"/>
      <c r="P107" s="167"/>
      <c r="Q107" s="167"/>
      <c r="R107" s="167"/>
      <c r="S107" s="167"/>
    </row>
    <row r="108" spans="1:19" ht="17.25" customHeight="1" x14ac:dyDescent="0.2">
      <c r="A108" s="83" t="str">
        <f>Global!A108</f>
        <v>Puntos por Ganador y Diferencia de Goles Atinado</v>
      </c>
      <c r="B108" s="84"/>
      <c r="C108" s="84"/>
      <c r="D108" s="85"/>
      <c r="E108" s="94">
        <f>Global!E108</f>
        <v>1</v>
      </c>
      <c r="F108" s="53"/>
      <c r="G108" s="268"/>
      <c r="H108" s="53"/>
      <c r="I108" s="57"/>
      <c r="J108" s="30"/>
      <c r="K108" s="167"/>
      <c r="L108" s="167"/>
      <c r="M108" s="167"/>
      <c r="N108" s="167"/>
      <c r="O108" s="167"/>
      <c r="P108" s="167"/>
      <c r="Q108" s="167"/>
      <c r="R108" s="167"/>
      <c r="S108" s="167"/>
    </row>
    <row r="109" spans="1:19" ht="17.25" customHeight="1" x14ac:dyDescent="0.2">
      <c r="A109" s="83"/>
      <c r="B109" s="84"/>
      <c r="C109" s="84"/>
      <c r="D109" s="85"/>
      <c r="E109" s="94"/>
      <c r="F109" s="53"/>
      <c r="G109" s="268"/>
      <c r="H109" s="53"/>
      <c r="I109" s="57"/>
      <c r="J109" s="30"/>
      <c r="K109" s="167"/>
      <c r="L109" s="167"/>
      <c r="M109" s="167"/>
      <c r="N109" s="167"/>
      <c r="O109" s="167"/>
      <c r="P109" s="167"/>
      <c r="Q109" s="167"/>
      <c r="R109" s="167"/>
      <c r="S109" s="167"/>
    </row>
    <row r="110" spans="1:19" ht="17.25" customHeight="1" x14ac:dyDescent="0.2">
      <c r="A110" s="87" t="str">
        <f>Global!A110</f>
        <v>FINAL</v>
      </c>
      <c r="B110" s="55"/>
      <c r="C110" s="55"/>
      <c r="D110" s="53"/>
      <c r="E110" s="268"/>
      <c r="F110" s="53"/>
      <c r="G110" s="268"/>
      <c r="H110" s="53"/>
      <c r="I110" s="57"/>
      <c r="J110" s="30"/>
      <c r="K110" s="167"/>
      <c r="L110" s="167"/>
      <c r="M110" s="167"/>
      <c r="N110" s="167"/>
      <c r="O110" s="167"/>
      <c r="P110" s="167"/>
      <c r="Q110" s="167"/>
      <c r="R110" s="167"/>
      <c r="S110" s="167"/>
    </row>
    <row r="111" spans="1:19" ht="17.25" customHeight="1" x14ac:dyDescent="0.2">
      <c r="A111" s="83" t="str">
        <f>Global!A111</f>
        <v>Puntos por Marcador Atinado</v>
      </c>
      <c r="B111" s="83"/>
      <c r="C111" s="93"/>
      <c r="D111" s="83"/>
      <c r="E111" s="94">
        <f>Global!E111</f>
        <v>1</v>
      </c>
      <c r="F111" s="53"/>
      <c r="G111" s="268"/>
      <c r="H111" s="53"/>
      <c r="I111" s="57"/>
      <c r="J111" s="30"/>
      <c r="K111" s="167"/>
      <c r="L111" s="167"/>
      <c r="M111" s="167"/>
      <c r="N111" s="167"/>
      <c r="O111" s="167"/>
      <c r="P111" s="167"/>
      <c r="Q111" s="167"/>
      <c r="R111" s="167"/>
      <c r="S111" s="167"/>
    </row>
    <row r="112" spans="1:19" ht="17.25" customHeight="1" x14ac:dyDescent="0.2">
      <c r="A112" s="83" t="str">
        <f>Global!A112</f>
        <v>Puntos por Ganador/Empate Atinado</v>
      </c>
      <c r="B112" s="83"/>
      <c r="C112" s="93"/>
      <c r="D112" s="85"/>
      <c r="E112" s="94">
        <f>Global!E112</f>
        <v>10</v>
      </c>
      <c r="F112" s="53"/>
      <c r="G112" s="268"/>
      <c r="H112" s="53"/>
      <c r="I112" s="57"/>
      <c r="J112" s="30"/>
      <c r="K112" s="167"/>
      <c r="L112" s="167"/>
      <c r="M112" s="167"/>
      <c r="N112" s="167"/>
      <c r="O112" s="167"/>
      <c r="P112" s="167"/>
      <c r="Q112" s="167"/>
      <c r="R112" s="167"/>
      <c r="S112" s="167"/>
    </row>
    <row r="113" spans="1:19" ht="17.25" customHeight="1" x14ac:dyDescent="0.2">
      <c r="A113" s="83" t="str">
        <f>Global!A113</f>
        <v>Puntos por Ganador y Diferencia de Goles Atinado</v>
      </c>
      <c r="B113" s="84"/>
      <c r="C113" s="84"/>
      <c r="D113" s="85"/>
      <c r="E113" s="94">
        <f>Global!E113</f>
        <v>1</v>
      </c>
      <c r="F113" s="53"/>
      <c r="G113" s="268"/>
      <c r="H113" s="53"/>
      <c r="I113" s="57"/>
      <c r="J113" s="30"/>
      <c r="K113" s="167"/>
      <c r="L113" s="167"/>
      <c r="M113" s="167"/>
      <c r="N113" s="167"/>
      <c r="O113" s="167"/>
      <c r="P113" s="167"/>
      <c r="Q113" s="167"/>
      <c r="R113" s="167"/>
      <c r="S113" s="167"/>
    </row>
    <row r="114" spans="1:19" ht="17.25" customHeight="1" x14ac:dyDescent="0.2">
      <c r="A114" s="54"/>
      <c r="B114" s="55"/>
      <c r="C114" s="55"/>
      <c r="D114" s="53"/>
      <c r="E114" s="268"/>
      <c r="F114" s="53"/>
      <c r="G114" s="268"/>
      <c r="H114" s="53"/>
      <c r="I114" s="57"/>
      <c r="J114" s="30"/>
      <c r="K114" s="167"/>
      <c r="L114" s="167"/>
      <c r="M114" s="167"/>
      <c r="N114" s="167"/>
      <c r="O114" s="167"/>
      <c r="P114" s="167"/>
      <c r="Q114" s="167"/>
      <c r="R114" s="167"/>
      <c r="S114" s="167"/>
    </row>
    <row r="115" spans="1:19" ht="17.25" customHeight="1" x14ac:dyDescent="0.2">
      <c r="A115" s="54"/>
      <c r="B115" s="55"/>
      <c r="C115" s="55"/>
      <c r="D115" s="53"/>
      <c r="E115" s="268"/>
      <c r="F115" s="53"/>
      <c r="G115" s="268"/>
      <c r="H115" s="53"/>
      <c r="I115" s="57"/>
      <c r="J115" s="30"/>
      <c r="K115" s="167"/>
      <c r="L115" s="167"/>
      <c r="M115" s="167"/>
      <c r="N115" s="167"/>
      <c r="O115" s="167"/>
      <c r="P115" s="167"/>
      <c r="Q115" s="167"/>
      <c r="R115" s="167"/>
      <c r="S115" s="167"/>
    </row>
    <row r="116" spans="1:19" ht="17.25" customHeight="1" x14ac:dyDescent="0.2">
      <c r="A116" s="54"/>
      <c r="B116" s="55"/>
      <c r="C116" s="55"/>
      <c r="D116" s="53"/>
      <c r="E116" s="268"/>
      <c r="F116" s="53"/>
      <c r="G116" s="268"/>
      <c r="H116" s="53"/>
      <c r="I116" s="57"/>
      <c r="J116" s="30"/>
      <c r="K116" s="167"/>
      <c r="L116" s="167"/>
      <c r="M116" s="167"/>
      <c r="N116" s="167"/>
      <c r="O116" s="167"/>
      <c r="P116" s="167"/>
      <c r="Q116" s="167"/>
      <c r="R116" s="167"/>
      <c r="S116" s="167"/>
    </row>
    <row r="117" spans="1:19" ht="17.25" customHeight="1" x14ac:dyDescent="0.2">
      <c r="A117" s="54"/>
      <c r="B117" s="55"/>
      <c r="C117" s="55"/>
      <c r="D117" s="53"/>
      <c r="E117" s="268"/>
      <c r="F117" s="53"/>
      <c r="G117" s="268"/>
      <c r="H117" s="53"/>
      <c r="I117" s="57"/>
      <c r="J117" s="30"/>
      <c r="K117" s="167"/>
      <c r="L117" s="167"/>
      <c r="M117" s="167"/>
      <c r="N117" s="167"/>
      <c r="O117" s="167"/>
      <c r="P117" s="167"/>
      <c r="Q117" s="167"/>
      <c r="R117" s="167"/>
      <c r="S117" s="167"/>
    </row>
    <row r="118" spans="1:19" ht="17.25" customHeight="1" x14ac:dyDescent="0.2">
      <c r="A118" s="54"/>
      <c r="B118" s="55"/>
      <c r="C118" s="55"/>
      <c r="D118" s="53"/>
      <c r="E118" s="268"/>
      <c r="F118" s="53"/>
      <c r="G118" s="268"/>
      <c r="H118" s="53"/>
      <c r="I118" s="57"/>
      <c r="J118" s="30"/>
      <c r="K118" s="167"/>
      <c r="L118" s="167"/>
      <c r="M118" s="167"/>
      <c r="N118" s="167"/>
      <c r="O118" s="167"/>
      <c r="P118" s="167"/>
      <c r="Q118" s="167"/>
      <c r="R118" s="167"/>
      <c r="S118" s="167"/>
    </row>
    <row r="119" spans="1:19" ht="17.25" customHeight="1" x14ac:dyDescent="0.2">
      <c r="A119" s="54"/>
      <c r="B119" s="55"/>
      <c r="C119" s="55"/>
      <c r="D119" s="53"/>
      <c r="E119" s="268"/>
      <c r="F119" s="53"/>
      <c r="G119" s="268"/>
      <c r="H119" s="53"/>
      <c r="I119" s="57"/>
      <c r="J119" s="30"/>
      <c r="K119" s="167"/>
      <c r="L119" s="167"/>
      <c r="M119" s="167"/>
      <c r="N119" s="167"/>
      <c r="O119" s="167"/>
      <c r="P119" s="167"/>
      <c r="Q119" s="167"/>
      <c r="R119" s="167"/>
      <c r="S119" s="167"/>
    </row>
    <row r="120" spans="1:19" ht="17.25" customHeight="1" x14ac:dyDescent="0.2">
      <c r="A120" s="54"/>
      <c r="B120" s="55"/>
      <c r="C120" s="55"/>
      <c r="D120" s="53"/>
      <c r="E120" s="268"/>
      <c r="F120" s="53"/>
      <c r="G120" s="268"/>
      <c r="H120" s="53"/>
      <c r="I120" s="57"/>
      <c r="J120" s="30"/>
      <c r="K120" s="167"/>
      <c r="L120" s="167"/>
      <c r="M120" s="167"/>
      <c r="N120" s="167"/>
      <c r="O120" s="167"/>
      <c r="P120" s="167"/>
      <c r="Q120" s="167"/>
      <c r="R120" s="167"/>
      <c r="S120" s="167"/>
    </row>
  </sheetData>
  <sheetProtection sheet="1" objects="1" scenarios="1"/>
  <mergeCells count="3">
    <mergeCell ref="A1:N1"/>
    <mergeCell ref="B3:D3"/>
    <mergeCell ref="B4:D4"/>
  </mergeCells>
  <dataValidations count="1">
    <dataValidation type="whole" allowBlank="1" showInputMessage="1" showErrorMessage="1" sqref="E3:E85 E114:E120 E89:E90 E94:E95 E99:E100 E104:E105 E110" xr:uid="{0D0345EE-CDDA-4EDF-8CC4-85C88256CFB6}">
      <formula1>0</formula1>
      <formula2>20</formula2>
    </dataValidation>
  </dataValidations>
  <hyperlinks>
    <hyperlink ref="A1:N1" location="Global!A1" display="Quiniela Mundial 2010" xr:uid="{02C4246F-E058-4DAC-A2EA-92DEC372333E}"/>
  </hyperlinks>
  <pageMargins left="0.7" right="0.7" top="0.75" bottom="0.75" header="0.3" footer="0.3"/>
  <pageSetup orientation="portrait"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Sheet47"/>
  <dimension ref="A1:S120"/>
  <sheetViews>
    <sheetView workbookViewId="0">
      <selection activeCell="A2" sqref="A1:N1048576"/>
    </sheetView>
  </sheetViews>
  <sheetFormatPr defaultColWidth="9.140625" defaultRowHeight="17.25" customHeight="1" x14ac:dyDescent="0.2"/>
  <cols>
    <col min="1" max="1" width="12" style="270" customWidth="1"/>
    <col min="2" max="2" width="10.7109375" style="271" customWidth="1"/>
    <col min="3" max="3" width="6.85546875" style="271" bestFit="1" customWidth="1"/>
    <col min="4" max="4" width="12.42578125" style="157" customWidth="1"/>
    <col min="5" max="5" width="3.7109375" style="272" customWidth="1"/>
    <col min="6" max="6" width="5.42578125" style="157" customWidth="1"/>
    <col min="7" max="7" width="3.85546875" style="272" customWidth="1"/>
    <col min="8" max="8" width="13" style="157" customWidth="1"/>
    <col min="9" max="9" width="5.85546875" style="273" customWidth="1"/>
    <col min="10" max="10" width="3" style="10" customWidth="1"/>
    <col min="11" max="11" width="5" style="274" customWidth="1"/>
    <col min="12" max="12" width="5.28515625" style="274" customWidth="1"/>
    <col min="13" max="13" width="6.5703125" style="275" customWidth="1"/>
    <col min="14" max="14" width="7.7109375" style="10" bestFit="1" customWidth="1"/>
    <col min="15" max="16384" width="9.140625" style="157"/>
  </cols>
  <sheetData>
    <row r="1" spans="1:19" ht="26.25" customHeight="1" x14ac:dyDescent="0.35">
      <c r="A1" s="352" t="s">
        <v>82</v>
      </c>
      <c r="B1" s="352"/>
      <c r="C1" s="352"/>
      <c r="D1" s="352"/>
      <c r="E1" s="352"/>
      <c r="F1" s="352"/>
      <c r="G1" s="352"/>
      <c r="H1" s="352"/>
      <c r="I1" s="352"/>
      <c r="J1" s="352"/>
      <c r="K1" s="352"/>
      <c r="L1" s="352"/>
      <c r="M1" s="352"/>
      <c r="N1" s="352"/>
      <c r="O1" s="161"/>
      <c r="P1" s="161"/>
      <c r="Q1" s="161"/>
      <c r="R1" s="161"/>
      <c r="S1" s="161"/>
    </row>
    <row r="2" spans="1:19" ht="12.75" customHeight="1" x14ac:dyDescent="0.3">
      <c r="A2" s="28"/>
      <c r="B2" s="28"/>
      <c r="C2" s="28"/>
      <c r="D2" s="28"/>
      <c r="E2" s="1"/>
      <c r="F2" s="28"/>
      <c r="G2" s="1"/>
      <c r="H2" s="28"/>
      <c r="I2" s="28"/>
      <c r="J2" s="28"/>
      <c r="K2" s="33"/>
      <c r="L2" s="33"/>
      <c r="M2" s="28"/>
      <c r="N2" s="28"/>
      <c r="O2" s="161"/>
      <c r="P2" s="161"/>
      <c r="Q2" s="161"/>
      <c r="R2" s="161"/>
      <c r="S2" s="161"/>
    </row>
    <row r="3" spans="1:19" ht="17.25" customHeight="1" x14ac:dyDescent="0.2">
      <c r="A3" s="191" t="s">
        <v>17</v>
      </c>
      <c r="B3" s="353" t="s">
        <v>192</v>
      </c>
      <c r="C3" s="353"/>
      <c r="D3" s="353"/>
      <c r="E3" s="192"/>
      <c r="F3" s="193"/>
      <c r="G3" s="192"/>
      <c r="H3" s="194"/>
      <c r="I3" s="195"/>
      <c r="J3" s="29"/>
      <c r="K3" s="34"/>
      <c r="L3" s="34"/>
      <c r="M3" s="196"/>
      <c r="N3" s="29"/>
      <c r="O3" s="161"/>
      <c r="P3" s="161"/>
      <c r="Q3" s="161"/>
      <c r="R3" s="161"/>
      <c r="S3" s="161"/>
    </row>
    <row r="4" spans="1:19" ht="17.25" customHeight="1" thickBot="1" x14ac:dyDescent="0.25">
      <c r="A4" s="197" t="s">
        <v>18</v>
      </c>
      <c r="B4" s="354" t="s">
        <v>193</v>
      </c>
      <c r="C4" s="354"/>
      <c r="D4" s="354"/>
      <c r="E4" s="192"/>
      <c r="F4" s="196"/>
      <c r="G4" s="192"/>
      <c r="H4" s="196"/>
      <c r="I4" s="195"/>
      <c r="J4" s="29"/>
      <c r="K4" s="198"/>
      <c r="L4" s="198"/>
      <c r="M4" s="199"/>
      <c r="N4" s="29"/>
      <c r="O4" s="161"/>
      <c r="P4" s="161"/>
      <c r="Q4" s="161"/>
      <c r="R4" s="161"/>
      <c r="S4" s="161"/>
    </row>
    <row r="5" spans="1:19" ht="17.25" customHeight="1" thickBot="1" x14ac:dyDescent="0.25">
      <c r="A5" s="197"/>
      <c r="B5" s="200"/>
      <c r="C5" s="200"/>
      <c r="D5" s="201"/>
      <c r="E5" s="192"/>
      <c r="F5" s="196"/>
      <c r="G5" s="192"/>
      <c r="H5" s="196"/>
      <c r="I5" s="195"/>
      <c r="J5" s="29"/>
      <c r="K5" s="202" t="s">
        <v>19</v>
      </c>
      <c r="L5" s="203"/>
      <c r="M5" s="204"/>
      <c r="N5" s="29"/>
      <c r="O5" s="161"/>
      <c r="P5" s="161"/>
      <c r="Q5" s="161"/>
      <c r="R5" s="161"/>
      <c r="S5" s="161"/>
    </row>
    <row r="6" spans="1:19" s="168" customFormat="1" ht="34.5" customHeight="1" thickBot="1" x14ac:dyDescent="0.25">
      <c r="A6" s="205" t="s">
        <v>0</v>
      </c>
      <c r="B6" s="206" t="s">
        <v>1</v>
      </c>
      <c r="C6" s="206" t="s">
        <v>25</v>
      </c>
      <c r="D6" s="207" t="s">
        <v>2</v>
      </c>
      <c r="E6" s="208"/>
      <c r="F6" s="209" t="s">
        <v>20</v>
      </c>
      <c r="G6" s="208"/>
      <c r="H6" s="209" t="s">
        <v>3</v>
      </c>
      <c r="I6" s="209" t="s">
        <v>21</v>
      </c>
      <c r="J6" s="210"/>
      <c r="K6" s="211" t="s">
        <v>109</v>
      </c>
      <c r="L6" s="211" t="s">
        <v>112</v>
      </c>
      <c r="M6" s="212" t="s">
        <v>110</v>
      </c>
      <c r="N6" s="213" t="s">
        <v>111</v>
      </c>
      <c r="O6" s="165"/>
      <c r="P6" s="165"/>
      <c r="Q6" s="165"/>
      <c r="R6" s="165"/>
      <c r="S6" s="165"/>
    </row>
    <row r="7" spans="1:19" ht="17.25" customHeight="1" thickBot="1" x14ac:dyDescent="0.25">
      <c r="A7" s="214" t="str">
        <f>Global!A7</f>
        <v>GRUPO A (Group A)</v>
      </c>
      <c r="B7" s="215"/>
      <c r="C7" s="216"/>
      <c r="D7" s="215"/>
      <c r="E7" s="217"/>
      <c r="F7" s="215"/>
      <c r="G7" s="217"/>
      <c r="H7" s="215"/>
      <c r="I7" s="218"/>
      <c r="J7" s="77"/>
      <c r="K7" s="219"/>
      <c r="L7" s="219"/>
      <c r="M7" s="220"/>
      <c r="N7" s="221"/>
      <c r="O7" s="161"/>
      <c r="P7" s="161"/>
      <c r="Q7" s="161"/>
      <c r="R7" s="161"/>
      <c r="S7" s="161"/>
    </row>
    <row r="8" spans="1:19" s="158" customFormat="1" ht="30.95" customHeight="1" thickBot="1" x14ac:dyDescent="0.25">
      <c r="A8" s="276">
        <f>Global!A8</f>
        <v>44885</v>
      </c>
      <c r="B8" s="277">
        <f>Global!B8</f>
        <v>0.41666666666666669</v>
      </c>
      <c r="C8" s="278">
        <f>Global!C8</f>
        <v>1</v>
      </c>
      <c r="D8" s="279" t="str">
        <f>Global!D8</f>
        <v>Qatar</v>
      </c>
      <c r="E8" s="280">
        <v>0</v>
      </c>
      <c r="F8" s="281" t="s">
        <v>4</v>
      </c>
      <c r="G8" s="280">
        <v>2</v>
      </c>
      <c r="H8" s="282" t="str">
        <f>Global!H8</f>
        <v>Ecuador</v>
      </c>
      <c r="I8" s="283" t="str">
        <f t="shared" ref="I8:I13" si="0">IF(OR(E8="",G8=""),"",IF(E8&gt;G8,"L",IF(G8&gt;E8,"V","E")))</f>
        <v>V</v>
      </c>
      <c r="J8" s="284"/>
      <c r="K8" s="285">
        <f>IF(Global!E8="","",Global!E8)</f>
        <v>0</v>
      </c>
      <c r="L8" s="285">
        <f>IF(Global!G8="","",Global!G8)</f>
        <v>2</v>
      </c>
      <c r="M8" s="286" t="str">
        <f t="shared" ref="M8:M71" si="1">IF(OR(K8="",L8=""),"",IF(K8&gt;L8,"L",IF(L8&gt;K8,"V","E")))</f>
        <v>V</v>
      </c>
      <c r="N8" s="287">
        <f t="shared" ref="N8:N13" si="2">IF(M8="","",IF(AND(E8=K8,L8=G8),GPOSPuntosPorMarcador,0)+IF(M8=I8,GPOSPuntosPorGanador,0)+IF(E8-G8=K8-L8,GPOSPuntosPorDiferencia,0))</f>
        <v>3</v>
      </c>
      <c r="O8" s="166"/>
      <c r="P8" s="166"/>
      <c r="Q8" s="166"/>
      <c r="R8" s="166"/>
      <c r="S8" s="166"/>
    </row>
    <row r="9" spans="1:19" s="158" customFormat="1" ht="30.95" customHeight="1" thickBot="1" x14ac:dyDescent="0.25">
      <c r="A9" s="276">
        <f>Global!A9</f>
        <v>44886</v>
      </c>
      <c r="B9" s="288">
        <f>Global!B9</f>
        <v>0.41666666666666669</v>
      </c>
      <c r="C9" s="289">
        <f>Global!C9</f>
        <v>2</v>
      </c>
      <c r="D9" s="290" t="str">
        <f>Global!D9</f>
        <v>Senegal</v>
      </c>
      <c r="E9" s="291">
        <v>1</v>
      </c>
      <c r="F9" s="292" t="s">
        <v>4</v>
      </c>
      <c r="G9" s="291">
        <v>2</v>
      </c>
      <c r="H9" s="293" t="str">
        <f>Global!H9</f>
        <v>Holanda (Holland)</v>
      </c>
      <c r="I9" s="283" t="str">
        <f t="shared" si="0"/>
        <v>V</v>
      </c>
      <c r="J9" s="284"/>
      <c r="K9" s="285">
        <f>IF(Global!E9="","",Global!E9)</f>
        <v>0</v>
      </c>
      <c r="L9" s="285">
        <f>IF(Global!G9="","",Global!G9)</f>
        <v>2</v>
      </c>
      <c r="M9" s="294" t="str">
        <f t="shared" si="1"/>
        <v>V</v>
      </c>
      <c r="N9" s="287">
        <f t="shared" si="2"/>
        <v>1</v>
      </c>
      <c r="O9" s="166"/>
      <c r="P9" s="166"/>
      <c r="Q9" s="166"/>
      <c r="R9" s="166"/>
      <c r="S9" s="166"/>
    </row>
    <row r="10" spans="1:19" s="158" customFormat="1" ht="30.95" customHeight="1" thickBot="1" x14ac:dyDescent="0.25">
      <c r="A10" s="276">
        <f>Global!A10</f>
        <v>44890</v>
      </c>
      <c r="B10" s="288">
        <f>Global!B10</f>
        <v>0.29166666666666669</v>
      </c>
      <c r="C10" s="289">
        <f>Global!C10</f>
        <v>17</v>
      </c>
      <c r="D10" s="290" t="str">
        <f>Global!D10</f>
        <v>Qatar</v>
      </c>
      <c r="E10" s="291">
        <v>1</v>
      </c>
      <c r="F10" s="292" t="s">
        <v>4</v>
      </c>
      <c r="G10" s="291">
        <v>2</v>
      </c>
      <c r="H10" s="293" t="str">
        <f>Global!H10</f>
        <v>Senegal</v>
      </c>
      <c r="I10" s="283" t="str">
        <f t="shared" si="0"/>
        <v>V</v>
      </c>
      <c r="J10" s="284"/>
      <c r="K10" s="285">
        <f>IF(Global!E10="","",Global!E10)</f>
        <v>1</v>
      </c>
      <c r="L10" s="285">
        <f>IF(Global!G10="","",Global!G10)</f>
        <v>3</v>
      </c>
      <c r="M10" s="295" t="str">
        <f t="shared" si="1"/>
        <v>V</v>
      </c>
      <c r="N10" s="287">
        <f t="shared" si="2"/>
        <v>1</v>
      </c>
      <c r="O10" s="166"/>
      <c r="P10" s="166"/>
      <c r="Q10" s="166"/>
      <c r="R10" s="166"/>
      <c r="S10" s="166"/>
    </row>
    <row r="11" spans="1:19" s="158" customFormat="1" ht="30.95" customHeight="1" thickBot="1" x14ac:dyDescent="0.25">
      <c r="A11" s="276">
        <f>Global!A11</f>
        <v>44890</v>
      </c>
      <c r="B11" s="288">
        <f>Global!B11</f>
        <v>0.41666666666666669</v>
      </c>
      <c r="C11" s="289">
        <f>Global!C11</f>
        <v>18</v>
      </c>
      <c r="D11" s="290" t="str">
        <f>Global!D11</f>
        <v>Holanda (Holland)</v>
      </c>
      <c r="E11" s="291">
        <v>3</v>
      </c>
      <c r="F11" s="292" t="s">
        <v>4</v>
      </c>
      <c r="G11" s="291">
        <v>2</v>
      </c>
      <c r="H11" s="293" t="str">
        <f>Global!H11</f>
        <v>Ecuador</v>
      </c>
      <c r="I11" s="283" t="str">
        <f t="shared" si="0"/>
        <v>L</v>
      </c>
      <c r="J11" s="284"/>
      <c r="K11" s="285">
        <f>IF(Global!E11="","",Global!E11)</f>
        <v>1</v>
      </c>
      <c r="L11" s="285">
        <f>IF(Global!G11="","",Global!G11)</f>
        <v>1</v>
      </c>
      <c r="M11" s="296" t="str">
        <f t="shared" si="1"/>
        <v>E</v>
      </c>
      <c r="N11" s="287">
        <f t="shared" si="2"/>
        <v>0</v>
      </c>
      <c r="O11" s="166"/>
      <c r="P11" s="166"/>
      <c r="Q11" s="166"/>
      <c r="R11" s="166"/>
      <c r="S11" s="166"/>
    </row>
    <row r="12" spans="1:19" s="158" customFormat="1" ht="30.95" customHeight="1" thickBot="1" x14ac:dyDescent="0.25">
      <c r="A12" s="276">
        <f>Global!A12</f>
        <v>44894</v>
      </c>
      <c r="B12" s="288">
        <f>Global!B12</f>
        <v>0.375</v>
      </c>
      <c r="C12" s="289">
        <f>Global!C12</f>
        <v>33</v>
      </c>
      <c r="D12" s="290" t="str">
        <f>Global!D12</f>
        <v>Holanda (Holland)</v>
      </c>
      <c r="E12" s="291">
        <v>1</v>
      </c>
      <c r="F12" s="292" t="s">
        <v>4</v>
      </c>
      <c r="G12" s="291">
        <v>0</v>
      </c>
      <c r="H12" s="293" t="str">
        <f>Global!H12</f>
        <v>Qatar</v>
      </c>
      <c r="I12" s="283" t="str">
        <f t="shared" si="0"/>
        <v>L</v>
      </c>
      <c r="J12" s="284"/>
      <c r="K12" s="285">
        <f>IF(Global!E12="","",Global!E12)</f>
        <v>2</v>
      </c>
      <c r="L12" s="285">
        <f>IF(Global!G12="","",Global!G12)</f>
        <v>0</v>
      </c>
      <c r="M12" s="296" t="str">
        <f t="shared" si="1"/>
        <v>L</v>
      </c>
      <c r="N12" s="287">
        <f t="shared" si="2"/>
        <v>1</v>
      </c>
      <c r="O12" s="166"/>
      <c r="P12" s="166"/>
      <c r="Q12" s="166"/>
      <c r="R12" s="166"/>
      <c r="S12" s="166"/>
    </row>
    <row r="13" spans="1:19" s="158" customFormat="1" ht="30.95" customHeight="1" thickBot="1" x14ac:dyDescent="0.25">
      <c r="A13" s="276">
        <f>Global!A13</f>
        <v>44894</v>
      </c>
      <c r="B13" s="288">
        <f>Global!B13</f>
        <v>0.375</v>
      </c>
      <c r="C13" s="289">
        <f>Global!C13</f>
        <v>34</v>
      </c>
      <c r="D13" s="290" t="str">
        <f>Global!D13</f>
        <v>Ecuador</v>
      </c>
      <c r="E13" s="291">
        <v>1</v>
      </c>
      <c r="F13" s="292" t="s">
        <v>4</v>
      </c>
      <c r="G13" s="291">
        <v>2</v>
      </c>
      <c r="H13" s="293" t="str">
        <f>Global!H13</f>
        <v>Senegal</v>
      </c>
      <c r="I13" s="283" t="str">
        <f t="shared" si="0"/>
        <v>V</v>
      </c>
      <c r="J13" s="284"/>
      <c r="K13" s="285">
        <f>IF(Global!E13="","",Global!E13)</f>
        <v>1</v>
      </c>
      <c r="L13" s="285">
        <f>IF(Global!G13="","",Global!G13)</f>
        <v>2</v>
      </c>
      <c r="M13" s="296" t="str">
        <f t="shared" si="1"/>
        <v>V</v>
      </c>
      <c r="N13" s="287">
        <f t="shared" si="2"/>
        <v>3</v>
      </c>
      <c r="O13" s="166"/>
      <c r="P13" s="166"/>
      <c r="Q13" s="166"/>
      <c r="R13" s="166"/>
      <c r="S13" s="166"/>
    </row>
    <row r="14" spans="1:19" s="158" customFormat="1" ht="17.25" customHeight="1" thickBot="1" x14ac:dyDescent="0.25">
      <c r="A14" s="297" t="str">
        <f>Global!A14</f>
        <v>GRUPO B (Group B)</v>
      </c>
      <c r="B14" s="298"/>
      <c r="C14" s="299"/>
      <c r="D14" s="298"/>
      <c r="E14" s="300"/>
      <c r="F14" s="298"/>
      <c r="G14" s="300"/>
      <c r="H14" s="298"/>
      <c r="I14" s="301"/>
      <c r="J14" s="117"/>
      <c r="K14" s="302"/>
      <c r="L14" s="302"/>
      <c r="M14" s="303" t="str">
        <f t="shared" si="1"/>
        <v/>
      </c>
      <c r="N14" s="304"/>
      <c r="O14" s="166"/>
      <c r="P14" s="166"/>
      <c r="Q14" s="166"/>
      <c r="R14" s="166"/>
      <c r="S14" s="166"/>
    </row>
    <row r="15" spans="1:19" s="158" customFormat="1" ht="30.95" customHeight="1" thickBot="1" x14ac:dyDescent="0.25">
      <c r="A15" s="276">
        <f>Global!A15</f>
        <v>44886</v>
      </c>
      <c r="B15" s="305">
        <f>Global!B15</f>
        <v>0.29166666666666669</v>
      </c>
      <c r="C15" s="278">
        <f>Global!C15</f>
        <v>3</v>
      </c>
      <c r="D15" s="279" t="str">
        <f>Global!D15</f>
        <v>Inglaterra (England)</v>
      </c>
      <c r="E15" s="280">
        <v>2</v>
      </c>
      <c r="F15" s="281" t="s">
        <v>4</v>
      </c>
      <c r="G15" s="280">
        <v>1</v>
      </c>
      <c r="H15" s="282" t="str">
        <f>Global!H15</f>
        <v>Irán</v>
      </c>
      <c r="I15" s="283" t="str">
        <f t="shared" ref="I15:I20" si="3">IF(OR(E15="",G15=""),"",IF(E15&gt;G15,"L",IF(G15&gt;E15,"V","E")))</f>
        <v>L</v>
      </c>
      <c r="J15" s="284"/>
      <c r="K15" s="285">
        <f>IF(Global!E15="","",Global!E15)</f>
        <v>6</v>
      </c>
      <c r="L15" s="285">
        <f>IF(Global!G15="","",Global!G15)</f>
        <v>2</v>
      </c>
      <c r="M15" s="296" t="str">
        <f t="shared" si="1"/>
        <v>L</v>
      </c>
      <c r="N15" s="287">
        <f t="shared" ref="N15:N20" si="4">IF(M15="","",IF(AND(E15=K15,L15=G15),GPOSPuntosPorMarcador,0)+IF(M15=I15,GPOSPuntosPorGanador,0)+IF(E15-G15=K15-L15,GPOSPuntosPorDiferencia,0))</f>
        <v>1</v>
      </c>
      <c r="O15" s="166"/>
      <c r="P15" s="166"/>
      <c r="Q15" s="166"/>
      <c r="R15" s="166"/>
      <c r="S15" s="166"/>
    </row>
    <row r="16" spans="1:19" s="158" customFormat="1" ht="30.95" customHeight="1" thickBot="1" x14ac:dyDescent="0.25">
      <c r="A16" s="276">
        <f>Global!A16</f>
        <v>44886</v>
      </c>
      <c r="B16" s="306">
        <f>Global!B16</f>
        <v>0.54166666666666663</v>
      </c>
      <c r="C16" s="289">
        <f>Global!C16</f>
        <v>4</v>
      </c>
      <c r="D16" s="290" t="str">
        <f>Global!D16</f>
        <v>Estados Unidos (USA)</v>
      </c>
      <c r="E16" s="291">
        <v>3</v>
      </c>
      <c r="F16" s="292" t="s">
        <v>4</v>
      </c>
      <c r="G16" s="291">
        <v>1</v>
      </c>
      <c r="H16" s="293" t="str">
        <f>Global!H16</f>
        <v>Gales (Wales)</v>
      </c>
      <c r="I16" s="283" t="str">
        <f t="shared" si="3"/>
        <v>L</v>
      </c>
      <c r="J16" s="284"/>
      <c r="K16" s="285">
        <f>IF(Global!E16="","",Global!E16)</f>
        <v>1</v>
      </c>
      <c r="L16" s="285">
        <f>IF(Global!G16="","",Global!G16)</f>
        <v>1</v>
      </c>
      <c r="M16" s="296" t="str">
        <f t="shared" si="1"/>
        <v>E</v>
      </c>
      <c r="N16" s="287">
        <f t="shared" si="4"/>
        <v>0</v>
      </c>
      <c r="O16" s="166"/>
      <c r="P16" s="166"/>
      <c r="Q16" s="166"/>
      <c r="R16" s="166"/>
      <c r="S16" s="166"/>
    </row>
    <row r="17" spans="1:19" s="158" customFormat="1" ht="30.95" customHeight="1" thickBot="1" x14ac:dyDescent="0.25">
      <c r="A17" s="276">
        <f>Global!A17</f>
        <v>44890</v>
      </c>
      <c r="B17" s="306">
        <f>Global!B17</f>
        <v>0.54166666666666663</v>
      </c>
      <c r="C17" s="289">
        <f>Global!C17</f>
        <v>19</v>
      </c>
      <c r="D17" s="290" t="str">
        <f>Global!D17</f>
        <v>Inglaterra (England)</v>
      </c>
      <c r="E17" s="291">
        <v>1</v>
      </c>
      <c r="F17" s="292" t="s">
        <v>4</v>
      </c>
      <c r="G17" s="291">
        <v>2</v>
      </c>
      <c r="H17" s="293" t="str">
        <f>Global!H17</f>
        <v>Estados Unidos (USA)</v>
      </c>
      <c r="I17" s="283" t="str">
        <f t="shared" si="3"/>
        <v>V</v>
      </c>
      <c r="J17" s="284"/>
      <c r="K17" s="285">
        <f>IF(Global!E17="","",Global!E17)</f>
        <v>0</v>
      </c>
      <c r="L17" s="285">
        <f>IF(Global!G17="","",Global!G17)</f>
        <v>0</v>
      </c>
      <c r="M17" s="296" t="str">
        <f t="shared" si="1"/>
        <v>E</v>
      </c>
      <c r="N17" s="287">
        <f t="shared" si="4"/>
        <v>0</v>
      </c>
      <c r="O17" s="166"/>
      <c r="P17" s="166"/>
      <c r="Q17" s="166"/>
      <c r="R17" s="166"/>
      <c r="S17" s="166"/>
    </row>
    <row r="18" spans="1:19" s="158" customFormat="1" ht="30.95" customHeight="1" thickBot="1" x14ac:dyDescent="0.25">
      <c r="A18" s="276">
        <f>Global!A18</f>
        <v>44890</v>
      </c>
      <c r="B18" s="306">
        <f>Global!B18</f>
        <v>0.16666666666666666</v>
      </c>
      <c r="C18" s="289">
        <f>Global!C18</f>
        <v>20</v>
      </c>
      <c r="D18" s="290" t="str">
        <f>Global!D18</f>
        <v>Gales (Wales)</v>
      </c>
      <c r="E18" s="291">
        <v>0</v>
      </c>
      <c r="F18" s="292" t="s">
        <v>4</v>
      </c>
      <c r="G18" s="291">
        <v>0</v>
      </c>
      <c r="H18" s="293" t="str">
        <f>Global!H18</f>
        <v>Irán</v>
      </c>
      <c r="I18" s="283" t="str">
        <f t="shared" si="3"/>
        <v>E</v>
      </c>
      <c r="J18" s="284"/>
      <c r="K18" s="285">
        <f>IF(Global!E18="","",Global!E18)</f>
        <v>0</v>
      </c>
      <c r="L18" s="285">
        <f>IF(Global!G18="","",Global!G18)</f>
        <v>2</v>
      </c>
      <c r="M18" s="296" t="str">
        <f t="shared" si="1"/>
        <v>V</v>
      </c>
      <c r="N18" s="287">
        <f t="shared" si="4"/>
        <v>0</v>
      </c>
      <c r="O18" s="166"/>
      <c r="P18" s="166"/>
      <c r="Q18" s="166"/>
      <c r="R18" s="166"/>
      <c r="S18" s="166"/>
    </row>
    <row r="19" spans="1:19" s="158" customFormat="1" ht="30.95" customHeight="1" thickBot="1" x14ac:dyDescent="0.25">
      <c r="A19" s="276">
        <f>Global!A19</f>
        <v>44894</v>
      </c>
      <c r="B19" s="306">
        <f>Global!B19</f>
        <v>0.54166666666666663</v>
      </c>
      <c r="C19" s="289">
        <f>Global!C19</f>
        <v>35</v>
      </c>
      <c r="D19" s="290" t="str">
        <f>Global!D19</f>
        <v>Gales (Wales)</v>
      </c>
      <c r="E19" s="291">
        <v>0</v>
      </c>
      <c r="F19" s="292" t="s">
        <v>4</v>
      </c>
      <c r="G19" s="291">
        <v>2</v>
      </c>
      <c r="H19" s="293" t="str">
        <f>Global!H19</f>
        <v>Inglaterra (England)</v>
      </c>
      <c r="I19" s="283" t="str">
        <f t="shared" si="3"/>
        <v>V</v>
      </c>
      <c r="J19" s="284"/>
      <c r="K19" s="285">
        <f>IF(Global!E19="","",Global!E19)</f>
        <v>0</v>
      </c>
      <c r="L19" s="285">
        <f>IF(Global!G19="","",Global!G19)</f>
        <v>3</v>
      </c>
      <c r="M19" s="296" t="str">
        <f t="shared" si="1"/>
        <v>V</v>
      </c>
      <c r="N19" s="287">
        <f t="shared" si="4"/>
        <v>1</v>
      </c>
      <c r="O19" s="166"/>
      <c r="P19" s="166"/>
      <c r="Q19" s="166"/>
      <c r="R19" s="166"/>
      <c r="S19" s="166"/>
    </row>
    <row r="20" spans="1:19" s="158" customFormat="1" ht="30.95" customHeight="1" thickBot="1" x14ac:dyDescent="0.25">
      <c r="A20" s="276">
        <f>Global!A20</f>
        <v>44894</v>
      </c>
      <c r="B20" s="306">
        <f>Global!B20</f>
        <v>0.54166666666666663</v>
      </c>
      <c r="C20" s="289">
        <f>Global!C20</f>
        <v>36</v>
      </c>
      <c r="D20" s="290" t="str">
        <f>Global!D20</f>
        <v>Irán</v>
      </c>
      <c r="E20" s="291">
        <v>2</v>
      </c>
      <c r="F20" s="292" t="s">
        <v>4</v>
      </c>
      <c r="G20" s="291">
        <v>3</v>
      </c>
      <c r="H20" s="293" t="str">
        <f>Global!H20</f>
        <v>Estados Unidos (USA)</v>
      </c>
      <c r="I20" s="283" t="str">
        <f t="shared" si="3"/>
        <v>V</v>
      </c>
      <c r="J20" s="284"/>
      <c r="K20" s="285">
        <f>IF(Global!E20="","",Global!E20)</f>
        <v>0</v>
      </c>
      <c r="L20" s="285">
        <f>IF(Global!G20="","",Global!G20)</f>
        <v>1</v>
      </c>
      <c r="M20" s="296" t="str">
        <f t="shared" si="1"/>
        <v>V</v>
      </c>
      <c r="N20" s="287">
        <f t="shared" si="4"/>
        <v>2</v>
      </c>
      <c r="O20" s="166"/>
      <c r="P20" s="166"/>
      <c r="Q20" s="166"/>
      <c r="R20" s="166"/>
      <c r="S20" s="166"/>
    </row>
    <row r="21" spans="1:19" s="158" customFormat="1" ht="17.25" customHeight="1" thickBot="1" x14ac:dyDescent="0.25">
      <c r="A21" s="297" t="str">
        <f>Global!A21</f>
        <v>GRUPO C (Group C)</v>
      </c>
      <c r="B21" s="298"/>
      <c r="C21" s="299"/>
      <c r="D21" s="298"/>
      <c r="E21" s="300"/>
      <c r="F21" s="298"/>
      <c r="G21" s="300"/>
      <c r="H21" s="298"/>
      <c r="I21" s="301"/>
      <c r="J21" s="117"/>
      <c r="K21" s="302"/>
      <c r="L21" s="302"/>
      <c r="M21" s="303" t="str">
        <f t="shared" si="1"/>
        <v/>
      </c>
      <c r="N21" s="304"/>
      <c r="O21" s="166"/>
      <c r="P21" s="166"/>
      <c r="Q21" s="166"/>
      <c r="R21" s="166"/>
      <c r="S21" s="166"/>
    </row>
    <row r="22" spans="1:19" s="158" customFormat="1" ht="30.95" customHeight="1" thickBot="1" x14ac:dyDescent="0.25">
      <c r="A22" s="276">
        <f>Global!A22</f>
        <v>44887</v>
      </c>
      <c r="B22" s="305">
        <f>Global!B22</f>
        <v>0.16666666666666666</v>
      </c>
      <c r="C22" s="278">
        <f>Global!C22</f>
        <v>5</v>
      </c>
      <c r="D22" s="279" t="str">
        <f>Global!D22</f>
        <v>Argentina</v>
      </c>
      <c r="E22" s="280">
        <v>2</v>
      </c>
      <c r="F22" s="281" t="s">
        <v>4</v>
      </c>
      <c r="G22" s="280">
        <v>1</v>
      </c>
      <c r="H22" s="282" t="str">
        <f>Global!H22</f>
        <v>A. Saudita (Saudi A.)</v>
      </c>
      <c r="I22" s="283" t="str">
        <f t="shared" ref="I22:I27" si="5">IF(OR(E22="",G22=""),"",IF(E22&gt;G22,"L",IF(G22&gt;E22,"V","E")))</f>
        <v>L</v>
      </c>
      <c r="J22" s="284"/>
      <c r="K22" s="285">
        <f>IF(Global!E22="","",Global!E22)</f>
        <v>1</v>
      </c>
      <c r="L22" s="285">
        <f>IF(Global!G22="","",Global!G22)</f>
        <v>2</v>
      </c>
      <c r="M22" s="296" t="str">
        <f t="shared" si="1"/>
        <v>V</v>
      </c>
      <c r="N22" s="287">
        <f t="shared" ref="N22:N27" si="6">IF(M22="","",IF(AND(E22=K22,L22=G22),GPOSPuntosPorMarcador,0)+IF(M22=I22,GPOSPuntosPorGanador,0)+IF(E22-G22=K22-L22,GPOSPuntosPorDiferencia,0))</f>
        <v>0</v>
      </c>
      <c r="O22" s="166"/>
      <c r="P22" s="166"/>
      <c r="Q22" s="166"/>
      <c r="R22" s="166"/>
      <c r="S22" s="166"/>
    </row>
    <row r="23" spans="1:19" s="158" customFormat="1" ht="30.95" customHeight="1" thickBot="1" x14ac:dyDescent="0.25">
      <c r="A23" s="276">
        <f>Global!A23</f>
        <v>44887</v>
      </c>
      <c r="B23" s="306">
        <f>Global!B23</f>
        <v>0.41666666666666669</v>
      </c>
      <c r="C23" s="289">
        <f>Global!C23</f>
        <v>6</v>
      </c>
      <c r="D23" s="290" t="str">
        <f>Global!D23</f>
        <v>México</v>
      </c>
      <c r="E23" s="291">
        <v>2</v>
      </c>
      <c r="F23" s="292" t="s">
        <v>4</v>
      </c>
      <c r="G23" s="291">
        <v>3</v>
      </c>
      <c r="H23" s="293" t="str">
        <f>Global!H23</f>
        <v>Polonia (Poland)</v>
      </c>
      <c r="I23" s="283" t="str">
        <f t="shared" si="5"/>
        <v>V</v>
      </c>
      <c r="J23" s="284"/>
      <c r="K23" s="285">
        <f>IF(Global!E23="","",Global!E23)</f>
        <v>0</v>
      </c>
      <c r="L23" s="285">
        <f>IF(Global!G23="","",Global!G23)</f>
        <v>0</v>
      </c>
      <c r="M23" s="296" t="str">
        <f t="shared" si="1"/>
        <v>E</v>
      </c>
      <c r="N23" s="287">
        <f t="shared" si="6"/>
        <v>0</v>
      </c>
      <c r="O23" s="166"/>
      <c r="P23" s="166"/>
      <c r="Q23" s="166"/>
      <c r="R23" s="166"/>
      <c r="S23" s="166"/>
    </row>
    <row r="24" spans="1:19" s="158" customFormat="1" ht="30.95" customHeight="1" thickBot="1" x14ac:dyDescent="0.25">
      <c r="A24" s="276">
        <f>Global!A24</f>
        <v>44891</v>
      </c>
      <c r="B24" s="306">
        <f>Global!B24</f>
        <v>0.54166666666666663</v>
      </c>
      <c r="C24" s="289">
        <f>Global!C24</f>
        <v>22</v>
      </c>
      <c r="D24" s="290" t="str">
        <f>Global!D24</f>
        <v>Argentina</v>
      </c>
      <c r="E24" s="291">
        <v>2</v>
      </c>
      <c r="F24" s="292" t="s">
        <v>4</v>
      </c>
      <c r="G24" s="291">
        <v>2</v>
      </c>
      <c r="H24" s="293" t="str">
        <f>Global!H24</f>
        <v>México</v>
      </c>
      <c r="I24" s="283" t="str">
        <f t="shared" si="5"/>
        <v>E</v>
      </c>
      <c r="J24" s="284"/>
      <c r="K24" s="285">
        <f>IF(Global!E24="","",Global!E24)</f>
        <v>2</v>
      </c>
      <c r="L24" s="285">
        <f>IF(Global!G24="","",Global!G24)</f>
        <v>0</v>
      </c>
      <c r="M24" s="296" t="str">
        <f t="shared" si="1"/>
        <v>L</v>
      </c>
      <c r="N24" s="287">
        <f t="shared" si="6"/>
        <v>0</v>
      </c>
      <c r="O24" s="166"/>
      <c r="P24" s="166"/>
      <c r="Q24" s="166"/>
      <c r="R24" s="166"/>
      <c r="S24" s="166"/>
    </row>
    <row r="25" spans="1:19" s="158" customFormat="1" ht="30.95" customHeight="1" thickBot="1" x14ac:dyDescent="0.25">
      <c r="A25" s="276">
        <f>Global!A25</f>
        <v>44891</v>
      </c>
      <c r="B25" s="306">
        <f>Global!B25</f>
        <v>0.29166666666666669</v>
      </c>
      <c r="C25" s="289">
        <f>Global!C25</f>
        <v>23</v>
      </c>
      <c r="D25" s="290" t="str">
        <f>Global!D25</f>
        <v>Polonia (Poland)</v>
      </c>
      <c r="E25" s="291">
        <v>2</v>
      </c>
      <c r="F25" s="292" t="s">
        <v>4</v>
      </c>
      <c r="G25" s="291">
        <v>0</v>
      </c>
      <c r="H25" s="293" t="str">
        <f>Global!H25</f>
        <v>A. Saudita (Saudi A.)</v>
      </c>
      <c r="I25" s="283" t="str">
        <f t="shared" si="5"/>
        <v>L</v>
      </c>
      <c r="J25" s="284"/>
      <c r="K25" s="285">
        <f>IF(Global!E25="","",Global!E25)</f>
        <v>2</v>
      </c>
      <c r="L25" s="285">
        <f>IF(Global!G25="","",Global!G25)</f>
        <v>0</v>
      </c>
      <c r="M25" s="296" t="str">
        <f t="shared" si="1"/>
        <v>L</v>
      </c>
      <c r="N25" s="287">
        <f t="shared" si="6"/>
        <v>3</v>
      </c>
      <c r="O25" s="166"/>
      <c r="P25" s="166"/>
      <c r="Q25" s="166"/>
      <c r="R25" s="166"/>
      <c r="S25" s="166"/>
    </row>
    <row r="26" spans="1:19" s="158" customFormat="1" ht="30.95" customHeight="1" thickBot="1" x14ac:dyDescent="0.25">
      <c r="A26" s="276">
        <f>Global!A26</f>
        <v>44895</v>
      </c>
      <c r="B26" s="306">
        <f>Global!B26</f>
        <v>0.54166666666666663</v>
      </c>
      <c r="C26" s="289">
        <f>Global!C26</f>
        <v>37</v>
      </c>
      <c r="D26" s="290" t="str">
        <f>Global!D26</f>
        <v>Polonia (Poland)</v>
      </c>
      <c r="E26" s="291">
        <v>0</v>
      </c>
      <c r="F26" s="292" t="s">
        <v>4</v>
      </c>
      <c r="G26" s="291">
        <v>1</v>
      </c>
      <c r="H26" s="293" t="str">
        <f>Global!H26</f>
        <v>Argentina</v>
      </c>
      <c r="I26" s="283" t="str">
        <f t="shared" si="5"/>
        <v>V</v>
      </c>
      <c r="J26" s="284"/>
      <c r="K26" s="285">
        <f>IF(Global!E26="","",Global!E26)</f>
        <v>0</v>
      </c>
      <c r="L26" s="285">
        <f>IF(Global!G26="","",Global!G26)</f>
        <v>2</v>
      </c>
      <c r="M26" s="296" t="str">
        <f t="shared" si="1"/>
        <v>V</v>
      </c>
      <c r="N26" s="287">
        <f t="shared" si="6"/>
        <v>1</v>
      </c>
      <c r="O26" s="166"/>
      <c r="P26" s="166"/>
      <c r="Q26" s="166"/>
      <c r="R26" s="166"/>
      <c r="S26" s="166"/>
    </row>
    <row r="27" spans="1:19" s="158" customFormat="1" ht="30.95" customHeight="1" thickBot="1" x14ac:dyDescent="0.25">
      <c r="A27" s="276">
        <f>Global!A27</f>
        <v>44895</v>
      </c>
      <c r="B27" s="306">
        <f>Global!B27</f>
        <v>0.54166666666666663</v>
      </c>
      <c r="C27" s="289">
        <f>Global!C27</f>
        <v>38</v>
      </c>
      <c r="D27" s="290" t="str">
        <f>Global!D27</f>
        <v>A. Saudita (Saudi A.)</v>
      </c>
      <c r="E27" s="291">
        <v>0</v>
      </c>
      <c r="F27" s="292" t="s">
        <v>4</v>
      </c>
      <c r="G27" s="291">
        <v>1</v>
      </c>
      <c r="H27" s="293" t="str">
        <f>Global!H27</f>
        <v>México</v>
      </c>
      <c r="I27" s="283" t="str">
        <f t="shared" si="5"/>
        <v>V</v>
      </c>
      <c r="J27" s="284"/>
      <c r="K27" s="285">
        <f>IF(Global!E27="","",Global!E27)</f>
        <v>1</v>
      </c>
      <c r="L27" s="285">
        <f>IF(Global!G27="","",Global!G27)</f>
        <v>2</v>
      </c>
      <c r="M27" s="296" t="str">
        <f t="shared" si="1"/>
        <v>V</v>
      </c>
      <c r="N27" s="287">
        <f t="shared" si="6"/>
        <v>2</v>
      </c>
      <c r="O27" s="166"/>
      <c r="P27" s="166"/>
      <c r="Q27" s="166"/>
      <c r="R27" s="166"/>
      <c r="S27" s="166"/>
    </row>
    <row r="28" spans="1:19" s="158" customFormat="1" ht="17.25" customHeight="1" thickBot="1" x14ac:dyDescent="0.25">
      <c r="A28" s="297" t="str">
        <f>Global!A28</f>
        <v>GRUPO D (Group D )</v>
      </c>
      <c r="B28" s="298"/>
      <c r="C28" s="299"/>
      <c r="D28" s="298"/>
      <c r="E28" s="300"/>
      <c r="F28" s="298"/>
      <c r="G28" s="300"/>
      <c r="H28" s="298"/>
      <c r="I28" s="301"/>
      <c r="J28" s="117"/>
      <c r="K28" s="302"/>
      <c r="L28" s="302"/>
      <c r="M28" s="303" t="str">
        <f t="shared" si="1"/>
        <v/>
      </c>
      <c r="N28" s="304"/>
      <c r="O28" s="166"/>
      <c r="P28" s="166"/>
      <c r="Q28" s="166"/>
      <c r="R28" s="166"/>
      <c r="S28" s="166"/>
    </row>
    <row r="29" spans="1:19" s="158" customFormat="1" ht="30.95" customHeight="1" thickBot="1" x14ac:dyDescent="0.25">
      <c r="A29" s="276">
        <f>Global!A29</f>
        <v>44887</v>
      </c>
      <c r="B29" s="305">
        <f>Global!B29</f>
        <v>0.54166666666666663</v>
      </c>
      <c r="C29" s="278">
        <f>Global!C29</f>
        <v>7</v>
      </c>
      <c r="D29" s="279" t="str">
        <f>Global!D29</f>
        <v>Francia (France)</v>
      </c>
      <c r="E29" s="280">
        <v>1</v>
      </c>
      <c r="F29" s="281" t="s">
        <v>4</v>
      </c>
      <c r="G29" s="280">
        <v>0</v>
      </c>
      <c r="H29" s="282" t="str">
        <f>Global!H29</f>
        <v>Australia</v>
      </c>
      <c r="I29" s="283" t="str">
        <f t="shared" ref="I29:I34" si="7">IF(OR(E29="",G29=""),"",IF(E29&gt;G29,"L",IF(G29&gt;E29,"V","E")))</f>
        <v>L</v>
      </c>
      <c r="J29" s="284"/>
      <c r="K29" s="285">
        <f>IF(Global!E29="","",Global!E29)</f>
        <v>4</v>
      </c>
      <c r="L29" s="285">
        <f>IF(Global!G29="","",Global!G29)</f>
        <v>1</v>
      </c>
      <c r="M29" s="296" t="str">
        <f t="shared" si="1"/>
        <v>L</v>
      </c>
      <c r="N29" s="287">
        <f t="shared" ref="N29:N34" si="8">IF(M29="","",IF(AND(E29=K29,L29=G29),GPOSPuntosPorMarcador,0)+IF(M29=I29,GPOSPuntosPorGanador,0)+IF(E29-G29=K29-L29,GPOSPuntosPorDiferencia,0))</f>
        <v>1</v>
      </c>
      <c r="O29" s="166"/>
      <c r="P29" s="166"/>
      <c r="Q29" s="166"/>
      <c r="R29" s="166"/>
      <c r="S29" s="166"/>
    </row>
    <row r="30" spans="1:19" s="158" customFormat="1" ht="30.95" customHeight="1" thickBot="1" x14ac:dyDescent="0.25">
      <c r="A30" s="276">
        <f>Global!A30</f>
        <v>44887</v>
      </c>
      <c r="B30" s="306">
        <f>Global!B30</f>
        <v>0.29166666666666669</v>
      </c>
      <c r="C30" s="289">
        <f>Global!C30</f>
        <v>8</v>
      </c>
      <c r="D30" s="290" t="str">
        <f>Global!D30</f>
        <v>Dinamarca (Denmark)</v>
      </c>
      <c r="E30" s="291">
        <v>1</v>
      </c>
      <c r="F30" s="292" t="s">
        <v>4</v>
      </c>
      <c r="G30" s="291">
        <v>0</v>
      </c>
      <c r="H30" s="293" t="str">
        <f>Global!H30</f>
        <v>Túnez (Tunisia)</v>
      </c>
      <c r="I30" s="283" t="str">
        <f t="shared" si="7"/>
        <v>L</v>
      </c>
      <c r="J30" s="284"/>
      <c r="K30" s="285">
        <f>IF(Global!E30="","",Global!E30)</f>
        <v>0</v>
      </c>
      <c r="L30" s="285">
        <f>IF(Global!G30="","",Global!G30)</f>
        <v>0</v>
      </c>
      <c r="M30" s="296" t="str">
        <f t="shared" si="1"/>
        <v>E</v>
      </c>
      <c r="N30" s="287">
        <f t="shared" si="8"/>
        <v>0</v>
      </c>
      <c r="O30" s="166"/>
      <c r="P30" s="166"/>
      <c r="Q30" s="166"/>
      <c r="R30" s="166"/>
      <c r="S30" s="166"/>
    </row>
    <row r="31" spans="1:19" s="158" customFormat="1" ht="30.95" customHeight="1" thickBot="1" x14ac:dyDescent="0.25">
      <c r="A31" s="276">
        <f>Global!A31</f>
        <v>44891</v>
      </c>
      <c r="B31" s="306">
        <f>Global!B31</f>
        <v>0.41666666666666669</v>
      </c>
      <c r="C31" s="289">
        <f>Global!C31</f>
        <v>21</v>
      </c>
      <c r="D31" s="290" t="str">
        <f>Global!D31</f>
        <v>Francia (France)</v>
      </c>
      <c r="E31" s="291">
        <v>2</v>
      </c>
      <c r="F31" s="292" t="s">
        <v>4</v>
      </c>
      <c r="G31" s="291">
        <v>1</v>
      </c>
      <c r="H31" s="293" t="str">
        <f>Global!H31</f>
        <v>Dinamarca (Denmark)</v>
      </c>
      <c r="I31" s="283" t="str">
        <f t="shared" si="7"/>
        <v>L</v>
      </c>
      <c r="J31" s="284"/>
      <c r="K31" s="285">
        <f>IF(Global!E31="","",Global!E31)</f>
        <v>2</v>
      </c>
      <c r="L31" s="285">
        <f>IF(Global!G31="","",Global!G31)</f>
        <v>1</v>
      </c>
      <c r="M31" s="296" t="str">
        <f t="shared" si="1"/>
        <v>L</v>
      </c>
      <c r="N31" s="287">
        <f t="shared" si="8"/>
        <v>3</v>
      </c>
      <c r="O31" s="166"/>
      <c r="P31" s="166"/>
      <c r="Q31" s="166"/>
      <c r="R31" s="166"/>
      <c r="S31" s="166"/>
    </row>
    <row r="32" spans="1:19" s="158" customFormat="1" ht="30.95" customHeight="1" thickBot="1" x14ac:dyDescent="0.25">
      <c r="A32" s="276">
        <f>Global!A32</f>
        <v>44891</v>
      </c>
      <c r="B32" s="306">
        <f>Global!B32</f>
        <v>0.16666666666666666</v>
      </c>
      <c r="C32" s="289">
        <f>Global!C32</f>
        <v>24</v>
      </c>
      <c r="D32" s="290" t="str">
        <f>Global!D32</f>
        <v>Túnez (Tunisia)</v>
      </c>
      <c r="E32" s="291">
        <v>0</v>
      </c>
      <c r="F32" s="292" t="s">
        <v>4</v>
      </c>
      <c r="G32" s="291">
        <v>0</v>
      </c>
      <c r="H32" s="293" t="str">
        <f>Global!H32</f>
        <v>Australia</v>
      </c>
      <c r="I32" s="283" t="str">
        <f t="shared" si="7"/>
        <v>E</v>
      </c>
      <c r="J32" s="284"/>
      <c r="K32" s="285">
        <f>IF(Global!E32="","",Global!E32)</f>
        <v>0</v>
      </c>
      <c r="L32" s="285">
        <f>IF(Global!G32="","",Global!G32)</f>
        <v>1</v>
      </c>
      <c r="M32" s="296" t="str">
        <f t="shared" si="1"/>
        <v>V</v>
      </c>
      <c r="N32" s="287">
        <f t="shared" si="8"/>
        <v>0</v>
      </c>
      <c r="O32" s="166"/>
      <c r="P32" s="166"/>
      <c r="Q32" s="166"/>
      <c r="R32" s="166"/>
      <c r="S32" s="166"/>
    </row>
    <row r="33" spans="1:19" s="158" customFormat="1" ht="30.95" customHeight="1" thickBot="1" x14ac:dyDescent="0.25">
      <c r="A33" s="276">
        <f>Global!A33</f>
        <v>44895</v>
      </c>
      <c r="B33" s="306">
        <f>Global!B33</f>
        <v>0.375</v>
      </c>
      <c r="C33" s="289">
        <f>Global!C33</f>
        <v>39</v>
      </c>
      <c r="D33" s="290" t="str">
        <f>Global!D33</f>
        <v>Túnez (Tunisia)</v>
      </c>
      <c r="E33" s="291">
        <v>1</v>
      </c>
      <c r="F33" s="292" t="s">
        <v>4</v>
      </c>
      <c r="G33" s="291">
        <v>2</v>
      </c>
      <c r="H33" s="293" t="str">
        <f>Global!H33</f>
        <v>Francia (France)</v>
      </c>
      <c r="I33" s="283" t="str">
        <f t="shared" si="7"/>
        <v>V</v>
      </c>
      <c r="J33" s="284"/>
      <c r="K33" s="285">
        <f>IF(Global!E33="","",Global!E33)</f>
        <v>1</v>
      </c>
      <c r="L33" s="285">
        <f>IF(Global!G33="","",Global!G33)</f>
        <v>0</v>
      </c>
      <c r="M33" s="296" t="str">
        <f t="shared" si="1"/>
        <v>L</v>
      </c>
      <c r="N33" s="287">
        <f t="shared" si="8"/>
        <v>0</v>
      </c>
      <c r="O33" s="166"/>
      <c r="P33" s="166"/>
      <c r="Q33" s="166"/>
      <c r="R33" s="166"/>
      <c r="S33" s="166"/>
    </row>
    <row r="34" spans="1:19" s="158" customFormat="1" ht="30.95" customHeight="1" thickBot="1" x14ac:dyDescent="0.25">
      <c r="A34" s="276">
        <f>Global!A34</f>
        <v>44895</v>
      </c>
      <c r="B34" s="306">
        <f>Global!B34</f>
        <v>0.375</v>
      </c>
      <c r="C34" s="289">
        <f>Global!C34</f>
        <v>40</v>
      </c>
      <c r="D34" s="290" t="str">
        <f>Global!D34</f>
        <v>Australia</v>
      </c>
      <c r="E34" s="291">
        <v>0</v>
      </c>
      <c r="F34" s="292" t="s">
        <v>4</v>
      </c>
      <c r="G34" s="291">
        <v>1</v>
      </c>
      <c r="H34" s="293" t="str">
        <f>Global!H34</f>
        <v>Dinamarca (Denmark)</v>
      </c>
      <c r="I34" s="283" t="str">
        <f t="shared" si="7"/>
        <v>V</v>
      </c>
      <c r="J34" s="284"/>
      <c r="K34" s="285">
        <f>IF(Global!E34="","",Global!E34)</f>
        <v>1</v>
      </c>
      <c r="L34" s="285">
        <f>IF(Global!G34="","",Global!G34)</f>
        <v>0</v>
      </c>
      <c r="M34" s="296" t="str">
        <f t="shared" si="1"/>
        <v>L</v>
      </c>
      <c r="N34" s="287">
        <f t="shared" si="8"/>
        <v>0</v>
      </c>
      <c r="O34" s="166"/>
      <c r="P34" s="166"/>
      <c r="Q34" s="166"/>
      <c r="R34" s="166"/>
      <c r="S34" s="166"/>
    </row>
    <row r="35" spans="1:19" s="158" customFormat="1" ht="17.25" customHeight="1" thickBot="1" x14ac:dyDescent="0.25">
      <c r="A35" s="297" t="str">
        <f>Global!A35</f>
        <v>Grupo E  (Group  E)</v>
      </c>
      <c r="B35" s="298"/>
      <c r="C35" s="299"/>
      <c r="D35" s="298"/>
      <c r="E35" s="300"/>
      <c r="F35" s="298"/>
      <c r="G35" s="300"/>
      <c r="H35" s="298"/>
      <c r="I35" s="301"/>
      <c r="J35" s="117"/>
      <c r="K35" s="302"/>
      <c r="L35" s="302"/>
      <c r="M35" s="303" t="str">
        <f t="shared" si="1"/>
        <v/>
      </c>
      <c r="N35" s="304"/>
      <c r="O35" s="166"/>
      <c r="P35" s="166"/>
      <c r="Q35" s="166"/>
      <c r="R35" s="166"/>
      <c r="S35" s="166"/>
    </row>
    <row r="36" spans="1:19" s="158" customFormat="1" ht="30.95" customHeight="1" thickBot="1" x14ac:dyDescent="0.25">
      <c r="A36" s="276">
        <f>Global!A36</f>
        <v>44888</v>
      </c>
      <c r="B36" s="305">
        <f>Global!B36</f>
        <v>0.41666666666666669</v>
      </c>
      <c r="C36" s="278">
        <f>Global!C36</f>
        <v>9</v>
      </c>
      <c r="D36" s="279" t="str">
        <f>Global!D36</f>
        <v>España (Spain)</v>
      </c>
      <c r="E36" s="280">
        <v>3</v>
      </c>
      <c r="F36" s="281" t="s">
        <v>4</v>
      </c>
      <c r="G36" s="280">
        <v>0</v>
      </c>
      <c r="H36" s="282" t="str">
        <f>Global!H36</f>
        <v>Costa Rica</v>
      </c>
      <c r="I36" s="283" t="str">
        <f t="shared" ref="I36:I41" si="9">IF(OR(E36="",G36=""),"",IF(E36&gt;G36,"L",IF(G36&gt;E36,"V","E")))</f>
        <v>L</v>
      </c>
      <c r="J36" s="284"/>
      <c r="K36" s="285">
        <f>IF(Global!E36="","",Global!E36)</f>
        <v>7</v>
      </c>
      <c r="L36" s="285">
        <f>IF(Global!G36="","",Global!G36)</f>
        <v>0</v>
      </c>
      <c r="M36" s="296" t="str">
        <f t="shared" si="1"/>
        <v>L</v>
      </c>
      <c r="N36" s="287">
        <f t="shared" ref="N36:N41" si="10">IF(M36="","",IF(AND(E36=K36,L36=G36),GPOSPuntosPorMarcador,0)+IF(M36=I36,GPOSPuntosPorGanador,0)+IF(E36-G36=K36-L36,GPOSPuntosPorDiferencia,0))</f>
        <v>1</v>
      </c>
      <c r="O36" s="166"/>
      <c r="P36" s="166"/>
      <c r="Q36" s="166"/>
      <c r="R36" s="166"/>
      <c r="S36" s="166"/>
    </row>
    <row r="37" spans="1:19" s="158" customFormat="1" ht="30.95" customHeight="1" thickBot="1" x14ac:dyDescent="0.25">
      <c r="A37" s="276">
        <f>Global!A37</f>
        <v>44888</v>
      </c>
      <c r="B37" s="306">
        <f>Global!B37</f>
        <v>0.29166666666666669</v>
      </c>
      <c r="C37" s="289">
        <f>Global!C37</f>
        <v>10</v>
      </c>
      <c r="D37" s="290" t="str">
        <f>Global!D37</f>
        <v>Alemania (Germany)</v>
      </c>
      <c r="E37" s="291">
        <v>2</v>
      </c>
      <c r="F37" s="292" t="s">
        <v>4</v>
      </c>
      <c r="G37" s="291">
        <v>0</v>
      </c>
      <c r="H37" s="293" t="str">
        <f>Global!H37</f>
        <v>Japón (Japan)</v>
      </c>
      <c r="I37" s="283" t="str">
        <f t="shared" si="9"/>
        <v>L</v>
      </c>
      <c r="J37" s="284"/>
      <c r="K37" s="285">
        <f>IF(Global!E37="","",Global!E37)</f>
        <v>1</v>
      </c>
      <c r="L37" s="285">
        <f>IF(Global!G37="","",Global!G37)</f>
        <v>2</v>
      </c>
      <c r="M37" s="296" t="str">
        <f t="shared" si="1"/>
        <v>V</v>
      </c>
      <c r="N37" s="287">
        <f t="shared" si="10"/>
        <v>0</v>
      </c>
      <c r="O37" s="166"/>
      <c r="P37" s="166"/>
      <c r="Q37" s="166"/>
      <c r="R37" s="166"/>
      <c r="S37" s="166"/>
    </row>
    <row r="38" spans="1:19" s="158" customFormat="1" ht="30.95" customHeight="1" thickBot="1" x14ac:dyDescent="0.25">
      <c r="A38" s="276">
        <f>Global!A38</f>
        <v>44892</v>
      </c>
      <c r="B38" s="306">
        <f>Global!B38</f>
        <v>0.54166666666666663</v>
      </c>
      <c r="C38" s="289">
        <f>Global!C38</f>
        <v>25</v>
      </c>
      <c r="D38" s="290" t="str">
        <f>Global!D38</f>
        <v>España (Spain)</v>
      </c>
      <c r="E38" s="291">
        <v>1</v>
      </c>
      <c r="F38" s="292" t="s">
        <v>4</v>
      </c>
      <c r="G38" s="291">
        <v>2</v>
      </c>
      <c r="H38" s="293" t="str">
        <f>Global!H38</f>
        <v>Alemania (Germany)</v>
      </c>
      <c r="I38" s="283" t="str">
        <f t="shared" si="9"/>
        <v>V</v>
      </c>
      <c r="J38" s="284"/>
      <c r="K38" s="285">
        <f>IF(Global!E38="","",Global!E38)</f>
        <v>1</v>
      </c>
      <c r="L38" s="285">
        <f>IF(Global!G38="","",Global!G38)</f>
        <v>1</v>
      </c>
      <c r="M38" s="296" t="str">
        <f t="shared" si="1"/>
        <v>E</v>
      </c>
      <c r="N38" s="287">
        <f t="shared" si="10"/>
        <v>0</v>
      </c>
      <c r="O38" s="166"/>
      <c r="P38" s="166"/>
      <c r="Q38" s="166"/>
      <c r="R38" s="166"/>
      <c r="S38" s="166"/>
    </row>
    <row r="39" spans="1:19" s="158" customFormat="1" ht="30.95" customHeight="1" thickBot="1" x14ac:dyDescent="0.25">
      <c r="A39" s="276">
        <f>Global!A39</f>
        <v>44892</v>
      </c>
      <c r="B39" s="306">
        <f>Global!B39</f>
        <v>0.16666666666666666</v>
      </c>
      <c r="C39" s="289">
        <f>Global!C39</f>
        <v>26</v>
      </c>
      <c r="D39" s="290" t="str">
        <f>Global!D39</f>
        <v>Japón (Japan)</v>
      </c>
      <c r="E39" s="280">
        <v>0</v>
      </c>
      <c r="F39" s="292" t="s">
        <v>4</v>
      </c>
      <c r="G39" s="280">
        <v>0</v>
      </c>
      <c r="H39" s="293" t="str">
        <f>Global!H39</f>
        <v>Costa Rica</v>
      </c>
      <c r="I39" s="283" t="str">
        <f t="shared" si="9"/>
        <v>E</v>
      </c>
      <c r="J39" s="284"/>
      <c r="K39" s="285">
        <f>IF(Global!E39="","",Global!E39)</f>
        <v>0</v>
      </c>
      <c r="L39" s="285">
        <f>IF(Global!G39="","",Global!G39)</f>
        <v>1</v>
      </c>
      <c r="M39" s="296" t="str">
        <f t="shared" si="1"/>
        <v>V</v>
      </c>
      <c r="N39" s="287">
        <f t="shared" si="10"/>
        <v>0</v>
      </c>
      <c r="O39" s="166"/>
      <c r="P39" s="166"/>
      <c r="Q39" s="166"/>
      <c r="R39" s="166"/>
      <c r="S39" s="166"/>
    </row>
    <row r="40" spans="1:19" s="158" customFormat="1" ht="30.95" customHeight="1" thickBot="1" x14ac:dyDescent="0.25">
      <c r="A40" s="276">
        <f>Global!A40</f>
        <v>44896</v>
      </c>
      <c r="B40" s="306">
        <f>Global!B40</f>
        <v>0.54166666666666663</v>
      </c>
      <c r="C40" s="289">
        <f>Global!C40</f>
        <v>43</v>
      </c>
      <c r="D40" s="290" t="str">
        <f>Global!D40</f>
        <v>Japón (Japan)</v>
      </c>
      <c r="E40" s="307">
        <v>0</v>
      </c>
      <c r="F40" s="292" t="s">
        <v>4</v>
      </c>
      <c r="G40" s="307">
        <v>1</v>
      </c>
      <c r="H40" s="293" t="str">
        <f>Global!H40</f>
        <v>España (Spain)</v>
      </c>
      <c r="I40" s="283" t="str">
        <f t="shared" si="9"/>
        <v>V</v>
      </c>
      <c r="J40" s="284"/>
      <c r="K40" s="285">
        <f>IF(Global!E40="","",Global!E40)</f>
        <v>2</v>
      </c>
      <c r="L40" s="285">
        <f>IF(Global!G40="","",Global!G40)</f>
        <v>1</v>
      </c>
      <c r="M40" s="296" t="str">
        <f t="shared" si="1"/>
        <v>L</v>
      </c>
      <c r="N40" s="287">
        <f t="shared" si="10"/>
        <v>0</v>
      </c>
      <c r="O40" s="166"/>
      <c r="P40" s="166"/>
      <c r="Q40" s="166"/>
      <c r="R40" s="166"/>
      <c r="S40" s="166"/>
    </row>
    <row r="41" spans="1:19" s="158" customFormat="1" ht="30.95" customHeight="1" thickBot="1" x14ac:dyDescent="0.25">
      <c r="A41" s="276">
        <f>Global!A41</f>
        <v>44896</v>
      </c>
      <c r="B41" s="306">
        <f>Global!B41</f>
        <v>0.54166666666666663</v>
      </c>
      <c r="C41" s="289">
        <f>Global!C41</f>
        <v>44</v>
      </c>
      <c r="D41" s="290" t="str">
        <f>Global!D41</f>
        <v>Costa Rica</v>
      </c>
      <c r="E41" s="280">
        <v>0</v>
      </c>
      <c r="F41" s="292" t="s">
        <v>4</v>
      </c>
      <c r="G41" s="280">
        <v>1</v>
      </c>
      <c r="H41" s="293" t="str">
        <f>Global!H41</f>
        <v>Alemania (Germany)</v>
      </c>
      <c r="I41" s="283" t="str">
        <f t="shared" si="9"/>
        <v>V</v>
      </c>
      <c r="J41" s="284"/>
      <c r="K41" s="285">
        <f>IF(Global!E41="","",Global!E41)</f>
        <v>2</v>
      </c>
      <c r="L41" s="285">
        <f>IF(Global!G41="","",Global!G41)</f>
        <v>4</v>
      </c>
      <c r="M41" s="296" t="str">
        <f t="shared" si="1"/>
        <v>V</v>
      </c>
      <c r="N41" s="287">
        <f t="shared" si="10"/>
        <v>1</v>
      </c>
      <c r="O41" s="166"/>
      <c r="P41" s="166"/>
      <c r="Q41" s="166"/>
      <c r="R41" s="166"/>
      <c r="S41" s="166"/>
    </row>
    <row r="42" spans="1:19" s="158" customFormat="1" ht="17.25" customHeight="1" thickBot="1" x14ac:dyDescent="0.25">
      <c r="A42" s="297" t="str">
        <f>Global!A42</f>
        <v>GRUPO F (Group F )</v>
      </c>
      <c r="B42" s="298"/>
      <c r="C42" s="299"/>
      <c r="D42" s="298"/>
      <c r="E42" s="300"/>
      <c r="F42" s="298"/>
      <c r="G42" s="300"/>
      <c r="H42" s="298"/>
      <c r="I42" s="301"/>
      <c r="J42" s="117"/>
      <c r="K42" s="302"/>
      <c r="L42" s="302"/>
      <c r="M42" s="303" t="str">
        <f t="shared" si="1"/>
        <v/>
      </c>
      <c r="N42" s="304"/>
      <c r="O42" s="166"/>
      <c r="P42" s="166"/>
      <c r="Q42" s="166"/>
      <c r="R42" s="166"/>
      <c r="S42" s="166"/>
    </row>
    <row r="43" spans="1:19" s="158" customFormat="1" ht="30.95" customHeight="1" thickBot="1" x14ac:dyDescent="0.25">
      <c r="A43" s="276">
        <f>Global!A43</f>
        <v>44888</v>
      </c>
      <c r="B43" s="305">
        <f>Global!B43</f>
        <v>0.54166666666666663</v>
      </c>
      <c r="C43" s="278">
        <f>Global!C43</f>
        <v>11</v>
      </c>
      <c r="D43" s="279" t="str">
        <f>Global!D43</f>
        <v>Bélgica (Belgium)</v>
      </c>
      <c r="E43" s="280">
        <v>2</v>
      </c>
      <c r="F43" s="281" t="s">
        <v>4</v>
      </c>
      <c r="G43" s="280">
        <v>1</v>
      </c>
      <c r="H43" s="282" t="str">
        <f>Global!H43</f>
        <v>Canada</v>
      </c>
      <c r="I43" s="283" t="str">
        <f t="shared" ref="I43:I48" si="11">IF(OR(E43="",G43=""),"",IF(E43&gt;G43,"L",IF(G43&gt;E43,"V","E")))</f>
        <v>L</v>
      </c>
      <c r="J43" s="284"/>
      <c r="K43" s="285">
        <f>IF(Global!E43="","",Global!E43)</f>
        <v>1</v>
      </c>
      <c r="L43" s="285">
        <f>IF(Global!G43="","",Global!G43)</f>
        <v>0</v>
      </c>
      <c r="M43" s="296" t="str">
        <f t="shared" si="1"/>
        <v>L</v>
      </c>
      <c r="N43" s="287">
        <f t="shared" ref="N43:N48" si="12">IF(M43="","",IF(AND(E43=K43,L43=G43),GPOSPuntosPorMarcador,0)+IF(M43=I43,GPOSPuntosPorGanador,0)+IF(E43-G43=K43-L43,GPOSPuntosPorDiferencia,0))</f>
        <v>2</v>
      </c>
      <c r="O43" s="166"/>
      <c r="P43" s="166"/>
      <c r="Q43" s="166"/>
      <c r="R43" s="166"/>
      <c r="S43" s="166"/>
    </row>
    <row r="44" spans="1:19" s="158" customFormat="1" ht="30.95" customHeight="1" thickBot="1" x14ac:dyDescent="0.25">
      <c r="A44" s="276">
        <f>Global!A44</f>
        <v>44888</v>
      </c>
      <c r="B44" s="306">
        <f>Global!B44</f>
        <v>0.16666666666666666</v>
      </c>
      <c r="C44" s="289">
        <f>Global!C44</f>
        <v>12</v>
      </c>
      <c r="D44" s="290" t="str">
        <f>Global!D44</f>
        <v>Marruecos (Morocco)</v>
      </c>
      <c r="E44" s="291">
        <v>0</v>
      </c>
      <c r="F44" s="292" t="s">
        <v>4</v>
      </c>
      <c r="G44" s="291">
        <v>2</v>
      </c>
      <c r="H44" s="293" t="str">
        <f>Global!H44</f>
        <v>Croacia</v>
      </c>
      <c r="I44" s="283" t="str">
        <f t="shared" si="11"/>
        <v>V</v>
      </c>
      <c r="J44" s="284"/>
      <c r="K44" s="285">
        <f>IF(Global!E44="","",Global!E44)</f>
        <v>0</v>
      </c>
      <c r="L44" s="285">
        <f>IF(Global!G44="","",Global!G44)</f>
        <v>0</v>
      </c>
      <c r="M44" s="296" t="str">
        <f t="shared" si="1"/>
        <v>E</v>
      </c>
      <c r="N44" s="287">
        <f t="shared" si="12"/>
        <v>0</v>
      </c>
      <c r="O44" s="166"/>
      <c r="P44" s="166"/>
      <c r="Q44" s="166"/>
      <c r="R44" s="166"/>
      <c r="S44" s="166"/>
    </row>
    <row r="45" spans="1:19" s="158" customFormat="1" ht="30.95" customHeight="1" thickBot="1" x14ac:dyDescent="0.25">
      <c r="A45" s="276">
        <f>Global!A45</f>
        <v>44892</v>
      </c>
      <c r="B45" s="306">
        <f>Global!B45</f>
        <v>0.29166666666666669</v>
      </c>
      <c r="C45" s="289">
        <f>Global!C45</f>
        <v>27</v>
      </c>
      <c r="D45" s="290" t="str">
        <f>Global!D45</f>
        <v>Bélgica (Belgium)</v>
      </c>
      <c r="E45" s="291">
        <v>2</v>
      </c>
      <c r="F45" s="292" t="s">
        <v>4</v>
      </c>
      <c r="G45" s="291">
        <v>0</v>
      </c>
      <c r="H45" s="293" t="str">
        <f>Global!H45</f>
        <v>Marruecos (Morocco)</v>
      </c>
      <c r="I45" s="283" t="str">
        <f t="shared" si="11"/>
        <v>L</v>
      </c>
      <c r="J45" s="284"/>
      <c r="K45" s="285">
        <f>IF(Global!E45="","",Global!E45)</f>
        <v>0</v>
      </c>
      <c r="L45" s="285">
        <f>IF(Global!G45="","",Global!G45)</f>
        <v>2</v>
      </c>
      <c r="M45" s="296" t="str">
        <f t="shared" si="1"/>
        <v>V</v>
      </c>
      <c r="N45" s="287">
        <f t="shared" si="12"/>
        <v>0</v>
      </c>
      <c r="O45" s="166"/>
      <c r="P45" s="166"/>
      <c r="Q45" s="166"/>
      <c r="R45" s="166"/>
      <c r="S45" s="166"/>
    </row>
    <row r="46" spans="1:19" s="158" customFormat="1" ht="30.95" customHeight="1" thickBot="1" x14ac:dyDescent="0.25">
      <c r="A46" s="276">
        <f>Global!A46</f>
        <v>44892</v>
      </c>
      <c r="B46" s="306">
        <f>Global!B46</f>
        <v>0.41666666666666669</v>
      </c>
      <c r="C46" s="289">
        <f>Global!C46</f>
        <v>28</v>
      </c>
      <c r="D46" s="290" t="str">
        <f>Global!D46</f>
        <v>Croacia</v>
      </c>
      <c r="E46" s="291">
        <v>1</v>
      </c>
      <c r="F46" s="292" t="s">
        <v>4</v>
      </c>
      <c r="G46" s="291">
        <v>0</v>
      </c>
      <c r="H46" s="293" t="str">
        <f>Global!H46</f>
        <v>Canada</v>
      </c>
      <c r="I46" s="283" t="str">
        <f t="shared" si="11"/>
        <v>L</v>
      </c>
      <c r="J46" s="284"/>
      <c r="K46" s="285">
        <f>IF(Global!E46="","",Global!E46)</f>
        <v>4</v>
      </c>
      <c r="L46" s="285">
        <f>IF(Global!G46="","",Global!G46)</f>
        <v>1</v>
      </c>
      <c r="M46" s="296" t="str">
        <f t="shared" si="1"/>
        <v>L</v>
      </c>
      <c r="N46" s="287">
        <f t="shared" si="12"/>
        <v>1</v>
      </c>
      <c r="O46" s="166"/>
      <c r="P46" s="166"/>
      <c r="Q46" s="166"/>
      <c r="R46" s="166"/>
      <c r="S46" s="166"/>
    </row>
    <row r="47" spans="1:19" s="158" customFormat="1" ht="30.95" customHeight="1" thickBot="1" x14ac:dyDescent="0.25">
      <c r="A47" s="276">
        <f>Global!A47</f>
        <v>44896</v>
      </c>
      <c r="B47" s="306">
        <f>Global!B47</f>
        <v>0.375</v>
      </c>
      <c r="C47" s="289">
        <f>Global!C47</f>
        <v>41</v>
      </c>
      <c r="D47" s="290" t="str">
        <f>Global!D47</f>
        <v>Croacia</v>
      </c>
      <c r="E47" s="291">
        <v>2</v>
      </c>
      <c r="F47" s="292" t="s">
        <v>4</v>
      </c>
      <c r="G47" s="291">
        <v>1</v>
      </c>
      <c r="H47" s="293" t="str">
        <f>Global!H47</f>
        <v>Bélgica (Belgium)</v>
      </c>
      <c r="I47" s="283" t="str">
        <f t="shared" si="11"/>
        <v>L</v>
      </c>
      <c r="J47" s="284"/>
      <c r="K47" s="285">
        <f>IF(Global!E47="","",Global!E47)</f>
        <v>0</v>
      </c>
      <c r="L47" s="285">
        <f>IF(Global!G47="","",Global!G47)</f>
        <v>0</v>
      </c>
      <c r="M47" s="296" t="str">
        <f t="shared" si="1"/>
        <v>E</v>
      </c>
      <c r="N47" s="287">
        <f t="shared" si="12"/>
        <v>0</v>
      </c>
      <c r="O47" s="166"/>
      <c r="P47" s="166"/>
      <c r="Q47" s="166"/>
      <c r="R47" s="166"/>
      <c r="S47" s="166"/>
    </row>
    <row r="48" spans="1:19" s="158" customFormat="1" ht="30.95" customHeight="1" thickBot="1" x14ac:dyDescent="0.25">
      <c r="A48" s="276">
        <f>Global!A48</f>
        <v>44896</v>
      </c>
      <c r="B48" s="306">
        <f>Global!B48</f>
        <v>0.375</v>
      </c>
      <c r="C48" s="289">
        <f>Global!C48</f>
        <v>42</v>
      </c>
      <c r="D48" s="308" t="str">
        <f>Global!D48</f>
        <v>Canada</v>
      </c>
      <c r="E48" s="291">
        <v>3</v>
      </c>
      <c r="F48" s="309" t="s">
        <v>4</v>
      </c>
      <c r="G48" s="291">
        <v>1</v>
      </c>
      <c r="H48" s="310" t="str">
        <f>Global!H48</f>
        <v>Marruecos (Morocco)</v>
      </c>
      <c r="I48" s="283" t="str">
        <f t="shared" si="11"/>
        <v>L</v>
      </c>
      <c r="J48" s="311"/>
      <c r="K48" s="285">
        <f>IF(Global!E48="","",Global!E48)</f>
        <v>1</v>
      </c>
      <c r="L48" s="285">
        <f>IF(Global!G48="","",Global!G48)</f>
        <v>2</v>
      </c>
      <c r="M48" s="286" t="str">
        <f t="shared" si="1"/>
        <v>V</v>
      </c>
      <c r="N48" s="287">
        <f t="shared" si="12"/>
        <v>0</v>
      </c>
      <c r="O48" s="166"/>
      <c r="P48" s="166"/>
      <c r="Q48" s="166"/>
      <c r="R48" s="166"/>
      <c r="S48" s="166"/>
    </row>
    <row r="49" spans="1:19" s="158" customFormat="1" ht="17.25" customHeight="1" thickBot="1" x14ac:dyDescent="0.25">
      <c r="A49" s="297" t="str">
        <f>Global!A49</f>
        <v>GRUPO G (Group  G)</v>
      </c>
      <c r="B49" s="298"/>
      <c r="C49" s="299"/>
      <c r="D49" s="298"/>
      <c r="E49" s="300"/>
      <c r="F49" s="298"/>
      <c r="G49" s="300"/>
      <c r="H49" s="298"/>
      <c r="I49" s="301"/>
      <c r="J49" s="117"/>
      <c r="K49" s="302"/>
      <c r="L49" s="302"/>
      <c r="M49" s="303" t="str">
        <f t="shared" si="1"/>
        <v/>
      </c>
      <c r="N49" s="304"/>
      <c r="O49" s="166"/>
      <c r="P49" s="166"/>
      <c r="Q49" s="166"/>
      <c r="R49" s="166"/>
      <c r="S49" s="166"/>
    </row>
    <row r="50" spans="1:19" s="158" customFormat="1" ht="30.95" customHeight="1" thickBot="1" x14ac:dyDescent="0.25">
      <c r="A50" s="276">
        <f>Global!A50</f>
        <v>44889</v>
      </c>
      <c r="B50" s="305">
        <f>Global!B50</f>
        <v>0.54166666666666663</v>
      </c>
      <c r="C50" s="278">
        <f>Global!C50</f>
        <v>13</v>
      </c>
      <c r="D50" s="279" t="str">
        <f>Global!D50</f>
        <v>Brasil (Brazil)</v>
      </c>
      <c r="E50" s="280">
        <v>1</v>
      </c>
      <c r="F50" s="281" t="s">
        <v>4</v>
      </c>
      <c r="G50" s="280">
        <v>0</v>
      </c>
      <c r="H50" s="282" t="str">
        <f>Global!H50</f>
        <v>Serbia</v>
      </c>
      <c r="I50" s="283" t="str">
        <f t="shared" ref="I50:I55" si="13">IF(OR(E50="",G50=""),"",IF(E50&gt;G50,"L",IF(G50&gt;E50,"V","E")))</f>
        <v>L</v>
      </c>
      <c r="J50" s="284"/>
      <c r="K50" s="285">
        <f>IF(Global!E50="","",Global!E50)</f>
        <v>2</v>
      </c>
      <c r="L50" s="285">
        <f>IF(Global!G50="","",Global!G50)</f>
        <v>0</v>
      </c>
      <c r="M50" s="296" t="str">
        <f t="shared" si="1"/>
        <v>L</v>
      </c>
      <c r="N50" s="287">
        <f t="shared" ref="N50:N55" si="14">IF(M50="","",IF(AND(E50=K50,L50=G50),GPOSPuntosPorMarcador,0)+IF(M50=I50,GPOSPuntosPorGanador,0)+IF(E50-G50=K50-L50,GPOSPuntosPorDiferencia,0))</f>
        <v>1</v>
      </c>
      <c r="O50" s="166"/>
      <c r="P50" s="166"/>
      <c r="Q50" s="166"/>
      <c r="R50" s="166"/>
      <c r="S50" s="166"/>
    </row>
    <row r="51" spans="1:19" s="158" customFormat="1" ht="30.95" customHeight="1" thickBot="1" x14ac:dyDescent="0.25">
      <c r="A51" s="276">
        <f>Global!A51</f>
        <v>44889</v>
      </c>
      <c r="B51" s="306">
        <f>Global!B51</f>
        <v>0.16666666666666666</v>
      </c>
      <c r="C51" s="289">
        <f>Global!C51</f>
        <v>14</v>
      </c>
      <c r="D51" s="290" t="str">
        <f>Global!D51</f>
        <v>Suiza (Switzerland)</v>
      </c>
      <c r="E51" s="291">
        <v>1</v>
      </c>
      <c r="F51" s="292" t="s">
        <v>4</v>
      </c>
      <c r="G51" s="291">
        <v>0</v>
      </c>
      <c r="H51" s="293" t="str">
        <f>Global!H51</f>
        <v>Camerún (Cameroon)</v>
      </c>
      <c r="I51" s="283" t="str">
        <f t="shared" si="13"/>
        <v>L</v>
      </c>
      <c r="J51" s="284"/>
      <c r="K51" s="285">
        <f>IF(Global!E51="","",Global!E51)</f>
        <v>1</v>
      </c>
      <c r="L51" s="285">
        <f>IF(Global!G51="","",Global!G51)</f>
        <v>0</v>
      </c>
      <c r="M51" s="296" t="str">
        <f t="shared" si="1"/>
        <v>L</v>
      </c>
      <c r="N51" s="287">
        <f t="shared" si="14"/>
        <v>3</v>
      </c>
      <c r="O51" s="166"/>
      <c r="P51" s="166"/>
      <c r="Q51" s="166"/>
      <c r="R51" s="166"/>
      <c r="S51" s="166"/>
    </row>
    <row r="52" spans="1:19" s="158" customFormat="1" ht="30.95" customHeight="1" thickBot="1" x14ac:dyDescent="0.25">
      <c r="A52" s="276">
        <f>Global!A52</f>
        <v>44893</v>
      </c>
      <c r="B52" s="306">
        <f>Global!B52</f>
        <v>0.41666666666666669</v>
      </c>
      <c r="C52" s="289">
        <f>Global!C52</f>
        <v>29</v>
      </c>
      <c r="D52" s="290" t="str">
        <f>Global!D52</f>
        <v>Brasil (Brazil)</v>
      </c>
      <c r="E52" s="291">
        <v>1</v>
      </c>
      <c r="F52" s="292" t="s">
        <v>4</v>
      </c>
      <c r="G52" s="291">
        <v>2</v>
      </c>
      <c r="H52" s="293" t="str">
        <f>Global!H52</f>
        <v>Suiza (Switzerland)</v>
      </c>
      <c r="I52" s="283" t="str">
        <f t="shared" si="13"/>
        <v>V</v>
      </c>
      <c r="J52" s="284"/>
      <c r="K52" s="285">
        <f>IF(Global!E52="","",Global!E52)</f>
        <v>1</v>
      </c>
      <c r="L52" s="285">
        <f>IF(Global!G52="","",Global!G52)</f>
        <v>0</v>
      </c>
      <c r="M52" s="296" t="str">
        <f t="shared" si="1"/>
        <v>L</v>
      </c>
      <c r="N52" s="287">
        <f t="shared" si="14"/>
        <v>0</v>
      </c>
      <c r="O52" s="166"/>
      <c r="P52" s="166"/>
      <c r="Q52" s="166"/>
      <c r="R52" s="166"/>
      <c r="S52" s="166"/>
    </row>
    <row r="53" spans="1:19" s="158" customFormat="1" ht="30.95" customHeight="1" thickBot="1" x14ac:dyDescent="0.25">
      <c r="A53" s="276">
        <f>Global!A53</f>
        <v>44893</v>
      </c>
      <c r="B53" s="306">
        <f>Global!B53</f>
        <v>0.16666666666666666</v>
      </c>
      <c r="C53" s="289">
        <f>Global!C53</f>
        <v>30</v>
      </c>
      <c r="D53" s="290" t="str">
        <f>Global!D53</f>
        <v>Camerún (Cameroon)</v>
      </c>
      <c r="E53" s="291">
        <v>0</v>
      </c>
      <c r="F53" s="292" t="s">
        <v>4</v>
      </c>
      <c r="G53" s="291">
        <v>1</v>
      </c>
      <c r="H53" s="293" t="str">
        <f>Global!H53</f>
        <v>Serbia</v>
      </c>
      <c r="I53" s="283" t="str">
        <f t="shared" si="13"/>
        <v>V</v>
      </c>
      <c r="J53" s="284"/>
      <c r="K53" s="285">
        <f>IF(Global!E53="","",Global!E53)</f>
        <v>3</v>
      </c>
      <c r="L53" s="285">
        <f>IF(Global!G53="","",Global!G53)</f>
        <v>3</v>
      </c>
      <c r="M53" s="296" t="str">
        <f t="shared" si="1"/>
        <v>E</v>
      </c>
      <c r="N53" s="287">
        <f t="shared" si="14"/>
        <v>0</v>
      </c>
      <c r="O53" s="166"/>
      <c r="P53" s="166"/>
      <c r="Q53" s="166"/>
      <c r="R53" s="166"/>
      <c r="S53" s="166"/>
    </row>
    <row r="54" spans="1:19" s="158" customFormat="1" ht="30.95" customHeight="1" thickBot="1" x14ac:dyDescent="0.25">
      <c r="A54" s="276">
        <f>Global!A54</f>
        <v>44897</v>
      </c>
      <c r="B54" s="306">
        <f>Global!B54</f>
        <v>0.54166666666666663</v>
      </c>
      <c r="C54" s="289">
        <f>Global!C54</f>
        <v>45</v>
      </c>
      <c r="D54" s="290" t="str">
        <f>Global!D54</f>
        <v>Camerún (Cameroon)</v>
      </c>
      <c r="E54" s="291">
        <v>0</v>
      </c>
      <c r="F54" s="292" t="s">
        <v>4</v>
      </c>
      <c r="G54" s="291">
        <v>1</v>
      </c>
      <c r="H54" s="293" t="str">
        <f>Global!H54</f>
        <v>Brasil (Brazil)</v>
      </c>
      <c r="I54" s="283" t="str">
        <f t="shared" si="13"/>
        <v>V</v>
      </c>
      <c r="J54" s="284"/>
      <c r="K54" s="285">
        <f>IF(Global!E54="","",Global!E54)</f>
        <v>1</v>
      </c>
      <c r="L54" s="285">
        <f>IF(Global!G54="","",Global!G54)</f>
        <v>0</v>
      </c>
      <c r="M54" s="296" t="str">
        <f t="shared" si="1"/>
        <v>L</v>
      </c>
      <c r="N54" s="287">
        <f t="shared" si="14"/>
        <v>0</v>
      </c>
      <c r="O54" s="166"/>
      <c r="P54" s="166"/>
      <c r="Q54" s="166"/>
      <c r="R54" s="166"/>
      <c r="S54" s="166"/>
    </row>
    <row r="55" spans="1:19" s="158" customFormat="1" ht="30.95" customHeight="1" thickBot="1" x14ac:dyDescent="0.25">
      <c r="A55" s="276">
        <f>Global!A55</f>
        <v>44897</v>
      </c>
      <c r="B55" s="306">
        <f>Global!B55</f>
        <v>0.54166666666666663</v>
      </c>
      <c r="C55" s="289">
        <f>Global!C55</f>
        <v>46</v>
      </c>
      <c r="D55" s="290" t="str">
        <f>Global!D55</f>
        <v>Serbia</v>
      </c>
      <c r="E55" s="291">
        <v>1</v>
      </c>
      <c r="F55" s="292" t="s">
        <v>4</v>
      </c>
      <c r="G55" s="291">
        <v>2</v>
      </c>
      <c r="H55" s="293" t="str">
        <f>Global!H55</f>
        <v>Suiza (Switzerland)</v>
      </c>
      <c r="I55" s="283" t="str">
        <f t="shared" si="13"/>
        <v>V</v>
      </c>
      <c r="J55" s="284"/>
      <c r="K55" s="285">
        <f>IF(Global!E55="","",Global!E55)</f>
        <v>2</v>
      </c>
      <c r="L55" s="285">
        <f>IF(Global!G55="","",Global!G55)</f>
        <v>3</v>
      </c>
      <c r="M55" s="296" t="str">
        <f t="shared" si="1"/>
        <v>V</v>
      </c>
      <c r="N55" s="287">
        <f t="shared" si="14"/>
        <v>2</v>
      </c>
      <c r="O55" s="166"/>
      <c r="P55" s="166"/>
      <c r="Q55" s="166"/>
      <c r="R55" s="166"/>
      <c r="S55" s="166"/>
    </row>
    <row r="56" spans="1:19" s="158" customFormat="1" ht="17.25" customHeight="1" thickBot="1" x14ac:dyDescent="0.25">
      <c r="A56" s="297" t="str">
        <f>Global!A56</f>
        <v>GRUPO H (Group H)</v>
      </c>
      <c r="B56" s="298"/>
      <c r="C56" s="299"/>
      <c r="D56" s="298"/>
      <c r="E56" s="300"/>
      <c r="F56" s="298"/>
      <c r="G56" s="300"/>
      <c r="H56" s="298"/>
      <c r="I56" s="301"/>
      <c r="J56" s="117"/>
      <c r="K56" s="302"/>
      <c r="L56" s="302"/>
      <c r="M56" s="303" t="str">
        <f t="shared" si="1"/>
        <v/>
      </c>
      <c r="N56" s="304"/>
      <c r="O56" s="166"/>
      <c r="P56" s="166"/>
      <c r="Q56" s="166"/>
      <c r="R56" s="166"/>
      <c r="S56" s="166"/>
    </row>
    <row r="57" spans="1:19" s="158" customFormat="1" ht="30.95" customHeight="1" thickBot="1" x14ac:dyDescent="0.25">
      <c r="A57" s="276">
        <f>Global!A57</f>
        <v>44889</v>
      </c>
      <c r="B57" s="305">
        <f>Global!B57</f>
        <v>0.41666666666666669</v>
      </c>
      <c r="C57" s="278">
        <f>Global!C57</f>
        <v>15</v>
      </c>
      <c r="D57" s="279" t="str">
        <f>Global!D57</f>
        <v>Portugal</v>
      </c>
      <c r="E57" s="280">
        <v>1</v>
      </c>
      <c r="F57" s="281" t="s">
        <v>4</v>
      </c>
      <c r="G57" s="280">
        <v>0</v>
      </c>
      <c r="H57" s="282" t="str">
        <f>Global!H57</f>
        <v>Ghana</v>
      </c>
      <c r="I57" s="283" t="str">
        <f t="shared" ref="I57:I62" si="15">IF(OR(E57="",G57=""),"",IF(E57&gt;G57,"L",IF(G57&gt;E57,"V","E")))</f>
        <v>L</v>
      </c>
      <c r="J57" s="284"/>
      <c r="K57" s="285">
        <f>IF(Global!E57="","",Global!E57)</f>
        <v>3</v>
      </c>
      <c r="L57" s="285">
        <f>IF(Global!G57="","",Global!G57)</f>
        <v>2</v>
      </c>
      <c r="M57" s="296" t="str">
        <f t="shared" si="1"/>
        <v>L</v>
      </c>
      <c r="N57" s="287">
        <f t="shared" ref="N57:N62" si="16">IF(M57="","",IF(AND(E57=K57,L57=G57),GPOSPuntosPorMarcador,0)+IF(M57=I57,GPOSPuntosPorGanador,0)+IF(E57-G57=K57-L57,GPOSPuntosPorDiferencia,0))</f>
        <v>2</v>
      </c>
      <c r="O57" s="166"/>
      <c r="P57" s="166"/>
      <c r="Q57" s="166"/>
      <c r="R57" s="166"/>
      <c r="S57" s="166"/>
    </row>
    <row r="58" spans="1:19" s="158" customFormat="1" ht="30.95" customHeight="1" thickBot="1" x14ac:dyDescent="0.25">
      <c r="A58" s="276">
        <f>Global!A58</f>
        <v>44889</v>
      </c>
      <c r="B58" s="306">
        <f>Global!B58</f>
        <v>0.29166666666666669</v>
      </c>
      <c r="C58" s="289">
        <f>Global!C58</f>
        <v>16</v>
      </c>
      <c r="D58" s="290" t="str">
        <f>Global!D58</f>
        <v>Uruguay</v>
      </c>
      <c r="E58" s="280">
        <v>0</v>
      </c>
      <c r="F58" s="292" t="s">
        <v>4</v>
      </c>
      <c r="G58" s="291">
        <v>1</v>
      </c>
      <c r="H58" s="293" t="str">
        <f>Global!H58</f>
        <v>Corea del Sur (S. Korea)</v>
      </c>
      <c r="I58" s="283" t="str">
        <f t="shared" si="15"/>
        <v>V</v>
      </c>
      <c r="J58" s="284"/>
      <c r="K58" s="285">
        <f>IF(Global!E58="","",Global!E58)</f>
        <v>0</v>
      </c>
      <c r="L58" s="285">
        <f>IF(Global!G58="","",Global!G58)</f>
        <v>0</v>
      </c>
      <c r="M58" s="296" t="str">
        <f t="shared" si="1"/>
        <v>E</v>
      </c>
      <c r="N58" s="287">
        <f t="shared" si="16"/>
        <v>0</v>
      </c>
      <c r="O58" s="166"/>
      <c r="P58" s="166"/>
      <c r="Q58" s="166"/>
      <c r="R58" s="166"/>
      <c r="S58" s="166"/>
    </row>
    <row r="59" spans="1:19" s="158" customFormat="1" ht="30.95" customHeight="1" thickBot="1" x14ac:dyDescent="0.25">
      <c r="A59" s="276">
        <f>Global!A59</f>
        <v>44893</v>
      </c>
      <c r="B59" s="306">
        <f>Global!B59</f>
        <v>0.54166666666666663</v>
      </c>
      <c r="C59" s="289">
        <f>Global!C59</f>
        <v>31</v>
      </c>
      <c r="D59" s="290" t="str">
        <f>Global!D59</f>
        <v>Portugal</v>
      </c>
      <c r="E59" s="291">
        <v>1</v>
      </c>
      <c r="F59" s="292" t="s">
        <v>4</v>
      </c>
      <c r="G59" s="291">
        <v>0</v>
      </c>
      <c r="H59" s="293" t="str">
        <f>Global!H59</f>
        <v>Uruguay</v>
      </c>
      <c r="I59" s="283" t="str">
        <f t="shared" si="15"/>
        <v>L</v>
      </c>
      <c r="J59" s="284"/>
      <c r="K59" s="285">
        <f>IF(Global!E59="","",Global!E59)</f>
        <v>2</v>
      </c>
      <c r="L59" s="285">
        <f>IF(Global!G59="","",Global!G59)</f>
        <v>0</v>
      </c>
      <c r="M59" s="296" t="str">
        <f t="shared" si="1"/>
        <v>L</v>
      </c>
      <c r="N59" s="287">
        <f t="shared" si="16"/>
        <v>1</v>
      </c>
      <c r="O59" s="166"/>
      <c r="P59" s="166"/>
      <c r="Q59" s="166"/>
      <c r="R59" s="166"/>
      <c r="S59" s="166"/>
    </row>
    <row r="60" spans="1:19" s="158" customFormat="1" ht="30.95" customHeight="1" thickBot="1" x14ac:dyDescent="0.25">
      <c r="A60" s="276">
        <f>Global!A60</f>
        <v>44893</v>
      </c>
      <c r="B60" s="306">
        <f>Global!B60</f>
        <v>0.29166666666666669</v>
      </c>
      <c r="C60" s="289">
        <f>Global!C60</f>
        <v>32</v>
      </c>
      <c r="D60" s="290" t="str">
        <f>Global!D60</f>
        <v>Corea del Sur (S. Korea)</v>
      </c>
      <c r="E60" s="280">
        <v>1</v>
      </c>
      <c r="F60" s="292" t="s">
        <v>4</v>
      </c>
      <c r="G60" s="291">
        <v>0</v>
      </c>
      <c r="H60" s="293" t="str">
        <f>Global!H60</f>
        <v>Ghana</v>
      </c>
      <c r="I60" s="283" t="str">
        <f t="shared" si="15"/>
        <v>L</v>
      </c>
      <c r="J60" s="284"/>
      <c r="K60" s="285">
        <f>IF(Global!E60="","",Global!E60)</f>
        <v>2</v>
      </c>
      <c r="L60" s="285">
        <f>IF(Global!G60="","",Global!G60)</f>
        <v>3</v>
      </c>
      <c r="M60" s="296" t="str">
        <f t="shared" si="1"/>
        <v>V</v>
      </c>
      <c r="N60" s="287">
        <f t="shared" si="16"/>
        <v>0</v>
      </c>
      <c r="O60" s="166"/>
      <c r="P60" s="166"/>
      <c r="Q60" s="166"/>
      <c r="R60" s="166"/>
      <c r="S60" s="166"/>
    </row>
    <row r="61" spans="1:19" s="158" customFormat="1" ht="30.95" customHeight="1" thickBot="1" x14ac:dyDescent="0.25">
      <c r="A61" s="276">
        <f>Global!A61</f>
        <v>44897</v>
      </c>
      <c r="B61" s="306">
        <f>Global!B61</f>
        <v>0.375</v>
      </c>
      <c r="C61" s="289">
        <f>Global!C61</f>
        <v>47</v>
      </c>
      <c r="D61" s="290" t="str">
        <f>Global!D61</f>
        <v>Corea del Sur (S. Korea)</v>
      </c>
      <c r="E61" s="291">
        <v>3</v>
      </c>
      <c r="F61" s="292" t="s">
        <v>4</v>
      </c>
      <c r="G61" s="291">
        <v>2</v>
      </c>
      <c r="H61" s="293" t="str">
        <f>Global!H61</f>
        <v>Portugal</v>
      </c>
      <c r="I61" s="283" t="str">
        <f t="shared" si="15"/>
        <v>L</v>
      </c>
      <c r="J61" s="284"/>
      <c r="K61" s="285">
        <f>IF(Global!E61="","",Global!E61)</f>
        <v>2</v>
      </c>
      <c r="L61" s="285">
        <f>IF(Global!G61="","",Global!G61)</f>
        <v>1</v>
      </c>
      <c r="M61" s="296" t="str">
        <f t="shared" si="1"/>
        <v>L</v>
      </c>
      <c r="N61" s="287">
        <f t="shared" si="16"/>
        <v>2</v>
      </c>
      <c r="O61" s="166"/>
      <c r="P61" s="166"/>
      <c r="Q61" s="166"/>
      <c r="R61" s="166"/>
      <c r="S61" s="166"/>
    </row>
    <row r="62" spans="1:19" s="158" customFormat="1" ht="30.95" customHeight="1" thickBot="1" x14ac:dyDescent="0.25">
      <c r="A62" s="276">
        <f>Global!A62</f>
        <v>44897</v>
      </c>
      <c r="B62" s="306">
        <f>Global!B62</f>
        <v>0.375</v>
      </c>
      <c r="C62" s="289">
        <f>Global!C62</f>
        <v>48</v>
      </c>
      <c r="D62" s="290" t="str">
        <f>Global!D62</f>
        <v>Ghana</v>
      </c>
      <c r="E62" s="291">
        <v>0</v>
      </c>
      <c r="F62" s="292" t="s">
        <v>4</v>
      </c>
      <c r="G62" s="291">
        <v>2</v>
      </c>
      <c r="H62" s="293" t="str">
        <f>Global!H62</f>
        <v>Uruguay</v>
      </c>
      <c r="I62" s="283" t="str">
        <f t="shared" si="15"/>
        <v>V</v>
      </c>
      <c r="J62" s="284"/>
      <c r="K62" s="285">
        <f>IF(Global!E62="","",Global!E62)</f>
        <v>0</v>
      </c>
      <c r="L62" s="285">
        <f>IF(Global!G62="","",Global!G62)</f>
        <v>2</v>
      </c>
      <c r="M62" s="296" t="str">
        <f t="shared" si="1"/>
        <v>V</v>
      </c>
      <c r="N62" s="287">
        <f t="shared" si="16"/>
        <v>3</v>
      </c>
      <c r="O62" s="166"/>
      <c r="P62" s="166"/>
      <c r="Q62" s="166"/>
      <c r="R62" s="166"/>
      <c r="S62" s="166"/>
    </row>
    <row r="63" spans="1:19" s="158" customFormat="1" ht="17.25" customHeight="1" thickBot="1" x14ac:dyDescent="0.25">
      <c r="A63" s="297" t="str">
        <f>Global!A63</f>
        <v>OCTAVOS DE FINAL (Round of 16)</v>
      </c>
      <c r="B63" s="312"/>
      <c r="C63" s="313"/>
      <c r="D63" s="298"/>
      <c r="E63" s="300"/>
      <c r="F63" s="298"/>
      <c r="G63" s="300"/>
      <c r="H63" s="298"/>
      <c r="I63" s="301"/>
      <c r="J63" s="117"/>
      <c r="K63" s="302"/>
      <c r="L63" s="302"/>
      <c r="M63" s="303" t="str">
        <f t="shared" si="1"/>
        <v/>
      </c>
      <c r="N63" s="304"/>
      <c r="O63" s="166"/>
      <c r="P63" s="166"/>
      <c r="Q63" s="166"/>
      <c r="R63" s="166"/>
      <c r="S63" s="166"/>
    </row>
    <row r="64" spans="1:19" s="158" customFormat="1" ht="30.95" customHeight="1" thickBot="1" x14ac:dyDescent="0.25">
      <c r="A64" s="276">
        <f>Global!A64</f>
        <v>44898</v>
      </c>
      <c r="B64" s="305">
        <f>Global!B64</f>
        <v>0.375</v>
      </c>
      <c r="C64" s="278">
        <f>Global!C64</f>
        <v>49</v>
      </c>
      <c r="D64" s="281" t="str">
        <f>Global!D64</f>
        <v>Holanda (Holland)</v>
      </c>
      <c r="E64" s="280">
        <v>3</v>
      </c>
      <c r="F64" s="281" t="s">
        <v>4</v>
      </c>
      <c r="G64" s="280">
        <v>1</v>
      </c>
      <c r="H64" s="314" t="str">
        <f>Global!H64</f>
        <v>Estados Unidos (USA)</v>
      </c>
      <c r="I64" s="283" t="str">
        <f t="shared" ref="I64:I71" si="17">IF(OR(E64="",G64=""),"",IF(E64&gt;G64,"L",IF(G64&gt;E64,"V","E")))</f>
        <v>L</v>
      </c>
      <c r="J64" s="284"/>
      <c r="K64" s="285">
        <f>IF(Global!E64="","",Global!E64)</f>
        <v>3</v>
      </c>
      <c r="L64" s="285">
        <f>IF(Global!G64="","",Global!G64)</f>
        <v>1</v>
      </c>
      <c r="M64" s="296" t="str">
        <f t="shared" si="1"/>
        <v>L</v>
      </c>
      <c r="N64" s="287">
        <f t="shared" ref="N64:N71" si="18">IF(M64="","",IF(AND(E64=K64,L64=G64),OCTPuntosPorMarcador,0)+IF(M64=I64,OCTPuntosPorGanador,0)+IF(E64-G64=K64-L64,OCTPuntosPorDiferencia,0))</f>
        <v>5</v>
      </c>
      <c r="O64" s="166"/>
      <c r="P64" s="166"/>
      <c r="Q64" s="166"/>
      <c r="R64" s="166"/>
      <c r="S64" s="166"/>
    </row>
    <row r="65" spans="1:19" s="158" customFormat="1" ht="30.95" customHeight="1" thickBot="1" x14ac:dyDescent="0.25">
      <c r="A65" s="276">
        <f>Global!A65</f>
        <v>44898</v>
      </c>
      <c r="B65" s="306">
        <f>Global!B65</f>
        <v>0.54166666666666663</v>
      </c>
      <c r="C65" s="289">
        <f>Global!C65</f>
        <v>50</v>
      </c>
      <c r="D65" s="292" t="str">
        <f>Global!D65</f>
        <v>Argentina</v>
      </c>
      <c r="E65" s="291">
        <v>2</v>
      </c>
      <c r="F65" s="292" t="s">
        <v>4</v>
      </c>
      <c r="G65" s="291">
        <v>1</v>
      </c>
      <c r="H65" s="315" t="str">
        <f>Global!H65</f>
        <v>Australia</v>
      </c>
      <c r="I65" s="283" t="str">
        <f t="shared" si="17"/>
        <v>L</v>
      </c>
      <c r="J65" s="284"/>
      <c r="K65" s="285">
        <f>IF(Global!E65="","",Global!E65)</f>
        <v>2</v>
      </c>
      <c r="L65" s="285">
        <f>IF(Global!G65="","",Global!G65)</f>
        <v>1</v>
      </c>
      <c r="M65" s="296" t="str">
        <f t="shared" si="1"/>
        <v>L</v>
      </c>
      <c r="N65" s="287">
        <f t="shared" si="18"/>
        <v>5</v>
      </c>
      <c r="O65" s="166"/>
      <c r="P65" s="166"/>
      <c r="Q65" s="166"/>
      <c r="R65" s="166"/>
      <c r="S65" s="166"/>
    </row>
    <row r="66" spans="1:19" s="158" customFormat="1" ht="30.95" customHeight="1" thickBot="1" x14ac:dyDescent="0.25">
      <c r="A66" s="276">
        <f>Global!A66</f>
        <v>44899</v>
      </c>
      <c r="B66" s="306">
        <f>Global!B66</f>
        <v>0.375</v>
      </c>
      <c r="C66" s="289">
        <f>Global!C66</f>
        <v>51</v>
      </c>
      <c r="D66" s="292" t="str">
        <f>Global!D66</f>
        <v>Francia (France)</v>
      </c>
      <c r="E66" s="291">
        <v>2</v>
      </c>
      <c r="F66" s="292" t="s">
        <v>4</v>
      </c>
      <c r="G66" s="291">
        <v>1</v>
      </c>
      <c r="H66" s="315" t="str">
        <f>Global!H66</f>
        <v>Polonia (Poland)</v>
      </c>
      <c r="I66" s="283" t="str">
        <f t="shared" si="17"/>
        <v>L</v>
      </c>
      <c r="J66" s="284"/>
      <c r="K66" s="285">
        <f>IF(Global!E66="","",Global!E66)</f>
        <v>3</v>
      </c>
      <c r="L66" s="285">
        <f>IF(Global!G66="","",Global!G66)</f>
        <v>1</v>
      </c>
      <c r="M66" s="296" t="str">
        <f t="shared" si="1"/>
        <v>L</v>
      </c>
      <c r="N66" s="287">
        <f t="shared" si="18"/>
        <v>3</v>
      </c>
      <c r="O66" s="166"/>
      <c r="P66" s="166"/>
      <c r="Q66" s="166"/>
      <c r="R66" s="166"/>
      <c r="S66" s="166"/>
    </row>
    <row r="67" spans="1:19" s="158" customFormat="1" ht="30.95" customHeight="1" thickBot="1" x14ac:dyDescent="0.25">
      <c r="A67" s="276">
        <f>Global!A67</f>
        <v>44899</v>
      </c>
      <c r="B67" s="306">
        <f>Global!B67</f>
        <v>0.54166666666666663</v>
      </c>
      <c r="C67" s="289">
        <f>Global!C67</f>
        <v>52</v>
      </c>
      <c r="D67" s="292" t="str">
        <f>Global!D67</f>
        <v>Inglaterra (England)</v>
      </c>
      <c r="E67" s="291">
        <v>2</v>
      </c>
      <c r="F67" s="292" t="s">
        <v>4</v>
      </c>
      <c r="G67" s="291">
        <v>1</v>
      </c>
      <c r="H67" s="315" t="str">
        <f>Global!H67</f>
        <v>Senegal</v>
      </c>
      <c r="I67" s="283" t="str">
        <f t="shared" si="17"/>
        <v>L</v>
      </c>
      <c r="J67" s="284"/>
      <c r="K67" s="285">
        <f>IF(Global!E67="","",Global!E67)</f>
        <v>3</v>
      </c>
      <c r="L67" s="285">
        <f>IF(Global!G67="","",Global!G67)</f>
        <v>0</v>
      </c>
      <c r="M67" s="296" t="str">
        <f t="shared" si="1"/>
        <v>L</v>
      </c>
      <c r="N67" s="287">
        <f t="shared" si="18"/>
        <v>3</v>
      </c>
      <c r="O67" s="166"/>
      <c r="P67" s="166"/>
      <c r="Q67" s="166"/>
      <c r="R67" s="166"/>
      <c r="S67" s="166"/>
    </row>
    <row r="68" spans="1:19" s="158" customFormat="1" ht="30.95" customHeight="1" thickBot="1" x14ac:dyDescent="0.25">
      <c r="A68" s="276">
        <f>Global!A68</f>
        <v>44900</v>
      </c>
      <c r="B68" s="306">
        <f>Global!B68</f>
        <v>0.375</v>
      </c>
      <c r="C68" s="289">
        <f>Global!C68</f>
        <v>53</v>
      </c>
      <c r="D68" s="292" t="str">
        <f>Global!D68</f>
        <v>Japón (Japan)</v>
      </c>
      <c r="E68" s="291">
        <v>2</v>
      </c>
      <c r="F68" s="292" t="s">
        <v>4</v>
      </c>
      <c r="G68" s="291">
        <v>1</v>
      </c>
      <c r="H68" s="315" t="str">
        <f>Global!H68</f>
        <v>Croacia</v>
      </c>
      <c r="I68" s="283" t="str">
        <f t="shared" si="17"/>
        <v>L</v>
      </c>
      <c r="J68" s="284"/>
      <c r="K68" s="285">
        <f>IF(Global!E68="","",Global!E68)</f>
        <v>1</v>
      </c>
      <c r="L68" s="285">
        <f>IF(Global!G68="","",Global!G68)</f>
        <v>1</v>
      </c>
      <c r="M68" s="296" t="str">
        <f t="shared" si="1"/>
        <v>E</v>
      </c>
      <c r="N68" s="287">
        <f t="shared" si="18"/>
        <v>0</v>
      </c>
      <c r="O68" s="166"/>
      <c r="P68" s="166"/>
      <c r="Q68" s="166"/>
      <c r="R68" s="166"/>
      <c r="S68" s="166"/>
    </row>
    <row r="69" spans="1:19" s="158" customFormat="1" ht="30.95" customHeight="1" thickBot="1" x14ac:dyDescent="0.25">
      <c r="A69" s="276">
        <f>Global!A69</f>
        <v>44900</v>
      </c>
      <c r="B69" s="306">
        <f>Global!B69</f>
        <v>0.54166666666666663</v>
      </c>
      <c r="C69" s="289">
        <f>Global!C69</f>
        <v>54</v>
      </c>
      <c r="D69" s="292" t="str">
        <f>Global!D69</f>
        <v>Brasil (Brazil)</v>
      </c>
      <c r="E69" s="291">
        <v>0</v>
      </c>
      <c r="F69" s="292" t="s">
        <v>4</v>
      </c>
      <c r="G69" s="291">
        <v>2</v>
      </c>
      <c r="H69" s="315" t="str">
        <f>Global!H69</f>
        <v>Corea del Sur (S. Korea)</v>
      </c>
      <c r="I69" s="283" t="str">
        <f t="shared" si="17"/>
        <v>V</v>
      </c>
      <c r="J69" s="284"/>
      <c r="K69" s="285">
        <f>IF(Global!E69="","",Global!E69)</f>
        <v>4</v>
      </c>
      <c r="L69" s="285">
        <f>IF(Global!G69="","",Global!G69)</f>
        <v>1</v>
      </c>
      <c r="M69" s="296" t="str">
        <f t="shared" si="1"/>
        <v>L</v>
      </c>
      <c r="N69" s="287">
        <f t="shared" si="18"/>
        <v>0</v>
      </c>
      <c r="O69" s="166"/>
      <c r="P69" s="166"/>
      <c r="Q69" s="166"/>
      <c r="R69" s="166"/>
      <c r="S69" s="166"/>
    </row>
    <row r="70" spans="1:19" s="158" customFormat="1" ht="30.95" customHeight="1" thickBot="1" x14ac:dyDescent="0.25">
      <c r="A70" s="276">
        <f>Global!A70</f>
        <v>44901</v>
      </c>
      <c r="B70" s="306">
        <f>Global!B70</f>
        <v>0.375</v>
      </c>
      <c r="C70" s="289">
        <f>Global!C70</f>
        <v>55</v>
      </c>
      <c r="D70" s="292" t="str">
        <f>Global!D70</f>
        <v>Marruecos (Morocco)</v>
      </c>
      <c r="E70" s="291">
        <v>2</v>
      </c>
      <c r="F70" s="292" t="s">
        <v>4</v>
      </c>
      <c r="G70" s="291">
        <v>1</v>
      </c>
      <c r="H70" s="315" t="str">
        <f>Global!H70</f>
        <v>España (Spain)</v>
      </c>
      <c r="I70" s="283" t="str">
        <f t="shared" si="17"/>
        <v>L</v>
      </c>
      <c r="J70" s="284"/>
      <c r="K70" s="285">
        <f>IF(Global!E70="","",Global!E70)</f>
        <v>0</v>
      </c>
      <c r="L70" s="285">
        <f>IF(Global!G70="","",Global!G70)</f>
        <v>0</v>
      </c>
      <c r="M70" s="296" t="str">
        <f t="shared" si="1"/>
        <v>E</v>
      </c>
      <c r="N70" s="287">
        <f t="shared" si="18"/>
        <v>0</v>
      </c>
      <c r="O70" s="166"/>
      <c r="P70" s="166"/>
      <c r="Q70" s="166"/>
      <c r="R70" s="166"/>
      <c r="S70" s="166"/>
    </row>
    <row r="71" spans="1:19" s="158" customFormat="1" ht="30.95" customHeight="1" thickBot="1" x14ac:dyDescent="0.25">
      <c r="A71" s="276">
        <f>Global!A71</f>
        <v>44901</v>
      </c>
      <c r="B71" s="306">
        <f>Global!B71</f>
        <v>0.54166666666666663</v>
      </c>
      <c r="C71" s="289">
        <f>Global!C71</f>
        <v>56</v>
      </c>
      <c r="D71" s="292" t="str">
        <f>Global!D71</f>
        <v>Portugal</v>
      </c>
      <c r="E71" s="291">
        <v>0</v>
      </c>
      <c r="F71" s="292" t="s">
        <v>4</v>
      </c>
      <c r="G71" s="291">
        <v>3</v>
      </c>
      <c r="H71" s="315" t="str">
        <f>Global!H71</f>
        <v>Suiza (Switzerland)</v>
      </c>
      <c r="I71" s="283" t="str">
        <f t="shared" si="17"/>
        <v>V</v>
      </c>
      <c r="J71" s="284"/>
      <c r="K71" s="285">
        <f>IF(Global!E71="","",Global!E71)</f>
        <v>6</v>
      </c>
      <c r="L71" s="285">
        <f>IF(Global!G71="","",Global!G71)</f>
        <v>1</v>
      </c>
      <c r="M71" s="296" t="str">
        <f t="shared" si="1"/>
        <v>L</v>
      </c>
      <c r="N71" s="287">
        <f t="shared" si="18"/>
        <v>0</v>
      </c>
      <c r="O71" s="166"/>
      <c r="P71" s="166"/>
      <c r="Q71" s="166"/>
      <c r="R71" s="166"/>
      <c r="S71" s="166"/>
    </row>
    <row r="72" spans="1:19" s="158" customFormat="1" ht="17.25" customHeight="1" thickBot="1" x14ac:dyDescent="0.25">
      <c r="A72" s="297" t="str">
        <f>Global!A72</f>
        <v>CUARTOS DE FINAL (Quarterfinals)</v>
      </c>
      <c r="B72" s="312"/>
      <c r="C72" s="313"/>
      <c r="D72" s="298"/>
      <c r="E72" s="300"/>
      <c r="F72" s="298"/>
      <c r="G72" s="300" t="s">
        <v>73</v>
      </c>
      <c r="H72" s="298"/>
      <c r="I72" s="301"/>
      <c r="J72" s="117"/>
      <c r="K72" s="302"/>
      <c r="L72" s="302"/>
      <c r="M72" s="303" t="str">
        <f t="shared" ref="M72:M83" si="19">IF(OR(K72="",L72=""),"",IF(K72&gt;L72,"L",IF(L72&gt;K72,"V","E")))</f>
        <v/>
      </c>
      <c r="N72" s="304"/>
      <c r="O72" s="166"/>
      <c r="P72" s="166"/>
      <c r="Q72" s="166"/>
      <c r="R72" s="166"/>
      <c r="S72" s="166"/>
    </row>
    <row r="73" spans="1:19" s="158" customFormat="1" ht="30.95" customHeight="1" thickBot="1" x14ac:dyDescent="0.25">
      <c r="A73" s="276">
        <f>Global!A73</f>
        <v>44904</v>
      </c>
      <c r="B73" s="305">
        <f>Global!B73</f>
        <v>0.375</v>
      </c>
      <c r="C73" s="278">
        <f>Global!C73</f>
        <v>57</v>
      </c>
      <c r="D73" s="292" t="str">
        <f>Global!D73</f>
        <v>Croacia</v>
      </c>
      <c r="E73" s="280">
        <v>2</v>
      </c>
      <c r="F73" s="281" t="s">
        <v>4</v>
      </c>
      <c r="G73" s="280">
        <v>3</v>
      </c>
      <c r="H73" s="315" t="str">
        <f>Global!H73</f>
        <v>Brasil (Brazil)</v>
      </c>
      <c r="I73" s="283" t="str">
        <f>IF(OR(E73="",G73=""),"",IF(E73&gt;G73,"L",IF(G73&gt;E73,"V","E")))</f>
        <v>V</v>
      </c>
      <c r="J73" s="284"/>
      <c r="K73" s="285">
        <f>IF(Global!E73="","",Global!E73)</f>
        <v>0</v>
      </c>
      <c r="L73" s="285">
        <f>IF(Global!G73="","",Global!G73)</f>
        <v>0</v>
      </c>
      <c r="M73" s="296" t="str">
        <f t="shared" si="19"/>
        <v>E</v>
      </c>
      <c r="N73" s="287">
        <f>IF(M73="","",IF(AND(E73=K73,L73=G73),CTOSPuntosPorMarcador,0)+IF(M73=I73,CTOSPuntosPorGanador,0)+IF(E73-G73=K73-L73,CTOSPuntosPorDiferencia,0))</f>
        <v>0</v>
      </c>
      <c r="O73" s="166"/>
      <c r="P73" s="166"/>
      <c r="Q73" s="166"/>
      <c r="R73" s="166"/>
      <c r="S73" s="166"/>
    </row>
    <row r="74" spans="1:19" s="158" customFormat="1" ht="30.95" customHeight="1" thickBot="1" x14ac:dyDescent="0.25">
      <c r="A74" s="276">
        <f>Global!A74</f>
        <v>44904</v>
      </c>
      <c r="B74" s="306">
        <f>Global!B74</f>
        <v>0.54166666666666663</v>
      </c>
      <c r="C74" s="289">
        <f>Global!C74</f>
        <v>58</v>
      </c>
      <c r="D74" s="292" t="str">
        <f>Global!D74</f>
        <v>Holanda (Holland)</v>
      </c>
      <c r="E74" s="291">
        <v>1</v>
      </c>
      <c r="F74" s="292" t="s">
        <v>4</v>
      </c>
      <c r="G74" s="280">
        <v>2</v>
      </c>
      <c r="H74" s="315" t="str">
        <f>Global!H74</f>
        <v>Argentina</v>
      </c>
      <c r="I74" s="283" t="str">
        <f>IF(OR(E74="",G74=""),"",IF(E74&gt;G74,"L",IF(G74&gt;E74,"V","E")))</f>
        <v>V</v>
      </c>
      <c r="J74" s="284"/>
      <c r="K74" s="285">
        <f>IF(Global!E74="","",Global!E74)</f>
        <v>2</v>
      </c>
      <c r="L74" s="285">
        <f>IF(Global!G74="","",Global!G74)</f>
        <v>2</v>
      </c>
      <c r="M74" s="296" t="str">
        <f t="shared" si="19"/>
        <v>E</v>
      </c>
      <c r="N74" s="287">
        <f>IF(M74="","",IF(AND(E74=K74,L74=G74),CTOSPuntosPorMarcador,0)+IF(M74=I74,CTOSPuntosPorGanador,0)+IF(E74-G74=K74-L74,CTOSPuntosPorDiferencia,0))</f>
        <v>0</v>
      </c>
      <c r="O74" s="166"/>
      <c r="P74" s="166"/>
      <c r="Q74" s="166"/>
      <c r="R74" s="166"/>
      <c r="S74" s="166"/>
    </row>
    <row r="75" spans="1:19" s="158" customFormat="1" ht="30.95" customHeight="1" thickBot="1" x14ac:dyDescent="0.25">
      <c r="A75" s="276">
        <f>Global!A75</f>
        <v>44905</v>
      </c>
      <c r="B75" s="306">
        <f>Global!B75</f>
        <v>0.375</v>
      </c>
      <c r="C75" s="289">
        <f>Global!C75</f>
        <v>59</v>
      </c>
      <c r="D75" s="292" t="str">
        <f>Global!D75</f>
        <v>Marruecos (Morocco)</v>
      </c>
      <c r="E75" s="291">
        <v>1</v>
      </c>
      <c r="F75" s="292" t="s">
        <v>4</v>
      </c>
      <c r="G75" s="280">
        <v>3</v>
      </c>
      <c r="H75" s="315" t="str">
        <f>Global!H75</f>
        <v>Portugal</v>
      </c>
      <c r="I75" s="283" t="str">
        <f>IF(OR(E75="",G75=""),"",IF(E75&gt;G75,"L",IF(G75&gt;E75,"V","E")))</f>
        <v>V</v>
      </c>
      <c r="J75" s="284"/>
      <c r="K75" s="285">
        <f>IF(Global!E75="","",Global!E75)</f>
        <v>1</v>
      </c>
      <c r="L75" s="285">
        <f>IF(Global!G75="","",Global!G75)</f>
        <v>0</v>
      </c>
      <c r="M75" s="296" t="str">
        <f t="shared" si="19"/>
        <v>L</v>
      </c>
      <c r="N75" s="287">
        <f>IF(M75="","",IF(AND(E75=K75,L75=G75),CTOSPuntosPorMarcador,0)+IF(M75=I75,CTOSPuntosPorGanador,0)+IF(E75-G75=K75-L75,CTOSPuntosPorDiferencia,0))</f>
        <v>0</v>
      </c>
      <c r="O75" s="166"/>
      <c r="P75" s="166"/>
      <c r="Q75" s="166"/>
      <c r="R75" s="166"/>
      <c r="S75" s="166"/>
    </row>
    <row r="76" spans="1:19" s="158" customFormat="1" ht="30.95" customHeight="1" thickBot="1" x14ac:dyDescent="0.25">
      <c r="A76" s="276">
        <f>Global!A76</f>
        <v>44905</v>
      </c>
      <c r="B76" s="306">
        <f>Global!B76</f>
        <v>0.54166666666666663</v>
      </c>
      <c r="C76" s="289">
        <f>Global!C76</f>
        <v>60</v>
      </c>
      <c r="D76" s="292" t="str">
        <f>Global!D76</f>
        <v>Francia (France)</v>
      </c>
      <c r="E76" s="291">
        <v>1</v>
      </c>
      <c r="F76" s="292" t="s">
        <v>4</v>
      </c>
      <c r="G76" s="280">
        <v>0</v>
      </c>
      <c r="H76" s="315" t="str">
        <f>Global!H76</f>
        <v>Inglaterra (England)</v>
      </c>
      <c r="I76" s="283" t="str">
        <f>IF(OR(E76="",G76=""),"",IF(E76&gt;G76,"L",IF(G76&gt;E76,"V","E")))</f>
        <v>L</v>
      </c>
      <c r="J76" s="284"/>
      <c r="K76" s="285">
        <f>IF(Global!E76="","",Global!E76)</f>
        <v>2</v>
      </c>
      <c r="L76" s="285">
        <f>IF(Global!G76="","",Global!G76)</f>
        <v>1</v>
      </c>
      <c r="M76" s="296" t="str">
        <f t="shared" si="19"/>
        <v>L</v>
      </c>
      <c r="N76" s="287">
        <f>IF(M76="","",IF(AND(E76=K76,L76=G76),CTOSPuntosPorMarcador,0)+IF(M76=I76,CTOSPuntosPorGanador,0)+IF(E76-G76=K76-L76,CTOSPuntosPorDiferencia,0))</f>
        <v>6</v>
      </c>
      <c r="O76" s="166"/>
      <c r="P76" s="166"/>
      <c r="Q76" s="166"/>
      <c r="R76" s="166"/>
      <c r="S76" s="166"/>
    </row>
    <row r="77" spans="1:19" s="158" customFormat="1" ht="17.25" customHeight="1" thickBot="1" x14ac:dyDescent="0.25">
      <c r="A77" s="297" t="str">
        <f>Global!A77</f>
        <v>SEMIFINALES (Semifinals)</v>
      </c>
      <c r="B77" s="298"/>
      <c r="C77" s="299"/>
      <c r="D77" s="298"/>
      <c r="E77" s="300"/>
      <c r="F77" s="298"/>
      <c r="G77" s="300"/>
      <c r="H77" s="298"/>
      <c r="I77" s="301"/>
      <c r="J77" s="117"/>
      <c r="K77" s="302"/>
      <c r="L77" s="302"/>
      <c r="M77" s="303" t="str">
        <f t="shared" si="19"/>
        <v/>
      </c>
      <c r="N77" s="304"/>
      <c r="O77" s="166"/>
      <c r="P77" s="166"/>
      <c r="Q77" s="166"/>
      <c r="R77" s="166"/>
      <c r="S77" s="166"/>
    </row>
    <row r="78" spans="1:19" s="158" customFormat="1" ht="30.95" customHeight="1" thickBot="1" x14ac:dyDescent="0.25">
      <c r="A78" s="276">
        <f>Global!A78</f>
        <v>44908</v>
      </c>
      <c r="B78" s="305">
        <f>Global!B78</f>
        <v>0.54166666666666663</v>
      </c>
      <c r="C78" s="278">
        <f>Global!C78</f>
        <v>61</v>
      </c>
      <c r="D78" s="281" t="str">
        <f>Global!D78</f>
        <v>Croacia</v>
      </c>
      <c r="E78" s="280">
        <v>2</v>
      </c>
      <c r="F78" s="281" t="s">
        <v>4</v>
      </c>
      <c r="G78" s="280">
        <v>1</v>
      </c>
      <c r="H78" s="314" t="str">
        <f>Global!H78</f>
        <v>Argentina</v>
      </c>
      <c r="I78" s="283" t="str">
        <f>IF(OR(E78="",G78=""),"",IF(E78&gt;G78,"L",IF(G78&gt;E78,"V","E")))</f>
        <v>L</v>
      </c>
      <c r="J78" s="284"/>
      <c r="K78" s="285">
        <f>IF(Global!E78="","",Global!E78)</f>
        <v>0</v>
      </c>
      <c r="L78" s="285">
        <f>IF(Global!G78="","",Global!G78)</f>
        <v>3</v>
      </c>
      <c r="M78" s="296" t="str">
        <f t="shared" si="19"/>
        <v>V</v>
      </c>
      <c r="N78" s="287">
        <f>IF(M78="","",IF(AND(E78=K78,L78=G78),SEMIPuntosPorMarcador,0)+IF(M78=I78,SEMIPuntosPorGanador,0)+IF(E78-G78=K78-L78,SEMIPuntosPorDiferencia,0))</f>
        <v>0</v>
      </c>
      <c r="O78" s="166"/>
      <c r="P78" s="166"/>
      <c r="Q78" s="166"/>
      <c r="R78" s="166"/>
      <c r="S78" s="166"/>
    </row>
    <row r="79" spans="1:19" s="158" customFormat="1" ht="30.95" customHeight="1" thickBot="1" x14ac:dyDescent="0.25">
      <c r="A79" s="276">
        <f>Global!A79</f>
        <v>44909</v>
      </c>
      <c r="B79" s="306">
        <f>Global!B79</f>
        <v>0.54166666666666663</v>
      </c>
      <c r="C79" s="289">
        <f>Global!C79</f>
        <v>62</v>
      </c>
      <c r="D79" s="292" t="str">
        <f>Global!D79</f>
        <v>Marruecos (Morocco)</v>
      </c>
      <c r="E79" s="291">
        <v>0</v>
      </c>
      <c r="F79" s="292" t="s">
        <v>4</v>
      </c>
      <c r="G79" s="291">
        <v>0</v>
      </c>
      <c r="H79" s="315" t="str">
        <f>Global!H79</f>
        <v>Francia (France)</v>
      </c>
      <c r="I79" s="283" t="str">
        <f>IF(OR(E79="",G79=""),"",IF(E79&gt;G79,"L",IF(G79&gt;E79,"V","E")))</f>
        <v>E</v>
      </c>
      <c r="J79" s="284"/>
      <c r="K79" s="285">
        <f>IF(Global!E79="","",Global!E79)</f>
        <v>0</v>
      </c>
      <c r="L79" s="285">
        <f>IF(Global!G79="","",Global!G79)</f>
        <v>2</v>
      </c>
      <c r="M79" s="296" t="str">
        <f t="shared" si="19"/>
        <v>V</v>
      </c>
      <c r="N79" s="287">
        <f>IF(M79="","",IF(AND(E79=K79,L79=G79),SEMIPuntosPorMarcador,0)+IF(M79=I79,SEMIPuntosPorGanador,0)+IF(E79-G79=K79-L79,SEMIPuntosPorDiferencia,0))</f>
        <v>0</v>
      </c>
      <c r="O79" s="166"/>
      <c r="P79" s="166"/>
      <c r="Q79" s="166"/>
      <c r="R79" s="166"/>
      <c r="S79" s="166"/>
    </row>
    <row r="80" spans="1:19" s="158" customFormat="1" ht="17.25" customHeight="1" thickBot="1" x14ac:dyDescent="0.25">
      <c r="A80" s="297" t="str">
        <f>Global!A80</f>
        <v>TERCER PUESTO (Third Place)</v>
      </c>
      <c r="B80" s="312"/>
      <c r="C80" s="313"/>
      <c r="D80" s="298"/>
      <c r="E80" s="300"/>
      <c r="F80" s="298"/>
      <c r="G80" s="300"/>
      <c r="H80" s="298"/>
      <c r="I80" s="301"/>
      <c r="J80" s="117"/>
      <c r="K80" s="302"/>
      <c r="L80" s="302"/>
      <c r="M80" s="303" t="str">
        <f t="shared" si="19"/>
        <v/>
      </c>
      <c r="N80" s="304"/>
      <c r="O80" s="166"/>
      <c r="P80" s="166"/>
      <c r="Q80" s="166"/>
      <c r="R80" s="166"/>
      <c r="S80" s="166"/>
    </row>
    <row r="81" spans="1:19" s="158" customFormat="1" ht="30.95" customHeight="1" thickBot="1" x14ac:dyDescent="0.25">
      <c r="A81" s="276">
        <f>Global!A81</f>
        <v>44912</v>
      </c>
      <c r="B81" s="305">
        <f>Global!B81</f>
        <v>0.375</v>
      </c>
      <c r="C81" s="278">
        <f>Global!C81</f>
        <v>63</v>
      </c>
      <c r="D81" s="281" t="str">
        <f>Global!D81</f>
        <v>Croacia</v>
      </c>
      <c r="E81" s="280">
        <v>4</v>
      </c>
      <c r="F81" s="281" t="s">
        <v>4</v>
      </c>
      <c r="G81" s="280">
        <v>2</v>
      </c>
      <c r="H81" s="314" t="str">
        <f>Global!H81</f>
        <v>Marruecos (Morocco)</v>
      </c>
      <c r="I81" s="283" t="str">
        <f>IF(OR(E81="",G81=""),"",IF(E81&gt;G81,"L",IF(G81&gt;E81,"V","E")))</f>
        <v>L</v>
      </c>
      <c r="J81" s="284"/>
      <c r="K81" s="285">
        <f>IF(Global!E81="","",Global!E81)</f>
        <v>2</v>
      </c>
      <c r="L81" s="285">
        <f>IF(Global!G81="","",Global!G81)</f>
        <v>1</v>
      </c>
      <c r="M81" s="296" t="str">
        <f t="shared" si="19"/>
        <v>L</v>
      </c>
      <c r="N81" s="287">
        <f>IF(M81="","",IF(AND(E81=K81,L81=G81),TERCPuntosPorMarcador,0)+IF(M81=I81,TERCPuntosPorGanador,0)+IF(E81-G81=K81-L81,TERCPuntosPorDiferencia,0))</f>
        <v>8</v>
      </c>
      <c r="O81" s="166"/>
      <c r="P81" s="166"/>
      <c r="Q81" s="166"/>
      <c r="R81" s="166"/>
      <c r="S81" s="166"/>
    </row>
    <row r="82" spans="1:19" s="158" customFormat="1" ht="17.25" customHeight="1" thickBot="1" x14ac:dyDescent="0.25">
      <c r="A82" s="297" t="str">
        <f>Global!A82</f>
        <v>FINAL</v>
      </c>
      <c r="B82" s="298"/>
      <c r="C82" s="299"/>
      <c r="D82" s="298"/>
      <c r="E82" s="300"/>
      <c r="F82" s="298"/>
      <c r="G82" s="300"/>
      <c r="H82" s="298"/>
      <c r="I82" s="301"/>
      <c r="J82" s="117"/>
      <c r="K82" s="302"/>
      <c r="L82" s="302"/>
      <c r="M82" s="303" t="str">
        <f t="shared" si="19"/>
        <v/>
      </c>
      <c r="N82" s="304"/>
      <c r="O82" s="166"/>
      <c r="P82" s="166"/>
      <c r="Q82" s="166"/>
      <c r="R82" s="166"/>
      <c r="S82" s="166"/>
    </row>
    <row r="83" spans="1:19" s="158" customFormat="1" ht="30.95" customHeight="1" thickBot="1" x14ac:dyDescent="0.25">
      <c r="A83" s="276">
        <f>Global!A83</f>
        <v>44913</v>
      </c>
      <c r="B83" s="316">
        <f>Global!B83</f>
        <v>0.375</v>
      </c>
      <c r="C83" s="317">
        <f>Global!C83</f>
        <v>64</v>
      </c>
      <c r="D83" s="318" t="str">
        <f>Global!D83</f>
        <v>Argentina</v>
      </c>
      <c r="E83" s="280">
        <v>1</v>
      </c>
      <c r="F83" s="318" t="s">
        <v>4</v>
      </c>
      <c r="G83" s="280">
        <v>0</v>
      </c>
      <c r="H83" s="319" t="str">
        <f>Global!H83</f>
        <v>Francia (France)</v>
      </c>
      <c r="I83" s="283" t="str">
        <f>IF(OR(E83="",G83=""),"",IF(E83&gt;G83,"L",IF(G83&gt;E83,"V","E")))</f>
        <v>L</v>
      </c>
      <c r="J83" s="311"/>
      <c r="K83" s="320">
        <f>IF(Global!E83="","",Global!E83)</f>
        <v>2</v>
      </c>
      <c r="L83" s="320">
        <f>IF(Global!G83="","",Global!G83)</f>
        <v>2</v>
      </c>
      <c r="M83" s="286" t="str">
        <f t="shared" si="19"/>
        <v>E</v>
      </c>
      <c r="N83" s="287">
        <f>IF(M83="","",IF(AND(E83=K83,L83=G83),FINALPuntosPorMarcador,0)+IF(M83=I83,FINALPuntosPorGanador,0)+IF(E83-G83=K83-L83,FINALPuntosPorDiferencia,0))</f>
        <v>0</v>
      </c>
      <c r="O83" s="166"/>
      <c r="P83" s="166"/>
      <c r="Q83" s="166"/>
      <c r="R83" s="166"/>
      <c r="S83" s="166"/>
    </row>
    <row r="84" spans="1:19" ht="17.25" customHeight="1" x14ac:dyDescent="0.2">
      <c r="A84" s="262"/>
      <c r="B84" s="263"/>
      <c r="C84" s="264"/>
      <c r="D84" s="196"/>
      <c r="E84" s="192"/>
      <c r="F84" s="196"/>
      <c r="G84" s="192"/>
      <c r="H84" s="196"/>
      <c r="I84" s="195"/>
      <c r="J84" s="29"/>
      <c r="K84" s="198"/>
      <c r="L84" s="198"/>
      <c r="M84" s="265" t="s">
        <v>22</v>
      </c>
      <c r="N84" s="266">
        <f>SUM(N8:N83)</f>
        <v>72</v>
      </c>
      <c r="O84" s="161"/>
      <c r="P84" s="161"/>
      <c r="Q84" s="161"/>
      <c r="R84" s="161"/>
      <c r="S84" s="161"/>
    </row>
    <row r="85" spans="1:19" s="10" customFormat="1" ht="17.25" customHeight="1" x14ac:dyDescent="0.2">
      <c r="A85" s="87" t="str">
        <f>Global!A85</f>
        <v>FASE DE GRUPOS</v>
      </c>
      <c r="B85" s="88"/>
      <c r="C85" s="89"/>
      <c r="D85" s="90"/>
      <c r="E85" s="267"/>
      <c r="F85" s="90"/>
      <c r="G85" s="267"/>
      <c r="H85" s="92"/>
      <c r="I85" s="81"/>
      <c r="J85" s="30"/>
      <c r="K85" s="189"/>
      <c r="L85" s="189"/>
      <c r="M85" s="189"/>
      <c r="N85" s="189"/>
      <c r="O85" s="82"/>
      <c r="P85" s="82"/>
      <c r="Q85" s="82"/>
      <c r="R85" s="82"/>
      <c r="S85" s="82"/>
    </row>
    <row r="86" spans="1:19" ht="17.25" customHeight="1" x14ac:dyDescent="0.2">
      <c r="A86" s="83" t="str">
        <f>Global!A86</f>
        <v>Puntos por Marcador Atinado</v>
      </c>
      <c r="B86" s="83"/>
      <c r="C86" s="93"/>
      <c r="D86" s="83"/>
      <c r="E86" s="94">
        <f>Global!E86</f>
        <v>1</v>
      </c>
      <c r="F86" s="53"/>
      <c r="G86" s="268"/>
      <c r="H86" s="53"/>
      <c r="I86" s="57"/>
      <c r="J86" s="30"/>
      <c r="K86" s="167"/>
      <c r="L86" s="167"/>
      <c r="M86" s="167"/>
      <c r="N86" s="167"/>
      <c r="O86" s="167"/>
      <c r="P86" s="167"/>
      <c r="Q86" s="167"/>
      <c r="R86" s="167"/>
      <c r="S86" s="167"/>
    </row>
    <row r="87" spans="1:19" ht="17.25" customHeight="1" x14ac:dyDescent="0.2">
      <c r="A87" s="83" t="str">
        <f>Global!A87</f>
        <v>Puntos por Ganador/Empate Atinado</v>
      </c>
      <c r="B87" s="83"/>
      <c r="C87" s="93"/>
      <c r="D87" s="85"/>
      <c r="E87" s="94">
        <f>Global!E87</f>
        <v>1</v>
      </c>
      <c r="F87" s="53"/>
      <c r="G87" s="268"/>
      <c r="H87" s="53"/>
      <c r="I87" s="57"/>
      <c r="J87" s="30"/>
      <c r="K87" s="167"/>
      <c r="L87" s="167"/>
      <c r="M87" s="167"/>
      <c r="N87" s="167"/>
      <c r="O87" s="167"/>
      <c r="P87" s="167"/>
      <c r="Q87" s="167"/>
      <c r="R87" s="167"/>
      <c r="S87" s="167"/>
    </row>
    <row r="88" spans="1:19" ht="17.25" customHeight="1" x14ac:dyDescent="0.2">
      <c r="A88" s="83" t="str">
        <f>Global!A88</f>
        <v>Puntos por Ganador y Diferencia de Goles Atinado</v>
      </c>
      <c r="B88" s="84"/>
      <c r="C88" s="84"/>
      <c r="D88" s="85"/>
      <c r="E88" s="94">
        <f>Global!E88</f>
        <v>1</v>
      </c>
      <c r="F88" s="53"/>
      <c r="G88" s="268"/>
      <c r="H88" s="53"/>
      <c r="I88" s="57"/>
      <c r="J88" s="30"/>
      <c r="K88" s="167"/>
      <c r="L88" s="167"/>
      <c r="M88" s="167"/>
      <c r="N88" s="167"/>
      <c r="O88" s="167"/>
      <c r="P88" s="167"/>
      <c r="Q88" s="167"/>
      <c r="R88" s="167"/>
      <c r="S88" s="167"/>
    </row>
    <row r="89" spans="1:19" ht="17.25" customHeight="1" x14ac:dyDescent="0.2">
      <c r="A89" s="83"/>
      <c r="B89" s="84"/>
      <c r="C89" s="84"/>
      <c r="D89" s="85"/>
      <c r="E89" s="269"/>
      <c r="F89" s="53"/>
      <c r="G89" s="268"/>
      <c r="H89" s="53"/>
      <c r="I89" s="57"/>
      <c r="J89" s="30"/>
      <c r="K89" s="167"/>
      <c r="L89" s="167"/>
      <c r="M89" s="167"/>
      <c r="N89" s="167"/>
      <c r="O89" s="167"/>
      <c r="P89" s="167"/>
      <c r="Q89" s="167"/>
      <c r="R89" s="167"/>
      <c r="S89" s="167"/>
    </row>
    <row r="90" spans="1:19" ht="17.25" customHeight="1" x14ac:dyDescent="0.2">
      <c r="A90" s="87" t="str">
        <f>Global!A90</f>
        <v>OCTAVOS DE FINAL</v>
      </c>
      <c r="B90" s="55"/>
      <c r="C90" s="55"/>
      <c r="D90" s="53"/>
      <c r="E90" s="268"/>
      <c r="F90" s="53"/>
      <c r="G90" s="268"/>
      <c r="H90" s="53"/>
      <c r="I90" s="57"/>
      <c r="J90" s="30"/>
      <c r="K90" s="167"/>
      <c r="L90" s="167"/>
      <c r="M90" s="167"/>
      <c r="N90" s="167"/>
      <c r="O90" s="167"/>
      <c r="P90" s="167"/>
      <c r="Q90" s="167"/>
      <c r="R90" s="167"/>
      <c r="S90" s="167"/>
    </row>
    <row r="91" spans="1:19" ht="17.25" customHeight="1" x14ac:dyDescent="0.2">
      <c r="A91" s="83" t="str">
        <f>Global!A91</f>
        <v>Puntos por Marcador Atinado</v>
      </c>
      <c r="B91" s="83"/>
      <c r="C91" s="93"/>
      <c r="D91" s="83"/>
      <c r="E91" s="94">
        <f>Global!E91</f>
        <v>1</v>
      </c>
      <c r="F91" s="53"/>
      <c r="G91" s="268"/>
      <c r="H91" s="53"/>
      <c r="I91" s="57"/>
      <c r="J91" s="30"/>
      <c r="K91" s="167"/>
      <c r="L91" s="167"/>
      <c r="M91" s="167"/>
      <c r="N91" s="167"/>
      <c r="O91" s="167"/>
      <c r="P91" s="167"/>
      <c r="Q91" s="167"/>
      <c r="R91" s="167"/>
      <c r="S91" s="167"/>
    </row>
    <row r="92" spans="1:19" ht="17.25" customHeight="1" x14ac:dyDescent="0.2">
      <c r="A92" s="83" t="str">
        <f>Global!A92</f>
        <v>Puntos por Ganador/Empate Atinado</v>
      </c>
      <c r="B92" s="83"/>
      <c r="C92" s="93"/>
      <c r="D92" s="85"/>
      <c r="E92" s="94">
        <f>Global!E92</f>
        <v>3</v>
      </c>
      <c r="F92" s="53"/>
      <c r="G92" s="268"/>
      <c r="H92" s="53"/>
      <c r="I92" s="57"/>
      <c r="J92" s="30"/>
      <c r="K92" s="167"/>
      <c r="L92" s="167"/>
      <c r="M92" s="167"/>
      <c r="N92" s="167"/>
      <c r="O92" s="167"/>
      <c r="P92" s="167"/>
      <c r="Q92" s="167"/>
      <c r="R92" s="167"/>
      <c r="S92" s="167"/>
    </row>
    <row r="93" spans="1:19" ht="17.25" customHeight="1" x14ac:dyDescent="0.2">
      <c r="A93" s="83" t="str">
        <f>Global!A93</f>
        <v>Puntos por Ganador y Diferencia de Goles Atinado</v>
      </c>
      <c r="B93" s="84"/>
      <c r="C93" s="84"/>
      <c r="D93" s="85"/>
      <c r="E93" s="94">
        <f>Global!E93</f>
        <v>1</v>
      </c>
      <c r="F93" s="53"/>
      <c r="G93" s="268"/>
      <c r="H93" s="53"/>
      <c r="I93" s="57"/>
      <c r="J93" s="30"/>
      <c r="K93" s="167"/>
      <c r="L93" s="167"/>
      <c r="M93" s="167"/>
      <c r="N93" s="167"/>
      <c r="O93" s="167"/>
      <c r="P93" s="167"/>
      <c r="Q93" s="167"/>
      <c r="R93" s="167"/>
      <c r="S93" s="167"/>
    </row>
    <row r="94" spans="1:19" ht="17.25" customHeight="1" x14ac:dyDescent="0.2">
      <c r="A94" s="54"/>
      <c r="B94" s="55"/>
      <c r="C94" s="55"/>
      <c r="D94" s="53"/>
      <c r="E94" s="268"/>
      <c r="F94" s="53"/>
      <c r="G94" s="268"/>
      <c r="H94" s="53"/>
      <c r="I94" s="57"/>
      <c r="J94" s="30"/>
      <c r="K94" s="167"/>
      <c r="L94" s="167"/>
      <c r="M94" s="167"/>
      <c r="N94" s="167"/>
      <c r="O94" s="167"/>
      <c r="P94" s="167"/>
      <c r="Q94" s="167"/>
      <c r="R94" s="167"/>
      <c r="S94" s="167"/>
    </row>
    <row r="95" spans="1:19" ht="17.25" customHeight="1" x14ac:dyDescent="0.2">
      <c r="A95" s="87" t="str">
        <f>Global!A95</f>
        <v>CUARTOS DE FINAL</v>
      </c>
      <c r="B95" s="55"/>
      <c r="C95" s="55"/>
      <c r="D95" s="53"/>
      <c r="E95" s="268"/>
      <c r="F95" s="53"/>
      <c r="G95" s="268"/>
      <c r="H95" s="53"/>
      <c r="I95" s="57"/>
      <c r="J95" s="30"/>
      <c r="K95" s="167"/>
      <c r="L95" s="167"/>
      <c r="M95" s="167"/>
      <c r="N95" s="167"/>
      <c r="O95" s="167"/>
      <c r="P95" s="167"/>
      <c r="Q95" s="167"/>
      <c r="R95" s="167"/>
      <c r="S95" s="167"/>
    </row>
    <row r="96" spans="1:19" ht="17.25" customHeight="1" x14ac:dyDescent="0.2">
      <c r="A96" s="83" t="str">
        <f>Global!A96</f>
        <v>Puntos por Marcador Atinado</v>
      </c>
      <c r="B96" s="83"/>
      <c r="C96" s="93"/>
      <c r="D96" s="83"/>
      <c r="E96" s="94">
        <f>Global!E96</f>
        <v>1</v>
      </c>
      <c r="F96" s="53"/>
      <c r="G96" s="268"/>
      <c r="H96" s="53"/>
      <c r="I96" s="57"/>
      <c r="J96" s="30"/>
      <c r="K96" s="167"/>
      <c r="L96" s="167"/>
      <c r="M96" s="167"/>
      <c r="N96" s="167"/>
      <c r="O96" s="167"/>
      <c r="P96" s="167"/>
      <c r="Q96" s="167"/>
      <c r="R96" s="167"/>
      <c r="S96" s="167"/>
    </row>
    <row r="97" spans="1:19" ht="17.25" customHeight="1" x14ac:dyDescent="0.2">
      <c r="A97" s="83" t="str">
        <f>Global!A97</f>
        <v>Puntos por Ganador/Empate Atinado</v>
      </c>
      <c r="B97" s="83"/>
      <c r="C97" s="93"/>
      <c r="D97" s="85"/>
      <c r="E97" s="94">
        <f>Global!E97</f>
        <v>5</v>
      </c>
      <c r="F97" s="53"/>
      <c r="G97" s="268"/>
      <c r="H97" s="53"/>
      <c r="I97" s="57"/>
      <c r="J97" s="30"/>
      <c r="K97" s="167"/>
      <c r="L97" s="167"/>
      <c r="M97" s="167"/>
      <c r="N97" s="167"/>
      <c r="O97" s="167"/>
      <c r="P97" s="167"/>
      <c r="Q97" s="167"/>
      <c r="R97" s="167"/>
      <c r="S97" s="167"/>
    </row>
    <row r="98" spans="1:19" ht="17.25" customHeight="1" x14ac:dyDescent="0.2">
      <c r="A98" s="83" t="str">
        <f>Global!A98</f>
        <v>Puntos por Ganador y Diferencia de Goles Atinado</v>
      </c>
      <c r="B98" s="84"/>
      <c r="C98" s="84"/>
      <c r="D98" s="85"/>
      <c r="E98" s="94">
        <f>Global!E98</f>
        <v>1</v>
      </c>
      <c r="F98" s="53"/>
      <c r="G98" s="268"/>
      <c r="H98" s="53"/>
      <c r="I98" s="57"/>
      <c r="J98" s="30"/>
      <c r="K98" s="167"/>
      <c r="L98" s="167"/>
      <c r="M98" s="167"/>
      <c r="N98" s="167"/>
      <c r="O98" s="167"/>
      <c r="P98" s="167"/>
      <c r="Q98" s="167"/>
      <c r="R98" s="167"/>
      <c r="S98" s="167"/>
    </row>
    <row r="99" spans="1:19" ht="17.25" customHeight="1" x14ac:dyDescent="0.2">
      <c r="A99" s="54"/>
      <c r="B99" s="55"/>
      <c r="C99" s="55"/>
      <c r="D99" s="53"/>
      <c r="E99" s="268"/>
      <c r="F99" s="53"/>
      <c r="G99" s="268"/>
      <c r="H99" s="53"/>
      <c r="I99" s="57"/>
      <c r="J99" s="30"/>
      <c r="K99" s="167"/>
      <c r="L99" s="167"/>
      <c r="M99" s="167"/>
      <c r="N99" s="167"/>
      <c r="O99" s="167"/>
      <c r="P99" s="167"/>
      <c r="Q99" s="167"/>
      <c r="R99" s="167"/>
      <c r="S99" s="167"/>
    </row>
    <row r="100" spans="1:19" ht="17.25" customHeight="1" x14ac:dyDescent="0.2">
      <c r="A100" s="87" t="str">
        <f>Global!A100</f>
        <v>SEMIFINAL</v>
      </c>
      <c r="B100" s="55"/>
      <c r="C100" s="55"/>
      <c r="D100" s="53"/>
      <c r="E100" s="268"/>
      <c r="F100" s="53"/>
      <c r="G100" s="268"/>
      <c r="H100" s="53"/>
      <c r="I100" s="57"/>
      <c r="J100" s="30"/>
      <c r="K100" s="167"/>
      <c r="L100" s="167"/>
      <c r="M100" s="167"/>
      <c r="N100" s="167"/>
      <c r="O100" s="167"/>
      <c r="P100" s="167"/>
      <c r="Q100" s="167"/>
      <c r="R100" s="167"/>
      <c r="S100" s="167"/>
    </row>
    <row r="101" spans="1:19" ht="17.25" customHeight="1" x14ac:dyDescent="0.2">
      <c r="A101" s="83" t="str">
        <f>Global!A101</f>
        <v>Puntos por Marcador Atinado</v>
      </c>
      <c r="B101" s="83"/>
      <c r="C101" s="93"/>
      <c r="D101" s="83"/>
      <c r="E101" s="94">
        <f>Global!E101</f>
        <v>1</v>
      </c>
      <c r="F101" s="53"/>
      <c r="G101" s="268"/>
      <c r="H101" s="53"/>
      <c r="I101" s="57"/>
      <c r="J101" s="30"/>
      <c r="K101" s="167"/>
      <c r="L101" s="167"/>
      <c r="M101" s="167"/>
      <c r="N101" s="167"/>
      <c r="O101" s="167"/>
      <c r="P101" s="167"/>
      <c r="Q101" s="167"/>
      <c r="R101" s="167"/>
      <c r="S101" s="167"/>
    </row>
    <row r="102" spans="1:19" ht="17.25" customHeight="1" x14ac:dyDescent="0.2">
      <c r="A102" s="83" t="str">
        <f>Global!A102</f>
        <v>Puntos por Ganador/Empate Atinado</v>
      </c>
      <c r="B102" s="83"/>
      <c r="C102" s="93"/>
      <c r="D102" s="85"/>
      <c r="E102" s="94">
        <f>Global!E102</f>
        <v>7</v>
      </c>
      <c r="F102" s="53"/>
      <c r="G102" s="268"/>
      <c r="H102" s="53"/>
      <c r="I102" s="57"/>
      <c r="J102" s="30"/>
      <c r="K102" s="167"/>
      <c r="L102" s="167"/>
      <c r="M102" s="167"/>
      <c r="N102" s="167"/>
      <c r="O102" s="167"/>
      <c r="P102" s="167"/>
      <c r="Q102" s="167"/>
      <c r="R102" s="167"/>
      <c r="S102" s="167"/>
    </row>
    <row r="103" spans="1:19" ht="17.25" customHeight="1" x14ac:dyDescent="0.2">
      <c r="A103" s="83" t="str">
        <f>Global!A103</f>
        <v>Puntos por Ganador y Diferencia de Goles Atinado</v>
      </c>
      <c r="B103" s="84"/>
      <c r="C103" s="84"/>
      <c r="D103" s="85"/>
      <c r="E103" s="94">
        <f>Global!E103</f>
        <v>1</v>
      </c>
      <c r="F103" s="53"/>
      <c r="G103" s="268"/>
      <c r="H103" s="53"/>
      <c r="I103" s="57"/>
      <c r="J103" s="30"/>
      <c r="K103" s="167"/>
      <c r="L103" s="167"/>
      <c r="M103" s="167"/>
      <c r="N103" s="167"/>
      <c r="O103" s="167"/>
      <c r="P103" s="167"/>
      <c r="Q103" s="167"/>
      <c r="R103" s="167"/>
      <c r="S103" s="167"/>
    </row>
    <row r="104" spans="1:19" ht="17.25" customHeight="1" x14ac:dyDescent="0.2">
      <c r="A104" s="54"/>
      <c r="B104" s="55"/>
      <c r="C104" s="55"/>
      <c r="D104" s="53"/>
      <c r="E104" s="268"/>
      <c r="F104" s="53"/>
      <c r="G104" s="268"/>
      <c r="H104" s="53"/>
      <c r="I104" s="57"/>
      <c r="J104" s="30"/>
      <c r="K104" s="167"/>
      <c r="L104" s="167"/>
      <c r="M104" s="167"/>
      <c r="N104" s="167"/>
      <c r="O104" s="167"/>
      <c r="P104" s="167"/>
      <c r="Q104" s="167"/>
      <c r="R104" s="167"/>
      <c r="S104" s="167"/>
    </row>
    <row r="105" spans="1:19" ht="17.25" customHeight="1" x14ac:dyDescent="0.2">
      <c r="A105" s="87" t="str">
        <f>Global!A105</f>
        <v>TERCER LUGAR</v>
      </c>
      <c r="B105" s="55"/>
      <c r="C105" s="55"/>
      <c r="D105" s="53"/>
      <c r="E105" s="268"/>
      <c r="F105" s="53"/>
      <c r="G105" s="268"/>
      <c r="H105" s="53"/>
      <c r="I105" s="57"/>
      <c r="J105" s="30"/>
      <c r="K105" s="167"/>
      <c r="L105" s="167"/>
      <c r="M105" s="167"/>
      <c r="N105" s="167"/>
      <c r="O105" s="167"/>
      <c r="P105" s="167"/>
      <c r="Q105" s="167"/>
      <c r="R105" s="167"/>
      <c r="S105" s="167"/>
    </row>
    <row r="106" spans="1:19" ht="17.25" customHeight="1" x14ac:dyDescent="0.2">
      <c r="A106" s="83" t="str">
        <f>Global!A106</f>
        <v>Puntos por Marcador Atinado</v>
      </c>
      <c r="B106" s="83"/>
      <c r="C106" s="93"/>
      <c r="D106" s="83"/>
      <c r="E106" s="94">
        <f>Global!E106</f>
        <v>1</v>
      </c>
      <c r="F106" s="53"/>
      <c r="G106" s="268"/>
      <c r="H106" s="53"/>
      <c r="I106" s="57"/>
      <c r="J106" s="30"/>
      <c r="K106" s="167"/>
      <c r="L106" s="167"/>
      <c r="M106" s="167"/>
      <c r="N106" s="167"/>
      <c r="O106" s="167"/>
      <c r="P106" s="167"/>
      <c r="Q106" s="167"/>
      <c r="R106" s="167"/>
      <c r="S106" s="167"/>
    </row>
    <row r="107" spans="1:19" ht="17.25" customHeight="1" x14ac:dyDescent="0.2">
      <c r="A107" s="83" t="str">
        <f>Global!A107</f>
        <v>Puntos por Ganador/Empate Atinado</v>
      </c>
      <c r="B107" s="83"/>
      <c r="C107" s="93"/>
      <c r="D107" s="85"/>
      <c r="E107" s="94">
        <f>Global!E107</f>
        <v>8</v>
      </c>
      <c r="F107" s="53"/>
      <c r="G107" s="268"/>
      <c r="H107" s="53"/>
      <c r="I107" s="57"/>
      <c r="J107" s="30"/>
      <c r="K107" s="167"/>
      <c r="L107" s="167"/>
      <c r="M107" s="167"/>
      <c r="N107" s="167"/>
      <c r="O107" s="167"/>
      <c r="P107" s="167"/>
      <c r="Q107" s="167"/>
      <c r="R107" s="167"/>
      <c r="S107" s="167"/>
    </row>
    <row r="108" spans="1:19" ht="17.25" customHeight="1" x14ac:dyDescent="0.2">
      <c r="A108" s="83" t="str">
        <f>Global!A108</f>
        <v>Puntos por Ganador y Diferencia de Goles Atinado</v>
      </c>
      <c r="B108" s="84"/>
      <c r="C108" s="84"/>
      <c r="D108" s="85"/>
      <c r="E108" s="94">
        <f>Global!E108</f>
        <v>1</v>
      </c>
      <c r="F108" s="53"/>
      <c r="G108" s="268"/>
      <c r="H108" s="53"/>
      <c r="I108" s="57"/>
      <c r="J108" s="30"/>
      <c r="K108" s="167"/>
      <c r="L108" s="167"/>
      <c r="M108" s="167"/>
      <c r="N108" s="167"/>
      <c r="O108" s="167"/>
      <c r="P108" s="167"/>
      <c r="Q108" s="167"/>
      <c r="R108" s="167"/>
      <c r="S108" s="167"/>
    </row>
    <row r="109" spans="1:19" ht="17.25" customHeight="1" x14ac:dyDescent="0.2">
      <c r="A109" s="83"/>
      <c r="B109" s="84"/>
      <c r="C109" s="84"/>
      <c r="D109" s="85"/>
      <c r="E109" s="94"/>
      <c r="F109" s="53"/>
      <c r="G109" s="268"/>
      <c r="H109" s="53"/>
      <c r="I109" s="57"/>
      <c r="J109" s="30"/>
      <c r="K109" s="167"/>
      <c r="L109" s="167"/>
      <c r="M109" s="167"/>
      <c r="N109" s="167"/>
      <c r="O109" s="167"/>
      <c r="P109" s="167"/>
      <c r="Q109" s="167"/>
      <c r="R109" s="167"/>
      <c r="S109" s="167"/>
    </row>
    <row r="110" spans="1:19" ht="17.25" customHeight="1" x14ac:dyDescent="0.2">
      <c r="A110" s="87" t="str">
        <f>Global!A110</f>
        <v>FINAL</v>
      </c>
      <c r="B110" s="55"/>
      <c r="C110" s="55"/>
      <c r="D110" s="53"/>
      <c r="E110" s="268"/>
      <c r="F110" s="53"/>
      <c r="G110" s="268"/>
      <c r="H110" s="53"/>
      <c r="I110" s="57"/>
      <c r="J110" s="30"/>
      <c r="K110" s="167"/>
      <c r="L110" s="167"/>
      <c r="M110" s="167"/>
      <c r="N110" s="167"/>
      <c r="O110" s="167"/>
      <c r="P110" s="167"/>
      <c r="Q110" s="167"/>
      <c r="R110" s="167"/>
      <c r="S110" s="167"/>
    </row>
    <row r="111" spans="1:19" ht="17.25" customHeight="1" x14ac:dyDescent="0.2">
      <c r="A111" s="83" t="str">
        <f>Global!A111</f>
        <v>Puntos por Marcador Atinado</v>
      </c>
      <c r="B111" s="83"/>
      <c r="C111" s="93"/>
      <c r="D111" s="83"/>
      <c r="E111" s="94">
        <f>Global!E111</f>
        <v>1</v>
      </c>
      <c r="F111" s="53"/>
      <c r="G111" s="268"/>
      <c r="H111" s="53"/>
      <c r="I111" s="57"/>
      <c r="J111" s="30"/>
      <c r="K111" s="167"/>
      <c r="L111" s="167"/>
      <c r="M111" s="167"/>
      <c r="N111" s="167"/>
      <c r="O111" s="167"/>
      <c r="P111" s="167"/>
      <c r="Q111" s="167"/>
      <c r="R111" s="167"/>
      <c r="S111" s="167"/>
    </row>
    <row r="112" spans="1:19" ht="17.25" customHeight="1" x14ac:dyDescent="0.2">
      <c r="A112" s="83" t="str">
        <f>Global!A112</f>
        <v>Puntos por Ganador/Empate Atinado</v>
      </c>
      <c r="B112" s="83"/>
      <c r="C112" s="93"/>
      <c r="D112" s="85"/>
      <c r="E112" s="94">
        <f>Global!E112</f>
        <v>10</v>
      </c>
      <c r="F112" s="53"/>
      <c r="G112" s="268"/>
      <c r="H112" s="53"/>
      <c r="I112" s="57"/>
      <c r="J112" s="30"/>
      <c r="K112" s="167"/>
      <c r="L112" s="167"/>
      <c r="M112" s="167"/>
      <c r="N112" s="167"/>
      <c r="O112" s="167"/>
      <c r="P112" s="167"/>
      <c r="Q112" s="167"/>
      <c r="R112" s="167"/>
      <c r="S112" s="167"/>
    </row>
    <row r="113" spans="1:19" ht="17.25" customHeight="1" x14ac:dyDescent="0.2">
      <c r="A113" s="83" t="str">
        <f>Global!A113</f>
        <v>Puntos por Ganador y Diferencia de Goles Atinado</v>
      </c>
      <c r="B113" s="84"/>
      <c r="C113" s="84"/>
      <c r="D113" s="85"/>
      <c r="E113" s="94">
        <f>Global!E113</f>
        <v>1</v>
      </c>
      <c r="F113" s="53"/>
      <c r="G113" s="268"/>
      <c r="H113" s="53"/>
      <c r="I113" s="57"/>
      <c r="J113" s="30"/>
      <c r="K113" s="167"/>
      <c r="L113" s="167"/>
      <c r="M113" s="167"/>
      <c r="N113" s="167"/>
      <c r="O113" s="167"/>
      <c r="P113" s="167"/>
      <c r="Q113" s="167"/>
      <c r="R113" s="167"/>
      <c r="S113" s="167"/>
    </row>
    <row r="114" spans="1:19" ht="17.25" customHeight="1" x14ac:dyDescent="0.2">
      <c r="A114" s="54"/>
      <c r="B114" s="55"/>
      <c r="C114" s="55"/>
      <c r="D114" s="53"/>
      <c r="E114" s="268"/>
      <c r="F114" s="53"/>
      <c r="G114" s="268"/>
      <c r="H114" s="53"/>
      <c r="I114" s="57"/>
      <c r="J114" s="30"/>
      <c r="K114" s="167"/>
      <c r="L114" s="167"/>
      <c r="M114" s="167"/>
      <c r="N114" s="167"/>
      <c r="O114" s="167"/>
      <c r="P114" s="167"/>
      <c r="Q114" s="167"/>
      <c r="R114" s="167"/>
      <c r="S114" s="167"/>
    </row>
    <row r="115" spans="1:19" ht="17.25" customHeight="1" x14ac:dyDescent="0.2">
      <c r="A115" s="54"/>
      <c r="B115" s="55"/>
      <c r="C115" s="55"/>
      <c r="D115" s="53"/>
      <c r="E115" s="268"/>
      <c r="F115" s="53"/>
      <c r="G115" s="268"/>
      <c r="H115" s="53"/>
      <c r="I115" s="57"/>
      <c r="J115" s="30"/>
      <c r="K115" s="167"/>
      <c r="L115" s="167"/>
      <c r="M115" s="167"/>
      <c r="N115" s="167"/>
      <c r="O115" s="167"/>
      <c r="P115" s="167"/>
      <c r="Q115" s="167"/>
      <c r="R115" s="167"/>
      <c r="S115" s="167"/>
    </row>
    <row r="116" spans="1:19" ht="17.25" customHeight="1" x14ac:dyDescent="0.2">
      <c r="A116" s="54"/>
      <c r="B116" s="55"/>
      <c r="C116" s="55"/>
      <c r="D116" s="53"/>
      <c r="E116" s="268"/>
      <c r="F116" s="53"/>
      <c r="G116" s="268"/>
      <c r="H116" s="53"/>
      <c r="I116" s="57"/>
      <c r="J116" s="30"/>
      <c r="K116" s="167"/>
      <c r="L116" s="167"/>
      <c r="M116" s="167"/>
      <c r="N116" s="167"/>
      <c r="O116" s="167"/>
      <c r="P116" s="167"/>
      <c r="Q116" s="167"/>
      <c r="R116" s="167"/>
      <c r="S116" s="167"/>
    </row>
    <row r="117" spans="1:19" ht="17.25" customHeight="1" x14ac:dyDescent="0.2">
      <c r="A117" s="54"/>
      <c r="B117" s="55"/>
      <c r="C117" s="55"/>
      <c r="D117" s="53"/>
      <c r="E117" s="268"/>
      <c r="F117" s="53"/>
      <c r="G117" s="268"/>
      <c r="H117" s="53"/>
      <c r="I117" s="57"/>
      <c r="J117" s="30"/>
      <c r="K117" s="167"/>
      <c r="L117" s="167"/>
      <c r="M117" s="167"/>
      <c r="N117" s="167"/>
      <c r="O117" s="167"/>
      <c r="P117" s="167"/>
      <c r="Q117" s="167"/>
      <c r="R117" s="167"/>
      <c r="S117" s="167"/>
    </row>
    <row r="118" spans="1:19" ht="17.25" customHeight="1" x14ac:dyDescent="0.2">
      <c r="A118" s="54"/>
      <c r="B118" s="55"/>
      <c r="C118" s="55"/>
      <c r="D118" s="53"/>
      <c r="E118" s="268"/>
      <c r="F118" s="53"/>
      <c r="G118" s="268"/>
      <c r="H118" s="53"/>
      <c r="I118" s="57"/>
      <c r="J118" s="30"/>
      <c r="K118" s="167"/>
      <c r="L118" s="167"/>
      <c r="M118" s="167"/>
      <c r="N118" s="167"/>
      <c r="O118" s="167"/>
      <c r="P118" s="167"/>
      <c r="Q118" s="167"/>
      <c r="R118" s="167"/>
      <c r="S118" s="167"/>
    </row>
    <row r="119" spans="1:19" ht="17.25" customHeight="1" x14ac:dyDescent="0.2">
      <c r="A119" s="54"/>
      <c r="B119" s="55"/>
      <c r="C119" s="55"/>
      <c r="D119" s="53"/>
      <c r="E119" s="268"/>
      <c r="F119" s="53"/>
      <c r="G119" s="268"/>
      <c r="H119" s="53"/>
      <c r="I119" s="57"/>
      <c r="J119" s="30"/>
      <c r="K119" s="167"/>
      <c r="L119" s="167"/>
      <c r="M119" s="167"/>
      <c r="N119" s="167"/>
      <c r="O119" s="167"/>
      <c r="P119" s="167"/>
      <c r="Q119" s="167"/>
      <c r="R119" s="167"/>
      <c r="S119" s="167"/>
    </row>
    <row r="120" spans="1:19" ht="17.25" customHeight="1" x14ac:dyDescent="0.2">
      <c r="A120" s="54"/>
      <c r="B120" s="55"/>
      <c r="C120" s="55"/>
      <c r="D120" s="53"/>
      <c r="E120" s="268"/>
      <c r="F120" s="53"/>
      <c r="G120" s="268"/>
      <c r="H120" s="53"/>
      <c r="I120" s="57"/>
      <c r="J120" s="30"/>
      <c r="K120" s="167"/>
      <c r="L120" s="167"/>
      <c r="M120" s="167"/>
      <c r="N120" s="167"/>
      <c r="O120" s="167"/>
      <c r="P120" s="167"/>
      <c r="Q120" s="167"/>
      <c r="R120" s="167"/>
      <c r="S120" s="167"/>
    </row>
  </sheetData>
  <sheetProtection sheet="1" objects="1" scenarios="1"/>
  <mergeCells count="3">
    <mergeCell ref="A1:N1"/>
    <mergeCell ref="B3:D3"/>
    <mergeCell ref="B4:D4"/>
  </mergeCells>
  <dataValidations count="1">
    <dataValidation type="whole" allowBlank="1" showInputMessage="1" showErrorMessage="1" sqref="E3:E85 E114:E120 E89:E90 E94:E95 E99:E100 E104:E105 E110" xr:uid="{D1AD16B7-0DCA-4753-91B0-1954D57973B7}">
      <formula1>0</formula1>
      <formula2>20</formula2>
    </dataValidation>
  </dataValidations>
  <hyperlinks>
    <hyperlink ref="A1:N1" location="Global!A1" display="Quiniela Mundial 2010" xr:uid="{D1F630C0-0BB5-485F-8292-E170F3B8F459}"/>
  </hyperlink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O120"/>
  <sheetViews>
    <sheetView topLeftCell="B1" zoomScaleNormal="100" workbookViewId="0">
      <selection activeCell="A2" sqref="A1:N1048576"/>
    </sheetView>
  </sheetViews>
  <sheetFormatPr defaultColWidth="9.140625" defaultRowHeight="17.25" customHeight="1" x14ac:dyDescent="0.2"/>
  <cols>
    <col min="1" max="1" width="12" style="270" customWidth="1"/>
    <col min="2" max="2" width="10.7109375" style="271" customWidth="1"/>
    <col min="3" max="3" width="6.85546875" style="271" bestFit="1" customWidth="1"/>
    <col min="4" max="4" width="12.42578125" style="157" customWidth="1"/>
    <col min="5" max="5" width="3.7109375" style="272" customWidth="1"/>
    <col min="6" max="6" width="5.42578125" style="157" customWidth="1"/>
    <col min="7" max="7" width="3.85546875" style="272" customWidth="1"/>
    <col min="8" max="8" width="13" style="157" customWidth="1"/>
    <col min="9" max="9" width="5.85546875" style="273" customWidth="1"/>
    <col min="10" max="10" width="3" style="10" customWidth="1"/>
    <col min="11" max="11" width="5" style="274" customWidth="1"/>
    <col min="12" max="12" width="5.28515625" style="274" customWidth="1"/>
    <col min="13" max="13" width="6.5703125" style="275" customWidth="1"/>
    <col min="14" max="14" width="7.7109375" style="10" bestFit="1" customWidth="1"/>
    <col min="15" max="16384" width="9.140625" style="157"/>
  </cols>
  <sheetData>
    <row r="1" spans="1:14" s="161" customFormat="1" ht="26.25" customHeight="1" x14ac:dyDescent="0.35">
      <c r="A1" s="352" t="s">
        <v>82</v>
      </c>
      <c r="B1" s="352"/>
      <c r="C1" s="352"/>
      <c r="D1" s="352"/>
      <c r="E1" s="352"/>
      <c r="F1" s="352"/>
      <c r="G1" s="352"/>
      <c r="H1" s="352"/>
      <c r="I1" s="352"/>
      <c r="J1" s="352"/>
      <c r="K1" s="352"/>
      <c r="L1" s="352"/>
      <c r="M1" s="352"/>
      <c r="N1" s="352"/>
    </row>
    <row r="2" spans="1:14" s="161" customFormat="1" ht="12.75" customHeight="1" x14ac:dyDescent="0.3">
      <c r="A2" s="28"/>
      <c r="B2" s="28"/>
      <c r="C2" s="28"/>
      <c r="D2" s="28"/>
      <c r="E2" s="1"/>
      <c r="F2" s="28"/>
      <c r="G2" s="1"/>
      <c r="H2" s="28"/>
      <c r="I2" s="28"/>
      <c r="J2" s="28"/>
      <c r="K2" s="33"/>
      <c r="L2" s="33"/>
      <c r="M2" s="28"/>
      <c r="N2" s="28"/>
    </row>
    <row r="3" spans="1:14" s="161" customFormat="1" ht="17.25" customHeight="1" x14ac:dyDescent="0.2">
      <c r="A3" s="191" t="s">
        <v>17</v>
      </c>
      <c r="B3" s="353" t="s">
        <v>151</v>
      </c>
      <c r="C3" s="353"/>
      <c r="D3" s="353"/>
      <c r="E3" s="192"/>
      <c r="F3" s="193"/>
      <c r="G3" s="192"/>
      <c r="H3" s="194"/>
      <c r="I3" s="195"/>
      <c r="J3" s="29"/>
      <c r="K3" s="34"/>
      <c r="L3" s="34"/>
      <c r="M3" s="196"/>
      <c r="N3" s="29"/>
    </row>
    <row r="4" spans="1:14" s="161" customFormat="1" ht="17.25" customHeight="1" thickBot="1" x14ac:dyDescent="0.25">
      <c r="A4" s="197" t="s">
        <v>18</v>
      </c>
      <c r="B4" s="321" t="s">
        <v>114</v>
      </c>
      <c r="C4" s="321"/>
      <c r="D4" s="321"/>
      <c r="E4" s="192"/>
      <c r="F4" s="196"/>
      <c r="G4" s="192"/>
      <c r="H4" s="196"/>
      <c r="I4" s="195"/>
      <c r="J4" s="29"/>
      <c r="K4" s="198"/>
      <c r="L4" s="198"/>
      <c r="M4" s="199"/>
      <c r="N4" s="29"/>
    </row>
    <row r="5" spans="1:14" s="161" customFormat="1" ht="17.25" customHeight="1" thickBot="1" x14ac:dyDescent="0.25">
      <c r="A5" s="197"/>
      <c r="B5" s="200"/>
      <c r="C5" s="200"/>
      <c r="D5" s="201"/>
      <c r="E5" s="192"/>
      <c r="F5" s="196"/>
      <c r="G5" s="192"/>
      <c r="H5" s="196"/>
      <c r="I5" s="195"/>
      <c r="J5" s="29"/>
      <c r="K5" s="202" t="s">
        <v>19</v>
      </c>
      <c r="L5" s="203"/>
      <c r="M5" s="204"/>
      <c r="N5" s="29"/>
    </row>
    <row r="6" spans="1:14" s="165" customFormat="1" ht="34.5" customHeight="1" thickBot="1" x14ac:dyDescent="0.25">
      <c r="A6" s="205" t="s">
        <v>0</v>
      </c>
      <c r="B6" s="206" t="s">
        <v>1</v>
      </c>
      <c r="C6" s="206" t="s">
        <v>25</v>
      </c>
      <c r="D6" s="207" t="s">
        <v>2</v>
      </c>
      <c r="E6" s="208"/>
      <c r="F6" s="209" t="s">
        <v>20</v>
      </c>
      <c r="G6" s="208"/>
      <c r="H6" s="209" t="s">
        <v>3</v>
      </c>
      <c r="I6" s="209" t="s">
        <v>21</v>
      </c>
      <c r="J6" s="210"/>
      <c r="K6" s="211" t="s">
        <v>109</v>
      </c>
      <c r="L6" s="211" t="s">
        <v>112</v>
      </c>
      <c r="M6" s="212" t="s">
        <v>110</v>
      </c>
      <c r="N6" s="213" t="s">
        <v>111</v>
      </c>
    </row>
    <row r="7" spans="1:14" s="161" customFormat="1" ht="17.25" customHeight="1" thickBot="1" x14ac:dyDescent="0.25">
      <c r="A7" s="214" t="str">
        <f>Global!A7</f>
        <v>GRUPO A (Group A)</v>
      </c>
      <c r="B7" s="215"/>
      <c r="C7" s="216"/>
      <c r="D7" s="215"/>
      <c r="E7" s="217"/>
      <c r="F7" s="215"/>
      <c r="G7" s="217"/>
      <c r="H7" s="215"/>
      <c r="I7" s="218"/>
      <c r="J7" s="77"/>
      <c r="K7" s="219"/>
      <c r="L7" s="219"/>
      <c r="M7" s="220"/>
      <c r="N7" s="221"/>
    </row>
    <row r="8" spans="1:14" s="166" customFormat="1" ht="30.95" customHeight="1" thickBot="1" x14ac:dyDescent="0.25">
      <c r="A8" s="276">
        <f>Global!A8</f>
        <v>44885</v>
      </c>
      <c r="B8" s="277">
        <f>Global!B8</f>
        <v>0.41666666666666669</v>
      </c>
      <c r="C8" s="278">
        <f>Global!C8</f>
        <v>1</v>
      </c>
      <c r="D8" s="279" t="str">
        <f>Global!D8</f>
        <v>Qatar</v>
      </c>
      <c r="E8" s="280">
        <v>0</v>
      </c>
      <c r="F8" s="281" t="s">
        <v>4</v>
      </c>
      <c r="G8" s="280">
        <v>2</v>
      </c>
      <c r="H8" s="282" t="str">
        <f>Global!H8</f>
        <v>Ecuador</v>
      </c>
      <c r="I8" s="283" t="str">
        <f t="shared" ref="I8:I13" si="0">IF(OR(E8="",G8=""),"",IF(E8&gt;G8,"L",IF(G8&gt;E8,"V","E")))</f>
        <v>V</v>
      </c>
      <c r="J8" s="284"/>
      <c r="K8" s="285">
        <f>IF(Global!E8="","",Global!E8)</f>
        <v>0</v>
      </c>
      <c r="L8" s="285">
        <f>IF(Global!G8="","",Global!G8)</f>
        <v>2</v>
      </c>
      <c r="M8" s="286" t="str">
        <f t="shared" ref="M8:M39" si="1">IF(OR(K8="",L8=""),"",IF(K8&gt;L8,"L",IF(L8&gt;K8,"V","E")))</f>
        <v>V</v>
      </c>
      <c r="N8" s="287">
        <f t="shared" ref="N8:N13" si="2">IF(M8="","",IF(AND(E8=K8,L8=G8),GPOSPuntosPorMarcador,0)+IF(M8=I8,GPOSPuntosPorGanador,0)+IF(E8-G8=K8-L8,GPOSPuntosPorDiferencia,0))</f>
        <v>3</v>
      </c>
    </row>
    <row r="9" spans="1:14" s="166" customFormat="1" ht="30.95" customHeight="1" thickBot="1" x14ac:dyDescent="0.25">
      <c r="A9" s="276">
        <f>Global!A9</f>
        <v>44886</v>
      </c>
      <c r="B9" s="288">
        <f>Global!B9</f>
        <v>0.41666666666666669</v>
      </c>
      <c r="C9" s="289">
        <f>Global!C9</f>
        <v>2</v>
      </c>
      <c r="D9" s="290" t="str">
        <f>Global!D9</f>
        <v>Senegal</v>
      </c>
      <c r="E9" s="291">
        <v>1</v>
      </c>
      <c r="F9" s="292" t="s">
        <v>4</v>
      </c>
      <c r="G9" s="291">
        <v>3</v>
      </c>
      <c r="H9" s="293" t="str">
        <f>Global!H9</f>
        <v>Holanda (Holland)</v>
      </c>
      <c r="I9" s="283" t="str">
        <f t="shared" si="0"/>
        <v>V</v>
      </c>
      <c r="J9" s="284"/>
      <c r="K9" s="285">
        <f>IF(Global!E9="","",Global!E9)</f>
        <v>0</v>
      </c>
      <c r="L9" s="285">
        <f>IF(Global!G9="","",Global!G9)</f>
        <v>2</v>
      </c>
      <c r="M9" s="294" t="str">
        <f t="shared" si="1"/>
        <v>V</v>
      </c>
      <c r="N9" s="287">
        <f t="shared" si="2"/>
        <v>2</v>
      </c>
    </row>
    <row r="10" spans="1:14" s="166" customFormat="1" ht="30.95" customHeight="1" thickBot="1" x14ac:dyDescent="0.25">
      <c r="A10" s="276">
        <f>Global!A10</f>
        <v>44890</v>
      </c>
      <c r="B10" s="288">
        <f>Global!B10</f>
        <v>0.29166666666666669</v>
      </c>
      <c r="C10" s="289">
        <f>Global!C10</f>
        <v>17</v>
      </c>
      <c r="D10" s="290" t="str">
        <f>Global!D10</f>
        <v>Qatar</v>
      </c>
      <c r="E10" s="291">
        <v>1</v>
      </c>
      <c r="F10" s="292" t="s">
        <v>4</v>
      </c>
      <c r="G10" s="291">
        <v>1</v>
      </c>
      <c r="H10" s="293" t="str">
        <f>Global!H10</f>
        <v>Senegal</v>
      </c>
      <c r="I10" s="283" t="str">
        <f t="shared" si="0"/>
        <v>E</v>
      </c>
      <c r="J10" s="284"/>
      <c r="K10" s="285">
        <f>IF(Global!E10="","",Global!E10)</f>
        <v>1</v>
      </c>
      <c r="L10" s="285">
        <f>IF(Global!G10="","",Global!G10)</f>
        <v>3</v>
      </c>
      <c r="M10" s="295" t="str">
        <f t="shared" si="1"/>
        <v>V</v>
      </c>
      <c r="N10" s="287">
        <f t="shared" si="2"/>
        <v>0</v>
      </c>
    </row>
    <row r="11" spans="1:14" s="166" customFormat="1" ht="30.95" customHeight="1" thickBot="1" x14ac:dyDescent="0.25">
      <c r="A11" s="276">
        <f>Global!A11</f>
        <v>44890</v>
      </c>
      <c r="B11" s="288">
        <f>Global!B11</f>
        <v>0.41666666666666669</v>
      </c>
      <c r="C11" s="289">
        <f>Global!C11</f>
        <v>18</v>
      </c>
      <c r="D11" s="290" t="str">
        <f>Global!D11</f>
        <v>Holanda (Holland)</v>
      </c>
      <c r="E11" s="291">
        <v>4</v>
      </c>
      <c r="F11" s="292" t="s">
        <v>4</v>
      </c>
      <c r="G11" s="291">
        <v>2</v>
      </c>
      <c r="H11" s="293" t="str">
        <f>Global!H11</f>
        <v>Ecuador</v>
      </c>
      <c r="I11" s="283" t="str">
        <f t="shared" si="0"/>
        <v>L</v>
      </c>
      <c r="J11" s="284"/>
      <c r="K11" s="285">
        <f>IF(Global!E11="","",Global!E11)</f>
        <v>1</v>
      </c>
      <c r="L11" s="285">
        <f>IF(Global!G11="","",Global!G11)</f>
        <v>1</v>
      </c>
      <c r="M11" s="296" t="str">
        <f t="shared" si="1"/>
        <v>E</v>
      </c>
      <c r="N11" s="287">
        <f t="shared" si="2"/>
        <v>0</v>
      </c>
    </row>
    <row r="12" spans="1:14" s="166" customFormat="1" ht="30.95" customHeight="1" thickBot="1" x14ac:dyDescent="0.25">
      <c r="A12" s="276">
        <f>Global!A12</f>
        <v>44894</v>
      </c>
      <c r="B12" s="288">
        <f>Global!B12</f>
        <v>0.375</v>
      </c>
      <c r="C12" s="289">
        <f>Global!C12</f>
        <v>33</v>
      </c>
      <c r="D12" s="290" t="str">
        <f>Global!D12</f>
        <v>Holanda (Holland)</v>
      </c>
      <c r="E12" s="291">
        <v>4</v>
      </c>
      <c r="F12" s="292" t="s">
        <v>4</v>
      </c>
      <c r="G12" s="291">
        <v>1</v>
      </c>
      <c r="H12" s="293" t="str">
        <f>Global!H12</f>
        <v>Qatar</v>
      </c>
      <c r="I12" s="283" t="str">
        <f t="shared" si="0"/>
        <v>L</v>
      </c>
      <c r="J12" s="284"/>
      <c r="K12" s="285">
        <f>IF(Global!E12="","",Global!E12)</f>
        <v>2</v>
      </c>
      <c r="L12" s="285">
        <f>IF(Global!G12="","",Global!G12)</f>
        <v>0</v>
      </c>
      <c r="M12" s="296" t="str">
        <f t="shared" si="1"/>
        <v>L</v>
      </c>
      <c r="N12" s="287">
        <f t="shared" si="2"/>
        <v>1</v>
      </c>
    </row>
    <row r="13" spans="1:14" s="166" customFormat="1" ht="30.95" customHeight="1" thickBot="1" x14ac:dyDescent="0.25">
      <c r="A13" s="276">
        <f>Global!A13</f>
        <v>44894</v>
      </c>
      <c r="B13" s="288">
        <f>Global!B13</f>
        <v>0.375</v>
      </c>
      <c r="C13" s="289">
        <f>Global!C13</f>
        <v>34</v>
      </c>
      <c r="D13" s="290" t="str">
        <f>Global!D13</f>
        <v>Ecuador</v>
      </c>
      <c r="E13" s="291">
        <v>2</v>
      </c>
      <c r="F13" s="292" t="s">
        <v>4</v>
      </c>
      <c r="G13" s="291">
        <v>1</v>
      </c>
      <c r="H13" s="293" t="str">
        <f>Global!H13</f>
        <v>Senegal</v>
      </c>
      <c r="I13" s="283" t="str">
        <f t="shared" si="0"/>
        <v>L</v>
      </c>
      <c r="J13" s="284"/>
      <c r="K13" s="285">
        <f>IF(Global!E13="","",Global!E13)</f>
        <v>1</v>
      </c>
      <c r="L13" s="285">
        <f>IF(Global!G13="","",Global!G13)</f>
        <v>2</v>
      </c>
      <c r="M13" s="296" t="str">
        <f t="shared" si="1"/>
        <v>V</v>
      </c>
      <c r="N13" s="287">
        <f t="shared" si="2"/>
        <v>0</v>
      </c>
    </row>
    <row r="14" spans="1:14" s="166" customFormat="1" ht="17.25" customHeight="1" thickBot="1" x14ac:dyDescent="0.25">
      <c r="A14" s="297" t="str">
        <f>Global!A14</f>
        <v>GRUPO B (Group B)</v>
      </c>
      <c r="B14" s="298"/>
      <c r="C14" s="299"/>
      <c r="D14" s="298"/>
      <c r="E14" s="300"/>
      <c r="F14" s="298"/>
      <c r="G14" s="300"/>
      <c r="H14" s="298"/>
      <c r="I14" s="301"/>
      <c r="J14" s="117"/>
      <c r="K14" s="302"/>
      <c r="L14" s="302"/>
      <c r="M14" s="303" t="str">
        <f t="shared" si="1"/>
        <v/>
      </c>
      <c r="N14" s="304"/>
    </row>
    <row r="15" spans="1:14" s="166" customFormat="1" ht="30.95" customHeight="1" thickBot="1" x14ac:dyDescent="0.25">
      <c r="A15" s="276">
        <f>Global!A15</f>
        <v>44886</v>
      </c>
      <c r="B15" s="305">
        <f>Global!B15</f>
        <v>0.29166666666666669</v>
      </c>
      <c r="C15" s="278">
        <f>Global!C15</f>
        <v>3</v>
      </c>
      <c r="D15" s="279" t="str">
        <f>Global!D15</f>
        <v>Inglaterra (England)</v>
      </c>
      <c r="E15" s="280">
        <v>3</v>
      </c>
      <c r="F15" s="281" t="s">
        <v>4</v>
      </c>
      <c r="G15" s="280">
        <v>0</v>
      </c>
      <c r="H15" s="282" t="str">
        <f>Global!H15</f>
        <v>Irán</v>
      </c>
      <c r="I15" s="283" t="str">
        <f t="shared" ref="I15:I20" si="3">IF(OR(E15="",G15=""),"",IF(E15&gt;G15,"L",IF(G15&gt;E15,"V","E")))</f>
        <v>L</v>
      </c>
      <c r="J15" s="284"/>
      <c r="K15" s="285">
        <f>IF(Global!E15="","",Global!E15)</f>
        <v>6</v>
      </c>
      <c r="L15" s="285">
        <f>IF(Global!G15="","",Global!G15)</f>
        <v>2</v>
      </c>
      <c r="M15" s="296" t="str">
        <f t="shared" si="1"/>
        <v>L</v>
      </c>
      <c r="N15" s="287">
        <f t="shared" ref="N15:N20" si="4">IF(M15="","",IF(AND(E15=K15,L15=G15),GPOSPuntosPorMarcador,0)+IF(M15=I15,GPOSPuntosPorGanador,0)+IF(E15-G15=K15-L15,GPOSPuntosPorDiferencia,0))</f>
        <v>1</v>
      </c>
    </row>
    <row r="16" spans="1:14" s="166" customFormat="1" ht="30.95" customHeight="1" thickBot="1" x14ac:dyDescent="0.25">
      <c r="A16" s="276">
        <f>Global!A16</f>
        <v>44886</v>
      </c>
      <c r="B16" s="306">
        <f>Global!B16</f>
        <v>0.54166666666666663</v>
      </c>
      <c r="C16" s="289">
        <f>Global!C16</f>
        <v>4</v>
      </c>
      <c r="D16" s="290" t="str">
        <f>Global!D16</f>
        <v>Estados Unidos (USA)</v>
      </c>
      <c r="E16" s="291">
        <v>2</v>
      </c>
      <c r="F16" s="292" t="s">
        <v>4</v>
      </c>
      <c r="G16" s="291">
        <v>1</v>
      </c>
      <c r="H16" s="293" t="str">
        <f>Global!H16</f>
        <v>Gales (Wales)</v>
      </c>
      <c r="I16" s="283" t="str">
        <f t="shared" si="3"/>
        <v>L</v>
      </c>
      <c r="J16" s="284"/>
      <c r="K16" s="285">
        <f>IF(Global!E16="","",Global!E16)</f>
        <v>1</v>
      </c>
      <c r="L16" s="285">
        <f>IF(Global!G16="","",Global!G16)</f>
        <v>1</v>
      </c>
      <c r="M16" s="296" t="str">
        <f t="shared" si="1"/>
        <v>E</v>
      </c>
      <c r="N16" s="287">
        <f t="shared" si="4"/>
        <v>0</v>
      </c>
    </row>
    <row r="17" spans="1:14" s="166" customFormat="1" ht="30.95" customHeight="1" thickBot="1" x14ac:dyDescent="0.25">
      <c r="A17" s="276">
        <f>Global!A17</f>
        <v>44890</v>
      </c>
      <c r="B17" s="306">
        <f>Global!B17</f>
        <v>0.54166666666666663</v>
      </c>
      <c r="C17" s="289">
        <f>Global!C17</f>
        <v>19</v>
      </c>
      <c r="D17" s="290" t="str">
        <f>Global!D17</f>
        <v>Inglaterra (England)</v>
      </c>
      <c r="E17" s="291">
        <v>3</v>
      </c>
      <c r="F17" s="292" t="s">
        <v>4</v>
      </c>
      <c r="G17" s="291">
        <v>1</v>
      </c>
      <c r="H17" s="293" t="str">
        <f>Global!H17</f>
        <v>Estados Unidos (USA)</v>
      </c>
      <c r="I17" s="283" t="str">
        <f t="shared" si="3"/>
        <v>L</v>
      </c>
      <c r="J17" s="284"/>
      <c r="K17" s="285">
        <f>IF(Global!E17="","",Global!E17)</f>
        <v>0</v>
      </c>
      <c r="L17" s="285">
        <f>IF(Global!G17="","",Global!G17)</f>
        <v>0</v>
      </c>
      <c r="M17" s="296" t="str">
        <f t="shared" si="1"/>
        <v>E</v>
      </c>
      <c r="N17" s="287">
        <f t="shared" si="4"/>
        <v>0</v>
      </c>
    </row>
    <row r="18" spans="1:14" s="166" customFormat="1" ht="30.95" customHeight="1" thickBot="1" x14ac:dyDescent="0.25">
      <c r="A18" s="276">
        <f>Global!A18</f>
        <v>44890</v>
      </c>
      <c r="B18" s="306">
        <f>Global!B18</f>
        <v>0.16666666666666666</v>
      </c>
      <c r="C18" s="289">
        <f>Global!C18</f>
        <v>20</v>
      </c>
      <c r="D18" s="290" t="str">
        <f>Global!D18</f>
        <v>Gales (Wales)</v>
      </c>
      <c r="E18" s="291">
        <v>2</v>
      </c>
      <c r="F18" s="292" t="s">
        <v>4</v>
      </c>
      <c r="G18" s="291">
        <v>0</v>
      </c>
      <c r="H18" s="293" t="str">
        <f>Global!H18</f>
        <v>Irán</v>
      </c>
      <c r="I18" s="283" t="str">
        <f t="shared" si="3"/>
        <v>L</v>
      </c>
      <c r="J18" s="284"/>
      <c r="K18" s="285">
        <f>IF(Global!E18="","",Global!E18)</f>
        <v>0</v>
      </c>
      <c r="L18" s="285">
        <f>IF(Global!G18="","",Global!G18)</f>
        <v>2</v>
      </c>
      <c r="M18" s="296" t="str">
        <f t="shared" si="1"/>
        <v>V</v>
      </c>
      <c r="N18" s="287">
        <f t="shared" si="4"/>
        <v>0</v>
      </c>
    </row>
    <row r="19" spans="1:14" s="166" customFormat="1" ht="30.95" customHeight="1" thickBot="1" x14ac:dyDescent="0.25">
      <c r="A19" s="276">
        <f>Global!A19</f>
        <v>44894</v>
      </c>
      <c r="B19" s="306">
        <f>Global!B19</f>
        <v>0.54166666666666663</v>
      </c>
      <c r="C19" s="289">
        <f>Global!C19</f>
        <v>35</v>
      </c>
      <c r="D19" s="290" t="str">
        <f>Global!D19</f>
        <v>Gales (Wales)</v>
      </c>
      <c r="E19" s="291">
        <v>1</v>
      </c>
      <c r="F19" s="292" t="s">
        <v>4</v>
      </c>
      <c r="G19" s="291">
        <v>2</v>
      </c>
      <c r="H19" s="293" t="str">
        <f>Global!H19</f>
        <v>Inglaterra (England)</v>
      </c>
      <c r="I19" s="283" t="str">
        <f t="shared" si="3"/>
        <v>V</v>
      </c>
      <c r="J19" s="284"/>
      <c r="K19" s="285">
        <f>IF(Global!E19="","",Global!E19)</f>
        <v>0</v>
      </c>
      <c r="L19" s="285">
        <f>IF(Global!G19="","",Global!G19)</f>
        <v>3</v>
      </c>
      <c r="M19" s="296" t="str">
        <f t="shared" si="1"/>
        <v>V</v>
      </c>
      <c r="N19" s="287">
        <f t="shared" si="4"/>
        <v>1</v>
      </c>
    </row>
    <row r="20" spans="1:14" s="166" customFormat="1" ht="30.95" customHeight="1" thickBot="1" x14ac:dyDescent="0.25">
      <c r="A20" s="276">
        <f>Global!A20</f>
        <v>44894</v>
      </c>
      <c r="B20" s="306">
        <f>Global!B20</f>
        <v>0.54166666666666663</v>
      </c>
      <c r="C20" s="289">
        <f>Global!C20</f>
        <v>36</v>
      </c>
      <c r="D20" s="290" t="str">
        <f>Global!D20</f>
        <v>Irán</v>
      </c>
      <c r="E20" s="291">
        <v>1</v>
      </c>
      <c r="F20" s="292" t="s">
        <v>4</v>
      </c>
      <c r="G20" s="291">
        <v>2</v>
      </c>
      <c r="H20" s="293" t="str">
        <f>Global!H20</f>
        <v>Estados Unidos (USA)</v>
      </c>
      <c r="I20" s="283" t="str">
        <f t="shared" si="3"/>
        <v>V</v>
      </c>
      <c r="J20" s="284"/>
      <c r="K20" s="285">
        <f>IF(Global!E20="","",Global!E20)</f>
        <v>0</v>
      </c>
      <c r="L20" s="285">
        <f>IF(Global!G20="","",Global!G20)</f>
        <v>1</v>
      </c>
      <c r="M20" s="296" t="str">
        <f t="shared" si="1"/>
        <v>V</v>
      </c>
      <c r="N20" s="287">
        <f t="shared" si="4"/>
        <v>2</v>
      </c>
    </row>
    <row r="21" spans="1:14" s="166" customFormat="1" ht="17.25" customHeight="1" thickBot="1" x14ac:dyDescent="0.25">
      <c r="A21" s="297" t="str">
        <f>Global!A21</f>
        <v>GRUPO C (Group C)</v>
      </c>
      <c r="B21" s="298"/>
      <c r="C21" s="299"/>
      <c r="D21" s="298"/>
      <c r="E21" s="300"/>
      <c r="F21" s="298"/>
      <c r="G21" s="300"/>
      <c r="H21" s="298"/>
      <c r="I21" s="301"/>
      <c r="J21" s="117"/>
      <c r="K21" s="302"/>
      <c r="L21" s="302"/>
      <c r="M21" s="303" t="str">
        <f t="shared" si="1"/>
        <v/>
      </c>
      <c r="N21" s="304"/>
    </row>
    <row r="22" spans="1:14" s="166" customFormat="1" ht="30.95" customHeight="1" thickBot="1" x14ac:dyDescent="0.25">
      <c r="A22" s="276">
        <f>Global!A22</f>
        <v>44887</v>
      </c>
      <c r="B22" s="305">
        <f>Global!B22</f>
        <v>0.16666666666666666</v>
      </c>
      <c r="C22" s="278">
        <f>Global!C22</f>
        <v>5</v>
      </c>
      <c r="D22" s="279" t="str">
        <f>Global!D22</f>
        <v>Argentina</v>
      </c>
      <c r="E22" s="280">
        <v>3</v>
      </c>
      <c r="F22" s="281" t="s">
        <v>4</v>
      </c>
      <c r="G22" s="280">
        <v>0</v>
      </c>
      <c r="H22" s="282" t="str">
        <f>Global!H22</f>
        <v>A. Saudita (Saudi A.)</v>
      </c>
      <c r="I22" s="283" t="str">
        <f t="shared" ref="I22:I27" si="5">IF(OR(E22="",G22=""),"",IF(E22&gt;G22,"L",IF(G22&gt;E22,"V","E")))</f>
        <v>L</v>
      </c>
      <c r="J22" s="284"/>
      <c r="K22" s="285">
        <f>IF(Global!E22="","",Global!E22)</f>
        <v>1</v>
      </c>
      <c r="L22" s="285">
        <f>IF(Global!G22="","",Global!G22)</f>
        <v>2</v>
      </c>
      <c r="M22" s="296" t="str">
        <f t="shared" si="1"/>
        <v>V</v>
      </c>
      <c r="N22" s="287">
        <f t="shared" ref="N22:N27" si="6">IF(M22="","",IF(AND(E22=K22,L22=G22),GPOSPuntosPorMarcador,0)+IF(M22=I22,GPOSPuntosPorGanador,0)+IF(E22-G22=K22-L22,GPOSPuntosPorDiferencia,0))</f>
        <v>0</v>
      </c>
    </row>
    <row r="23" spans="1:14" s="166" customFormat="1" ht="30.95" customHeight="1" thickBot="1" x14ac:dyDescent="0.25">
      <c r="A23" s="276">
        <f>Global!A23</f>
        <v>44887</v>
      </c>
      <c r="B23" s="306">
        <f>Global!B23</f>
        <v>0.41666666666666669</v>
      </c>
      <c r="C23" s="289">
        <f>Global!C23</f>
        <v>6</v>
      </c>
      <c r="D23" s="290" t="str">
        <f>Global!D23</f>
        <v>México</v>
      </c>
      <c r="E23" s="291">
        <v>2</v>
      </c>
      <c r="F23" s="292" t="s">
        <v>4</v>
      </c>
      <c r="G23" s="291">
        <v>1</v>
      </c>
      <c r="H23" s="293" t="str">
        <f>Global!H23</f>
        <v>Polonia (Poland)</v>
      </c>
      <c r="I23" s="283" t="str">
        <f t="shared" si="5"/>
        <v>L</v>
      </c>
      <c r="J23" s="284"/>
      <c r="K23" s="285">
        <f>IF(Global!E23="","",Global!E23)</f>
        <v>0</v>
      </c>
      <c r="L23" s="285">
        <f>IF(Global!G23="","",Global!G23)</f>
        <v>0</v>
      </c>
      <c r="M23" s="296" t="str">
        <f t="shared" si="1"/>
        <v>E</v>
      </c>
      <c r="N23" s="287">
        <f t="shared" si="6"/>
        <v>0</v>
      </c>
    </row>
    <row r="24" spans="1:14" s="166" customFormat="1" ht="30.95" customHeight="1" thickBot="1" x14ac:dyDescent="0.25">
      <c r="A24" s="276">
        <f>Global!A24</f>
        <v>44891</v>
      </c>
      <c r="B24" s="306">
        <f>Global!B24</f>
        <v>0.54166666666666663</v>
      </c>
      <c r="C24" s="289">
        <f>Global!C24</f>
        <v>22</v>
      </c>
      <c r="D24" s="290" t="str">
        <f>Global!D24</f>
        <v>Argentina</v>
      </c>
      <c r="E24" s="291">
        <v>2</v>
      </c>
      <c r="F24" s="292" t="s">
        <v>4</v>
      </c>
      <c r="G24" s="291">
        <v>1</v>
      </c>
      <c r="H24" s="293" t="str">
        <f>Global!H24</f>
        <v>México</v>
      </c>
      <c r="I24" s="283" t="str">
        <f t="shared" si="5"/>
        <v>L</v>
      </c>
      <c r="J24" s="284"/>
      <c r="K24" s="285">
        <f>IF(Global!E24="","",Global!E24)</f>
        <v>2</v>
      </c>
      <c r="L24" s="285">
        <f>IF(Global!G24="","",Global!G24)</f>
        <v>0</v>
      </c>
      <c r="M24" s="296" t="str">
        <f t="shared" si="1"/>
        <v>L</v>
      </c>
      <c r="N24" s="287">
        <f t="shared" si="6"/>
        <v>1</v>
      </c>
    </row>
    <row r="25" spans="1:14" s="166" customFormat="1" ht="30.95" customHeight="1" thickBot="1" x14ac:dyDescent="0.25">
      <c r="A25" s="276">
        <f>Global!A25</f>
        <v>44891</v>
      </c>
      <c r="B25" s="306">
        <f>Global!B25</f>
        <v>0.29166666666666669</v>
      </c>
      <c r="C25" s="289">
        <f>Global!C25</f>
        <v>23</v>
      </c>
      <c r="D25" s="290" t="str">
        <f>Global!D25</f>
        <v>Polonia (Poland)</v>
      </c>
      <c r="E25" s="291">
        <v>2</v>
      </c>
      <c r="F25" s="292" t="s">
        <v>4</v>
      </c>
      <c r="G25" s="291">
        <v>0</v>
      </c>
      <c r="H25" s="293" t="str">
        <f>Global!H25</f>
        <v>A. Saudita (Saudi A.)</v>
      </c>
      <c r="I25" s="283" t="str">
        <f t="shared" si="5"/>
        <v>L</v>
      </c>
      <c r="J25" s="284"/>
      <c r="K25" s="285">
        <f>IF(Global!E25="","",Global!E25)</f>
        <v>2</v>
      </c>
      <c r="L25" s="285">
        <f>IF(Global!G25="","",Global!G25)</f>
        <v>0</v>
      </c>
      <c r="M25" s="296" t="str">
        <f t="shared" si="1"/>
        <v>L</v>
      </c>
      <c r="N25" s="287">
        <f t="shared" si="6"/>
        <v>3</v>
      </c>
    </row>
    <row r="26" spans="1:14" s="166" customFormat="1" ht="30.95" customHeight="1" thickBot="1" x14ac:dyDescent="0.25">
      <c r="A26" s="276">
        <f>Global!A26</f>
        <v>44895</v>
      </c>
      <c r="B26" s="306">
        <f>Global!B26</f>
        <v>0.54166666666666663</v>
      </c>
      <c r="C26" s="289">
        <f>Global!C26</f>
        <v>37</v>
      </c>
      <c r="D26" s="290" t="str">
        <f>Global!D26</f>
        <v>Polonia (Poland)</v>
      </c>
      <c r="E26" s="291">
        <v>2</v>
      </c>
      <c r="F26" s="292" t="s">
        <v>4</v>
      </c>
      <c r="G26" s="291">
        <v>3</v>
      </c>
      <c r="H26" s="293" t="str">
        <f>Global!H26</f>
        <v>Argentina</v>
      </c>
      <c r="I26" s="283" t="str">
        <f t="shared" si="5"/>
        <v>V</v>
      </c>
      <c r="J26" s="284"/>
      <c r="K26" s="285">
        <f>IF(Global!E26="","",Global!E26)</f>
        <v>0</v>
      </c>
      <c r="L26" s="285">
        <f>IF(Global!G26="","",Global!G26)</f>
        <v>2</v>
      </c>
      <c r="M26" s="296" t="str">
        <f t="shared" si="1"/>
        <v>V</v>
      </c>
      <c r="N26" s="287">
        <f t="shared" si="6"/>
        <v>1</v>
      </c>
    </row>
    <row r="27" spans="1:14" s="166" customFormat="1" ht="30.95" customHeight="1" thickBot="1" x14ac:dyDescent="0.25">
      <c r="A27" s="276">
        <f>Global!A27</f>
        <v>44895</v>
      </c>
      <c r="B27" s="306">
        <f>Global!B27</f>
        <v>0.54166666666666663</v>
      </c>
      <c r="C27" s="289">
        <f>Global!C27</f>
        <v>38</v>
      </c>
      <c r="D27" s="290" t="str">
        <f>Global!D27</f>
        <v>A. Saudita (Saudi A.)</v>
      </c>
      <c r="E27" s="291">
        <v>0</v>
      </c>
      <c r="F27" s="292" t="s">
        <v>4</v>
      </c>
      <c r="G27" s="291">
        <v>2</v>
      </c>
      <c r="H27" s="293" t="str">
        <f>Global!H27</f>
        <v>México</v>
      </c>
      <c r="I27" s="283" t="str">
        <f t="shared" si="5"/>
        <v>V</v>
      </c>
      <c r="J27" s="284"/>
      <c r="K27" s="285">
        <f>IF(Global!E27="","",Global!E27)</f>
        <v>1</v>
      </c>
      <c r="L27" s="285">
        <f>IF(Global!G27="","",Global!G27)</f>
        <v>2</v>
      </c>
      <c r="M27" s="296" t="str">
        <f t="shared" si="1"/>
        <v>V</v>
      </c>
      <c r="N27" s="287">
        <f t="shared" si="6"/>
        <v>1</v>
      </c>
    </row>
    <row r="28" spans="1:14" s="166" customFormat="1" ht="17.25" customHeight="1" thickBot="1" x14ac:dyDescent="0.25">
      <c r="A28" s="297" t="str">
        <f>Global!A28</f>
        <v>GRUPO D (Group D )</v>
      </c>
      <c r="B28" s="298"/>
      <c r="C28" s="299"/>
      <c r="D28" s="298"/>
      <c r="E28" s="300"/>
      <c r="F28" s="298"/>
      <c r="G28" s="300"/>
      <c r="H28" s="298"/>
      <c r="I28" s="301"/>
      <c r="J28" s="117"/>
      <c r="K28" s="302"/>
      <c r="L28" s="302"/>
      <c r="M28" s="303" t="str">
        <f t="shared" si="1"/>
        <v/>
      </c>
      <c r="N28" s="304"/>
    </row>
    <row r="29" spans="1:14" s="166" customFormat="1" ht="30.95" customHeight="1" thickBot="1" x14ac:dyDescent="0.25">
      <c r="A29" s="276">
        <f>Global!A29</f>
        <v>44887</v>
      </c>
      <c r="B29" s="305">
        <f>Global!B29</f>
        <v>0.54166666666666663</v>
      </c>
      <c r="C29" s="278">
        <f>Global!C29</f>
        <v>7</v>
      </c>
      <c r="D29" s="279" t="str">
        <f>Global!D29</f>
        <v>Francia (France)</v>
      </c>
      <c r="E29" s="280">
        <v>3</v>
      </c>
      <c r="F29" s="281" t="s">
        <v>4</v>
      </c>
      <c r="G29" s="280">
        <v>1</v>
      </c>
      <c r="H29" s="282" t="str">
        <f>Global!H29</f>
        <v>Australia</v>
      </c>
      <c r="I29" s="283" t="str">
        <f t="shared" ref="I29:I34" si="7">IF(OR(E29="",G29=""),"",IF(E29&gt;G29,"L",IF(G29&gt;E29,"V","E")))</f>
        <v>L</v>
      </c>
      <c r="J29" s="284"/>
      <c r="K29" s="285">
        <f>IF(Global!E29="","",Global!E29)</f>
        <v>4</v>
      </c>
      <c r="L29" s="285">
        <f>IF(Global!G29="","",Global!G29)</f>
        <v>1</v>
      </c>
      <c r="M29" s="296" t="str">
        <f t="shared" si="1"/>
        <v>L</v>
      </c>
      <c r="N29" s="287">
        <f t="shared" ref="N29:N34" si="8">IF(M29="","",IF(AND(E29=K29,L29=G29),GPOSPuntosPorMarcador,0)+IF(M29=I29,GPOSPuntosPorGanador,0)+IF(E29-G29=K29-L29,GPOSPuntosPorDiferencia,0))</f>
        <v>1</v>
      </c>
    </row>
    <row r="30" spans="1:14" s="166" customFormat="1" ht="30.95" customHeight="1" thickBot="1" x14ac:dyDescent="0.25">
      <c r="A30" s="276">
        <f>Global!A30</f>
        <v>44887</v>
      </c>
      <c r="B30" s="306">
        <f>Global!B30</f>
        <v>0.29166666666666669</v>
      </c>
      <c r="C30" s="289">
        <f>Global!C30</f>
        <v>8</v>
      </c>
      <c r="D30" s="290" t="str">
        <f>Global!D30</f>
        <v>Dinamarca (Denmark)</v>
      </c>
      <c r="E30" s="291">
        <v>3</v>
      </c>
      <c r="F30" s="292" t="s">
        <v>4</v>
      </c>
      <c r="G30" s="291">
        <v>0</v>
      </c>
      <c r="H30" s="293" t="str">
        <f>Global!H30</f>
        <v>Túnez (Tunisia)</v>
      </c>
      <c r="I30" s="283" t="str">
        <f t="shared" si="7"/>
        <v>L</v>
      </c>
      <c r="J30" s="284"/>
      <c r="K30" s="285">
        <f>IF(Global!E30="","",Global!E30)</f>
        <v>0</v>
      </c>
      <c r="L30" s="285">
        <f>IF(Global!G30="","",Global!G30)</f>
        <v>0</v>
      </c>
      <c r="M30" s="296" t="str">
        <f t="shared" si="1"/>
        <v>E</v>
      </c>
      <c r="N30" s="287">
        <f t="shared" si="8"/>
        <v>0</v>
      </c>
    </row>
    <row r="31" spans="1:14" s="166" customFormat="1" ht="30.95" customHeight="1" thickBot="1" x14ac:dyDescent="0.25">
      <c r="A31" s="276">
        <f>Global!A31</f>
        <v>44891</v>
      </c>
      <c r="B31" s="306">
        <f>Global!B31</f>
        <v>0.41666666666666669</v>
      </c>
      <c r="C31" s="289">
        <f>Global!C31</f>
        <v>21</v>
      </c>
      <c r="D31" s="290" t="str">
        <f>Global!D31</f>
        <v>Francia (France)</v>
      </c>
      <c r="E31" s="291">
        <v>1</v>
      </c>
      <c r="F31" s="292" t="s">
        <v>4</v>
      </c>
      <c r="G31" s="291">
        <v>1</v>
      </c>
      <c r="H31" s="293" t="str">
        <f>Global!H31</f>
        <v>Dinamarca (Denmark)</v>
      </c>
      <c r="I31" s="283" t="str">
        <f t="shared" si="7"/>
        <v>E</v>
      </c>
      <c r="J31" s="284"/>
      <c r="K31" s="285">
        <f>IF(Global!E31="","",Global!E31)</f>
        <v>2</v>
      </c>
      <c r="L31" s="285">
        <f>IF(Global!G31="","",Global!G31)</f>
        <v>1</v>
      </c>
      <c r="M31" s="296" t="str">
        <f t="shared" si="1"/>
        <v>L</v>
      </c>
      <c r="N31" s="287">
        <f t="shared" si="8"/>
        <v>0</v>
      </c>
    </row>
    <row r="32" spans="1:14" s="166" customFormat="1" ht="30.95" customHeight="1" thickBot="1" x14ac:dyDescent="0.25">
      <c r="A32" s="276">
        <f>Global!A32</f>
        <v>44891</v>
      </c>
      <c r="B32" s="306">
        <f>Global!B32</f>
        <v>0.16666666666666666</v>
      </c>
      <c r="C32" s="289">
        <f>Global!C32</f>
        <v>24</v>
      </c>
      <c r="D32" s="290" t="str">
        <f>Global!D32</f>
        <v>Túnez (Tunisia)</v>
      </c>
      <c r="E32" s="291">
        <v>0</v>
      </c>
      <c r="F32" s="292" t="s">
        <v>4</v>
      </c>
      <c r="G32" s="291">
        <v>2</v>
      </c>
      <c r="H32" s="293" t="str">
        <f>Global!H32</f>
        <v>Australia</v>
      </c>
      <c r="I32" s="283" t="str">
        <f t="shared" si="7"/>
        <v>V</v>
      </c>
      <c r="J32" s="284"/>
      <c r="K32" s="285">
        <f>IF(Global!E32="","",Global!E32)</f>
        <v>0</v>
      </c>
      <c r="L32" s="285">
        <f>IF(Global!G32="","",Global!G32)</f>
        <v>1</v>
      </c>
      <c r="M32" s="296" t="str">
        <f t="shared" si="1"/>
        <v>V</v>
      </c>
      <c r="N32" s="287">
        <f t="shared" si="8"/>
        <v>1</v>
      </c>
    </row>
    <row r="33" spans="1:14" s="166" customFormat="1" ht="30.95" customHeight="1" thickBot="1" x14ac:dyDescent="0.25">
      <c r="A33" s="276">
        <f>Global!A33</f>
        <v>44895</v>
      </c>
      <c r="B33" s="306">
        <f>Global!B33</f>
        <v>0.375</v>
      </c>
      <c r="C33" s="289">
        <f>Global!C33</f>
        <v>39</v>
      </c>
      <c r="D33" s="290" t="str">
        <f>Global!D33</f>
        <v>Túnez (Tunisia)</v>
      </c>
      <c r="E33" s="291">
        <v>0</v>
      </c>
      <c r="F33" s="292" t="s">
        <v>4</v>
      </c>
      <c r="G33" s="291">
        <v>3</v>
      </c>
      <c r="H33" s="293" t="str">
        <f>Global!H33</f>
        <v>Francia (France)</v>
      </c>
      <c r="I33" s="283" t="str">
        <f t="shared" si="7"/>
        <v>V</v>
      </c>
      <c r="J33" s="284"/>
      <c r="K33" s="285">
        <f>IF(Global!E33="","",Global!E33)</f>
        <v>1</v>
      </c>
      <c r="L33" s="285">
        <f>IF(Global!G33="","",Global!G33)</f>
        <v>0</v>
      </c>
      <c r="M33" s="296" t="str">
        <f t="shared" si="1"/>
        <v>L</v>
      </c>
      <c r="N33" s="287">
        <f t="shared" si="8"/>
        <v>0</v>
      </c>
    </row>
    <row r="34" spans="1:14" s="166" customFormat="1" ht="30.95" customHeight="1" thickBot="1" x14ac:dyDescent="0.25">
      <c r="A34" s="276">
        <f>Global!A34</f>
        <v>44895</v>
      </c>
      <c r="B34" s="306">
        <f>Global!B34</f>
        <v>0.375</v>
      </c>
      <c r="C34" s="289">
        <f>Global!C34</f>
        <v>40</v>
      </c>
      <c r="D34" s="290" t="str">
        <f>Global!D34</f>
        <v>Australia</v>
      </c>
      <c r="E34" s="291">
        <v>2</v>
      </c>
      <c r="F34" s="292" t="s">
        <v>4</v>
      </c>
      <c r="G34" s="291">
        <v>3</v>
      </c>
      <c r="H34" s="293" t="str">
        <f>Global!H34</f>
        <v>Dinamarca (Denmark)</v>
      </c>
      <c r="I34" s="283" t="str">
        <f t="shared" si="7"/>
        <v>V</v>
      </c>
      <c r="J34" s="284"/>
      <c r="K34" s="285">
        <f>IF(Global!E34="","",Global!E34)</f>
        <v>1</v>
      </c>
      <c r="L34" s="285">
        <f>IF(Global!G34="","",Global!G34)</f>
        <v>0</v>
      </c>
      <c r="M34" s="296" t="str">
        <f t="shared" si="1"/>
        <v>L</v>
      </c>
      <c r="N34" s="287">
        <f t="shared" si="8"/>
        <v>0</v>
      </c>
    </row>
    <row r="35" spans="1:14" s="166" customFormat="1" ht="17.25" customHeight="1" thickBot="1" x14ac:dyDescent="0.25">
      <c r="A35" s="297" t="str">
        <f>Global!A35</f>
        <v>Grupo E  (Group  E)</v>
      </c>
      <c r="B35" s="298"/>
      <c r="C35" s="299"/>
      <c r="D35" s="298"/>
      <c r="E35" s="300"/>
      <c r="F35" s="298"/>
      <c r="G35" s="300"/>
      <c r="H35" s="298"/>
      <c r="I35" s="301"/>
      <c r="J35" s="117"/>
      <c r="K35" s="302"/>
      <c r="L35" s="302"/>
      <c r="M35" s="303" t="str">
        <f t="shared" si="1"/>
        <v/>
      </c>
      <c r="N35" s="304"/>
    </row>
    <row r="36" spans="1:14" s="166" customFormat="1" ht="30.95" customHeight="1" thickBot="1" x14ac:dyDescent="0.25">
      <c r="A36" s="276">
        <f>Global!A36</f>
        <v>44888</v>
      </c>
      <c r="B36" s="305">
        <f>Global!B36</f>
        <v>0.41666666666666669</v>
      </c>
      <c r="C36" s="278">
        <f>Global!C36</f>
        <v>9</v>
      </c>
      <c r="D36" s="279" t="str">
        <f>Global!D36</f>
        <v>España (Spain)</v>
      </c>
      <c r="E36" s="280">
        <v>3</v>
      </c>
      <c r="F36" s="281" t="s">
        <v>4</v>
      </c>
      <c r="G36" s="280">
        <v>0</v>
      </c>
      <c r="H36" s="282" t="str">
        <f>Global!H36</f>
        <v>Costa Rica</v>
      </c>
      <c r="I36" s="283" t="str">
        <f t="shared" ref="I36:I41" si="9">IF(OR(E36="",G36=""),"",IF(E36&gt;G36,"L",IF(G36&gt;E36,"V","E")))</f>
        <v>L</v>
      </c>
      <c r="J36" s="284"/>
      <c r="K36" s="285">
        <f>IF(Global!E36="","",Global!E36)</f>
        <v>7</v>
      </c>
      <c r="L36" s="285">
        <f>IF(Global!G36="","",Global!G36)</f>
        <v>0</v>
      </c>
      <c r="M36" s="296" t="str">
        <f t="shared" si="1"/>
        <v>L</v>
      </c>
      <c r="N36" s="287">
        <f t="shared" ref="N36:N41" si="10">IF(M36="","",IF(AND(E36=K36,L36=G36),GPOSPuntosPorMarcador,0)+IF(M36=I36,GPOSPuntosPorGanador,0)+IF(E36-G36=K36-L36,GPOSPuntosPorDiferencia,0))</f>
        <v>1</v>
      </c>
    </row>
    <row r="37" spans="1:14" s="166" customFormat="1" ht="30.95" customHeight="1" thickBot="1" x14ac:dyDescent="0.25">
      <c r="A37" s="276">
        <f>Global!A37</f>
        <v>44888</v>
      </c>
      <c r="B37" s="306">
        <f>Global!B37</f>
        <v>0.29166666666666669</v>
      </c>
      <c r="C37" s="289">
        <f>Global!C37</f>
        <v>10</v>
      </c>
      <c r="D37" s="290" t="str">
        <f>Global!D37</f>
        <v>Alemania (Germany)</v>
      </c>
      <c r="E37" s="291">
        <v>3</v>
      </c>
      <c r="F37" s="292" t="s">
        <v>4</v>
      </c>
      <c r="G37" s="291">
        <v>0</v>
      </c>
      <c r="H37" s="293" t="str">
        <f>Global!H37</f>
        <v>Japón (Japan)</v>
      </c>
      <c r="I37" s="283" t="str">
        <f t="shared" si="9"/>
        <v>L</v>
      </c>
      <c r="J37" s="284"/>
      <c r="K37" s="285">
        <f>IF(Global!E37="","",Global!E37)</f>
        <v>1</v>
      </c>
      <c r="L37" s="285">
        <f>IF(Global!G37="","",Global!G37)</f>
        <v>2</v>
      </c>
      <c r="M37" s="296" t="str">
        <f t="shared" si="1"/>
        <v>V</v>
      </c>
      <c r="N37" s="287">
        <f t="shared" si="10"/>
        <v>0</v>
      </c>
    </row>
    <row r="38" spans="1:14" s="166" customFormat="1" ht="30.95" customHeight="1" thickBot="1" x14ac:dyDescent="0.25">
      <c r="A38" s="276">
        <f>Global!A38</f>
        <v>44892</v>
      </c>
      <c r="B38" s="306">
        <f>Global!B38</f>
        <v>0.54166666666666663</v>
      </c>
      <c r="C38" s="289">
        <f>Global!C38</f>
        <v>25</v>
      </c>
      <c r="D38" s="290" t="str">
        <f>Global!D38</f>
        <v>España (Spain)</v>
      </c>
      <c r="E38" s="291">
        <v>2</v>
      </c>
      <c r="F38" s="292" t="s">
        <v>4</v>
      </c>
      <c r="G38" s="291">
        <v>2</v>
      </c>
      <c r="H38" s="293" t="str">
        <f>Global!H38</f>
        <v>Alemania (Germany)</v>
      </c>
      <c r="I38" s="283" t="str">
        <f t="shared" si="9"/>
        <v>E</v>
      </c>
      <c r="J38" s="284"/>
      <c r="K38" s="285">
        <f>IF(Global!E38="","",Global!E38)</f>
        <v>1</v>
      </c>
      <c r="L38" s="285">
        <f>IF(Global!G38="","",Global!G38)</f>
        <v>1</v>
      </c>
      <c r="M38" s="296" t="str">
        <f t="shared" si="1"/>
        <v>E</v>
      </c>
      <c r="N38" s="287">
        <f t="shared" si="10"/>
        <v>2</v>
      </c>
    </row>
    <row r="39" spans="1:14" s="166" customFormat="1" ht="30.95" customHeight="1" thickBot="1" x14ac:dyDescent="0.25">
      <c r="A39" s="276">
        <f>Global!A39</f>
        <v>44892</v>
      </c>
      <c r="B39" s="306">
        <f>Global!B39</f>
        <v>0.16666666666666666</v>
      </c>
      <c r="C39" s="289">
        <f>Global!C39</f>
        <v>26</v>
      </c>
      <c r="D39" s="290" t="str">
        <f>Global!D39</f>
        <v>Japón (Japan)</v>
      </c>
      <c r="E39" s="280">
        <v>1</v>
      </c>
      <c r="F39" s="292" t="s">
        <v>4</v>
      </c>
      <c r="G39" s="280">
        <v>1</v>
      </c>
      <c r="H39" s="293" t="str">
        <f>Global!H39</f>
        <v>Costa Rica</v>
      </c>
      <c r="I39" s="283" t="str">
        <f t="shared" si="9"/>
        <v>E</v>
      </c>
      <c r="J39" s="284"/>
      <c r="K39" s="285">
        <f>IF(Global!E39="","",Global!E39)</f>
        <v>0</v>
      </c>
      <c r="L39" s="285">
        <f>IF(Global!G39="","",Global!G39)</f>
        <v>1</v>
      </c>
      <c r="M39" s="296" t="str">
        <f t="shared" si="1"/>
        <v>V</v>
      </c>
      <c r="N39" s="287">
        <f t="shared" si="10"/>
        <v>0</v>
      </c>
    </row>
    <row r="40" spans="1:14" s="166" customFormat="1" ht="30.95" customHeight="1" thickBot="1" x14ac:dyDescent="0.25">
      <c r="A40" s="276">
        <f>Global!A40</f>
        <v>44896</v>
      </c>
      <c r="B40" s="306">
        <f>Global!B40</f>
        <v>0.54166666666666663</v>
      </c>
      <c r="C40" s="289">
        <f>Global!C40</f>
        <v>43</v>
      </c>
      <c r="D40" s="290" t="str">
        <f>Global!D40</f>
        <v>Japón (Japan)</v>
      </c>
      <c r="E40" s="307">
        <v>1</v>
      </c>
      <c r="F40" s="292" t="s">
        <v>4</v>
      </c>
      <c r="G40" s="307">
        <v>2</v>
      </c>
      <c r="H40" s="293" t="str">
        <f>Global!H40</f>
        <v>España (Spain)</v>
      </c>
      <c r="I40" s="283" t="str">
        <f t="shared" si="9"/>
        <v>V</v>
      </c>
      <c r="J40" s="284"/>
      <c r="K40" s="285">
        <f>IF(Global!E40="","",Global!E40)</f>
        <v>2</v>
      </c>
      <c r="L40" s="285">
        <f>IF(Global!G40="","",Global!G40)</f>
        <v>1</v>
      </c>
      <c r="M40" s="296" t="str">
        <f t="shared" ref="M40:M71" si="11">IF(OR(K40="",L40=""),"",IF(K40&gt;L40,"L",IF(L40&gt;K40,"V","E")))</f>
        <v>L</v>
      </c>
      <c r="N40" s="287">
        <f t="shared" si="10"/>
        <v>0</v>
      </c>
    </row>
    <row r="41" spans="1:14" s="166" customFormat="1" ht="30.95" customHeight="1" thickBot="1" x14ac:dyDescent="0.25">
      <c r="A41" s="276">
        <f>Global!A41</f>
        <v>44896</v>
      </c>
      <c r="B41" s="306">
        <f>Global!B41</f>
        <v>0.54166666666666663</v>
      </c>
      <c r="C41" s="289">
        <f>Global!C41</f>
        <v>44</v>
      </c>
      <c r="D41" s="290" t="str">
        <f>Global!D41</f>
        <v>Costa Rica</v>
      </c>
      <c r="E41" s="280">
        <v>0</v>
      </c>
      <c r="F41" s="292" t="s">
        <v>4</v>
      </c>
      <c r="G41" s="280">
        <v>3</v>
      </c>
      <c r="H41" s="293" t="str">
        <f>Global!H41</f>
        <v>Alemania (Germany)</v>
      </c>
      <c r="I41" s="283" t="str">
        <f t="shared" si="9"/>
        <v>V</v>
      </c>
      <c r="J41" s="284"/>
      <c r="K41" s="285">
        <f>IF(Global!E41="","",Global!E41)</f>
        <v>2</v>
      </c>
      <c r="L41" s="285">
        <f>IF(Global!G41="","",Global!G41)</f>
        <v>4</v>
      </c>
      <c r="M41" s="296" t="str">
        <f t="shared" si="11"/>
        <v>V</v>
      </c>
      <c r="N41" s="287">
        <f t="shared" si="10"/>
        <v>1</v>
      </c>
    </row>
    <row r="42" spans="1:14" s="166" customFormat="1" ht="17.25" customHeight="1" thickBot="1" x14ac:dyDescent="0.25">
      <c r="A42" s="297" t="str">
        <f>Global!A42</f>
        <v>GRUPO F (Group F )</v>
      </c>
      <c r="B42" s="298"/>
      <c r="C42" s="299"/>
      <c r="D42" s="298"/>
      <c r="E42" s="300"/>
      <c r="F42" s="298"/>
      <c r="G42" s="300"/>
      <c r="H42" s="298"/>
      <c r="I42" s="301"/>
      <c r="J42" s="117"/>
      <c r="K42" s="302"/>
      <c r="L42" s="302"/>
      <c r="M42" s="303" t="str">
        <f t="shared" si="11"/>
        <v/>
      </c>
      <c r="N42" s="304"/>
    </row>
    <row r="43" spans="1:14" s="166" customFormat="1" ht="30.95" customHeight="1" thickBot="1" x14ac:dyDescent="0.25">
      <c r="A43" s="276">
        <f>Global!A43</f>
        <v>44888</v>
      </c>
      <c r="B43" s="305">
        <f>Global!B43</f>
        <v>0.54166666666666663</v>
      </c>
      <c r="C43" s="278">
        <f>Global!C43</f>
        <v>11</v>
      </c>
      <c r="D43" s="279" t="str">
        <f>Global!D43</f>
        <v>Bélgica (Belgium)</v>
      </c>
      <c r="E43" s="280">
        <v>2</v>
      </c>
      <c r="F43" s="281" t="s">
        <v>4</v>
      </c>
      <c r="G43" s="280">
        <v>1</v>
      </c>
      <c r="H43" s="282" t="str">
        <f>Global!H43</f>
        <v>Canada</v>
      </c>
      <c r="I43" s="283" t="str">
        <f t="shared" ref="I43:I48" si="12">IF(OR(E43="",G43=""),"",IF(E43&gt;G43,"L",IF(G43&gt;E43,"V","E")))</f>
        <v>L</v>
      </c>
      <c r="J43" s="284"/>
      <c r="K43" s="285">
        <f>IF(Global!E43="","",Global!E43)</f>
        <v>1</v>
      </c>
      <c r="L43" s="285">
        <f>IF(Global!G43="","",Global!G43)</f>
        <v>0</v>
      </c>
      <c r="M43" s="296" t="str">
        <f t="shared" si="11"/>
        <v>L</v>
      </c>
      <c r="N43" s="287">
        <f t="shared" ref="N43:N48" si="13">IF(M43="","",IF(AND(E43=K43,L43=G43),GPOSPuntosPorMarcador,0)+IF(M43=I43,GPOSPuntosPorGanador,0)+IF(E43-G43=K43-L43,GPOSPuntosPorDiferencia,0))</f>
        <v>2</v>
      </c>
    </row>
    <row r="44" spans="1:14" s="166" customFormat="1" ht="30.95" customHeight="1" thickBot="1" x14ac:dyDescent="0.25">
      <c r="A44" s="276">
        <f>Global!A44</f>
        <v>44888</v>
      </c>
      <c r="B44" s="306">
        <f>Global!B44</f>
        <v>0.16666666666666666</v>
      </c>
      <c r="C44" s="289">
        <f>Global!C44</f>
        <v>12</v>
      </c>
      <c r="D44" s="290" t="str">
        <f>Global!D44</f>
        <v>Marruecos (Morocco)</v>
      </c>
      <c r="E44" s="291">
        <v>1</v>
      </c>
      <c r="F44" s="292" t="s">
        <v>4</v>
      </c>
      <c r="G44" s="291">
        <v>2</v>
      </c>
      <c r="H44" s="293" t="str">
        <f>Global!H44</f>
        <v>Croacia</v>
      </c>
      <c r="I44" s="283" t="str">
        <f t="shared" si="12"/>
        <v>V</v>
      </c>
      <c r="J44" s="284"/>
      <c r="K44" s="285">
        <f>IF(Global!E44="","",Global!E44)</f>
        <v>0</v>
      </c>
      <c r="L44" s="285">
        <f>IF(Global!G44="","",Global!G44)</f>
        <v>0</v>
      </c>
      <c r="M44" s="296" t="str">
        <f t="shared" si="11"/>
        <v>E</v>
      </c>
      <c r="N44" s="287">
        <f t="shared" si="13"/>
        <v>0</v>
      </c>
    </row>
    <row r="45" spans="1:14" s="166" customFormat="1" ht="30.95" customHeight="1" thickBot="1" x14ac:dyDescent="0.25">
      <c r="A45" s="276">
        <f>Global!A45</f>
        <v>44892</v>
      </c>
      <c r="B45" s="306">
        <f>Global!B45</f>
        <v>0.29166666666666669</v>
      </c>
      <c r="C45" s="289">
        <f>Global!C45</f>
        <v>27</v>
      </c>
      <c r="D45" s="290" t="str">
        <f>Global!D45</f>
        <v>Bélgica (Belgium)</v>
      </c>
      <c r="E45" s="291">
        <v>2</v>
      </c>
      <c r="F45" s="292" t="s">
        <v>4</v>
      </c>
      <c r="G45" s="291">
        <v>1</v>
      </c>
      <c r="H45" s="293" t="str">
        <f>Global!H45</f>
        <v>Marruecos (Morocco)</v>
      </c>
      <c r="I45" s="283" t="str">
        <f t="shared" si="12"/>
        <v>L</v>
      </c>
      <c r="J45" s="284"/>
      <c r="K45" s="285">
        <f>IF(Global!E45="","",Global!E45)</f>
        <v>0</v>
      </c>
      <c r="L45" s="285">
        <f>IF(Global!G45="","",Global!G45)</f>
        <v>2</v>
      </c>
      <c r="M45" s="296" t="str">
        <f t="shared" si="11"/>
        <v>V</v>
      </c>
      <c r="N45" s="287">
        <f t="shared" si="13"/>
        <v>0</v>
      </c>
    </row>
    <row r="46" spans="1:14" s="166" customFormat="1" ht="30.95" customHeight="1" thickBot="1" x14ac:dyDescent="0.25">
      <c r="A46" s="276">
        <f>Global!A46</f>
        <v>44892</v>
      </c>
      <c r="B46" s="306">
        <f>Global!B46</f>
        <v>0.41666666666666669</v>
      </c>
      <c r="C46" s="289">
        <f>Global!C46</f>
        <v>28</v>
      </c>
      <c r="D46" s="290" t="str">
        <f>Global!D46</f>
        <v>Croacia</v>
      </c>
      <c r="E46" s="291">
        <v>1</v>
      </c>
      <c r="F46" s="292" t="s">
        <v>4</v>
      </c>
      <c r="G46" s="291">
        <v>1</v>
      </c>
      <c r="H46" s="293" t="str">
        <f>Global!H46</f>
        <v>Canada</v>
      </c>
      <c r="I46" s="283" t="str">
        <f t="shared" si="12"/>
        <v>E</v>
      </c>
      <c r="J46" s="284"/>
      <c r="K46" s="285">
        <f>IF(Global!E46="","",Global!E46)</f>
        <v>4</v>
      </c>
      <c r="L46" s="285">
        <f>IF(Global!G46="","",Global!G46)</f>
        <v>1</v>
      </c>
      <c r="M46" s="296" t="str">
        <f t="shared" si="11"/>
        <v>L</v>
      </c>
      <c r="N46" s="287">
        <f t="shared" si="13"/>
        <v>0</v>
      </c>
    </row>
    <row r="47" spans="1:14" s="166" customFormat="1" ht="30.95" customHeight="1" thickBot="1" x14ac:dyDescent="0.25">
      <c r="A47" s="276">
        <f>Global!A47</f>
        <v>44896</v>
      </c>
      <c r="B47" s="306">
        <f>Global!B47</f>
        <v>0.375</v>
      </c>
      <c r="C47" s="289">
        <f>Global!C47</f>
        <v>41</v>
      </c>
      <c r="D47" s="290" t="str">
        <f>Global!D47</f>
        <v>Croacia</v>
      </c>
      <c r="E47" s="291">
        <v>1</v>
      </c>
      <c r="F47" s="292" t="s">
        <v>4</v>
      </c>
      <c r="G47" s="291">
        <v>2</v>
      </c>
      <c r="H47" s="293" t="str">
        <f>Global!H47</f>
        <v>Bélgica (Belgium)</v>
      </c>
      <c r="I47" s="283" t="str">
        <f t="shared" si="12"/>
        <v>V</v>
      </c>
      <c r="J47" s="284"/>
      <c r="K47" s="285">
        <f>IF(Global!E47="","",Global!E47)</f>
        <v>0</v>
      </c>
      <c r="L47" s="285">
        <f>IF(Global!G47="","",Global!G47)</f>
        <v>0</v>
      </c>
      <c r="M47" s="296" t="str">
        <f t="shared" si="11"/>
        <v>E</v>
      </c>
      <c r="N47" s="287">
        <f t="shared" si="13"/>
        <v>0</v>
      </c>
    </row>
    <row r="48" spans="1:14" s="166" customFormat="1" ht="30.95" customHeight="1" thickBot="1" x14ac:dyDescent="0.25">
      <c r="A48" s="276">
        <f>Global!A48</f>
        <v>44896</v>
      </c>
      <c r="B48" s="306">
        <f>Global!B48</f>
        <v>0.375</v>
      </c>
      <c r="C48" s="289">
        <f>Global!C48</f>
        <v>42</v>
      </c>
      <c r="D48" s="308" t="str">
        <f>Global!D48</f>
        <v>Canada</v>
      </c>
      <c r="E48" s="291">
        <v>1</v>
      </c>
      <c r="F48" s="309" t="s">
        <v>4</v>
      </c>
      <c r="G48" s="291">
        <v>1</v>
      </c>
      <c r="H48" s="310" t="str">
        <f>Global!H48</f>
        <v>Marruecos (Morocco)</v>
      </c>
      <c r="I48" s="283" t="str">
        <f t="shared" si="12"/>
        <v>E</v>
      </c>
      <c r="J48" s="311"/>
      <c r="K48" s="285">
        <f>IF(Global!E48="","",Global!E48)</f>
        <v>1</v>
      </c>
      <c r="L48" s="285">
        <f>IF(Global!G48="","",Global!G48)</f>
        <v>2</v>
      </c>
      <c r="M48" s="286" t="str">
        <f t="shared" si="11"/>
        <v>V</v>
      </c>
      <c r="N48" s="287">
        <f t="shared" si="13"/>
        <v>0</v>
      </c>
    </row>
    <row r="49" spans="1:14" s="166" customFormat="1" ht="17.25" customHeight="1" thickBot="1" x14ac:dyDescent="0.25">
      <c r="A49" s="297" t="str">
        <f>Global!A49</f>
        <v>GRUPO G (Group  G)</v>
      </c>
      <c r="B49" s="298"/>
      <c r="C49" s="299"/>
      <c r="D49" s="298"/>
      <c r="E49" s="300"/>
      <c r="F49" s="298"/>
      <c r="G49" s="300"/>
      <c r="H49" s="298"/>
      <c r="I49" s="301"/>
      <c r="J49" s="117"/>
      <c r="K49" s="302"/>
      <c r="L49" s="302"/>
      <c r="M49" s="303" t="str">
        <f t="shared" si="11"/>
        <v/>
      </c>
      <c r="N49" s="304"/>
    </row>
    <row r="50" spans="1:14" s="166" customFormat="1" ht="30.95" customHeight="1" thickBot="1" x14ac:dyDescent="0.25">
      <c r="A50" s="276">
        <f>Global!A50</f>
        <v>44889</v>
      </c>
      <c r="B50" s="305">
        <f>Global!B50</f>
        <v>0.54166666666666663</v>
      </c>
      <c r="C50" s="278">
        <f>Global!C50</f>
        <v>13</v>
      </c>
      <c r="D50" s="279" t="str">
        <f>Global!D50</f>
        <v>Brasil (Brazil)</v>
      </c>
      <c r="E50" s="280">
        <v>3</v>
      </c>
      <c r="F50" s="281" t="s">
        <v>4</v>
      </c>
      <c r="G50" s="280">
        <v>1</v>
      </c>
      <c r="H50" s="282" t="str">
        <f>Global!H50</f>
        <v>Serbia</v>
      </c>
      <c r="I50" s="283" t="str">
        <f t="shared" ref="I50:I55" si="14">IF(OR(E50="",G50=""),"",IF(E50&gt;G50,"L",IF(G50&gt;E50,"V","E")))</f>
        <v>L</v>
      </c>
      <c r="J50" s="284"/>
      <c r="K50" s="285">
        <f>IF(Global!E50="","",Global!E50)</f>
        <v>2</v>
      </c>
      <c r="L50" s="285">
        <f>IF(Global!G50="","",Global!G50)</f>
        <v>0</v>
      </c>
      <c r="M50" s="296" t="str">
        <f t="shared" si="11"/>
        <v>L</v>
      </c>
      <c r="N50" s="287">
        <f t="shared" ref="N50:N55" si="15">IF(M50="","",IF(AND(E50=K50,L50=G50),GPOSPuntosPorMarcador,0)+IF(M50=I50,GPOSPuntosPorGanador,0)+IF(E50-G50=K50-L50,GPOSPuntosPorDiferencia,0))</f>
        <v>2</v>
      </c>
    </row>
    <row r="51" spans="1:14" s="166" customFormat="1" ht="30.95" customHeight="1" thickBot="1" x14ac:dyDescent="0.25">
      <c r="A51" s="276">
        <f>Global!A51</f>
        <v>44889</v>
      </c>
      <c r="B51" s="306">
        <f>Global!B51</f>
        <v>0.16666666666666666</v>
      </c>
      <c r="C51" s="289">
        <f>Global!C51</f>
        <v>14</v>
      </c>
      <c r="D51" s="290" t="str">
        <f>Global!D51</f>
        <v>Suiza (Switzerland)</v>
      </c>
      <c r="E51" s="291">
        <v>2</v>
      </c>
      <c r="F51" s="292" t="s">
        <v>4</v>
      </c>
      <c r="G51" s="291">
        <v>2</v>
      </c>
      <c r="H51" s="293" t="str">
        <f>Global!H51</f>
        <v>Camerún (Cameroon)</v>
      </c>
      <c r="I51" s="283" t="str">
        <f t="shared" si="14"/>
        <v>E</v>
      </c>
      <c r="J51" s="284"/>
      <c r="K51" s="285">
        <f>IF(Global!E51="","",Global!E51)</f>
        <v>1</v>
      </c>
      <c r="L51" s="285">
        <f>IF(Global!G51="","",Global!G51)</f>
        <v>0</v>
      </c>
      <c r="M51" s="296" t="str">
        <f t="shared" si="11"/>
        <v>L</v>
      </c>
      <c r="N51" s="287">
        <f t="shared" si="15"/>
        <v>0</v>
      </c>
    </row>
    <row r="52" spans="1:14" s="166" customFormat="1" ht="30.95" customHeight="1" thickBot="1" x14ac:dyDescent="0.25">
      <c r="A52" s="276">
        <f>Global!A52</f>
        <v>44893</v>
      </c>
      <c r="B52" s="306">
        <f>Global!B52</f>
        <v>0.41666666666666669</v>
      </c>
      <c r="C52" s="289">
        <f>Global!C52</f>
        <v>29</v>
      </c>
      <c r="D52" s="290" t="str">
        <f>Global!D52</f>
        <v>Brasil (Brazil)</v>
      </c>
      <c r="E52" s="291">
        <v>3</v>
      </c>
      <c r="F52" s="292" t="s">
        <v>4</v>
      </c>
      <c r="G52" s="291">
        <v>1</v>
      </c>
      <c r="H52" s="293" t="str">
        <f>Global!H52</f>
        <v>Suiza (Switzerland)</v>
      </c>
      <c r="I52" s="283" t="str">
        <f t="shared" si="14"/>
        <v>L</v>
      </c>
      <c r="J52" s="284"/>
      <c r="K52" s="285">
        <f>IF(Global!E52="","",Global!E52)</f>
        <v>1</v>
      </c>
      <c r="L52" s="285">
        <f>IF(Global!G52="","",Global!G52)</f>
        <v>0</v>
      </c>
      <c r="M52" s="296" t="str">
        <f t="shared" si="11"/>
        <v>L</v>
      </c>
      <c r="N52" s="287">
        <f t="shared" si="15"/>
        <v>1</v>
      </c>
    </row>
    <row r="53" spans="1:14" s="166" customFormat="1" ht="30.95" customHeight="1" thickBot="1" x14ac:dyDescent="0.25">
      <c r="A53" s="276">
        <f>Global!A53</f>
        <v>44893</v>
      </c>
      <c r="B53" s="306">
        <f>Global!B53</f>
        <v>0.16666666666666666</v>
      </c>
      <c r="C53" s="289">
        <f>Global!C53</f>
        <v>30</v>
      </c>
      <c r="D53" s="290" t="str">
        <f>Global!D53</f>
        <v>Camerún (Cameroon)</v>
      </c>
      <c r="E53" s="291">
        <v>2</v>
      </c>
      <c r="F53" s="292" t="s">
        <v>4</v>
      </c>
      <c r="G53" s="291">
        <v>1</v>
      </c>
      <c r="H53" s="293" t="str">
        <f>Global!H53</f>
        <v>Serbia</v>
      </c>
      <c r="I53" s="283" t="str">
        <f t="shared" si="14"/>
        <v>L</v>
      </c>
      <c r="J53" s="284"/>
      <c r="K53" s="285">
        <f>IF(Global!E53="","",Global!E53)</f>
        <v>3</v>
      </c>
      <c r="L53" s="285">
        <f>IF(Global!G53="","",Global!G53)</f>
        <v>3</v>
      </c>
      <c r="M53" s="296" t="str">
        <f t="shared" si="11"/>
        <v>E</v>
      </c>
      <c r="N53" s="287">
        <f t="shared" si="15"/>
        <v>0</v>
      </c>
    </row>
    <row r="54" spans="1:14" s="166" customFormat="1" ht="30.95" customHeight="1" thickBot="1" x14ac:dyDescent="0.25">
      <c r="A54" s="276">
        <f>Global!A54</f>
        <v>44897</v>
      </c>
      <c r="B54" s="306">
        <f>Global!B54</f>
        <v>0.54166666666666663</v>
      </c>
      <c r="C54" s="289">
        <f>Global!C54</f>
        <v>45</v>
      </c>
      <c r="D54" s="290" t="str">
        <f>Global!D54</f>
        <v>Camerún (Cameroon)</v>
      </c>
      <c r="E54" s="291">
        <v>2</v>
      </c>
      <c r="F54" s="292" t="s">
        <v>4</v>
      </c>
      <c r="G54" s="291">
        <v>3</v>
      </c>
      <c r="H54" s="293" t="str">
        <f>Global!H54</f>
        <v>Brasil (Brazil)</v>
      </c>
      <c r="I54" s="283" t="str">
        <f t="shared" si="14"/>
        <v>V</v>
      </c>
      <c r="J54" s="284"/>
      <c r="K54" s="285">
        <f>IF(Global!E54="","",Global!E54)</f>
        <v>1</v>
      </c>
      <c r="L54" s="285">
        <f>IF(Global!G54="","",Global!G54)</f>
        <v>0</v>
      </c>
      <c r="M54" s="296" t="str">
        <f t="shared" si="11"/>
        <v>L</v>
      </c>
      <c r="N54" s="287">
        <f t="shared" si="15"/>
        <v>0</v>
      </c>
    </row>
    <row r="55" spans="1:14" s="166" customFormat="1" ht="30.95" customHeight="1" thickBot="1" x14ac:dyDescent="0.25">
      <c r="A55" s="276">
        <f>Global!A55</f>
        <v>44897</v>
      </c>
      <c r="B55" s="306">
        <f>Global!B55</f>
        <v>0.54166666666666663</v>
      </c>
      <c r="C55" s="289">
        <f>Global!C55</f>
        <v>46</v>
      </c>
      <c r="D55" s="290" t="str">
        <f>Global!D55</f>
        <v>Serbia</v>
      </c>
      <c r="E55" s="291">
        <v>2</v>
      </c>
      <c r="F55" s="292" t="s">
        <v>4</v>
      </c>
      <c r="G55" s="291">
        <v>2</v>
      </c>
      <c r="H55" s="293" t="str">
        <f>Global!H55</f>
        <v>Suiza (Switzerland)</v>
      </c>
      <c r="I55" s="283" t="str">
        <f t="shared" si="14"/>
        <v>E</v>
      </c>
      <c r="J55" s="284"/>
      <c r="K55" s="285">
        <f>IF(Global!E55="","",Global!E55)</f>
        <v>2</v>
      </c>
      <c r="L55" s="285">
        <f>IF(Global!G55="","",Global!G55)</f>
        <v>3</v>
      </c>
      <c r="M55" s="296" t="str">
        <f t="shared" si="11"/>
        <v>V</v>
      </c>
      <c r="N55" s="287">
        <f t="shared" si="15"/>
        <v>0</v>
      </c>
    </row>
    <row r="56" spans="1:14" s="166" customFormat="1" ht="17.25" customHeight="1" thickBot="1" x14ac:dyDescent="0.25">
      <c r="A56" s="297" t="str">
        <f>Global!A56</f>
        <v>GRUPO H (Group H)</v>
      </c>
      <c r="B56" s="298"/>
      <c r="C56" s="299"/>
      <c r="D56" s="298"/>
      <c r="E56" s="300"/>
      <c r="F56" s="298"/>
      <c r="G56" s="300"/>
      <c r="H56" s="298"/>
      <c r="I56" s="301"/>
      <c r="J56" s="117"/>
      <c r="K56" s="302"/>
      <c r="L56" s="302"/>
      <c r="M56" s="303" t="str">
        <f t="shared" si="11"/>
        <v/>
      </c>
      <c r="N56" s="304"/>
    </row>
    <row r="57" spans="1:14" s="166" customFormat="1" ht="30.95" customHeight="1" thickBot="1" x14ac:dyDescent="0.25">
      <c r="A57" s="276">
        <f>Global!A57</f>
        <v>44889</v>
      </c>
      <c r="B57" s="305">
        <f>Global!B57</f>
        <v>0.41666666666666669</v>
      </c>
      <c r="C57" s="278">
        <f>Global!C57</f>
        <v>15</v>
      </c>
      <c r="D57" s="279" t="str">
        <f>Global!D57</f>
        <v>Portugal</v>
      </c>
      <c r="E57" s="280">
        <v>3</v>
      </c>
      <c r="F57" s="281" t="s">
        <v>4</v>
      </c>
      <c r="G57" s="280">
        <v>0</v>
      </c>
      <c r="H57" s="282" t="str">
        <f>Global!H57</f>
        <v>Ghana</v>
      </c>
      <c r="I57" s="283" t="str">
        <f t="shared" ref="I57:I62" si="16">IF(OR(E57="",G57=""),"",IF(E57&gt;G57,"L",IF(G57&gt;E57,"V","E")))</f>
        <v>L</v>
      </c>
      <c r="J57" s="284"/>
      <c r="K57" s="285">
        <f>IF(Global!E57="","",Global!E57)</f>
        <v>3</v>
      </c>
      <c r="L57" s="285">
        <f>IF(Global!G57="","",Global!G57)</f>
        <v>2</v>
      </c>
      <c r="M57" s="296" t="str">
        <f t="shared" si="11"/>
        <v>L</v>
      </c>
      <c r="N57" s="287">
        <f t="shared" ref="N57:N62" si="17">IF(M57="","",IF(AND(E57=K57,L57=G57),GPOSPuntosPorMarcador,0)+IF(M57=I57,GPOSPuntosPorGanador,0)+IF(E57-G57=K57-L57,GPOSPuntosPorDiferencia,0))</f>
        <v>1</v>
      </c>
    </row>
    <row r="58" spans="1:14" s="166" customFormat="1" ht="30.95" customHeight="1" thickBot="1" x14ac:dyDescent="0.25">
      <c r="A58" s="276">
        <f>Global!A58</f>
        <v>44889</v>
      </c>
      <c r="B58" s="306">
        <f>Global!B58</f>
        <v>0.29166666666666669</v>
      </c>
      <c r="C58" s="289">
        <f>Global!C58</f>
        <v>16</v>
      </c>
      <c r="D58" s="290" t="str">
        <f>Global!D58</f>
        <v>Uruguay</v>
      </c>
      <c r="E58" s="280">
        <v>3</v>
      </c>
      <c r="F58" s="292" t="s">
        <v>4</v>
      </c>
      <c r="G58" s="291">
        <v>0</v>
      </c>
      <c r="H58" s="293" t="str">
        <f>Global!H58</f>
        <v>Corea del Sur (S. Korea)</v>
      </c>
      <c r="I58" s="283" t="str">
        <f t="shared" si="16"/>
        <v>L</v>
      </c>
      <c r="J58" s="284"/>
      <c r="K58" s="285">
        <f>IF(Global!E58="","",Global!E58)</f>
        <v>0</v>
      </c>
      <c r="L58" s="285">
        <f>IF(Global!G58="","",Global!G58)</f>
        <v>0</v>
      </c>
      <c r="M58" s="296" t="str">
        <f t="shared" si="11"/>
        <v>E</v>
      </c>
      <c r="N58" s="287">
        <f t="shared" si="17"/>
        <v>0</v>
      </c>
    </row>
    <row r="59" spans="1:14" s="166" customFormat="1" ht="30.95" customHeight="1" thickBot="1" x14ac:dyDescent="0.25">
      <c r="A59" s="276">
        <f>Global!A59</f>
        <v>44893</v>
      </c>
      <c r="B59" s="306">
        <f>Global!B59</f>
        <v>0.54166666666666663</v>
      </c>
      <c r="C59" s="289">
        <f>Global!C59</f>
        <v>31</v>
      </c>
      <c r="D59" s="290" t="str">
        <f>Global!D59</f>
        <v>Portugal</v>
      </c>
      <c r="E59" s="291">
        <v>2</v>
      </c>
      <c r="F59" s="292" t="s">
        <v>4</v>
      </c>
      <c r="G59" s="291">
        <v>2</v>
      </c>
      <c r="H59" s="293" t="str">
        <f>Global!H59</f>
        <v>Uruguay</v>
      </c>
      <c r="I59" s="283" t="str">
        <f t="shared" si="16"/>
        <v>E</v>
      </c>
      <c r="J59" s="284"/>
      <c r="K59" s="285">
        <f>IF(Global!E59="","",Global!E59)</f>
        <v>2</v>
      </c>
      <c r="L59" s="285">
        <f>IF(Global!G59="","",Global!G59)</f>
        <v>0</v>
      </c>
      <c r="M59" s="296" t="str">
        <f t="shared" si="11"/>
        <v>L</v>
      </c>
      <c r="N59" s="287">
        <f t="shared" si="17"/>
        <v>0</v>
      </c>
    </row>
    <row r="60" spans="1:14" s="166" customFormat="1" ht="30.95" customHeight="1" thickBot="1" x14ac:dyDescent="0.25">
      <c r="A60" s="276">
        <f>Global!A60</f>
        <v>44893</v>
      </c>
      <c r="B60" s="306">
        <f>Global!B60</f>
        <v>0.29166666666666669</v>
      </c>
      <c r="C60" s="289">
        <f>Global!C60</f>
        <v>32</v>
      </c>
      <c r="D60" s="290" t="str">
        <f>Global!D60</f>
        <v>Corea del Sur (S. Korea)</v>
      </c>
      <c r="E60" s="280">
        <v>1</v>
      </c>
      <c r="F60" s="292" t="s">
        <v>4</v>
      </c>
      <c r="G60" s="291">
        <v>0</v>
      </c>
      <c r="H60" s="293" t="str">
        <f>Global!H60</f>
        <v>Ghana</v>
      </c>
      <c r="I60" s="283" t="str">
        <f t="shared" si="16"/>
        <v>L</v>
      </c>
      <c r="J60" s="284"/>
      <c r="K60" s="285">
        <f>IF(Global!E60="","",Global!E60)</f>
        <v>2</v>
      </c>
      <c r="L60" s="285">
        <f>IF(Global!G60="","",Global!G60)</f>
        <v>3</v>
      </c>
      <c r="M60" s="296" t="str">
        <f t="shared" si="11"/>
        <v>V</v>
      </c>
      <c r="N60" s="287">
        <f t="shared" si="17"/>
        <v>0</v>
      </c>
    </row>
    <row r="61" spans="1:14" s="166" customFormat="1" ht="30.95" customHeight="1" thickBot="1" x14ac:dyDescent="0.25">
      <c r="A61" s="276">
        <f>Global!A61</f>
        <v>44897</v>
      </c>
      <c r="B61" s="306">
        <f>Global!B61</f>
        <v>0.375</v>
      </c>
      <c r="C61" s="289">
        <f>Global!C61</f>
        <v>47</v>
      </c>
      <c r="D61" s="290" t="str">
        <f>Global!D61</f>
        <v>Corea del Sur (S. Korea)</v>
      </c>
      <c r="E61" s="291">
        <v>1</v>
      </c>
      <c r="F61" s="292" t="s">
        <v>4</v>
      </c>
      <c r="G61" s="291">
        <v>2</v>
      </c>
      <c r="H61" s="293" t="str">
        <f>Global!H61</f>
        <v>Portugal</v>
      </c>
      <c r="I61" s="283" t="str">
        <f t="shared" si="16"/>
        <v>V</v>
      </c>
      <c r="J61" s="284"/>
      <c r="K61" s="285">
        <f>IF(Global!E61="","",Global!E61)</f>
        <v>2</v>
      </c>
      <c r="L61" s="285">
        <f>IF(Global!G61="","",Global!G61)</f>
        <v>1</v>
      </c>
      <c r="M61" s="296" t="str">
        <f t="shared" si="11"/>
        <v>L</v>
      </c>
      <c r="N61" s="287">
        <f t="shared" si="17"/>
        <v>0</v>
      </c>
    </row>
    <row r="62" spans="1:14" s="166" customFormat="1" ht="30.95" customHeight="1" thickBot="1" x14ac:dyDescent="0.25">
      <c r="A62" s="276">
        <f>Global!A62</f>
        <v>44897</v>
      </c>
      <c r="B62" s="306">
        <f>Global!B62</f>
        <v>0.375</v>
      </c>
      <c r="C62" s="289">
        <f>Global!C62</f>
        <v>48</v>
      </c>
      <c r="D62" s="290" t="str">
        <f>Global!D62</f>
        <v>Ghana</v>
      </c>
      <c r="E62" s="291">
        <v>0</v>
      </c>
      <c r="F62" s="292" t="s">
        <v>4</v>
      </c>
      <c r="G62" s="291">
        <v>3</v>
      </c>
      <c r="H62" s="293" t="str">
        <f>Global!H62</f>
        <v>Uruguay</v>
      </c>
      <c r="I62" s="283" t="str">
        <f t="shared" si="16"/>
        <v>V</v>
      </c>
      <c r="J62" s="284"/>
      <c r="K62" s="285">
        <f>IF(Global!E62="","",Global!E62)</f>
        <v>0</v>
      </c>
      <c r="L62" s="285">
        <f>IF(Global!G62="","",Global!G62)</f>
        <v>2</v>
      </c>
      <c r="M62" s="296" t="str">
        <f t="shared" si="11"/>
        <v>V</v>
      </c>
      <c r="N62" s="287">
        <f t="shared" si="17"/>
        <v>1</v>
      </c>
    </row>
    <row r="63" spans="1:14" s="166" customFormat="1" ht="17.25" customHeight="1" thickBot="1" x14ac:dyDescent="0.25">
      <c r="A63" s="297" t="str">
        <f>Global!A63</f>
        <v>OCTAVOS DE FINAL (Round of 16)</v>
      </c>
      <c r="B63" s="312"/>
      <c r="C63" s="313"/>
      <c r="D63" s="298"/>
      <c r="E63" s="300"/>
      <c r="F63" s="298"/>
      <c r="G63" s="300"/>
      <c r="H63" s="298"/>
      <c r="I63" s="301"/>
      <c r="J63" s="117"/>
      <c r="K63" s="302"/>
      <c r="L63" s="302"/>
      <c r="M63" s="303" t="str">
        <f t="shared" si="11"/>
        <v/>
      </c>
      <c r="N63" s="304"/>
    </row>
    <row r="64" spans="1:14" s="166" customFormat="1" ht="30.95" customHeight="1" thickBot="1" x14ac:dyDescent="0.25">
      <c r="A64" s="276">
        <f>Global!A64</f>
        <v>44898</v>
      </c>
      <c r="B64" s="305">
        <f>Global!B64</f>
        <v>0.375</v>
      </c>
      <c r="C64" s="278">
        <f>Global!C64</f>
        <v>49</v>
      </c>
      <c r="D64" s="281" t="str">
        <f>Global!D64</f>
        <v>Holanda (Holland)</v>
      </c>
      <c r="E64" s="280">
        <v>3</v>
      </c>
      <c r="F64" s="281" t="s">
        <v>4</v>
      </c>
      <c r="G64" s="280">
        <v>1</v>
      </c>
      <c r="H64" s="314" t="str">
        <f>Global!H64</f>
        <v>Estados Unidos (USA)</v>
      </c>
      <c r="I64" s="283" t="str">
        <f t="shared" ref="I64:I71" si="18">IF(OR(E64="",G64=""),"",IF(E64&gt;G64,"L",IF(G64&gt;E64,"V","E")))</f>
        <v>L</v>
      </c>
      <c r="J64" s="284"/>
      <c r="K64" s="285">
        <f>IF(Global!E64="","",Global!E64)</f>
        <v>3</v>
      </c>
      <c r="L64" s="285">
        <f>IF(Global!G64="","",Global!G64)</f>
        <v>1</v>
      </c>
      <c r="M64" s="296" t="str">
        <f t="shared" si="11"/>
        <v>L</v>
      </c>
      <c r="N64" s="287">
        <f t="shared" ref="N64:N71" si="19">IF(M64="","",IF(AND(E64=K64,L64=G64),OCTPuntosPorMarcador,0)+IF(M64=I64,OCTPuntosPorGanador,0)+IF(E64-G64=K64-L64,OCTPuntosPorDiferencia,0))</f>
        <v>5</v>
      </c>
    </row>
    <row r="65" spans="1:14" s="166" customFormat="1" ht="30.95" customHeight="1" thickBot="1" x14ac:dyDescent="0.25">
      <c r="A65" s="276">
        <f>Global!A65</f>
        <v>44898</v>
      </c>
      <c r="B65" s="306">
        <f>Global!B65</f>
        <v>0.54166666666666663</v>
      </c>
      <c r="C65" s="289">
        <f>Global!C65</f>
        <v>50</v>
      </c>
      <c r="D65" s="292" t="str">
        <f>Global!D65</f>
        <v>Argentina</v>
      </c>
      <c r="E65" s="291">
        <v>2</v>
      </c>
      <c r="F65" s="292" t="s">
        <v>4</v>
      </c>
      <c r="G65" s="291">
        <v>2</v>
      </c>
      <c r="H65" s="315" t="str">
        <f>Global!H65</f>
        <v>Australia</v>
      </c>
      <c r="I65" s="283" t="str">
        <f t="shared" si="18"/>
        <v>E</v>
      </c>
      <c r="J65" s="284"/>
      <c r="K65" s="285">
        <f>IF(Global!E65="","",Global!E65)</f>
        <v>2</v>
      </c>
      <c r="L65" s="285">
        <f>IF(Global!G65="","",Global!G65)</f>
        <v>1</v>
      </c>
      <c r="M65" s="296" t="str">
        <f t="shared" si="11"/>
        <v>L</v>
      </c>
      <c r="N65" s="287">
        <f t="shared" si="19"/>
        <v>0</v>
      </c>
    </row>
    <row r="66" spans="1:14" s="166" customFormat="1" ht="30.95" customHeight="1" thickBot="1" x14ac:dyDescent="0.25">
      <c r="A66" s="276">
        <f>Global!A66</f>
        <v>44899</v>
      </c>
      <c r="B66" s="306">
        <f>Global!B66</f>
        <v>0.375</v>
      </c>
      <c r="C66" s="289">
        <f>Global!C66</f>
        <v>51</v>
      </c>
      <c r="D66" s="292" t="str">
        <f>Global!D66</f>
        <v>Francia (France)</v>
      </c>
      <c r="E66" s="291">
        <v>2</v>
      </c>
      <c r="F66" s="292" t="s">
        <v>4</v>
      </c>
      <c r="G66" s="291">
        <v>1</v>
      </c>
      <c r="H66" s="315" t="str">
        <f>Global!H66</f>
        <v>Polonia (Poland)</v>
      </c>
      <c r="I66" s="283" t="str">
        <f t="shared" si="18"/>
        <v>L</v>
      </c>
      <c r="J66" s="284"/>
      <c r="K66" s="285">
        <f>IF(Global!E66="","",Global!E66)</f>
        <v>3</v>
      </c>
      <c r="L66" s="285">
        <f>IF(Global!G66="","",Global!G66)</f>
        <v>1</v>
      </c>
      <c r="M66" s="296" t="str">
        <f t="shared" si="11"/>
        <v>L</v>
      </c>
      <c r="N66" s="287">
        <f t="shared" si="19"/>
        <v>3</v>
      </c>
    </row>
    <row r="67" spans="1:14" s="166" customFormat="1" ht="30.95" customHeight="1" thickBot="1" x14ac:dyDescent="0.25">
      <c r="A67" s="276">
        <f>Global!A67</f>
        <v>44899</v>
      </c>
      <c r="B67" s="306">
        <f>Global!B67</f>
        <v>0.54166666666666663</v>
      </c>
      <c r="C67" s="289">
        <f>Global!C67</f>
        <v>52</v>
      </c>
      <c r="D67" s="292" t="str">
        <f>Global!D67</f>
        <v>Inglaterra (England)</v>
      </c>
      <c r="E67" s="291">
        <v>2</v>
      </c>
      <c r="F67" s="292" t="s">
        <v>4</v>
      </c>
      <c r="G67" s="291">
        <v>1</v>
      </c>
      <c r="H67" s="315" t="str">
        <f>Global!H67</f>
        <v>Senegal</v>
      </c>
      <c r="I67" s="283" t="str">
        <f t="shared" si="18"/>
        <v>L</v>
      </c>
      <c r="J67" s="284"/>
      <c r="K67" s="285">
        <f>IF(Global!E67="","",Global!E67)</f>
        <v>3</v>
      </c>
      <c r="L67" s="285">
        <f>IF(Global!G67="","",Global!G67)</f>
        <v>0</v>
      </c>
      <c r="M67" s="296" t="str">
        <f t="shared" si="11"/>
        <v>L</v>
      </c>
      <c r="N67" s="287">
        <f t="shared" si="19"/>
        <v>3</v>
      </c>
    </row>
    <row r="68" spans="1:14" s="166" customFormat="1" ht="30.95" customHeight="1" thickBot="1" x14ac:dyDescent="0.25">
      <c r="A68" s="276">
        <f>Global!A68</f>
        <v>44900</v>
      </c>
      <c r="B68" s="306">
        <f>Global!B68</f>
        <v>0.375</v>
      </c>
      <c r="C68" s="289">
        <f>Global!C68</f>
        <v>53</v>
      </c>
      <c r="D68" s="292" t="str">
        <f>Global!D68</f>
        <v>Japón (Japan)</v>
      </c>
      <c r="E68" s="291">
        <v>2</v>
      </c>
      <c r="F68" s="292" t="s">
        <v>4</v>
      </c>
      <c r="G68" s="291">
        <v>1</v>
      </c>
      <c r="H68" s="315" t="str">
        <f>Global!H68</f>
        <v>Croacia</v>
      </c>
      <c r="I68" s="283" t="str">
        <f t="shared" si="18"/>
        <v>L</v>
      </c>
      <c r="J68" s="284"/>
      <c r="K68" s="285">
        <f>IF(Global!E68="","",Global!E68)</f>
        <v>1</v>
      </c>
      <c r="L68" s="285">
        <f>IF(Global!G68="","",Global!G68)</f>
        <v>1</v>
      </c>
      <c r="M68" s="296" t="str">
        <f t="shared" si="11"/>
        <v>E</v>
      </c>
      <c r="N68" s="287">
        <f t="shared" si="19"/>
        <v>0</v>
      </c>
    </row>
    <row r="69" spans="1:14" s="166" customFormat="1" ht="30.95" customHeight="1" thickBot="1" x14ac:dyDescent="0.25">
      <c r="A69" s="276">
        <f>Global!A69</f>
        <v>44900</v>
      </c>
      <c r="B69" s="306">
        <f>Global!B69</f>
        <v>0.54166666666666663</v>
      </c>
      <c r="C69" s="289">
        <f>Global!C69</f>
        <v>54</v>
      </c>
      <c r="D69" s="292" t="str">
        <f>Global!D69</f>
        <v>Brasil (Brazil)</v>
      </c>
      <c r="E69" s="291">
        <v>2</v>
      </c>
      <c r="F69" s="292" t="s">
        <v>4</v>
      </c>
      <c r="G69" s="291">
        <v>1</v>
      </c>
      <c r="H69" s="315" t="str">
        <f>Global!H69</f>
        <v>Corea del Sur (S. Korea)</v>
      </c>
      <c r="I69" s="283" t="str">
        <f t="shared" si="18"/>
        <v>L</v>
      </c>
      <c r="J69" s="284"/>
      <c r="K69" s="285">
        <f>IF(Global!E69="","",Global!E69)</f>
        <v>4</v>
      </c>
      <c r="L69" s="285">
        <f>IF(Global!G69="","",Global!G69)</f>
        <v>1</v>
      </c>
      <c r="M69" s="296" t="str">
        <f t="shared" si="11"/>
        <v>L</v>
      </c>
      <c r="N69" s="287">
        <f t="shared" si="19"/>
        <v>3</v>
      </c>
    </row>
    <row r="70" spans="1:14" s="166" customFormat="1" ht="30.95" customHeight="1" thickBot="1" x14ac:dyDescent="0.25">
      <c r="A70" s="276">
        <f>Global!A70</f>
        <v>44901</v>
      </c>
      <c r="B70" s="306">
        <f>Global!B70</f>
        <v>0.375</v>
      </c>
      <c r="C70" s="289">
        <f>Global!C70</f>
        <v>55</v>
      </c>
      <c r="D70" s="292" t="str">
        <f>Global!D70</f>
        <v>Marruecos (Morocco)</v>
      </c>
      <c r="E70" s="291">
        <v>1</v>
      </c>
      <c r="F70" s="292" t="s">
        <v>4</v>
      </c>
      <c r="G70" s="291">
        <v>2</v>
      </c>
      <c r="H70" s="315" t="str">
        <f>Global!H70</f>
        <v>España (Spain)</v>
      </c>
      <c r="I70" s="283" t="str">
        <f t="shared" si="18"/>
        <v>V</v>
      </c>
      <c r="J70" s="284"/>
      <c r="K70" s="285">
        <f>IF(Global!E70="","",Global!E70)</f>
        <v>0</v>
      </c>
      <c r="L70" s="285">
        <f>IF(Global!G70="","",Global!G70)</f>
        <v>0</v>
      </c>
      <c r="M70" s="296" t="str">
        <f t="shared" si="11"/>
        <v>E</v>
      </c>
      <c r="N70" s="287">
        <f t="shared" si="19"/>
        <v>0</v>
      </c>
    </row>
    <row r="71" spans="1:14" s="166" customFormat="1" ht="30.95" customHeight="1" thickBot="1" x14ac:dyDescent="0.25">
      <c r="A71" s="276">
        <f>Global!A71</f>
        <v>44901</v>
      </c>
      <c r="B71" s="306">
        <f>Global!B71</f>
        <v>0.54166666666666663</v>
      </c>
      <c r="C71" s="289">
        <f>Global!C71</f>
        <v>56</v>
      </c>
      <c r="D71" s="292" t="str">
        <f>Global!D71</f>
        <v>Portugal</v>
      </c>
      <c r="E71" s="291">
        <v>2</v>
      </c>
      <c r="F71" s="292" t="s">
        <v>4</v>
      </c>
      <c r="G71" s="291">
        <v>1</v>
      </c>
      <c r="H71" s="315" t="str">
        <f>Global!H71</f>
        <v>Suiza (Switzerland)</v>
      </c>
      <c r="I71" s="283" t="str">
        <f t="shared" si="18"/>
        <v>L</v>
      </c>
      <c r="J71" s="284"/>
      <c r="K71" s="285">
        <f>IF(Global!E71="","",Global!E71)</f>
        <v>6</v>
      </c>
      <c r="L71" s="285">
        <f>IF(Global!G71="","",Global!G71)</f>
        <v>1</v>
      </c>
      <c r="M71" s="296" t="str">
        <f t="shared" si="11"/>
        <v>L</v>
      </c>
      <c r="N71" s="287">
        <f t="shared" si="19"/>
        <v>3</v>
      </c>
    </row>
    <row r="72" spans="1:14" s="166" customFormat="1" ht="17.25" customHeight="1" thickBot="1" x14ac:dyDescent="0.25">
      <c r="A72" s="297" t="str">
        <f>Global!A72</f>
        <v>CUARTOS DE FINAL (Quarterfinals)</v>
      </c>
      <c r="B72" s="312"/>
      <c r="C72" s="313"/>
      <c r="D72" s="298"/>
      <c r="E72" s="300"/>
      <c r="F72" s="298"/>
      <c r="G72" s="300" t="s">
        <v>73</v>
      </c>
      <c r="H72" s="298"/>
      <c r="I72" s="301"/>
      <c r="J72" s="117"/>
      <c r="K72" s="302"/>
      <c r="L72" s="302"/>
      <c r="M72" s="303" t="str">
        <f t="shared" ref="M72:M83" si="20">IF(OR(K72="",L72=""),"",IF(K72&gt;L72,"L",IF(L72&gt;K72,"V","E")))</f>
        <v/>
      </c>
      <c r="N72" s="304"/>
    </row>
    <row r="73" spans="1:14" s="166" customFormat="1" ht="30.95" customHeight="1" thickBot="1" x14ac:dyDescent="0.25">
      <c r="A73" s="276">
        <f>Global!A73</f>
        <v>44904</v>
      </c>
      <c r="B73" s="305">
        <f>Global!B73</f>
        <v>0.375</v>
      </c>
      <c r="C73" s="278">
        <f>Global!C73</f>
        <v>57</v>
      </c>
      <c r="D73" s="292" t="str">
        <f>Global!D73</f>
        <v>Croacia</v>
      </c>
      <c r="E73" s="280">
        <v>1</v>
      </c>
      <c r="F73" s="281" t="s">
        <v>4</v>
      </c>
      <c r="G73" s="280">
        <v>2</v>
      </c>
      <c r="H73" s="315" t="str">
        <f>Global!H73</f>
        <v>Brasil (Brazil)</v>
      </c>
      <c r="I73" s="283" t="str">
        <f>IF(OR(E73="",G73=""),"",IF(E73&gt;G73,"L",IF(G73&gt;E73,"V","E")))</f>
        <v>V</v>
      </c>
      <c r="J73" s="284"/>
      <c r="K73" s="285">
        <f>IF(Global!E73="","",Global!E73)</f>
        <v>0</v>
      </c>
      <c r="L73" s="285">
        <f>IF(Global!G73="","",Global!G73)</f>
        <v>0</v>
      </c>
      <c r="M73" s="296" t="str">
        <f t="shared" si="20"/>
        <v>E</v>
      </c>
      <c r="N73" s="287">
        <f>IF(M73="","",IF(AND(E73=K73,L73=G73),CTOSPuntosPorMarcador,0)+IF(M73=I73,CTOSPuntosPorGanador,0)+IF(E73-G73=K73-L73,CTOSPuntosPorDiferencia,0))</f>
        <v>0</v>
      </c>
    </row>
    <row r="74" spans="1:14" s="166" customFormat="1" ht="30.95" customHeight="1" thickBot="1" x14ac:dyDescent="0.25">
      <c r="A74" s="276">
        <f>Global!A74</f>
        <v>44904</v>
      </c>
      <c r="B74" s="306">
        <f>Global!B74</f>
        <v>0.54166666666666663</v>
      </c>
      <c r="C74" s="289">
        <f>Global!C74</f>
        <v>58</v>
      </c>
      <c r="D74" s="292" t="str">
        <f>Global!D74</f>
        <v>Holanda (Holland)</v>
      </c>
      <c r="E74" s="291">
        <v>2</v>
      </c>
      <c r="F74" s="292" t="s">
        <v>4</v>
      </c>
      <c r="G74" s="280">
        <v>1</v>
      </c>
      <c r="H74" s="315" t="str">
        <f>Global!H74</f>
        <v>Argentina</v>
      </c>
      <c r="I74" s="283" t="str">
        <f>IF(OR(E74="",G74=""),"",IF(E74&gt;G74,"L",IF(G74&gt;E74,"V","E")))</f>
        <v>L</v>
      </c>
      <c r="J74" s="284"/>
      <c r="K74" s="285">
        <f>IF(Global!E74="","",Global!E74)</f>
        <v>2</v>
      </c>
      <c r="L74" s="285">
        <f>IF(Global!G74="","",Global!G74)</f>
        <v>2</v>
      </c>
      <c r="M74" s="296" t="str">
        <f t="shared" si="20"/>
        <v>E</v>
      </c>
      <c r="N74" s="287">
        <f>IF(M74="","",IF(AND(E74=K74,L74=G74),CTOSPuntosPorMarcador,0)+IF(M74=I74,CTOSPuntosPorGanador,0)+IF(E74-G74=K74-L74,CTOSPuntosPorDiferencia,0))</f>
        <v>0</v>
      </c>
    </row>
    <row r="75" spans="1:14" s="166" customFormat="1" ht="30.95" customHeight="1" thickBot="1" x14ac:dyDescent="0.25">
      <c r="A75" s="276">
        <f>Global!A75</f>
        <v>44905</v>
      </c>
      <c r="B75" s="306">
        <f>Global!B75</f>
        <v>0.375</v>
      </c>
      <c r="C75" s="289">
        <f>Global!C75</f>
        <v>59</v>
      </c>
      <c r="D75" s="292" t="str">
        <f>Global!D75</f>
        <v>Marruecos (Morocco)</v>
      </c>
      <c r="E75" s="291">
        <v>1</v>
      </c>
      <c r="F75" s="292" t="s">
        <v>4</v>
      </c>
      <c r="G75" s="280">
        <v>0</v>
      </c>
      <c r="H75" s="315" t="str">
        <f>Global!H75</f>
        <v>Portugal</v>
      </c>
      <c r="I75" s="283" t="str">
        <f>IF(OR(E75="",G75=""),"",IF(E75&gt;G75,"L",IF(G75&gt;E75,"V","E")))</f>
        <v>L</v>
      </c>
      <c r="J75" s="284"/>
      <c r="K75" s="285">
        <f>IF(Global!E75="","",Global!E75)</f>
        <v>1</v>
      </c>
      <c r="L75" s="285">
        <f>IF(Global!G75="","",Global!G75)</f>
        <v>0</v>
      </c>
      <c r="M75" s="296" t="str">
        <f t="shared" si="20"/>
        <v>L</v>
      </c>
      <c r="N75" s="287">
        <f>IF(M75="","",IF(AND(E75=K75,L75=G75),CTOSPuntosPorMarcador,0)+IF(M75=I75,CTOSPuntosPorGanador,0)+IF(E75-G75=K75-L75,CTOSPuntosPorDiferencia,0))</f>
        <v>7</v>
      </c>
    </row>
    <row r="76" spans="1:14" s="166" customFormat="1" ht="30.95" customHeight="1" thickBot="1" x14ac:dyDescent="0.25">
      <c r="A76" s="276">
        <f>Global!A76</f>
        <v>44905</v>
      </c>
      <c r="B76" s="306">
        <f>Global!B76</f>
        <v>0.54166666666666663</v>
      </c>
      <c r="C76" s="289">
        <f>Global!C76</f>
        <v>60</v>
      </c>
      <c r="D76" s="292" t="str">
        <f>Global!D76</f>
        <v>Francia (France)</v>
      </c>
      <c r="E76" s="291">
        <v>2</v>
      </c>
      <c r="F76" s="292" t="s">
        <v>4</v>
      </c>
      <c r="G76" s="280">
        <v>1</v>
      </c>
      <c r="H76" s="315" t="str">
        <f>Global!H76</f>
        <v>Inglaterra (England)</v>
      </c>
      <c r="I76" s="283" t="str">
        <f>IF(OR(E76="",G76=""),"",IF(E76&gt;G76,"L",IF(G76&gt;E76,"V","E")))</f>
        <v>L</v>
      </c>
      <c r="J76" s="284"/>
      <c r="K76" s="285">
        <f>IF(Global!E76="","",Global!E76)</f>
        <v>2</v>
      </c>
      <c r="L76" s="285">
        <f>IF(Global!G76="","",Global!G76)</f>
        <v>1</v>
      </c>
      <c r="M76" s="296" t="str">
        <f t="shared" si="20"/>
        <v>L</v>
      </c>
      <c r="N76" s="287">
        <f>IF(M76="","",IF(AND(E76=K76,L76=G76),CTOSPuntosPorMarcador,0)+IF(M76=I76,CTOSPuntosPorGanador,0)+IF(E76-G76=K76-L76,CTOSPuntosPorDiferencia,0))</f>
        <v>7</v>
      </c>
    </row>
    <row r="77" spans="1:14" s="166" customFormat="1" ht="17.25" customHeight="1" thickBot="1" x14ac:dyDescent="0.25">
      <c r="A77" s="297" t="str">
        <f>Global!A77</f>
        <v>SEMIFINALES (Semifinals)</v>
      </c>
      <c r="B77" s="298"/>
      <c r="C77" s="299"/>
      <c r="D77" s="298"/>
      <c r="E77" s="300"/>
      <c r="F77" s="298"/>
      <c r="G77" s="300"/>
      <c r="H77" s="298"/>
      <c r="I77" s="301"/>
      <c r="J77" s="117"/>
      <c r="K77" s="302"/>
      <c r="L77" s="302"/>
      <c r="M77" s="303" t="str">
        <f t="shared" si="20"/>
        <v/>
      </c>
      <c r="N77" s="304"/>
    </row>
    <row r="78" spans="1:14" s="166" customFormat="1" ht="30.95" customHeight="1" thickBot="1" x14ac:dyDescent="0.25">
      <c r="A78" s="276">
        <f>Global!A78</f>
        <v>44908</v>
      </c>
      <c r="B78" s="305">
        <f>Global!B78</f>
        <v>0.54166666666666663</v>
      </c>
      <c r="C78" s="278">
        <f>Global!C78</f>
        <v>61</v>
      </c>
      <c r="D78" s="281" t="str">
        <f>Global!D78</f>
        <v>Croacia</v>
      </c>
      <c r="E78" s="280">
        <v>2</v>
      </c>
      <c r="F78" s="281" t="s">
        <v>4</v>
      </c>
      <c r="G78" s="280">
        <v>1</v>
      </c>
      <c r="H78" s="314" t="str">
        <f>Global!H78</f>
        <v>Argentina</v>
      </c>
      <c r="I78" s="283" t="str">
        <f>IF(OR(E78="",G78=""),"",IF(E78&gt;G78,"L",IF(G78&gt;E78,"V","E")))</f>
        <v>L</v>
      </c>
      <c r="J78" s="284"/>
      <c r="K78" s="285">
        <f>IF(Global!E78="","",Global!E78)</f>
        <v>0</v>
      </c>
      <c r="L78" s="285">
        <f>IF(Global!G78="","",Global!G78)</f>
        <v>3</v>
      </c>
      <c r="M78" s="296" t="str">
        <f t="shared" si="20"/>
        <v>V</v>
      </c>
      <c r="N78" s="287">
        <f>IF(M78="","",IF(AND(E78=K78,L78=G78),SEMIPuntosPorMarcador,0)+IF(M78=I78,SEMIPuntosPorGanador,0)+IF(E78-G78=K78-L78,SEMIPuntosPorDiferencia,0))</f>
        <v>0</v>
      </c>
    </row>
    <row r="79" spans="1:14" s="166" customFormat="1" ht="30.95" customHeight="1" thickBot="1" x14ac:dyDescent="0.25">
      <c r="A79" s="276">
        <f>Global!A79</f>
        <v>44909</v>
      </c>
      <c r="B79" s="306">
        <f>Global!B79</f>
        <v>0.54166666666666663</v>
      </c>
      <c r="C79" s="289">
        <f>Global!C79</f>
        <v>62</v>
      </c>
      <c r="D79" s="292" t="str">
        <f>Global!D79</f>
        <v>Marruecos (Morocco)</v>
      </c>
      <c r="E79" s="291">
        <v>2</v>
      </c>
      <c r="F79" s="292" t="s">
        <v>4</v>
      </c>
      <c r="G79" s="291">
        <v>1</v>
      </c>
      <c r="H79" s="315" t="str">
        <f>Global!H79</f>
        <v>Francia (France)</v>
      </c>
      <c r="I79" s="283" t="str">
        <f>IF(OR(E79="",G79=""),"",IF(E79&gt;G79,"L",IF(G79&gt;E79,"V","E")))</f>
        <v>L</v>
      </c>
      <c r="J79" s="284"/>
      <c r="K79" s="285">
        <f>IF(Global!E79="","",Global!E79)</f>
        <v>0</v>
      </c>
      <c r="L79" s="285">
        <f>IF(Global!G79="","",Global!G79)</f>
        <v>2</v>
      </c>
      <c r="M79" s="296" t="str">
        <f t="shared" si="20"/>
        <v>V</v>
      </c>
      <c r="N79" s="287">
        <f>IF(M79="","",IF(AND(E79=K79,L79=G79),SEMIPuntosPorMarcador,0)+IF(M79=I79,SEMIPuntosPorGanador,0)+IF(E79-G79=K79-L79,SEMIPuntosPorDiferencia,0))</f>
        <v>0</v>
      </c>
    </row>
    <row r="80" spans="1:14" s="166" customFormat="1" ht="17.25" customHeight="1" thickBot="1" x14ac:dyDescent="0.25">
      <c r="A80" s="297" t="str">
        <f>Global!A80</f>
        <v>TERCER PUESTO (Third Place)</v>
      </c>
      <c r="B80" s="312"/>
      <c r="C80" s="313"/>
      <c r="D80" s="298"/>
      <c r="E80" s="300"/>
      <c r="F80" s="298"/>
      <c r="G80" s="300"/>
      <c r="H80" s="298"/>
      <c r="I80" s="301"/>
      <c r="J80" s="117"/>
      <c r="K80" s="302"/>
      <c r="L80" s="302"/>
      <c r="M80" s="303" t="str">
        <f t="shared" si="20"/>
        <v/>
      </c>
      <c r="N80" s="304"/>
    </row>
    <row r="81" spans="1:15" s="166" customFormat="1" ht="30.95" customHeight="1" thickBot="1" x14ac:dyDescent="0.25">
      <c r="A81" s="276">
        <f>Global!A81</f>
        <v>44912</v>
      </c>
      <c r="B81" s="305">
        <f>Global!B81</f>
        <v>0.375</v>
      </c>
      <c r="C81" s="278">
        <f>Global!C81</f>
        <v>63</v>
      </c>
      <c r="D81" s="281" t="str">
        <f>Global!D81</f>
        <v>Croacia</v>
      </c>
      <c r="E81" s="280">
        <v>1</v>
      </c>
      <c r="F81" s="281" t="s">
        <v>4</v>
      </c>
      <c r="G81" s="280">
        <v>0</v>
      </c>
      <c r="H81" s="314" t="str">
        <f>Global!H81</f>
        <v>Marruecos (Morocco)</v>
      </c>
      <c r="I81" s="283" t="str">
        <f>IF(OR(E81="",G81=""),"",IF(E81&gt;G81,"L",IF(G81&gt;E81,"V","E")))</f>
        <v>L</v>
      </c>
      <c r="J81" s="284"/>
      <c r="K81" s="285">
        <f>IF(Global!E81="","",Global!E81)</f>
        <v>2</v>
      </c>
      <c r="L81" s="285">
        <f>IF(Global!G81="","",Global!G81)</f>
        <v>1</v>
      </c>
      <c r="M81" s="296" t="str">
        <f t="shared" si="20"/>
        <v>L</v>
      </c>
      <c r="N81" s="287">
        <f>IF(M81="","",IF(AND(E81=K81,L81=G81),TERCPuntosPorMarcador,0)+IF(M81=I81,TERCPuntosPorGanador,0)+IF(E81-G81=K81-L81,TERCPuntosPorDiferencia,0))</f>
        <v>9</v>
      </c>
    </row>
    <row r="82" spans="1:15" s="166" customFormat="1" ht="17.25" customHeight="1" thickBot="1" x14ac:dyDescent="0.25">
      <c r="A82" s="297" t="str">
        <f>Global!A82</f>
        <v>FINAL</v>
      </c>
      <c r="B82" s="298"/>
      <c r="C82" s="299"/>
      <c r="D82" s="298"/>
      <c r="E82" s="300"/>
      <c r="F82" s="298"/>
      <c r="G82" s="300"/>
      <c r="H82" s="298"/>
      <c r="I82" s="301"/>
      <c r="J82" s="117"/>
      <c r="K82" s="302"/>
      <c r="L82" s="302"/>
      <c r="M82" s="303" t="str">
        <f t="shared" si="20"/>
        <v/>
      </c>
      <c r="N82" s="304"/>
    </row>
    <row r="83" spans="1:15" s="166" customFormat="1" ht="30.95" customHeight="1" thickBot="1" x14ac:dyDescent="0.25">
      <c r="A83" s="276">
        <f>Global!A83</f>
        <v>44913</v>
      </c>
      <c r="B83" s="316">
        <f>Global!B83</f>
        <v>0.375</v>
      </c>
      <c r="C83" s="317">
        <f>Global!C83</f>
        <v>64</v>
      </c>
      <c r="D83" s="318" t="str">
        <f>Global!D83</f>
        <v>Argentina</v>
      </c>
      <c r="E83" s="280">
        <v>2</v>
      </c>
      <c r="F83" s="318" t="s">
        <v>4</v>
      </c>
      <c r="G83" s="280">
        <v>1</v>
      </c>
      <c r="H83" s="319" t="str">
        <f>Global!H83</f>
        <v>Francia (France)</v>
      </c>
      <c r="I83" s="283" t="str">
        <f>IF(OR(E83="",G83=""),"",IF(E83&gt;G83,"L",IF(G83&gt;E83,"V","E")))</f>
        <v>L</v>
      </c>
      <c r="J83" s="311"/>
      <c r="K83" s="320">
        <f>IF(Global!E83="","",Global!E83)</f>
        <v>2</v>
      </c>
      <c r="L83" s="320">
        <f>IF(Global!G83="","",Global!G83)</f>
        <v>2</v>
      </c>
      <c r="M83" s="286" t="str">
        <f t="shared" si="20"/>
        <v>E</v>
      </c>
      <c r="N83" s="287">
        <f>IF(M83="","",IF(AND(E83=K83,L83=G83),FINALPuntosPorMarcador,0)+IF(M83=I83,FINALPuntosPorGanador,0)+IF(E83-G83=K83-L83,FINALPuntosPorDiferencia,0))</f>
        <v>0</v>
      </c>
    </row>
    <row r="84" spans="1:15" s="161" customFormat="1" ht="17.25" customHeight="1" x14ac:dyDescent="0.2">
      <c r="A84" s="262"/>
      <c r="B84" s="263"/>
      <c r="C84" s="264"/>
      <c r="D84" s="196"/>
      <c r="E84" s="192"/>
      <c r="F84" s="196"/>
      <c r="G84" s="192"/>
      <c r="H84" s="196"/>
      <c r="I84" s="195"/>
      <c r="J84" s="29"/>
      <c r="K84" s="198"/>
      <c r="L84" s="198"/>
      <c r="M84" s="265" t="s">
        <v>22</v>
      </c>
      <c r="N84" s="266">
        <f>SUM(N8:N83)</f>
        <v>69</v>
      </c>
    </row>
    <row r="85" spans="1:15" s="30" customFormat="1" ht="17.25" customHeight="1" x14ac:dyDescent="0.2">
      <c r="A85" s="87" t="str">
        <f>Global!A85</f>
        <v>FASE DE GRUPOS</v>
      </c>
      <c r="B85" s="88"/>
      <c r="C85" s="89"/>
      <c r="D85" s="90"/>
      <c r="E85" s="267"/>
      <c r="F85" s="90"/>
      <c r="G85" s="267"/>
      <c r="H85" s="92"/>
      <c r="I85" s="81"/>
      <c r="K85" s="189"/>
      <c r="L85" s="189"/>
      <c r="M85" s="189"/>
      <c r="N85" s="189"/>
      <c r="O85" s="82"/>
    </row>
    <row r="86" spans="1:15" s="161" customFormat="1" ht="17.25" customHeight="1" x14ac:dyDescent="0.2">
      <c r="A86" s="83" t="str">
        <f>Global!A86</f>
        <v>Puntos por Marcador Atinado</v>
      </c>
      <c r="B86" s="83"/>
      <c r="C86" s="93"/>
      <c r="D86" s="83"/>
      <c r="E86" s="94">
        <f>Global!E86</f>
        <v>1</v>
      </c>
      <c r="F86" s="53"/>
      <c r="G86" s="268"/>
      <c r="H86" s="53"/>
      <c r="I86" s="57"/>
      <c r="J86" s="30"/>
      <c r="K86" s="167"/>
      <c r="L86" s="167"/>
      <c r="M86" s="167"/>
      <c r="N86" s="167"/>
      <c r="O86" s="167"/>
    </row>
    <row r="87" spans="1:15" s="161" customFormat="1" ht="17.25" customHeight="1" x14ac:dyDescent="0.2">
      <c r="A87" s="83" t="str">
        <f>Global!A87</f>
        <v>Puntos por Ganador/Empate Atinado</v>
      </c>
      <c r="B87" s="83"/>
      <c r="C87" s="93"/>
      <c r="D87" s="85"/>
      <c r="E87" s="94">
        <f>Global!E87</f>
        <v>1</v>
      </c>
      <c r="F87" s="53"/>
      <c r="G87" s="268"/>
      <c r="H87" s="53"/>
      <c r="I87" s="57"/>
      <c r="J87" s="30"/>
      <c r="K87" s="167"/>
      <c r="L87" s="167"/>
      <c r="M87" s="167"/>
      <c r="N87" s="167"/>
      <c r="O87" s="167"/>
    </row>
    <row r="88" spans="1:15" s="161" customFormat="1" ht="17.25" customHeight="1" x14ac:dyDescent="0.2">
      <c r="A88" s="83" t="str">
        <f>Global!A88</f>
        <v>Puntos por Ganador y Diferencia de Goles Atinado</v>
      </c>
      <c r="B88" s="84"/>
      <c r="C88" s="84"/>
      <c r="D88" s="85"/>
      <c r="E88" s="94">
        <f>Global!E88</f>
        <v>1</v>
      </c>
      <c r="F88" s="53"/>
      <c r="G88" s="268"/>
      <c r="H88" s="53"/>
      <c r="I88" s="57"/>
      <c r="J88" s="30"/>
      <c r="K88" s="167"/>
      <c r="L88" s="167"/>
      <c r="M88" s="167"/>
      <c r="N88" s="167"/>
      <c r="O88" s="167"/>
    </row>
    <row r="89" spans="1:15" s="161" customFormat="1" ht="17.25" customHeight="1" x14ac:dyDescent="0.2">
      <c r="A89" s="83"/>
      <c r="B89" s="84"/>
      <c r="C89" s="84"/>
      <c r="D89" s="85"/>
      <c r="E89" s="269"/>
      <c r="F89" s="53"/>
      <c r="G89" s="268"/>
      <c r="H89" s="53"/>
      <c r="I89" s="57"/>
      <c r="J89" s="30"/>
      <c r="K89" s="167"/>
      <c r="L89" s="167"/>
      <c r="M89" s="167"/>
      <c r="N89" s="167"/>
      <c r="O89" s="167"/>
    </row>
    <row r="90" spans="1:15" s="161" customFormat="1" ht="17.25" customHeight="1" x14ac:dyDescent="0.2">
      <c r="A90" s="87" t="str">
        <f>Global!A90</f>
        <v>OCTAVOS DE FINAL</v>
      </c>
      <c r="B90" s="55"/>
      <c r="C90" s="55"/>
      <c r="D90" s="53"/>
      <c r="E90" s="268"/>
      <c r="F90" s="53"/>
      <c r="G90" s="268"/>
      <c r="H90" s="53"/>
      <c r="I90" s="57"/>
      <c r="J90" s="30"/>
      <c r="K90" s="167"/>
      <c r="L90" s="167"/>
      <c r="M90" s="167"/>
      <c r="N90" s="167"/>
      <c r="O90" s="167"/>
    </row>
    <row r="91" spans="1:15" s="161" customFormat="1" ht="17.25" customHeight="1" x14ac:dyDescent="0.2">
      <c r="A91" s="83" t="str">
        <f>Global!A91</f>
        <v>Puntos por Marcador Atinado</v>
      </c>
      <c r="B91" s="83"/>
      <c r="C91" s="93"/>
      <c r="D91" s="83"/>
      <c r="E91" s="94">
        <f>Global!E91</f>
        <v>1</v>
      </c>
      <c r="F91" s="53"/>
      <c r="G91" s="268"/>
      <c r="H91" s="53"/>
      <c r="I91" s="57"/>
      <c r="J91" s="30"/>
      <c r="K91" s="167"/>
      <c r="L91" s="167"/>
      <c r="M91" s="167"/>
      <c r="N91" s="167"/>
      <c r="O91" s="167"/>
    </row>
    <row r="92" spans="1:15" s="161" customFormat="1" ht="17.25" customHeight="1" x14ac:dyDescent="0.2">
      <c r="A92" s="83" t="str">
        <f>Global!A92</f>
        <v>Puntos por Ganador/Empate Atinado</v>
      </c>
      <c r="B92" s="83"/>
      <c r="C92" s="93"/>
      <c r="D92" s="85"/>
      <c r="E92" s="94">
        <f>Global!E92</f>
        <v>3</v>
      </c>
      <c r="F92" s="53"/>
      <c r="G92" s="268"/>
      <c r="H92" s="53"/>
      <c r="I92" s="57"/>
      <c r="J92" s="30"/>
      <c r="K92" s="167"/>
      <c r="L92" s="167"/>
      <c r="M92" s="167"/>
      <c r="N92" s="167"/>
      <c r="O92" s="167"/>
    </row>
    <row r="93" spans="1:15" s="161" customFormat="1" ht="17.25" customHeight="1" x14ac:dyDescent="0.2">
      <c r="A93" s="83" t="str">
        <f>Global!A93</f>
        <v>Puntos por Ganador y Diferencia de Goles Atinado</v>
      </c>
      <c r="B93" s="84"/>
      <c r="C93" s="84"/>
      <c r="D93" s="85"/>
      <c r="E93" s="94">
        <f>Global!E93</f>
        <v>1</v>
      </c>
      <c r="F93" s="53"/>
      <c r="G93" s="268"/>
      <c r="H93" s="53"/>
      <c r="I93" s="57"/>
      <c r="J93" s="30"/>
      <c r="K93" s="167"/>
      <c r="L93" s="167"/>
      <c r="M93" s="167"/>
      <c r="N93" s="167"/>
      <c r="O93" s="167"/>
    </row>
    <row r="94" spans="1:15" s="161" customFormat="1" ht="17.25" customHeight="1" x14ac:dyDescent="0.2">
      <c r="A94" s="54"/>
      <c r="B94" s="55"/>
      <c r="C94" s="55"/>
      <c r="D94" s="53"/>
      <c r="E94" s="268"/>
      <c r="F94" s="53"/>
      <c r="G94" s="268"/>
      <c r="H94" s="53"/>
      <c r="I94" s="57"/>
      <c r="J94" s="30"/>
      <c r="K94" s="167"/>
      <c r="L94" s="167"/>
      <c r="M94" s="167"/>
      <c r="N94" s="167"/>
      <c r="O94" s="167"/>
    </row>
    <row r="95" spans="1:15" s="161" customFormat="1" ht="17.25" customHeight="1" x14ac:dyDescent="0.2">
      <c r="A95" s="87" t="str">
        <f>Global!A95</f>
        <v>CUARTOS DE FINAL</v>
      </c>
      <c r="B95" s="55"/>
      <c r="C95" s="55"/>
      <c r="D95" s="53"/>
      <c r="E95" s="268"/>
      <c r="F95" s="53"/>
      <c r="G95" s="268"/>
      <c r="H95" s="53"/>
      <c r="I95" s="57"/>
      <c r="J95" s="30"/>
      <c r="K95" s="167"/>
      <c r="L95" s="167"/>
      <c r="M95" s="167"/>
      <c r="N95" s="167"/>
      <c r="O95" s="167"/>
    </row>
    <row r="96" spans="1:15" s="161" customFormat="1" ht="17.25" customHeight="1" x14ac:dyDescent="0.2">
      <c r="A96" s="83" t="str">
        <f>Global!A96</f>
        <v>Puntos por Marcador Atinado</v>
      </c>
      <c r="B96" s="83"/>
      <c r="C96" s="93"/>
      <c r="D96" s="83"/>
      <c r="E96" s="94">
        <f>Global!E96</f>
        <v>1</v>
      </c>
      <c r="F96" s="53"/>
      <c r="G96" s="268"/>
      <c r="H96" s="53"/>
      <c r="I96" s="57"/>
      <c r="J96" s="30"/>
      <c r="K96" s="167"/>
      <c r="L96" s="167"/>
      <c r="M96" s="167"/>
      <c r="N96" s="167"/>
      <c r="O96" s="167"/>
    </row>
    <row r="97" spans="1:15" s="161" customFormat="1" ht="17.25" customHeight="1" x14ac:dyDescent="0.2">
      <c r="A97" s="83" t="str">
        <f>Global!A97</f>
        <v>Puntos por Ganador/Empate Atinado</v>
      </c>
      <c r="B97" s="83"/>
      <c r="C97" s="93"/>
      <c r="D97" s="85"/>
      <c r="E97" s="94">
        <f>Global!E97</f>
        <v>5</v>
      </c>
      <c r="F97" s="53"/>
      <c r="G97" s="268"/>
      <c r="H97" s="53"/>
      <c r="I97" s="57"/>
      <c r="J97" s="30"/>
      <c r="K97" s="167"/>
      <c r="L97" s="167"/>
      <c r="M97" s="167"/>
      <c r="N97" s="167"/>
      <c r="O97" s="167"/>
    </row>
    <row r="98" spans="1:15" s="161" customFormat="1" ht="17.25" customHeight="1" x14ac:dyDescent="0.2">
      <c r="A98" s="83" t="str">
        <f>Global!A98</f>
        <v>Puntos por Ganador y Diferencia de Goles Atinado</v>
      </c>
      <c r="B98" s="84"/>
      <c r="C98" s="84"/>
      <c r="D98" s="85"/>
      <c r="E98" s="94">
        <f>Global!E98</f>
        <v>1</v>
      </c>
      <c r="F98" s="53"/>
      <c r="G98" s="268"/>
      <c r="H98" s="53"/>
      <c r="I98" s="57"/>
      <c r="J98" s="30"/>
      <c r="K98" s="167"/>
      <c r="L98" s="167"/>
      <c r="M98" s="167"/>
      <c r="N98" s="167"/>
      <c r="O98" s="167"/>
    </row>
    <row r="99" spans="1:15" s="161" customFormat="1" ht="17.25" customHeight="1" x14ac:dyDescent="0.2">
      <c r="A99" s="54"/>
      <c r="B99" s="55"/>
      <c r="C99" s="55"/>
      <c r="D99" s="53"/>
      <c r="E99" s="268"/>
      <c r="F99" s="53"/>
      <c r="G99" s="268"/>
      <c r="H99" s="53"/>
      <c r="I99" s="57"/>
      <c r="J99" s="30"/>
      <c r="K99" s="167"/>
      <c r="L99" s="167"/>
      <c r="M99" s="167"/>
      <c r="N99" s="167"/>
      <c r="O99" s="167"/>
    </row>
    <row r="100" spans="1:15" s="161" customFormat="1" ht="17.25" customHeight="1" x14ac:dyDescent="0.2">
      <c r="A100" s="87" t="str">
        <f>Global!A100</f>
        <v>SEMIFINAL</v>
      </c>
      <c r="B100" s="55"/>
      <c r="C100" s="55"/>
      <c r="D100" s="53"/>
      <c r="E100" s="268"/>
      <c r="F100" s="53"/>
      <c r="G100" s="268"/>
      <c r="H100" s="53"/>
      <c r="I100" s="57"/>
      <c r="J100" s="30"/>
      <c r="K100" s="167"/>
      <c r="L100" s="167"/>
      <c r="M100" s="167"/>
      <c r="N100" s="167"/>
      <c r="O100" s="167"/>
    </row>
    <row r="101" spans="1:15" s="161" customFormat="1" ht="17.25" customHeight="1" x14ac:dyDescent="0.2">
      <c r="A101" s="83" t="str">
        <f>Global!A101</f>
        <v>Puntos por Marcador Atinado</v>
      </c>
      <c r="B101" s="83"/>
      <c r="C101" s="93"/>
      <c r="D101" s="83"/>
      <c r="E101" s="94">
        <f>Global!E101</f>
        <v>1</v>
      </c>
      <c r="F101" s="53"/>
      <c r="G101" s="268"/>
      <c r="H101" s="53"/>
      <c r="I101" s="57"/>
      <c r="J101" s="30"/>
      <c r="K101" s="167"/>
      <c r="L101" s="167"/>
      <c r="M101" s="167"/>
      <c r="N101" s="167"/>
      <c r="O101" s="167"/>
    </row>
    <row r="102" spans="1:15" s="161" customFormat="1" ht="17.25" customHeight="1" x14ac:dyDescent="0.2">
      <c r="A102" s="83" t="str">
        <f>Global!A102</f>
        <v>Puntos por Ganador/Empate Atinado</v>
      </c>
      <c r="B102" s="83"/>
      <c r="C102" s="93"/>
      <c r="D102" s="85"/>
      <c r="E102" s="94">
        <f>Global!E102</f>
        <v>7</v>
      </c>
      <c r="F102" s="53"/>
      <c r="G102" s="268"/>
      <c r="H102" s="53"/>
      <c r="I102" s="57"/>
      <c r="J102" s="30"/>
      <c r="K102" s="167"/>
      <c r="L102" s="167"/>
      <c r="M102" s="167"/>
      <c r="N102" s="167"/>
      <c r="O102" s="167"/>
    </row>
    <row r="103" spans="1:15" s="161" customFormat="1" ht="17.25" customHeight="1" x14ac:dyDescent="0.2">
      <c r="A103" s="83" t="str">
        <f>Global!A103</f>
        <v>Puntos por Ganador y Diferencia de Goles Atinado</v>
      </c>
      <c r="B103" s="84"/>
      <c r="C103" s="84"/>
      <c r="D103" s="85"/>
      <c r="E103" s="94">
        <f>Global!E103</f>
        <v>1</v>
      </c>
      <c r="F103" s="53"/>
      <c r="G103" s="268"/>
      <c r="H103" s="53"/>
      <c r="I103" s="57"/>
      <c r="J103" s="30"/>
      <c r="K103" s="167"/>
      <c r="L103" s="167"/>
      <c r="M103" s="167"/>
      <c r="N103" s="167"/>
      <c r="O103" s="167"/>
    </row>
    <row r="104" spans="1:15" s="161" customFormat="1" ht="17.25" customHeight="1" x14ac:dyDescent="0.2">
      <c r="A104" s="54"/>
      <c r="B104" s="55"/>
      <c r="C104" s="55"/>
      <c r="D104" s="53"/>
      <c r="E104" s="268"/>
      <c r="F104" s="53"/>
      <c r="G104" s="268"/>
      <c r="H104" s="53"/>
      <c r="I104" s="57"/>
      <c r="J104" s="30"/>
      <c r="K104" s="167"/>
      <c r="L104" s="167"/>
      <c r="M104" s="167"/>
      <c r="N104" s="167"/>
      <c r="O104" s="167"/>
    </row>
    <row r="105" spans="1:15" s="161" customFormat="1" ht="17.25" customHeight="1" x14ac:dyDescent="0.2">
      <c r="A105" s="87" t="str">
        <f>Global!A105</f>
        <v>TERCER LUGAR</v>
      </c>
      <c r="B105" s="55"/>
      <c r="C105" s="55"/>
      <c r="D105" s="53"/>
      <c r="E105" s="268"/>
      <c r="F105" s="53"/>
      <c r="G105" s="268"/>
      <c r="H105" s="53"/>
      <c r="I105" s="57"/>
      <c r="J105" s="30"/>
      <c r="K105" s="167"/>
      <c r="L105" s="167"/>
      <c r="M105" s="167"/>
      <c r="N105" s="167"/>
      <c r="O105" s="167"/>
    </row>
    <row r="106" spans="1:15" s="161" customFormat="1" ht="17.25" customHeight="1" x14ac:dyDescent="0.2">
      <c r="A106" s="83" t="str">
        <f>Global!A106</f>
        <v>Puntos por Marcador Atinado</v>
      </c>
      <c r="B106" s="83"/>
      <c r="C106" s="93"/>
      <c r="D106" s="83"/>
      <c r="E106" s="94">
        <f>Global!E106</f>
        <v>1</v>
      </c>
      <c r="F106" s="53"/>
      <c r="G106" s="268"/>
      <c r="H106" s="53"/>
      <c r="I106" s="57"/>
      <c r="J106" s="30"/>
      <c r="K106" s="167"/>
      <c r="L106" s="167"/>
      <c r="M106" s="167"/>
      <c r="N106" s="167"/>
      <c r="O106" s="167"/>
    </row>
    <row r="107" spans="1:15" s="161" customFormat="1" ht="17.25" customHeight="1" x14ac:dyDescent="0.2">
      <c r="A107" s="83" t="str">
        <f>Global!A107</f>
        <v>Puntos por Ganador/Empate Atinado</v>
      </c>
      <c r="B107" s="83"/>
      <c r="C107" s="93"/>
      <c r="D107" s="85"/>
      <c r="E107" s="94">
        <f>Global!E107</f>
        <v>8</v>
      </c>
      <c r="F107" s="53"/>
      <c r="G107" s="268"/>
      <c r="H107" s="53"/>
      <c r="I107" s="57"/>
      <c r="J107" s="30"/>
      <c r="K107" s="167"/>
      <c r="L107" s="167"/>
      <c r="M107" s="167"/>
      <c r="N107" s="167"/>
      <c r="O107" s="167"/>
    </row>
    <row r="108" spans="1:15" s="161" customFormat="1" ht="17.25" customHeight="1" x14ac:dyDescent="0.2">
      <c r="A108" s="83" t="str">
        <f>Global!A108</f>
        <v>Puntos por Ganador y Diferencia de Goles Atinado</v>
      </c>
      <c r="B108" s="84"/>
      <c r="C108" s="84"/>
      <c r="D108" s="85"/>
      <c r="E108" s="94">
        <f>Global!E108</f>
        <v>1</v>
      </c>
      <c r="F108" s="53"/>
      <c r="G108" s="268"/>
      <c r="H108" s="53"/>
      <c r="I108" s="57"/>
      <c r="J108" s="30"/>
      <c r="K108" s="167"/>
      <c r="L108" s="167"/>
      <c r="M108" s="167"/>
      <c r="N108" s="167"/>
      <c r="O108" s="167"/>
    </row>
    <row r="109" spans="1:15" s="161" customFormat="1" ht="17.25" customHeight="1" x14ac:dyDescent="0.2">
      <c r="A109" s="83"/>
      <c r="B109" s="84"/>
      <c r="C109" s="84"/>
      <c r="D109" s="85"/>
      <c r="E109" s="94"/>
      <c r="F109" s="53"/>
      <c r="G109" s="268"/>
      <c r="H109" s="53"/>
      <c r="I109" s="57"/>
      <c r="J109" s="30"/>
      <c r="K109" s="167"/>
      <c r="L109" s="167"/>
      <c r="M109" s="167"/>
      <c r="N109" s="167"/>
      <c r="O109" s="167"/>
    </row>
    <row r="110" spans="1:15" s="161" customFormat="1" ht="17.25" customHeight="1" x14ac:dyDescent="0.2">
      <c r="A110" s="87" t="str">
        <f>Global!A110</f>
        <v>FINAL</v>
      </c>
      <c r="B110" s="55"/>
      <c r="C110" s="55"/>
      <c r="D110" s="53"/>
      <c r="E110" s="268"/>
      <c r="F110" s="53"/>
      <c r="G110" s="268"/>
      <c r="H110" s="53"/>
      <c r="I110" s="57"/>
      <c r="J110" s="30"/>
      <c r="K110" s="167"/>
      <c r="L110" s="167"/>
      <c r="M110" s="167"/>
      <c r="N110" s="167"/>
      <c r="O110" s="167"/>
    </row>
    <row r="111" spans="1:15" s="161" customFormat="1" ht="17.25" customHeight="1" x14ac:dyDescent="0.2">
      <c r="A111" s="83" t="str">
        <f>Global!A111</f>
        <v>Puntos por Marcador Atinado</v>
      </c>
      <c r="B111" s="83"/>
      <c r="C111" s="93"/>
      <c r="D111" s="83"/>
      <c r="E111" s="94">
        <f>Global!E111</f>
        <v>1</v>
      </c>
      <c r="F111" s="53"/>
      <c r="G111" s="268"/>
      <c r="H111" s="53"/>
      <c r="I111" s="57"/>
      <c r="J111" s="30"/>
      <c r="K111" s="167"/>
      <c r="L111" s="167"/>
      <c r="M111" s="167"/>
      <c r="N111" s="167"/>
      <c r="O111" s="167"/>
    </row>
    <row r="112" spans="1:15" s="161" customFormat="1" ht="17.25" customHeight="1" x14ac:dyDescent="0.2">
      <c r="A112" s="83" t="str">
        <f>Global!A112</f>
        <v>Puntos por Ganador/Empate Atinado</v>
      </c>
      <c r="B112" s="83"/>
      <c r="C112" s="93"/>
      <c r="D112" s="85"/>
      <c r="E112" s="94">
        <f>Global!E112</f>
        <v>10</v>
      </c>
      <c r="F112" s="53"/>
      <c r="G112" s="268"/>
      <c r="H112" s="53"/>
      <c r="I112" s="57"/>
      <c r="J112" s="30"/>
      <c r="K112" s="167"/>
      <c r="L112" s="167"/>
      <c r="M112" s="167"/>
      <c r="N112" s="167"/>
      <c r="O112" s="167"/>
    </row>
    <row r="113" spans="1:15" s="161" customFormat="1" ht="17.25" customHeight="1" x14ac:dyDescent="0.2">
      <c r="A113" s="83" t="str">
        <f>Global!A113</f>
        <v>Puntos por Ganador y Diferencia de Goles Atinado</v>
      </c>
      <c r="B113" s="84"/>
      <c r="C113" s="84"/>
      <c r="D113" s="85"/>
      <c r="E113" s="94">
        <f>Global!E113</f>
        <v>1</v>
      </c>
      <c r="F113" s="53"/>
      <c r="G113" s="268"/>
      <c r="H113" s="53"/>
      <c r="I113" s="57"/>
      <c r="J113" s="30"/>
      <c r="K113" s="167"/>
      <c r="L113" s="167"/>
      <c r="M113" s="167"/>
      <c r="N113" s="167"/>
      <c r="O113" s="167"/>
    </row>
    <row r="114" spans="1:15" s="161" customFormat="1" ht="17.25" customHeight="1" x14ac:dyDescent="0.2">
      <c r="A114" s="54"/>
      <c r="B114" s="55"/>
      <c r="C114" s="55"/>
      <c r="D114" s="53"/>
      <c r="E114" s="268"/>
      <c r="F114" s="53"/>
      <c r="G114" s="268"/>
      <c r="H114" s="53"/>
      <c r="I114" s="57"/>
      <c r="J114" s="30"/>
      <c r="K114" s="167"/>
      <c r="L114" s="167"/>
      <c r="M114" s="167"/>
      <c r="N114" s="167"/>
      <c r="O114" s="167"/>
    </row>
    <row r="115" spans="1:15" s="161" customFormat="1" ht="17.25" customHeight="1" x14ac:dyDescent="0.2">
      <c r="A115" s="54"/>
      <c r="B115" s="55"/>
      <c r="C115" s="55"/>
      <c r="D115" s="53"/>
      <c r="E115" s="268"/>
      <c r="F115" s="53"/>
      <c r="G115" s="268"/>
      <c r="H115" s="53"/>
      <c r="I115" s="57"/>
      <c r="J115" s="30"/>
      <c r="K115" s="167"/>
      <c r="L115" s="167"/>
      <c r="M115" s="167"/>
      <c r="N115" s="167"/>
      <c r="O115" s="167"/>
    </row>
    <row r="116" spans="1:15" s="161" customFormat="1" ht="17.25" customHeight="1" x14ac:dyDescent="0.2">
      <c r="A116" s="54"/>
      <c r="B116" s="55"/>
      <c r="C116" s="55"/>
      <c r="D116" s="53"/>
      <c r="E116" s="268"/>
      <c r="F116" s="53"/>
      <c r="G116" s="268"/>
      <c r="H116" s="53"/>
      <c r="I116" s="57"/>
      <c r="J116" s="30"/>
      <c r="K116" s="167"/>
      <c r="L116" s="167"/>
      <c r="M116" s="167"/>
      <c r="N116" s="167"/>
      <c r="O116" s="167"/>
    </row>
    <row r="117" spans="1:15" s="161" customFormat="1" ht="17.25" customHeight="1" x14ac:dyDescent="0.2">
      <c r="A117" s="54"/>
      <c r="B117" s="55"/>
      <c r="C117" s="55"/>
      <c r="D117" s="53"/>
      <c r="E117" s="268"/>
      <c r="F117" s="53"/>
      <c r="G117" s="268"/>
      <c r="H117" s="53"/>
      <c r="I117" s="57"/>
      <c r="J117" s="30"/>
      <c r="K117" s="167"/>
      <c r="L117" s="167"/>
      <c r="M117" s="167"/>
      <c r="N117" s="167"/>
      <c r="O117" s="167"/>
    </row>
    <row r="118" spans="1:15" s="161" customFormat="1" ht="17.25" customHeight="1" x14ac:dyDescent="0.2">
      <c r="A118" s="54"/>
      <c r="B118" s="55"/>
      <c r="C118" s="55"/>
      <c r="D118" s="53"/>
      <c r="E118" s="268"/>
      <c r="F118" s="53"/>
      <c r="G118" s="268"/>
      <c r="H118" s="53"/>
      <c r="I118" s="57"/>
      <c r="J118" s="30"/>
      <c r="K118" s="167"/>
      <c r="L118" s="167"/>
      <c r="M118" s="167"/>
      <c r="N118" s="167"/>
      <c r="O118" s="167"/>
    </row>
    <row r="119" spans="1:15" s="161" customFormat="1" ht="17.25" customHeight="1" x14ac:dyDescent="0.2">
      <c r="A119" s="322"/>
      <c r="B119" s="323"/>
      <c r="C119" s="271"/>
      <c r="E119" s="324"/>
      <c r="G119" s="324"/>
      <c r="I119" s="325"/>
      <c r="J119" s="30"/>
      <c r="K119" s="326"/>
      <c r="L119" s="326"/>
      <c r="M119" s="327"/>
      <c r="N119" s="30"/>
    </row>
    <row r="120" spans="1:15" s="161" customFormat="1" ht="17.25" customHeight="1" x14ac:dyDescent="0.2">
      <c r="A120" s="322"/>
      <c r="B120" s="323"/>
      <c r="C120" s="271"/>
      <c r="E120" s="324"/>
      <c r="G120" s="324"/>
      <c r="I120" s="325"/>
      <c r="J120" s="30"/>
      <c r="K120" s="326"/>
      <c r="L120" s="326"/>
      <c r="M120" s="327"/>
      <c r="N120" s="30"/>
    </row>
  </sheetData>
  <sheetProtection sheet="1" objects="1" scenarios="1"/>
  <mergeCells count="2">
    <mergeCell ref="A1:N1"/>
    <mergeCell ref="B3:D3"/>
  </mergeCells>
  <phoneticPr fontId="17" type="noConversion"/>
  <dataValidations count="1">
    <dataValidation type="whole" allowBlank="1" showInputMessage="1" showErrorMessage="1" sqref="E3:E85 E114:E118 E89:E90 E94:E95 E99:E100 E104:E105 E110" xr:uid="{00000000-0002-0000-0400-000000000000}">
      <formula1>0</formula1>
      <formula2>20</formula2>
    </dataValidation>
  </dataValidations>
  <hyperlinks>
    <hyperlink ref="A1:N1" location="Global!A1" display="Quiniela Mundial 2010" xr:uid="{00000000-0004-0000-0400-000000000000}"/>
  </hyperlinks>
  <pageMargins left="0.75" right="0.75" top="0.7" bottom="0.81" header="0.5" footer="0.5"/>
  <pageSetup scale="53" fitToHeight="2" orientation="portrait" r:id="rId1"/>
  <headerFooter alignWithMargins="0">
    <oddHeader>&amp;RPagina &amp;P</oddHeader>
  </headerFooter>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Sheet48"/>
  <dimension ref="A1:S120"/>
  <sheetViews>
    <sheetView topLeftCell="A120" workbookViewId="0">
      <selection activeCell="A2" sqref="A1:N1048576"/>
    </sheetView>
  </sheetViews>
  <sheetFormatPr defaultColWidth="9.140625" defaultRowHeight="17.25" customHeight="1" x14ac:dyDescent="0.2"/>
  <cols>
    <col min="1" max="1" width="12" style="270" customWidth="1"/>
    <col min="2" max="2" width="10.7109375" style="271" customWidth="1"/>
    <col min="3" max="3" width="6.85546875" style="271" bestFit="1" customWidth="1"/>
    <col min="4" max="4" width="12.42578125" style="157" customWidth="1"/>
    <col min="5" max="5" width="3.7109375" style="272" customWidth="1"/>
    <col min="6" max="6" width="5.42578125" style="157" customWidth="1"/>
    <col min="7" max="7" width="3.85546875" style="272" customWidth="1"/>
    <col min="8" max="8" width="13" style="157" customWidth="1"/>
    <col min="9" max="9" width="5.85546875" style="273" customWidth="1"/>
    <col min="10" max="10" width="3" style="10" customWidth="1"/>
    <col min="11" max="11" width="5" style="274" customWidth="1"/>
    <col min="12" max="12" width="5.28515625" style="274" customWidth="1"/>
    <col min="13" max="13" width="6.5703125" style="275" customWidth="1"/>
    <col min="14" max="14" width="7.7109375" style="10" bestFit="1" customWidth="1"/>
    <col min="15" max="16384" width="9.140625" style="157"/>
  </cols>
  <sheetData>
    <row r="1" spans="1:19" ht="26.25" customHeight="1" x14ac:dyDescent="0.35">
      <c r="A1" s="352" t="s">
        <v>82</v>
      </c>
      <c r="B1" s="352"/>
      <c r="C1" s="352"/>
      <c r="D1" s="352"/>
      <c r="E1" s="352"/>
      <c r="F1" s="352"/>
      <c r="G1" s="352"/>
      <c r="H1" s="352"/>
      <c r="I1" s="352"/>
      <c r="J1" s="352"/>
      <c r="K1" s="352"/>
      <c r="L1" s="352"/>
      <c r="M1" s="352"/>
      <c r="N1" s="352"/>
      <c r="O1" s="161"/>
      <c r="P1" s="161"/>
      <c r="Q1" s="161"/>
      <c r="R1" s="161"/>
      <c r="S1" s="161"/>
    </row>
    <row r="2" spans="1:19" ht="12.75" customHeight="1" x14ac:dyDescent="0.3">
      <c r="A2" s="28"/>
      <c r="B2" s="28"/>
      <c r="C2" s="28"/>
      <c r="D2" s="28"/>
      <c r="E2" s="1"/>
      <c r="F2" s="28"/>
      <c r="G2" s="1"/>
      <c r="H2" s="28"/>
      <c r="I2" s="28"/>
      <c r="J2" s="28"/>
      <c r="K2" s="33"/>
      <c r="L2" s="33"/>
      <c r="M2" s="28"/>
      <c r="N2" s="28"/>
      <c r="O2" s="161"/>
      <c r="P2" s="161"/>
      <c r="Q2" s="161"/>
      <c r="R2" s="161"/>
      <c r="S2" s="161"/>
    </row>
    <row r="3" spans="1:19" ht="17.25" customHeight="1" x14ac:dyDescent="0.2">
      <c r="A3" s="191" t="s">
        <v>17</v>
      </c>
      <c r="B3" s="353" t="s">
        <v>194</v>
      </c>
      <c r="C3" s="353"/>
      <c r="D3" s="353"/>
      <c r="E3" s="192"/>
      <c r="F3" s="193"/>
      <c r="G3" s="192"/>
      <c r="H3" s="194"/>
      <c r="I3" s="195"/>
      <c r="J3" s="29"/>
      <c r="K3" s="34"/>
      <c r="L3" s="34"/>
      <c r="M3" s="196"/>
      <c r="N3" s="29"/>
      <c r="O3" s="161"/>
      <c r="P3" s="161"/>
      <c r="Q3" s="161"/>
      <c r="R3" s="161"/>
      <c r="S3" s="161"/>
    </row>
    <row r="4" spans="1:19" ht="17.25" customHeight="1" thickBot="1" x14ac:dyDescent="0.25">
      <c r="A4" s="197" t="s">
        <v>18</v>
      </c>
      <c r="B4" s="354" t="s">
        <v>195</v>
      </c>
      <c r="C4" s="354"/>
      <c r="D4" s="354"/>
      <c r="E4" s="192"/>
      <c r="F4" s="196"/>
      <c r="G4" s="192"/>
      <c r="H4" s="196"/>
      <c r="I4" s="195"/>
      <c r="J4" s="29"/>
      <c r="K4" s="198"/>
      <c r="L4" s="198"/>
      <c r="M4" s="199"/>
      <c r="N4" s="29"/>
      <c r="O4" s="161"/>
      <c r="P4" s="161"/>
      <c r="Q4" s="161"/>
      <c r="R4" s="161"/>
      <c r="S4" s="161"/>
    </row>
    <row r="5" spans="1:19" ht="17.25" customHeight="1" thickBot="1" x14ac:dyDescent="0.25">
      <c r="A5" s="197"/>
      <c r="B5" s="200"/>
      <c r="C5" s="200"/>
      <c r="D5" s="201"/>
      <c r="E5" s="192"/>
      <c r="F5" s="196"/>
      <c r="G5" s="192"/>
      <c r="H5" s="196"/>
      <c r="I5" s="195"/>
      <c r="J5" s="29"/>
      <c r="K5" s="202" t="s">
        <v>19</v>
      </c>
      <c r="L5" s="203"/>
      <c r="M5" s="204"/>
      <c r="N5" s="29"/>
      <c r="O5" s="161"/>
      <c r="P5" s="161"/>
      <c r="Q5" s="161"/>
      <c r="R5" s="161"/>
      <c r="S5" s="161"/>
    </row>
    <row r="6" spans="1:19" s="168" customFormat="1" ht="34.5" customHeight="1" thickBot="1" x14ac:dyDescent="0.25">
      <c r="A6" s="205" t="s">
        <v>0</v>
      </c>
      <c r="B6" s="206" t="s">
        <v>1</v>
      </c>
      <c r="C6" s="206" t="s">
        <v>25</v>
      </c>
      <c r="D6" s="207" t="s">
        <v>2</v>
      </c>
      <c r="E6" s="208"/>
      <c r="F6" s="209" t="s">
        <v>20</v>
      </c>
      <c r="G6" s="208"/>
      <c r="H6" s="209" t="s">
        <v>3</v>
      </c>
      <c r="I6" s="209" t="s">
        <v>21</v>
      </c>
      <c r="J6" s="210"/>
      <c r="K6" s="211" t="s">
        <v>109</v>
      </c>
      <c r="L6" s="211" t="s">
        <v>112</v>
      </c>
      <c r="M6" s="212" t="s">
        <v>110</v>
      </c>
      <c r="N6" s="213" t="s">
        <v>111</v>
      </c>
      <c r="O6" s="165"/>
      <c r="P6" s="165"/>
      <c r="Q6" s="165"/>
      <c r="R6" s="165"/>
      <c r="S6" s="165"/>
    </row>
    <row r="7" spans="1:19" ht="17.25" customHeight="1" thickBot="1" x14ac:dyDescent="0.25">
      <c r="A7" s="214" t="str">
        <f>Global!A7</f>
        <v>GRUPO A (Group A)</v>
      </c>
      <c r="B7" s="215"/>
      <c r="C7" s="216"/>
      <c r="D7" s="215"/>
      <c r="E7" s="217"/>
      <c r="F7" s="215"/>
      <c r="G7" s="217"/>
      <c r="H7" s="215"/>
      <c r="I7" s="218"/>
      <c r="J7" s="77"/>
      <c r="K7" s="219"/>
      <c r="L7" s="219"/>
      <c r="M7" s="220"/>
      <c r="N7" s="221"/>
      <c r="O7" s="161"/>
      <c r="P7" s="161"/>
      <c r="Q7" s="161"/>
      <c r="R7" s="161"/>
      <c r="S7" s="161"/>
    </row>
    <row r="8" spans="1:19" s="158" customFormat="1" ht="30.95" customHeight="1" thickBot="1" x14ac:dyDescent="0.25">
      <c r="A8" s="276">
        <f>Global!A8</f>
        <v>44885</v>
      </c>
      <c r="B8" s="277">
        <f>Global!B8</f>
        <v>0.41666666666666669</v>
      </c>
      <c r="C8" s="278">
        <f>Global!C8</f>
        <v>1</v>
      </c>
      <c r="D8" s="279" t="str">
        <f>Global!D8</f>
        <v>Qatar</v>
      </c>
      <c r="E8" s="280">
        <v>1</v>
      </c>
      <c r="F8" s="281" t="s">
        <v>4</v>
      </c>
      <c r="G8" s="280">
        <v>1</v>
      </c>
      <c r="H8" s="282" t="str">
        <f>Global!H8</f>
        <v>Ecuador</v>
      </c>
      <c r="I8" s="283" t="str">
        <f t="shared" ref="I8:I13" si="0">IF(OR(E8="",G8=""),"",IF(E8&gt;G8,"L",IF(G8&gt;E8,"V","E")))</f>
        <v>E</v>
      </c>
      <c r="J8" s="284"/>
      <c r="K8" s="285">
        <f>IF(Global!E8="","",Global!E8)</f>
        <v>0</v>
      </c>
      <c r="L8" s="285">
        <f>IF(Global!G8="","",Global!G8)</f>
        <v>2</v>
      </c>
      <c r="M8" s="286" t="str">
        <f t="shared" ref="M8:M71" si="1">IF(OR(K8="",L8=""),"",IF(K8&gt;L8,"L",IF(L8&gt;K8,"V","E")))</f>
        <v>V</v>
      </c>
      <c r="N8" s="287">
        <f t="shared" ref="N8:N13" si="2">IF(M8="","",IF(AND(E8=K8,L8=G8),GPOSPuntosPorMarcador,0)+IF(M8=I8,GPOSPuntosPorGanador,0)+IF(E8-G8=K8-L8,GPOSPuntosPorDiferencia,0))</f>
        <v>0</v>
      </c>
      <c r="O8" s="166"/>
      <c r="P8" s="166"/>
      <c r="Q8" s="166"/>
      <c r="R8" s="166"/>
      <c r="S8" s="166"/>
    </row>
    <row r="9" spans="1:19" s="158" customFormat="1" ht="30.95" customHeight="1" thickBot="1" x14ac:dyDescent="0.25">
      <c r="A9" s="276">
        <f>Global!A9</f>
        <v>44886</v>
      </c>
      <c r="B9" s="288">
        <f>Global!B9</f>
        <v>0.41666666666666669</v>
      </c>
      <c r="C9" s="289">
        <f>Global!C9</f>
        <v>2</v>
      </c>
      <c r="D9" s="290" t="str">
        <f>Global!D9</f>
        <v>Senegal</v>
      </c>
      <c r="E9" s="291">
        <v>1</v>
      </c>
      <c r="F9" s="292" t="s">
        <v>4</v>
      </c>
      <c r="G9" s="291">
        <v>2</v>
      </c>
      <c r="H9" s="293" t="str">
        <f>Global!H9</f>
        <v>Holanda (Holland)</v>
      </c>
      <c r="I9" s="283" t="str">
        <f t="shared" si="0"/>
        <v>V</v>
      </c>
      <c r="J9" s="284"/>
      <c r="K9" s="285">
        <f>IF(Global!E9="","",Global!E9)</f>
        <v>0</v>
      </c>
      <c r="L9" s="285">
        <f>IF(Global!G9="","",Global!G9)</f>
        <v>2</v>
      </c>
      <c r="M9" s="294" t="str">
        <f t="shared" si="1"/>
        <v>V</v>
      </c>
      <c r="N9" s="287">
        <f t="shared" si="2"/>
        <v>1</v>
      </c>
      <c r="O9" s="166"/>
      <c r="P9" s="166"/>
      <c r="Q9" s="166"/>
      <c r="R9" s="166"/>
      <c r="S9" s="166"/>
    </row>
    <row r="10" spans="1:19" s="158" customFormat="1" ht="30.95" customHeight="1" thickBot="1" x14ac:dyDescent="0.25">
      <c r="A10" s="276">
        <f>Global!A10</f>
        <v>44890</v>
      </c>
      <c r="B10" s="288">
        <f>Global!B10</f>
        <v>0.29166666666666669</v>
      </c>
      <c r="C10" s="289">
        <f>Global!C10</f>
        <v>17</v>
      </c>
      <c r="D10" s="290" t="str">
        <f>Global!D10</f>
        <v>Qatar</v>
      </c>
      <c r="E10" s="291">
        <v>1</v>
      </c>
      <c r="F10" s="292" t="s">
        <v>4</v>
      </c>
      <c r="G10" s="291">
        <v>1</v>
      </c>
      <c r="H10" s="293" t="str">
        <f>Global!H10</f>
        <v>Senegal</v>
      </c>
      <c r="I10" s="283" t="str">
        <f t="shared" si="0"/>
        <v>E</v>
      </c>
      <c r="J10" s="284"/>
      <c r="K10" s="285">
        <f>IF(Global!E10="","",Global!E10)</f>
        <v>1</v>
      </c>
      <c r="L10" s="285">
        <f>IF(Global!G10="","",Global!G10)</f>
        <v>3</v>
      </c>
      <c r="M10" s="295" t="str">
        <f t="shared" si="1"/>
        <v>V</v>
      </c>
      <c r="N10" s="287">
        <f t="shared" si="2"/>
        <v>0</v>
      </c>
      <c r="O10" s="166"/>
      <c r="P10" s="166"/>
      <c r="Q10" s="166"/>
      <c r="R10" s="166"/>
      <c r="S10" s="166"/>
    </row>
    <row r="11" spans="1:19" s="158" customFormat="1" ht="30.95" customHeight="1" thickBot="1" x14ac:dyDescent="0.25">
      <c r="A11" s="276">
        <f>Global!A11</f>
        <v>44890</v>
      </c>
      <c r="B11" s="288">
        <f>Global!B11</f>
        <v>0.41666666666666669</v>
      </c>
      <c r="C11" s="289">
        <f>Global!C11</f>
        <v>18</v>
      </c>
      <c r="D11" s="290" t="str">
        <f>Global!D11</f>
        <v>Holanda (Holland)</v>
      </c>
      <c r="E11" s="291">
        <v>2</v>
      </c>
      <c r="F11" s="292" t="s">
        <v>4</v>
      </c>
      <c r="G11" s="291">
        <v>1</v>
      </c>
      <c r="H11" s="293" t="str">
        <f>Global!H11</f>
        <v>Ecuador</v>
      </c>
      <c r="I11" s="283" t="str">
        <f t="shared" si="0"/>
        <v>L</v>
      </c>
      <c r="J11" s="284"/>
      <c r="K11" s="285">
        <f>IF(Global!E11="","",Global!E11)</f>
        <v>1</v>
      </c>
      <c r="L11" s="285">
        <f>IF(Global!G11="","",Global!G11)</f>
        <v>1</v>
      </c>
      <c r="M11" s="296" t="str">
        <f t="shared" si="1"/>
        <v>E</v>
      </c>
      <c r="N11" s="287">
        <f t="shared" si="2"/>
        <v>0</v>
      </c>
      <c r="O11" s="166"/>
      <c r="P11" s="166"/>
      <c r="Q11" s="166"/>
      <c r="R11" s="166"/>
      <c r="S11" s="166"/>
    </row>
    <row r="12" spans="1:19" s="158" customFormat="1" ht="30.95" customHeight="1" thickBot="1" x14ac:dyDescent="0.25">
      <c r="A12" s="276">
        <f>Global!A12</f>
        <v>44894</v>
      </c>
      <c r="B12" s="288">
        <f>Global!B12</f>
        <v>0.375</v>
      </c>
      <c r="C12" s="289">
        <f>Global!C12</f>
        <v>33</v>
      </c>
      <c r="D12" s="290" t="str">
        <f>Global!D12</f>
        <v>Holanda (Holland)</v>
      </c>
      <c r="E12" s="291">
        <v>3</v>
      </c>
      <c r="F12" s="292" t="s">
        <v>4</v>
      </c>
      <c r="G12" s="291">
        <v>0</v>
      </c>
      <c r="H12" s="293" t="str">
        <f>Global!H12</f>
        <v>Qatar</v>
      </c>
      <c r="I12" s="283" t="str">
        <f t="shared" si="0"/>
        <v>L</v>
      </c>
      <c r="J12" s="284"/>
      <c r="K12" s="285">
        <f>IF(Global!E12="","",Global!E12)</f>
        <v>2</v>
      </c>
      <c r="L12" s="285">
        <f>IF(Global!G12="","",Global!G12)</f>
        <v>0</v>
      </c>
      <c r="M12" s="296" t="str">
        <f t="shared" si="1"/>
        <v>L</v>
      </c>
      <c r="N12" s="287">
        <f t="shared" si="2"/>
        <v>1</v>
      </c>
      <c r="O12" s="166"/>
      <c r="P12" s="166"/>
      <c r="Q12" s="166"/>
      <c r="R12" s="166"/>
      <c r="S12" s="166"/>
    </row>
    <row r="13" spans="1:19" s="158" customFormat="1" ht="30.95" customHeight="1" thickBot="1" x14ac:dyDescent="0.25">
      <c r="A13" s="276">
        <f>Global!A13</f>
        <v>44894</v>
      </c>
      <c r="B13" s="288">
        <f>Global!B13</f>
        <v>0.375</v>
      </c>
      <c r="C13" s="289">
        <f>Global!C13</f>
        <v>34</v>
      </c>
      <c r="D13" s="290" t="str">
        <f>Global!D13</f>
        <v>Ecuador</v>
      </c>
      <c r="E13" s="291">
        <v>0</v>
      </c>
      <c r="F13" s="292" t="s">
        <v>4</v>
      </c>
      <c r="G13" s="291">
        <v>1</v>
      </c>
      <c r="H13" s="293" t="str">
        <f>Global!H13</f>
        <v>Senegal</v>
      </c>
      <c r="I13" s="283" t="str">
        <f t="shared" si="0"/>
        <v>V</v>
      </c>
      <c r="J13" s="284"/>
      <c r="K13" s="285">
        <f>IF(Global!E13="","",Global!E13)</f>
        <v>1</v>
      </c>
      <c r="L13" s="285">
        <f>IF(Global!G13="","",Global!G13)</f>
        <v>2</v>
      </c>
      <c r="M13" s="296" t="str">
        <f t="shared" si="1"/>
        <v>V</v>
      </c>
      <c r="N13" s="287">
        <f t="shared" si="2"/>
        <v>2</v>
      </c>
      <c r="O13" s="166"/>
      <c r="P13" s="166"/>
      <c r="Q13" s="166"/>
      <c r="R13" s="166"/>
      <c r="S13" s="166"/>
    </row>
    <row r="14" spans="1:19" s="158" customFormat="1" ht="17.25" customHeight="1" thickBot="1" x14ac:dyDescent="0.25">
      <c r="A14" s="297" t="str">
        <f>Global!A14</f>
        <v>GRUPO B (Group B)</v>
      </c>
      <c r="B14" s="298"/>
      <c r="C14" s="299"/>
      <c r="D14" s="298"/>
      <c r="E14" s="300"/>
      <c r="F14" s="298"/>
      <c r="G14" s="300"/>
      <c r="H14" s="298"/>
      <c r="I14" s="301"/>
      <c r="J14" s="117"/>
      <c r="K14" s="302"/>
      <c r="L14" s="302"/>
      <c r="M14" s="303" t="str">
        <f t="shared" si="1"/>
        <v/>
      </c>
      <c r="N14" s="304"/>
      <c r="O14" s="166"/>
      <c r="P14" s="166"/>
      <c r="Q14" s="166"/>
      <c r="R14" s="166"/>
      <c r="S14" s="166"/>
    </row>
    <row r="15" spans="1:19" s="158" customFormat="1" ht="30.95" customHeight="1" thickBot="1" x14ac:dyDescent="0.25">
      <c r="A15" s="276">
        <f>Global!A15</f>
        <v>44886</v>
      </c>
      <c r="B15" s="305">
        <f>Global!B15</f>
        <v>0.29166666666666669</v>
      </c>
      <c r="C15" s="278">
        <f>Global!C15</f>
        <v>3</v>
      </c>
      <c r="D15" s="279" t="str">
        <f>Global!D15</f>
        <v>Inglaterra (England)</v>
      </c>
      <c r="E15" s="280">
        <v>2</v>
      </c>
      <c r="F15" s="281" t="s">
        <v>4</v>
      </c>
      <c r="G15" s="280">
        <v>0</v>
      </c>
      <c r="H15" s="282" t="str">
        <f>Global!H15</f>
        <v>Irán</v>
      </c>
      <c r="I15" s="283" t="str">
        <f t="shared" ref="I15:I20" si="3">IF(OR(E15="",G15=""),"",IF(E15&gt;G15,"L",IF(G15&gt;E15,"V","E")))</f>
        <v>L</v>
      </c>
      <c r="J15" s="284"/>
      <c r="K15" s="285">
        <f>IF(Global!E15="","",Global!E15)</f>
        <v>6</v>
      </c>
      <c r="L15" s="285">
        <f>IF(Global!G15="","",Global!G15)</f>
        <v>2</v>
      </c>
      <c r="M15" s="296" t="str">
        <f t="shared" si="1"/>
        <v>L</v>
      </c>
      <c r="N15" s="287">
        <f t="shared" ref="N15:N20" si="4">IF(M15="","",IF(AND(E15=K15,L15=G15),GPOSPuntosPorMarcador,0)+IF(M15=I15,GPOSPuntosPorGanador,0)+IF(E15-G15=K15-L15,GPOSPuntosPorDiferencia,0))</f>
        <v>1</v>
      </c>
      <c r="O15" s="166"/>
      <c r="P15" s="166"/>
      <c r="Q15" s="166"/>
      <c r="R15" s="166"/>
      <c r="S15" s="166"/>
    </row>
    <row r="16" spans="1:19" s="158" customFormat="1" ht="30.95" customHeight="1" thickBot="1" x14ac:dyDescent="0.25">
      <c r="A16" s="276">
        <f>Global!A16</f>
        <v>44886</v>
      </c>
      <c r="B16" s="306">
        <f>Global!B16</f>
        <v>0.54166666666666663</v>
      </c>
      <c r="C16" s="289">
        <f>Global!C16</f>
        <v>4</v>
      </c>
      <c r="D16" s="290" t="str">
        <f>Global!D16</f>
        <v>Estados Unidos (USA)</v>
      </c>
      <c r="E16" s="291">
        <v>2</v>
      </c>
      <c r="F16" s="292" t="s">
        <v>4</v>
      </c>
      <c r="G16" s="291">
        <v>2</v>
      </c>
      <c r="H16" s="293" t="str">
        <f>Global!H16</f>
        <v>Gales (Wales)</v>
      </c>
      <c r="I16" s="283" t="str">
        <f t="shared" si="3"/>
        <v>E</v>
      </c>
      <c r="J16" s="284"/>
      <c r="K16" s="285">
        <f>IF(Global!E16="","",Global!E16)</f>
        <v>1</v>
      </c>
      <c r="L16" s="285">
        <f>IF(Global!G16="","",Global!G16)</f>
        <v>1</v>
      </c>
      <c r="M16" s="296" t="str">
        <f t="shared" si="1"/>
        <v>E</v>
      </c>
      <c r="N16" s="287">
        <f t="shared" si="4"/>
        <v>2</v>
      </c>
      <c r="O16" s="166"/>
      <c r="P16" s="166"/>
      <c r="Q16" s="166"/>
      <c r="R16" s="166"/>
      <c r="S16" s="166"/>
    </row>
    <row r="17" spans="1:19" s="158" customFormat="1" ht="30.95" customHeight="1" thickBot="1" x14ac:dyDescent="0.25">
      <c r="A17" s="276">
        <f>Global!A17</f>
        <v>44890</v>
      </c>
      <c r="B17" s="306">
        <f>Global!B17</f>
        <v>0.54166666666666663</v>
      </c>
      <c r="C17" s="289">
        <f>Global!C17</f>
        <v>19</v>
      </c>
      <c r="D17" s="290" t="str">
        <f>Global!D17</f>
        <v>Inglaterra (England)</v>
      </c>
      <c r="E17" s="291">
        <v>2</v>
      </c>
      <c r="F17" s="292" t="s">
        <v>4</v>
      </c>
      <c r="G17" s="291">
        <v>2</v>
      </c>
      <c r="H17" s="293" t="str">
        <f>Global!H17</f>
        <v>Estados Unidos (USA)</v>
      </c>
      <c r="I17" s="283" t="str">
        <f t="shared" si="3"/>
        <v>E</v>
      </c>
      <c r="J17" s="284"/>
      <c r="K17" s="285">
        <f>IF(Global!E17="","",Global!E17)</f>
        <v>0</v>
      </c>
      <c r="L17" s="285">
        <f>IF(Global!G17="","",Global!G17)</f>
        <v>0</v>
      </c>
      <c r="M17" s="296" t="str">
        <f t="shared" si="1"/>
        <v>E</v>
      </c>
      <c r="N17" s="287">
        <f t="shared" si="4"/>
        <v>2</v>
      </c>
      <c r="O17" s="166"/>
      <c r="P17" s="166"/>
      <c r="Q17" s="166"/>
      <c r="R17" s="166"/>
      <c r="S17" s="166"/>
    </row>
    <row r="18" spans="1:19" s="158" customFormat="1" ht="30.95" customHeight="1" thickBot="1" x14ac:dyDescent="0.25">
      <c r="A18" s="276">
        <f>Global!A18</f>
        <v>44890</v>
      </c>
      <c r="B18" s="306">
        <f>Global!B18</f>
        <v>0.16666666666666666</v>
      </c>
      <c r="C18" s="289">
        <f>Global!C18</f>
        <v>20</v>
      </c>
      <c r="D18" s="290" t="str">
        <f>Global!D18</f>
        <v>Gales (Wales)</v>
      </c>
      <c r="E18" s="291">
        <v>1</v>
      </c>
      <c r="F18" s="292" t="s">
        <v>4</v>
      </c>
      <c r="G18" s="291">
        <v>1</v>
      </c>
      <c r="H18" s="293" t="str">
        <f>Global!H18</f>
        <v>Irán</v>
      </c>
      <c r="I18" s="283" t="str">
        <f t="shared" si="3"/>
        <v>E</v>
      </c>
      <c r="J18" s="284"/>
      <c r="K18" s="285">
        <f>IF(Global!E18="","",Global!E18)</f>
        <v>0</v>
      </c>
      <c r="L18" s="285">
        <f>IF(Global!G18="","",Global!G18)</f>
        <v>2</v>
      </c>
      <c r="M18" s="296" t="str">
        <f t="shared" si="1"/>
        <v>V</v>
      </c>
      <c r="N18" s="287">
        <f t="shared" si="4"/>
        <v>0</v>
      </c>
      <c r="O18" s="166"/>
      <c r="P18" s="166"/>
      <c r="Q18" s="166"/>
      <c r="R18" s="166"/>
      <c r="S18" s="166"/>
    </row>
    <row r="19" spans="1:19" s="158" customFormat="1" ht="30.95" customHeight="1" thickBot="1" x14ac:dyDescent="0.25">
      <c r="A19" s="276">
        <f>Global!A19</f>
        <v>44894</v>
      </c>
      <c r="B19" s="306">
        <f>Global!B19</f>
        <v>0.54166666666666663</v>
      </c>
      <c r="C19" s="289">
        <f>Global!C19</f>
        <v>35</v>
      </c>
      <c r="D19" s="290" t="str">
        <f>Global!D19</f>
        <v>Gales (Wales)</v>
      </c>
      <c r="E19" s="291">
        <v>1</v>
      </c>
      <c r="F19" s="292" t="s">
        <v>4</v>
      </c>
      <c r="G19" s="291">
        <v>3</v>
      </c>
      <c r="H19" s="293" t="str">
        <f>Global!H19</f>
        <v>Inglaterra (England)</v>
      </c>
      <c r="I19" s="283" t="str">
        <f t="shared" si="3"/>
        <v>V</v>
      </c>
      <c r="J19" s="284"/>
      <c r="K19" s="285">
        <f>IF(Global!E19="","",Global!E19)</f>
        <v>0</v>
      </c>
      <c r="L19" s="285">
        <f>IF(Global!G19="","",Global!G19)</f>
        <v>3</v>
      </c>
      <c r="M19" s="296" t="str">
        <f t="shared" si="1"/>
        <v>V</v>
      </c>
      <c r="N19" s="287">
        <f t="shared" si="4"/>
        <v>1</v>
      </c>
      <c r="O19" s="166"/>
      <c r="P19" s="166"/>
      <c r="Q19" s="166"/>
      <c r="R19" s="166"/>
      <c r="S19" s="166"/>
    </row>
    <row r="20" spans="1:19" s="158" customFormat="1" ht="30.95" customHeight="1" thickBot="1" x14ac:dyDescent="0.25">
      <c r="A20" s="276">
        <f>Global!A20</f>
        <v>44894</v>
      </c>
      <c r="B20" s="306">
        <f>Global!B20</f>
        <v>0.54166666666666663</v>
      </c>
      <c r="C20" s="289">
        <f>Global!C20</f>
        <v>36</v>
      </c>
      <c r="D20" s="290" t="str">
        <f>Global!D20</f>
        <v>Irán</v>
      </c>
      <c r="E20" s="291">
        <v>1</v>
      </c>
      <c r="F20" s="292" t="s">
        <v>4</v>
      </c>
      <c r="G20" s="291">
        <v>2</v>
      </c>
      <c r="H20" s="293" t="str">
        <f>Global!H20</f>
        <v>Estados Unidos (USA)</v>
      </c>
      <c r="I20" s="283" t="str">
        <f t="shared" si="3"/>
        <v>V</v>
      </c>
      <c r="J20" s="284"/>
      <c r="K20" s="285">
        <f>IF(Global!E20="","",Global!E20)</f>
        <v>0</v>
      </c>
      <c r="L20" s="285">
        <f>IF(Global!G20="","",Global!G20)</f>
        <v>1</v>
      </c>
      <c r="M20" s="296" t="str">
        <f t="shared" si="1"/>
        <v>V</v>
      </c>
      <c r="N20" s="287">
        <f t="shared" si="4"/>
        <v>2</v>
      </c>
      <c r="O20" s="166"/>
      <c r="P20" s="166"/>
      <c r="Q20" s="166"/>
      <c r="R20" s="166"/>
      <c r="S20" s="166"/>
    </row>
    <row r="21" spans="1:19" s="158" customFormat="1" ht="17.25" customHeight="1" thickBot="1" x14ac:dyDescent="0.25">
      <c r="A21" s="297" t="str">
        <f>Global!A21</f>
        <v>GRUPO C (Group C)</v>
      </c>
      <c r="B21" s="298"/>
      <c r="C21" s="299"/>
      <c r="D21" s="298"/>
      <c r="E21" s="300"/>
      <c r="F21" s="298"/>
      <c r="G21" s="300"/>
      <c r="H21" s="298"/>
      <c r="I21" s="301"/>
      <c r="J21" s="117"/>
      <c r="K21" s="302"/>
      <c r="L21" s="302"/>
      <c r="M21" s="303" t="str">
        <f t="shared" si="1"/>
        <v/>
      </c>
      <c r="N21" s="304"/>
      <c r="O21" s="166"/>
      <c r="P21" s="166"/>
      <c r="Q21" s="166"/>
      <c r="R21" s="166"/>
      <c r="S21" s="166"/>
    </row>
    <row r="22" spans="1:19" s="158" customFormat="1" ht="30.95" customHeight="1" thickBot="1" x14ac:dyDescent="0.25">
      <c r="A22" s="276">
        <f>Global!A22</f>
        <v>44887</v>
      </c>
      <c r="B22" s="305">
        <f>Global!B22</f>
        <v>0.16666666666666666</v>
      </c>
      <c r="C22" s="278">
        <f>Global!C22</f>
        <v>5</v>
      </c>
      <c r="D22" s="279" t="str">
        <f>Global!D22</f>
        <v>Argentina</v>
      </c>
      <c r="E22" s="280">
        <v>3</v>
      </c>
      <c r="F22" s="281" t="s">
        <v>4</v>
      </c>
      <c r="G22" s="280">
        <v>0</v>
      </c>
      <c r="H22" s="282" t="str">
        <f>Global!H22</f>
        <v>A. Saudita (Saudi A.)</v>
      </c>
      <c r="I22" s="283" t="str">
        <f t="shared" ref="I22:I27" si="5">IF(OR(E22="",G22=""),"",IF(E22&gt;G22,"L",IF(G22&gt;E22,"V","E")))</f>
        <v>L</v>
      </c>
      <c r="J22" s="284"/>
      <c r="K22" s="285">
        <f>IF(Global!E22="","",Global!E22)</f>
        <v>1</v>
      </c>
      <c r="L22" s="285">
        <f>IF(Global!G22="","",Global!G22)</f>
        <v>2</v>
      </c>
      <c r="M22" s="296" t="str">
        <f t="shared" si="1"/>
        <v>V</v>
      </c>
      <c r="N22" s="287">
        <f t="shared" ref="N22:N27" si="6">IF(M22="","",IF(AND(E22=K22,L22=G22),GPOSPuntosPorMarcador,0)+IF(M22=I22,GPOSPuntosPorGanador,0)+IF(E22-G22=K22-L22,GPOSPuntosPorDiferencia,0))</f>
        <v>0</v>
      </c>
      <c r="O22" s="166"/>
      <c r="P22" s="166"/>
      <c r="Q22" s="166"/>
      <c r="R22" s="166"/>
      <c r="S22" s="166"/>
    </row>
    <row r="23" spans="1:19" s="158" customFormat="1" ht="30.95" customHeight="1" thickBot="1" x14ac:dyDescent="0.25">
      <c r="A23" s="276">
        <f>Global!A23</f>
        <v>44887</v>
      </c>
      <c r="B23" s="306">
        <f>Global!B23</f>
        <v>0.41666666666666669</v>
      </c>
      <c r="C23" s="289">
        <f>Global!C23</f>
        <v>6</v>
      </c>
      <c r="D23" s="290" t="str">
        <f>Global!D23</f>
        <v>México</v>
      </c>
      <c r="E23" s="291">
        <v>3</v>
      </c>
      <c r="F23" s="292" t="s">
        <v>4</v>
      </c>
      <c r="G23" s="291">
        <v>2</v>
      </c>
      <c r="H23" s="293" t="str">
        <f>Global!H23</f>
        <v>Polonia (Poland)</v>
      </c>
      <c r="I23" s="283" t="str">
        <f t="shared" si="5"/>
        <v>L</v>
      </c>
      <c r="J23" s="284"/>
      <c r="K23" s="285">
        <f>IF(Global!E23="","",Global!E23)</f>
        <v>0</v>
      </c>
      <c r="L23" s="285">
        <f>IF(Global!G23="","",Global!G23)</f>
        <v>0</v>
      </c>
      <c r="M23" s="296" t="str">
        <f t="shared" si="1"/>
        <v>E</v>
      </c>
      <c r="N23" s="287">
        <f t="shared" si="6"/>
        <v>0</v>
      </c>
      <c r="O23" s="166"/>
      <c r="P23" s="166"/>
      <c r="Q23" s="166"/>
      <c r="R23" s="166"/>
      <c r="S23" s="166"/>
    </row>
    <row r="24" spans="1:19" s="158" customFormat="1" ht="30.95" customHeight="1" thickBot="1" x14ac:dyDescent="0.25">
      <c r="A24" s="276">
        <f>Global!A24</f>
        <v>44891</v>
      </c>
      <c r="B24" s="306">
        <f>Global!B24</f>
        <v>0.54166666666666663</v>
      </c>
      <c r="C24" s="289">
        <f>Global!C24</f>
        <v>22</v>
      </c>
      <c r="D24" s="290" t="str">
        <f>Global!D24</f>
        <v>Argentina</v>
      </c>
      <c r="E24" s="291">
        <v>1</v>
      </c>
      <c r="F24" s="292" t="s">
        <v>4</v>
      </c>
      <c r="G24" s="291">
        <v>0</v>
      </c>
      <c r="H24" s="293" t="str">
        <f>Global!H24</f>
        <v>México</v>
      </c>
      <c r="I24" s="283" t="str">
        <f t="shared" si="5"/>
        <v>L</v>
      </c>
      <c r="J24" s="284"/>
      <c r="K24" s="285">
        <f>IF(Global!E24="","",Global!E24)</f>
        <v>2</v>
      </c>
      <c r="L24" s="285">
        <f>IF(Global!G24="","",Global!G24)</f>
        <v>0</v>
      </c>
      <c r="M24" s="296" t="str">
        <f t="shared" si="1"/>
        <v>L</v>
      </c>
      <c r="N24" s="287">
        <f t="shared" si="6"/>
        <v>1</v>
      </c>
      <c r="O24" s="166"/>
      <c r="P24" s="166"/>
      <c r="Q24" s="166"/>
      <c r="R24" s="166"/>
      <c r="S24" s="166"/>
    </row>
    <row r="25" spans="1:19" s="158" customFormat="1" ht="30.95" customHeight="1" thickBot="1" x14ac:dyDescent="0.25">
      <c r="A25" s="276">
        <f>Global!A25</f>
        <v>44891</v>
      </c>
      <c r="B25" s="306">
        <f>Global!B25</f>
        <v>0.29166666666666669</v>
      </c>
      <c r="C25" s="289">
        <f>Global!C25</f>
        <v>23</v>
      </c>
      <c r="D25" s="290" t="str">
        <f>Global!D25</f>
        <v>Polonia (Poland)</v>
      </c>
      <c r="E25" s="291">
        <v>2</v>
      </c>
      <c r="F25" s="292" t="s">
        <v>4</v>
      </c>
      <c r="G25" s="291">
        <v>1</v>
      </c>
      <c r="H25" s="293" t="str">
        <f>Global!H25</f>
        <v>A. Saudita (Saudi A.)</v>
      </c>
      <c r="I25" s="283" t="str">
        <f t="shared" si="5"/>
        <v>L</v>
      </c>
      <c r="J25" s="284"/>
      <c r="K25" s="285">
        <f>IF(Global!E25="","",Global!E25)</f>
        <v>2</v>
      </c>
      <c r="L25" s="285">
        <f>IF(Global!G25="","",Global!G25)</f>
        <v>0</v>
      </c>
      <c r="M25" s="296" t="str">
        <f t="shared" si="1"/>
        <v>L</v>
      </c>
      <c r="N25" s="287">
        <f t="shared" si="6"/>
        <v>1</v>
      </c>
      <c r="O25" s="166"/>
      <c r="P25" s="166"/>
      <c r="Q25" s="166"/>
      <c r="R25" s="166"/>
      <c r="S25" s="166"/>
    </row>
    <row r="26" spans="1:19" s="158" customFormat="1" ht="30.95" customHeight="1" thickBot="1" x14ac:dyDescent="0.25">
      <c r="A26" s="276">
        <f>Global!A26</f>
        <v>44895</v>
      </c>
      <c r="B26" s="306">
        <f>Global!B26</f>
        <v>0.54166666666666663</v>
      </c>
      <c r="C26" s="289">
        <f>Global!C26</f>
        <v>37</v>
      </c>
      <c r="D26" s="290" t="str">
        <f>Global!D26</f>
        <v>Polonia (Poland)</v>
      </c>
      <c r="E26" s="291">
        <v>1</v>
      </c>
      <c r="F26" s="292" t="s">
        <v>4</v>
      </c>
      <c r="G26" s="291">
        <v>3</v>
      </c>
      <c r="H26" s="293" t="str">
        <f>Global!H26</f>
        <v>Argentina</v>
      </c>
      <c r="I26" s="283" t="str">
        <f t="shared" si="5"/>
        <v>V</v>
      </c>
      <c r="J26" s="284"/>
      <c r="K26" s="285">
        <f>IF(Global!E26="","",Global!E26)</f>
        <v>0</v>
      </c>
      <c r="L26" s="285">
        <f>IF(Global!G26="","",Global!G26)</f>
        <v>2</v>
      </c>
      <c r="M26" s="296" t="str">
        <f t="shared" si="1"/>
        <v>V</v>
      </c>
      <c r="N26" s="287">
        <f t="shared" si="6"/>
        <v>2</v>
      </c>
      <c r="O26" s="166"/>
      <c r="P26" s="166"/>
      <c r="Q26" s="166"/>
      <c r="R26" s="166"/>
      <c r="S26" s="166"/>
    </row>
    <row r="27" spans="1:19" s="158" customFormat="1" ht="30.95" customHeight="1" thickBot="1" x14ac:dyDescent="0.25">
      <c r="A27" s="276">
        <f>Global!A27</f>
        <v>44895</v>
      </c>
      <c r="B27" s="306">
        <f>Global!B27</f>
        <v>0.54166666666666663</v>
      </c>
      <c r="C27" s="289">
        <f>Global!C27</f>
        <v>38</v>
      </c>
      <c r="D27" s="290" t="str">
        <f>Global!D27</f>
        <v>A. Saudita (Saudi A.)</v>
      </c>
      <c r="E27" s="291">
        <v>0</v>
      </c>
      <c r="F27" s="292" t="s">
        <v>4</v>
      </c>
      <c r="G27" s="291">
        <v>2</v>
      </c>
      <c r="H27" s="293" t="str">
        <f>Global!H27</f>
        <v>México</v>
      </c>
      <c r="I27" s="283" t="str">
        <f t="shared" si="5"/>
        <v>V</v>
      </c>
      <c r="J27" s="284"/>
      <c r="K27" s="285">
        <f>IF(Global!E27="","",Global!E27)</f>
        <v>1</v>
      </c>
      <c r="L27" s="285">
        <f>IF(Global!G27="","",Global!G27)</f>
        <v>2</v>
      </c>
      <c r="M27" s="296" t="str">
        <f t="shared" si="1"/>
        <v>V</v>
      </c>
      <c r="N27" s="287">
        <f t="shared" si="6"/>
        <v>1</v>
      </c>
      <c r="O27" s="166"/>
      <c r="P27" s="166"/>
      <c r="Q27" s="166"/>
      <c r="R27" s="166"/>
      <c r="S27" s="166"/>
    </row>
    <row r="28" spans="1:19" s="158" customFormat="1" ht="17.25" customHeight="1" thickBot="1" x14ac:dyDescent="0.25">
      <c r="A28" s="297" t="str">
        <f>Global!A28</f>
        <v>GRUPO D (Group D )</v>
      </c>
      <c r="B28" s="298"/>
      <c r="C28" s="299"/>
      <c r="D28" s="298"/>
      <c r="E28" s="300"/>
      <c r="F28" s="298"/>
      <c r="G28" s="300"/>
      <c r="H28" s="298"/>
      <c r="I28" s="301"/>
      <c r="J28" s="117"/>
      <c r="K28" s="302"/>
      <c r="L28" s="302"/>
      <c r="M28" s="303" t="str">
        <f t="shared" si="1"/>
        <v/>
      </c>
      <c r="N28" s="304"/>
      <c r="O28" s="166"/>
      <c r="P28" s="166"/>
      <c r="Q28" s="166"/>
      <c r="R28" s="166"/>
      <c r="S28" s="166"/>
    </row>
    <row r="29" spans="1:19" s="158" customFormat="1" ht="30.95" customHeight="1" thickBot="1" x14ac:dyDescent="0.25">
      <c r="A29" s="276">
        <f>Global!A29</f>
        <v>44887</v>
      </c>
      <c r="B29" s="305">
        <f>Global!B29</f>
        <v>0.54166666666666663</v>
      </c>
      <c r="C29" s="278">
        <f>Global!C29</f>
        <v>7</v>
      </c>
      <c r="D29" s="279" t="str">
        <f>Global!D29</f>
        <v>Francia (France)</v>
      </c>
      <c r="E29" s="280">
        <v>3</v>
      </c>
      <c r="F29" s="281" t="s">
        <v>4</v>
      </c>
      <c r="G29" s="280">
        <v>1</v>
      </c>
      <c r="H29" s="282" t="str">
        <f>Global!H29</f>
        <v>Australia</v>
      </c>
      <c r="I29" s="283" t="str">
        <f t="shared" ref="I29:I34" si="7">IF(OR(E29="",G29=""),"",IF(E29&gt;G29,"L",IF(G29&gt;E29,"V","E")))</f>
        <v>L</v>
      </c>
      <c r="J29" s="284"/>
      <c r="K29" s="285">
        <f>IF(Global!E29="","",Global!E29)</f>
        <v>4</v>
      </c>
      <c r="L29" s="285">
        <f>IF(Global!G29="","",Global!G29)</f>
        <v>1</v>
      </c>
      <c r="M29" s="296" t="str">
        <f t="shared" si="1"/>
        <v>L</v>
      </c>
      <c r="N29" s="287">
        <f t="shared" ref="N29:N34" si="8">IF(M29="","",IF(AND(E29=K29,L29=G29),GPOSPuntosPorMarcador,0)+IF(M29=I29,GPOSPuntosPorGanador,0)+IF(E29-G29=K29-L29,GPOSPuntosPorDiferencia,0))</f>
        <v>1</v>
      </c>
      <c r="O29" s="166"/>
      <c r="P29" s="166"/>
      <c r="Q29" s="166"/>
      <c r="R29" s="166"/>
      <c r="S29" s="166"/>
    </row>
    <row r="30" spans="1:19" s="158" customFormat="1" ht="30.95" customHeight="1" thickBot="1" x14ac:dyDescent="0.25">
      <c r="A30" s="276">
        <f>Global!A30</f>
        <v>44887</v>
      </c>
      <c r="B30" s="306">
        <f>Global!B30</f>
        <v>0.29166666666666669</v>
      </c>
      <c r="C30" s="289">
        <f>Global!C30</f>
        <v>8</v>
      </c>
      <c r="D30" s="290" t="str">
        <f>Global!D30</f>
        <v>Dinamarca (Denmark)</v>
      </c>
      <c r="E30" s="291">
        <v>2</v>
      </c>
      <c r="F30" s="292" t="s">
        <v>4</v>
      </c>
      <c r="G30" s="291">
        <v>0</v>
      </c>
      <c r="H30" s="293" t="str">
        <f>Global!H30</f>
        <v>Túnez (Tunisia)</v>
      </c>
      <c r="I30" s="283" t="str">
        <f t="shared" si="7"/>
        <v>L</v>
      </c>
      <c r="J30" s="284"/>
      <c r="K30" s="285">
        <f>IF(Global!E30="","",Global!E30)</f>
        <v>0</v>
      </c>
      <c r="L30" s="285">
        <f>IF(Global!G30="","",Global!G30)</f>
        <v>0</v>
      </c>
      <c r="M30" s="296" t="str">
        <f t="shared" si="1"/>
        <v>E</v>
      </c>
      <c r="N30" s="287">
        <f t="shared" si="8"/>
        <v>0</v>
      </c>
      <c r="O30" s="166"/>
      <c r="P30" s="166"/>
      <c r="Q30" s="166"/>
      <c r="R30" s="166"/>
      <c r="S30" s="166"/>
    </row>
    <row r="31" spans="1:19" s="158" customFormat="1" ht="30.95" customHeight="1" thickBot="1" x14ac:dyDescent="0.25">
      <c r="A31" s="276">
        <f>Global!A31</f>
        <v>44891</v>
      </c>
      <c r="B31" s="306">
        <f>Global!B31</f>
        <v>0.41666666666666669</v>
      </c>
      <c r="C31" s="289">
        <f>Global!C31</f>
        <v>21</v>
      </c>
      <c r="D31" s="290" t="str">
        <f>Global!D31</f>
        <v>Francia (France)</v>
      </c>
      <c r="E31" s="291">
        <v>2</v>
      </c>
      <c r="F31" s="292" t="s">
        <v>4</v>
      </c>
      <c r="G31" s="291">
        <v>2</v>
      </c>
      <c r="H31" s="293" t="str">
        <f>Global!H31</f>
        <v>Dinamarca (Denmark)</v>
      </c>
      <c r="I31" s="283" t="str">
        <f t="shared" si="7"/>
        <v>E</v>
      </c>
      <c r="J31" s="284"/>
      <c r="K31" s="285">
        <f>IF(Global!E31="","",Global!E31)</f>
        <v>2</v>
      </c>
      <c r="L31" s="285">
        <f>IF(Global!G31="","",Global!G31)</f>
        <v>1</v>
      </c>
      <c r="M31" s="296" t="str">
        <f t="shared" si="1"/>
        <v>L</v>
      </c>
      <c r="N31" s="287">
        <f t="shared" si="8"/>
        <v>0</v>
      </c>
      <c r="O31" s="166"/>
      <c r="P31" s="166"/>
      <c r="Q31" s="166"/>
      <c r="R31" s="166"/>
      <c r="S31" s="166"/>
    </row>
    <row r="32" spans="1:19" s="158" customFormat="1" ht="30.95" customHeight="1" thickBot="1" x14ac:dyDescent="0.25">
      <c r="A32" s="276">
        <f>Global!A32</f>
        <v>44891</v>
      </c>
      <c r="B32" s="306">
        <f>Global!B32</f>
        <v>0.16666666666666666</v>
      </c>
      <c r="C32" s="289">
        <f>Global!C32</f>
        <v>24</v>
      </c>
      <c r="D32" s="290" t="str">
        <f>Global!D32</f>
        <v>Túnez (Tunisia)</v>
      </c>
      <c r="E32" s="291">
        <v>2</v>
      </c>
      <c r="F32" s="292" t="s">
        <v>4</v>
      </c>
      <c r="G32" s="291">
        <v>2</v>
      </c>
      <c r="H32" s="293" t="str">
        <f>Global!H32</f>
        <v>Australia</v>
      </c>
      <c r="I32" s="283" t="str">
        <f t="shared" si="7"/>
        <v>E</v>
      </c>
      <c r="J32" s="284"/>
      <c r="K32" s="285">
        <f>IF(Global!E32="","",Global!E32)</f>
        <v>0</v>
      </c>
      <c r="L32" s="285">
        <f>IF(Global!G32="","",Global!G32)</f>
        <v>1</v>
      </c>
      <c r="M32" s="296" t="str">
        <f t="shared" si="1"/>
        <v>V</v>
      </c>
      <c r="N32" s="287">
        <f t="shared" si="8"/>
        <v>0</v>
      </c>
      <c r="O32" s="166"/>
      <c r="P32" s="166"/>
      <c r="Q32" s="166"/>
      <c r="R32" s="166"/>
      <c r="S32" s="166"/>
    </row>
    <row r="33" spans="1:19" s="158" customFormat="1" ht="30.95" customHeight="1" thickBot="1" x14ac:dyDescent="0.25">
      <c r="A33" s="276">
        <f>Global!A33</f>
        <v>44895</v>
      </c>
      <c r="B33" s="306">
        <f>Global!B33</f>
        <v>0.375</v>
      </c>
      <c r="C33" s="289">
        <f>Global!C33</f>
        <v>39</v>
      </c>
      <c r="D33" s="290" t="str">
        <f>Global!D33</f>
        <v>Túnez (Tunisia)</v>
      </c>
      <c r="E33" s="291">
        <v>1</v>
      </c>
      <c r="F33" s="292" t="s">
        <v>4</v>
      </c>
      <c r="G33" s="291">
        <v>4</v>
      </c>
      <c r="H33" s="293" t="str">
        <f>Global!H33</f>
        <v>Francia (France)</v>
      </c>
      <c r="I33" s="283" t="str">
        <f t="shared" si="7"/>
        <v>V</v>
      </c>
      <c r="J33" s="284"/>
      <c r="K33" s="285">
        <f>IF(Global!E33="","",Global!E33)</f>
        <v>1</v>
      </c>
      <c r="L33" s="285">
        <f>IF(Global!G33="","",Global!G33)</f>
        <v>0</v>
      </c>
      <c r="M33" s="296" t="str">
        <f t="shared" si="1"/>
        <v>L</v>
      </c>
      <c r="N33" s="287">
        <f t="shared" si="8"/>
        <v>0</v>
      </c>
      <c r="O33" s="166"/>
      <c r="P33" s="166"/>
      <c r="Q33" s="166"/>
      <c r="R33" s="166"/>
      <c r="S33" s="166"/>
    </row>
    <row r="34" spans="1:19" s="158" customFormat="1" ht="30.95" customHeight="1" thickBot="1" x14ac:dyDescent="0.25">
      <c r="A34" s="276">
        <f>Global!A34</f>
        <v>44895</v>
      </c>
      <c r="B34" s="306">
        <f>Global!B34</f>
        <v>0.375</v>
      </c>
      <c r="C34" s="289">
        <f>Global!C34</f>
        <v>40</v>
      </c>
      <c r="D34" s="290" t="str">
        <f>Global!D34</f>
        <v>Australia</v>
      </c>
      <c r="E34" s="291">
        <v>1</v>
      </c>
      <c r="F34" s="292" t="s">
        <v>4</v>
      </c>
      <c r="G34" s="291">
        <v>1</v>
      </c>
      <c r="H34" s="293" t="str">
        <f>Global!H34</f>
        <v>Dinamarca (Denmark)</v>
      </c>
      <c r="I34" s="283" t="str">
        <f t="shared" si="7"/>
        <v>E</v>
      </c>
      <c r="J34" s="284"/>
      <c r="K34" s="285">
        <f>IF(Global!E34="","",Global!E34)</f>
        <v>1</v>
      </c>
      <c r="L34" s="285">
        <f>IF(Global!G34="","",Global!G34)</f>
        <v>0</v>
      </c>
      <c r="M34" s="296" t="str">
        <f t="shared" si="1"/>
        <v>L</v>
      </c>
      <c r="N34" s="287">
        <f t="shared" si="8"/>
        <v>0</v>
      </c>
      <c r="O34" s="166"/>
      <c r="P34" s="166"/>
      <c r="Q34" s="166"/>
      <c r="R34" s="166"/>
      <c r="S34" s="166"/>
    </row>
    <row r="35" spans="1:19" s="158" customFormat="1" ht="17.25" customHeight="1" thickBot="1" x14ac:dyDescent="0.25">
      <c r="A35" s="297" t="str">
        <f>Global!A35</f>
        <v>Grupo E  (Group  E)</v>
      </c>
      <c r="B35" s="298"/>
      <c r="C35" s="299"/>
      <c r="D35" s="298"/>
      <c r="E35" s="300"/>
      <c r="F35" s="298"/>
      <c r="G35" s="300"/>
      <c r="H35" s="298"/>
      <c r="I35" s="301"/>
      <c r="J35" s="117"/>
      <c r="K35" s="302"/>
      <c r="L35" s="302"/>
      <c r="M35" s="303" t="str">
        <f t="shared" si="1"/>
        <v/>
      </c>
      <c r="N35" s="304"/>
      <c r="O35" s="166"/>
      <c r="P35" s="166"/>
      <c r="Q35" s="166"/>
      <c r="R35" s="166"/>
      <c r="S35" s="166"/>
    </row>
    <row r="36" spans="1:19" s="158" customFormat="1" ht="30.95" customHeight="1" thickBot="1" x14ac:dyDescent="0.25">
      <c r="A36" s="276">
        <f>Global!A36</f>
        <v>44888</v>
      </c>
      <c r="B36" s="305">
        <f>Global!B36</f>
        <v>0.41666666666666669</v>
      </c>
      <c r="C36" s="278">
        <f>Global!C36</f>
        <v>9</v>
      </c>
      <c r="D36" s="279" t="str">
        <f>Global!D36</f>
        <v>España (Spain)</v>
      </c>
      <c r="E36" s="280">
        <v>2</v>
      </c>
      <c r="F36" s="281" t="s">
        <v>4</v>
      </c>
      <c r="G36" s="280">
        <v>1</v>
      </c>
      <c r="H36" s="282" t="str">
        <f>Global!H36</f>
        <v>Costa Rica</v>
      </c>
      <c r="I36" s="283" t="str">
        <f t="shared" ref="I36:I41" si="9">IF(OR(E36="",G36=""),"",IF(E36&gt;G36,"L",IF(G36&gt;E36,"V","E")))</f>
        <v>L</v>
      </c>
      <c r="J36" s="284"/>
      <c r="K36" s="285">
        <f>IF(Global!E36="","",Global!E36)</f>
        <v>7</v>
      </c>
      <c r="L36" s="285">
        <f>IF(Global!G36="","",Global!G36)</f>
        <v>0</v>
      </c>
      <c r="M36" s="296" t="str">
        <f t="shared" si="1"/>
        <v>L</v>
      </c>
      <c r="N36" s="287">
        <f t="shared" ref="N36:N41" si="10">IF(M36="","",IF(AND(E36=K36,L36=G36),GPOSPuntosPorMarcador,0)+IF(M36=I36,GPOSPuntosPorGanador,0)+IF(E36-G36=K36-L36,GPOSPuntosPorDiferencia,0))</f>
        <v>1</v>
      </c>
      <c r="O36" s="166"/>
      <c r="P36" s="166"/>
      <c r="Q36" s="166"/>
      <c r="R36" s="166"/>
      <c r="S36" s="166"/>
    </row>
    <row r="37" spans="1:19" s="158" customFormat="1" ht="30.95" customHeight="1" thickBot="1" x14ac:dyDescent="0.25">
      <c r="A37" s="276">
        <f>Global!A37</f>
        <v>44888</v>
      </c>
      <c r="B37" s="306">
        <f>Global!B37</f>
        <v>0.29166666666666669</v>
      </c>
      <c r="C37" s="289">
        <f>Global!C37</f>
        <v>10</v>
      </c>
      <c r="D37" s="290" t="str">
        <f>Global!D37</f>
        <v>Alemania (Germany)</v>
      </c>
      <c r="E37" s="291">
        <v>3</v>
      </c>
      <c r="F37" s="292" t="s">
        <v>4</v>
      </c>
      <c r="G37" s="291">
        <v>1</v>
      </c>
      <c r="H37" s="293" t="str">
        <f>Global!H37</f>
        <v>Japón (Japan)</v>
      </c>
      <c r="I37" s="283" t="str">
        <f t="shared" si="9"/>
        <v>L</v>
      </c>
      <c r="J37" s="284"/>
      <c r="K37" s="285">
        <f>IF(Global!E37="","",Global!E37)</f>
        <v>1</v>
      </c>
      <c r="L37" s="285">
        <f>IF(Global!G37="","",Global!G37)</f>
        <v>2</v>
      </c>
      <c r="M37" s="296" t="str">
        <f t="shared" si="1"/>
        <v>V</v>
      </c>
      <c r="N37" s="287">
        <f t="shared" si="10"/>
        <v>0</v>
      </c>
      <c r="O37" s="166"/>
      <c r="P37" s="166"/>
      <c r="Q37" s="166"/>
      <c r="R37" s="166"/>
      <c r="S37" s="166"/>
    </row>
    <row r="38" spans="1:19" s="158" customFormat="1" ht="30.95" customHeight="1" thickBot="1" x14ac:dyDescent="0.25">
      <c r="A38" s="276">
        <f>Global!A38</f>
        <v>44892</v>
      </c>
      <c r="B38" s="306">
        <f>Global!B38</f>
        <v>0.54166666666666663</v>
      </c>
      <c r="C38" s="289">
        <f>Global!C38</f>
        <v>25</v>
      </c>
      <c r="D38" s="290" t="str">
        <f>Global!D38</f>
        <v>España (Spain)</v>
      </c>
      <c r="E38" s="291">
        <v>2</v>
      </c>
      <c r="F38" s="292" t="s">
        <v>4</v>
      </c>
      <c r="G38" s="291">
        <v>3</v>
      </c>
      <c r="H38" s="293" t="str">
        <f>Global!H38</f>
        <v>Alemania (Germany)</v>
      </c>
      <c r="I38" s="283" t="str">
        <f t="shared" si="9"/>
        <v>V</v>
      </c>
      <c r="J38" s="284"/>
      <c r="K38" s="285">
        <f>IF(Global!E38="","",Global!E38)</f>
        <v>1</v>
      </c>
      <c r="L38" s="285">
        <f>IF(Global!G38="","",Global!G38)</f>
        <v>1</v>
      </c>
      <c r="M38" s="296" t="str">
        <f t="shared" si="1"/>
        <v>E</v>
      </c>
      <c r="N38" s="287">
        <f t="shared" si="10"/>
        <v>0</v>
      </c>
      <c r="O38" s="166"/>
      <c r="P38" s="166"/>
      <c r="Q38" s="166"/>
      <c r="R38" s="166"/>
      <c r="S38" s="166"/>
    </row>
    <row r="39" spans="1:19" s="158" customFormat="1" ht="30.95" customHeight="1" thickBot="1" x14ac:dyDescent="0.25">
      <c r="A39" s="276">
        <f>Global!A39</f>
        <v>44892</v>
      </c>
      <c r="B39" s="306">
        <f>Global!B39</f>
        <v>0.16666666666666666</v>
      </c>
      <c r="C39" s="289">
        <f>Global!C39</f>
        <v>26</v>
      </c>
      <c r="D39" s="290" t="str">
        <f>Global!D39</f>
        <v>Japón (Japan)</v>
      </c>
      <c r="E39" s="280">
        <v>1</v>
      </c>
      <c r="F39" s="292" t="s">
        <v>4</v>
      </c>
      <c r="G39" s="280">
        <v>1</v>
      </c>
      <c r="H39" s="293" t="str">
        <f>Global!H39</f>
        <v>Costa Rica</v>
      </c>
      <c r="I39" s="283" t="str">
        <f t="shared" si="9"/>
        <v>E</v>
      </c>
      <c r="J39" s="284"/>
      <c r="K39" s="285">
        <f>IF(Global!E39="","",Global!E39)</f>
        <v>0</v>
      </c>
      <c r="L39" s="285">
        <f>IF(Global!G39="","",Global!G39)</f>
        <v>1</v>
      </c>
      <c r="M39" s="296" t="str">
        <f t="shared" si="1"/>
        <v>V</v>
      </c>
      <c r="N39" s="287">
        <f t="shared" si="10"/>
        <v>0</v>
      </c>
      <c r="O39" s="166"/>
      <c r="P39" s="166"/>
      <c r="Q39" s="166"/>
      <c r="R39" s="166"/>
      <c r="S39" s="166"/>
    </row>
    <row r="40" spans="1:19" s="158" customFormat="1" ht="30.95" customHeight="1" thickBot="1" x14ac:dyDescent="0.25">
      <c r="A40" s="276">
        <f>Global!A40</f>
        <v>44896</v>
      </c>
      <c r="B40" s="306">
        <f>Global!B40</f>
        <v>0.54166666666666663</v>
      </c>
      <c r="C40" s="289">
        <f>Global!C40</f>
        <v>43</v>
      </c>
      <c r="D40" s="290" t="str">
        <f>Global!D40</f>
        <v>Japón (Japan)</v>
      </c>
      <c r="E40" s="307">
        <v>0</v>
      </c>
      <c r="F40" s="292" t="s">
        <v>4</v>
      </c>
      <c r="G40" s="307">
        <v>2</v>
      </c>
      <c r="H40" s="293" t="str">
        <f>Global!H40</f>
        <v>España (Spain)</v>
      </c>
      <c r="I40" s="283" t="str">
        <f t="shared" si="9"/>
        <v>V</v>
      </c>
      <c r="J40" s="284"/>
      <c r="K40" s="285">
        <f>IF(Global!E40="","",Global!E40)</f>
        <v>2</v>
      </c>
      <c r="L40" s="285">
        <f>IF(Global!G40="","",Global!G40)</f>
        <v>1</v>
      </c>
      <c r="M40" s="296" t="str">
        <f t="shared" si="1"/>
        <v>L</v>
      </c>
      <c r="N40" s="287">
        <f t="shared" si="10"/>
        <v>0</v>
      </c>
      <c r="O40" s="166"/>
      <c r="P40" s="166"/>
      <c r="Q40" s="166"/>
      <c r="R40" s="166"/>
      <c r="S40" s="166"/>
    </row>
    <row r="41" spans="1:19" s="158" customFormat="1" ht="30.95" customHeight="1" thickBot="1" x14ac:dyDescent="0.25">
      <c r="A41" s="276">
        <f>Global!A41</f>
        <v>44896</v>
      </c>
      <c r="B41" s="306">
        <f>Global!B41</f>
        <v>0.54166666666666663</v>
      </c>
      <c r="C41" s="289">
        <f>Global!C41</f>
        <v>44</v>
      </c>
      <c r="D41" s="290" t="str">
        <f>Global!D41</f>
        <v>Costa Rica</v>
      </c>
      <c r="E41" s="280">
        <v>0</v>
      </c>
      <c r="F41" s="292" t="s">
        <v>4</v>
      </c>
      <c r="G41" s="280">
        <v>3</v>
      </c>
      <c r="H41" s="293" t="str">
        <f>Global!H41</f>
        <v>Alemania (Germany)</v>
      </c>
      <c r="I41" s="283" t="str">
        <f t="shared" si="9"/>
        <v>V</v>
      </c>
      <c r="J41" s="284"/>
      <c r="K41" s="285">
        <f>IF(Global!E41="","",Global!E41)</f>
        <v>2</v>
      </c>
      <c r="L41" s="285">
        <f>IF(Global!G41="","",Global!G41)</f>
        <v>4</v>
      </c>
      <c r="M41" s="296" t="str">
        <f t="shared" si="1"/>
        <v>V</v>
      </c>
      <c r="N41" s="287">
        <f t="shared" si="10"/>
        <v>1</v>
      </c>
      <c r="O41" s="166"/>
      <c r="P41" s="166"/>
      <c r="Q41" s="166"/>
      <c r="R41" s="166"/>
      <c r="S41" s="166"/>
    </row>
    <row r="42" spans="1:19" s="158" customFormat="1" ht="17.25" customHeight="1" thickBot="1" x14ac:dyDescent="0.25">
      <c r="A42" s="297" t="str">
        <f>Global!A42</f>
        <v>GRUPO F (Group F )</v>
      </c>
      <c r="B42" s="298"/>
      <c r="C42" s="299"/>
      <c r="D42" s="298"/>
      <c r="E42" s="300"/>
      <c r="F42" s="298"/>
      <c r="G42" s="300"/>
      <c r="H42" s="298"/>
      <c r="I42" s="301"/>
      <c r="J42" s="117"/>
      <c r="K42" s="302"/>
      <c r="L42" s="302"/>
      <c r="M42" s="303" t="str">
        <f t="shared" si="1"/>
        <v/>
      </c>
      <c r="N42" s="304"/>
      <c r="O42" s="166"/>
      <c r="P42" s="166"/>
      <c r="Q42" s="166"/>
      <c r="R42" s="166"/>
      <c r="S42" s="166"/>
    </row>
    <row r="43" spans="1:19" s="158" customFormat="1" ht="30.95" customHeight="1" thickBot="1" x14ac:dyDescent="0.25">
      <c r="A43" s="276">
        <f>Global!A43</f>
        <v>44888</v>
      </c>
      <c r="B43" s="305">
        <f>Global!B43</f>
        <v>0.54166666666666663</v>
      </c>
      <c r="C43" s="278">
        <f>Global!C43</f>
        <v>11</v>
      </c>
      <c r="D43" s="279" t="str">
        <f>Global!D43</f>
        <v>Bélgica (Belgium)</v>
      </c>
      <c r="E43" s="280">
        <v>2</v>
      </c>
      <c r="F43" s="281" t="s">
        <v>4</v>
      </c>
      <c r="G43" s="280">
        <v>1</v>
      </c>
      <c r="H43" s="282" t="str">
        <f>Global!H43</f>
        <v>Canada</v>
      </c>
      <c r="I43" s="283" t="str">
        <f t="shared" ref="I43:I48" si="11">IF(OR(E43="",G43=""),"",IF(E43&gt;G43,"L",IF(G43&gt;E43,"V","E")))</f>
        <v>L</v>
      </c>
      <c r="J43" s="284"/>
      <c r="K43" s="285">
        <f>IF(Global!E43="","",Global!E43)</f>
        <v>1</v>
      </c>
      <c r="L43" s="285">
        <f>IF(Global!G43="","",Global!G43)</f>
        <v>0</v>
      </c>
      <c r="M43" s="296" t="str">
        <f t="shared" si="1"/>
        <v>L</v>
      </c>
      <c r="N43" s="287">
        <f t="shared" ref="N43:N48" si="12">IF(M43="","",IF(AND(E43=K43,L43=G43),GPOSPuntosPorMarcador,0)+IF(M43=I43,GPOSPuntosPorGanador,0)+IF(E43-G43=K43-L43,GPOSPuntosPorDiferencia,0))</f>
        <v>2</v>
      </c>
      <c r="O43" s="166"/>
      <c r="P43" s="166"/>
      <c r="Q43" s="166"/>
      <c r="R43" s="166"/>
      <c r="S43" s="166"/>
    </row>
    <row r="44" spans="1:19" s="158" customFormat="1" ht="30.95" customHeight="1" thickBot="1" x14ac:dyDescent="0.25">
      <c r="A44" s="276">
        <f>Global!A44</f>
        <v>44888</v>
      </c>
      <c r="B44" s="306">
        <f>Global!B44</f>
        <v>0.16666666666666666</v>
      </c>
      <c r="C44" s="289">
        <f>Global!C44</f>
        <v>12</v>
      </c>
      <c r="D44" s="290" t="str">
        <f>Global!D44</f>
        <v>Marruecos (Morocco)</v>
      </c>
      <c r="E44" s="291">
        <v>0</v>
      </c>
      <c r="F44" s="292" t="s">
        <v>4</v>
      </c>
      <c r="G44" s="291">
        <v>1</v>
      </c>
      <c r="H44" s="293" t="str">
        <f>Global!H44</f>
        <v>Croacia</v>
      </c>
      <c r="I44" s="283" t="str">
        <f t="shared" si="11"/>
        <v>V</v>
      </c>
      <c r="J44" s="284"/>
      <c r="K44" s="285">
        <f>IF(Global!E44="","",Global!E44)</f>
        <v>0</v>
      </c>
      <c r="L44" s="285">
        <f>IF(Global!G44="","",Global!G44)</f>
        <v>0</v>
      </c>
      <c r="M44" s="296" t="str">
        <f t="shared" si="1"/>
        <v>E</v>
      </c>
      <c r="N44" s="287">
        <f t="shared" si="12"/>
        <v>0</v>
      </c>
      <c r="O44" s="166"/>
      <c r="P44" s="166"/>
      <c r="Q44" s="166"/>
      <c r="R44" s="166"/>
      <c r="S44" s="166"/>
    </row>
    <row r="45" spans="1:19" s="158" customFormat="1" ht="30.95" customHeight="1" thickBot="1" x14ac:dyDescent="0.25">
      <c r="A45" s="276">
        <f>Global!A45</f>
        <v>44892</v>
      </c>
      <c r="B45" s="306">
        <f>Global!B45</f>
        <v>0.29166666666666669</v>
      </c>
      <c r="C45" s="289">
        <f>Global!C45</f>
        <v>27</v>
      </c>
      <c r="D45" s="290" t="str">
        <f>Global!D45</f>
        <v>Bélgica (Belgium)</v>
      </c>
      <c r="E45" s="291">
        <v>3</v>
      </c>
      <c r="F45" s="292" t="s">
        <v>4</v>
      </c>
      <c r="G45" s="291">
        <v>1</v>
      </c>
      <c r="H45" s="293" t="str">
        <f>Global!H45</f>
        <v>Marruecos (Morocco)</v>
      </c>
      <c r="I45" s="283" t="str">
        <f t="shared" si="11"/>
        <v>L</v>
      </c>
      <c r="J45" s="284"/>
      <c r="K45" s="285">
        <f>IF(Global!E45="","",Global!E45)</f>
        <v>0</v>
      </c>
      <c r="L45" s="285">
        <f>IF(Global!G45="","",Global!G45)</f>
        <v>2</v>
      </c>
      <c r="M45" s="296" t="str">
        <f t="shared" si="1"/>
        <v>V</v>
      </c>
      <c r="N45" s="287">
        <f t="shared" si="12"/>
        <v>0</v>
      </c>
      <c r="O45" s="166"/>
      <c r="P45" s="166"/>
      <c r="Q45" s="166"/>
      <c r="R45" s="166"/>
      <c r="S45" s="166"/>
    </row>
    <row r="46" spans="1:19" s="158" customFormat="1" ht="30.95" customHeight="1" thickBot="1" x14ac:dyDescent="0.25">
      <c r="A46" s="276">
        <f>Global!A46</f>
        <v>44892</v>
      </c>
      <c r="B46" s="306">
        <f>Global!B46</f>
        <v>0.41666666666666669</v>
      </c>
      <c r="C46" s="289">
        <f>Global!C46</f>
        <v>28</v>
      </c>
      <c r="D46" s="290" t="str">
        <f>Global!D46</f>
        <v>Croacia</v>
      </c>
      <c r="E46" s="291">
        <v>2</v>
      </c>
      <c r="F46" s="292" t="s">
        <v>4</v>
      </c>
      <c r="G46" s="291">
        <v>0</v>
      </c>
      <c r="H46" s="293" t="str">
        <f>Global!H46</f>
        <v>Canada</v>
      </c>
      <c r="I46" s="283" t="str">
        <f t="shared" si="11"/>
        <v>L</v>
      </c>
      <c r="J46" s="284"/>
      <c r="K46" s="285">
        <f>IF(Global!E46="","",Global!E46)</f>
        <v>4</v>
      </c>
      <c r="L46" s="285">
        <f>IF(Global!G46="","",Global!G46)</f>
        <v>1</v>
      </c>
      <c r="M46" s="296" t="str">
        <f t="shared" si="1"/>
        <v>L</v>
      </c>
      <c r="N46" s="287">
        <f t="shared" si="12"/>
        <v>1</v>
      </c>
      <c r="O46" s="166"/>
      <c r="P46" s="166"/>
      <c r="Q46" s="166"/>
      <c r="R46" s="166"/>
      <c r="S46" s="166"/>
    </row>
    <row r="47" spans="1:19" s="158" customFormat="1" ht="30.95" customHeight="1" thickBot="1" x14ac:dyDescent="0.25">
      <c r="A47" s="276">
        <f>Global!A47</f>
        <v>44896</v>
      </c>
      <c r="B47" s="306">
        <f>Global!B47</f>
        <v>0.375</v>
      </c>
      <c r="C47" s="289">
        <f>Global!C47</f>
        <v>41</v>
      </c>
      <c r="D47" s="290" t="str">
        <f>Global!D47</f>
        <v>Croacia</v>
      </c>
      <c r="E47" s="291">
        <v>0</v>
      </c>
      <c r="F47" s="292" t="s">
        <v>4</v>
      </c>
      <c r="G47" s="291">
        <v>2</v>
      </c>
      <c r="H47" s="293" t="str">
        <f>Global!H47</f>
        <v>Bélgica (Belgium)</v>
      </c>
      <c r="I47" s="283" t="str">
        <f t="shared" si="11"/>
        <v>V</v>
      </c>
      <c r="J47" s="284"/>
      <c r="K47" s="285">
        <f>IF(Global!E47="","",Global!E47)</f>
        <v>0</v>
      </c>
      <c r="L47" s="285">
        <f>IF(Global!G47="","",Global!G47)</f>
        <v>0</v>
      </c>
      <c r="M47" s="296" t="str">
        <f t="shared" si="1"/>
        <v>E</v>
      </c>
      <c r="N47" s="287">
        <f t="shared" si="12"/>
        <v>0</v>
      </c>
      <c r="O47" s="166"/>
      <c r="P47" s="166"/>
      <c r="Q47" s="166"/>
      <c r="R47" s="166"/>
      <c r="S47" s="166"/>
    </row>
    <row r="48" spans="1:19" s="158" customFormat="1" ht="30.95" customHeight="1" thickBot="1" x14ac:dyDescent="0.25">
      <c r="A48" s="276">
        <f>Global!A48</f>
        <v>44896</v>
      </c>
      <c r="B48" s="306">
        <f>Global!B48</f>
        <v>0.375</v>
      </c>
      <c r="C48" s="289">
        <f>Global!C48</f>
        <v>42</v>
      </c>
      <c r="D48" s="308" t="str">
        <f>Global!D48</f>
        <v>Canada</v>
      </c>
      <c r="E48" s="291">
        <v>1</v>
      </c>
      <c r="F48" s="309" t="s">
        <v>4</v>
      </c>
      <c r="G48" s="291">
        <v>0</v>
      </c>
      <c r="H48" s="310" t="str">
        <f>Global!H48</f>
        <v>Marruecos (Morocco)</v>
      </c>
      <c r="I48" s="283" t="str">
        <f t="shared" si="11"/>
        <v>L</v>
      </c>
      <c r="J48" s="311"/>
      <c r="K48" s="285">
        <f>IF(Global!E48="","",Global!E48)</f>
        <v>1</v>
      </c>
      <c r="L48" s="285">
        <f>IF(Global!G48="","",Global!G48)</f>
        <v>2</v>
      </c>
      <c r="M48" s="286" t="str">
        <f t="shared" si="1"/>
        <v>V</v>
      </c>
      <c r="N48" s="287">
        <f t="shared" si="12"/>
        <v>0</v>
      </c>
      <c r="O48" s="166"/>
      <c r="P48" s="166"/>
      <c r="Q48" s="166"/>
      <c r="R48" s="166"/>
      <c r="S48" s="166"/>
    </row>
    <row r="49" spans="1:19" s="158" customFormat="1" ht="17.25" customHeight="1" thickBot="1" x14ac:dyDescent="0.25">
      <c r="A49" s="297" t="str">
        <f>Global!A49</f>
        <v>GRUPO G (Group  G)</v>
      </c>
      <c r="B49" s="298"/>
      <c r="C49" s="299"/>
      <c r="D49" s="298"/>
      <c r="E49" s="300"/>
      <c r="F49" s="298"/>
      <c r="G49" s="300"/>
      <c r="H49" s="298"/>
      <c r="I49" s="301"/>
      <c r="J49" s="117"/>
      <c r="K49" s="302"/>
      <c r="L49" s="302"/>
      <c r="M49" s="303" t="str">
        <f t="shared" si="1"/>
        <v/>
      </c>
      <c r="N49" s="304"/>
      <c r="O49" s="166"/>
      <c r="P49" s="166"/>
      <c r="Q49" s="166"/>
      <c r="R49" s="166"/>
      <c r="S49" s="166"/>
    </row>
    <row r="50" spans="1:19" s="158" customFormat="1" ht="30.95" customHeight="1" thickBot="1" x14ac:dyDescent="0.25">
      <c r="A50" s="276">
        <f>Global!A50</f>
        <v>44889</v>
      </c>
      <c r="B50" s="305">
        <f>Global!B50</f>
        <v>0.54166666666666663</v>
      </c>
      <c r="C50" s="278">
        <f>Global!C50</f>
        <v>13</v>
      </c>
      <c r="D50" s="279" t="str">
        <f>Global!D50</f>
        <v>Brasil (Brazil)</v>
      </c>
      <c r="E50" s="280">
        <v>4</v>
      </c>
      <c r="F50" s="281" t="s">
        <v>4</v>
      </c>
      <c r="G50" s="280">
        <v>1</v>
      </c>
      <c r="H50" s="282" t="str">
        <f>Global!H50</f>
        <v>Serbia</v>
      </c>
      <c r="I50" s="283" t="str">
        <f t="shared" ref="I50:I55" si="13">IF(OR(E50="",G50=""),"",IF(E50&gt;G50,"L",IF(G50&gt;E50,"V","E")))</f>
        <v>L</v>
      </c>
      <c r="J50" s="284"/>
      <c r="K50" s="285">
        <f>IF(Global!E50="","",Global!E50)</f>
        <v>2</v>
      </c>
      <c r="L50" s="285">
        <f>IF(Global!G50="","",Global!G50)</f>
        <v>0</v>
      </c>
      <c r="M50" s="296" t="str">
        <f t="shared" si="1"/>
        <v>L</v>
      </c>
      <c r="N50" s="287">
        <f t="shared" ref="N50:N55" si="14">IF(M50="","",IF(AND(E50=K50,L50=G50),GPOSPuntosPorMarcador,0)+IF(M50=I50,GPOSPuntosPorGanador,0)+IF(E50-G50=K50-L50,GPOSPuntosPorDiferencia,0))</f>
        <v>1</v>
      </c>
      <c r="O50" s="166"/>
      <c r="P50" s="166"/>
      <c r="Q50" s="166"/>
      <c r="R50" s="166"/>
      <c r="S50" s="166"/>
    </row>
    <row r="51" spans="1:19" s="158" customFormat="1" ht="30.95" customHeight="1" thickBot="1" x14ac:dyDescent="0.25">
      <c r="A51" s="276">
        <f>Global!A51</f>
        <v>44889</v>
      </c>
      <c r="B51" s="306">
        <f>Global!B51</f>
        <v>0.16666666666666666</v>
      </c>
      <c r="C51" s="289">
        <f>Global!C51</f>
        <v>14</v>
      </c>
      <c r="D51" s="290" t="str">
        <f>Global!D51</f>
        <v>Suiza (Switzerland)</v>
      </c>
      <c r="E51" s="291">
        <v>3</v>
      </c>
      <c r="F51" s="292" t="s">
        <v>4</v>
      </c>
      <c r="G51" s="291">
        <v>1</v>
      </c>
      <c r="H51" s="293" t="str">
        <f>Global!H51</f>
        <v>Camerún (Cameroon)</v>
      </c>
      <c r="I51" s="283" t="str">
        <f t="shared" si="13"/>
        <v>L</v>
      </c>
      <c r="J51" s="284"/>
      <c r="K51" s="285">
        <f>IF(Global!E51="","",Global!E51)</f>
        <v>1</v>
      </c>
      <c r="L51" s="285">
        <f>IF(Global!G51="","",Global!G51)</f>
        <v>0</v>
      </c>
      <c r="M51" s="296" t="str">
        <f t="shared" si="1"/>
        <v>L</v>
      </c>
      <c r="N51" s="287">
        <f t="shared" si="14"/>
        <v>1</v>
      </c>
      <c r="O51" s="166"/>
      <c r="P51" s="166"/>
      <c r="Q51" s="166"/>
      <c r="R51" s="166"/>
      <c r="S51" s="166"/>
    </row>
    <row r="52" spans="1:19" s="158" customFormat="1" ht="30.95" customHeight="1" thickBot="1" x14ac:dyDescent="0.25">
      <c r="A52" s="276">
        <f>Global!A52</f>
        <v>44893</v>
      </c>
      <c r="B52" s="306">
        <f>Global!B52</f>
        <v>0.41666666666666669</v>
      </c>
      <c r="C52" s="289">
        <f>Global!C52</f>
        <v>29</v>
      </c>
      <c r="D52" s="290" t="str">
        <f>Global!D52</f>
        <v>Brasil (Brazil)</v>
      </c>
      <c r="E52" s="291">
        <v>3</v>
      </c>
      <c r="F52" s="292" t="s">
        <v>4</v>
      </c>
      <c r="G52" s="291">
        <v>2</v>
      </c>
      <c r="H52" s="293" t="str">
        <f>Global!H52</f>
        <v>Suiza (Switzerland)</v>
      </c>
      <c r="I52" s="283" t="str">
        <f t="shared" si="13"/>
        <v>L</v>
      </c>
      <c r="J52" s="284"/>
      <c r="K52" s="285">
        <f>IF(Global!E52="","",Global!E52)</f>
        <v>1</v>
      </c>
      <c r="L52" s="285">
        <f>IF(Global!G52="","",Global!G52)</f>
        <v>0</v>
      </c>
      <c r="M52" s="296" t="str">
        <f t="shared" si="1"/>
        <v>L</v>
      </c>
      <c r="N52" s="287">
        <f t="shared" si="14"/>
        <v>2</v>
      </c>
      <c r="O52" s="166"/>
      <c r="P52" s="166"/>
      <c r="Q52" s="166"/>
      <c r="R52" s="166"/>
      <c r="S52" s="166"/>
    </row>
    <row r="53" spans="1:19" s="158" customFormat="1" ht="30.95" customHeight="1" thickBot="1" x14ac:dyDescent="0.25">
      <c r="A53" s="276">
        <f>Global!A53</f>
        <v>44893</v>
      </c>
      <c r="B53" s="306">
        <f>Global!B53</f>
        <v>0.16666666666666666</v>
      </c>
      <c r="C53" s="289">
        <f>Global!C53</f>
        <v>30</v>
      </c>
      <c r="D53" s="290" t="str">
        <f>Global!D53</f>
        <v>Camerún (Cameroon)</v>
      </c>
      <c r="E53" s="291">
        <v>1</v>
      </c>
      <c r="F53" s="292" t="s">
        <v>4</v>
      </c>
      <c r="G53" s="291">
        <v>0</v>
      </c>
      <c r="H53" s="293" t="str">
        <f>Global!H53</f>
        <v>Serbia</v>
      </c>
      <c r="I53" s="283" t="str">
        <f t="shared" si="13"/>
        <v>L</v>
      </c>
      <c r="J53" s="284"/>
      <c r="K53" s="285">
        <f>IF(Global!E53="","",Global!E53)</f>
        <v>3</v>
      </c>
      <c r="L53" s="285">
        <f>IF(Global!G53="","",Global!G53)</f>
        <v>3</v>
      </c>
      <c r="M53" s="296" t="str">
        <f t="shared" si="1"/>
        <v>E</v>
      </c>
      <c r="N53" s="287">
        <f t="shared" si="14"/>
        <v>0</v>
      </c>
      <c r="O53" s="166"/>
      <c r="P53" s="166"/>
      <c r="Q53" s="166"/>
      <c r="R53" s="166"/>
      <c r="S53" s="166"/>
    </row>
    <row r="54" spans="1:19" s="158" customFormat="1" ht="30.95" customHeight="1" thickBot="1" x14ac:dyDescent="0.25">
      <c r="A54" s="276">
        <f>Global!A54</f>
        <v>44897</v>
      </c>
      <c r="B54" s="306">
        <f>Global!B54</f>
        <v>0.54166666666666663</v>
      </c>
      <c r="C54" s="289">
        <f>Global!C54</f>
        <v>45</v>
      </c>
      <c r="D54" s="290" t="str">
        <f>Global!D54</f>
        <v>Camerún (Cameroon)</v>
      </c>
      <c r="E54" s="291">
        <v>0</v>
      </c>
      <c r="F54" s="292" t="s">
        <v>4</v>
      </c>
      <c r="G54" s="291">
        <v>3</v>
      </c>
      <c r="H54" s="293" t="str">
        <f>Global!H54</f>
        <v>Brasil (Brazil)</v>
      </c>
      <c r="I54" s="283" t="str">
        <f t="shared" si="13"/>
        <v>V</v>
      </c>
      <c r="J54" s="284"/>
      <c r="K54" s="285">
        <f>IF(Global!E54="","",Global!E54)</f>
        <v>1</v>
      </c>
      <c r="L54" s="285">
        <f>IF(Global!G54="","",Global!G54)</f>
        <v>0</v>
      </c>
      <c r="M54" s="296" t="str">
        <f t="shared" si="1"/>
        <v>L</v>
      </c>
      <c r="N54" s="287">
        <f t="shared" si="14"/>
        <v>0</v>
      </c>
      <c r="O54" s="166"/>
      <c r="P54" s="166"/>
      <c r="Q54" s="166"/>
      <c r="R54" s="166"/>
      <c r="S54" s="166"/>
    </row>
    <row r="55" spans="1:19" s="158" customFormat="1" ht="30.95" customHeight="1" thickBot="1" x14ac:dyDescent="0.25">
      <c r="A55" s="276">
        <f>Global!A55</f>
        <v>44897</v>
      </c>
      <c r="B55" s="306">
        <f>Global!B55</f>
        <v>0.54166666666666663</v>
      </c>
      <c r="C55" s="289">
        <f>Global!C55</f>
        <v>46</v>
      </c>
      <c r="D55" s="290" t="str">
        <f>Global!D55</f>
        <v>Serbia</v>
      </c>
      <c r="E55" s="291">
        <v>1</v>
      </c>
      <c r="F55" s="292" t="s">
        <v>4</v>
      </c>
      <c r="G55" s="291">
        <v>1</v>
      </c>
      <c r="H55" s="293" t="str">
        <f>Global!H55</f>
        <v>Suiza (Switzerland)</v>
      </c>
      <c r="I55" s="283" t="str">
        <f t="shared" si="13"/>
        <v>E</v>
      </c>
      <c r="J55" s="284"/>
      <c r="K55" s="285">
        <f>IF(Global!E55="","",Global!E55)</f>
        <v>2</v>
      </c>
      <c r="L55" s="285">
        <f>IF(Global!G55="","",Global!G55)</f>
        <v>3</v>
      </c>
      <c r="M55" s="296" t="str">
        <f t="shared" si="1"/>
        <v>V</v>
      </c>
      <c r="N55" s="287">
        <f t="shared" si="14"/>
        <v>0</v>
      </c>
      <c r="O55" s="166"/>
      <c r="P55" s="166"/>
      <c r="Q55" s="166"/>
      <c r="R55" s="166"/>
      <c r="S55" s="166"/>
    </row>
    <row r="56" spans="1:19" s="158" customFormat="1" ht="17.25" customHeight="1" thickBot="1" x14ac:dyDescent="0.25">
      <c r="A56" s="297" t="str">
        <f>Global!A56</f>
        <v>GRUPO H (Group H)</v>
      </c>
      <c r="B56" s="298"/>
      <c r="C56" s="299"/>
      <c r="D56" s="298"/>
      <c r="E56" s="300"/>
      <c r="F56" s="298"/>
      <c r="G56" s="300"/>
      <c r="H56" s="298"/>
      <c r="I56" s="301"/>
      <c r="J56" s="117"/>
      <c r="K56" s="302"/>
      <c r="L56" s="302"/>
      <c r="M56" s="303" t="str">
        <f t="shared" si="1"/>
        <v/>
      </c>
      <c r="N56" s="304"/>
      <c r="O56" s="166"/>
      <c r="P56" s="166"/>
      <c r="Q56" s="166"/>
      <c r="R56" s="166"/>
      <c r="S56" s="166"/>
    </row>
    <row r="57" spans="1:19" s="158" customFormat="1" ht="30.95" customHeight="1" thickBot="1" x14ac:dyDescent="0.25">
      <c r="A57" s="276">
        <f>Global!A57</f>
        <v>44889</v>
      </c>
      <c r="B57" s="305">
        <f>Global!B57</f>
        <v>0.41666666666666669</v>
      </c>
      <c r="C57" s="278">
        <f>Global!C57</f>
        <v>15</v>
      </c>
      <c r="D57" s="279" t="str">
        <f>Global!D57</f>
        <v>Portugal</v>
      </c>
      <c r="E57" s="280">
        <v>2</v>
      </c>
      <c r="F57" s="281" t="s">
        <v>4</v>
      </c>
      <c r="G57" s="280">
        <v>1</v>
      </c>
      <c r="H57" s="282" t="str">
        <f>Global!H57</f>
        <v>Ghana</v>
      </c>
      <c r="I57" s="283" t="str">
        <f t="shared" ref="I57:I62" si="15">IF(OR(E57="",G57=""),"",IF(E57&gt;G57,"L",IF(G57&gt;E57,"V","E")))</f>
        <v>L</v>
      </c>
      <c r="J57" s="284"/>
      <c r="K57" s="285">
        <f>IF(Global!E57="","",Global!E57)</f>
        <v>3</v>
      </c>
      <c r="L57" s="285">
        <f>IF(Global!G57="","",Global!G57)</f>
        <v>2</v>
      </c>
      <c r="M57" s="296" t="str">
        <f t="shared" si="1"/>
        <v>L</v>
      </c>
      <c r="N57" s="287">
        <f t="shared" ref="N57:N62" si="16">IF(M57="","",IF(AND(E57=K57,L57=G57),GPOSPuntosPorMarcador,0)+IF(M57=I57,GPOSPuntosPorGanador,0)+IF(E57-G57=K57-L57,GPOSPuntosPorDiferencia,0))</f>
        <v>2</v>
      </c>
      <c r="O57" s="166"/>
      <c r="P57" s="166"/>
      <c r="Q57" s="166"/>
      <c r="R57" s="166"/>
      <c r="S57" s="166"/>
    </row>
    <row r="58" spans="1:19" s="158" customFormat="1" ht="30.95" customHeight="1" thickBot="1" x14ac:dyDescent="0.25">
      <c r="A58" s="276">
        <f>Global!A58</f>
        <v>44889</v>
      </c>
      <c r="B58" s="306">
        <f>Global!B58</f>
        <v>0.29166666666666669</v>
      </c>
      <c r="C58" s="289">
        <f>Global!C58</f>
        <v>16</v>
      </c>
      <c r="D58" s="290" t="str">
        <f>Global!D58</f>
        <v>Uruguay</v>
      </c>
      <c r="E58" s="280">
        <v>2</v>
      </c>
      <c r="F58" s="292" t="s">
        <v>4</v>
      </c>
      <c r="G58" s="291">
        <v>2</v>
      </c>
      <c r="H58" s="293" t="str">
        <f>Global!H58</f>
        <v>Corea del Sur (S. Korea)</v>
      </c>
      <c r="I58" s="283" t="str">
        <f t="shared" si="15"/>
        <v>E</v>
      </c>
      <c r="J58" s="284"/>
      <c r="K58" s="285">
        <f>IF(Global!E58="","",Global!E58)</f>
        <v>0</v>
      </c>
      <c r="L58" s="285">
        <f>IF(Global!G58="","",Global!G58)</f>
        <v>0</v>
      </c>
      <c r="M58" s="296" t="str">
        <f t="shared" si="1"/>
        <v>E</v>
      </c>
      <c r="N58" s="287">
        <f t="shared" si="16"/>
        <v>2</v>
      </c>
      <c r="O58" s="166"/>
      <c r="P58" s="166"/>
      <c r="Q58" s="166"/>
      <c r="R58" s="166"/>
      <c r="S58" s="166"/>
    </row>
    <row r="59" spans="1:19" s="158" customFormat="1" ht="30.95" customHeight="1" thickBot="1" x14ac:dyDescent="0.25">
      <c r="A59" s="276">
        <f>Global!A59</f>
        <v>44893</v>
      </c>
      <c r="B59" s="306">
        <f>Global!B59</f>
        <v>0.54166666666666663</v>
      </c>
      <c r="C59" s="289">
        <f>Global!C59</f>
        <v>31</v>
      </c>
      <c r="D59" s="290" t="str">
        <f>Global!D59</f>
        <v>Portugal</v>
      </c>
      <c r="E59" s="291">
        <v>2</v>
      </c>
      <c r="F59" s="292" t="s">
        <v>4</v>
      </c>
      <c r="G59" s="291">
        <v>3</v>
      </c>
      <c r="H59" s="293" t="str">
        <f>Global!H59</f>
        <v>Uruguay</v>
      </c>
      <c r="I59" s="283" t="str">
        <f t="shared" si="15"/>
        <v>V</v>
      </c>
      <c r="J59" s="284"/>
      <c r="K59" s="285">
        <f>IF(Global!E59="","",Global!E59)</f>
        <v>2</v>
      </c>
      <c r="L59" s="285">
        <f>IF(Global!G59="","",Global!G59)</f>
        <v>0</v>
      </c>
      <c r="M59" s="296" t="str">
        <f t="shared" si="1"/>
        <v>L</v>
      </c>
      <c r="N59" s="287">
        <f t="shared" si="16"/>
        <v>0</v>
      </c>
      <c r="O59" s="166"/>
      <c r="P59" s="166"/>
      <c r="Q59" s="166"/>
      <c r="R59" s="166"/>
      <c r="S59" s="166"/>
    </row>
    <row r="60" spans="1:19" s="158" customFormat="1" ht="30.95" customHeight="1" thickBot="1" x14ac:dyDescent="0.25">
      <c r="A60" s="276">
        <f>Global!A60</f>
        <v>44893</v>
      </c>
      <c r="B60" s="306">
        <f>Global!B60</f>
        <v>0.29166666666666669</v>
      </c>
      <c r="C60" s="289">
        <f>Global!C60</f>
        <v>32</v>
      </c>
      <c r="D60" s="290" t="str">
        <f>Global!D60</f>
        <v>Corea del Sur (S. Korea)</v>
      </c>
      <c r="E60" s="280">
        <v>2</v>
      </c>
      <c r="F60" s="292" t="s">
        <v>4</v>
      </c>
      <c r="G60" s="291">
        <v>0</v>
      </c>
      <c r="H60" s="293" t="str">
        <f>Global!H60</f>
        <v>Ghana</v>
      </c>
      <c r="I60" s="283" t="str">
        <f t="shared" si="15"/>
        <v>L</v>
      </c>
      <c r="J60" s="284"/>
      <c r="K60" s="285">
        <f>IF(Global!E60="","",Global!E60)</f>
        <v>2</v>
      </c>
      <c r="L60" s="285">
        <f>IF(Global!G60="","",Global!G60)</f>
        <v>3</v>
      </c>
      <c r="M60" s="296" t="str">
        <f t="shared" si="1"/>
        <v>V</v>
      </c>
      <c r="N60" s="287">
        <f t="shared" si="16"/>
        <v>0</v>
      </c>
      <c r="O60" s="166"/>
      <c r="P60" s="166"/>
      <c r="Q60" s="166"/>
      <c r="R60" s="166"/>
      <c r="S60" s="166"/>
    </row>
    <row r="61" spans="1:19" s="158" customFormat="1" ht="30.95" customHeight="1" thickBot="1" x14ac:dyDescent="0.25">
      <c r="A61" s="276">
        <f>Global!A61</f>
        <v>44897</v>
      </c>
      <c r="B61" s="306">
        <f>Global!B61</f>
        <v>0.375</v>
      </c>
      <c r="C61" s="289">
        <f>Global!C61</f>
        <v>47</v>
      </c>
      <c r="D61" s="290" t="str">
        <f>Global!D61</f>
        <v>Corea del Sur (S. Korea)</v>
      </c>
      <c r="E61" s="291">
        <v>0</v>
      </c>
      <c r="F61" s="292" t="s">
        <v>4</v>
      </c>
      <c r="G61" s="291">
        <v>1</v>
      </c>
      <c r="H61" s="293" t="str">
        <f>Global!H61</f>
        <v>Portugal</v>
      </c>
      <c r="I61" s="283" t="str">
        <f t="shared" si="15"/>
        <v>V</v>
      </c>
      <c r="J61" s="284"/>
      <c r="K61" s="285">
        <f>IF(Global!E61="","",Global!E61)</f>
        <v>2</v>
      </c>
      <c r="L61" s="285">
        <f>IF(Global!G61="","",Global!G61)</f>
        <v>1</v>
      </c>
      <c r="M61" s="296" t="str">
        <f t="shared" si="1"/>
        <v>L</v>
      </c>
      <c r="N61" s="287">
        <f t="shared" si="16"/>
        <v>0</v>
      </c>
      <c r="O61" s="166"/>
      <c r="P61" s="166"/>
      <c r="Q61" s="166"/>
      <c r="R61" s="166"/>
      <c r="S61" s="166"/>
    </row>
    <row r="62" spans="1:19" s="158" customFormat="1" ht="30.95" customHeight="1" thickBot="1" x14ac:dyDescent="0.25">
      <c r="A62" s="276">
        <f>Global!A62</f>
        <v>44897</v>
      </c>
      <c r="B62" s="306">
        <f>Global!B62</f>
        <v>0.375</v>
      </c>
      <c r="C62" s="289">
        <f>Global!C62</f>
        <v>48</v>
      </c>
      <c r="D62" s="290" t="str">
        <f>Global!D62</f>
        <v>Ghana</v>
      </c>
      <c r="E62" s="291">
        <v>1</v>
      </c>
      <c r="F62" s="292" t="s">
        <v>4</v>
      </c>
      <c r="G62" s="291">
        <v>2</v>
      </c>
      <c r="H62" s="293" t="str">
        <f>Global!H62</f>
        <v>Uruguay</v>
      </c>
      <c r="I62" s="283" t="str">
        <f t="shared" si="15"/>
        <v>V</v>
      </c>
      <c r="J62" s="284"/>
      <c r="K62" s="285">
        <f>IF(Global!E62="","",Global!E62)</f>
        <v>0</v>
      </c>
      <c r="L62" s="285">
        <f>IF(Global!G62="","",Global!G62)</f>
        <v>2</v>
      </c>
      <c r="M62" s="296" t="str">
        <f t="shared" si="1"/>
        <v>V</v>
      </c>
      <c r="N62" s="287">
        <f t="shared" si="16"/>
        <v>1</v>
      </c>
      <c r="O62" s="166"/>
      <c r="P62" s="166"/>
      <c r="Q62" s="166"/>
      <c r="R62" s="166"/>
      <c r="S62" s="166"/>
    </row>
    <row r="63" spans="1:19" s="158" customFormat="1" ht="17.25" customHeight="1" thickBot="1" x14ac:dyDescent="0.25">
      <c r="A63" s="297" t="str">
        <f>Global!A63</f>
        <v>OCTAVOS DE FINAL (Round of 16)</v>
      </c>
      <c r="B63" s="312"/>
      <c r="C63" s="313"/>
      <c r="D63" s="298"/>
      <c r="E63" s="300"/>
      <c r="F63" s="298"/>
      <c r="G63" s="300"/>
      <c r="H63" s="298"/>
      <c r="I63" s="301"/>
      <c r="J63" s="117"/>
      <c r="K63" s="302"/>
      <c r="L63" s="302"/>
      <c r="M63" s="303" t="str">
        <f t="shared" si="1"/>
        <v/>
      </c>
      <c r="N63" s="304"/>
      <c r="O63" s="166"/>
      <c r="P63" s="166"/>
      <c r="Q63" s="166"/>
      <c r="R63" s="166"/>
      <c r="S63" s="166"/>
    </row>
    <row r="64" spans="1:19" s="158" customFormat="1" ht="30.95" customHeight="1" thickBot="1" x14ac:dyDescent="0.25">
      <c r="A64" s="276">
        <f>Global!A64</f>
        <v>44898</v>
      </c>
      <c r="B64" s="305">
        <f>Global!B64</f>
        <v>0.375</v>
      </c>
      <c r="C64" s="278">
        <f>Global!C64</f>
        <v>49</v>
      </c>
      <c r="D64" s="281" t="str">
        <f>Global!D64</f>
        <v>Holanda (Holland)</v>
      </c>
      <c r="E64" s="280">
        <v>1</v>
      </c>
      <c r="F64" s="281" t="s">
        <v>4</v>
      </c>
      <c r="G64" s="280">
        <v>2</v>
      </c>
      <c r="H64" s="314" t="str">
        <f>Global!H64</f>
        <v>Estados Unidos (USA)</v>
      </c>
      <c r="I64" s="283" t="str">
        <f t="shared" ref="I64:I71" si="17">IF(OR(E64="",G64=""),"",IF(E64&gt;G64,"L",IF(G64&gt;E64,"V","E")))</f>
        <v>V</v>
      </c>
      <c r="J64" s="284"/>
      <c r="K64" s="285">
        <f>IF(Global!E64="","",Global!E64)</f>
        <v>3</v>
      </c>
      <c r="L64" s="285">
        <f>IF(Global!G64="","",Global!G64)</f>
        <v>1</v>
      </c>
      <c r="M64" s="296" t="str">
        <f t="shared" si="1"/>
        <v>L</v>
      </c>
      <c r="N64" s="287">
        <f t="shared" ref="N64:N71" si="18">IF(M64="","",IF(AND(E64=K64,L64=G64),OCTPuntosPorMarcador,0)+IF(M64=I64,OCTPuntosPorGanador,0)+IF(E64-G64=K64-L64,OCTPuntosPorDiferencia,0))</f>
        <v>0</v>
      </c>
      <c r="O64" s="166"/>
      <c r="P64" s="166"/>
      <c r="Q64" s="166"/>
      <c r="R64" s="166"/>
      <c r="S64" s="166"/>
    </row>
    <row r="65" spans="1:19" s="158" customFormat="1" ht="30.95" customHeight="1" thickBot="1" x14ac:dyDescent="0.25">
      <c r="A65" s="276">
        <f>Global!A65</f>
        <v>44898</v>
      </c>
      <c r="B65" s="306">
        <f>Global!B65</f>
        <v>0.54166666666666663</v>
      </c>
      <c r="C65" s="289">
        <f>Global!C65</f>
        <v>50</v>
      </c>
      <c r="D65" s="292" t="str">
        <f>Global!D65</f>
        <v>Argentina</v>
      </c>
      <c r="E65" s="291">
        <v>3</v>
      </c>
      <c r="F65" s="292" t="s">
        <v>4</v>
      </c>
      <c r="G65" s="291">
        <v>2</v>
      </c>
      <c r="H65" s="315" t="str">
        <f>Global!H65</f>
        <v>Australia</v>
      </c>
      <c r="I65" s="283" t="str">
        <f t="shared" si="17"/>
        <v>L</v>
      </c>
      <c r="J65" s="284"/>
      <c r="K65" s="285">
        <f>IF(Global!E65="","",Global!E65)</f>
        <v>2</v>
      </c>
      <c r="L65" s="285">
        <f>IF(Global!G65="","",Global!G65)</f>
        <v>1</v>
      </c>
      <c r="M65" s="296" t="str">
        <f t="shared" si="1"/>
        <v>L</v>
      </c>
      <c r="N65" s="287">
        <f t="shared" si="18"/>
        <v>4</v>
      </c>
      <c r="O65" s="166"/>
      <c r="P65" s="166"/>
      <c r="Q65" s="166"/>
      <c r="R65" s="166"/>
      <c r="S65" s="166"/>
    </row>
    <row r="66" spans="1:19" s="158" customFormat="1" ht="30.95" customHeight="1" thickBot="1" x14ac:dyDescent="0.25">
      <c r="A66" s="276">
        <f>Global!A66</f>
        <v>44899</v>
      </c>
      <c r="B66" s="306">
        <f>Global!B66</f>
        <v>0.375</v>
      </c>
      <c r="C66" s="289">
        <f>Global!C66</f>
        <v>51</v>
      </c>
      <c r="D66" s="292" t="str">
        <f>Global!D66</f>
        <v>Francia (France)</v>
      </c>
      <c r="E66" s="291">
        <v>3</v>
      </c>
      <c r="F66" s="292" t="s">
        <v>4</v>
      </c>
      <c r="G66" s="291">
        <v>1</v>
      </c>
      <c r="H66" s="315" t="str">
        <f>Global!H66</f>
        <v>Polonia (Poland)</v>
      </c>
      <c r="I66" s="283" t="str">
        <f t="shared" si="17"/>
        <v>L</v>
      </c>
      <c r="J66" s="284"/>
      <c r="K66" s="285">
        <f>IF(Global!E66="","",Global!E66)</f>
        <v>3</v>
      </c>
      <c r="L66" s="285">
        <f>IF(Global!G66="","",Global!G66)</f>
        <v>1</v>
      </c>
      <c r="M66" s="296" t="str">
        <f t="shared" si="1"/>
        <v>L</v>
      </c>
      <c r="N66" s="287">
        <f t="shared" si="18"/>
        <v>5</v>
      </c>
      <c r="O66" s="166"/>
      <c r="P66" s="166"/>
      <c r="Q66" s="166"/>
      <c r="R66" s="166"/>
      <c r="S66" s="166"/>
    </row>
    <row r="67" spans="1:19" s="158" customFormat="1" ht="30.95" customHeight="1" thickBot="1" x14ac:dyDescent="0.25">
      <c r="A67" s="276">
        <f>Global!A67</f>
        <v>44899</v>
      </c>
      <c r="B67" s="306">
        <f>Global!B67</f>
        <v>0.54166666666666663</v>
      </c>
      <c r="C67" s="289">
        <f>Global!C67</f>
        <v>52</v>
      </c>
      <c r="D67" s="292" t="str">
        <f>Global!D67</f>
        <v>Inglaterra (England)</v>
      </c>
      <c r="E67" s="291">
        <v>2</v>
      </c>
      <c r="F67" s="292" t="s">
        <v>4</v>
      </c>
      <c r="G67" s="291">
        <v>0</v>
      </c>
      <c r="H67" s="315" t="str">
        <f>Global!H67</f>
        <v>Senegal</v>
      </c>
      <c r="I67" s="283" t="str">
        <f t="shared" si="17"/>
        <v>L</v>
      </c>
      <c r="J67" s="284"/>
      <c r="K67" s="285">
        <f>IF(Global!E67="","",Global!E67)</f>
        <v>3</v>
      </c>
      <c r="L67" s="285">
        <f>IF(Global!G67="","",Global!G67)</f>
        <v>0</v>
      </c>
      <c r="M67" s="296" t="str">
        <f t="shared" si="1"/>
        <v>L</v>
      </c>
      <c r="N67" s="287">
        <f t="shared" si="18"/>
        <v>3</v>
      </c>
      <c r="O67" s="166"/>
      <c r="P67" s="166"/>
      <c r="Q67" s="166"/>
      <c r="R67" s="166"/>
      <c r="S67" s="166"/>
    </row>
    <row r="68" spans="1:19" s="158" customFormat="1" ht="30.95" customHeight="1" thickBot="1" x14ac:dyDescent="0.25">
      <c r="A68" s="276">
        <f>Global!A68</f>
        <v>44900</v>
      </c>
      <c r="B68" s="306">
        <f>Global!B68</f>
        <v>0.375</v>
      </c>
      <c r="C68" s="289">
        <f>Global!C68</f>
        <v>53</v>
      </c>
      <c r="D68" s="292" t="str">
        <f>Global!D68</f>
        <v>Japón (Japan)</v>
      </c>
      <c r="E68" s="291">
        <v>2</v>
      </c>
      <c r="F68" s="292" t="s">
        <v>4</v>
      </c>
      <c r="G68" s="291">
        <v>2</v>
      </c>
      <c r="H68" s="315" t="str">
        <f>Global!H68</f>
        <v>Croacia</v>
      </c>
      <c r="I68" s="283" t="str">
        <f t="shared" si="17"/>
        <v>E</v>
      </c>
      <c r="J68" s="284"/>
      <c r="K68" s="285">
        <f>IF(Global!E68="","",Global!E68)</f>
        <v>1</v>
      </c>
      <c r="L68" s="285">
        <f>IF(Global!G68="","",Global!G68)</f>
        <v>1</v>
      </c>
      <c r="M68" s="296" t="str">
        <f t="shared" si="1"/>
        <v>E</v>
      </c>
      <c r="N68" s="287">
        <f t="shared" si="18"/>
        <v>4</v>
      </c>
      <c r="O68" s="166"/>
      <c r="P68" s="166"/>
      <c r="Q68" s="166"/>
      <c r="R68" s="166"/>
      <c r="S68" s="166"/>
    </row>
    <row r="69" spans="1:19" s="158" customFormat="1" ht="30.95" customHeight="1" thickBot="1" x14ac:dyDescent="0.25">
      <c r="A69" s="276">
        <f>Global!A69</f>
        <v>44900</v>
      </c>
      <c r="B69" s="306">
        <f>Global!B69</f>
        <v>0.54166666666666663</v>
      </c>
      <c r="C69" s="289">
        <f>Global!C69</f>
        <v>54</v>
      </c>
      <c r="D69" s="292" t="str">
        <f>Global!D69</f>
        <v>Brasil (Brazil)</v>
      </c>
      <c r="E69" s="291">
        <v>3</v>
      </c>
      <c r="F69" s="292" t="s">
        <v>4</v>
      </c>
      <c r="G69" s="291">
        <v>1</v>
      </c>
      <c r="H69" s="315" t="str">
        <f>Global!H69</f>
        <v>Corea del Sur (S. Korea)</v>
      </c>
      <c r="I69" s="283" t="str">
        <f t="shared" si="17"/>
        <v>L</v>
      </c>
      <c r="J69" s="284"/>
      <c r="K69" s="285">
        <f>IF(Global!E69="","",Global!E69)</f>
        <v>4</v>
      </c>
      <c r="L69" s="285">
        <f>IF(Global!G69="","",Global!G69)</f>
        <v>1</v>
      </c>
      <c r="M69" s="296" t="str">
        <f t="shared" si="1"/>
        <v>L</v>
      </c>
      <c r="N69" s="287">
        <f t="shared" si="18"/>
        <v>3</v>
      </c>
      <c r="O69" s="166"/>
      <c r="P69" s="166"/>
      <c r="Q69" s="166"/>
      <c r="R69" s="166"/>
      <c r="S69" s="166"/>
    </row>
    <row r="70" spans="1:19" s="158" customFormat="1" ht="30.95" customHeight="1" thickBot="1" x14ac:dyDescent="0.25">
      <c r="A70" s="276">
        <f>Global!A70</f>
        <v>44901</v>
      </c>
      <c r="B70" s="306">
        <f>Global!B70</f>
        <v>0.375</v>
      </c>
      <c r="C70" s="289">
        <f>Global!C70</f>
        <v>55</v>
      </c>
      <c r="D70" s="292" t="str">
        <f>Global!D70</f>
        <v>Marruecos (Morocco)</v>
      </c>
      <c r="E70" s="291">
        <v>1</v>
      </c>
      <c r="F70" s="292" t="s">
        <v>4</v>
      </c>
      <c r="G70" s="291">
        <v>1</v>
      </c>
      <c r="H70" s="315" t="str">
        <f>Global!H70</f>
        <v>España (Spain)</v>
      </c>
      <c r="I70" s="283" t="str">
        <f t="shared" si="17"/>
        <v>E</v>
      </c>
      <c r="J70" s="284"/>
      <c r="K70" s="285">
        <f>IF(Global!E70="","",Global!E70)</f>
        <v>0</v>
      </c>
      <c r="L70" s="285">
        <f>IF(Global!G70="","",Global!G70)</f>
        <v>0</v>
      </c>
      <c r="M70" s="296" t="str">
        <f t="shared" si="1"/>
        <v>E</v>
      </c>
      <c r="N70" s="287">
        <f t="shared" si="18"/>
        <v>4</v>
      </c>
      <c r="O70" s="166"/>
      <c r="P70" s="166"/>
      <c r="Q70" s="166"/>
      <c r="R70" s="166"/>
      <c r="S70" s="166"/>
    </row>
    <row r="71" spans="1:19" s="158" customFormat="1" ht="30.95" customHeight="1" thickBot="1" x14ac:dyDescent="0.25">
      <c r="A71" s="276">
        <f>Global!A71</f>
        <v>44901</v>
      </c>
      <c r="B71" s="306">
        <f>Global!B71</f>
        <v>0.54166666666666663</v>
      </c>
      <c r="C71" s="289">
        <f>Global!C71</f>
        <v>56</v>
      </c>
      <c r="D71" s="292" t="str">
        <f>Global!D71</f>
        <v>Portugal</v>
      </c>
      <c r="E71" s="291">
        <v>1</v>
      </c>
      <c r="F71" s="292" t="s">
        <v>4</v>
      </c>
      <c r="G71" s="291">
        <v>2</v>
      </c>
      <c r="H71" s="315" t="str">
        <f>Global!H71</f>
        <v>Suiza (Switzerland)</v>
      </c>
      <c r="I71" s="283" t="str">
        <f t="shared" si="17"/>
        <v>V</v>
      </c>
      <c r="J71" s="284"/>
      <c r="K71" s="285">
        <f>IF(Global!E71="","",Global!E71)</f>
        <v>6</v>
      </c>
      <c r="L71" s="285">
        <f>IF(Global!G71="","",Global!G71)</f>
        <v>1</v>
      </c>
      <c r="M71" s="296" t="str">
        <f t="shared" si="1"/>
        <v>L</v>
      </c>
      <c r="N71" s="287">
        <f t="shared" si="18"/>
        <v>0</v>
      </c>
      <c r="O71" s="166"/>
      <c r="P71" s="166"/>
      <c r="Q71" s="166"/>
      <c r="R71" s="166"/>
      <c r="S71" s="166"/>
    </row>
    <row r="72" spans="1:19" s="158" customFormat="1" ht="17.25" customHeight="1" thickBot="1" x14ac:dyDescent="0.25">
      <c r="A72" s="297" t="str">
        <f>Global!A72</f>
        <v>CUARTOS DE FINAL (Quarterfinals)</v>
      </c>
      <c r="B72" s="312"/>
      <c r="C72" s="313"/>
      <c r="D72" s="298"/>
      <c r="E72" s="300"/>
      <c r="F72" s="298"/>
      <c r="G72" s="300" t="s">
        <v>73</v>
      </c>
      <c r="H72" s="298"/>
      <c r="I72" s="301"/>
      <c r="J72" s="117"/>
      <c r="K72" s="302"/>
      <c r="L72" s="302"/>
      <c r="M72" s="303" t="str">
        <f t="shared" ref="M72:M83" si="19">IF(OR(K72="",L72=""),"",IF(K72&gt;L72,"L",IF(L72&gt;K72,"V","E")))</f>
        <v/>
      </c>
      <c r="N72" s="304"/>
      <c r="O72" s="166"/>
      <c r="P72" s="166"/>
      <c r="Q72" s="166"/>
      <c r="R72" s="166"/>
      <c r="S72" s="166"/>
    </row>
    <row r="73" spans="1:19" s="158" customFormat="1" ht="30.95" customHeight="1" thickBot="1" x14ac:dyDescent="0.25">
      <c r="A73" s="276">
        <f>Global!A73</f>
        <v>44904</v>
      </c>
      <c r="B73" s="305">
        <f>Global!B73</f>
        <v>0.375</v>
      </c>
      <c r="C73" s="278">
        <f>Global!C73</f>
        <v>57</v>
      </c>
      <c r="D73" s="292" t="str">
        <f>Global!D73</f>
        <v>Croacia</v>
      </c>
      <c r="E73" s="280">
        <v>1</v>
      </c>
      <c r="F73" s="281" t="s">
        <v>4</v>
      </c>
      <c r="G73" s="280">
        <v>2</v>
      </c>
      <c r="H73" s="315" t="str">
        <f>Global!H73</f>
        <v>Brasil (Brazil)</v>
      </c>
      <c r="I73" s="283" t="str">
        <f>IF(OR(E73="",G73=""),"",IF(E73&gt;G73,"L",IF(G73&gt;E73,"V","E")))</f>
        <v>V</v>
      </c>
      <c r="J73" s="284"/>
      <c r="K73" s="285">
        <f>IF(Global!E73="","",Global!E73)</f>
        <v>0</v>
      </c>
      <c r="L73" s="285">
        <f>IF(Global!G73="","",Global!G73)</f>
        <v>0</v>
      </c>
      <c r="M73" s="296" t="str">
        <f t="shared" si="19"/>
        <v>E</v>
      </c>
      <c r="N73" s="287">
        <f>IF(M73="","",IF(AND(E73=K73,L73=G73),CTOSPuntosPorMarcador,0)+IF(M73=I73,CTOSPuntosPorGanador,0)+IF(E73-G73=K73-L73,CTOSPuntosPorDiferencia,0))</f>
        <v>0</v>
      </c>
      <c r="O73" s="166"/>
      <c r="P73" s="166"/>
      <c r="Q73" s="166"/>
      <c r="R73" s="166"/>
      <c r="S73" s="166"/>
    </row>
    <row r="74" spans="1:19" s="158" customFormat="1" ht="30.95" customHeight="1" thickBot="1" x14ac:dyDescent="0.25">
      <c r="A74" s="276">
        <f>Global!A74</f>
        <v>44904</v>
      </c>
      <c r="B74" s="306">
        <f>Global!B74</f>
        <v>0.54166666666666663</v>
      </c>
      <c r="C74" s="289">
        <f>Global!C74</f>
        <v>58</v>
      </c>
      <c r="D74" s="292" t="str">
        <f>Global!D74</f>
        <v>Holanda (Holland)</v>
      </c>
      <c r="E74" s="291">
        <v>1</v>
      </c>
      <c r="F74" s="292" t="s">
        <v>4</v>
      </c>
      <c r="G74" s="280">
        <v>2</v>
      </c>
      <c r="H74" s="315" t="str">
        <f>Global!H74</f>
        <v>Argentina</v>
      </c>
      <c r="I74" s="283" t="str">
        <f>IF(OR(E74="",G74=""),"",IF(E74&gt;G74,"L",IF(G74&gt;E74,"V","E")))</f>
        <v>V</v>
      </c>
      <c r="J74" s="284"/>
      <c r="K74" s="285">
        <f>IF(Global!E74="","",Global!E74)</f>
        <v>2</v>
      </c>
      <c r="L74" s="285">
        <f>IF(Global!G74="","",Global!G74)</f>
        <v>2</v>
      </c>
      <c r="M74" s="296" t="str">
        <f t="shared" si="19"/>
        <v>E</v>
      </c>
      <c r="N74" s="287">
        <f>IF(M74="","",IF(AND(E74=K74,L74=G74),CTOSPuntosPorMarcador,0)+IF(M74=I74,CTOSPuntosPorGanador,0)+IF(E74-G74=K74-L74,CTOSPuntosPorDiferencia,0))</f>
        <v>0</v>
      </c>
      <c r="O74" s="166"/>
      <c r="P74" s="166"/>
      <c r="Q74" s="166"/>
      <c r="R74" s="166"/>
      <c r="S74" s="166"/>
    </row>
    <row r="75" spans="1:19" s="158" customFormat="1" ht="30.95" customHeight="1" thickBot="1" x14ac:dyDescent="0.25">
      <c r="A75" s="276">
        <f>Global!A75</f>
        <v>44905</v>
      </c>
      <c r="B75" s="306">
        <f>Global!B75</f>
        <v>0.375</v>
      </c>
      <c r="C75" s="289">
        <f>Global!C75</f>
        <v>59</v>
      </c>
      <c r="D75" s="292" t="str">
        <f>Global!D75</f>
        <v>Marruecos (Morocco)</v>
      </c>
      <c r="E75" s="291">
        <v>3</v>
      </c>
      <c r="F75" s="292" t="s">
        <v>4</v>
      </c>
      <c r="G75" s="280">
        <v>1</v>
      </c>
      <c r="H75" s="315" t="str">
        <f>Global!H75</f>
        <v>Portugal</v>
      </c>
      <c r="I75" s="283" t="str">
        <f>IF(OR(E75="",G75=""),"",IF(E75&gt;G75,"L",IF(G75&gt;E75,"V","E")))</f>
        <v>L</v>
      </c>
      <c r="J75" s="284"/>
      <c r="K75" s="285">
        <f>IF(Global!E75="","",Global!E75)</f>
        <v>1</v>
      </c>
      <c r="L75" s="285">
        <f>IF(Global!G75="","",Global!G75)</f>
        <v>0</v>
      </c>
      <c r="M75" s="296" t="str">
        <f t="shared" si="19"/>
        <v>L</v>
      </c>
      <c r="N75" s="287">
        <f>IF(M75="","",IF(AND(E75=K75,L75=G75),CTOSPuntosPorMarcador,0)+IF(M75=I75,CTOSPuntosPorGanador,0)+IF(E75-G75=K75-L75,CTOSPuntosPorDiferencia,0))</f>
        <v>5</v>
      </c>
      <c r="O75" s="166"/>
      <c r="P75" s="166"/>
      <c r="Q75" s="166"/>
      <c r="R75" s="166"/>
      <c r="S75" s="166"/>
    </row>
    <row r="76" spans="1:19" s="158" customFormat="1" ht="30.95" customHeight="1" thickBot="1" x14ac:dyDescent="0.25">
      <c r="A76" s="276">
        <f>Global!A76</f>
        <v>44905</v>
      </c>
      <c r="B76" s="306">
        <f>Global!B76</f>
        <v>0.54166666666666663</v>
      </c>
      <c r="C76" s="289">
        <f>Global!C76</f>
        <v>60</v>
      </c>
      <c r="D76" s="292" t="str">
        <f>Global!D76</f>
        <v>Francia (France)</v>
      </c>
      <c r="E76" s="291">
        <v>2</v>
      </c>
      <c r="F76" s="292" t="s">
        <v>4</v>
      </c>
      <c r="G76" s="280">
        <v>2</v>
      </c>
      <c r="H76" s="315" t="str">
        <f>Global!H76</f>
        <v>Inglaterra (England)</v>
      </c>
      <c r="I76" s="283" t="str">
        <f>IF(OR(E76="",G76=""),"",IF(E76&gt;G76,"L",IF(G76&gt;E76,"V","E")))</f>
        <v>E</v>
      </c>
      <c r="J76" s="284"/>
      <c r="K76" s="285">
        <f>IF(Global!E76="","",Global!E76)</f>
        <v>2</v>
      </c>
      <c r="L76" s="285">
        <f>IF(Global!G76="","",Global!G76)</f>
        <v>1</v>
      </c>
      <c r="M76" s="296" t="str">
        <f t="shared" si="19"/>
        <v>L</v>
      </c>
      <c r="N76" s="287">
        <f>IF(M76="","",IF(AND(E76=K76,L76=G76),CTOSPuntosPorMarcador,0)+IF(M76=I76,CTOSPuntosPorGanador,0)+IF(E76-G76=K76-L76,CTOSPuntosPorDiferencia,0))</f>
        <v>0</v>
      </c>
      <c r="O76" s="166"/>
      <c r="P76" s="166"/>
      <c r="Q76" s="166"/>
      <c r="R76" s="166"/>
      <c r="S76" s="166"/>
    </row>
    <row r="77" spans="1:19" s="158" customFormat="1" ht="17.25" customHeight="1" thickBot="1" x14ac:dyDescent="0.25">
      <c r="A77" s="297" t="str">
        <f>Global!A77</f>
        <v>SEMIFINALES (Semifinals)</v>
      </c>
      <c r="B77" s="298"/>
      <c r="C77" s="299"/>
      <c r="D77" s="298"/>
      <c r="E77" s="300"/>
      <c r="F77" s="298"/>
      <c r="G77" s="300"/>
      <c r="H77" s="298"/>
      <c r="I77" s="301"/>
      <c r="J77" s="117"/>
      <c r="K77" s="302"/>
      <c r="L77" s="302"/>
      <c r="M77" s="303" t="str">
        <f t="shared" si="19"/>
        <v/>
      </c>
      <c r="N77" s="304"/>
      <c r="O77" s="166"/>
      <c r="P77" s="166"/>
      <c r="Q77" s="166"/>
      <c r="R77" s="166"/>
      <c r="S77" s="166"/>
    </row>
    <row r="78" spans="1:19" s="158" customFormat="1" ht="30.95" customHeight="1" thickBot="1" x14ac:dyDescent="0.25">
      <c r="A78" s="276">
        <f>Global!A78</f>
        <v>44908</v>
      </c>
      <c r="B78" s="305">
        <f>Global!B78</f>
        <v>0.54166666666666663</v>
      </c>
      <c r="C78" s="278">
        <f>Global!C78</f>
        <v>61</v>
      </c>
      <c r="D78" s="281" t="str">
        <f>Global!D78</f>
        <v>Croacia</v>
      </c>
      <c r="E78" s="280">
        <v>2</v>
      </c>
      <c r="F78" s="281" t="s">
        <v>4</v>
      </c>
      <c r="G78" s="280">
        <v>1</v>
      </c>
      <c r="H78" s="314" t="str">
        <f>Global!H78</f>
        <v>Argentina</v>
      </c>
      <c r="I78" s="283" t="str">
        <f>IF(OR(E78="",G78=""),"",IF(E78&gt;G78,"L",IF(G78&gt;E78,"V","E")))</f>
        <v>L</v>
      </c>
      <c r="J78" s="284"/>
      <c r="K78" s="285">
        <f>IF(Global!E78="","",Global!E78)</f>
        <v>0</v>
      </c>
      <c r="L78" s="285">
        <f>IF(Global!G78="","",Global!G78)</f>
        <v>3</v>
      </c>
      <c r="M78" s="296" t="str">
        <f t="shared" si="19"/>
        <v>V</v>
      </c>
      <c r="N78" s="287">
        <f>IF(M78="","",IF(AND(E78=K78,L78=G78),SEMIPuntosPorMarcador,0)+IF(M78=I78,SEMIPuntosPorGanador,0)+IF(E78-G78=K78-L78,SEMIPuntosPorDiferencia,0))</f>
        <v>0</v>
      </c>
      <c r="O78" s="166"/>
      <c r="P78" s="166"/>
      <c r="Q78" s="166"/>
      <c r="R78" s="166"/>
      <c r="S78" s="166"/>
    </row>
    <row r="79" spans="1:19" s="158" customFormat="1" ht="30.95" customHeight="1" thickBot="1" x14ac:dyDescent="0.25">
      <c r="A79" s="276">
        <f>Global!A79</f>
        <v>44909</v>
      </c>
      <c r="B79" s="306">
        <f>Global!B79</f>
        <v>0.54166666666666663</v>
      </c>
      <c r="C79" s="289">
        <f>Global!C79</f>
        <v>62</v>
      </c>
      <c r="D79" s="292" t="str">
        <f>Global!D79</f>
        <v>Marruecos (Morocco)</v>
      </c>
      <c r="E79" s="291">
        <v>3</v>
      </c>
      <c r="F79" s="292" t="s">
        <v>4</v>
      </c>
      <c r="G79" s="291">
        <v>1</v>
      </c>
      <c r="H79" s="315" t="str">
        <f>Global!H79</f>
        <v>Francia (France)</v>
      </c>
      <c r="I79" s="283" t="str">
        <f>IF(OR(E79="",G79=""),"",IF(E79&gt;G79,"L",IF(G79&gt;E79,"V","E")))</f>
        <v>L</v>
      </c>
      <c r="J79" s="284"/>
      <c r="K79" s="285">
        <f>IF(Global!E79="","",Global!E79)</f>
        <v>0</v>
      </c>
      <c r="L79" s="285">
        <f>IF(Global!G79="","",Global!G79)</f>
        <v>2</v>
      </c>
      <c r="M79" s="296" t="str">
        <f t="shared" si="19"/>
        <v>V</v>
      </c>
      <c r="N79" s="287">
        <f>IF(M79="","",IF(AND(E79=K79,L79=G79),SEMIPuntosPorMarcador,0)+IF(M79=I79,SEMIPuntosPorGanador,0)+IF(E79-G79=K79-L79,SEMIPuntosPorDiferencia,0))</f>
        <v>0</v>
      </c>
      <c r="O79" s="166"/>
      <c r="P79" s="166"/>
      <c r="Q79" s="166"/>
      <c r="R79" s="166"/>
      <c r="S79" s="166"/>
    </row>
    <row r="80" spans="1:19" s="158" customFormat="1" ht="17.25" customHeight="1" thickBot="1" x14ac:dyDescent="0.25">
      <c r="A80" s="297" t="str">
        <f>Global!A80</f>
        <v>TERCER PUESTO (Third Place)</v>
      </c>
      <c r="B80" s="312"/>
      <c r="C80" s="313"/>
      <c r="D80" s="298"/>
      <c r="E80" s="300"/>
      <c r="F80" s="298"/>
      <c r="G80" s="300"/>
      <c r="H80" s="298"/>
      <c r="I80" s="301"/>
      <c r="J80" s="117"/>
      <c r="K80" s="302"/>
      <c r="L80" s="302"/>
      <c r="M80" s="303" t="str">
        <f t="shared" si="19"/>
        <v/>
      </c>
      <c r="N80" s="304"/>
      <c r="O80" s="166"/>
      <c r="P80" s="166"/>
      <c r="Q80" s="166"/>
      <c r="R80" s="166"/>
      <c r="S80" s="166"/>
    </row>
    <row r="81" spans="1:19" s="158" customFormat="1" ht="30.95" customHeight="1" thickBot="1" x14ac:dyDescent="0.25">
      <c r="A81" s="276">
        <f>Global!A81</f>
        <v>44912</v>
      </c>
      <c r="B81" s="305">
        <f>Global!B81</f>
        <v>0.375</v>
      </c>
      <c r="C81" s="278">
        <f>Global!C81</f>
        <v>63</v>
      </c>
      <c r="D81" s="281" t="str">
        <f>Global!D81</f>
        <v>Croacia</v>
      </c>
      <c r="E81" s="280">
        <v>1</v>
      </c>
      <c r="F81" s="281" t="s">
        <v>4</v>
      </c>
      <c r="G81" s="280">
        <v>2</v>
      </c>
      <c r="H81" s="314" t="str">
        <f>Global!H81</f>
        <v>Marruecos (Morocco)</v>
      </c>
      <c r="I81" s="283" t="str">
        <f>IF(OR(E81="",G81=""),"",IF(E81&gt;G81,"L",IF(G81&gt;E81,"V","E")))</f>
        <v>V</v>
      </c>
      <c r="J81" s="284"/>
      <c r="K81" s="285">
        <f>IF(Global!E81="","",Global!E81)</f>
        <v>2</v>
      </c>
      <c r="L81" s="285">
        <f>IF(Global!G81="","",Global!G81)</f>
        <v>1</v>
      </c>
      <c r="M81" s="296" t="str">
        <f t="shared" si="19"/>
        <v>L</v>
      </c>
      <c r="N81" s="287">
        <f>IF(M81="","",IF(AND(E81=K81,L81=G81),TERCPuntosPorMarcador,0)+IF(M81=I81,TERCPuntosPorGanador,0)+IF(E81-G81=K81-L81,TERCPuntosPorDiferencia,0))</f>
        <v>0</v>
      </c>
      <c r="O81" s="166"/>
      <c r="P81" s="166"/>
      <c r="Q81" s="166"/>
      <c r="R81" s="166"/>
      <c r="S81" s="166"/>
    </row>
    <row r="82" spans="1:19" s="158" customFormat="1" ht="17.25" customHeight="1" thickBot="1" x14ac:dyDescent="0.25">
      <c r="A82" s="297" t="str">
        <f>Global!A82</f>
        <v>FINAL</v>
      </c>
      <c r="B82" s="298"/>
      <c r="C82" s="299"/>
      <c r="D82" s="298"/>
      <c r="E82" s="300"/>
      <c r="F82" s="298"/>
      <c r="G82" s="300"/>
      <c r="H82" s="298"/>
      <c r="I82" s="301"/>
      <c r="J82" s="117"/>
      <c r="K82" s="302"/>
      <c r="L82" s="302"/>
      <c r="M82" s="303" t="str">
        <f t="shared" si="19"/>
        <v/>
      </c>
      <c r="N82" s="304"/>
      <c r="O82" s="166"/>
      <c r="P82" s="166"/>
      <c r="Q82" s="166"/>
      <c r="R82" s="166"/>
      <c r="S82" s="166"/>
    </row>
    <row r="83" spans="1:19" s="158" customFormat="1" ht="30.95" customHeight="1" thickBot="1" x14ac:dyDescent="0.25">
      <c r="A83" s="276">
        <f>Global!A83</f>
        <v>44913</v>
      </c>
      <c r="B83" s="316">
        <f>Global!B83</f>
        <v>0.375</v>
      </c>
      <c r="C83" s="317">
        <f>Global!C83</f>
        <v>64</v>
      </c>
      <c r="D83" s="318" t="str">
        <f>Global!D83</f>
        <v>Argentina</v>
      </c>
      <c r="E83" s="280">
        <v>1</v>
      </c>
      <c r="F83" s="318" t="s">
        <v>4</v>
      </c>
      <c r="G83" s="280">
        <v>1</v>
      </c>
      <c r="H83" s="319" t="str">
        <f>Global!H83</f>
        <v>Francia (France)</v>
      </c>
      <c r="I83" s="283" t="str">
        <f>IF(OR(E83="",G83=""),"",IF(E83&gt;G83,"L",IF(G83&gt;E83,"V","E")))</f>
        <v>E</v>
      </c>
      <c r="J83" s="311"/>
      <c r="K83" s="320">
        <f>IF(Global!E83="","",Global!E83)</f>
        <v>2</v>
      </c>
      <c r="L83" s="320">
        <f>IF(Global!G83="","",Global!G83)</f>
        <v>2</v>
      </c>
      <c r="M83" s="286" t="str">
        <f t="shared" si="19"/>
        <v>E</v>
      </c>
      <c r="N83" s="287">
        <f>IF(M83="","",IF(AND(E83=K83,L83=G83),FINALPuntosPorMarcador,0)+IF(M83=I83,FINALPuntosPorGanador,0)+IF(E83-G83=K83-L83,FINALPuntosPorDiferencia,0))</f>
        <v>11</v>
      </c>
      <c r="O83" s="166"/>
      <c r="P83" s="166"/>
      <c r="Q83" s="166"/>
      <c r="R83" s="166"/>
      <c r="S83" s="166"/>
    </row>
    <row r="84" spans="1:19" ht="17.25" customHeight="1" x14ac:dyDescent="0.2">
      <c r="A84" s="262"/>
      <c r="B84" s="263"/>
      <c r="C84" s="264"/>
      <c r="D84" s="196"/>
      <c r="E84" s="192"/>
      <c r="F84" s="196"/>
      <c r="G84" s="192"/>
      <c r="H84" s="196"/>
      <c r="I84" s="195"/>
      <c r="J84" s="29"/>
      <c r="K84" s="198"/>
      <c r="L84" s="198"/>
      <c r="M84" s="265" t="s">
        <v>22</v>
      </c>
      <c r="N84" s="266">
        <f>SUM(N8:N83)</f>
        <v>71</v>
      </c>
      <c r="O84" s="161"/>
      <c r="P84" s="161"/>
      <c r="Q84" s="161"/>
      <c r="R84" s="161"/>
      <c r="S84" s="161"/>
    </row>
    <row r="85" spans="1:19" s="10" customFormat="1" ht="17.25" customHeight="1" x14ac:dyDescent="0.2">
      <c r="A85" s="87" t="str">
        <f>Global!A85</f>
        <v>FASE DE GRUPOS</v>
      </c>
      <c r="B85" s="88"/>
      <c r="C85" s="89"/>
      <c r="D85" s="90"/>
      <c r="E85" s="267"/>
      <c r="F85" s="90"/>
      <c r="G85" s="267"/>
      <c r="H85" s="92"/>
      <c r="I85" s="81"/>
      <c r="J85" s="30"/>
      <c r="K85" s="189"/>
      <c r="L85" s="189"/>
      <c r="M85" s="189"/>
      <c r="N85" s="189"/>
      <c r="O85" s="82"/>
      <c r="P85" s="82"/>
      <c r="Q85" s="82"/>
      <c r="R85" s="82"/>
      <c r="S85" s="82"/>
    </row>
    <row r="86" spans="1:19" ht="17.25" customHeight="1" x14ac:dyDescent="0.2">
      <c r="A86" s="83" t="str">
        <f>Global!A86</f>
        <v>Puntos por Marcador Atinado</v>
      </c>
      <c r="B86" s="83"/>
      <c r="C86" s="93"/>
      <c r="D86" s="83"/>
      <c r="E86" s="94">
        <f>Global!E86</f>
        <v>1</v>
      </c>
      <c r="F86" s="53"/>
      <c r="G86" s="268"/>
      <c r="H86" s="53"/>
      <c r="I86" s="57"/>
      <c r="J86" s="30"/>
      <c r="K86" s="167"/>
      <c r="L86" s="167"/>
      <c r="M86" s="167"/>
      <c r="N86" s="167"/>
      <c r="O86" s="167"/>
      <c r="P86" s="167"/>
      <c r="Q86" s="167"/>
      <c r="R86" s="167"/>
      <c r="S86" s="167"/>
    </row>
    <row r="87" spans="1:19" ht="17.25" customHeight="1" x14ac:dyDescent="0.2">
      <c r="A87" s="83" t="str">
        <f>Global!A87</f>
        <v>Puntos por Ganador/Empate Atinado</v>
      </c>
      <c r="B87" s="83"/>
      <c r="C87" s="93"/>
      <c r="D87" s="85"/>
      <c r="E87" s="94">
        <f>Global!E87</f>
        <v>1</v>
      </c>
      <c r="F87" s="53"/>
      <c r="G87" s="268"/>
      <c r="H87" s="53"/>
      <c r="I87" s="57"/>
      <c r="J87" s="30"/>
      <c r="K87" s="167"/>
      <c r="L87" s="167"/>
      <c r="M87" s="167"/>
      <c r="N87" s="167"/>
      <c r="O87" s="167"/>
      <c r="P87" s="167"/>
      <c r="Q87" s="167"/>
      <c r="R87" s="167"/>
      <c r="S87" s="167"/>
    </row>
    <row r="88" spans="1:19" ht="17.25" customHeight="1" x14ac:dyDescent="0.2">
      <c r="A88" s="83" t="str">
        <f>Global!A88</f>
        <v>Puntos por Ganador y Diferencia de Goles Atinado</v>
      </c>
      <c r="B88" s="84"/>
      <c r="C88" s="84"/>
      <c r="D88" s="85"/>
      <c r="E88" s="94">
        <f>Global!E88</f>
        <v>1</v>
      </c>
      <c r="F88" s="53"/>
      <c r="G88" s="268"/>
      <c r="H88" s="53"/>
      <c r="I88" s="57"/>
      <c r="J88" s="30"/>
      <c r="K88" s="167"/>
      <c r="L88" s="167"/>
      <c r="M88" s="167"/>
      <c r="N88" s="167"/>
      <c r="O88" s="167"/>
      <c r="P88" s="167"/>
      <c r="Q88" s="167"/>
      <c r="R88" s="167"/>
      <c r="S88" s="167"/>
    </row>
    <row r="89" spans="1:19" ht="17.25" customHeight="1" x14ac:dyDescent="0.2">
      <c r="A89" s="83"/>
      <c r="B89" s="84"/>
      <c r="C89" s="84"/>
      <c r="D89" s="85"/>
      <c r="E89" s="269"/>
      <c r="F89" s="53"/>
      <c r="G89" s="268"/>
      <c r="H89" s="53"/>
      <c r="I89" s="57"/>
      <c r="J89" s="30"/>
      <c r="K89" s="167"/>
      <c r="L89" s="167"/>
      <c r="M89" s="167"/>
      <c r="N89" s="167"/>
      <c r="O89" s="167"/>
      <c r="P89" s="167"/>
      <c r="Q89" s="167"/>
      <c r="R89" s="167"/>
      <c r="S89" s="167"/>
    </row>
    <row r="90" spans="1:19" ht="17.25" customHeight="1" x14ac:dyDescent="0.2">
      <c r="A90" s="87" t="str">
        <f>Global!A90</f>
        <v>OCTAVOS DE FINAL</v>
      </c>
      <c r="B90" s="55"/>
      <c r="C90" s="55"/>
      <c r="D90" s="53"/>
      <c r="E90" s="268"/>
      <c r="F90" s="53"/>
      <c r="G90" s="268"/>
      <c r="H90" s="53"/>
      <c r="I90" s="57"/>
      <c r="J90" s="30"/>
      <c r="K90" s="167"/>
      <c r="L90" s="167"/>
      <c r="M90" s="167"/>
      <c r="N90" s="167"/>
      <c r="O90" s="167"/>
      <c r="P90" s="167"/>
      <c r="Q90" s="167"/>
      <c r="R90" s="167"/>
      <c r="S90" s="167"/>
    </row>
    <row r="91" spans="1:19" ht="17.25" customHeight="1" x14ac:dyDescent="0.2">
      <c r="A91" s="83" t="str">
        <f>Global!A91</f>
        <v>Puntos por Marcador Atinado</v>
      </c>
      <c r="B91" s="83"/>
      <c r="C91" s="93"/>
      <c r="D91" s="83"/>
      <c r="E91" s="94">
        <f>Global!E91</f>
        <v>1</v>
      </c>
      <c r="F91" s="53"/>
      <c r="G91" s="268"/>
      <c r="H91" s="53"/>
      <c r="I91" s="57"/>
      <c r="J91" s="30"/>
      <c r="K91" s="167"/>
      <c r="L91" s="167"/>
      <c r="M91" s="167"/>
      <c r="N91" s="167"/>
      <c r="O91" s="167"/>
      <c r="P91" s="167"/>
      <c r="Q91" s="167"/>
      <c r="R91" s="167"/>
      <c r="S91" s="167"/>
    </row>
    <row r="92" spans="1:19" ht="17.25" customHeight="1" x14ac:dyDescent="0.2">
      <c r="A92" s="83" t="str">
        <f>Global!A92</f>
        <v>Puntos por Ganador/Empate Atinado</v>
      </c>
      <c r="B92" s="83"/>
      <c r="C92" s="93"/>
      <c r="D92" s="85"/>
      <c r="E92" s="94">
        <f>Global!E92</f>
        <v>3</v>
      </c>
      <c r="F92" s="53"/>
      <c r="G92" s="268"/>
      <c r="H92" s="53"/>
      <c r="I92" s="57"/>
      <c r="J92" s="30"/>
      <c r="K92" s="167"/>
      <c r="L92" s="167"/>
      <c r="M92" s="167"/>
      <c r="N92" s="167"/>
      <c r="O92" s="167"/>
      <c r="P92" s="167"/>
      <c r="Q92" s="167"/>
      <c r="R92" s="167"/>
      <c r="S92" s="167"/>
    </row>
    <row r="93" spans="1:19" ht="17.25" customHeight="1" x14ac:dyDescent="0.2">
      <c r="A93" s="83" t="str">
        <f>Global!A93</f>
        <v>Puntos por Ganador y Diferencia de Goles Atinado</v>
      </c>
      <c r="B93" s="84"/>
      <c r="C93" s="84"/>
      <c r="D93" s="85"/>
      <c r="E93" s="94">
        <f>Global!E93</f>
        <v>1</v>
      </c>
      <c r="F93" s="53"/>
      <c r="G93" s="268"/>
      <c r="H93" s="53"/>
      <c r="I93" s="57"/>
      <c r="J93" s="30"/>
      <c r="K93" s="167"/>
      <c r="L93" s="167"/>
      <c r="M93" s="167"/>
      <c r="N93" s="167"/>
      <c r="O93" s="167"/>
      <c r="P93" s="167"/>
      <c r="Q93" s="167"/>
      <c r="R93" s="167"/>
      <c r="S93" s="167"/>
    </row>
    <row r="94" spans="1:19" ht="17.25" customHeight="1" x14ac:dyDescent="0.2">
      <c r="A94" s="54"/>
      <c r="B94" s="55"/>
      <c r="C94" s="55"/>
      <c r="D94" s="53"/>
      <c r="E94" s="268"/>
      <c r="F94" s="53"/>
      <c r="G94" s="268"/>
      <c r="H94" s="53"/>
      <c r="I94" s="57"/>
      <c r="J94" s="30"/>
      <c r="K94" s="167"/>
      <c r="L94" s="167"/>
      <c r="M94" s="167"/>
      <c r="N94" s="167"/>
      <c r="O94" s="167"/>
      <c r="P94" s="167"/>
      <c r="Q94" s="167"/>
      <c r="R94" s="167"/>
      <c r="S94" s="167"/>
    </row>
    <row r="95" spans="1:19" ht="17.25" customHeight="1" x14ac:dyDescent="0.2">
      <c r="A95" s="87" t="str">
        <f>Global!A95</f>
        <v>CUARTOS DE FINAL</v>
      </c>
      <c r="B95" s="55"/>
      <c r="C95" s="55"/>
      <c r="D95" s="53"/>
      <c r="E95" s="268"/>
      <c r="F95" s="53"/>
      <c r="G95" s="268"/>
      <c r="H95" s="53"/>
      <c r="I95" s="57"/>
      <c r="J95" s="30"/>
      <c r="K95" s="167"/>
      <c r="L95" s="167"/>
      <c r="M95" s="167"/>
      <c r="N95" s="167"/>
      <c r="O95" s="167"/>
      <c r="P95" s="167"/>
      <c r="Q95" s="167"/>
      <c r="R95" s="167"/>
      <c r="S95" s="167"/>
    </row>
    <row r="96" spans="1:19" ht="17.25" customHeight="1" x14ac:dyDescent="0.2">
      <c r="A96" s="83" t="str">
        <f>Global!A96</f>
        <v>Puntos por Marcador Atinado</v>
      </c>
      <c r="B96" s="83"/>
      <c r="C96" s="93"/>
      <c r="D96" s="83"/>
      <c r="E96" s="94">
        <f>Global!E96</f>
        <v>1</v>
      </c>
      <c r="F96" s="53"/>
      <c r="G96" s="268"/>
      <c r="H96" s="53"/>
      <c r="I96" s="57"/>
      <c r="J96" s="30"/>
      <c r="K96" s="167"/>
      <c r="L96" s="167"/>
      <c r="M96" s="167"/>
      <c r="N96" s="167"/>
      <c r="O96" s="167"/>
      <c r="P96" s="167"/>
      <c r="Q96" s="167"/>
      <c r="R96" s="167"/>
      <c r="S96" s="167"/>
    </row>
    <row r="97" spans="1:19" ht="17.25" customHeight="1" x14ac:dyDescent="0.2">
      <c r="A97" s="83" t="str">
        <f>Global!A97</f>
        <v>Puntos por Ganador/Empate Atinado</v>
      </c>
      <c r="B97" s="83"/>
      <c r="C97" s="93"/>
      <c r="D97" s="85"/>
      <c r="E97" s="94">
        <f>Global!E97</f>
        <v>5</v>
      </c>
      <c r="F97" s="53"/>
      <c r="G97" s="268"/>
      <c r="H97" s="53"/>
      <c r="I97" s="57"/>
      <c r="J97" s="30"/>
      <c r="K97" s="167"/>
      <c r="L97" s="167"/>
      <c r="M97" s="167"/>
      <c r="N97" s="167"/>
      <c r="O97" s="167"/>
      <c r="P97" s="167"/>
      <c r="Q97" s="167"/>
      <c r="R97" s="167"/>
      <c r="S97" s="167"/>
    </row>
    <row r="98" spans="1:19" ht="17.25" customHeight="1" x14ac:dyDescent="0.2">
      <c r="A98" s="83" t="str">
        <f>Global!A98</f>
        <v>Puntos por Ganador y Diferencia de Goles Atinado</v>
      </c>
      <c r="B98" s="84"/>
      <c r="C98" s="84"/>
      <c r="D98" s="85"/>
      <c r="E98" s="94">
        <f>Global!E98</f>
        <v>1</v>
      </c>
      <c r="F98" s="53"/>
      <c r="G98" s="268"/>
      <c r="H98" s="53"/>
      <c r="I98" s="57"/>
      <c r="J98" s="30"/>
      <c r="K98" s="167"/>
      <c r="L98" s="167"/>
      <c r="M98" s="167"/>
      <c r="N98" s="167"/>
      <c r="O98" s="167"/>
      <c r="P98" s="167"/>
      <c r="Q98" s="167"/>
      <c r="R98" s="167"/>
      <c r="S98" s="167"/>
    </row>
    <row r="99" spans="1:19" ht="17.25" customHeight="1" x14ac:dyDescent="0.2">
      <c r="A99" s="54"/>
      <c r="B99" s="55"/>
      <c r="C99" s="55"/>
      <c r="D99" s="53"/>
      <c r="E99" s="268"/>
      <c r="F99" s="53"/>
      <c r="G99" s="268"/>
      <c r="H99" s="53"/>
      <c r="I99" s="57"/>
      <c r="J99" s="30"/>
      <c r="K99" s="167"/>
      <c r="L99" s="167"/>
      <c r="M99" s="167"/>
      <c r="N99" s="167"/>
      <c r="O99" s="167"/>
      <c r="P99" s="167"/>
      <c r="Q99" s="167"/>
      <c r="R99" s="167"/>
      <c r="S99" s="167"/>
    </row>
    <row r="100" spans="1:19" ht="17.25" customHeight="1" x14ac:dyDescent="0.2">
      <c r="A100" s="87" t="str">
        <f>Global!A100</f>
        <v>SEMIFINAL</v>
      </c>
      <c r="B100" s="55"/>
      <c r="C100" s="55"/>
      <c r="D100" s="53"/>
      <c r="E100" s="268"/>
      <c r="F100" s="53"/>
      <c r="G100" s="268"/>
      <c r="H100" s="53"/>
      <c r="I100" s="57"/>
      <c r="J100" s="30"/>
      <c r="K100" s="167"/>
      <c r="L100" s="167"/>
      <c r="M100" s="167"/>
      <c r="N100" s="167"/>
      <c r="O100" s="167"/>
      <c r="P100" s="167"/>
      <c r="Q100" s="167"/>
      <c r="R100" s="167"/>
      <c r="S100" s="167"/>
    </row>
    <row r="101" spans="1:19" ht="17.25" customHeight="1" x14ac:dyDescent="0.2">
      <c r="A101" s="83" t="str">
        <f>Global!A101</f>
        <v>Puntos por Marcador Atinado</v>
      </c>
      <c r="B101" s="83"/>
      <c r="C101" s="93"/>
      <c r="D101" s="83"/>
      <c r="E101" s="94">
        <f>Global!E101</f>
        <v>1</v>
      </c>
      <c r="F101" s="53"/>
      <c r="G101" s="268"/>
      <c r="H101" s="53"/>
      <c r="I101" s="57"/>
      <c r="J101" s="30"/>
      <c r="K101" s="167"/>
      <c r="L101" s="167"/>
      <c r="M101" s="167"/>
      <c r="N101" s="167"/>
      <c r="O101" s="167"/>
      <c r="P101" s="167"/>
      <c r="Q101" s="167"/>
      <c r="R101" s="167"/>
      <c r="S101" s="167"/>
    </row>
    <row r="102" spans="1:19" ht="17.25" customHeight="1" x14ac:dyDescent="0.2">
      <c r="A102" s="83" t="str">
        <f>Global!A102</f>
        <v>Puntos por Ganador/Empate Atinado</v>
      </c>
      <c r="B102" s="83"/>
      <c r="C102" s="93"/>
      <c r="D102" s="85"/>
      <c r="E102" s="94">
        <f>Global!E102</f>
        <v>7</v>
      </c>
      <c r="F102" s="53"/>
      <c r="G102" s="268"/>
      <c r="H102" s="53"/>
      <c r="I102" s="57"/>
      <c r="J102" s="30"/>
      <c r="K102" s="167"/>
      <c r="L102" s="167"/>
      <c r="M102" s="167"/>
      <c r="N102" s="167"/>
      <c r="O102" s="167"/>
      <c r="P102" s="167"/>
      <c r="Q102" s="167"/>
      <c r="R102" s="167"/>
      <c r="S102" s="167"/>
    </row>
    <row r="103" spans="1:19" ht="17.25" customHeight="1" x14ac:dyDescent="0.2">
      <c r="A103" s="83" t="str">
        <f>Global!A103</f>
        <v>Puntos por Ganador y Diferencia de Goles Atinado</v>
      </c>
      <c r="B103" s="84"/>
      <c r="C103" s="84"/>
      <c r="D103" s="85"/>
      <c r="E103" s="94">
        <f>Global!E103</f>
        <v>1</v>
      </c>
      <c r="F103" s="53"/>
      <c r="G103" s="268"/>
      <c r="H103" s="53"/>
      <c r="I103" s="57"/>
      <c r="J103" s="30"/>
      <c r="K103" s="167"/>
      <c r="L103" s="167"/>
      <c r="M103" s="167"/>
      <c r="N103" s="167"/>
      <c r="O103" s="167"/>
      <c r="P103" s="167"/>
      <c r="Q103" s="167"/>
      <c r="R103" s="167"/>
      <c r="S103" s="167"/>
    </row>
    <row r="104" spans="1:19" ht="17.25" customHeight="1" x14ac:dyDescent="0.2">
      <c r="A104" s="54"/>
      <c r="B104" s="55"/>
      <c r="C104" s="55"/>
      <c r="D104" s="53"/>
      <c r="E104" s="268"/>
      <c r="F104" s="53"/>
      <c r="G104" s="268"/>
      <c r="H104" s="53"/>
      <c r="I104" s="57"/>
      <c r="J104" s="30"/>
      <c r="K104" s="167"/>
      <c r="L104" s="167"/>
      <c r="M104" s="167"/>
      <c r="N104" s="167"/>
      <c r="O104" s="167"/>
      <c r="P104" s="167"/>
      <c r="Q104" s="167"/>
      <c r="R104" s="167"/>
      <c r="S104" s="167"/>
    </row>
    <row r="105" spans="1:19" ht="17.25" customHeight="1" x14ac:dyDescent="0.2">
      <c r="A105" s="87" t="str">
        <f>Global!A105</f>
        <v>TERCER LUGAR</v>
      </c>
      <c r="B105" s="55"/>
      <c r="C105" s="55"/>
      <c r="D105" s="53"/>
      <c r="E105" s="268"/>
      <c r="F105" s="53"/>
      <c r="G105" s="268"/>
      <c r="H105" s="53"/>
      <c r="I105" s="57"/>
      <c r="J105" s="30"/>
      <c r="K105" s="167"/>
      <c r="L105" s="167"/>
      <c r="M105" s="167"/>
      <c r="N105" s="167"/>
      <c r="O105" s="167"/>
      <c r="P105" s="167"/>
      <c r="Q105" s="167"/>
      <c r="R105" s="167"/>
      <c r="S105" s="167"/>
    </row>
    <row r="106" spans="1:19" ht="17.25" customHeight="1" x14ac:dyDescent="0.2">
      <c r="A106" s="83" t="str">
        <f>Global!A106</f>
        <v>Puntos por Marcador Atinado</v>
      </c>
      <c r="B106" s="83"/>
      <c r="C106" s="93"/>
      <c r="D106" s="83"/>
      <c r="E106" s="94">
        <f>Global!E106</f>
        <v>1</v>
      </c>
      <c r="F106" s="53"/>
      <c r="G106" s="268"/>
      <c r="H106" s="53"/>
      <c r="I106" s="57"/>
      <c r="J106" s="30"/>
      <c r="K106" s="167"/>
      <c r="L106" s="167"/>
      <c r="M106" s="167"/>
      <c r="N106" s="167"/>
      <c r="O106" s="167"/>
      <c r="P106" s="167"/>
      <c r="Q106" s="167"/>
      <c r="R106" s="167"/>
      <c r="S106" s="167"/>
    </row>
    <row r="107" spans="1:19" ht="17.25" customHeight="1" x14ac:dyDescent="0.2">
      <c r="A107" s="83" t="str">
        <f>Global!A107</f>
        <v>Puntos por Ganador/Empate Atinado</v>
      </c>
      <c r="B107" s="83"/>
      <c r="C107" s="93"/>
      <c r="D107" s="85"/>
      <c r="E107" s="94">
        <f>Global!E107</f>
        <v>8</v>
      </c>
      <c r="F107" s="53"/>
      <c r="G107" s="268"/>
      <c r="H107" s="53"/>
      <c r="I107" s="57"/>
      <c r="J107" s="30"/>
      <c r="K107" s="167"/>
      <c r="L107" s="167"/>
      <c r="M107" s="167"/>
      <c r="N107" s="167"/>
      <c r="O107" s="167"/>
      <c r="P107" s="167"/>
      <c r="Q107" s="167"/>
      <c r="R107" s="167"/>
      <c r="S107" s="167"/>
    </row>
    <row r="108" spans="1:19" ht="17.25" customHeight="1" x14ac:dyDescent="0.2">
      <c r="A108" s="83" t="str">
        <f>Global!A108</f>
        <v>Puntos por Ganador y Diferencia de Goles Atinado</v>
      </c>
      <c r="B108" s="84"/>
      <c r="C108" s="84"/>
      <c r="D108" s="85"/>
      <c r="E108" s="94">
        <f>Global!E108</f>
        <v>1</v>
      </c>
      <c r="F108" s="53"/>
      <c r="G108" s="268"/>
      <c r="H108" s="53"/>
      <c r="I108" s="57"/>
      <c r="J108" s="30"/>
      <c r="K108" s="167"/>
      <c r="L108" s="167"/>
      <c r="M108" s="167"/>
      <c r="N108" s="167"/>
      <c r="O108" s="167"/>
      <c r="P108" s="167"/>
      <c r="Q108" s="167"/>
      <c r="R108" s="167"/>
      <c r="S108" s="167"/>
    </row>
    <row r="109" spans="1:19" ht="17.25" customHeight="1" x14ac:dyDescent="0.2">
      <c r="A109" s="83"/>
      <c r="B109" s="84"/>
      <c r="C109" s="84"/>
      <c r="D109" s="85"/>
      <c r="E109" s="94"/>
      <c r="F109" s="53"/>
      <c r="G109" s="268"/>
      <c r="H109" s="53"/>
      <c r="I109" s="57"/>
      <c r="J109" s="30"/>
      <c r="K109" s="167"/>
      <c r="L109" s="167"/>
      <c r="M109" s="167"/>
      <c r="N109" s="167"/>
      <c r="O109" s="167"/>
      <c r="P109" s="167"/>
      <c r="Q109" s="167"/>
      <c r="R109" s="167"/>
      <c r="S109" s="167"/>
    </row>
    <row r="110" spans="1:19" ht="17.25" customHeight="1" x14ac:dyDescent="0.2">
      <c r="A110" s="87" t="str">
        <f>Global!A110</f>
        <v>FINAL</v>
      </c>
      <c r="B110" s="55"/>
      <c r="C110" s="55"/>
      <c r="D110" s="53"/>
      <c r="E110" s="268"/>
      <c r="F110" s="53"/>
      <c r="G110" s="268"/>
      <c r="H110" s="53"/>
      <c r="I110" s="57"/>
      <c r="J110" s="30"/>
      <c r="K110" s="167"/>
      <c r="L110" s="167"/>
      <c r="M110" s="167"/>
      <c r="N110" s="167"/>
      <c r="O110" s="167"/>
      <c r="P110" s="167"/>
      <c r="Q110" s="167"/>
      <c r="R110" s="167"/>
      <c r="S110" s="167"/>
    </row>
    <row r="111" spans="1:19" ht="17.25" customHeight="1" x14ac:dyDescent="0.2">
      <c r="A111" s="83" t="str">
        <f>Global!A111</f>
        <v>Puntos por Marcador Atinado</v>
      </c>
      <c r="B111" s="83"/>
      <c r="C111" s="93"/>
      <c r="D111" s="83"/>
      <c r="E111" s="94">
        <f>Global!E111</f>
        <v>1</v>
      </c>
      <c r="F111" s="53"/>
      <c r="G111" s="268"/>
      <c r="H111" s="53"/>
      <c r="I111" s="57"/>
      <c r="J111" s="30"/>
      <c r="K111" s="167"/>
      <c r="L111" s="167"/>
      <c r="M111" s="167"/>
      <c r="N111" s="167"/>
      <c r="O111" s="167"/>
      <c r="P111" s="167"/>
      <c r="Q111" s="167"/>
      <c r="R111" s="167"/>
      <c r="S111" s="167"/>
    </row>
    <row r="112" spans="1:19" ht="17.25" customHeight="1" x14ac:dyDescent="0.2">
      <c r="A112" s="83" t="str">
        <f>Global!A112</f>
        <v>Puntos por Ganador/Empate Atinado</v>
      </c>
      <c r="B112" s="83"/>
      <c r="C112" s="93"/>
      <c r="D112" s="85"/>
      <c r="E112" s="94">
        <f>Global!E112</f>
        <v>10</v>
      </c>
      <c r="F112" s="53"/>
      <c r="G112" s="268"/>
      <c r="H112" s="53"/>
      <c r="I112" s="57"/>
      <c r="J112" s="30"/>
      <c r="K112" s="167"/>
      <c r="L112" s="167"/>
      <c r="M112" s="167"/>
      <c r="N112" s="167"/>
      <c r="O112" s="167"/>
      <c r="P112" s="167"/>
      <c r="Q112" s="167"/>
      <c r="R112" s="167"/>
      <c r="S112" s="167"/>
    </row>
    <row r="113" spans="1:19" ht="17.25" customHeight="1" x14ac:dyDescent="0.2">
      <c r="A113" s="83" t="str">
        <f>Global!A113</f>
        <v>Puntos por Ganador y Diferencia de Goles Atinado</v>
      </c>
      <c r="B113" s="84"/>
      <c r="C113" s="84"/>
      <c r="D113" s="85"/>
      <c r="E113" s="94">
        <f>Global!E113</f>
        <v>1</v>
      </c>
      <c r="F113" s="53"/>
      <c r="G113" s="268"/>
      <c r="H113" s="53"/>
      <c r="I113" s="57"/>
      <c r="J113" s="30"/>
      <c r="K113" s="167"/>
      <c r="L113" s="167"/>
      <c r="M113" s="167"/>
      <c r="N113" s="167"/>
      <c r="O113" s="167"/>
      <c r="P113" s="167"/>
      <c r="Q113" s="167"/>
      <c r="R113" s="167"/>
      <c r="S113" s="167"/>
    </row>
    <row r="114" spans="1:19" ht="17.25" customHeight="1" x14ac:dyDescent="0.2">
      <c r="A114" s="54"/>
      <c r="B114" s="55"/>
      <c r="C114" s="55"/>
      <c r="D114" s="53"/>
      <c r="E114" s="268"/>
      <c r="F114" s="53"/>
      <c r="G114" s="268"/>
      <c r="H114" s="53"/>
      <c r="I114" s="57"/>
      <c r="J114" s="30"/>
      <c r="K114" s="167"/>
      <c r="L114" s="167"/>
      <c r="M114" s="167"/>
      <c r="N114" s="167"/>
      <c r="O114" s="167"/>
      <c r="P114" s="167"/>
      <c r="Q114" s="167"/>
      <c r="R114" s="167"/>
      <c r="S114" s="167"/>
    </row>
    <row r="115" spans="1:19" ht="17.25" customHeight="1" x14ac:dyDescent="0.2">
      <c r="A115" s="54"/>
      <c r="B115" s="55"/>
      <c r="C115" s="55"/>
      <c r="D115" s="53"/>
      <c r="E115" s="268"/>
      <c r="F115" s="53"/>
      <c r="G115" s="268"/>
      <c r="H115" s="53"/>
      <c r="I115" s="57"/>
      <c r="J115" s="30"/>
      <c r="K115" s="167"/>
      <c r="L115" s="167"/>
      <c r="M115" s="167"/>
      <c r="N115" s="167"/>
      <c r="O115" s="167"/>
      <c r="P115" s="167"/>
      <c r="Q115" s="167"/>
      <c r="R115" s="167"/>
      <c r="S115" s="167"/>
    </row>
    <row r="116" spans="1:19" ht="17.25" customHeight="1" x14ac:dyDescent="0.2">
      <c r="A116" s="54"/>
      <c r="B116" s="55"/>
      <c r="C116" s="55"/>
      <c r="D116" s="53"/>
      <c r="E116" s="268"/>
      <c r="F116" s="53"/>
      <c r="G116" s="268"/>
      <c r="H116" s="53"/>
      <c r="I116" s="57"/>
      <c r="J116" s="30"/>
      <c r="K116" s="167"/>
      <c r="L116" s="167"/>
      <c r="M116" s="167"/>
      <c r="N116" s="167"/>
      <c r="O116" s="167"/>
      <c r="P116" s="167"/>
      <c r="Q116" s="167"/>
      <c r="R116" s="167"/>
      <c r="S116" s="167"/>
    </row>
    <row r="117" spans="1:19" ht="17.25" customHeight="1" x14ac:dyDescent="0.2">
      <c r="A117" s="54"/>
      <c r="B117" s="55"/>
      <c r="C117" s="55"/>
      <c r="D117" s="53"/>
      <c r="E117" s="268"/>
      <c r="F117" s="53"/>
      <c r="G117" s="268"/>
      <c r="H117" s="53"/>
      <c r="I117" s="57"/>
      <c r="J117" s="30"/>
      <c r="K117" s="167"/>
      <c r="L117" s="167"/>
      <c r="M117" s="167"/>
      <c r="N117" s="167"/>
      <c r="O117" s="167"/>
      <c r="P117" s="167"/>
      <c r="Q117" s="167"/>
      <c r="R117" s="167"/>
      <c r="S117" s="167"/>
    </row>
    <row r="118" spans="1:19" ht="17.25" customHeight="1" x14ac:dyDescent="0.2">
      <c r="A118" s="54"/>
      <c r="B118" s="55"/>
      <c r="C118" s="55"/>
      <c r="D118" s="53"/>
      <c r="E118" s="268"/>
      <c r="F118" s="53"/>
      <c r="G118" s="268"/>
      <c r="H118" s="53"/>
      <c r="I118" s="57"/>
      <c r="J118" s="30"/>
      <c r="K118" s="167"/>
      <c r="L118" s="167"/>
      <c r="M118" s="167"/>
      <c r="N118" s="167"/>
      <c r="O118" s="167"/>
      <c r="P118" s="167"/>
      <c r="Q118" s="167"/>
      <c r="R118" s="167"/>
      <c r="S118" s="167"/>
    </row>
    <row r="119" spans="1:19" ht="17.25" customHeight="1" x14ac:dyDescent="0.2">
      <c r="A119" s="54"/>
      <c r="B119" s="55"/>
      <c r="C119" s="55"/>
      <c r="D119" s="53"/>
      <c r="E119" s="268"/>
      <c r="F119" s="53"/>
      <c r="G119" s="268"/>
      <c r="H119" s="53"/>
      <c r="I119" s="57"/>
      <c r="J119" s="30"/>
      <c r="K119" s="167"/>
      <c r="L119" s="167"/>
      <c r="M119" s="167"/>
      <c r="N119" s="167"/>
      <c r="O119" s="167"/>
      <c r="P119" s="167"/>
      <c r="Q119" s="167"/>
      <c r="R119" s="167"/>
      <c r="S119" s="167"/>
    </row>
    <row r="120" spans="1:19" ht="17.25" customHeight="1" x14ac:dyDescent="0.2">
      <c r="A120" s="54"/>
      <c r="B120" s="55"/>
      <c r="C120" s="55"/>
      <c r="D120" s="53"/>
      <c r="E120" s="268"/>
      <c r="F120" s="53"/>
      <c r="G120" s="268"/>
      <c r="H120" s="53"/>
      <c r="I120" s="57"/>
      <c r="J120" s="30"/>
      <c r="K120" s="167"/>
      <c r="L120" s="167"/>
      <c r="M120" s="167"/>
      <c r="N120" s="167"/>
      <c r="O120" s="167"/>
      <c r="P120" s="167"/>
      <c r="Q120" s="167"/>
      <c r="R120" s="167"/>
      <c r="S120" s="167"/>
    </row>
  </sheetData>
  <sheetProtection sheet="1" objects="1" scenarios="1"/>
  <mergeCells count="3">
    <mergeCell ref="A1:N1"/>
    <mergeCell ref="B3:D3"/>
    <mergeCell ref="B4:D4"/>
  </mergeCells>
  <dataValidations count="1">
    <dataValidation type="whole" allowBlank="1" showInputMessage="1" showErrorMessage="1" sqref="E3:E85 E114:E120 E89:E90 E94:E95 E99:E100 E104:E105 E110" xr:uid="{4DCC53E2-5569-478F-8A03-46CD7D1BCDF3}">
      <formula1>0</formula1>
      <formula2>20</formula2>
    </dataValidation>
  </dataValidations>
  <hyperlinks>
    <hyperlink ref="A1:N1" location="Global!A1" display="Quiniela Mundial 2010" xr:uid="{B37FAC0C-C631-4DCC-B105-8E1330459901}"/>
  </hyperlinks>
  <pageMargins left="0.7" right="0.7" top="0.75" bottom="0.75" header="0.3" footer="0.3"/>
  <pageSetup orientation="portrait"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Sheet49"/>
  <dimension ref="A1:S120"/>
  <sheetViews>
    <sheetView workbookViewId="0">
      <selection activeCell="A2" sqref="A1:N1048576"/>
    </sheetView>
  </sheetViews>
  <sheetFormatPr defaultColWidth="9.140625" defaultRowHeight="17.25" customHeight="1" x14ac:dyDescent="0.2"/>
  <cols>
    <col min="1" max="1" width="12" style="270" customWidth="1"/>
    <col min="2" max="2" width="10.7109375" style="271" customWidth="1"/>
    <col min="3" max="3" width="6.85546875" style="271" bestFit="1" customWidth="1"/>
    <col min="4" max="4" width="12.42578125" style="157" customWidth="1"/>
    <col min="5" max="5" width="3.7109375" style="272" customWidth="1"/>
    <col min="6" max="6" width="5.42578125" style="157" customWidth="1"/>
    <col min="7" max="7" width="3.85546875" style="272" customWidth="1"/>
    <col min="8" max="8" width="13" style="157" customWidth="1"/>
    <col min="9" max="9" width="5.85546875" style="273" customWidth="1"/>
    <col min="10" max="10" width="3" style="10" customWidth="1"/>
    <col min="11" max="11" width="5" style="274" customWidth="1"/>
    <col min="12" max="12" width="5.28515625" style="274" customWidth="1"/>
    <col min="13" max="13" width="6.5703125" style="275" customWidth="1"/>
    <col min="14" max="14" width="7.7109375" style="10" bestFit="1" customWidth="1"/>
    <col min="15" max="16384" width="9.140625" style="157"/>
  </cols>
  <sheetData>
    <row r="1" spans="1:19" ht="26.25" customHeight="1" x14ac:dyDescent="0.35">
      <c r="A1" s="352" t="s">
        <v>82</v>
      </c>
      <c r="B1" s="352"/>
      <c r="C1" s="352"/>
      <c r="D1" s="352"/>
      <c r="E1" s="352"/>
      <c r="F1" s="352"/>
      <c r="G1" s="352"/>
      <c r="H1" s="352"/>
      <c r="I1" s="352"/>
      <c r="J1" s="352"/>
      <c r="K1" s="352"/>
      <c r="L1" s="352"/>
      <c r="M1" s="352"/>
      <c r="N1" s="352"/>
      <c r="O1" s="161"/>
      <c r="P1" s="161"/>
      <c r="Q1" s="161"/>
      <c r="R1" s="161"/>
      <c r="S1" s="161"/>
    </row>
    <row r="2" spans="1:19" ht="12.75" customHeight="1" x14ac:dyDescent="0.3">
      <c r="A2" s="28"/>
      <c r="B2" s="28"/>
      <c r="C2" s="28"/>
      <c r="D2" s="28"/>
      <c r="E2" s="1"/>
      <c r="F2" s="28"/>
      <c r="G2" s="1"/>
      <c r="H2" s="28"/>
      <c r="I2" s="28"/>
      <c r="J2" s="28"/>
      <c r="K2" s="33"/>
      <c r="L2" s="33"/>
      <c r="M2" s="28"/>
      <c r="N2" s="28"/>
      <c r="O2" s="161"/>
      <c r="P2" s="161"/>
      <c r="Q2" s="161"/>
      <c r="R2" s="161"/>
      <c r="S2" s="161"/>
    </row>
    <row r="3" spans="1:19" ht="17.25" customHeight="1" x14ac:dyDescent="0.2">
      <c r="A3" s="191" t="s">
        <v>17</v>
      </c>
      <c r="B3" s="353" t="s">
        <v>196</v>
      </c>
      <c r="C3" s="353"/>
      <c r="D3" s="353"/>
      <c r="E3" s="192"/>
      <c r="F3" s="193"/>
      <c r="G3" s="192"/>
      <c r="H3" s="194"/>
      <c r="I3" s="195"/>
      <c r="J3" s="29"/>
      <c r="K3" s="34"/>
      <c r="L3" s="34"/>
      <c r="M3" s="196"/>
      <c r="N3" s="29"/>
      <c r="O3" s="161"/>
      <c r="P3" s="161"/>
      <c r="Q3" s="161"/>
      <c r="R3" s="161"/>
      <c r="S3" s="161"/>
    </row>
    <row r="4" spans="1:19" ht="17.25" customHeight="1" thickBot="1" x14ac:dyDescent="0.25">
      <c r="A4" s="197" t="s">
        <v>18</v>
      </c>
      <c r="B4" s="354" t="s">
        <v>197</v>
      </c>
      <c r="C4" s="354"/>
      <c r="D4" s="354"/>
      <c r="E4" s="192"/>
      <c r="F4" s="196"/>
      <c r="G4" s="192"/>
      <c r="H4" s="196"/>
      <c r="I4" s="195"/>
      <c r="J4" s="29"/>
      <c r="K4" s="198"/>
      <c r="L4" s="198"/>
      <c r="M4" s="199"/>
      <c r="N4" s="29"/>
      <c r="O4" s="161"/>
      <c r="P4" s="161"/>
      <c r="Q4" s="161"/>
      <c r="R4" s="161"/>
      <c r="S4" s="161"/>
    </row>
    <row r="5" spans="1:19" ht="17.25" customHeight="1" thickBot="1" x14ac:dyDescent="0.25">
      <c r="A5" s="197"/>
      <c r="B5" s="200"/>
      <c r="C5" s="200"/>
      <c r="D5" s="201"/>
      <c r="E5" s="192"/>
      <c r="F5" s="196"/>
      <c r="G5" s="192"/>
      <c r="H5" s="196"/>
      <c r="I5" s="195"/>
      <c r="J5" s="29"/>
      <c r="K5" s="202" t="s">
        <v>19</v>
      </c>
      <c r="L5" s="203"/>
      <c r="M5" s="204"/>
      <c r="N5" s="29"/>
      <c r="O5" s="161"/>
      <c r="P5" s="161"/>
      <c r="Q5" s="161"/>
      <c r="R5" s="161"/>
      <c r="S5" s="161"/>
    </row>
    <row r="6" spans="1:19" s="168" customFormat="1" ht="34.5" customHeight="1" thickBot="1" x14ac:dyDescent="0.25">
      <c r="A6" s="205" t="s">
        <v>0</v>
      </c>
      <c r="B6" s="206" t="s">
        <v>1</v>
      </c>
      <c r="C6" s="206" t="s">
        <v>25</v>
      </c>
      <c r="D6" s="207" t="s">
        <v>2</v>
      </c>
      <c r="E6" s="208"/>
      <c r="F6" s="209" t="s">
        <v>20</v>
      </c>
      <c r="G6" s="208"/>
      <c r="H6" s="209" t="s">
        <v>3</v>
      </c>
      <c r="I6" s="209" t="s">
        <v>21</v>
      </c>
      <c r="J6" s="210"/>
      <c r="K6" s="211" t="s">
        <v>109</v>
      </c>
      <c r="L6" s="211" t="s">
        <v>112</v>
      </c>
      <c r="M6" s="212" t="s">
        <v>110</v>
      </c>
      <c r="N6" s="213" t="s">
        <v>111</v>
      </c>
      <c r="O6" s="165"/>
      <c r="P6" s="165"/>
      <c r="Q6" s="165"/>
      <c r="R6" s="165"/>
      <c r="S6" s="165"/>
    </row>
    <row r="7" spans="1:19" ht="17.25" customHeight="1" thickBot="1" x14ac:dyDescent="0.25">
      <c r="A7" s="214" t="str">
        <f>Global!A7</f>
        <v>GRUPO A (Group A)</v>
      </c>
      <c r="B7" s="215"/>
      <c r="C7" s="216"/>
      <c r="D7" s="215"/>
      <c r="E7" s="217"/>
      <c r="F7" s="215"/>
      <c r="G7" s="217"/>
      <c r="H7" s="215"/>
      <c r="I7" s="218"/>
      <c r="J7" s="77"/>
      <c r="K7" s="219"/>
      <c r="L7" s="219"/>
      <c r="M7" s="220"/>
      <c r="N7" s="221"/>
      <c r="O7" s="161"/>
      <c r="P7" s="161"/>
      <c r="Q7" s="161"/>
      <c r="R7" s="161"/>
      <c r="S7" s="161"/>
    </row>
    <row r="8" spans="1:19" s="158" customFormat="1" ht="30.95" customHeight="1" thickBot="1" x14ac:dyDescent="0.25">
      <c r="A8" s="276">
        <f>Global!A8</f>
        <v>44885</v>
      </c>
      <c r="B8" s="277">
        <f>Global!B8</f>
        <v>0.41666666666666669</v>
      </c>
      <c r="C8" s="278">
        <f>Global!C8</f>
        <v>1</v>
      </c>
      <c r="D8" s="279" t="str">
        <f>Global!D8</f>
        <v>Qatar</v>
      </c>
      <c r="E8" s="280">
        <v>2</v>
      </c>
      <c r="F8" s="281" t="s">
        <v>4</v>
      </c>
      <c r="G8" s="280">
        <v>1</v>
      </c>
      <c r="H8" s="282" t="str">
        <f>Global!H8</f>
        <v>Ecuador</v>
      </c>
      <c r="I8" s="283" t="str">
        <f t="shared" ref="I8:I13" si="0">IF(OR(E8="",G8=""),"",IF(E8&gt;G8,"L",IF(G8&gt;E8,"V","E")))</f>
        <v>L</v>
      </c>
      <c r="J8" s="284"/>
      <c r="K8" s="285">
        <f>IF(Global!E8="","",Global!E8)</f>
        <v>0</v>
      </c>
      <c r="L8" s="285">
        <f>IF(Global!G8="","",Global!G8)</f>
        <v>2</v>
      </c>
      <c r="M8" s="286" t="str">
        <f t="shared" ref="M8:M71" si="1">IF(OR(K8="",L8=""),"",IF(K8&gt;L8,"L",IF(L8&gt;K8,"V","E")))</f>
        <v>V</v>
      </c>
      <c r="N8" s="287">
        <f t="shared" ref="N8:N13" si="2">IF(M8="","",IF(AND(E8=K8,L8=G8),GPOSPuntosPorMarcador,0)+IF(M8=I8,GPOSPuntosPorGanador,0)+IF(E8-G8=K8-L8,GPOSPuntosPorDiferencia,0))</f>
        <v>0</v>
      </c>
      <c r="O8" s="166"/>
      <c r="P8" s="166"/>
      <c r="Q8" s="166"/>
      <c r="R8" s="166"/>
      <c r="S8" s="166"/>
    </row>
    <row r="9" spans="1:19" s="158" customFormat="1" ht="30.95" customHeight="1" thickBot="1" x14ac:dyDescent="0.25">
      <c r="A9" s="276">
        <f>Global!A9</f>
        <v>44886</v>
      </c>
      <c r="B9" s="288">
        <f>Global!B9</f>
        <v>0.41666666666666669</v>
      </c>
      <c r="C9" s="289">
        <f>Global!C9</f>
        <v>2</v>
      </c>
      <c r="D9" s="290" t="str">
        <f>Global!D9</f>
        <v>Senegal</v>
      </c>
      <c r="E9" s="291">
        <v>0</v>
      </c>
      <c r="F9" s="292" t="s">
        <v>4</v>
      </c>
      <c r="G9" s="291">
        <v>2</v>
      </c>
      <c r="H9" s="293" t="str">
        <f>Global!H9</f>
        <v>Holanda (Holland)</v>
      </c>
      <c r="I9" s="283" t="str">
        <f t="shared" si="0"/>
        <v>V</v>
      </c>
      <c r="J9" s="284"/>
      <c r="K9" s="285">
        <f>IF(Global!E9="","",Global!E9)</f>
        <v>0</v>
      </c>
      <c r="L9" s="285">
        <f>IF(Global!G9="","",Global!G9)</f>
        <v>2</v>
      </c>
      <c r="M9" s="294" t="str">
        <f t="shared" si="1"/>
        <v>V</v>
      </c>
      <c r="N9" s="287">
        <f t="shared" si="2"/>
        <v>3</v>
      </c>
      <c r="O9" s="166"/>
      <c r="P9" s="166"/>
      <c r="Q9" s="166"/>
      <c r="R9" s="166"/>
      <c r="S9" s="166"/>
    </row>
    <row r="10" spans="1:19" s="158" customFormat="1" ht="30.95" customHeight="1" thickBot="1" x14ac:dyDescent="0.25">
      <c r="A10" s="276">
        <f>Global!A10</f>
        <v>44890</v>
      </c>
      <c r="B10" s="288">
        <f>Global!B10</f>
        <v>0.29166666666666669</v>
      </c>
      <c r="C10" s="289">
        <f>Global!C10</f>
        <v>17</v>
      </c>
      <c r="D10" s="290" t="str">
        <f>Global!D10</f>
        <v>Qatar</v>
      </c>
      <c r="E10" s="291">
        <v>1</v>
      </c>
      <c r="F10" s="292" t="s">
        <v>4</v>
      </c>
      <c r="G10" s="291">
        <v>0</v>
      </c>
      <c r="H10" s="293" t="str">
        <f>Global!H10</f>
        <v>Senegal</v>
      </c>
      <c r="I10" s="283" t="str">
        <f t="shared" si="0"/>
        <v>L</v>
      </c>
      <c r="J10" s="284"/>
      <c r="K10" s="285">
        <f>IF(Global!E10="","",Global!E10)</f>
        <v>1</v>
      </c>
      <c r="L10" s="285">
        <f>IF(Global!G10="","",Global!G10)</f>
        <v>3</v>
      </c>
      <c r="M10" s="295" t="str">
        <f t="shared" si="1"/>
        <v>V</v>
      </c>
      <c r="N10" s="287">
        <f t="shared" si="2"/>
        <v>0</v>
      </c>
      <c r="O10" s="166"/>
      <c r="P10" s="166"/>
      <c r="Q10" s="166"/>
      <c r="R10" s="166"/>
      <c r="S10" s="166"/>
    </row>
    <row r="11" spans="1:19" s="158" customFormat="1" ht="30.95" customHeight="1" thickBot="1" x14ac:dyDescent="0.25">
      <c r="A11" s="276">
        <f>Global!A11</f>
        <v>44890</v>
      </c>
      <c r="B11" s="288">
        <f>Global!B11</f>
        <v>0.41666666666666669</v>
      </c>
      <c r="C11" s="289">
        <f>Global!C11</f>
        <v>18</v>
      </c>
      <c r="D11" s="290" t="str">
        <f>Global!D11</f>
        <v>Holanda (Holland)</v>
      </c>
      <c r="E11" s="291">
        <v>2</v>
      </c>
      <c r="F11" s="292" t="s">
        <v>4</v>
      </c>
      <c r="G11" s="291">
        <v>1</v>
      </c>
      <c r="H11" s="293" t="str">
        <f>Global!H11</f>
        <v>Ecuador</v>
      </c>
      <c r="I11" s="283" t="str">
        <f t="shared" si="0"/>
        <v>L</v>
      </c>
      <c r="J11" s="284"/>
      <c r="K11" s="285">
        <f>IF(Global!E11="","",Global!E11)</f>
        <v>1</v>
      </c>
      <c r="L11" s="285">
        <f>IF(Global!G11="","",Global!G11)</f>
        <v>1</v>
      </c>
      <c r="M11" s="296" t="str">
        <f t="shared" si="1"/>
        <v>E</v>
      </c>
      <c r="N11" s="287">
        <f t="shared" si="2"/>
        <v>0</v>
      </c>
      <c r="O11" s="166"/>
      <c r="P11" s="166"/>
      <c r="Q11" s="166"/>
      <c r="R11" s="166"/>
      <c r="S11" s="166"/>
    </row>
    <row r="12" spans="1:19" s="158" customFormat="1" ht="30.95" customHeight="1" thickBot="1" x14ac:dyDescent="0.25">
      <c r="A12" s="276">
        <f>Global!A12</f>
        <v>44894</v>
      </c>
      <c r="B12" s="288">
        <f>Global!B12</f>
        <v>0.375</v>
      </c>
      <c r="C12" s="289">
        <f>Global!C12</f>
        <v>33</v>
      </c>
      <c r="D12" s="290" t="str">
        <f>Global!D12</f>
        <v>Holanda (Holland)</v>
      </c>
      <c r="E12" s="291">
        <v>1</v>
      </c>
      <c r="F12" s="292" t="s">
        <v>4</v>
      </c>
      <c r="G12" s="291">
        <v>1</v>
      </c>
      <c r="H12" s="293" t="str">
        <f>Global!H12</f>
        <v>Qatar</v>
      </c>
      <c r="I12" s="283" t="str">
        <f t="shared" si="0"/>
        <v>E</v>
      </c>
      <c r="J12" s="284"/>
      <c r="K12" s="285">
        <f>IF(Global!E12="","",Global!E12)</f>
        <v>2</v>
      </c>
      <c r="L12" s="285">
        <f>IF(Global!G12="","",Global!G12)</f>
        <v>0</v>
      </c>
      <c r="M12" s="296" t="str">
        <f t="shared" si="1"/>
        <v>L</v>
      </c>
      <c r="N12" s="287">
        <f t="shared" si="2"/>
        <v>0</v>
      </c>
      <c r="O12" s="166"/>
      <c r="P12" s="166"/>
      <c r="Q12" s="166"/>
      <c r="R12" s="166"/>
      <c r="S12" s="166"/>
    </row>
    <row r="13" spans="1:19" s="158" customFormat="1" ht="30.95" customHeight="1" thickBot="1" x14ac:dyDescent="0.25">
      <c r="A13" s="276">
        <f>Global!A13</f>
        <v>44894</v>
      </c>
      <c r="B13" s="288">
        <f>Global!B13</f>
        <v>0.375</v>
      </c>
      <c r="C13" s="289">
        <f>Global!C13</f>
        <v>34</v>
      </c>
      <c r="D13" s="290" t="str">
        <f>Global!D13</f>
        <v>Ecuador</v>
      </c>
      <c r="E13" s="291">
        <v>2</v>
      </c>
      <c r="F13" s="292" t="s">
        <v>4</v>
      </c>
      <c r="G13" s="291">
        <v>1</v>
      </c>
      <c r="H13" s="293" t="str">
        <f>Global!H13</f>
        <v>Senegal</v>
      </c>
      <c r="I13" s="283" t="str">
        <f t="shared" si="0"/>
        <v>L</v>
      </c>
      <c r="J13" s="284"/>
      <c r="K13" s="285">
        <f>IF(Global!E13="","",Global!E13)</f>
        <v>1</v>
      </c>
      <c r="L13" s="285">
        <f>IF(Global!G13="","",Global!G13)</f>
        <v>2</v>
      </c>
      <c r="M13" s="296" t="str">
        <f t="shared" si="1"/>
        <v>V</v>
      </c>
      <c r="N13" s="287">
        <f t="shared" si="2"/>
        <v>0</v>
      </c>
      <c r="O13" s="166"/>
      <c r="P13" s="166"/>
      <c r="Q13" s="166"/>
      <c r="R13" s="166"/>
      <c r="S13" s="166"/>
    </row>
    <row r="14" spans="1:19" s="158" customFormat="1" ht="17.25" customHeight="1" thickBot="1" x14ac:dyDescent="0.25">
      <c r="A14" s="297" t="str">
        <f>Global!A14</f>
        <v>GRUPO B (Group B)</v>
      </c>
      <c r="B14" s="298"/>
      <c r="C14" s="299"/>
      <c r="D14" s="298"/>
      <c r="E14" s="300"/>
      <c r="F14" s="298"/>
      <c r="G14" s="300"/>
      <c r="H14" s="298"/>
      <c r="I14" s="301"/>
      <c r="J14" s="117"/>
      <c r="K14" s="302"/>
      <c r="L14" s="302"/>
      <c r="M14" s="303" t="str">
        <f t="shared" si="1"/>
        <v/>
      </c>
      <c r="N14" s="304"/>
      <c r="O14" s="166"/>
      <c r="P14" s="166"/>
      <c r="Q14" s="166"/>
      <c r="R14" s="166"/>
      <c r="S14" s="166"/>
    </row>
    <row r="15" spans="1:19" s="158" customFormat="1" ht="30.95" customHeight="1" thickBot="1" x14ac:dyDescent="0.25">
      <c r="A15" s="276">
        <f>Global!A15</f>
        <v>44886</v>
      </c>
      <c r="B15" s="305">
        <f>Global!B15</f>
        <v>0.29166666666666669</v>
      </c>
      <c r="C15" s="278">
        <f>Global!C15</f>
        <v>3</v>
      </c>
      <c r="D15" s="279" t="str">
        <f>Global!D15</f>
        <v>Inglaterra (England)</v>
      </c>
      <c r="E15" s="280">
        <v>2</v>
      </c>
      <c r="F15" s="281" t="s">
        <v>4</v>
      </c>
      <c r="G15" s="280">
        <v>1</v>
      </c>
      <c r="H15" s="282" t="str">
        <f>Global!H15</f>
        <v>Irán</v>
      </c>
      <c r="I15" s="283" t="str">
        <f t="shared" ref="I15:I20" si="3">IF(OR(E15="",G15=""),"",IF(E15&gt;G15,"L",IF(G15&gt;E15,"V","E")))</f>
        <v>L</v>
      </c>
      <c r="J15" s="284"/>
      <c r="K15" s="285">
        <f>IF(Global!E15="","",Global!E15)</f>
        <v>6</v>
      </c>
      <c r="L15" s="285">
        <f>IF(Global!G15="","",Global!G15)</f>
        <v>2</v>
      </c>
      <c r="M15" s="296" t="str">
        <f t="shared" si="1"/>
        <v>L</v>
      </c>
      <c r="N15" s="287">
        <f t="shared" ref="N15:N20" si="4">IF(M15="","",IF(AND(E15=K15,L15=G15),GPOSPuntosPorMarcador,0)+IF(M15=I15,GPOSPuntosPorGanador,0)+IF(E15-G15=K15-L15,GPOSPuntosPorDiferencia,0))</f>
        <v>1</v>
      </c>
      <c r="O15" s="166"/>
      <c r="P15" s="166"/>
      <c r="Q15" s="166"/>
      <c r="R15" s="166"/>
      <c r="S15" s="166"/>
    </row>
    <row r="16" spans="1:19" s="158" customFormat="1" ht="30.95" customHeight="1" thickBot="1" x14ac:dyDescent="0.25">
      <c r="A16" s="276">
        <f>Global!A16</f>
        <v>44886</v>
      </c>
      <c r="B16" s="306">
        <f>Global!B16</f>
        <v>0.54166666666666663</v>
      </c>
      <c r="C16" s="289">
        <f>Global!C16</f>
        <v>4</v>
      </c>
      <c r="D16" s="290" t="str">
        <f>Global!D16</f>
        <v>Estados Unidos (USA)</v>
      </c>
      <c r="E16" s="291">
        <v>2</v>
      </c>
      <c r="F16" s="292" t="s">
        <v>4</v>
      </c>
      <c r="G16" s="291">
        <v>1</v>
      </c>
      <c r="H16" s="293" t="str">
        <f>Global!H16</f>
        <v>Gales (Wales)</v>
      </c>
      <c r="I16" s="283" t="str">
        <f t="shared" si="3"/>
        <v>L</v>
      </c>
      <c r="J16" s="284"/>
      <c r="K16" s="285">
        <f>IF(Global!E16="","",Global!E16)</f>
        <v>1</v>
      </c>
      <c r="L16" s="285">
        <f>IF(Global!G16="","",Global!G16)</f>
        <v>1</v>
      </c>
      <c r="M16" s="296" t="str">
        <f t="shared" si="1"/>
        <v>E</v>
      </c>
      <c r="N16" s="287">
        <f t="shared" si="4"/>
        <v>0</v>
      </c>
      <c r="O16" s="166"/>
      <c r="P16" s="166"/>
      <c r="Q16" s="166"/>
      <c r="R16" s="166"/>
      <c r="S16" s="166"/>
    </row>
    <row r="17" spans="1:19" s="158" customFormat="1" ht="30.95" customHeight="1" thickBot="1" x14ac:dyDescent="0.25">
      <c r="A17" s="276">
        <f>Global!A17</f>
        <v>44890</v>
      </c>
      <c r="B17" s="306">
        <f>Global!B17</f>
        <v>0.54166666666666663</v>
      </c>
      <c r="C17" s="289">
        <f>Global!C17</f>
        <v>19</v>
      </c>
      <c r="D17" s="290" t="str">
        <f>Global!D17</f>
        <v>Inglaterra (England)</v>
      </c>
      <c r="E17" s="291">
        <v>2</v>
      </c>
      <c r="F17" s="292" t="s">
        <v>4</v>
      </c>
      <c r="G17" s="291">
        <v>1</v>
      </c>
      <c r="H17" s="293" t="str">
        <f>Global!H17</f>
        <v>Estados Unidos (USA)</v>
      </c>
      <c r="I17" s="283" t="str">
        <f t="shared" si="3"/>
        <v>L</v>
      </c>
      <c r="J17" s="284"/>
      <c r="K17" s="285">
        <f>IF(Global!E17="","",Global!E17)</f>
        <v>0</v>
      </c>
      <c r="L17" s="285">
        <f>IF(Global!G17="","",Global!G17)</f>
        <v>0</v>
      </c>
      <c r="M17" s="296" t="str">
        <f t="shared" si="1"/>
        <v>E</v>
      </c>
      <c r="N17" s="287">
        <f t="shared" si="4"/>
        <v>0</v>
      </c>
      <c r="O17" s="166"/>
      <c r="P17" s="166"/>
      <c r="Q17" s="166"/>
      <c r="R17" s="166"/>
      <c r="S17" s="166"/>
    </row>
    <row r="18" spans="1:19" s="158" customFormat="1" ht="30.95" customHeight="1" thickBot="1" x14ac:dyDescent="0.25">
      <c r="A18" s="276">
        <f>Global!A18</f>
        <v>44890</v>
      </c>
      <c r="B18" s="306">
        <f>Global!B18</f>
        <v>0.16666666666666666</v>
      </c>
      <c r="C18" s="289">
        <f>Global!C18</f>
        <v>20</v>
      </c>
      <c r="D18" s="290" t="str">
        <f>Global!D18</f>
        <v>Gales (Wales)</v>
      </c>
      <c r="E18" s="291">
        <v>2</v>
      </c>
      <c r="F18" s="292" t="s">
        <v>4</v>
      </c>
      <c r="G18" s="291">
        <v>1</v>
      </c>
      <c r="H18" s="293" t="str">
        <f>Global!H18</f>
        <v>Irán</v>
      </c>
      <c r="I18" s="283" t="str">
        <f t="shared" si="3"/>
        <v>L</v>
      </c>
      <c r="J18" s="284"/>
      <c r="K18" s="285">
        <f>IF(Global!E18="","",Global!E18)</f>
        <v>0</v>
      </c>
      <c r="L18" s="285">
        <f>IF(Global!G18="","",Global!G18)</f>
        <v>2</v>
      </c>
      <c r="M18" s="296" t="str">
        <f t="shared" si="1"/>
        <v>V</v>
      </c>
      <c r="N18" s="287">
        <f t="shared" si="4"/>
        <v>0</v>
      </c>
      <c r="O18" s="166"/>
      <c r="P18" s="166"/>
      <c r="Q18" s="166"/>
      <c r="R18" s="166"/>
      <c r="S18" s="166"/>
    </row>
    <row r="19" spans="1:19" s="158" customFormat="1" ht="30.95" customHeight="1" thickBot="1" x14ac:dyDescent="0.25">
      <c r="A19" s="276">
        <f>Global!A19</f>
        <v>44894</v>
      </c>
      <c r="B19" s="306">
        <f>Global!B19</f>
        <v>0.54166666666666663</v>
      </c>
      <c r="C19" s="289">
        <f>Global!C19</f>
        <v>35</v>
      </c>
      <c r="D19" s="290" t="str">
        <f>Global!D19</f>
        <v>Gales (Wales)</v>
      </c>
      <c r="E19" s="291">
        <v>1</v>
      </c>
      <c r="F19" s="292" t="s">
        <v>4</v>
      </c>
      <c r="G19" s="291">
        <v>1</v>
      </c>
      <c r="H19" s="293" t="str">
        <f>Global!H19</f>
        <v>Inglaterra (England)</v>
      </c>
      <c r="I19" s="283" t="str">
        <f t="shared" si="3"/>
        <v>E</v>
      </c>
      <c r="J19" s="284"/>
      <c r="K19" s="285">
        <f>IF(Global!E19="","",Global!E19)</f>
        <v>0</v>
      </c>
      <c r="L19" s="285">
        <f>IF(Global!G19="","",Global!G19)</f>
        <v>3</v>
      </c>
      <c r="M19" s="296" t="str">
        <f t="shared" si="1"/>
        <v>V</v>
      </c>
      <c r="N19" s="287">
        <f t="shared" si="4"/>
        <v>0</v>
      </c>
      <c r="O19" s="166"/>
      <c r="P19" s="166"/>
      <c r="Q19" s="166"/>
      <c r="R19" s="166"/>
      <c r="S19" s="166"/>
    </row>
    <row r="20" spans="1:19" s="158" customFormat="1" ht="30.95" customHeight="1" thickBot="1" x14ac:dyDescent="0.25">
      <c r="A20" s="276">
        <f>Global!A20</f>
        <v>44894</v>
      </c>
      <c r="B20" s="306">
        <f>Global!B20</f>
        <v>0.54166666666666663</v>
      </c>
      <c r="C20" s="289">
        <f>Global!C20</f>
        <v>36</v>
      </c>
      <c r="D20" s="290" t="str">
        <f>Global!D20</f>
        <v>Irán</v>
      </c>
      <c r="E20" s="291">
        <v>1</v>
      </c>
      <c r="F20" s="292" t="s">
        <v>4</v>
      </c>
      <c r="G20" s="291">
        <v>2</v>
      </c>
      <c r="H20" s="293" t="str">
        <f>Global!H20</f>
        <v>Estados Unidos (USA)</v>
      </c>
      <c r="I20" s="283" t="str">
        <f t="shared" si="3"/>
        <v>V</v>
      </c>
      <c r="J20" s="284"/>
      <c r="K20" s="285">
        <f>IF(Global!E20="","",Global!E20)</f>
        <v>0</v>
      </c>
      <c r="L20" s="285">
        <f>IF(Global!G20="","",Global!G20)</f>
        <v>1</v>
      </c>
      <c r="M20" s="296" t="str">
        <f t="shared" si="1"/>
        <v>V</v>
      </c>
      <c r="N20" s="287">
        <f t="shared" si="4"/>
        <v>2</v>
      </c>
      <c r="O20" s="166"/>
      <c r="P20" s="166"/>
      <c r="Q20" s="166"/>
      <c r="R20" s="166"/>
      <c r="S20" s="166"/>
    </row>
    <row r="21" spans="1:19" s="158" customFormat="1" ht="17.25" customHeight="1" thickBot="1" x14ac:dyDescent="0.25">
      <c r="A21" s="297" t="str">
        <f>Global!A21</f>
        <v>GRUPO C (Group C)</v>
      </c>
      <c r="B21" s="298"/>
      <c r="C21" s="299"/>
      <c r="D21" s="298"/>
      <c r="E21" s="300"/>
      <c r="F21" s="298"/>
      <c r="G21" s="300"/>
      <c r="H21" s="298"/>
      <c r="I21" s="301"/>
      <c r="J21" s="117"/>
      <c r="K21" s="302"/>
      <c r="L21" s="302"/>
      <c r="M21" s="303" t="str">
        <f t="shared" si="1"/>
        <v/>
      </c>
      <c r="N21" s="304"/>
      <c r="O21" s="166"/>
      <c r="P21" s="166"/>
      <c r="Q21" s="166"/>
      <c r="R21" s="166"/>
      <c r="S21" s="166"/>
    </row>
    <row r="22" spans="1:19" s="158" customFormat="1" ht="30.95" customHeight="1" thickBot="1" x14ac:dyDescent="0.25">
      <c r="A22" s="276">
        <f>Global!A22</f>
        <v>44887</v>
      </c>
      <c r="B22" s="305">
        <f>Global!B22</f>
        <v>0.16666666666666666</v>
      </c>
      <c r="C22" s="278">
        <f>Global!C22</f>
        <v>5</v>
      </c>
      <c r="D22" s="279" t="str">
        <f>Global!D22</f>
        <v>Argentina</v>
      </c>
      <c r="E22" s="280">
        <v>2</v>
      </c>
      <c r="F22" s="281" t="s">
        <v>4</v>
      </c>
      <c r="G22" s="280">
        <v>1</v>
      </c>
      <c r="H22" s="282" t="str">
        <f>Global!H22</f>
        <v>A. Saudita (Saudi A.)</v>
      </c>
      <c r="I22" s="283" t="str">
        <f t="shared" ref="I22:I27" si="5">IF(OR(E22="",G22=""),"",IF(E22&gt;G22,"L",IF(G22&gt;E22,"V","E")))</f>
        <v>L</v>
      </c>
      <c r="J22" s="284"/>
      <c r="K22" s="285">
        <f>IF(Global!E22="","",Global!E22)</f>
        <v>1</v>
      </c>
      <c r="L22" s="285">
        <f>IF(Global!G22="","",Global!G22)</f>
        <v>2</v>
      </c>
      <c r="M22" s="296" t="str">
        <f t="shared" si="1"/>
        <v>V</v>
      </c>
      <c r="N22" s="287">
        <f t="shared" ref="N22:N27" si="6">IF(M22="","",IF(AND(E22=K22,L22=G22),GPOSPuntosPorMarcador,0)+IF(M22=I22,GPOSPuntosPorGanador,0)+IF(E22-G22=K22-L22,GPOSPuntosPorDiferencia,0))</f>
        <v>0</v>
      </c>
      <c r="O22" s="166"/>
      <c r="P22" s="166"/>
      <c r="Q22" s="166"/>
      <c r="R22" s="166"/>
      <c r="S22" s="166"/>
    </row>
    <row r="23" spans="1:19" s="158" customFormat="1" ht="30.95" customHeight="1" thickBot="1" x14ac:dyDescent="0.25">
      <c r="A23" s="276">
        <f>Global!A23</f>
        <v>44887</v>
      </c>
      <c r="B23" s="306">
        <f>Global!B23</f>
        <v>0.41666666666666669</v>
      </c>
      <c r="C23" s="289">
        <f>Global!C23</f>
        <v>6</v>
      </c>
      <c r="D23" s="290" t="str">
        <f>Global!D23</f>
        <v>México</v>
      </c>
      <c r="E23" s="291">
        <v>2</v>
      </c>
      <c r="F23" s="292" t="s">
        <v>4</v>
      </c>
      <c r="G23" s="291">
        <v>1</v>
      </c>
      <c r="H23" s="293" t="str">
        <f>Global!H23</f>
        <v>Polonia (Poland)</v>
      </c>
      <c r="I23" s="283" t="str">
        <f t="shared" si="5"/>
        <v>L</v>
      </c>
      <c r="J23" s="284"/>
      <c r="K23" s="285">
        <f>IF(Global!E23="","",Global!E23)</f>
        <v>0</v>
      </c>
      <c r="L23" s="285">
        <f>IF(Global!G23="","",Global!G23)</f>
        <v>0</v>
      </c>
      <c r="M23" s="296" t="str">
        <f t="shared" si="1"/>
        <v>E</v>
      </c>
      <c r="N23" s="287">
        <f t="shared" si="6"/>
        <v>0</v>
      </c>
      <c r="O23" s="166"/>
      <c r="P23" s="166"/>
      <c r="Q23" s="166"/>
      <c r="R23" s="166"/>
      <c r="S23" s="166"/>
    </row>
    <row r="24" spans="1:19" s="158" customFormat="1" ht="30.95" customHeight="1" thickBot="1" x14ac:dyDescent="0.25">
      <c r="A24" s="276">
        <f>Global!A24</f>
        <v>44891</v>
      </c>
      <c r="B24" s="306">
        <f>Global!B24</f>
        <v>0.54166666666666663</v>
      </c>
      <c r="C24" s="289">
        <f>Global!C24</f>
        <v>22</v>
      </c>
      <c r="D24" s="290" t="str">
        <f>Global!D24</f>
        <v>Argentina</v>
      </c>
      <c r="E24" s="291">
        <v>2</v>
      </c>
      <c r="F24" s="292" t="s">
        <v>4</v>
      </c>
      <c r="G24" s="291">
        <v>1</v>
      </c>
      <c r="H24" s="293" t="str">
        <f>Global!H24</f>
        <v>México</v>
      </c>
      <c r="I24" s="283" t="str">
        <f t="shared" si="5"/>
        <v>L</v>
      </c>
      <c r="J24" s="284"/>
      <c r="K24" s="285">
        <f>IF(Global!E24="","",Global!E24)</f>
        <v>2</v>
      </c>
      <c r="L24" s="285">
        <f>IF(Global!G24="","",Global!G24)</f>
        <v>0</v>
      </c>
      <c r="M24" s="296" t="str">
        <f t="shared" si="1"/>
        <v>L</v>
      </c>
      <c r="N24" s="287">
        <f t="shared" si="6"/>
        <v>1</v>
      </c>
      <c r="O24" s="166"/>
      <c r="P24" s="166"/>
      <c r="Q24" s="166"/>
      <c r="R24" s="166"/>
      <c r="S24" s="166"/>
    </row>
    <row r="25" spans="1:19" s="158" customFormat="1" ht="30.95" customHeight="1" thickBot="1" x14ac:dyDescent="0.25">
      <c r="A25" s="276">
        <f>Global!A25</f>
        <v>44891</v>
      </c>
      <c r="B25" s="306">
        <f>Global!B25</f>
        <v>0.29166666666666669</v>
      </c>
      <c r="C25" s="289">
        <f>Global!C25</f>
        <v>23</v>
      </c>
      <c r="D25" s="290" t="str">
        <f>Global!D25</f>
        <v>Polonia (Poland)</v>
      </c>
      <c r="E25" s="291">
        <v>2</v>
      </c>
      <c r="F25" s="292" t="s">
        <v>4</v>
      </c>
      <c r="G25" s="291">
        <v>1</v>
      </c>
      <c r="H25" s="293" t="str">
        <f>Global!H25</f>
        <v>A. Saudita (Saudi A.)</v>
      </c>
      <c r="I25" s="283" t="str">
        <f t="shared" si="5"/>
        <v>L</v>
      </c>
      <c r="J25" s="284"/>
      <c r="K25" s="285">
        <f>IF(Global!E25="","",Global!E25)</f>
        <v>2</v>
      </c>
      <c r="L25" s="285">
        <f>IF(Global!G25="","",Global!G25)</f>
        <v>0</v>
      </c>
      <c r="M25" s="296" t="str">
        <f t="shared" si="1"/>
        <v>L</v>
      </c>
      <c r="N25" s="287">
        <f t="shared" si="6"/>
        <v>1</v>
      </c>
      <c r="O25" s="166"/>
      <c r="P25" s="166"/>
      <c r="Q25" s="166"/>
      <c r="R25" s="166"/>
      <c r="S25" s="166"/>
    </row>
    <row r="26" spans="1:19" s="158" customFormat="1" ht="30.95" customHeight="1" thickBot="1" x14ac:dyDescent="0.25">
      <c r="A26" s="276">
        <f>Global!A26</f>
        <v>44895</v>
      </c>
      <c r="B26" s="306">
        <f>Global!B26</f>
        <v>0.54166666666666663</v>
      </c>
      <c r="C26" s="289">
        <f>Global!C26</f>
        <v>37</v>
      </c>
      <c r="D26" s="290" t="str">
        <f>Global!D26</f>
        <v>Polonia (Poland)</v>
      </c>
      <c r="E26" s="291">
        <v>1</v>
      </c>
      <c r="F26" s="292" t="s">
        <v>4</v>
      </c>
      <c r="G26" s="291">
        <v>2</v>
      </c>
      <c r="H26" s="293" t="str">
        <f>Global!H26</f>
        <v>Argentina</v>
      </c>
      <c r="I26" s="283" t="str">
        <f t="shared" si="5"/>
        <v>V</v>
      </c>
      <c r="J26" s="284"/>
      <c r="K26" s="285">
        <f>IF(Global!E26="","",Global!E26)</f>
        <v>0</v>
      </c>
      <c r="L26" s="285">
        <f>IF(Global!G26="","",Global!G26)</f>
        <v>2</v>
      </c>
      <c r="M26" s="296" t="str">
        <f t="shared" si="1"/>
        <v>V</v>
      </c>
      <c r="N26" s="287">
        <f t="shared" si="6"/>
        <v>1</v>
      </c>
      <c r="O26" s="166"/>
      <c r="P26" s="166"/>
      <c r="Q26" s="166"/>
      <c r="R26" s="166"/>
      <c r="S26" s="166"/>
    </row>
    <row r="27" spans="1:19" s="158" customFormat="1" ht="30.95" customHeight="1" thickBot="1" x14ac:dyDescent="0.25">
      <c r="A27" s="276">
        <f>Global!A27</f>
        <v>44895</v>
      </c>
      <c r="B27" s="306">
        <f>Global!B27</f>
        <v>0.54166666666666663</v>
      </c>
      <c r="C27" s="289">
        <f>Global!C27</f>
        <v>38</v>
      </c>
      <c r="D27" s="290" t="str">
        <f>Global!D27</f>
        <v>A. Saudita (Saudi A.)</v>
      </c>
      <c r="E27" s="291">
        <v>1</v>
      </c>
      <c r="F27" s="292" t="s">
        <v>4</v>
      </c>
      <c r="G27" s="291">
        <v>2</v>
      </c>
      <c r="H27" s="293" t="str">
        <f>Global!H27</f>
        <v>México</v>
      </c>
      <c r="I27" s="283" t="str">
        <f t="shared" si="5"/>
        <v>V</v>
      </c>
      <c r="J27" s="284"/>
      <c r="K27" s="285">
        <f>IF(Global!E27="","",Global!E27)</f>
        <v>1</v>
      </c>
      <c r="L27" s="285">
        <f>IF(Global!G27="","",Global!G27)</f>
        <v>2</v>
      </c>
      <c r="M27" s="296" t="str">
        <f t="shared" si="1"/>
        <v>V</v>
      </c>
      <c r="N27" s="287">
        <f t="shared" si="6"/>
        <v>3</v>
      </c>
      <c r="O27" s="166"/>
      <c r="P27" s="166"/>
      <c r="Q27" s="166"/>
      <c r="R27" s="166"/>
      <c r="S27" s="166"/>
    </row>
    <row r="28" spans="1:19" s="158" customFormat="1" ht="17.25" customHeight="1" thickBot="1" x14ac:dyDescent="0.25">
      <c r="A28" s="297" t="str">
        <f>Global!A28</f>
        <v>GRUPO D (Group D )</v>
      </c>
      <c r="B28" s="298"/>
      <c r="C28" s="299"/>
      <c r="D28" s="298"/>
      <c r="E28" s="300"/>
      <c r="F28" s="298"/>
      <c r="G28" s="300"/>
      <c r="H28" s="298"/>
      <c r="I28" s="301"/>
      <c r="J28" s="117"/>
      <c r="K28" s="302"/>
      <c r="L28" s="302"/>
      <c r="M28" s="303" t="str">
        <f t="shared" si="1"/>
        <v/>
      </c>
      <c r="N28" s="304"/>
      <c r="O28" s="166"/>
      <c r="P28" s="166"/>
      <c r="Q28" s="166"/>
      <c r="R28" s="166"/>
      <c r="S28" s="166"/>
    </row>
    <row r="29" spans="1:19" s="158" customFormat="1" ht="30.95" customHeight="1" thickBot="1" x14ac:dyDescent="0.25">
      <c r="A29" s="276">
        <f>Global!A29</f>
        <v>44887</v>
      </c>
      <c r="B29" s="305">
        <f>Global!B29</f>
        <v>0.54166666666666663</v>
      </c>
      <c r="C29" s="278">
        <f>Global!C29</f>
        <v>7</v>
      </c>
      <c r="D29" s="279" t="str">
        <f>Global!D29</f>
        <v>Francia (France)</v>
      </c>
      <c r="E29" s="280">
        <v>2</v>
      </c>
      <c r="F29" s="281" t="s">
        <v>4</v>
      </c>
      <c r="G29" s="280">
        <v>0</v>
      </c>
      <c r="H29" s="282" t="str">
        <f>Global!H29</f>
        <v>Australia</v>
      </c>
      <c r="I29" s="283" t="str">
        <f t="shared" ref="I29:I34" si="7">IF(OR(E29="",G29=""),"",IF(E29&gt;G29,"L",IF(G29&gt;E29,"V","E")))</f>
        <v>L</v>
      </c>
      <c r="J29" s="284"/>
      <c r="K29" s="285">
        <f>IF(Global!E29="","",Global!E29)</f>
        <v>4</v>
      </c>
      <c r="L29" s="285">
        <f>IF(Global!G29="","",Global!G29)</f>
        <v>1</v>
      </c>
      <c r="M29" s="296" t="str">
        <f t="shared" si="1"/>
        <v>L</v>
      </c>
      <c r="N29" s="287">
        <f t="shared" ref="N29:N34" si="8">IF(M29="","",IF(AND(E29=K29,L29=G29),GPOSPuntosPorMarcador,0)+IF(M29=I29,GPOSPuntosPorGanador,0)+IF(E29-G29=K29-L29,GPOSPuntosPorDiferencia,0))</f>
        <v>1</v>
      </c>
      <c r="O29" s="166"/>
      <c r="P29" s="166"/>
      <c r="Q29" s="166"/>
      <c r="R29" s="166"/>
      <c r="S29" s="166"/>
    </row>
    <row r="30" spans="1:19" s="158" customFormat="1" ht="30.95" customHeight="1" thickBot="1" x14ac:dyDescent="0.25">
      <c r="A30" s="276">
        <f>Global!A30</f>
        <v>44887</v>
      </c>
      <c r="B30" s="306">
        <f>Global!B30</f>
        <v>0.29166666666666669</v>
      </c>
      <c r="C30" s="289">
        <f>Global!C30</f>
        <v>8</v>
      </c>
      <c r="D30" s="290" t="str">
        <f>Global!D30</f>
        <v>Dinamarca (Denmark)</v>
      </c>
      <c r="E30" s="291">
        <v>2</v>
      </c>
      <c r="F30" s="292" t="s">
        <v>4</v>
      </c>
      <c r="G30" s="291">
        <v>1</v>
      </c>
      <c r="H30" s="293" t="str">
        <f>Global!H30</f>
        <v>Túnez (Tunisia)</v>
      </c>
      <c r="I30" s="283" t="str">
        <f t="shared" si="7"/>
        <v>L</v>
      </c>
      <c r="J30" s="284"/>
      <c r="K30" s="285">
        <f>IF(Global!E30="","",Global!E30)</f>
        <v>0</v>
      </c>
      <c r="L30" s="285">
        <f>IF(Global!G30="","",Global!G30)</f>
        <v>0</v>
      </c>
      <c r="M30" s="296" t="str">
        <f t="shared" si="1"/>
        <v>E</v>
      </c>
      <c r="N30" s="287">
        <f t="shared" si="8"/>
        <v>0</v>
      </c>
      <c r="O30" s="166"/>
      <c r="P30" s="166"/>
      <c r="Q30" s="166"/>
      <c r="R30" s="166"/>
      <c r="S30" s="166"/>
    </row>
    <row r="31" spans="1:19" s="158" customFormat="1" ht="30.95" customHeight="1" thickBot="1" x14ac:dyDescent="0.25">
      <c r="A31" s="276">
        <f>Global!A31</f>
        <v>44891</v>
      </c>
      <c r="B31" s="306">
        <f>Global!B31</f>
        <v>0.41666666666666669</v>
      </c>
      <c r="C31" s="289">
        <f>Global!C31</f>
        <v>21</v>
      </c>
      <c r="D31" s="290" t="str">
        <f>Global!D31</f>
        <v>Francia (France)</v>
      </c>
      <c r="E31" s="291">
        <v>2</v>
      </c>
      <c r="F31" s="292" t="s">
        <v>4</v>
      </c>
      <c r="G31" s="291">
        <v>1</v>
      </c>
      <c r="H31" s="293" t="str">
        <f>Global!H31</f>
        <v>Dinamarca (Denmark)</v>
      </c>
      <c r="I31" s="283" t="str">
        <f t="shared" si="7"/>
        <v>L</v>
      </c>
      <c r="J31" s="284"/>
      <c r="K31" s="285">
        <f>IF(Global!E31="","",Global!E31)</f>
        <v>2</v>
      </c>
      <c r="L31" s="285">
        <f>IF(Global!G31="","",Global!G31)</f>
        <v>1</v>
      </c>
      <c r="M31" s="296" t="str">
        <f t="shared" si="1"/>
        <v>L</v>
      </c>
      <c r="N31" s="287">
        <f t="shared" si="8"/>
        <v>3</v>
      </c>
      <c r="O31" s="166"/>
      <c r="P31" s="166"/>
      <c r="Q31" s="166"/>
      <c r="R31" s="166"/>
      <c r="S31" s="166"/>
    </row>
    <row r="32" spans="1:19" s="158" customFormat="1" ht="30.95" customHeight="1" thickBot="1" x14ac:dyDescent="0.25">
      <c r="A32" s="276">
        <f>Global!A32</f>
        <v>44891</v>
      </c>
      <c r="B32" s="306">
        <f>Global!B32</f>
        <v>0.16666666666666666</v>
      </c>
      <c r="C32" s="289">
        <f>Global!C32</f>
        <v>24</v>
      </c>
      <c r="D32" s="290" t="str">
        <f>Global!D32</f>
        <v>Túnez (Tunisia)</v>
      </c>
      <c r="E32" s="291">
        <v>0</v>
      </c>
      <c r="F32" s="292" t="s">
        <v>4</v>
      </c>
      <c r="G32" s="291">
        <v>0</v>
      </c>
      <c r="H32" s="293" t="str">
        <f>Global!H32</f>
        <v>Australia</v>
      </c>
      <c r="I32" s="283" t="str">
        <f t="shared" si="7"/>
        <v>E</v>
      </c>
      <c r="J32" s="284"/>
      <c r="K32" s="285">
        <f>IF(Global!E32="","",Global!E32)</f>
        <v>0</v>
      </c>
      <c r="L32" s="285">
        <f>IF(Global!G32="","",Global!G32)</f>
        <v>1</v>
      </c>
      <c r="M32" s="296" t="str">
        <f t="shared" si="1"/>
        <v>V</v>
      </c>
      <c r="N32" s="287">
        <f t="shared" si="8"/>
        <v>0</v>
      </c>
      <c r="O32" s="166"/>
      <c r="P32" s="166"/>
      <c r="Q32" s="166"/>
      <c r="R32" s="166"/>
      <c r="S32" s="166"/>
    </row>
    <row r="33" spans="1:19" s="158" customFormat="1" ht="30.95" customHeight="1" thickBot="1" x14ac:dyDescent="0.25">
      <c r="A33" s="276">
        <f>Global!A33</f>
        <v>44895</v>
      </c>
      <c r="B33" s="306">
        <f>Global!B33</f>
        <v>0.375</v>
      </c>
      <c r="C33" s="289">
        <f>Global!C33</f>
        <v>39</v>
      </c>
      <c r="D33" s="290" t="str">
        <f>Global!D33</f>
        <v>Túnez (Tunisia)</v>
      </c>
      <c r="E33" s="291">
        <v>0</v>
      </c>
      <c r="F33" s="292" t="s">
        <v>4</v>
      </c>
      <c r="G33" s="291">
        <v>2</v>
      </c>
      <c r="H33" s="293" t="str">
        <f>Global!H33</f>
        <v>Francia (France)</v>
      </c>
      <c r="I33" s="283" t="str">
        <f t="shared" si="7"/>
        <v>V</v>
      </c>
      <c r="J33" s="284"/>
      <c r="K33" s="285">
        <f>IF(Global!E33="","",Global!E33)</f>
        <v>1</v>
      </c>
      <c r="L33" s="285">
        <f>IF(Global!G33="","",Global!G33)</f>
        <v>0</v>
      </c>
      <c r="M33" s="296" t="str">
        <f t="shared" si="1"/>
        <v>L</v>
      </c>
      <c r="N33" s="287">
        <f t="shared" si="8"/>
        <v>0</v>
      </c>
      <c r="O33" s="166"/>
      <c r="P33" s="166"/>
      <c r="Q33" s="166"/>
      <c r="R33" s="166"/>
      <c r="S33" s="166"/>
    </row>
    <row r="34" spans="1:19" s="158" customFormat="1" ht="30.95" customHeight="1" thickBot="1" x14ac:dyDescent="0.25">
      <c r="A34" s="276">
        <f>Global!A34</f>
        <v>44895</v>
      </c>
      <c r="B34" s="306">
        <f>Global!B34</f>
        <v>0.375</v>
      </c>
      <c r="C34" s="289">
        <f>Global!C34</f>
        <v>40</v>
      </c>
      <c r="D34" s="290" t="str">
        <f>Global!D34</f>
        <v>Australia</v>
      </c>
      <c r="E34" s="291">
        <v>1</v>
      </c>
      <c r="F34" s="292" t="s">
        <v>4</v>
      </c>
      <c r="G34" s="291">
        <v>1</v>
      </c>
      <c r="H34" s="293" t="str">
        <f>Global!H34</f>
        <v>Dinamarca (Denmark)</v>
      </c>
      <c r="I34" s="283" t="str">
        <f t="shared" si="7"/>
        <v>E</v>
      </c>
      <c r="J34" s="284"/>
      <c r="K34" s="285">
        <f>IF(Global!E34="","",Global!E34)</f>
        <v>1</v>
      </c>
      <c r="L34" s="285">
        <f>IF(Global!G34="","",Global!G34)</f>
        <v>0</v>
      </c>
      <c r="M34" s="296" t="str">
        <f t="shared" si="1"/>
        <v>L</v>
      </c>
      <c r="N34" s="287">
        <f t="shared" si="8"/>
        <v>0</v>
      </c>
      <c r="O34" s="166"/>
      <c r="P34" s="166"/>
      <c r="Q34" s="166"/>
      <c r="R34" s="166"/>
      <c r="S34" s="166"/>
    </row>
    <row r="35" spans="1:19" s="158" customFormat="1" ht="17.25" customHeight="1" thickBot="1" x14ac:dyDescent="0.25">
      <c r="A35" s="297" t="str">
        <f>Global!A35</f>
        <v>Grupo E  (Group  E)</v>
      </c>
      <c r="B35" s="298"/>
      <c r="C35" s="299"/>
      <c r="D35" s="298"/>
      <c r="E35" s="300"/>
      <c r="F35" s="298"/>
      <c r="G35" s="300"/>
      <c r="H35" s="298"/>
      <c r="I35" s="301"/>
      <c r="J35" s="117"/>
      <c r="K35" s="302"/>
      <c r="L35" s="302"/>
      <c r="M35" s="303" t="str">
        <f t="shared" si="1"/>
        <v/>
      </c>
      <c r="N35" s="304"/>
      <c r="O35" s="166"/>
      <c r="P35" s="166"/>
      <c r="Q35" s="166"/>
      <c r="R35" s="166"/>
      <c r="S35" s="166"/>
    </row>
    <row r="36" spans="1:19" s="158" customFormat="1" ht="30.95" customHeight="1" thickBot="1" x14ac:dyDescent="0.25">
      <c r="A36" s="276">
        <f>Global!A36</f>
        <v>44888</v>
      </c>
      <c r="B36" s="305">
        <f>Global!B36</f>
        <v>0.41666666666666669</v>
      </c>
      <c r="C36" s="278">
        <f>Global!C36</f>
        <v>9</v>
      </c>
      <c r="D36" s="279" t="str">
        <f>Global!D36</f>
        <v>España (Spain)</v>
      </c>
      <c r="E36" s="280">
        <v>2</v>
      </c>
      <c r="F36" s="281" t="s">
        <v>4</v>
      </c>
      <c r="G36" s="280">
        <v>1</v>
      </c>
      <c r="H36" s="282" t="str">
        <f>Global!H36</f>
        <v>Costa Rica</v>
      </c>
      <c r="I36" s="283" t="str">
        <f t="shared" ref="I36:I41" si="9">IF(OR(E36="",G36=""),"",IF(E36&gt;G36,"L",IF(G36&gt;E36,"V","E")))</f>
        <v>L</v>
      </c>
      <c r="J36" s="284"/>
      <c r="K36" s="285">
        <f>IF(Global!E36="","",Global!E36)</f>
        <v>7</v>
      </c>
      <c r="L36" s="285">
        <f>IF(Global!G36="","",Global!G36)</f>
        <v>0</v>
      </c>
      <c r="M36" s="296" t="str">
        <f t="shared" si="1"/>
        <v>L</v>
      </c>
      <c r="N36" s="287">
        <f t="shared" ref="N36:N41" si="10">IF(M36="","",IF(AND(E36=K36,L36=G36),GPOSPuntosPorMarcador,0)+IF(M36=I36,GPOSPuntosPorGanador,0)+IF(E36-G36=K36-L36,GPOSPuntosPorDiferencia,0))</f>
        <v>1</v>
      </c>
      <c r="O36" s="166"/>
      <c r="P36" s="166"/>
      <c r="Q36" s="166"/>
      <c r="R36" s="166"/>
      <c r="S36" s="166"/>
    </row>
    <row r="37" spans="1:19" s="158" customFormat="1" ht="30.95" customHeight="1" thickBot="1" x14ac:dyDescent="0.25">
      <c r="A37" s="276">
        <f>Global!A37</f>
        <v>44888</v>
      </c>
      <c r="B37" s="306">
        <f>Global!B37</f>
        <v>0.29166666666666669</v>
      </c>
      <c r="C37" s="289">
        <f>Global!C37</f>
        <v>10</v>
      </c>
      <c r="D37" s="290" t="str">
        <f>Global!D37</f>
        <v>Alemania (Germany)</v>
      </c>
      <c r="E37" s="291">
        <v>2</v>
      </c>
      <c r="F37" s="292" t="s">
        <v>4</v>
      </c>
      <c r="G37" s="291">
        <v>1</v>
      </c>
      <c r="H37" s="293" t="str">
        <f>Global!H37</f>
        <v>Japón (Japan)</v>
      </c>
      <c r="I37" s="283" t="str">
        <f t="shared" si="9"/>
        <v>L</v>
      </c>
      <c r="J37" s="284"/>
      <c r="K37" s="285">
        <f>IF(Global!E37="","",Global!E37)</f>
        <v>1</v>
      </c>
      <c r="L37" s="285">
        <f>IF(Global!G37="","",Global!G37)</f>
        <v>2</v>
      </c>
      <c r="M37" s="296" t="str">
        <f t="shared" si="1"/>
        <v>V</v>
      </c>
      <c r="N37" s="287">
        <f t="shared" si="10"/>
        <v>0</v>
      </c>
      <c r="O37" s="166"/>
      <c r="P37" s="166"/>
      <c r="Q37" s="166"/>
      <c r="R37" s="166"/>
      <c r="S37" s="166"/>
    </row>
    <row r="38" spans="1:19" s="158" customFormat="1" ht="30.95" customHeight="1" thickBot="1" x14ac:dyDescent="0.25">
      <c r="A38" s="276">
        <f>Global!A38</f>
        <v>44892</v>
      </c>
      <c r="B38" s="306">
        <f>Global!B38</f>
        <v>0.54166666666666663</v>
      </c>
      <c r="C38" s="289">
        <f>Global!C38</f>
        <v>25</v>
      </c>
      <c r="D38" s="290" t="str">
        <f>Global!D38</f>
        <v>España (Spain)</v>
      </c>
      <c r="E38" s="291">
        <v>2</v>
      </c>
      <c r="F38" s="292" t="s">
        <v>4</v>
      </c>
      <c r="G38" s="291">
        <v>2</v>
      </c>
      <c r="H38" s="293" t="str">
        <f>Global!H38</f>
        <v>Alemania (Germany)</v>
      </c>
      <c r="I38" s="283" t="str">
        <f t="shared" si="9"/>
        <v>E</v>
      </c>
      <c r="J38" s="284"/>
      <c r="K38" s="285">
        <f>IF(Global!E38="","",Global!E38)</f>
        <v>1</v>
      </c>
      <c r="L38" s="285">
        <f>IF(Global!G38="","",Global!G38)</f>
        <v>1</v>
      </c>
      <c r="M38" s="296" t="str">
        <f t="shared" si="1"/>
        <v>E</v>
      </c>
      <c r="N38" s="287">
        <f t="shared" si="10"/>
        <v>2</v>
      </c>
      <c r="O38" s="166"/>
      <c r="P38" s="166"/>
      <c r="Q38" s="166"/>
      <c r="R38" s="166"/>
      <c r="S38" s="166"/>
    </row>
    <row r="39" spans="1:19" s="158" customFormat="1" ht="30.95" customHeight="1" thickBot="1" x14ac:dyDescent="0.25">
      <c r="A39" s="276">
        <f>Global!A39</f>
        <v>44892</v>
      </c>
      <c r="B39" s="306">
        <f>Global!B39</f>
        <v>0.16666666666666666</v>
      </c>
      <c r="C39" s="289">
        <f>Global!C39</f>
        <v>26</v>
      </c>
      <c r="D39" s="290" t="str">
        <f>Global!D39</f>
        <v>Japón (Japan)</v>
      </c>
      <c r="E39" s="280">
        <v>2</v>
      </c>
      <c r="F39" s="292" t="s">
        <v>4</v>
      </c>
      <c r="G39" s="280">
        <v>1</v>
      </c>
      <c r="H39" s="293" t="str">
        <f>Global!H39</f>
        <v>Costa Rica</v>
      </c>
      <c r="I39" s="283" t="str">
        <f t="shared" si="9"/>
        <v>L</v>
      </c>
      <c r="J39" s="284"/>
      <c r="K39" s="285">
        <f>IF(Global!E39="","",Global!E39)</f>
        <v>0</v>
      </c>
      <c r="L39" s="285">
        <f>IF(Global!G39="","",Global!G39)</f>
        <v>1</v>
      </c>
      <c r="M39" s="296" t="str">
        <f t="shared" si="1"/>
        <v>V</v>
      </c>
      <c r="N39" s="287">
        <f t="shared" si="10"/>
        <v>0</v>
      </c>
      <c r="O39" s="166"/>
      <c r="P39" s="166"/>
      <c r="Q39" s="166"/>
      <c r="R39" s="166"/>
      <c r="S39" s="166"/>
    </row>
    <row r="40" spans="1:19" s="158" customFormat="1" ht="30.95" customHeight="1" thickBot="1" x14ac:dyDescent="0.25">
      <c r="A40" s="276">
        <f>Global!A40</f>
        <v>44896</v>
      </c>
      <c r="B40" s="306">
        <f>Global!B40</f>
        <v>0.54166666666666663</v>
      </c>
      <c r="C40" s="289">
        <f>Global!C40</f>
        <v>43</v>
      </c>
      <c r="D40" s="290" t="str">
        <f>Global!D40</f>
        <v>Japón (Japan)</v>
      </c>
      <c r="E40" s="307">
        <v>1</v>
      </c>
      <c r="F40" s="292" t="s">
        <v>4</v>
      </c>
      <c r="G40" s="307">
        <v>1</v>
      </c>
      <c r="H40" s="293" t="str">
        <f>Global!H40</f>
        <v>España (Spain)</v>
      </c>
      <c r="I40" s="283" t="str">
        <f t="shared" si="9"/>
        <v>E</v>
      </c>
      <c r="J40" s="284"/>
      <c r="K40" s="285">
        <f>IF(Global!E40="","",Global!E40)</f>
        <v>2</v>
      </c>
      <c r="L40" s="285">
        <f>IF(Global!G40="","",Global!G40)</f>
        <v>1</v>
      </c>
      <c r="M40" s="296" t="str">
        <f t="shared" si="1"/>
        <v>L</v>
      </c>
      <c r="N40" s="287">
        <f t="shared" si="10"/>
        <v>0</v>
      </c>
      <c r="O40" s="166"/>
      <c r="P40" s="166"/>
      <c r="Q40" s="166"/>
      <c r="R40" s="166"/>
      <c r="S40" s="166"/>
    </row>
    <row r="41" spans="1:19" s="158" customFormat="1" ht="30.95" customHeight="1" thickBot="1" x14ac:dyDescent="0.25">
      <c r="A41" s="276">
        <f>Global!A41</f>
        <v>44896</v>
      </c>
      <c r="B41" s="306">
        <f>Global!B41</f>
        <v>0.54166666666666663</v>
      </c>
      <c r="C41" s="289">
        <f>Global!C41</f>
        <v>44</v>
      </c>
      <c r="D41" s="290" t="str">
        <f>Global!D41</f>
        <v>Costa Rica</v>
      </c>
      <c r="E41" s="280">
        <v>1</v>
      </c>
      <c r="F41" s="292" t="s">
        <v>4</v>
      </c>
      <c r="G41" s="280">
        <v>2</v>
      </c>
      <c r="H41" s="293" t="str">
        <f>Global!H41</f>
        <v>Alemania (Germany)</v>
      </c>
      <c r="I41" s="283" t="str">
        <f t="shared" si="9"/>
        <v>V</v>
      </c>
      <c r="J41" s="284"/>
      <c r="K41" s="285">
        <f>IF(Global!E41="","",Global!E41)</f>
        <v>2</v>
      </c>
      <c r="L41" s="285">
        <f>IF(Global!G41="","",Global!G41)</f>
        <v>4</v>
      </c>
      <c r="M41" s="296" t="str">
        <f t="shared" si="1"/>
        <v>V</v>
      </c>
      <c r="N41" s="287">
        <f t="shared" si="10"/>
        <v>1</v>
      </c>
      <c r="O41" s="166"/>
      <c r="P41" s="166"/>
      <c r="Q41" s="166"/>
      <c r="R41" s="166"/>
      <c r="S41" s="166"/>
    </row>
    <row r="42" spans="1:19" s="158" customFormat="1" ht="17.25" customHeight="1" thickBot="1" x14ac:dyDescent="0.25">
      <c r="A42" s="297" t="str">
        <f>Global!A42</f>
        <v>GRUPO F (Group F )</v>
      </c>
      <c r="B42" s="298"/>
      <c r="C42" s="299"/>
      <c r="D42" s="298"/>
      <c r="E42" s="300"/>
      <c r="F42" s="298"/>
      <c r="G42" s="300"/>
      <c r="H42" s="298"/>
      <c r="I42" s="301"/>
      <c r="J42" s="117"/>
      <c r="K42" s="302"/>
      <c r="L42" s="302"/>
      <c r="M42" s="303" t="str">
        <f t="shared" si="1"/>
        <v/>
      </c>
      <c r="N42" s="304"/>
      <c r="O42" s="166"/>
      <c r="P42" s="166"/>
      <c r="Q42" s="166"/>
      <c r="R42" s="166"/>
      <c r="S42" s="166"/>
    </row>
    <row r="43" spans="1:19" s="158" customFormat="1" ht="30.95" customHeight="1" thickBot="1" x14ac:dyDescent="0.25">
      <c r="A43" s="276">
        <f>Global!A43</f>
        <v>44888</v>
      </c>
      <c r="B43" s="305">
        <f>Global!B43</f>
        <v>0.54166666666666663</v>
      </c>
      <c r="C43" s="278">
        <f>Global!C43</f>
        <v>11</v>
      </c>
      <c r="D43" s="279" t="str">
        <f>Global!D43</f>
        <v>Bélgica (Belgium)</v>
      </c>
      <c r="E43" s="280">
        <v>2</v>
      </c>
      <c r="F43" s="281" t="s">
        <v>4</v>
      </c>
      <c r="G43" s="280">
        <v>1</v>
      </c>
      <c r="H43" s="282" t="str">
        <f>Global!H43</f>
        <v>Canada</v>
      </c>
      <c r="I43" s="283" t="str">
        <f t="shared" ref="I43:I48" si="11">IF(OR(E43="",G43=""),"",IF(E43&gt;G43,"L",IF(G43&gt;E43,"V","E")))</f>
        <v>L</v>
      </c>
      <c r="J43" s="284"/>
      <c r="K43" s="285">
        <f>IF(Global!E43="","",Global!E43)</f>
        <v>1</v>
      </c>
      <c r="L43" s="285">
        <f>IF(Global!G43="","",Global!G43)</f>
        <v>0</v>
      </c>
      <c r="M43" s="296" t="str">
        <f t="shared" si="1"/>
        <v>L</v>
      </c>
      <c r="N43" s="287">
        <f t="shared" ref="N43:N48" si="12">IF(M43="","",IF(AND(E43=K43,L43=G43),GPOSPuntosPorMarcador,0)+IF(M43=I43,GPOSPuntosPorGanador,0)+IF(E43-G43=K43-L43,GPOSPuntosPorDiferencia,0))</f>
        <v>2</v>
      </c>
      <c r="O43" s="166"/>
      <c r="P43" s="166"/>
      <c r="Q43" s="166"/>
      <c r="R43" s="166"/>
      <c r="S43" s="166"/>
    </row>
    <row r="44" spans="1:19" s="158" customFormat="1" ht="30.95" customHeight="1" thickBot="1" x14ac:dyDescent="0.25">
      <c r="A44" s="276">
        <f>Global!A44</f>
        <v>44888</v>
      </c>
      <c r="B44" s="306">
        <f>Global!B44</f>
        <v>0.16666666666666666</v>
      </c>
      <c r="C44" s="289">
        <f>Global!C44</f>
        <v>12</v>
      </c>
      <c r="D44" s="290" t="str">
        <f>Global!D44</f>
        <v>Marruecos (Morocco)</v>
      </c>
      <c r="E44" s="291">
        <v>1</v>
      </c>
      <c r="F44" s="292" t="s">
        <v>4</v>
      </c>
      <c r="G44" s="291">
        <v>2</v>
      </c>
      <c r="H44" s="293" t="str">
        <f>Global!H44</f>
        <v>Croacia</v>
      </c>
      <c r="I44" s="283" t="str">
        <f t="shared" si="11"/>
        <v>V</v>
      </c>
      <c r="J44" s="284"/>
      <c r="K44" s="285">
        <f>IF(Global!E44="","",Global!E44)</f>
        <v>0</v>
      </c>
      <c r="L44" s="285">
        <f>IF(Global!G44="","",Global!G44)</f>
        <v>0</v>
      </c>
      <c r="M44" s="296" t="str">
        <f t="shared" si="1"/>
        <v>E</v>
      </c>
      <c r="N44" s="287">
        <f t="shared" si="12"/>
        <v>0</v>
      </c>
      <c r="O44" s="166"/>
      <c r="P44" s="166"/>
      <c r="Q44" s="166"/>
      <c r="R44" s="166"/>
      <c r="S44" s="166"/>
    </row>
    <row r="45" spans="1:19" s="158" customFormat="1" ht="30.95" customHeight="1" thickBot="1" x14ac:dyDescent="0.25">
      <c r="A45" s="276">
        <f>Global!A45</f>
        <v>44892</v>
      </c>
      <c r="B45" s="306">
        <f>Global!B45</f>
        <v>0.29166666666666669</v>
      </c>
      <c r="C45" s="289">
        <f>Global!C45</f>
        <v>27</v>
      </c>
      <c r="D45" s="290" t="str">
        <f>Global!D45</f>
        <v>Bélgica (Belgium)</v>
      </c>
      <c r="E45" s="291">
        <v>2</v>
      </c>
      <c r="F45" s="292" t="s">
        <v>4</v>
      </c>
      <c r="G45" s="291">
        <v>1</v>
      </c>
      <c r="H45" s="293" t="str">
        <f>Global!H45</f>
        <v>Marruecos (Morocco)</v>
      </c>
      <c r="I45" s="283" t="str">
        <f t="shared" si="11"/>
        <v>L</v>
      </c>
      <c r="J45" s="284"/>
      <c r="K45" s="285">
        <f>IF(Global!E45="","",Global!E45)</f>
        <v>0</v>
      </c>
      <c r="L45" s="285">
        <f>IF(Global!G45="","",Global!G45)</f>
        <v>2</v>
      </c>
      <c r="M45" s="296" t="str">
        <f t="shared" si="1"/>
        <v>V</v>
      </c>
      <c r="N45" s="287">
        <f t="shared" si="12"/>
        <v>0</v>
      </c>
      <c r="O45" s="166"/>
      <c r="P45" s="166"/>
      <c r="Q45" s="166"/>
      <c r="R45" s="166"/>
      <c r="S45" s="166"/>
    </row>
    <row r="46" spans="1:19" s="158" customFormat="1" ht="30.95" customHeight="1" thickBot="1" x14ac:dyDescent="0.25">
      <c r="A46" s="276">
        <f>Global!A46</f>
        <v>44892</v>
      </c>
      <c r="B46" s="306">
        <f>Global!B46</f>
        <v>0.41666666666666669</v>
      </c>
      <c r="C46" s="289">
        <f>Global!C46</f>
        <v>28</v>
      </c>
      <c r="D46" s="290" t="str">
        <f>Global!D46</f>
        <v>Croacia</v>
      </c>
      <c r="E46" s="291">
        <v>2</v>
      </c>
      <c r="F46" s="292" t="s">
        <v>4</v>
      </c>
      <c r="G46" s="291">
        <v>1</v>
      </c>
      <c r="H46" s="293" t="str">
        <f>Global!H46</f>
        <v>Canada</v>
      </c>
      <c r="I46" s="283" t="str">
        <f t="shared" si="11"/>
        <v>L</v>
      </c>
      <c r="J46" s="284"/>
      <c r="K46" s="285">
        <f>IF(Global!E46="","",Global!E46)</f>
        <v>4</v>
      </c>
      <c r="L46" s="285">
        <f>IF(Global!G46="","",Global!G46)</f>
        <v>1</v>
      </c>
      <c r="M46" s="296" t="str">
        <f t="shared" si="1"/>
        <v>L</v>
      </c>
      <c r="N46" s="287">
        <f t="shared" si="12"/>
        <v>1</v>
      </c>
      <c r="O46" s="166"/>
      <c r="P46" s="166"/>
      <c r="Q46" s="166"/>
      <c r="R46" s="166"/>
      <c r="S46" s="166"/>
    </row>
    <row r="47" spans="1:19" s="158" customFormat="1" ht="30.95" customHeight="1" thickBot="1" x14ac:dyDescent="0.25">
      <c r="A47" s="276">
        <f>Global!A47</f>
        <v>44896</v>
      </c>
      <c r="B47" s="306">
        <f>Global!B47</f>
        <v>0.375</v>
      </c>
      <c r="C47" s="289">
        <f>Global!C47</f>
        <v>41</v>
      </c>
      <c r="D47" s="290" t="str">
        <f>Global!D47</f>
        <v>Croacia</v>
      </c>
      <c r="E47" s="291">
        <v>1</v>
      </c>
      <c r="F47" s="292" t="s">
        <v>4</v>
      </c>
      <c r="G47" s="291">
        <v>1</v>
      </c>
      <c r="H47" s="293" t="str">
        <f>Global!H47</f>
        <v>Bélgica (Belgium)</v>
      </c>
      <c r="I47" s="283" t="str">
        <f t="shared" si="11"/>
        <v>E</v>
      </c>
      <c r="J47" s="284"/>
      <c r="K47" s="285">
        <f>IF(Global!E47="","",Global!E47)</f>
        <v>0</v>
      </c>
      <c r="L47" s="285">
        <f>IF(Global!G47="","",Global!G47)</f>
        <v>0</v>
      </c>
      <c r="M47" s="296" t="str">
        <f t="shared" si="1"/>
        <v>E</v>
      </c>
      <c r="N47" s="287">
        <f t="shared" si="12"/>
        <v>2</v>
      </c>
      <c r="O47" s="166"/>
      <c r="P47" s="166"/>
      <c r="Q47" s="166"/>
      <c r="R47" s="166"/>
      <c r="S47" s="166"/>
    </row>
    <row r="48" spans="1:19" s="158" customFormat="1" ht="30.95" customHeight="1" thickBot="1" x14ac:dyDescent="0.25">
      <c r="A48" s="276">
        <f>Global!A48</f>
        <v>44896</v>
      </c>
      <c r="B48" s="306">
        <f>Global!B48</f>
        <v>0.375</v>
      </c>
      <c r="C48" s="289">
        <f>Global!C48</f>
        <v>42</v>
      </c>
      <c r="D48" s="308" t="str">
        <f>Global!D48</f>
        <v>Canada</v>
      </c>
      <c r="E48" s="291">
        <v>2</v>
      </c>
      <c r="F48" s="309" t="s">
        <v>4</v>
      </c>
      <c r="G48" s="291">
        <v>1</v>
      </c>
      <c r="H48" s="310" t="str">
        <f>Global!H48</f>
        <v>Marruecos (Morocco)</v>
      </c>
      <c r="I48" s="283" t="str">
        <f t="shared" si="11"/>
        <v>L</v>
      </c>
      <c r="J48" s="311"/>
      <c r="K48" s="285">
        <f>IF(Global!E48="","",Global!E48)</f>
        <v>1</v>
      </c>
      <c r="L48" s="285">
        <f>IF(Global!G48="","",Global!G48)</f>
        <v>2</v>
      </c>
      <c r="M48" s="286" t="str">
        <f t="shared" si="1"/>
        <v>V</v>
      </c>
      <c r="N48" s="287">
        <f t="shared" si="12"/>
        <v>0</v>
      </c>
      <c r="O48" s="166"/>
      <c r="P48" s="166"/>
      <c r="Q48" s="166"/>
      <c r="R48" s="166"/>
      <c r="S48" s="166"/>
    </row>
    <row r="49" spans="1:19" s="158" customFormat="1" ht="17.25" customHeight="1" thickBot="1" x14ac:dyDescent="0.25">
      <c r="A49" s="297" t="str">
        <f>Global!A49</f>
        <v>GRUPO G (Group  G)</v>
      </c>
      <c r="B49" s="298"/>
      <c r="C49" s="299"/>
      <c r="D49" s="298"/>
      <c r="E49" s="300"/>
      <c r="F49" s="298"/>
      <c r="G49" s="300"/>
      <c r="H49" s="298"/>
      <c r="I49" s="301"/>
      <c r="J49" s="117"/>
      <c r="K49" s="302"/>
      <c r="L49" s="302"/>
      <c r="M49" s="303" t="str">
        <f t="shared" si="1"/>
        <v/>
      </c>
      <c r="N49" s="304"/>
      <c r="O49" s="166"/>
      <c r="P49" s="166"/>
      <c r="Q49" s="166"/>
      <c r="R49" s="166"/>
      <c r="S49" s="166"/>
    </row>
    <row r="50" spans="1:19" s="158" customFormat="1" ht="30.95" customHeight="1" thickBot="1" x14ac:dyDescent="0.25">
      <c r="A50" s="276">
        <f>Global!A50</f>
        <v>44889</v>
      </c>
      <c r="B50" s="305">
        <f>Global!B50</f>
        <v>0.54166666666666663</v>
      </c>
      <c r="C50" s="278">
        <f>Global!C50</f>
        <v>13</v>
      </c>
      <c r="D50" s="279" t="str">
        <f>Global!D50</f>
        <v>Brasil (Brazil)</v>
      </c>
      <c r="E50" s="280">
        <v>2</v>
      </c>
      <c r="F50" s="281" t="s">
        <v>4</v>
      </c>
      <c r="G50" s="280">
        <v>1</v>
      </c>
      <c r="H50" s="282" t="str">
        <f>Global!H50</f>
        <v>Serbia</v>
      </c>
      <c r="I50" s="283" t="str">
        <f t="shared" ref="I50:I55" si="13">IF(OR(E50="",G50=""),"",IF(E50&gt;G50,"L",IF(G50&gt;E50,"V","E")))</f>
        <v>L</v>
      </c>
      <c r="J50" s="284"/>
      <c r="K50" s="285">
        <f>IF(Global!E50="","",Global!E50)</f>
        <v>2</v>
      </c>
      <c r="L50" s="285">
        <f>IF(Global!G50="","",Global!G50)</f>
        <v>0</v>
      </c>
      <c r="M50" s="296" t="str">
        <f t="shared" si="1"/>
        <v>L</v>
      </c>
      <c r="N50" s="287">
        <f t="shared" ref="N50:N55" si="14">IF(M50="","",IF(AND(E50=K50,L50=G50),GPOSPuntosPorMarcador,0)+IF(M50=I50,GPOSPuntosPorGanador,0)+IF(E50-G50=K50-L50,GPOSPuntosPorDiferencia,0))</f>
        <v>1</v>
      </c>
      <c r="O50" s="166"/>
      <c r="P50" s="166"/>
      <c r="Q50" s="166"/>
      <c r="R50" s="166"/>
      <c r="S50" s="166"/>
    </row>
    <row r="51" spans="1:19" s="158" customFormat="1" ht="30.95" customHeight="1" thickBot="1" x14ac:dyDescent="0.25">
      <c r="A51" s="276">
        <f>Global!A51</f>
        <v>44889</v>
      </c>
      <c r="B51" s="306">
        <f>Global!B51</f>
        <v>0.16666666666666666</v>
      </c>
      <c r="C51" s="289">
        <f>Global!C51</f>
        <v>14</v>
      </c>
      <c r="D51" s="290" t="str">
        <f>Global!D51</f>
        <v>Suiza (Switzerland)</v>
      </c>
      <c r="E51" s="291">
        <v>1</v>
      </c>
      <c r="F51" s="292" t="s">
        <v>4</v>
      </c>
      <c r="G51" s="291">
        <v>2</v>
      </c>
      <c r="H51" s="293" t="str">
        <f>Global!H51</f>
        <v>Camerún (Cameroon)</v>
      </c>
      <c r="I51" s="283" t="str">
        <f t="shared" si="13"/>
        <v>V</v>
      </c>
      <c r="J51" s="284"/>
      <c r="K51" s="285">
        <f>IF(Global!E51="","",Global!E51)</f>
        <v>1</v>
      </c>
      <c r="L51" s="285">
        <f>IF(Global!G51="","",Global!G51)</f>
        <v>0</v>
      </c>
      <c r="M51" s="296" t="str">
        <f t="shared" si="1"/>
        <v>L</v>
      </c>
      <c r="N51" s="287">
        <f t="shared" si="14"/>
        <v>0</v>
      </c>
      <c r="O51" s="166"/>
      <c r="P51" s="166"/>
      <c r="Q51" s="166"/>
      <c r="R51" s="166"/>
      <c r="S51" s="166"/>
    </row>
    <row r="52" spans="1:19" s="158" customFormat="1" ht="30.95" customHeight="1" thickBot="1" x14ac:dyDescent="0.25">
      <c r="A52" s="276">
        <f>Global!A52</f>
        <v>44893</v>
      </c>
      <c r="B52" s="306">
        <f>Global!B52</f>
        <v>0.41666666666666669</v>
      </c>
      <c r="C52" s="289">
        <f>Global!C52</f>
        <v>29</v>
      </c>
      <c r="D52" s="290" t="str">
        <f>Global!D52</f>
        <v>Brasil (Brazil)</v>
      </c>
      <c r="E52" s="291">
        <v>2</v>
      </c>
      <c r="F52" s="292" t="s">
        <v>4</v>
      </c>
      <c r="G52" s="291">
        <v>1</v>
      </c>
      <c r="H52" s="293" t="str">
        <f>Global!H52</f>
        <v>Suiza (Switzerland)</v>
      </c>
      <c r="I52" s="283" t="str">
        <f t="shared" si="13"/>
        <v>L</v>
      </c>
      <c r="J52" s="284"/>
      <c r="K52" s="285">
        <f>IF(Global!E52="","",Global!E52)</f>
        <v>1</v>
      </c>
      <c r="L52" s="285">
        <f>IF(Global!G52="","",Global!G52)</f>
        <v>0</v>
      </c>
      <c r="M52" s="296" t="str">
        <f t="shared" si="1"/>
        <v>L</v>
      </c>
      <c r="N52" s="287">
        <f t="shared" si="14"/>
        <v>2</v>
      </c>
      <c r="O52" s="166"/>
      <c r="P52" s="166"/>
      <c r="Q52" s="166"/>
      <c r="R52" s="166"/>
      <c r="S52" s="166"/>
    </row>
    <row r="53" spans="1:19" s="158" customFormat="1" ht="30.95" customHeight="1" thickBot="1" x14ac:dyDescent="0.25">
      <c r="A53" s="276">
        <f>Global!A53</f>
        <v>44893</v>
      </c>
      <c r="B53" s="306">
        <f>Global!B53</f>
        <v>0.16666666666666666</v>
      </c>
      <c r="C53" s="289">
        <f>Global!C53</f>
        <v>30</v>
      </c>
      <c r="D53" s="290" t="str">
        <f>Global!D53</f>
        <v>Camerún (Cameroon)</v>
      </c>
      <c r="E53" s="291">
        <v>1</v>
      </c>
      <c r="F53" s="292" t="s">
        <v>4</v>
      </c>
      <c r="G53" s="291">
        <v>1</v>
      </c>
      <c r="H53" s="293" t="str">
        <f>Global!H53</f>
        <v>Serbia</v>
      </c>
      <c r="I53" s="283" t="str">
        <f t="shared" si="13"/>
        <v>E</v>
      </c>
      <c r="J53" s="284"/>
      <c r="K53" s="285">
        <f>IF(Global!E53="","",Global!E53)</f>
        <v>3</v>
      </c>
      <c r="L53" s="285">
        <f>IF(Global!G53="","",Global!G53)</f>
        <v>3</v>
      </c>
      <c r="M53" s="296" t="str">
        <f t="shared" si="1"/>
        <v>E</v>
      </c>
      <c r="N53" s="287">
        <f t="shared" si="14"/>
        <v>2</v>
      </c>
      <c r="O53" s="166"/>
      <c r="P53" s="166"/>
      <c r="Q53" s="166"/>
      <c r="R53" s="166"/>
      <c r="S53" s="166"/>
    </row>
    <row r="54" spans="1:19" s="158" customFormat="1" ht="30.95" customHeight="1" thickBot="1" x14ac:dyDescent="0.25">
      <c r="A54" s="276">
        <f>Global!A54</f>
        <v>44897</v>
      </c>
      <c r="B54" s="306">
        <f>Global!B54</f>
        <v>0.54166666666666663</v>
      </c>
      <c r="C54" s="289">
        <f>Global!C54</f>
        <v>45</v>
      </c>
      <c r="D54" s="290" t="str">
        <f>Global!D54</f>
        <v>Camerún (Cameroon)</v>
      </c>
      <c r="E54" s="291">
        <v>1</v>
      </c>
      <c r="F54" s="292" t="s">
        <v>4</v>
      </c>
      <c r="G54" s="291">
        <v>2</v>
      </c>
      <c r="H54" s="293" t="str">
        <f>Global!H54</f>
        <v>Brasil (Brazil)</v>
      </c>
      <c r="I54" s="283" t="str">
        <f t="shared" si="13"/>
        <v>V</v>
      </c>
      <c r="J54" s="284"/>
      <c r="K54" s="285">
        <f>IF(Global!E54="","",Global!E54)</f>
        <v>1</v>
      </c>
      <c r="L54" s="285">
        <f>IF(Global!G54="","",Global!G54)</f>
        <v>0</v>
      </c>
      <c r="M54" s="296" t="str">
        <f t="shared" si="1"/>
        <v>L</v>
      </c>
      <c r="N54" s="287">
        <f t="shared" si="14"/>
        <v>0</v>
      </c>
      <c r="O54" s="166"/>
      <c r="P54" s="166"/>
      <c r="Q54" s="166"/>
      <c r="R54" s="166"/>
      <c r="S54" s="166"/>
    </row>
    <row r="55" spans="1:19" s="158" customFormat="1" ht="30.95" customHeight="1" thickBot="1" x14ac:dyDescent="0.25">
      <c r="A55" s="276">
        <f>Global!A55</f>
        <v>44897</v>
      </c>
      <c r="B55" s="306">
        <f>Global!B55</f>
        <v>0.54166666666666663</v>
      </c>
      <c r="C55" s="289">
        <f>Global!C55</f>
        <v>46</v>
      </c>
      <c r="D55" s="290" t="str">
        <f>Global!D55</f>
        <v>Serbia</v>
      </c>
      <c r="E55" s="291">
        <v>1</v>
      </c>
      <c r="F55" s="292" t="s">
        <v>4</v>
      </c>
      <c r="G55" s="291">
        <v>2</v>
      </c>
      <c r="H55" s="293" t="str">
        <f>Global!H55</f>
        <v>Suiza (Switzerland)</v>
      </c>
      <c r="I55" s="283" t="str">
        <f t="shared" si="13"/>
        <v>V</v>
      </c>
      <c r="J55" s="284"/>
      <c r="K55" s="285">
        <f>IF(Global!E55="","",Global!E55)</f>
        <v>2</v>
      </c>
      <c r="L55" s="285">
        <f>IF(Global!G55="","",Global!G55)</f>
        <v>3</v>
      </c>
      <c r="M55" s="296" t="str">
        <f t="shared" si="1"/>
        <v>V</v>
      </c>
      <c r="N55" s="287">
        <f t="shared" si="14"/>
        <v>2</v>
      </c>
      <c r="O55" s="166"/>
      <c r="P55" s="166"/>
      <c r="Q55" s="166"/>
      <c r="R55" s="166"/>
      <c r="S55" s="166"/>
    </row>
    <row r="56" spans="1:19" s="158" customFormat="1" ht="17.25" customHeight="1" thickBot="1" x14ac:dyDescent="0.25">
      <c r="A56" s="297" t="str">
        <f>Global!A56</f>
        <v>GRUPO H (Group H)</v>
      </c>
      <c r="B56" s="298"/>
      <c r="C56" s="299"/>
      <c r="D56" s="298"/>
      <c r="E56" s="300"/>
      <c r="F56" s="298"/>
      <c r="G56" s="300"/>
      <c r="H56" s="298"/>
      <c r="I56" s="301"/>
      <c r="J56" s="117"/>
      <c r="K56" s="302"/>
      <c r="L56" s="302"/>
      <c r="M56" s="303" t="str">
        <f t="shared" si="1"/>
        <v/>
      </c>
      <c r="N56" s="304"/>
      <c r="O56" s="166"/>
      <c r="P56" s="166"/>
      <c r="Q56" s="166"/>
      <c r="R56" s="166"/>
      <c r="S56" s="166"/>
    </row>
    <row r="57" spans="1:19" s="158" customFormat="1" ht="30.95" customHeight="1" thickBot="1" x14ac:dyDescent="0.25">
      <c r="A57" s="276">
        <f>Global!A57</f>
        <v>44889</v>
      </c>
      <c r="B57" s="305">
        <f>Global!B57</f>
        <v>0.41666666666666669</v>
      </c>
      <c r="C57" s="278">
        <f>Global!C57</f>
        <v>15</v>
      </c>
      <c r="D57" s="279" t="str">
        <f>Global!D57</f>
        <v>Portugal</v>
      </c>
      <c r="E57" s="280">
        <v>2</v>
      </c>
      <c r="F57" s="281" t="s">
        <v>4</v>
      </c>
      <c r="G57" s="280">
        <v>1</v>
      </c>
      <c r="H57" s="282" t="str">
        <f>Global!H57</f>
        <v>Ghana</v>
      </c>
      <c r="I57" s="283" t="str">
        <f t="shared" ref="I57:I62" si="15">IF(OR(E57="",G57=""),"",IF(E57&gt;G57,"L",IF(G57&gt;E57,"V","E")))</f>
        <v>L</v>
      </c>
      <c r="J57" s="284"/>
      <c r="K57" s="285">
        <f>IF(Global!E57="","",Global!E57)</f>
        <v>3</v>
      </c>
      <c r="L57" s="285">
        <f>IF(Global!G57="","",Global!G57)</f>
        <v>2</v>
      </c>
      <c r="M57" s="296" t="str">
        <f t="shared" si="1"/>
        <v>L</v>
      </c>
      <c r="N57" s="287">
        <f t="shared" ref="N57:N62" si="16">IF(M57="","",IF(AND(E57=K57,L57=G57),GPOSPuntosPorMarcador,0)+IF(M57=I57,GPOSPuntosPorGanador,0)+IF(E57-G57=K57-L57,GPOSPuntosPorDiferencia,0))</f>
        <v>2</v>
      </c>
      <c r="O57" s="166"/>
      <c r="P57" s="166"/>
      <c r="Q57" s="166"/>
      <c r="R57" s="166"/>
      <c r="S57" s="166"/>
    </row>
    <row r="58" spans="1:19" s="158" customFormat="1" ht="30.95" customHeight="1" thickBot="1" x14ac:dyDescent="0.25">
      <c r="A58" s="276">
        <f>Global!A58</f>
        <v>44889</v>
      </c>
      <c r="B58" s="306">
        <f>Global!B58</f>
        <v>0.29166666666666669</v>
      </c>
      <c r="C58" s="289">
        <f>Global!C58</f>
        <v>16</v>
      </c>
      <c r="D58" s="290" t="str">
        <f>Global!D58</f>
        <v>Uruguay</v>
      </c>
      <c r="E58" s="280">
        <v>2</v>
      </c>
      <c r="F58" s="292" t="s">
        <v>4</v>
      </c>
      <c r="G58" s="291">
        <v>1</v>
      </c>
      <c r="H58" s="293" t="str">
        <f>Global!H58</f>
        <v>Corea del Sur (S. Korea)</v>
      </c>
      <c r="I58" s="283" t="str">
        <f t="shared" si="15"/>
        <v>L</v>
      </c>
      <c r="J58" s="284"/>
      <c r="K58" s="285">
        <f>IF(Global!E58="","",Global!E58)</f>
        <v>0</v>
      </c>
      <c r="L58" s="285">
        <f>IF(Global!G58="","",Global!G58)</f>
        <v>0</v>
      </c>
      <c r="M58" s="296" t="str">
        <f t="shared" si="1"/>
        <v>E</v>
      </c>
      <c r="N58" s="287">
        <f t="shared" si="16"/>
        <v>0</v>
      </c>
      <c r="O58" s="166"/>
      <c r="P58" s="166"/>
      <c r="Q58" s="166"/>
      <c r="R58" s="166"/>
      <c r="S58" s="166"/>
    </row>
    <row r="59" spans="1:19" s="158" customFormat="1" ht="30.95" customHeight="1" thickBot="1" x14ac:dyDescent="0.25">
      <c r="A59" s="276">
        <f>Global!A59</f>
        <v>44893</v>
      </c>
      <c r="B59" s="306">
        <f>Global!B59</f>
        <v>0.54166666666666663</v>
      </c>
      <c r="C59" s="289">
        <f>Global!C59</f>
        <v>31</v>
      </c>
      <c r="D59" s="290" t="str">
        <f>Global!D59</f>
        <v>Portugal</v>
      </c>
      <c r="E59" s="291">
        <v>2</v>
      </c>
      <c r="F59" s="292" t="s">
        <v>4</v>
      </c>
      <c r="G59" s="291">
        <v>2</v>
      </c>
      <c r="H59" s="293" t="str">
        <f>Global!H59</f>
        <v>Uruguay</v>
      </c>
      <c r="I59" s="283" t="str">
        <f t="shared" si="15"/>
        <v>E</v>
      </c>
      <c r="J59" s="284"/>
      <c r="K59" s="285">
        <f>IF(Global!E59="","",Global!E59)</f>
        <v>2</v>
      </c>
      <c r="L59" s="285">
        <f>IF(Global!G59="","",Global!G59)</f>
        <v>0</v>
      </c>
      <c r="M59" s="296" t="str">
        <f t="shared" si="1"/>
        <v>L</v>
      </c>
      <c r="N59" s="287">
        <f t="shared" si="16"/>
        <v>0</v>
      </c>
      <c r="O59" s="166"/>
      <c r="P59" s="166"/>
      <c r="Q59" s="166"/>
      <c r="R59" s="166"/>
      <c r="S59" s="166"/>
    </row>
    <row r="60" spans="1:19" s="158" customFormat="1" ht="30.95" customHeight="1" thickBot="1" x14ac:dyDescent="0.25">
      <c r="A60" s="276">
        <f>Global!A60</f>
        <v>44893</v>
      </c>
      <c r="B60" s="306">
        <f>Global!B60</f>
        <v>0.29166666666666669</v>
      </c>
      <c r="C60" s="289">
        <f>Global!C60</f>
        <v>32</v>
      </c>
      <c r="D60" s="290" t="str">
        <f>Global!D60</f>
        <v>Corea del Sur (S. Korea)</v>
      </c>
      <c r="E60" s="280">
        <v>2</v>
      </c>
      <c r="F60" s="292" t="s">
        <v>4</v>
      </c>
      <c r="G60" s="291">
        <v>1</v>
      </c>
      <c r="H60" s="293" t="str">
        <f>Global!H60</f>
        <v>Ghana</v>
      </c>
      <c r="I60" s="283" t="str">
        <f t="shared" si="15"/>
        <v>L</v>
      </c>
      <c r="J60" s="284"/>
      <c r="K60" s="285">
        <f>IF(Global!E60="","",Global!E60)</f>
        <v>2</v>
      </c>
      <c r="L60" s="285">
        <f>IF(Global!G60="","",Global!G60)</f>
        <v>3</v>
      </c>
      <c r="M60" s="296" t="str">
        <f t="shared" si="1"/>
        <v>V</v>
      </c>
      <c r="N60" s="287">
        <f t="shared" si="16"/>
        <v>0</v>
      </c>
      <c r="O60" s="166"/>
      <c r="P60" s="166"/>
      <c r="Q60" s="166"/>
      <c r="R60" s="166"/>
      <c r="S60" s="166"/>
    </row>
    <row r="61" spans="1:19" s="158" customFormat="1" ht="30.95" customHeight="1" thickBot="1" x14ac:dyDescent="0.25">
      <c r="A61" s="276">
        <f>Global!A61</f>
        <v>44897</v>
      </c>
      <c r="B61" s="306">
        <f>Global!B61</f>
        <v>0.375</v>
      </c>
      <c r="C61" s="289">
        <f>Global!C61</f>
        <v>47</v>
      </c>
      <c r="D61" s="290" t="str">
        <f>Global!D61</f>
        <v>Corea del Sur (S. Korea)</v>
      </c>
      <c r="E61" s="291">
        <v>1</v>
      </c>
      <c r="F61" s="292" t="s">
        <v>4</v>
      </c>
      <c r="G61" s="291">
        <v>1</v>
      </c>
      <c r="H61" s="293" t="str">
        <f>Global!H61</f>
        <v>Portugal</v>
      </c>
      <c r="I61" s="283" t="str">
        <f t="shared" si="15"/>
        <v>E</v>
      </c>
      <c r="J61" s="284"/>
      <c r="K61" s="285">
        <f>IF(Global!E61="","",Global!E61)</f>
        <v>2</v>
      </c>
      <c r="L61" s="285">
        <f>IF(Global!G61="","",Global!G61)</f>
        <v>1</v>
      </c>
      <c r="M61" s="296" t="str">
        <f t="shared" si="1"/>
        <v>L</v>
      </c>
      <c r="N61" s="287">
        <f t="shared" si="16"/>
        <v>0</v>
      </c>
      <c r="O61" s="166"/>
      <c r="P61" s="166"/>
      <c r="Q61" s="166"/>
      <c r="R61" s="166"/>
      <c r="S61" s="166"/>
    </row>
    <row r="62" spans="1:19" s="158" customFormat="1" ht="30.95" customHeight="1" thickBot="1" x14ac:dyDescent="0.25">
      <c r="A62" s="276">
        <f>Global!A62</f>
        <v>44897</v>
      </c>
      <c r="B62" s="306">
        <f>Global!B62</f>
        <v>0.375</v>
      </c>
      <c r="C62" s="289">
        <f>Global!C62</f>
        <v>48</v>
      </c>
      <c r="D62" s="290" t="str">
        <f>Global!D62</f>
        <v>Ghana</v>
      </c>
      <c r="E62" s="291">
        <v>1</v>
      </c>
      <c r="F62" s="292" t="s">
        <v>4</v>
      </c>
      <c r="G62" s="291">
        <v>2</v>
      </c>
      <c r="H62" s="293" t="str">
        <f>Global!H62</f>
        <v>Uruguay</v>
      </c>
      <c r="I62" s="283" t="str">
        <f t="shared" si="15"/>
        <v>V</v>
      </c>
      <c r="J62" s="284"/>
      <c r="K62" s="285">
        <f>IF(Global!E62="","",Global!E62)</f>
        <v>0</v>
      </c>
      <c r="L62" s="285">
        <f>IF(Global!G62="","",Global!G62)</f>
        <v>2</v>
      </c>
      <c r="M62" s="296" t="str">
        <f t="shared" si="1"/>
        <v>V</v>
      </c>
      <c r="N62" s="287">
        <f t="shared" si="16"/>
        <v>1</v>
      </c>
      <c r="O62" s="166"/>
      <c r="P62" s="166"/>
      <c r="Q62" s="166"/>
      <c r="R62" s="166"/>
      <c r="S62" s="166"/>
    </row>
    <row r="63" spans="1:19" s="158" customFormat="1" ht="17.25" customHeight="1" thickBot="1" x14ac:dyDescent="0.25">
      <c r="A63" s="297" t="str">
        <f>Global!A63</f>
        <v>OCTAVOS DE FINAL (Round of 16)</v>
      </c>
      <c r="B63" s="312"/>
      <c r="C63" s="313"/>
      <c r="D63" s="298"/>
      <c r="E63" s="300"/>
      <c r="F63" s="298"/>
      <c r="G63" s="300"/>
      <c r="H63" s="298"/>
      <c r="I63" s="301"/>
      <c r="J63" s="117"/>
      <c r="K63" s="302"/>
      <c r="L63" s="302"/>
      <c r="M63" s="303" t="str">
        <f t="shared" si="1"/>
        <v/>
      </c>
      <c r="N63" s="304"/>
      <c r="O63" s="166"/>
      <c r="P63" s="166"/>
      <c r="Q63" s="166"/>
      <c r="R63" s="166"/>
      <c r="S63" s="166"/>
    </row>
    <row r="64" spans="1:19" s="158" customFormat="1" ht="30.95" customHeight="1" thickBot="1" x14ac:dyDescent="0.25">
      <c r="A64" s="276">
        <f>Global!A64</f>
        <v>44898</v>
      </c>
      <c r="B64" s="305">
        <f>Global!B64</f>
        <v>0.375</v>
      </c>
      <c r="C64" s="278">
        <f>Global!C64</f>
        <v>49</v>
      </c>
      <c r="D64" s="281" t="str">
        <f>Global!D64</f>
        <v>Holanda (Holland)</v>
      </c>
      <c r="E64" s="280">
        <v>2</v>
      </c>
      <c r="F64" s="281" t="s">
        <v>4</v>
      </c>
      <c r="G64" s="280">
        <v>1</v>
      </c>
      <c r="H64" s="314" t="str">
        <f>Global!H64</f>
        <v>Estados Unidos (USA)</v>
      </c>
      <c r="I64" s="283" t="str">
        <f t="shared" ref="I64:I71" si="17">IF(OR(E64="",G64=""),"",IF(E64&gt;G64,"L",IF(G64&gt;E64,"V","E")))</f>
        <v>L</v>
      </c>
      <c r="J64" s="284"/>
      <c r="K64" s="285">
        <f>IF(Global!E64="","",Global!E64)</f>
        <v>3</v>
      </c>
      <c r="L64" s="285">
        <f>IF(Global!G64="","",Global!G64)</f>
        <v>1</v>
      </c>
      <c r="M64" s="296" t="str">
        <f t="shared" si="1"/>
        <v>L</v>
      </c>
      <c r="N64" s="287">
        <f t="shared" ref="N64:N71" si="18">IF(M64="","",IF(AND(E64=K64,L64=G64),OCTPuntosPorMarcador,0)+IF(M64=I64,OCTPuntosPorGanador,0)+IF(E64-G64=K64-L64,OCTPuntosPorDiferencia,0))</f>
        <v>3</v>
      </c>
      <c r="O64" s="166"/>
      <c r="P64" s="166"/>
      <c r="Q64" s="166"/>
      <c r="R64" s="166"/>
      <c r="S64" s="166"/>
    </row>
    <row r="65" spans="1:19" s="158" customFormat="1" ht="30.95" customHeight="1" thickBot="1" x14ac:dyDescent="0.25">
      <c r="A65" s="276">
        <f>Global!A65</f>
        <v>44898</v>
      </c>
      <c r="B65" s="306">
        <f>Global!B65</f>
        <v>0.54166666666666663</v>
      </c>
      <c r="C65" s="289">
        <f>Global!C65</f>
        <v>50</v>
      </c>
      <c r="D65" s="292" t="str">
        <f>Global!D65</f>
        <v>Argentina</v>
      </c>
      <c r="E65" s="291">
        <v>2</v>
      </c>
      <c r="F65" s="292" t="s">
        <v>4</v>
      </c>
      <c r="G65" s="291">
        <v>1</v>
      </c>
      <c r="H65" s="315" t="str">
        <f>Global!H65</f>
        <v>Australia</v>
      </c>
      <c r="I65" s="283" t="str">
        <f t="shared" si="17"/>
        <v>L</v>
      </c>
      <c r="J65" s="284"/>
      <c r="K65" s="285">
        <f>IF(Global!E65="","",Global!E65)</f>
        <v>2</v>
      </c>
      <c r="L65" s="285">
        <f>IF(Global!G65="","",Global!G65)</f>
        <v>1</v>
      </c>
      <c r="M65" s="296" t="str">
        <f t="shared" si="1"/>
        <v>L</v>
      </c>
      <c r="N65" s="287">
        <f t="shared" si="18"/>
        <v>5</v>
      </c>
      <c r="O65" s="166"/>
      <c r="P65" s="166"/>
      <c r="Q65" s="166"/>
      <c r="R65" s="166"/>
      <c r="S65" s="166"/>
    </row>
    <row r="66" spans="1:19" s="158" customFormat="1" ht="30.95" customHeight="1" thickBot="1" x14ac:dyDescent="0.25">
      <c r="A66" s="276">
        <f>Global!A66</f>
        <v>44899</v>
      </c>
      <c r="B66" s="306">
        <f>Global!B66</f>
        <v>0.375</v>
      </c>
      <c r="C66" s="289">
        <f>Global!C66</f>
        <v>51</v>
      </c>
      <c r="D66" s="292" t="str">
        <f>Global!D66</f>
        <v>Francia (France)</v>
      </c>
      <c r="E66" s="291">
        <v>2</v>
      </c>
      <c r="F66" s="292" t="s">
        <v>4</v>
      </c>
      <c r="G66" s="291">
        <v>1</v>
      </c>
      <c r="H66" s="315" t="str">
        <f>Global!H66</f>
        <v>Polonia (Poland)</v>
      </c>
      <c r="I66" s="283" t="str">
        <f t="shared" si="17"/>
        <v>L</v>
      </c>
      <c r="J66" s="284"/>
      <c r="K66" s="285">
        <f>IF(Global!E66="","",Global!E66)</f>
        <v>3</v>
      </c>
      <c r="L66" s="285">
        <f>IF(Global!G66="","",Global!G66)</f>
        <v>1</v>
      </c>
      <c r="M66" s="296" t="str">
        <f t="shared" si="1"/>
        <v>L</v>
      </c>
      <c r="N66" s="287">
        <f t="shared" si="18"/>
        <v>3</v>
      </c>
      <c r="O66" s="166"/>
      <c r="P66" s="166"/>
      <c r="Q66" s="166"/>
      <c r="R66" s="166"/>
      <c r="S66" s="166"/>
    </row>
    <row r="67" spans="1:19" s="158" customFormat="1" ht="30.95" customHeight="1" thickBot="1" x14ac:dyDescent="0.25">
      <c r="A67" s="276">
        <f>Global!A67</f>
        <v>44899</v>
      </c>
      <c r="B67" s="306">
        <f>Global!B67</f>
        <v>0.54166666666666663</v>
      </c>
      <c r="C67" s="289">
        <f>Global!C67</f>
        <v>52</v>
      </c>
      <c r="D67" s="292" t="str">
        <f>Global!D67</f>
        <v>Inglaterra (England)</v>
      </c>
      <c r="E67" s="291">
        <v>2</v>
      </c>
      <c r="F67" s="292" t="s">
        <v>4</v>
      </c>
      <c r="G67" s="291">
        <v>1</v>
      </c>
      <c r="H67" s="315" t="str">
        <f>Global!H67</f>
        <v>Senegal</v>
      </c>
      <c r="I67" s="283" t="str">
        <f t="shared" si="17"/>
        <v>L</v>
      </c>
      <c r="J67" s="284"/>
      <c r="K67" s="285">
        <f>IF(Global!E67="","",Global!E67)</f>
        <v>3</v>
      </c>
      <c r="L67" s="285">
        <f>IF(Global!G67="","",Global!G67)</f>
        <v>0</v>
      </c>
      <c r="M67" s="296" t="str">
        <f t="shared" si="1"/>
        <v>L</v>
      </c>
      <c r="N67" s="287">
        <f t="shared" si="18"/>
        <v>3</v>
      </c>
      <c r="O67" s="166"/>
      <c r="P67" s="166"/>
      <c r="Q67" s="166"/>
      <c r="R67" s="166"/>
      <c r="S67" s="166"/>
    </row>
    <row r="68" spans="1:19" s="158" customFormat="1" ht="30.95" customHeight="1" thickBot="1" x14ac:dyDescent="0.25">
      <c r="A68" s="276">
        <f>Global!A68</f>
        <v>44900</v>
      </c>
      <c r="B68" s="306">
        <f>Global!B68</f>
        <v>0.375</v>
      </c>
      <c r="C68" s="289">
        <f>Global!C68</f>
        <v>53</v>
      </c>
      <c r="D68" s="292" t="str">
        <f>Global!D68</f>
        <v>Japón (Japan)</v>
      </c>
      <c r="E68" s="291">
        <v>2</v>
      </c>
      <c r="F68" s="292" t="s">
        <v>4</v>
      </c>
      <c r="G68" s="291">
        <v>1</v>
      </c>
      <c r="H68" s="315" t="str">
        <f>Global!H68</f>
        <v>Croacia</v>
      </c>
      <c r="I68" s="283" t="str">
        <f t="shared" si="17"/>
        <v>L</v>
      </c>
      <c r="J68" s="284"/>
      <c r="K68" s="285">
        <f>IF(Global!E68="","",Global!E68)</f>
        <v>1</v>
      </c>
      <c r="L68" s="285">
        <f>IF(Global!G68="","",Global!G68)</f>
        <v>1</v>
      </c>
      <c r="M68" s="296" t="str">
        <f t="shared" si="1"/>
        <v>E</v>
      </c>
      <c r="N68" s="287">
        <f t="shared" si="18"/>
        <v>0</v>
      </c>
      <c r="O68" s="166"/>
      <c r="P68" s="166"/>
      <c r="Q68" s="166"/>
      <c r="R68" s="166"/>
      <c r="S68" s="166"/>
    </row>
    <row r="69" spans="1:19" s="158" customFormat="1" ht="30.95" customHeight="1" thickBot="1" x14ac:dyDescent="0.25">
      <c r="A69" s="276">
        <f>Global!A69</f>
        <v>44900</v>
      </c>
      <c r="B69" s="306">
        <f>Global!B69</f>
        <v>0.54166666666666663</v>
      </c>
      <c r="C69" s="289">
        <f>Global!C69</f>
        <v>54</v>
      </c>
      <c r="D69" s="292" t="str">
        <f>Global!D69</f>
        <v>Brasil (Brazil)</v>
      </c>
      <c r="E69" s="291">
        <v>2</v>
      </c>
      <c r="F69" s="292" t="s">
        <v>4</v>
      </c>
      <c r="G69" s="291">
        <v>1</v>
      </c>
      <c r="H69" s="315" t="str">
        <f>Global!H69</f>
        <v>Corea del Sur (S. Korea)</v>
      </c>
      <c r="I69" s="283" t="str">
        <f t="shared" si="17"/>
        <v>L</v>
      </c>
      <c r="J69" s="284"/>
      <c r="K69" s="285">
        <f>IF(Global!E69="","",Global!E69)</f>
        <v>4</v>
      </c>
      <c r="L69" s="285">
        <f>IF(Global!G69="","",Global!G69)</f>
        <v>1</v>
      </c>
      <c r="M69" s="296" t="str">
        <f t="shared" si="1"/>
        <v>L</v>
      </c>
      <c r="N69" s="287">
        <f t="shared" si="18"/>
        <v>3</v>
      </c>
      <c r="O69" s="166"/>
      <c r="P69" s="166"/>
      <c r="Q69" s="166"/>
      <c r="R69" s="166"/>
      <c r="S69" s="166"/>
    </row>
    <row r="70" spans="1:19" s="158" customFormat="1" ht="30.95" customHeight="1" thickBot="1" x14ac:dyDescent="0.25">
      <c r="A70" s="276">
        <f>Global!A70</f>
        <v>44901</v>
      </c>
      <c r="B70" s="306">
        <f>Global!B70</f>
        <v>0.375</v>
      </c>
      <c r="C70" s="289">
        <f>Global!C70</f>
        <v>55</v>
      </c>
      <c r="D70" s="292" t="str">
        <f>Global!D70</f>
        <v>Marruecos (Morocco)</v>
      </c>
      <c r="E70" s="291">
        <v>1</v>
      </c>
      <c r="F70" s="292" t="s">
        <v>4</v>
      </c>
      <c r="G70" s="291">
        <v>2</v>
      </c>
      <c r="H70" s="315" t="str">
        <f>Global!H70</f>
        <v>España (Spain)</v>
      </c>
      <c r="I70" s="283" t="str">
        <f t="shared" si="17"/>
        <v>V</v>
      </c>
      <c r="J70" s="284"/>
      <c r="K70" s="285">
        <f>IF(Global!E70="","",Global!E70)</f>
        <v>0</v>
      </c>
      <c r="L70" s="285">
        <f>IF(Global!G70="","",Global!G70)</f>
        <v>0</v>
      </c>
      <c r="M70" s="296" t="str">
        <f t="shared" si="1"/>
        <v>E</v>
      </c>
      <c r="N70" s="287">
        <f t="shared" si="18"/>
        <v>0</v>
      </c>
      <c r="O70" s="166"/>
      <c r="P70" s="166"/>
      <c r="Q70" s="166"/>
      <c r="R70" s="166"/>
      <c r="S70" s="166"/>
    </row>
    <row r="71" spans="1:19" s="158" customFormat="1" ht="30.95" customHeight="1" thickBot="1" x14ac:dyDescent="0.25">
      <c r="A71" s="276">
        <f>Global!A71</f>
        <v>44901</v>
      </c>
      <c r="B71" s="306">
        <f>Global!B71</f>
        <v>0.54166666666666663</v>
      </c>
      <c r="C71" s="289">
        <f>Global!C71</f>
        <v>56</v>
      </c>
      <c r="D71" s="292" t="str">
        <f>Global!D71</f>
        <v>Portugal</v>
      </c>
      <c r="E71" s="291">
        <v>2</v>
      </c>
      <c r="F71" s="292" t="s">
        <v>4</v>
      </c>
      <c r="G71" s="291">
        <v>1</v>
      </c>
      <c r="H71" s="315" t="str">
        <f>Global!H71</f>
        <v>Suiza (Switzerland)</v>
      </c>
      <c r="I71" s="283" t="str">
        <f t="shared" si="17"/>
        <v>L</v>
      </c>
      <c r="J71" s="284"/>
      <c r="K71" s="285">
        <f>IF(Global!E71="","",Global!E71)</f>
        <v>6</v>
      </c>
      <c r="L71" s="285">
        <f>IF(Global!G71="","",Global!G71)</f>
        <v>1</v>
      </c>
      <c r="M71" s="296" t="str">
        <f t="shared" si="1"/>
        <v>L</v>
      </c>
      <c r="N71" s="287">
        <f t="shared" si="18"/>
        <v>3</v>
      </c>
      <c r="O71" s="166"/>
      <c r="P71" s="166"/>
      <c r="Q71" s="166"/>
      <c r="R71" s="166"/>
      <c r="S71" s="166"/>
    </row>
    <row r="72" spans="1:19" s="158" customFormat="1" ht="17.25" customHeight="1" thickBot="1" x14ac:dyDescent="0.25">
      <c r="A72" s="297" t="str">
        <f>Global!A72</f>
        <v>CUARTOS DE FINAL (Quarterfinals)</v>
      </c>
      <c r="B72" s="312"/>
      <c r="C72" s="313"/>
      <c r="D72" s="298"/>
      <c r="E72" s="300"/>
      <c r="F72" s="298"/>
      <c r="G72" s="300" t="s">
        <v>73</v>
      </c>
      <c r="H72" s="298"/>
      <c r="I72" s="301"/>
      <c r="J72" s="117"/>
      <c r="K72" s="302"/>
      <c r="L72" s="302"/>
      <c r="M72" s="303" t="str">
        <f t="shared" ref="M72:M83" si="19">IF(OR(K72="",L72=""),"",IF(K72&gt;L72,"L",IF(L72&gt;K72,"V","E")))</f>
        <v/>
      </c>
      <c r="N72" s="304"/>
      <c r="O72" s="166"/>
      <c r="P72" s="166"/>
      <c r="Q72" s="166"/>
      <c r="R72" s="166"/>
      <c r="S72" s="166"/>
    </row>
    <row r="73" spans="1:19" s="158" customFormat="1" ht="30.95" customHeight="1" thickBot="1" x14ac:dyDescent="0.25">
      <c r="A73" s="276">
        <f>Global!A73</f>
        <v>44904</v>
      </c>
      <c r="B73" s="305">
        <f>Global!B73</f>
        <v>0.375</v>
      </c>
      <c r="C73" s="278">
        <f>Global!C73</f>
        <v>57</v>
      </c>
      <c r="D73" s="292" t="str">
        <f>Global!D73</f>
        <v>Croacia</v>
      </c>
      <c r="E73" s="280">
        <v>2</v>
      </c>
      <c r="F73" s="281" t="s">
        <v>4</v>
      </c>
      <c r="G73" s="280">
        <v>2</v>
      </c>
      <c r="H73" s="315" t="str">
        <f>Global!H73</f>
        <v>Brasil (Brazil)</v>
      </c>
      <c r="I73" s="283" t="str">
        <f>IF(OR(E73="",G73=""),"",IF(E73&gt;G73,"L",IF(G73&gt;E73,"V","E")))</f>
        <v>E</v>
      </c>
      <c r="J73" s="284"/>
      <c r="K73" s="285">
        <f>IF(Global!E73="","",Global!E73)</f>
        <v>0</v>
      </c>
      <c r="L73" s="285">
        <f>IF(Global!G73="","",Global!G73)</f>
        <v>0</v>
      </c>
      <c r="M73" s="296" t="str">
        <f t="shared" si="19"/>
        <v>E</v>
      </c>
      <c r="N73" s="287">
        <f>IF(M73="","",IF(AND(E73=K73,L73=G73),CTOSPuntosPorMarcador,0)+IF(M73=I73,CTOSPuntosPorGanador,0)+IF(E73-G73=K73-L73,CTOSPuntosPorDiferencia,0))</f>
        <v>6</v>
      </c>
      <c r="O73" s="166"/>
      <c r="P73" s="166"/>
      <c r="Q73" s="166"/>
      <c r="R73" s="166"/>
      <c r="S73" s="166"/>
    </row>
    <row r="74" spans="1:19" s="158" customFormat="1" ht="30.95" customHeight="1" thickBot="1" x14ac:dyDescent="0.25">
      <c r="A74" s="276">
        <f>Global!A74</f>
        <v>44904</v>
      </c>
      <c r="B74" s="306">
        <f>Global!B74</f>
        <v>0.54166666666666663</v>
      </c>
      <c r="C74" s="289">
        <f>Global!C74</f>
        <v>58</v>
      </c>
      <c r="D74" s="292" t="str">
        <f>Global!D74</f>
        <v>Holanda (Holland)</v>
      </c>
      <c r="E74" s="291">
        <v>2</v>
      </c>
      <c r="F74" s="292" t="s">
        <v>4</v>
      </c>
      <c r="G74" s="280">
        <v>1</v>
      </c>
      <c r="H74" s="315" t="str">
        <f>Global!H74</f>
        <v>Argentina</v>
      </c>
      <c r="I74" s="283" t="str">
        <f>IF(OR(E74="",G74=""),"",IF(E74&gt;G74,"L",IF(G74&gt;E74,"V","E")))</f>
        <v>L</v>
      </c>
      <c r="J74" s="284"/>
      <c r="K74" s="285">
        <f>IF(Global!E74="","",Global!E74)</f>
        <v>2</v>
      </c>
      <c r="L74" s="285">
        <f>IF(Global!G74="","",Global!G74)</f>
        <v>2</v>
      </c>
      <c r="M74" s="296" t="str">
        <f t="shared" si="19"/>
        <v>E</v>
      </c>
      <c r="N74" s="287">
        <f>IF(M74="","",IF(AND(E74=K74,L74=G74),CTOSPuntosPorMarcador,0)+IF(M74=I74,CTOSPuntosPorGanador,0)+IF(E74-G74=K74-L74,CTOSPuntosPorDiferencia,0))</f>
        <v>0</v>
      </c>
      <c r="O74" s="166"/>
      <c r="P74" s="166"/>
      <c r="Q74" s="166"/>
      <c r="R74" s="166"/>
      <c r="S74" s="166"/>
    </row>
    <row r="75" spans="1:19" s="158" customFormat="1" ht="30.95" customHeight="1" thickBot="1" x14ac:dyDescent="0.25">
      <c r="A75" s="276">
        <f>Global!A75</f>
        <v>44905</v>
      </c>
      <c r="B75" s="306">
        <f>Global!B75</f>
        <v>0.375</v>
      </c>
      <c r="C75" s="289">
        <f>Global!C75</f>
        <v>59</v>
      </c>
      <c r="D75" s="292" t="str">
        <f>Global!D75</f>
        <v>Marruecos (Morocco)</v>
      </c>
      <c r="E75" s="291">
        <v>2</v>
      </c>
      <c r="F75" s="292" t="s">
        <v>4</v>
      </c>
      <c r="G75" s="280">
        <v>1</v>
      </c>
      <c r="H75" s="315" t="str">
        <f>Global!H75</f>
        <v>Portugal</v>
      </c>
      <c r="I75" s="283" t="str">
        <f>IF(OR(E75="",G75=""),"",IF(E75&gt;G75,"L",IF(G75&gt;E75,"V","E")))</f>
        <v>L</v>
      </c>
      <c r="J75" s="284"/>
      <c r="K75" s="285">
        <f>IF(Global!E75="","",Global!E75)</f>
        <v>1</v>
      </c>
      <c r="L75" s="285">
        <f>IF(Global!G75="","",Global!G75)</f>
        <v>0</v>
      </c>
      <c r="M75" s="296" t="str">
        <f t="shared" si="19"/>
        <v>L</v>
      </c>
      <c r="N75" s="287">
        <f>IF(M75="","",IF(AND(E75=K75,L75=G75),CTOSPuntosPorMarcador,0)+IF(M75=I75,CTOSPuntosPorGanador,0)+IF(E75-G75=K75-L75,CTOSPuntosPorDiferencia,0))</f>
        <v>6</v>
      </c>
      <c r="O75" s="166"/>
      <c r="P75" s="166"/>
      <c r="Q75" s="166"/>
      <c r="R75" s="166"/>
      <c r="S75" s="166"/>
    </row>
    <row r="76" spans="1:19" s="158" customFormat="1" ht="30.95" customHeight="1" thickBot="1" x14ac:dyDescent="0.25">
      <c r="A76" s="276">
        <f>Global!A76</f>
        <v>44905</v>
      </c>
      <c r="B76" s="306">
        <f>Global!B76</f>
        <v>0.54166666666666663</v>
      </c>
      <c r="C76" s="289">
        <f>Global!C76</f>
        <v>60</v>
      </c>
      <c r="D76" s="292" t="str">
        <f>Global!D76</f>
        <v>Francia (France)</v>
      </c>
      <c r="E76" s="291">
        <v>1</v>
      </c>
      <c r="F76" s="292" t="s">
        <v>4</v>
      </c>
      <c r="G76" s="280">
        <v>2</v>
      </c>
      <c r="H76" s="315" t="str">
        <f>Global!H76</f>
        <v>Inglaterra (England)</v>
      </c>
      <c r="I76" s="283" t="str">
        <f>IF(OR(E76="",G76=""),"",IF(E76&gt;G76,"L",IF(G76&gt;E76,"V","E")))</f>
        <v>V</v>
      </c>
      <c r="J76" s="284"/>
      <c r="K76" s="285">
        <f>IF(Global!E76="","",Global!E76)</f>
        <v>2</v>
      </c>
      <c r="L76" s="285">
        <f>IF(Global!G76="","",Global!G76)</f>
        <v>1</v>
      </c>
      <c r="M76" s="296" t="str">
        <f t="shared" si="19"/>
        <v>L</v>
      </c>
      <c r="N76" s="287">
        <f>IF(M76="","",IF(AND(E76=K76,L76=G76),CTOSPuntosPorMarcador,0)+IF(M76=I76,CTOSPuntosPorGanador,0)+IF(E76-G76=K76-L76,CTOSPuntosPorDiferencia,0))</f>
        <v>0</v>
      </c>
      <c r="O76" s="166"/>
      <c r="P76" s="166"/>
      <c r="Q76" s="166"/>
      <c r="R76" s="166"/>
      <c r="S76" s="166"/>
    </row>
    <row r="77" spans="1:19" s="158" customFormat="1" ht="17.25" customHeight="1" thickBot="1" x14ac:dyDescent="0.25">
      <c r="A77" s="297" t="str">
        <f>Global!A77</f>
        <v>SEMIFINALES (Semifinals)</v>
      </c>
      <c r="B77" s="298"/>
      <c r="C77" s="299"/>
      <c r="D77" s="298"/>
      <c r="E77" s="300"/>
      <c r="F77" s="298"/>
      <c r="G77" s="300"/>
      <c r="H77" s="298"/>
      <c r="I77" s="301"/>
      <c r="J77" s="117"/>
      <c r="K77" s="302"/>
      <c r="L77" s="302"/>
      <c r="M77" s="303" t="str">
        <f t="shared" si="19"/>
        <v/>
      </c>
      <c r="N77" s="304"/>
      <c r="O77" s="166"/>
      <c r="P77" s="166"/>
      <c r="Q77" s="166"/>
      <c r="R77" s="166"/>
      <c r="S77" s="166"/>
    </row>
    <row r="78" spans="1:19" s="158" customFormat="1" ht="30.95" customHeight="1" thickBot="1" x14ac:dyDescent="0.25">
      <c r="A78" s="276">
        <f>Global!A78</f>
        <v>44908</v>
      </c>
      <c r="B78" s="305">
        <f>Global!B78</f>
        <v>0.54166666666666663</v>
      </c>
      <c r="C78" s="278">
        <f>Global!C78</f>
        <v>61</v>
      </c>
      <c r="D78" s="281" t="str">
        <f>Global!D78</f>
        <v>Croacia</v>
      </c>
      <c r="E78" s="280">
        <v>2</v>
      </c>
      <c r="F78" s="281" t="s">
        <v>4</v>
      </c>
      <c r="G78" s="280">
        <v>1</v>
      </c>
      <c r="H78" s="314" t="str">
        <f>Global!H78</f>
        <v>Argentina</v>
      </c>
      <c r="I78" s="283" t="str">
        <f>IF(OR(E78="",G78=""),"",IF(E78&gt;G78,"L",IF(G78&gt;E78,"V","E")))</f>
        <v>L</v>
      </c>
      <c r="J78" s="284"/>
      <c r="K78" s="285">
        <f>IF(Global!E78="","",Global!E78)</f>
        <v>0</v>
      </c>
      <c r="L78" s="285">
        <f>IF(Global!G78="","",Global!G78)</f>
        <v>3</v>
      </c>
      <c r="M78" s="296" t="str">
        <f t="shared" si="19"/>
        <v>V</v>
      </c>
      <c r="N78" s="287">
        <f>IF(M78="","",IF(AND(E78=K78,L78=G78),SEMIPuntosPorMarcador,0)+IF(M78=I78,SEMIPuntosPorGanador,0)+IF(E78-G78=K78-L78,SEMIPuntosPorDiferencia,0))</f>
        <v>0</v>
      </c>
      <c r="O78" s="166"/>
      <c r="P78" s="166"/>
      <c r="Q78" s="166"/>
      <c r="R78" s="166"/>
      <c r="S78" s="166"/>
    </row>
    <row r="79" spans="1:19" s="158" customFormat="1" ht="30.95" customHeight="1" thickBot="1" x14ac:dyDescent="0.25">
      <c r="A79" s="276">
        <f>Global!A79</f>
        <v>44909</v>
      </c>
      <c r="B79" s="306">
        <f>Global!B79</f>
        <v>0.54166666666666663</v>
      </c>
      <c r="C79" s="289">
        <f>Global!C79</f>
        <v>62</v>
      </c>
      <c r="D79" s="292" t="str">
        <f>Global!D79</f>
        <v>Marruecos (Morocco)</v>
      </c>
      <c r="E79" s="291">
        <v>1</v>
      </c>
      <c r="F79" s="292" t="s">
        <v>4</v>
      </c>
      <c r="G79" s="291">
        <v>2</v>
      </c>
      <c r="H79" s="315" t="str">
        <f>Global!H79</f>
        <v>Francia (France)</v>
      </c>
      <c r="I79" s="283" t="str">
        <f>IF(OR(E79="",G79=""),"",IF(E79&gt;G79,"L",IF(G79&gt;E79,"V","E")))</f>
        <v>V</v>
      </c>
      <c r="J79" s="284"/>
      <c r="K79" s="285">
        <f>IF(Global!E79="","",Global!E79)</f>
        <v>0</v>
      </c>
      <c r="L79" s="285">
        <f>IF(Global!G79="","",Global!G79)</f>
        <v>2</v>
      </c>
      <c r="M79" s="296" t="str">
        <f t="shared" si="19"/>
        <v>V</v>
      </c>
      <c r="N79" s="287">
        <f>IF(M79="","",IF(AND(E79=K79,L79=G79),SEMIPuntosPorMarcador,0)+IF(M79=I79,SEMIPuntosPorGanador,0)+IF(E79-G79=K79-L79,SEMIPuntosPorDiferencia,0))</f>
        <v>7</v>
      </c>
      <c r="O79" s="166"/>
      <c r="P79" s="166"/>
      <c r="Q79" s="166"/>
      <c r="R79" s="166"/>
      <c r="S79" s="166"/>
    </row>
    <row r="80" spans="1:19" s="158" customFormat="1" ht="17.25" customHeight="1" thickBot="1" x14ac:dyDescent="0.25">
      <c r="A80" s="297" t="str">
        <f>Global!A80</f>
        <v>TERCER PUESTO (Third Place)</v>
      </c>
      <c r="B80" s="312"/>
      <c r="C80" s="313"/>
      <c r="D80" s="298"/>
      <c r="E80" s="300"/>
      <c r="F80" s="298"/>
      <c r="G80" s="300"/>
      <c r="H80" s="298"/>
      <c r="I80" s="301"/>
      <c r="J80" s="117"/>
      <c r="K80" s="302"/>
      <c r="L80" s="302"/>
      <c r="M80" s="303" t="str">
        <f t="shared" si="19"/>
        <v/>
      </c>
      <c r="N80" s="304"/>
      <c r="O80" s="166"/>
      <c r="P80" s="166"/>
      <c r="Q80" s="166"/>
      <c r="R80" s="166"/>
      <c r="S80" s="166"/>
    </row>
    <row r="81" spans="1:19" s="158" customFormat="1" ht="30.95" customHeight="1" thickBot="1" x14ac:dyDescent="0.25">
      <c r="A81" s="276">
        <f>Global!A81</f>
        <v>44912</v>
      </c>
      <c r="B81" s="305">
        <f>Global!B81</f>
        <v>0.375</v>
      </c>
      <c r="C81" s="278">
        <f>Global!C81</f>
        <v>63</v>
      </c>
      <c r="D81" s="281" t="str">
        <f>Global!D81</f>
        <v>Croacia</v>
      </c>
      <c r="E81" s="280">
        <v>1</v>
      </c>
      <c r="F81" s="281" t="s">
        <v>4</v>
      </c>
      <c r="G81" s="280">
        <v>2</v>
      </c>
      <c r="H81" s="314" t="str">
        <f>Global!H81</f>
        <v>Marruecos (Morocco)</v>
      </c>
      <c r="I81" s="283" t="str">
        <f>IF(OR(E81="",G81=""),"",IF(E81&gt;G81,"L",IF(G81&gt;E81,"V","E")))</f>
        <v>V</v>
      </c>
      <c r="J81" s="284"/>
      <c r="K81" s="285">
        <f>IF(Global!E81="","",Global!E81)</f>
        <v>2</v>
      </c>
      <c r="L81" s="285">
        <f>IF(Global!G81="","",Global!G81)</f>
        <v>1</v>
      </c>
      <c r="M81" s="296" t="str">
        <f t="shared" si="19"/>
        <v>L</v>
      </c>
      <c r="N81" s="287">
        <f>IF(M81="","",IF(AND(E81=K81,L81=G81),TERCPuntosPorMarcador,0)+IF(M81=I81,TERCPuntosPorGanador,0)+IF(E81-G81=K81-L81,TERCPuntosPorDiferencia,0))</f>
        <v>0</v>
      </c>
      <c r="O81" s="166"/>
      <c r="P81" s="166"/>
      <c r="Q81" s="166"/>
      <c r="R81" s="166"/>
      <c r="S81" s="166"/>
    </row>
    <row r="82" spans="1:19" s="158" customFormat="1" ht="17.25" customHeight="1" thickBot="1" x14ac:dyDescent="0.25">
      <c r="A82" s="297" t="str">
        <f>Global!A82</f>
        <v>FINAL</v>
      </c>
      <c r="B82" s="298"/>
      <c r="C82" s="299"/>
      <c r="D82" s="298"/>
      <c r="E82" s="300"/>
      <c r="F82" s="298"/>
      <c r="G82" s="300"/>
      <c r="H82" s="298"/>
      <c r="I82" s="301"/>
      <c r="J82" s="117"/>
      <c r="K82" s="302"/>
      <c r="L82" s="302"/>
      <c r="M82" s="303" t="str">
        <f t="shared" si="19"/>
        <v/>
      </c>
      <c r="N82" s="304"/>
      <c r="O82" s="166"/>
      <c r="P82" s="166"/>
      <c r="Q82" s="166"/>
      <c r="R82" s="166"/>
      <c r="S82" s="166"/>
    </row>
    <row r="83" spans="1:19" s="158" customFormat="1" ht="30.95" customHeight="1" thickBot="1" x14ac:dyDescent="0.25">
      <c r="A83" s="276">
        <f>Global!A83</f>
        <v>44913</v>
      </c>
      <c r="B83" s="316">
        <f>Global!B83</f>
        <v>0.375</v>
      </c>
      <c r="C83" s="317">
        <f>Global!C83</f>
        <v>64</v>
      </c>
      <c r="D83" s="318" t="str">
        <f>Global!D83</f>
        <v>Argentina</v>
      </c>
      <c r="E83" s="280">
        <v>1</v>
      </c>
      <c r="F83" s="318" t="s">
        <v>4</v>
      </c>
      <c r="G83" s="280">
        <v>2</v>
      </c>
      <c r="H83" s="319" t="str">
        <f>Global!H83</f>
        <v>Francia (France)</v>
      </c>
      <c r="I83" s="283" t="str">
        <f>IF(OR(E83="",G83=""),"",IF(E83&gt;G83,"L",IF(G83&gt;E83,"V","E")))</f>
        <v>V</v>
      </c>
      <c r="J83" s="311"/>
      <c r="K83" s="320">
        <f>IF(Global!E83="","",Global!E83)</f>
        <v>2</v>
      </c>
      <c r="L83" s="320">
        <f>IF(Global!G83="","",Global!G83)</f>
        <v>2</v>
      </c>
      <c r="M83" s="286" t="str">
        <f t="shared" si="19"/>
        <v>E</v>
      </c>
      <c r="N83" s="287">
        <f>IF(M83="","",IF(AND(E83=K83,L83=G83),FINALPuntosPorMarcador,0)+IF(M83=I83,FINALPuntosPorGanador,0)+IF(E83-G83=K83-L83,FINALPuntosPorDiferencia,0))</f>
        <v>0</v>
      </c>
      <c r="O83" s="166"/>
      <c r="P83" s="166"/>
      <c r="Q83" s="166"/>
      <c r="R83" s="166"/>
      <c r="S83" s="166"/>
    </row>
    <row r="84" spans="1:19" ht="17.25" customHeight="1" x14ac:dyDescent="0.2">
      <c r="A84" s="262"/>
      <c r="B84" s="263"/>
      <c r="C84" s="264"/>
      <c r="D84" s="196"/>
      <c r="E84" s="192"/>
      <c r="F84" s="196"/>
      <c r="G84" s="192"/>
      <c r="H84" s="196"/>
      <c r="I84" s="195"/>
      <c r="J84" s="29"/>
      <c r="K84" s="198"/>
      <c r="L84" s="198"/>
      <c r="M84" s="265" t="s">
        <v>22</v>
      </c>
      <c r="N84" s="266">
        <f>SUM(N8:N83)</f>
        <v>74</v>
      </c>
      <c r="O84" s="161"/>
      <c r="P84" s="161"/>
      <c r="Q84" s="161"/>
      <c r="R84" s="161"/>
      <c r="S84" s="161"/>
    </row>
    <row r="85" spans="1:19" s="10" customFormat="1" ht="17.25" customHeight="1" x14ac:dyDescent="0.2">
      <c r="A85" s="87" t="str">
        <f>Global!A85</f>
        <v>FASE DE GRUPOS</v>
      </c>
      <c r="B85" s="88"/>
      <c r="C85" s="89"/>
      <c r="D85" s="90"/>
      <c r="E85" s="267"/>
      <c r="F85" s="90"/>
      <c r="G85" s="267"/>
      <c r="H85" s="92"/>
      <c r="I85" s="81"/>
      <c r="J85" s="30"/>
      <c r="K85" s="189"/>
      <c r="L85" s="189"/>
      <c r="M85" s="189"/>
      <c r="N85" s="189"/>
      <c r="O85" s="82"/>
      <c r="P85" s="82"/>
      <c r="Q85" s="82"/>
      <c r="R85" s="82"/>
      <c r="S85" s="82"/>
    </row>
    <row r="86" spans="1:19" ht="17.25" customHeight="1" x14ac:dyDescent="0.2">
      <c r="A86" s="83" t="str">
        <f>Global!A86</f>
        <v>Puntos por Marcador Atinado</v>
      </c>
      <c r="B86" s="83"/>
      <c r="C86" s="93"/>
      <c r="D86" s="83"/>
      <c r="E86" s="94">
        <f>Global!E86</f>
        <v>1</v>
      </c>
      <c r="F86" s="53"/>
      <c r="G86" s="268"/>
      <c r="H86" s="53"/>
      <c r="I86" s="57"/>
      <c r="J86" s="30"/>
      <c r="K86" s="167"/>
      <c r="L86" s="167"/>
      <c r="M86" s="167"/>
      <c r="N86" s="167"/>
      <c r="O86" s="167"/>
      <c r="P86" s="167"/>
      <c r="Q86" s="167"/>
      <c r="R86" s="167"/>
      <c r="S86" s="167"/>
    </row>
    <row r="87" spans="1:19" ht="17.25" customHeight="1" x14ac:dyDescent="0.2">
      <c r="A87" s="83" t="str">
        <f>Global!A87</f>
        <v>Puntos por Ganador/Empate Atinado</v>
      </c>
      <c r="B87" s="83"/>
      <c r="C87" s="93"/>
      <c r="D87" s="85"/>
      <c r="E87" s="94">
        <f>Global!E87</f>
        <v>1</v>
      </c>
      <c r="F87" s="53"/>
      <c r="G87" s="268"/>
      <c r="H87" s="53"/>
      <c r="I87" s="57"/>
      <c r="J87" s="30"/>
      <c r="K87" s="167"/>
      <c r="L87" s="167"/>
      <c r="M87" s="167"/>
      <c r="N87" s="167"/>
      <c r="O87" s="167"/>
      <c r="P87" s="167"/>
      <c r="Q87" s="167"/>
      <c r="R87" s="167"/>
      <c r="S87" s="167"/>
    </row>
    <row r="88" spans="1:19" ht="17.25" customHeight="1" x14ac:dyDescent="0.2">
      <c r="A88" s="83" t="str">
        <f>Global!A88</f>
        <v>Puntos por Ganador y Diferencia de Goles Atinado</v>
      </c>
      <c r="B88" s="84"/>
      <c r="C88" s="84"/>
      <c r="D88" s="85"/>
      <c r="E88" s="94">
        <f>Global!E88</f>
        <v>1</v>
      </c>
      <c r="F88" s="53"/>
      <c r="G88" s="268"/>
      <c r="H88" s="53"/>
      <c r="I88" s="57"/>
      <c r="J88" s="30"/>
      <c r="K88" s="167"/>
      <c r="L88" s="167"/>
      <c r="M88" s="167"/>
      <c r="N88" s="167"/>
      <c r="O88" s="167"/>
      <c r="P88" s="167"/>
      <c r="Q88" s="167"/>
      <c r="R88" s="167"/>
      <c r="S88" s="167"/>
    </row>
    <row r="89" spans="1:19" ht="17.25" customHeight="1" x14ac:dyDescent="0.2">
      <c r="A89" s="83"/>
      <c r="B89" s="84"/>
      <c r="C89" s="84"/>
      <c r="D89" s="85"/>
      <c r="E89" s="269"/>
      <c r="F89" s="53"/>
      <c r="G89" s="268"/>
      <c r="H89" s="53"/>
      <c r="I89" s="57"/>
      <c r="J89" s="30"/>
      <c r="K89" s="167"/>
      <c r="L89" s="167"/>
      <c r="M89" s="167"/>
      <c r="N89" s="167"/>
      <c r="O89" s="167"/>
      <c r="P89" s="167"/>
      <c r="Q89" s="167"/>
      <c r="R89" s="167"/>
      <c r="S89" s="167"/>
    </row>
    <row r="90" spans="1:19" ht="17.25" customHeight="1" x14ac:dyDescent="0.2">
      <c r="A90" s="87" t="str">
        <f>Global!A90</f>
        <v>OCTAVOS DE FINAL</v>
      </c>
      <c r="B90" s="55"/>
      <c r="C90" s="55"/>
      <c r="D90" s="53"/>
      <c r="E90" s="268"/>
      <c r="F90" s="53"/>
      <c r="G90" s="268"/>
      <c r="H90" s="53"/>
      <c r="I90" s="57"/>
      <c r="J90" s="30"/>
      <c r="K90" s="167"/>
      <c r="L90" s="167"/>
      <c r="M90" s="167"/>
      <c r="N90" s="167"/>
      <c r="O90" s="167"/>
      <c r="P90" s="167"/>
      <c r="Q90" s="167"/>
      <c r="R90" s="167"/>
      <c r="S90" s="167"/>
    </row>
    <row r="91" spans="1:19" ht="17.25" customHeight="1" x14ac:dyDescent="0.2">
      <c r="A91" s="83" t="str">
        <f>Global!A91</f>
        <v>Puntos por Marcador Atinado</v>
      </c>
      <c r="B91" s="83"/>
      <c r="C91" s="93"/>
      <c r="D91" s="83"/>
      <c r="E91" s="94">
        <f>Global!E91</f>
        <v>1</v>
      </c>
      <c r="F91" s="53"/>
      <c r="G91" s="268"/>
      <c r="H91" s="53"/>
      <c r="I91" s="57"/>
      <c r="J91" s="30"/>
      <c r="K91" s="167"/>
      <c r="L91" s="167"/>
      <c r="M91" s="167"/>
      <c r="N91" s="167"/>
      <c r="O91" s="167"/>
      <c r="P91" s="167"/>
      <c r="Q91" s="167"/>
      <c r="R91" s="167"/>
      <c r="S91" s="167"/>
    </row>
    <row r="92" spans="1:19" ht="17.25" customHeight="1" x14ac:dyDescent="0.2">
      <c r="A92" s="83" t="str">
        <f>Global!A92</f>
        <v>Puntos por Ganador/Empate Atinado</v>
      </c>
      <c r="B92" s="83"/>
      <c r="C92" s="93"/>
      <c r="D92" s="85"/>
      <c r="E92" s="94">
        <f>Global!E92</f>
        <v>3</v>
      </c>
      <c r="F92" s="53"/>
      <c r="G92" s="268"/>
      <c r="H92" s="53"/>
      <c r="I92" s="57"/>
      <c r="J92" s="30"/>
      <c r="K92" s="167"/>
      <c r="L92" s="167"/>
      <c r="M92" s="167"/>
      <c r="N92" s="167"/>
      <c r="O92" s="167"/>
      <c r="P92" s="167"/>
      <c r="Q92" s="167"/>
      <c r="R92" s="167"/>
      <c r="S92" s="167"/>
    </row>
    <row r="93" spans="1:19" ht="17.25" customHeight="1" x14ac:dyDescent="0.2">
      <c r="A93" s="83" t="str">
        <f>Global!A93</f>
        <v>Puntos por Ganador y Diferencia de Goles Atinado</v>
      </c>
      <c r="B93" s="84"/>
      <c r="C93" s="84"/>
      <c r="D93" s="85"/>
      <c r="E93" s="94">
        <f>Global!E93</f>
        <v>1</v>
      </c>
      <c r="F93" s="53"/>
      <c r="G93" s="268"/>
      <c r="H93" s="53"/>
      <c r="I93" s="57"/>
      <c r="J93" s="30"/>
      <c r="K93" s="167"/>
      <c r="L93" s="167"/>
      <c r="M93" s="167"/>
      <c r="N93" s="167"/>
      <c r="O93" s="167"/>
      <c r="P93" s="167"/>
      <c r="Q93" s="167"/>
      <c r="R93" s="167"/>
      <c r="S93" s="167"/>
    </row>
    <row r="94" spans="1:19" ht="17.25" customHeight="1" x14ac:dyDescent="0.2">
      <c r="A94" s="54"/>
      <c r="B94" s="55"/>
      <c r="C94" s="55"/>
      <c r="D94" s="53"/>
      <c r="E94" s="268"/>
      <c r="F94" s="53"/>
      <c r="G94" s="268"/>
      <c r="H94" s="53"/>
      <c r="I94" s="57"/>
      <c r="J94" s="30"/>
      <c r="K94" s="167"/>
      <c r="L94" s="167"/>
      <c r="M94" s="167"/>
      <c r="N94" s="167"/>
      <c r="O94" s="167"/>
      <c r="P94" s="167"/>
      <c r="Q94" s="167"/>
      <c r="R94" s="167"/>
      <c r="S94" s="167"/>
    </row>
    <row r="95" spans="1:19" ht="17.25" customHeight="1" x14ac:dyDescent="0.2">
      <c r="A95" s="87" t="str">
        <f>Global!A95</f>
        <v>CUARTOS DE FINAL</v>
      </c>
      <c r="B95" s="55"/>
      <c r="C95" s="55"/>
      <c r="D95" s="53"/>
      <c r="E95" s="268"/>
      <c r="F95" s="53"/>
      <c r="G95" s="268"/>
      <c r="H95" s="53"/>
      <c r="I95" s="57"/>
      <c r="J95" s="30"/>
      <c r="K95" s="167"/>
      <c r="L95" s="167"/>
      <c r="M95" s="167"/>
      <c r="N95" s="167"/>
      <c r="O95" s="167"/>
      <c r="P95" s="167"/>
      <c r="Q95" s="167"/>
      <c r="R95" s="167"/>
      <c r="S95" s="167"/>
    </row>
    <row r="96" spans="1:19" ht="17.25" customHeight="1" x14ac:dyDescent="0.2">
      <c r="A96" s="83" t="str">
        <f>Global!A96</f>
        <v>Puntos por Marcador Atinado</v>
      </c>
      <c r="B96" s="83"/>
      <c r="C96" s="93"/>
      <c r="D96" s="83"/>
      <c r="E96" s="94">
        <f>Global!E96</f>
        <v>1</v>
      </c>
      <c r="F96" s="53"/>
      <c r="G96" s="268"/>
      <c r="H96" s="53"/>
      <c r="I96" s="57"/>
      <c r="J96" s="30"/>
      <c r="K96" s="167"/>
      <c r="L96" s="167"/>
      <c r="M96" s="167"/>
      <c r="N96" s="167"/>
      <c r="O96" s="167"/>
      <c r="P96" s="167"/>
      <c r="Q96" s="167"/>
      <c r="R96" s="167"/>
      <c r="S96" s="167"/>
    </row>
    <row r="97" spans="1:19" ht="17.25" customHeight="1" x14ac:dyDescent="0.2">
      <c r="A97" s="83" t="str">
        <f>Global!A97</f>
        <v>Puntos por Ganador/Empate Atinado</v>
      </c>
      <c r="B97" s="83"/>
      <c r="C97" s="93"/>
      <c r="D97" s="85"/>
      <c r="E97" s="94">
        <f>Global!E97</f>
        <v>5</v>
      </c>
      <c r="F97" s="53"/>
      <c r="G97" s="268"/>
      <c r="H97" s="53"/>
      <c r="I97" s="57"/>
      <c r="J97" s="30"/>
      <c r="K97" s="167"/>
      <c r="L97" s="167"/>
      <c r="M97" s="167"/>
      <c r="N97" s="167"/>
      <c r="O97" s="167"/>
      <c r="P97" s="167"/>
      <c r="Q97" s="167"/>
      <c r="R97" s="167"/>
      <c r="S97" s="167"/>
    </row>
    <row r="98" spans="1:19" ht="17.25" customHeight="1" x14ac:dyDescent="0.2">
      <c r="A98" s="83" t="str">
        <f>Global!A98</f>
        <v>Puntos por Ganador y Diferencia de Goles Atinado</v>
      </c>
      <c r="B98" s="84"/>
      <c r="C98" s="84"/>
      <c r="D98" s="85"/>
      <c r="E98" s="94">
        <f>Global!E98</f>
        <v>1</v>
      </c>
      <c r="F98" s="53"/>
      <c r="G98" s="268"/>
      <c r="H98" s="53"/>
      <c r="I98" s="57"/>
      <c r="J98" s="30"/>
      <c r="K98" s="167"/>
      <c r="L98" s="167"/>
      <c r="M98" s="167"/>
      <c r="N98" s="167"/>
      <c r="O98" s="167"/>
      <c r="P98" s="167"/>
      <c r="Q98" s="167"/>
      <c r="R98" s="167"/>
      <c r="S98" s="167"/>
    </row>
    <row r="99" spans="1:19" ht="17.25" customHeight="1" x14ac:dyDescent="0.2">
      <c r="A99" s="54"/>
      <c r="B99" s="55"/>
      <c r="C99" s="55"/>
      <c r="D99" s="53"/>
      <c r="E99" s="268"/>
      <c r="F99" s="53"/>
      <c r="G99" s="268"/>
      <c r="H99" s="53"/>
      <c r="I99" s="57"/>
      <c r="J99" s="30"/>
      <c r="K99" s="167"/>
      <c r="L99" s="167"/>
      <c r="M99" s="167"/>
      <c r="N99" s="167"/>
      <c r="O99" s="167"/>
      <c r="P99" s="167"/>
      <c r="Q99" s="167"/>
      <c r="R99" s="167"/>
      <c r="S99" s="167"/>
    </row>
    <row r="100" spans="1:19" ht="17.25" customHeight="1" x14ac:dyDescent="0.2">
      <c r="A100" s="87" t="str">
        <f>Global!A100</f>
        <v>SEMIFINAL</v>
      </c>
      <c r="B100" s="55"/>
      <c r="C100" s="55"/>
      <c r="D100" s="53"/>
      <c r="E100" s="268"/>
      <c r="F100" s="53"/>
      <c r="G100" s="268"/>
      <c r="H100" s="53"/>
      <c r="I100" s="57"/>
      <c r="J100" s="30"/>
      <c r="K100" s="167"/>
      <c r="L100" s="167"/>
      <c r="M100" s="167"/>
      <c r="N100" s="167"/>
      <c r="O100" s="167"/>
      <c r="P100" s="167"/>
      <c r="Q100" s="167"/>
      <c r="R100" s="167"/>
      <c r="S100" s="167"/>
    </row>
    <row r="101" spans="1:19" ht="17.25" customHeight="1" x14ac:dyDescent="0.2">
      <c r="A101" s="83" t="str">
        <f>Global!A101</f>
        <v>Puntos por Marcador Atinado</v>
      </c>
      <c r="B101" s="83"/>
      <c r="C101" s="93"/>
      <c r="D101" s="83"/>
      <c r="E101" s="94">
        <f>Global!E101</f>
        <v>1</v>
      </c>
      <c r="F101" s="53"/>
      <c r="G101" s="268"/>
      <c r="H101" s="53"/>
      <c r="I101" s="57"/>
      <c r="J101" s="30"/>
      <c r="K101" s="167"/>
      <c r="L101" s="167"/>
      <c r="M101" s="167"/>
      <c r="N101" s="167"/>
      <c r="O101" s="167"/>
      <c r="P101" s="167"/>
      <c r="Q101" s="167"/>
      <c r="R101" s="167"/>
      <c r="S101" s="167"/>
    </row>
    <row r="102" spans="1:19" ht="17.25" customHeight="1" x14ac:dyDescent="0.2">
      <c r="A102" s="83" t="str">
        <f>Global!A102</f>
        <v>Puntos por Ganador/Empate Atinado</v>
      </c>
      <c r="B102" s="83"/>
      <c r="C102" s="93"/>
      <c r="D102" s="85"/>
      <c r="E102" s="94">
        <f>Global!E102</f>
        <v>7</v>
      </c>
      <c r="F102" s="53"/>
      <c r="G102" s="268"/>
      <c r="H102" s="53"/>
      <c r="I102" s="57"/>
      <c r="J102" s="30"/>
      <c r="K102" s="167"/>
      <c r="L102" s="167"/>
      <c r="M102" s="167"/>
      <c r="N102" s="167"/>
      <c r="O102" s="167"/>
      <c r="P102" s="167"/>
      <c r="Q102" s="167"/>
      <c r="R102" s="167"/>
      <c r="S102" s="167"/>
    </row>
    <row r="103" spans="1:19" ht="17.25" customHeight="1" x14ac:dyDescent="0.2">
      <c r="A103" s="83" t="str">
        <f>Global!A103</f>
        <v>Puntos por Ganador y Diferencia de Goles Atinado</v>
      </c>
      <c r="B103" s="84"/>
      <c r="C103" s="84"/>
      <c r="D103" s="85"/>
      <c r="E103" s="94">
        <f>Global!E103</f>
        <v>1</v>
      </c>
      <c r="F103" s="53"/>
      <c r="G103" s="268"/>
      <c r="H103" s="53"/>
      <c r="I103" s="57"/>
      <c r="J103" s="30"/>
      <c r="K103" s="167"/>
      <c r="L103" s="167"/>
      <c r="M103" s="167"/>
      <c r="N103" s="167"/>
      <c r="O103" s="167"/>
      <c r="P103" s="167"/>
      <c r="Q103" s="167"/>
      <c r="R103" s="167"/>
      <c r="S103" s="167"/>
    </row>
    <row r="104" spans="1:19" ht="17.25" customHeight="1" x14ac:dyDescent="0.2">
      <c r="A104" s="54"/>
      <c r="B104" s="55"/>
      <c r="C104" s="55"/>
      <c r="D104" s="53"/>
      <c r="E104" s="268"/>
      <c r="F104" s="53"/>
      <c r="G104" s="268"/>
      <c r="H104" s="53"/>
      <c r="I104" s="57"/>
      <c r="J104" s="30"/>
      <c r="K104" s="167"/>
      <c r="L104" s="167"/>
      <c r="M104" s="167"/>
      <c r="N104" s="167"/>
      <c r="O104" s="167"/>
      <c r="P104" s="167"/>
      <c r="Q104" s="167"/>
      <c r="R104" s="167"/>
      <c r="S104" s="167"/>
    </row>
    <row r="105" spans="1:19" ht="17.25" customHeight="1" x14ac:dyDescent="0.2">
      <c r="A105" s="87" t="str">
        <f>Global!A105</f>
        <v>TERCER LUGAR</v>
      </c>
      <c r="B105" s="55"/>
      <c r="C105" s="55"/>
      <c r="D105" s="53"/>
      <c r="E105" s="268"/>
      <c r="F105" s="53"/>
      <c r="G105" s="268"/>
      <c r="H105" s="53"/>
      <c r="I105" s="57"/>
      <c r="J105" s="30"/>
      <c r="K105" s="167"/>
      <c r="L105" s="167"/>
      <c r="M105" s="167"/>
      <c r="N105" s="167"/>
      <c r="O105" s="167"/>
      <c r="P105" s="167"/>
      <c r="Q105" s="167"/>
      <c r="R105" s="167"/>
      <c r="S105" s="167"/>
    </row>
    <row r="106" spans="1:19" ht="17.25" customHeight="1" x14ac:dyDescent="0.2">
      <c r="A106" s="83" t="str">
        <f>Global!A106</f>
        <v>Puntos por Marcador Atinado</v>
      </c>
      <c r="B106" s="83"/>
      <c r="C106" s="93"/>
      <c r="D106" s="83"/>
      <c r="E106" s="94">
        <f>Global!E106</f>
        <v>1</v>
      </c>
      <c r="F106" s="53"/>
      <c r="G106" s="268"/>
      <c r="H106" s="53"/>
      <c r="I106" s="57"/>
      <c r="J106" s="30"/>
      <c r="K106" s="167"/>
      <c r="L106" s="167"/>
      <c r="M106" s="167"/>
      <c r="N106" s="167"/>
      <c r="O106" s="167"/>
      <c r="P106" s="167"/>
      <c r="Q106" s="167"/>
      <c r="R106" s="167"/>
      <c r="S106" s="167"/>
    </row>
    <row r="107" spans="1:19" ht="17.25" customHeight="1" x14ac:dyDescent="0.2">
      <c r="A107" s="83" t="str">
        <f>Global!A107</f>
        <v>Puntos por Ganador/Empate Atinado</v>
      </c>
      <c r="B107" s="83"/>
      <c r="C107" s="93"/>
      <c r="D107" s="85"/>
      <c r="E107" s="94">
        <f>Global!E107</f>
        <v>8</v>
      </c>
      <c r="F107" s="53"/>
      <c r="G107" s="268"/>
      <c r="H107" s="53"/>
      <c r="I107" s="57"/>
      <c r="J107" s="30"/>
      <c r="K107" s="167"/>
      <c r="L107" s="167"/>
      <c r="M107" s="167"/>
      <c r="N107" s="167"/>
      <c r="O107" s="167"/>
      <c r="P107" s="167"/>
      <c r="Q107" s="167"/>
      <c r="R107" s="167"/>
      <c r="S107" s="167"/>
    </row>
    <row r="108" spans="1:19" ht="17.25" customHeight="1" x14ac:dyDescent="0.2">
      <c r="A108" s="83" t="str">
        <f>Global!A108</f>
        <v>Puntos por Ganador y Diferencia de Goles Atinado</v>
      </c>
      <c r="B108" s="84"/>
      <c r="C108" s="84"/>
      <c r="D108" s="85"/>
      <c r="E108" s="94">
        <f>Global!E108</f>
        <v>1</v>
      </c>
      <c r="F108" s="53"/>
      <c r="G108" s="268"/>
      <c r="H108" s="53"/>
      <c r="I108" s="57"/>
      <c r="J108" s="30"/>
      <c r="K108" s="167"/>
      <c r="L108" s="167"/>
      <c r="M108" s="167"/>
      <c r="N108" s="167"/>
      <c r="O108" s="167"/>
      <c r="P108" s="167"/>
      <c r="Q108" s="167"/>
      <c r="R108" s="167"/>
      <c r="S108" s="167"/>
    </row>
    <row r="109" spans="1:19" ht="17.25" customHeight="1" x14ac:dyDescent="0.2">
      <c r="A109" s="83"/>
      <c r="B109" s="84"/>
      <c r="C109" s="84"/>
      <c r="D109" s="85"/>
      <c r="E109" s="94"/>
      <c r="F109" s="53"/>
      <c r="G109" s="268"/>
      <c r="H109" s="53"/>
      <c r="I109" s="57"/>
      <c r="J109" s="30"/>
      <c r="K109" s="167"/>
      <c r="L109" s="167"/>
      <c r="M109" s="167"/>
      <c r="N109" s="167"/>
      <c r="O109" s="167"/>
      <c r="P109" s="167"/>
      <c r="Q109" s="167"/>
      <c r="R109" s="167"/>
      <c r="S109" s="167"/>
    </row>
    <row r="110" spans="1:19" ht="17.25" customHeight="1" x14ac:dyDescent="0.2">
      <c r="A110" s="87" t="str">
        <f>Global!A110</f>
        <v>FINAL</v>
      </c>
      <c r="B110" s="55"/>
      <c r="C110" s="55"/>
      <c r="D110" s="53"/>
      <c r="E110" s="268"/>
      <c r="F110" s="53"/>
      <c r="G110" s="268"/>
      <c r="H110" s="53"/>
      <c r="I110" s="57"/>
      <c r="J110" s="30"/>
      <c r="K110" s="167"/>
      <c r="L110" s="167"/>
      <c r="M110" s="167"/>
      <c r="N110" s="167"/>
      <c r="O110" s="167"/>
      <c r="P110" s="167"/>
      <c r="Q110" s="167"/>
      <c r="R110" s="167"/>
      <c r="S110" s="167"/>
    </row>
    <row r="111" spans="1:19" ht="17.25" customHeight="1" x14ac:dyDescent="0.2">
      <c r="A111" s="83" t="str">
        <f>Global!A111</f>
        <v>Puntos por Marcador Atinado</v>
      </c>
      <c r="B111" s="83"/>
      <c r="C111" s="93"/>
      <c r="D111" s="83"/>
      <c r="E111" s="94">
        <f>Global!E111</f>
        <v>1</v>
      </c>
      <c r="F111" s="53"/>
      <c r="G111" s="268"/>
      <c r="H111" s="53"/>
      <c r="I111" s="57"/>
      <c r="J111" s="30"/>
      <c r="K111" s="167"/>
      <c r="L111" s="167"/>
      <c r="M111" s="167"/>
      <c r="N111" s="167"/>
      <c r="O111" s="167"/>
      <c r="P111" s="167"/>
      <c r="Q111" s="167"/>
      <c r="R111" s="167"/>
      <c r="S111" s="167"/>
    </row>
    <row r="112" spans="1:19" ht="17.25" customHeight="1" x14ac:dyDescent="0.2">
      <c r="A112" s="83" t="str">
        <f>Global!A112</f>
        <v>Puntos por Ganador/Empate Atinado</v>
      </c>
      <c r="B112" s="83"/>
      <c r="C112" s="93"/>
      <c r="D112" s="85"/>
      <c r="E112" s="94">
        <f>Global!E112</f>
        <v>10</v>
      </c>
      <c r="F112" s="53"/>
      <c r="G112" s="268"/>
      <c r="H112" s="53"/>
      <c r="I112" s="57"/>
      <c r="J112" s="30"/>
      <c r="K112" s="167"/>
      <c r="L112" s="167"/>
      <c r="M112" s="167"/>
      <c r="N112" s="167"/>
      <c r="O112" s="167"/>
      <c r="P112" s="167"/>
      <c r="Q112" s="167"/>
      <c r="R112" s="167"/>
      <c r="S112" s="167"/>
    </row>
    <row r="113" spans="1:19" ht="17.25" customHeight="1" x14ac:dyDescent="0.2">
      <c r="A113" s="83" t="str">
        <f>Global!A113</f>
        <v>Puntos por Ganador y Diferencia de Goles Atinado</v>
      </c>
      <c r="B113" s="84"/>
      <c r="C113" s="84"/>
      <c r="D113" s="85"/>
      <c r="E113" s="94">
        <f>Global!E113</f>
        <v>1</v>
      </c>
      <c r="F113" s="53"/>
      <c r="G113" s="268"/>
      <c r="H113" s="53"/>
      <c r="I113" s="57"/>
      <c r="J113" s="30"/>
      <c r="K113" s="167"/>
      <c r="L113" s="167"/>
      <c r="M113" s="167"/>
      <c r="N113" s="167"/>
      <c r="O113" s="167"/>
      <c r="P113" s="167"/>
      <c r="Q113" s="167"/>
      <c r="R113" s="167"/>
      <c r="S113" s="167"/>
    </row>
    <row r="114" spans="1:19" ht="17.25" customHeight="1" x14ac:dyDescent="0.2">
      <c r="A114" s="54"/>
      <c r="B114" s="55"/>
      <c r="C114" s="55"/>
      <c r="D114" s="53"/>
      <c r="E114" s="268"/>
      <c r="F114" s="53"/>
      <c r="G114" s="268"/>
      <c r="H114" s="53"/>
      <c r="I114" s="57"/>
      <c r="J114" s="30"/>
      <c r="K114" s="167"/>
      <c r="L114" s="167"/>
      <c r="M114" s="167"/>
      <c r="N114" s="167"/>
      <c r="O114" s="167"/>
      <c r="P114" s="167"/>
      <c r="Q114" s="167"/>
      <c r="R114" s="167"/>
      <c r="S114" s="167"/>
    </row>
    <row r="115" spans="1:19" ht="17.25" customHeight="1" x14ac:dyDescent="0.2">
      <c r="A115" s="54"/>
      <c r="B115" s="55"/>
      <c r="C115" s="55"/>
      <c r="D115" s="53"/>
      <c r="E115" s="268"/>
      <c r="F115" s="53"/>
      <c r="G115" s="268"/>
      <c r="H115" s="53"/>
      <c r="I115" s="57"/>
      <c r="J115" s="30"/>
      <c r="K115" s="167"/>
      <c r="L115" s="167"/>
      <c r="M115" s="167"/>
      <c r="N115" s="167"/>
      <c r="O115" s="167"/>
      <c r="P115" s="167"/>
      <c r="Q115" s="167"/>
      <c r="R115" s="167"/>
      <c r="S115" s="167"/>
    </row>
    <row r="116" spans="1:19" ht="17.25" customHeight="1" x14ac:dyDescent="0.2">
      <c r="A116" s="54"/>
      <c r="B116" s="55"/>
      <c r="C116" s="55"/>
      <c r="D116" s="53"/>
      <c r="E116" s="268"/>
      <c r="F116" s="53"/>
      <c r="G116" s="268"/>
      <c r="H116" s="53"/>
      <c r="I116" s="57"/>
      <c r="J116" s="30"/>
      <c r="K116" s="167"/>
      <c r="L116" s="167"/>
      <c r="M116" s="167"/>
      <c r="N116" s="167"/>
      <c r="O116" s="167"/>
      <c r="P116" s="167"/>
      <c r="Q116" s="167"/>
      <c r="R116" s="167"/>
      <c r="S116" s="167"/>
    </row>
    <row r="117" spans="1:19" ht="17.25" customHeight="1" x14ac:dyDescent="0.2">
      <c r="A117" s="54"/>
      <c r="B117" s="55"/>
      <c r="C117" s="55"/>
      <c r="D117" s="53"/>
      <c r="E117" s="268"/>
      <c r="F117" s="53"/>
      <c r="G117" s="268"/>
      <c r="H117" s="53"/>
      <c r="I117" s="57"/>
      <c r="J117" s="30"/>
      <c r="K117" s="167"/>
      <c r="L117" s="167"/>
      <c r="M117" s="167"/>
      <c r="N117" s="167"/>
      <c r="O117" s="167"/>
      <c r="P117" s="167"/>
      <c r="Q117" s="167"/>
      <c r="R117" s="167"/>
      <c r="S117" s="167"/>
    </row>
    <row r="118" spans="1:19" ht="17.25" customHeight="1" x14ac:dyDescent="0.2">
      <c r="A118" s="54"/>
      <c r="B118" s="55"/>
      <c r="C118" s="55"/>
      <c r="D118" s="53"/>
      <c r="E118" s="268"/>
      <c r="F118" s="53"/>
      <c r="G118" s="268"/>
      <c r="H118" s="53"/>
      <c r="I118" s="57"/>
      <c r="J118" s="30"/>
      <c r="K118" s="167"/>
      <c r="L118" s="167"/>
      <c r="M118" s="167"/>
      <c r="N118" s="167"/>
      <c r="O118" s="167"/>
      <c r="P118" s="167"/>
      <c r="Q118" s="167"/>
      <c r="R118" s="167"/>
      <c r="S118" s="167"/>
    </row>
    <row r="119" spans="1:19" ht="17.25" customHeight="1" x14ac:dyDescent="0.2">
      <c r="A119" s="54"/>
      <c r="B119" s="55"/>
      <c r="C119" s="55"/>
      <c r="D119" s="53"/>
      <c r="E119" s="268"/>
      <c r="F119" s="53"/>
      <c r="G119" s="268"/>
      <c r="H119" s="53"/>
      <c r="I119" s="57"/>
      <c r="J119" s="30"/>
      <c r="K119" s="167"/>
      <c r="L119" s="167"/>
      <c r="M119" s="167"/>
      <c r="N119" s="167"/>
      <c r="O119" s="167"/>
      <c r="P119" s="167"/>
      <c r="Q119" s="167"/>
      <c r="R119" s="167"/>
      <c r="S119" s="167"/>
    </row>
    <row r="120" spans="1:19" ht="17.25" customHeight="1" x14ac:dyDescent="0.2">
      <c r="A120" s="54"/>
      <c r="B120" s="55"/>
      <c r="C120" s="55"/>
      <c r="D120" s="53"/>
      <c r="E120" s="268"/>
      <c r="F120" s="53"/>
      <c r="G120" s="268"/>
      <c r="H120" s="53"/>
      <c r="I120" s="57"/>
      <c r="J120" s="30"/>
      <c r="K120" s="167"/>
      <c r="L120" s="167"/>
      <c r="M120" s="167"/>
      <c r="N120" s="167"/>
      <c r="O120" s="167"/>
      <c r="P120" s="167"/>
      <c r="Q120" s="167"/>
      <c r="R120" s="167"/>
      <c r="S120" s="167"/>
    </row>
  </sheetData>
  <sheetProtection sheet="1" objects="1" scenarios="1"/>
  <mergeCells count="3">
    <mergeCell ref="A1:N1"/>
    <mergeCell ref="B3:D3"/>
    <mergeCell ref="B4:D4"/>
  </mergeCells>
  <dataValidations count="1">
    <dataValidation type="whole" allowBlank="1" showInputMessage="1" showErrorMessage="1" sqref="E3:E85 E114:E120 E89:E90 E94:E95 E99:E100 E104:E105 E110" xr:uid="{42C02B0B-493F-451E-BBDA-90C6641BC18E}">
      <formula1>0</formula1>
      <formula2>20</formula2>
    </dataValidation>
  </dataValidations>
  <hyperlinks>
    <hyperlink ref="A1:N1" location="Global!A1" display="Quiniela Mundial 2010" xr:uid="{1B637EA9-67FC-4F44-BE7C-5F28160CAD7C}"/>
  </hyperlinks>
  <pageMargins left="0.7" right="0.7" top="0.75" bottom="0.75" header="0.3" footer="0.3"/>
  <pageSetup orientation="portrait"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Sheet50"/>
  <dimension ref="A1:S120"/>
  <sheetViews>
    <sheetView workbookViewId="0">
      <selection activeCell="A2" sqref="A1:N1048576"/>
    </sheetView>
  </sheetViews>
  <sheetFormatPr defaultColWidth="9.140625" defaultRowHeight="17.25" customHeight="1" x14ac:dyDescent="0.2"/>
  <cols>
    <col min="1" max="1" width="12" style="270" customWidth="1"/>
    <col min="2" max="2" width="10.7109375" style="271" customWidth="1"/>
    <col min="3" max="3" width="6.85546875" style="271" bestFit="1" customWidth="1"/>
    <col min="4" max="4" width="12.42578125" style="157" customWidth="1"/>
    <col min="5" max="5" width="3.7109375" style="272" customWidth="1"/>
    <col min="6" max="6" width="5.42578125" style="157" customWidth="1"/>
    <col min="7" max="7" width="3.85546875" style="272" customWidth="1"/>
    <col min="8" max="8" width="13" style="157" customWidth="1"/>
    <col min="9" max="9" width="5.85546875" style="273" customWidth="1"/>
    <col min="10" max="10" width="3" style="10" customWidth="1"/>
    <col min="11" max="11" width="5" style="274" customWidth="1"/>
    <col min="12" max="12" width="5.28515625" style="274" customWidth="1"/>
    <col min="13" max="13" width="6.5703125" style="275" customWidth="1"/>
    <col min="14" max="14" width="7.7109375" style="10" bestFit="1" customWidth="1"/>
    <col min="15" max="16384" width="9.140625" style="157"/>
  </cols>
  <sheetData>
    <row r="1" spans="1:19" ht="26.25" customHeight="1" x14ac:dyDescent="0.35">
      <c r="A1" s="352" t="s">
        <v>82</v>
      </c>
      <c r="B1" s="352"/>
      <c r="C1" s="352"/>
      <c r="D1" s="352"/>
      <c r="E1" s="352"/>
      <c r="F1" s="352"/>
      <c r="G1" s="352"/>
      <c r="H1" s="352"/>
      <c r="I1" s="352"/>
      <c r="J1" s="352"/>
      <c r="K1" s="352"/>
      <c r="L1" s="352"/>
      <c r="M1" s="352"/>
      <c r="N1" s="352"/>
      <c r="O1" s="161"/>
      <c r="P1" s="161"/>
      <c r="Q1" s="161"/>
      <c r="R1" s="161"/>
      <c r="S1" s="161"/>
    </row>
    <row r="2" spans="1:19" ht="12.75" customHeight="1" x14ac:dyDescent="0.3">
      <c r="A2" s="28"/>
      <c r="B2" s="28"/>
      <c r="C2" s="28"/>
      <c r="D2" s="28"/>
      <c r="E2" s="1"/>
      <c r="F2" s="28"/>
      <c r="G2" s="1"/>
      <c r="H2" s="28"/>
      <c r="I2" s="28"/>
      <c r="J2" s="28"/>
      <c r="K2" s="33"/>
      <c r="L2" s="33"/>
      <c r="M2" s="28"/>
      <c r="N2" s="28"/>
      <c r="O2" s="161"/>
      <c r="P2" s="161"/>
      <c r="Q2" s="161"/>
      <c r="R2" s="161"/>
      <c r="S2" s="161"/>
    </row>
    <row r="3" spans="1:19" ht="17.25" customHeight="1" x14ac:dyDescent="0.2">
      <c r="A3" s="191" t="s">
        <v>17</v>
      </c>
      <c r="B3" s="353" t="s">
        <v>201</v>
      </c>
      <c r="C3" s="353"/>
      <c r="D3" s="353"/>
      <c r="E3" s="192"/>
      <c r="F3" s="193"/>
      <c r="G3" s="192"/>
      <c r="H3" s="194"/>
      <c r="I3" s="195"/>
      <c r="J3" s="29"/>
      <c r="K3" s="34"/>
      <c r="L3" s="34"/>
      <c r="M3" s="196"/>
      <c r="N3" s="29"/>
      <c r="O3" s="161"/>
      <c r="P3" s="161"/>
      <c r="Q3" s="161"/>
      <c r="R3" s="161"/>
      <c r="S3" s="161"/>
    </row>
    <row r="4" spans="1:19" ht="17.25" customHeight="1" thickBot="1" x14ac:dyDescent="0.25">
      <c r="A4" s="197" t="s">
        <v>18</v>
      </c>
      <c r="B4" s="354" t="s">
        <v>200</v>
      </c>
      <c r="C4" s="354"/>
      <c r="D4" s="354"/>
      <c r="E4" s="192"/>
      <c r="F4" s="196"/>
      <c r="G4" s="192"/>
      <c r="H4" s="196"/>
      <c r="I4" s="195"/>
      <c r="J4" s="29"/>
      <c r="K4" s="198"/>
      <c r="L4" s="198"/>
      <c r="M4" s="199"/>
      <c r="N4" s="29"/>
      <c r="O4" s="161"/>
      <c r="P4" s="161"/>
      <c r="Q4" s="161"/>
      <c r="R4" s="161"/>
      <c r="S4" s="161"/>
    </row>
    <row r="5" spans="1:19" ht="17.25" customHeight="1" thickBot="1" x14ac:dyDescent="0.25">
      <c r="A5" s="197"/>
      <c r="B5" s="200"/>
      <c r="C5" s="200"/>
      <c r="D5" s="201"/>
      <c r="E5" s="192"/>
      <c r="F5" s="196"/>
      <c r="G5" s="192"/>
      <c r="H5" s="196"/>
      <c r="I5" s="195"/>
      <c r="J5" s="29"/>
      <c r="K5" s="202" t="s">
        <v>19</v>
      </c>
      <c r="L5" s="203"/>
      <c r="M5" s="204"/>
      <c r="N5" s="29"/>
      <c r="O5" s="161"/>
      <c r="P5" s="161"/>
      <c r="Q5" s="161"/>
      <c r="R5" s="161"/>
      <c r="S5" s="161"/>
    </row>
    <row r="6" spans="1:19" s="168" customFormat="1" ht="34.5" customHeight="1" thickBot="1" x14ac:dyDescent="0.25">
      <c r="A6" s="205" t="s">
        <v>0</v>
      </c>
      <c r="B6" s="206" t="s">
        <v>1</v>
      </c>
      <c r="C6" s="206" t="s">
        <v>25</v>
      </c>
      <c r="D6" s="207" t="s">
        <v>2</v>
      </c>
      <c r="E6" s="208"/>
      <c r="F6" s="209" t="s">
        <v>20</v>
      </c>
      <c r="G6" s="208"/>
      <c r="H6" s="209" t="s">
        <v>3</v>
      </c>
      <c r="I6" s="209" t="s">
        <v>21</v>
      </c>
      <c r="J6" s="210"/>
      <c r="K6" s="211" t="s">
        <v>109</v>
      </c>
      <c r="L6" s="211" t="s">
        <v>112</v>
      </c>
      <c r="M6" s="212" t="s">
        <v>110</v>
      </c>
      <c r="N6" s="213" t="s">
        <v>111</v>
      </c>
      <c r="O6" s="165"/>
      <c r="P6" s="165"/>
      <c r="Q6" s="165"/>
      <c r="R6" s="165"/>
      <c r="S6" s="165"/>
    </row>
    <row r="7" spans="1:19" ht="17.25" customHeight="1" thickBot="1" x14ac:dyDescent="0.25">
      <c r="A7" s="214" t="str">
        <f>Global!A7</f>
        <v>GRUPO A (Group A)</v>
      </c>
      <c r="B7" s="215"/>
      <c r="C7" s="216"/>
      <c r="D7" s="215"/>
      <c r="E7" s="217"/>
      <c r="F7" s="215"/>
      <c r="G7" s="217"/>
      <c r="H7" s="215"/>
      <c r="I7" s="218"/>
      <c r="J7" s="77"/>
      <c r="K7" s="219"/>
      <c r="L7" s="219"/>
      <c r="M7" s="220"/>
      <c r="N7" s="221"/>
      <c r="O7" s="161"/>
      <c r="P7" s="161"/>
      <c r="Q7" s="161"/>
      <c r="R7" s="161"/>
      <c r="S7" s="161"/>
    </row>
    <row r="8" spans="1:19" s="158" customFormat="1" ht="30.95" customHeight="1" thickBot="1" x14ac:dyDescent="0.25">
      <c r="A8" s="276">
        <f>Global!A8</f>
        <v>44885</v>
      </c>
      <c r="B8" s="277">
        <f>Global!B8</f>
        <v>0.41666666666666669</v>
      </c>
      <c r="C8" s="278">
        <f>Global!C8</f>
        <v>1</v>
      </c>
      <c r="D8" s="279" t="str">
        <f>Global!D8</f>
        <v>Qatar</v>
      </c>
      <c r="E8" s="280">
        <v>0</v>
      </c>
      <c r="F8" s="281" t="s">
        <v>4</v>
      </c>
      <c r="G8" s="280">
        <v>1</v>
      </c>
      <c r="H8" s="282" t="str">
        <f>Global!H8</f>
        <v>Ecuador</v>
      </c>
      <c r="I8" s="283" t="str">
        <f t="shared" ref="I8:I13" si="0">IF(OR(E8="",G8=""),"",IF(E8&gt;G8,"L",IF(G8&gt;E8,"V","E")))</f>
        <v>V</v>
      </c>
      <c r="J8" s="284"/>
      <c r="K8" s="285">
        <f>IF(Global!E8="","",Global!E8)</f>
        <v>0</v>
      </c>
      <c r="L8" s="285">
        <f>IF(Global!G8="","",Global!G8)</f>
        <v>2</v>
      </c>
      <c r="M8" s="286" t="str">
        <f t="shared" ref="M8:M71" si="1">IF(OR(K8="",L8=""),"",IF(K8&gt;L8,"L",IF(L8&gt;K8,"V","E")))</f>
        <v>V</v>
      </c>
      <c r="N8" s="287">
        <f t="shared" ref="N8:N13" si="2">IF(M8="","",IF(AND(E8=K8,L8=G8),GPOSPuntosPorMarcador,0)+IF(M8=I8,GPOSPuntosPorGanador,0)+IF(E8-G8=K8-L8,GPOSPuntosPorDiferencia,0))</f>
        <v>1</v>
      </c>
      <c r="O8" s="166"/>
      <c r="P8" s="166"/>
      <c r="Q8" s="166"/>
      <c r="R8" s="166"/>
      <c r="S8" s="166"/>
    </row>
    <row r="9" spans="1:19" s="158" customFormat="1" ht="30.95" customHeight="1" thickBot="1" x14ac:dyDescent="0.25">
      <c r="A9" s="276">
        <f>Global!A9</f>
        <v>44886</v>
      </c>
      <c r="B9" s="288">
        <f>Global!B9</f>
        <v>0.41666666666666669</v>
      </c>
      <c r="C9" s="289">
        <f>Global!C9</f>
        <v>2</v>
      </c>
      <c r="D9" s="290" t="str">
        <f>Global!D9</f>
        <v>Senegal</v>
      </c>
      <c r="E9" s="291">
        <v>1</v>
      </c>
      <c r="F9" s="292" t="s">
        <v>4</v>
      </c>
      <c r="G9" s="291">
        <v>2</v>
      </c>
      <c r="H9" s="293" t="str">
        <f>Global!H9</f>
        <v>Holanda (Holland)</v>
      </c>
      <c r="I9" s="283" t="str">
        <f t="shared" si="0"/>
        <v>V</v>
      </c>
      <c r="J9" s="284"/>
      <c r="K9" s="285">
        <f>IF(Global!E9="","",Global!E9)</f>
        <v>0</v>
      </c>
      <c r="L9" s="285">
        <f>IF(Global!G9="","",Global!G9)</f>
        <v>2</v>
      </c>
      <c r="M9" s="294" t="str">
        <f t="shared" si="1"/>
        <v>V</v>
      </c>
      <c r="N9" s="287">
        <f t="shared" si="2"/>
        <v>1</v>
      </c>
      <c r="O9" s="166"/>
      <c r="P9" s="166"/>
      <c r="Q9" s="166"/>
      <c r="R9" s="166"/>
      <c r="S9" s="166"/>
    </row>
    <row r="10" spans="1:19" s="158" customFormat="1" ht="30.95" customHeight="1" thickBot="1" x14ac:dyDescent="0.25">
      <c r="A10" s="276">
        <f>Global!A10</f>
        <v>44890</v>
      </c>
      <c r="B10" s="288">
        <f>Global!B10</f>
        <v>0.29166666666666669</v>
      </c>
      <c r="C10" s="289">
        <f>Global!C10</f>
        <v>17</v>
      </c>
      <c r="D10" s="290" t="str">
        <f>Global!D10</f>
        <v>Qatar</v>
      </c>
      <c r="E10" s="291">
        <v>0</v>
      </c>
      <c r="F10" s="292" t="s">
        <v>4</v>
      </c>
      <c r="G10" s="291">
        <v>0</v>
      </c>
      <c r="H10" s="293" t="str">
        <f>Global!H10</f>
        <v>Senegal</v>
      </c>
      <c r="I10" s="283" t="str">
        <f t="shared" si="0"/>
        <v>E</v>
      </c>
      <c r="J10" s="284"/>
      <c r="K10" s="285">
        <f>IF(Global!E10="","",Global!E10)</f>
        <v>1</v>
      </c>
      <c r="L10" s="285">
        <f>IF(Global!G10="","",Global!G10)</f>
        <v>3</v>
      </c>
      <c r="M10" s="295" t="str">
        <f t="shared" si="1"/>
        <v>V</v>
      </c>
      <c r="N10" s="287">
        <f t="shared" si="2"/>
        <v>0</v>
      </c>
      <c r="O10" s="166"/>
      <c r="P10" s="166"/>
      <c r="Q10" s="166"/>
      <c r="R10" s="166"/>
      <c r="S10" s="166"/>
    </row>
    <row r="11" spans="1:19" s="158" customFormat="1" ht="30.95" customHeight="1" thickBot="1" x14ac:dyDescent="0.25">
      <c r="A11" s="276">
        <f>Global!A11</f>
        <v>44890</v>
      </c>
      <c r="B11" s="288">
        <f>Global!B11</f>
        <v>0.41666666666666669</v>
      </c>
      <c r="C11" s="289">
        <f>Global!C11</f>
        <v>18</v>
      </c>
      <c r="D11" s="290" t="str">
        <f>Global!D11</f>
        <v>Holanda (Holland)</v>
      </c>
      <c r="E11" s="291">
        <v>1</v>
      </c>
      <c r="F11" s="292" t="s">
        <v>4</v>
      </c>
      <c r="G11" s="291">
        <v>1</v>
      </c>
      <c r="H11" s="293" t="str">
        <f>Global!H11</f>
        <v>Ecuador</v>
      </c>
      <c r="I11" s="283" t="str">
        <f t="shared" si="0"/>
        <v>E</v>
      </c>
      <c r="J11" s="284"/>
      <c r="K11" s="285">
        <f>IF(Global!E11="","",Global!E11)</f>
        <v>1</v>
      </c>
      <c r="L11" s="285">
        <f>IF(Global!G11="","",Global!G11)</f>
        <v>1</v>
      </c>
      <c r="M11" s="296" t="str">
        <f t="shared" si="1"/>
        <v>E</v>
      </c>
      <c r="N11" s="287">
        <f t="shared" si="2"/>
        <v>3</v>
      </c>
      <c r="O11" s="166"/>
      <c r="P11" s="166"/>
      <c r="Q11" s="166"/>
      <c r="R11" s="166"/>
      <c r="S11" s="166"/>
    </row>
    <row r="12" spans="1:19" s="158" customFormat="1" ht="30.95" customHeight="1" thickBot="1" x14ac:dyDescent="0.25">
      <c r="A12" s="276">
        <f>Global!A12</f>
        <v>44894</v>
      </c>
      <c r="B12" s="288">
        <f>Global!B12</f>
        <v>0.375</v>
      </c>
      <c r="C12" s="289">
        <f>Global!C12</f>
        <v>33</v>
      </c>
      <c r="D12" s="290" t="str">
        <f>Global!D12</f>
        <v>Holanda (Holland)</v>
      </c>
      <c r="E12" s="291">
        <v>2</v>
      </c>
      <c r="F12" s="292" t="s">
        <v>4</v>
      </c>
      <c r="G12" s="291">
        <v>0</v>
      </c>
      <c r="H12" s="293" t="str">
        <f>Global!H12</f>
        <v>Qatar</v>
      </c>
      <c r="I12" s="283" t="str">
        <f t="shared" si="0"/>
        <v>L</v>
      </c>
      <c r="J12" s="284"/>
      <c r="K12" s="285">
        <f>IF(Global!E12="","",Global!E12)</f>
        <v>2</v>
      </c>
      <c r="L12" s="285">
        <f>IF(Global!G12="","",Global!G12)</f>
        <v>0</v>
      </c>
      <c r="M12" s="296" t="str">
        <f t="shared" si="1"/>
        <v>L</v>
      </c>
      <c r="N12" s="287">
        <f t="shared" si="2"/>
        <v>3</v>
      </c>
      <c r="O12" s="166"/>
      <c r="P12" s="166"/>
      <c r="Q12" s="166"/>
      <c r="R12" s="166"/>
      <c r="S12" s="166"/>
    </row>
    <row r="13" spans="1:19" s="158" customFormat="1" ht="30.95" customHeight="1" thickBot="1" x14ac:dyDescent="0.25">
      <c r="A13" s="276">
        <f>Global!A13</f>
        <v>44894</v>
      </c>
      <c r="B13" s="288">
        <f>Global!B13</f>
        <v>0.375</v>
      </c>
      <c r="C13" s="289">
        <f>Global!C13</f>
        <v>34</v>
      </c>
      <c r="D13" s="290" t="str">
        <f>Global!D13</f>
        <v>Ecuador</v>
      </c>
      <c r="E13" s="291">
        <v>3</v>
      </c>
      <c r="F13" s="292" t="s">
        <v>4</v>
      </c>
      <c r="G13" s="291">
        <v>1</v>
      </c>
      <c r="H13" s="293" t="str">
        <f>Global!H13</f>
        <v>Senegal</v>
      </c>
      <c r="I13" s="283" t="str">
        <f t="shared" si="0"/>
        <v>L</v>
      </c>
      <c r="J13" s="284"/>
      <c r="K13" s="285">
        <f>IF(Global!E13="","",Global!E13)</f>
        <v>1</v>
      </c>
      <c r="L13" s="285">
        <f>IF(Global!G13="","",Global!G13)</f>
        <v>2</v>
      </c>
      <c r="M13" s="296" t="str">
        <f t="shared" si="1"/>
        <v>V</v>
      </c>
      <c r="N13" s="287">
        <f t="shared" si="2"/>
        <v>0</v>
      </c>
      <c r="O13" s="166"/>
      <c r="P13" s="166"/>
      <c r="Q13" s="166"/>
      <c r="R13" s="166"/>
      <c r="S13" s="166"/>
    </row>
    <row r="14" spans="1:19" s="158" customFormat="1" ht="17.25" customHeight="1" thickBot="1" x14ac:dyDescent="0.25">
      <c r="A14" s="297" t="str">
        <f>Global!A14</f>
        <v>GRUPO B (Group B)</v>
      </c>
      <c r="B14" s="298"/>
      <c r="C14" s="299"/>
      <c r="D14" s="298"/>
      <c r="E14" s="300"/>
      <c r="F14" s="298"/>
      <c r="G14" s="300"/>
      <c r="H14" s="298"/>
      <c r="I14" s="301"/>
      <c r="J14" s="117"/>
      <c r="K14" s="302"/>
      <c r="L14" s="302"/>
      <c r="M14" s="303" t="str">
        <f t="shared" si="1"/>
        <v/>
      </c>
      <c r="N14" s="304"/>
      <c r="O14" s="166"/>
      <c r="P14" s="166"/>
      <c r="Q14" s="166"/>
      <c r="R14" s="166"/>
      <c r="S14" s="166"/>
    </row>
    <row r="15" spans="1:19" s="158" customFormat="1" ht="30.95" customHeight="1" thickBot="1" x14ac:dyDescent="0.25">
      <c r="A15" s="276">
        <f>Global!A15</f>
        <v>44886</v>
      </c>
      <c r="B15" s="305">
        <f>Global!B15</f>
        <v>0.29166666666666669</v>
      </c>
      <c r="C15" s="278">
        <f>Global!C15</f>
        <v>3</v>
      </c>
      <c r="D15" s="279" t="str">
        <f>Global!D15</f>
        <v>Inglaterra (England)</v>
      </c>
      <c r="E15" s="280">
        <v>1</v>
      </c>
      <c r="F15" s="281" t="s">
        <v>4</v>
      </c>
      <c r="G15" s="280">
        <v>0</v>
      </c>
      <c r="H15" s="282" t="str">
        <f>Global!H15</f>
        <v>Irán</v>
      </c>
      <c r="I15" s="283" t="str">
        <f t="shared" ref="I15:I20" si="3">IF(OR(E15="",G15=""),"",IF(E15&gt;G15,"L",IF(G15&gt;E15,"V","E")))</f>
        <v>L</v>
      </c>
      <c r="J15" s="284"/>
      <c r="K15" s="285">
        <f>IF(Global!E15="","",Global!E15)</f>
        <v>6</v>
      </c>
      <c r="L15" s="285">
        <f>IF(Global!G15="","",Global!G15)</f>
        <v>2</v>
      </c>
      <c r="M15" s="296" t="str">
        <f t="shared" si="1"/>
        <v>L</v>
      </c>
      <c r="N15" s="287">
        <f t="shared" ref="N15:N20" si="4">IF(M15="","",IF(AND(E15=K15,L15=G15),GPOSPuntosPorMarcador,0)+IF(M15=I15,GPOSPuntosPorGanador,0)+IF(E15-G15=K15-L15,GPOSPuntosPorDiferencia,0))</f>
        <v>1</v>
      </c>
      <c r="O15" s="166"/>
      <c r="P15" s="166"/>
      <c r="Q15" s="166"/>
      <c r="R15" s="166"/>
      <c r="S15" s="166"/>
    </row>
    <row r="16" spans="1:19" s="158" customFormat="1" ht="30.95" customHeight="1" thickBot="1" x14ac:dyDescent="0.25">
      <c r="A16" s="276">
        <f>Global!A16</f>
        <v>44886</v>
      </c>
      <c r="B16" s="306">
        <f>Global!B16</f>
        <v>0.54166666666666663</v>
      </c>
      <c r="C16" s="289">
        <f>Global!C16</f>
        <v>4</v>
      </c>
      <c r="D16" s="290" t="str">
        <f>Global!D16</f>
        <v>Estados Unidos (USA)</v>
      </c>
      <c r="E16" s="291">
        <v>2</v>
      </c>
      <c r="F16" s="292" t="s">
        <v>4</v>
      </c>
      <c r="G16" s="291">
        <v>2</v>
      </c>
      <c r="H16" s="293" t="str">
        <f>Global!H16</f>
        <v>Gales (Wales)</v>
      </c>
      <c r="I16" s="283" t="str">
        <f t="shared" si="3"/>
        <v>E</v>
      </c>
      <c r="J16" s="284"/>
      <c r="K16" s="285">
        <f>IF(Global!E16="","",Global!E16)</f>
        <v>1</v>
      </c>
      <c r="L16" s="285">
        <f>IF(Global!G16="","",Global!G16)</f>
        <v>1</v>
      </c>
      <c r="M16" s="296" t="str">
        <f t="shared" si="1"/>
        <v>E</v>
      </c>
      <c r="N16" s="287">
        <f t="shared" si="4"/>
        <v>2</v>
      </c>
      <c r="O16" s="166"/>
      <c r="P16" s="166"/>
      <c r="Q16" s="166"/>
      <c r="R16" s="166"/>
      <c r="S16" s="166"/>
    </row>
    <row r="17" spans="1:19" s="158" customFormat="1" ht="30.95" customHeight="1" thickBot="1" x14ac:dyDescent="0.25">
      <c r="A17" s="276">
        <f>Global!A17</f>
        <v>44890</v>
      </c>
      <c r="B17" s="306">
        <f>Global!B17</f>
        <v>0.54166666666666663</v>
      </c>
      <c r="C17" s="289">
        <f>Global!C17</f>
        <v>19</v>
      </c>
      <c r="D17" s="290" t="str">
        <f>Global!D17</f>
        <v>Inglaterra (England)</v>
      </c>
      <c r="E17" s="291">
        <v>0</v>
      </c>
      <c r="F17" s="292" t="s">
        <v>4</v>
      </c>
      <c r="G17" s="291">
        <v>1</v>
      </c>
      <c r="H17" s="293" t="str">
        <f>Global!H17</f>
        <v>Estados Unidos (USA)</v>
      </c>
      <c r="I17" s="283" t="str">
        <f t="shared" si="3"/>
        <v>V</v>
      </c>
      <c r="J17" s="284"/>
      <c r="K17" s="285">
        <f>IF(Global!E17="","",Global!E17)</f>
        <v>0</v>
      </c>
      <c r="L17" s="285">
        <f>IF(Global!G17="","",Global!G17)</f>
        <v>0</v>
      </c>
      <c r="M17" s="296" t="str">
        <f t="shared" si="1"/>
        <v>E</v>
      </c>
      <c r="N17" s="287">
        <f t="shared" si="4"/>
        <v>0</v>
      </c>
      <c r="O17" s="166"/>
      <c r="P17" s="166"/>
      <c r="Q17" s="166"/>
      <c r="R17" s="166"/>
      <c r="S17" s="166"/>
    </row>
    <row r="18" spans="1:19" s="158" customFormat="1" ht="30.95" customHeight="1" thickBot="1" x14ac:dyDescent="0.25">
      <c r="A18" s="276">
        <f>Global!A18</f>
        <v>44890</v>
      </c>
      <c r="B18" s="306">
        <f>Global!B18</f>
        <v>0.16666666666666666</v>
      </c>
      <c r="C18" s="289">
        <f>Global!C18</f>
        <v>20</v>
      </c>
      <c r="D18" s="290" t="str">
        <f>Global!D18</f>
        <v>Gales (Wales)</v>
      </c>
      <c r="E18" s="291">
        <v>2</v>
      </c>
      <c r="F18" s="292" t="s">
        <v>4</v>
      </c>
      <c r="G18" s="291">
        <v>0</v>
      </c>
      <c r="H18" s="293" t="str">
        <f>Global!H18</f>
        <v>Irán</v>
      </c>
      <c r="I18" s="283" t="str">
        <f t="shared" si="3"/>
        <v>L</v>
      </c>
      <c r="J18" s="284"/>
      <c r="K18" s="285">
        <f>IF(Global!E18="","",Global!E18)</f>
        <v>0</v>
      </c>
      <c r="L18" s="285">
        <f>IF(Global!G18="","",Global!G18)</f>
        <v>2</v>
      </c>
      <c r="M18" s="296" t="str">
        <f t="shared" si="1"/>
        <v>V</v>
      </c>
      <c r="N18" s="287">
        <f t="shared" si="4"/>
        <v>0</v>
      </c>
      <c r="O18" s="166"/>
      <c r="P18" s="166"/>
      <c r="Q18" s="166"/>
      <c r="R18" s="166"/>
      <c r="S18" s="166"/>
    </row>
    <row r="19" spans="1:19" s="158" customFormat="1" ht="30.95" customHeight="1" thickBot="1" x14ac:dyDescent="0.25">
      <c r="A19" s="276">
        <f>Global!A19</f>
        <v>44894</v>
      </c>
      <c r="B19" s="306">
        <f>Global!B19</f>
        <v>0.54166666666666663</v>
      </c>
      <c r="C19" s="289">
        <f>Global!C19</f>
        <v>35</v>
      </c>
      <c r="D19" s="290" t="str">
        <f>Global!D19</f>
        <v>Gales (Wales)</v>
      </c>
      <c r="E19" s="291">
        <v>1</v>
      </c>
      <c r="F19" s="292" t="s">
        <v>4</v>
      </c>
      <c r="G19" s="291">
        <v>2</v>
      </c>
      <c r="H19" s="293" t="str">
        <f>Global!H19</f>
        <v>Inglaterra (England)</v>
      </c>
      <c r="I19" s="283" t="str">
        <f t="shared" si="3"/>
        <v>V</v>
      </c>
      <c r="J19" s="284"/>
      <c r="K19" s="285">
        <f>IF(Global!E19="","",Global!E19)</f>
        <v>0</v>
      </c>
      <c r="L19" s="285">
        <f>IF(Global!G19="","",Global!G19)</f>
        <v>3</v>
      </c>
      <c r="M19" s="296" t="str">
        <f t="shared" si="1"/>
        <v>V</v>
      </c>
      <c r="N19" s="287">
        <f t="shared" si="4"/>
        <v>1</v>
      </c>
      <c r="O19" s="166"/>
      <c r="P19" s="166"/>
      <c r="Q19" s="166"/>
      <c r="R19" s="166"/>
      <c r="S19" s="166"/>
    </row>
    <row r="20" spans="1:19" s="158" customFormat="1" ht="30.95" customHeight="1" thickBot="1" x14ac:dyDescent="0.25">
      <c r="A20" s="276">
        <f>Global!A20</f>
        <v>44894</v>
      </c>
      <c r="B20" s="306">
        <f>Global!B20</f>
        <v>0.54166666666666663</v>
      </c>
      <c r="C20" s="289">
        <f>Global!C20</f>
        <v>36</v>
      </c>
      <c r="D20" s="290" t="str">
        <f>Global!D20</f>
        <v>Irán</v>
      </c>
      <c r="E20" s="291">
        <v>0</v>
      </c>
      <c r="F20" s="292" t="s">
        <v>4</v>
      </c>
      <c r="G20" s="291">
        <v>1</v>
      </c>
      <c r="H20" s="293" t="str">
        <f>Global!H20</f>
        <v>Estados Unidos (USA)</v>
      </c>
      <c r="I20" s="283" t="str">
        <f t="shared" si="3"/>
        <v>V</v>
      </c>
      <c r="J20" s="284"/>
      <c r="K20" s="285">
        <f>IF(Global!E20="","",Global!E20)</f>
        <v>0</v>
      </c>
      <c r="L20" s="285">
        <f>IF(Global!G20="","",Global!G20)</f>
        <v>1</v>
      </c>
      <c r="M20" s="296" t="str">
        <f t="shared" si="1"/>
        <v>V</v>
      </c>
      <c r="N20" s="287">
        <f t="shared" si="4"/>
        <v>3</v>
      </c>
      <c r="O20" s="166"/>
      <c r="P20" s="166"/>
      <c r="Q20" s="166"/>
      <c r="R20" s="166"/>
      <c r="S20" s="166"/>
    </row>
    <row r="21" spans="1:19" s="158" customFormat="1" ht="17.25" customHeight="1" thickBot="1" x14ac:dyDescent="0.25">
      <c r="A21" s="297" t="str">
        <f>Global!A21</f>
        <v>GRUPO C (Group C)</v>
      </c>
      <c r="B21" s="298"/>
      <c r="C21" s="299"/>
      <c r="D21" s="298"/>
      <c r="E21" s="300"/>
      <c r="F21" s="298"/>
      <c r="G21" s="300"/>
      <c r="H21" s="298"/>
      <c r="I21" s="301"/>
      <c r="J21" s="117"/>
      <c r="K21" s="302"/>
      <c r="L21" s="302"/>
      <c r="M21" s="303" t="str">
        <f t="shared" si="1"/>
        <v/>
      </c>
      <c r="N21" s="304"/>
      <c r="O21" s="166"/>
      <c r="P21" s="166"/>
      <c r="Q21" s="166"/>
      <c r="R21" s="166"/>
      <c r="S21" s="166"/>
    </row>
    <row r="22" spans="1:19" s="158" customFormat="1" ht="30.95" customHeight="1" thickBot="1" x14ac:dyDescent="0.25">
      <c r="A22" s="276">
        <f>Global!A22</f>
        <v>44887</v>
      </c>
      <c r="B22" s="305">
        <f>Global!B22</f>
        <v>0.16666666666666666</v>
      </c>
      <c r="C22" s="278">
        <f>Global!C22</f>
        <v>5</v>
      </c>
      <c r="D22" s="279" t="str">
        <f>Global!D22</f>
        <v>Argentina</v>
      </c>
      <c r="E22" s="280">
        <v>4</v>
      </c>
      <c r="F22" s="281" t="s">
        <v>4</v>
      </c>
      <c r="G22" s="280">
        <v>0</v>
      </c>
      <c r="H22" s="282" t="str">
        <f>Global!H22</f>
        <v>A. Saudita (Saudi A.)</v>
      </c>
      <c r="I22" s="283" t="str">
        <f t="shared" ref="I22:I27" si="5">IF(OR(E22="",G22=""),"",IF(E22&gt;G22,"L",IF(G22&gt;E22,"V","E")))</f>
        <v>L</v>
      </c>
      <c r="J22" s="284"/>
      <c r="K22" s="285">
        <f>IF(Global!E22="","",Global!E22)</f>
        <v>1</v>
      </c>
      <c r="L22" s="285">
        <f>IF(Global!G22="","",Global!G22)</f>
        <v>2</v>
      </c>
      <c r="M22" s="296" t="str">
        <f t="shared" si="1"/>
        <v>V</v>
      </c>
      <c r="N22" s="287">
        <f t="shared" ref="N22:N27" si="6">IF(M22="","",IF(AND(E22=K22,L22=G22),GPOSPuntosPorMarcador,0)+IF(M22=I22,GPOSPuntosPorGanador,0)+IF(E22-G22=K22-L22,GPOSPuntosPorDiferencia,0))</f>
        <v>0</v>
      </c>
      <c r="O22" s="166"/>
      <c r="P22" s="166"/>
      <c r="Q22" s="166"/>
      <c r="R22" s="166"/>
      <c r="S22" s="166"/>
    </row>
    <row r="23" spans="1:19" s="158" customFormat="1" ht="30.95" customHeight="1" thickBot="1" x14ac:dyDescent="0.25">
      <c r="A23" s="276">
        <f>Global!A23</f>
        <v>44887</v>
      </c>
      <c r="B23" s="306">
        <f>Global!B23</f>
        <v>0.41666666666666669</v>
      </c>
      <c r="C23" s="289">
        <f>Global!C23</f>
        <v>6</v>
      </c>
      <c r="D23" s="290" t="str">
        <f>Global!D23</f>
        <v>México</v>
      </c>
      <c r="E23" s="291">
        <v>1</v>
      </c>
      <c r="F23" s="292" t="s">
        <v>4</v>
      </c>
      <c r="G23" s="291">
        <v>2</v>
      </c>
      <c r="H23" s="293" t="str">
        <f>Global!H23</f>
        <v>Polonia (Poland)</v>
      </c>
      <c r="I23" s="283" t="str">
        <f t="shared" si="5"/>
        <v>V</v>
      </c>
      <c r="J23" s="284"/>
      <c r="K23" s="285">
        <f>IF(Global!E23="","",Global!E23)</f>
        <v>0</v>
      </c>
      <c r="L23" s="285">
        <f>IF(Global!G23="","",Global!G23)</f>
        <v>0</v>
      </c>
      <c r="M23" s="296" t="str">
        <f t="shared" si="1"/>
        <v>E</v>
      </c>
      <c r="N23" s="287">
        <f t="shared" si="6"/>
        <v>0</v>
      </c>
      <c r="O23" s="166"/>
      <c r="P23" s="166"/>
      <c r="Q23" s="166"/>
      <c r="R23" s="166"/>
      <c r="S23" s="166"/>
    </row>
    <row r="24" spans="1:19" s="158" customFormat="1" ht="30.95" customHeight="1" thickBot="1" x14ac:dyDescent="0.25">
      <c r="A24" s="276">
        <f>Global!A24</f>
        <v>44891</v>
      </c>
      <c r="B24" s="306">
        <f>Global!B24</f>
        <v>0.54166666666666663</v>
      </c>
      <c r="C24" s="289">
        <f>Global!C24</f>
        <v>22</v>
      </c>
      <c r="D24" s="290" t="str">
        <f>Global!D24</f>
        <v>Argentina</v>
      </c>
      <c r="E24" s="291">
        <v>2</v>
      </c>
      <c r="F24" s="292" t="s">
        <v>4</v>
      </c>
      <c r="G24" s="291">
        <v>0</v>
      </c>
      <c r="H24" s="293" t="str">
        <f>Global!H24</f>
        <v>México</v>
      </c>
      <c r="I24" s="283" t="str">
        <f t="shared" si="5"/>
        <v>L</v>
      </c>
      <c r="J24" s="284"/>
      <c r="K24" s="285">
        <f>IF(Global!E24="","",Global!E24)</f>
        <v>2</v>
      </c>
      <c r="L24" s="285">
        <f>IF(Global!G24="","",Global!G24)</f>
        <v>0</v>
      </c>
      <c r="M24" s="296" t="str">
        <f t="shared" si="1"/>
        <v>L</v>
      </c>
      <c r="N24" s="287">
        <f t="shared" si="6"/>
        <v>3</v>
      </c>
      <c r="O24" s="166"/>
      <c r="P24" s="166"/>
      <c r="Q24" s="166"/>
      <c r="R24" s="166"/>
      <c r="S24" s="166"/>
    </row>
    <row r="25" spans="1:19" s="158" customFormat="1" ht="30.95" customHeight="1" thickBot="1" x14ac:dyDescent="0.25">
      <c r="A25" s="276">
        <f>Global!A25</f>
        <v>44891</v>
      </c>
      <c r="B25" s="306">
        <f>Global!B25</f>
        <v>0.29166666666666669</v>
      </c>
      <c r="C25" s="289">
        <f>Global!C25</f>
        <v>23</v>
      </c>
      <c r="D25" s="290" t="str">
        <f>Global!D25</f>
        <v>Polonia (Poland)</v>
      </c>
      <c r="E25" s="291">
        <v>2</v>
      </c>
      <c r="F25" s="292" t="s">
        <v>4</v>
      </c>
      <c r="G25" s="291">
        <v>0</v>
      </c>
      <c r="H25" s="293" t="str">
        <f>Global!H25</f>
        <v>A. Saudita (Saudi A.)</v>
      </c>
      <c r="I25" s="283" t="str">
        <f t="shared" si="5"/>
        <v>L</v>
      </c>
      <c r="J25" s="284"/>
      <c r="K25" s="285">
        <f>IF(Global!E25="","",Global!E25)</f>
        <v>2</v>
      </c>
      <c r="L25" s="285">
        <f>IF(Global!G25="","",Global!G25)</f>
        <v>0</v>
      </c>
      <c r="M25" s="296" t="str">
        <f t="shared" si="1"/>
        <v>L</v>
      </c>
      <c r="N25" s="287">
        <f t="shared" si="6"/>
        <v>3</v>
      </c>
      <c r="O25" s="166"/>
      <c r="P25" s="166"/>
      <c r="Q25" s="166"/>
      <c r="R25" s="166"/>
      <c r="S25" s="166"/>
    </row>
    <row r="26" spans="1:19" s="158" customFormat="1" ht="30.95" customHeight="1" thickBot="1" x14ac:dyDescent="0.25">
      <c r="A26" s="276">
        <f>Global!A26</f>
        <v>44895</v>
      </c>
      <c r="B26" s="306">
        <f>Global!B26</f>
        <v>0.54166666666666663</v>
      </c>
      <c r="C26" s="289">
        <f>Global!C26</f>
        <v>37</v>
      </c>
      <c r="D26" s="290" t="str">
        <f>Global!D26</f>
        <v>Polonia (Poland)</v>
      </c>
      <c r="E26" s="291">
        <v>1</v>
      </c>
      <c r="F26" s="292" t="s">
        <v>4</v>
      </c>
      <c r="G26" s="291">
        <v>1</v>
      </c>
      <c r="H26" s="293" t="str">
        <f>Global!H26</f>
        <v>Argentina</v>
      </c>
      <c r="I26" s="283" t="str">
        <f t="shared" si="5"/>
        <v>E</v>
      </c>
      <c r="J26" s="284"/>
      <c r="K26" s="285">
        <f>IF(Global!E26="","",Global!E26)</f>
        <v>0</v>
      </c>
      <c r="L26" s="285">
        <f>IF(Global!G26="","",Global!G26)</f>
        <v>2</v>
      </c>
      <c r="M26" s="296" t="str">
        <f t="shared" si="1"/>
        <v>V</v>
      </c>
      <c r="N26" s="287">
        <f t="shared" si="6"/>
        <v>0</v>
      </c>
      <c r="O26" s="166"/>
      <c r="P26" s="166"/>
      <c r="Q26" s="166"/>
      <c r="R26" s="166"/>
      <c r="S26" s="166"/>
    </row>
    <row r="27" spans="1:19" s="158" customFormat="1" ht="30.95" customHeight="1" thickBot="1" x14ac:dyDescent="0.25">
      <c r="A27" s="276">
        <f>Global!A27</f>
        <v>44895</v>
      </c>
      <c r="B27" s="306">
        <f>Global!B27</f>
        <v>0.54166666666666663</v>
      </c>
      <c r="C27" s="289">
        <f>Global!C27</f>
        <v>38</v>
      </c>
      <c r="D27" s="290" t="str">
        <f>Global!D27</f>
        <v>A. Saudita (Saudi A.)</v>
      </c>
      <c r="E27" s="291">
        <v>0</v>
      </c>
      <c r="F27" s="292" t="s">
        <v>4</v>
      </c>
      <c r="G27" s="291">
        <v>2</v>
      </c>
      <c r="H27" s="293" t="str">
        <f>Global!H27</f>
        <v>México</v>
      </c>
      <c r="I27" s="283" t="str">
        <f t="shared" si="5"/>
        <v>V</v>
      </c>
      <c r="J27" s="284"/>
      <c r="K27" s="285">
        <f>IF(Global!E27="","",Global!E27)</f>
        <v>1</v>
      </c>
      <c r="L27" s="285">
        <f>IF(Global!G27="","",Global!G27)</f>
        <v>2</v>
      </c>
      <c r="M27" s="296" t="str">
        <f t="shared" si="1"/>
        <v>V</v>
      </c>
      <c r="N27" s="287">
        <f t="shared" si="6"/>
        <v>1</v>
      </c>
      <c r="O27" s="166"/>
      <c r="P27" s="166"/>
      <c r="Q27" s="166"/>
      <c r="R27" s="166"/>
      <c r="S27" s="166"/>
    </row>
    <row r="28" spans="1:19" s="158" customFormat="1" ht="17.25" customHeight="1" thickBot="1" x14ac:dyDescent="0.25">
      <c r="A28" s="297" t="str">
        <f>Global!A28</f>
        <v>GRUPO D (Group D )</v>
      </c>
      <c r="B28" s="298"/>
      <c r="C28" s="299"/>
      <c r="D28" s="298"/>
      <c r="E28" s="300"/>
      <c r="F28" s="298"/>
      <c r="G28" s="300"/>
      <c r="H28" s="298"/>
      <c r="I28" s="301"/>
      <c r="J28" s="117"/>
      <c r="K28" s="302"/>
      <c r="L28" s="302"/>
      <c r="M28" s="303" t="str">
        <f t="shared" si="1"/>
        <v/>
      </c>
      <c r="N28" s="304"/>
      <c r="O28" s="166"/>
      <c r="P28" s="166"/>
      <c r="Q28" s="166"/>
      <c r="R28" s="166"/>
      <c r="S28" s="166"/>
    </row>
    <row r="29" spans="1:19" s="158" customFormat="1" ht="30.95" customHeight="1" thickBot="1" x14ac:dyDescent="0.25">
      <c r="A29" s="276">
        <f>Global!A29</f>
        <v>44887</v>
      </c>
      <c r="B29" s="305">
        <f>Global!B29</f>
        <v>0.54166666666666663</v>
      </c>
      <c r="C29" s="278">
        <f>Global!C29</f>
        <v>7</v>
      </c>
      <c r="D29" s="279" t="str">
        <f>Global!D29</f>
        <v>Francia (France)</v>
      </c>
      <c r="E29" s="280">
        <v>3</v>
      </c>
      <c r="F29" s="281" t="s">
        <v>4</v>
      </c>
      <c r="G29" s="280">
        <v>1</v>
      </c>
      <c r="H29" s="282" t="str">
        <f>Global!H29</f>
        <v>Australia</v>
      </c>
      <c r="I29" s="283" t="str">
        <f t="shared" ref="I29:I34" si="7">IF(OR(E29="",G29=""),"",IF(E29&gt;G29,"L",IF(G29&gt;E29,"V","E")))</f>
        <v>L</v>
      </c>
      <c r="J29" s="284"/>
      <c r="K29" s="285">
        <f>IF(Global!E29="","",Global!E29)</f>
        <v>4</v>
      </c>
      <c r="L29" s="285">
        <f>IF(Global!G29="","",Global!G29)</f>
        <v>1</v>
      </c>
      <c r="M29" s="296" t="str">
        <f t="shared" si="1"/>
        <v>L</v>
      </c>
      <c r="N29" s="287">
        <f t="shared" ref="N29:N34" si="8">IF(M29="","",IF(AND(E29=K29,L29=G29),GPOSPuntosPorMarcador,0)+IF(M29=I29,GPOSPuntosPorGanador,0)+IF(E29-G29=K29-L29,GPOSPuntosPorDiferencia,0))</f>
        <v>1</v>
      </c>
      <c r="O29" s="166"/>
      <c r="P29" s="166"/>
      <c r="Q29" s="166"/>
      <c r="R29" s="166"/>
      <c r="S29" s="166"/>
    </row>
    <row r="30" spans="1:19" s="158" customFormat="1" ht="30.95" customHeight="1" thickBot="1" x14ac:dyDescent="0.25">
      <c r="A30" s="276">
        <f>Global!A30</f>
        <v>44887</v>
      </c>
      <c r="B30" s="306">
        <f>Global!B30</f>
        <v>0.29166666666666669</v>
      </c>
      <c r="C30" s="289">
        <f>Global!C30</f>
        <v>8</v>
      </c>
      <c r="D30" s="290" t="str">
        <f>Global!D30</f>
        <v>Dinamarca (Denmark)</v>
      </c>
      <c r="E30" s="291">
        <v>2</v>
      </c>
      <c r="F30" s="292" t="s">
        <v>4</v>
      </c>
      <c r="G30" s="291">
        <v>1</v>
      </c>
      <c r="H30" s="293" t="str">
        <f>Global!H30</f>
        <v>Túnez (Tunisia)</v>
      </c>
      <c r="I30" s="283" t="str">
        <f t="shared" si="7"/>
        <v>L</v>
      </c>
      <c r="J30" s="284"/>
      <c r="K30" s="285">
        <f>IF(Global!E30="","",Global!E30)</f>
        <v>0</v>
      </c>
      <c r="L30" s="285">
        <f>IF(Global!G30="","",Global!G30)</f>
        <v>0</v>
      </c>
      <c r="M30" s="296" t="str">
        <f t="shared" si="1"/>
        <v>E</v>
      </c>
      <c r="N30" s="287">
        <f t="shared" si="8"/>
        <v>0</v>
      </c>
      <c r="O30" s="166"/>
      <c r="P30" s="166"/>
      <c r="Q30" s="166"/>
      <c r="R30" s="166"/>
      <c r="S30" s="166"/>
    </row>
    <row r="31" spans="1:19" s="158" customFormat="1" ht="30.95" customHeight="1" thickBot="1" x14ac:dyDescent="0.25">
      <c r="A31" s="276">
        <f>Global!A31</f>
        <v>44891</v>
      </c>
      <c r="B31" s="306">
        <f>Global!B31</f>
        <v>0.41666666666666669</v>
      </c>
      <c r="C31" s="289">
        <f>Global!C31</f>
        <v>21</v>
      </c>
      <c r="D31" s="290" t="str">
        <f>Global!D31</f>
        <v>Francia (France)</v>
      </c>
      <c r="E31" s="291">
        <v>2</v>
      </c>
      <c r="F31" s="292" t="s">
        <v>4</v>
      </c>
      <c r="G31" s="291">
        <v>0</v>
      </c>
      <c r="H31" s="293" t="str">
        <f>Global!H31</f>
        <v>Dinamarca (Denmark)</v>
      </c>
      <c r="I31" s="283" t="str">
        <f t="shared" si="7"/>
        <v>L</v>
      </c>
      <c r="J31" s="284"/>
      <c r="K31" s="285">
        <f>IF(Global!E31="","",Global!E31)</f>
        <v>2</v>
      </c>
      <c r="L31" s="285">
        <f>IF(Global!G31="","",Global!G31)</f>
        <v>1</v>
      </c>
      <c r="M31" s="296" t="str">
        <f t="shared" si="1"/>
        <v>L</v>
      </c>
      <c r="N31" s="287">
        <f t="shared" si="8"/>
        <v>1</v>
      </c>
      <c r="O31" s="166"/>
      <c r="P31" s="166"/>
      <c r="Q31" s="166"/>
      <c r="R31" s="166"/>
      <c r="S31" s="166"/>
    </row>
    <row r="32" spans="1:19" s="158" customFormat="1" ht="30.95" customHeight="1" thickBot="1" x14ac:dyDescent="0.25">
      <c r="A32" s="276">
        <f>Global!A32</f>
        <v>44891</v>
      </c>
      <c r="B32" s="306">
        <f>Global!B32</f>
        <v>0.16666666666666666</v>
      </c>
      <c r="C32" s="289">
        <f>Global!C32</f>
        <v>24</v>
      </c>
      <c r="D32" s="290" t="str">
        <f>Global!D32</f>
        <v>Túnez (Tunisia)</v>
      </c>
      <c r="E32" s="291">
        <v>0</v>
      </c>
      <c r="F32" s="292" t="s">
        <v>4</v>
      </c>
      <c r="G32" s="291">
        <v>1</v>
      </c>
      <c r="H32" s="293" t="str">
        <f>Global!H32</f>
        <v>Australia</v>
      </c>
      <c r="I32" s="283" t="str">
        <f t="shared" si="7"/>
        <v>V</v>
      </c>
      <c r="J32" s="284"/>
      <c r="K32" s="285">
        <f>IF(Global!E32="","",Global!E32)</f>
        <v>0</v>
      </c>
      <c r="L32" s="285">
        <f>IF(Global!G32="","",Global!G32)</f>
        <v>1</v>
      </c>
      <c r="M32" s="296" t="str">
        <f t="shared" si="1"/>
        <v>V</v>
      </c>
      <c r="N32" s="287">
        <f t="shared" si="8"/>
        <v>3</v>
      </c>
      <c r="O32" s="166"/>
      <c r="P32" s="166"/>
      <c r="Q32" s="166"/>
      <c r="R32" s="166"/>
      <c r="S32" s="166"/>
    </row>
    <row r="33" spans="1:19" s="158" customFormat="1" ht="30.95" customHeight="1" thickBot="1" x14ac:dyDescent="0.25">
      <c r="A33" s="276">
        <f>Global!A33</f>
        <v>44895</v>
      </c>
      <c r="B33" s="306">
        <f>Global!B33</f>
        <v>0.375</v>
      </c>
      <c r="C33" s="289">
        <f>Global!C33</f>
        <v>39</v>
      </c>
      <c r="D33" s="290" t="str">
        <f>Global!D33</f>
        <v>Túnez (Tunisia)</v>
      </c>
      <c r="E33" s="291">
        <v>1</v>
      </c>
      <c r="F33" s="292" t="s">
        <v>4</v>
      </c>
      <c r="G33" s="291">
        <v>3</v>
      </c>
      <c r="H33" s="293" t="str">
        <f>Global!H33</f>
        <v>Francia (France)</v>
      </c>
      <c r="I33" s="283" t="str">
        <f t="shared" si="7"/>
        <v>V</v>
      </c>
      <c r="J33" s="284"/>
      <c r="K33" s="285">
        <f>IF(Global!E33="","",Global!E33)</f>
        <v>1</v>
      </c>
      <c r="L33" s="285">
        <f>IF(Global!G33="","",Global!G33)</f>
        <v>0</v>
      </c>
      <c r="M33" s="296" t="str">
        <f t="shared" si="1"/>
        <v>L</v>
      </c>
      <c r="N33" s="287">
        <f t="shared" si="8"/>
        <v>0</v>
      </c>
      <c r="O33" s="166"/>
      <c r="P33" s="166"/>
      <c r="Q33" s="166"/>
      <c r="R33" s="166"/>
      <c r="S33" s="166"/>
    </row>
    <row r="34" spans="1:19" s="158" customFormat="1" ht="30.95" customHeight="1" thickBot="1" x14ac:dyDescent="0.25">
      <c r="A34" s="276">
        <f>Global!A34</f>
        <v>44895</v>
      </c>
      <c r="B34" s="306">
        <f>Global!B34</f>
        <v>0.375</v>
      </c>
      <c r="C34" s="289">
        <f>Global!C34</f>
        <v>40</v>
      </c>
      <c r="D34" s="290" t="str">
        <f>Global!D34</f>
        <v>Australia</v>
      </c>
      <c r="E34" s="291">
        <v>1</v>
      </c>
      <c r="F34" s="292" t="s">
        <v>4</v>
      </c>
      <c r="G34" s="291">
        <v>2</v>
      </c>
      <c r="H34" s="293" t="str">
        <f>Global!H34</f>
        <v>Dinamarca (Denmark)</v>
      </c>
      <c r="I34" s="283" t="str">
        <f t="shared" si="7"/>
        <v>V</v>
      </c>
      <c r="J34" s="284"/>
      <c r="K34" s="285">
        <f>IF(Global!E34="","",Global!E34)</f>
        <v>1</v>
      </c>
      <c r="L34" s="285">
        <f>IF(Global!G34="","",Global!G34)</f>
        <v>0</v>
      </c>
      <c r="M34" s="296" t="str">
        <f t="shared" si="1"/>
        <v>L</v>
      </c>
      <c r="N34" s="287">
        <f t="shared" si="8"/>
        <v>0</v>
      </c>
      <c r="O34" s="166"/>
      <c r="P34" s="166"/>
      <c r="Q34" s="166"/>
      <c r="R34" s="166"/>
      <c r="S34" s="166"/>
    </row>
    <row r="35" spans="1:19" s="158" customFormat="1" ht="17.25" customHeight="1" thickBot="1" x14ac:dyDescent="0.25">
      <c r="A35" s="297" t="str">
        <f>Global!A35</f>
        <v>Grupo E  (Group  E)</v>
      </c>
      <c r="B35" s="298"/>
      <c r="C35" s="299"/>
      <c r="D35" s="298"/>
      <c r="E35" s="300"/>
      <c r="F35" s="298"/>
      <c r="G35" s="300"/>
      <c r="H35" s="298"/>
      <c r="I35" s="301"/>
      <c r="J35" s="117"/>
      <c r="K35" s="302"/>
      <c r="L35" s="302"/>
      <c r="M35" s="303" t="str">
        <f t="shared" si="1"/>
        <v/>
      </c>
      <c r="N35" s="304"/>
      <c r="O35" s="166"/>
      <c r="P35" s="166"/>
      <c r="Q35" s="166"/>
      <c r="R35" s="166"/>
      <c r="S35" s="166"/>
    </row>
    <row r="36" spans="1:19" s="158" customFormat="1" ht="30.95" customHeight="1" thickBot="1" x14ac:dyDescent="0.25">
      <c r="A36" s="276">
        <f>Global!A36</f>
        <v>44888</v>
      </c>
      <c r="B36" s="305">
        <f>Global!B36</f>
        <v>0.41666666666666669</v>
      </c>
      <c r="C36" s="278">
        <f>Global!C36</f>
        <v>9</v>
      </c>
      <c r="D36" s="279" t="str">
        <f>Global!D36</f>
        <v>España (Spain)</v>
      </c>
      <c r="E36" s="280">
        <v>2</v>
      </c>
      <c r="F36" s="281" t="s">
        <v>4</v>
      </c>
      <c r="G36" s="280">
        <v>0</v>
      </c>
      <c r="H36" s="282" t="str">
        <f>Global!H36</f>
        <v>Costa Rica</v>
      </c>
      <c r="I36" s="283" t="str">
        <f t="shared" ref="I36:I41" si="9">IF(OR(E36="",G36=""),"",IF(E36&gt;G36,"L",IF(G36&gt;E36,"V","E")))</f>
        <v>L</v>
      </c>
      <c r="J36" s="284"/>
      <c r="K36" s="285">
        <f>IF(Global!E36="","",Global!E36)</f>
        <v>7</v>
      </c>
      <c r="L36" s="285">
        <f>IF(Global!G36="","",Global!G36)</f>
        <v>0</v>
      </c>
      <c r="M36" s="296" t="str">
        <f t="shared" si="1"/>
        <v>L</v>
      </c>
      <c r="N36" s="287">
        <f t="shared" ref="N36:N41" si="10">IF(M36="","",IF(AND(E36=K36,L36=G36),GPOSPuntosPorMarcador,0)+IF(M36=I36,GPOSPuntosPorGanador,0)+IF(E36-G36=K36-L36,GPOSPuntosPorDiferencia,0))</f>
        <v>1</v>
      </c>
      <c r="O36" s="166"/>
      <c r="P36" s="166"/>
      <c r="Q36" s="166"/>
      <c r="R36" s="166"/>
      <c r="S36" s="166"/>
    </row>
    <row r="37" spans="1:19" s="158" customFormat="1" ht="30.95" customHeight="1" thickBot="1" x14ac:dyDescent="0.25">
      <c r="A37" s="276">
        <f>Global!A37</f>
        <v>44888</v>
      </c>
      <c r="B37" s="306">
        <f>Global!B37</f>
        <v>0.29166666666666669</v>
      </c>
      <c r="C37" s="289">
        <f>Global!C37</f>
        <v>10</v>
      </c>
      <c r="D37" s="290" t="str">
        <f>Global!D37</f>
        <v>Alemania (Germany)</v>
      </c>
      <c r="E37" s="291">
        <v>3</v>
      </c>
      <c r="F37" s="292" t="s">
        <v>4</v>
      </c>
      <c r="G37" s="291">
        <v>0</v>
      </c>
      <c r="H37" s="293" t="str">
        <f>Global!H37</f>
        <v>Japón (Japan)</v>
      </c>
      <c r="I37" s="283" t="str">
        <f t="shared" si="9"/>
        <v>L</v>
      </c>
      <c r="J37" s="284"/>
      <c r="K37" s="285">
        <f>IF(Global!E37="","",Global!E37)</f>
        <v>1</v>
      </c>
      <c r="L37" s="285">
        <f>IF(Global!G37="","",Global!G37)</f>
        <v>2</v>
      </c>
      <c r="M37" s="296" t="str">
        <f t="shared" si="1"/>
        <v>V</v>
      </c>
      <c r="N37" s="287">
        <f t="shared" si="10"/>
        <v>0</v>
      </c>
      <c r="O37" s="166"/>
      <c r="P37" s="166"/>
      <c r="Q37" s="166"/>
      <c r="R37" s="166"/>
      <c r="S37" s="166"/>
    </row>
    <row r="38" spans="1:19" s="158" customFormat="1" ht="30.95" customHeight="1" thickBot="1" x14ac:dyDescent="0.25">
      <c r="A38" s="276">
        <f>Global!A38</f>
        <v>44892</v>
      </c>
      <c r="B38" s="306">
        <f>Global!B38</f>
        <v>0.54166666666666663</v>
      </c>
      <c r="C38" s="289">
        <f>Global!C38</f>
        <v>25</v>
      </c>
      <c r="D38" s="290" t="str">
        <f>Global!D38</f>
        <v>España (Spain)</v>
      </c>
      <c r="E38" s="291">
        <v>1</v>
      </c>
      <c r="F38" s="292" t="s">
        <v>4</v>
      </c>
      <c r="G38" s="291">
        <v>1</v>
      </c>
      <c r="H38" s="293" t="str">
        <f>Global!H38</f>
        <v>Alemania (Germany)</v>
      </c>
      <c r="I38" s="283" t="str">
        <f t="shared" si="9"/>
        <v>E</v>
      </c>
      <c r="J38" s="284"/>
      <c r="K38" s="285">
        <f>IF(Global!E38="","",Global!E38)</f>
        <v>1</v>
      </c>
      <c r="L38" s="285">
        <f>IF(Global!G38="","",Global!G38)</f>
        <v>1</v>
      </c>
      <c r="M38" s="296" t="str">
        <f t="shared" si="1"/>
        <v>E</v>
      </c>
      <c r="N38" s="287">
        <f t="shared" si="10"/>
        <v>3</v>
      </c>
      <c r="O38" s="166"/>
      <c r="P38" s="166"/>
      <c r="Q38" s="166"/>
      <c r="R38" s="166"/>
      <c r="S38" s="166"/>
    </row>
    <row r="39" spans="1:19" s="158" customFormat="1" ht="30.95" customHeight="1" thickBot="1" x14ac:dyDescent="0.25">
      <c r="A39" s="276">
        <f>Global!A39</f>
        <v>44892</v>
      </c>
      <c r="B39" s="306">
        <f>Global!B39</f>
        <v>0.16666666666666666</v>
      </c>
      <c r="C39" s="289">
        <f>Global!C39</f>
        <v>26</v>
      </c>
      <c r="D39" s="290" t="str">
        <f>Global!D39</f>
        <v>Japón (Japan)</v>
      </c>
      <c r="E39" s="280">
        <v>1</v>
      </c>
      <c r="F39" s="292" t="s">
        <v>4</v>
      </c>
      <c r="G39" s="280">
        <v>0</v>
      </c>
      <c r="H39" s="293" t="str">
        <f>Global!H39</f>
        <v>Costa Rica</v>
      </c>
      <c r="I39" s="283" t="str">
        <f t="shared" si="9"/>
        <v>L</v>
      </c>
      <c r="J39" s="284"/>
      <c r="K39" s="285">
        <f>IF(Global!E39="","",Global!E39)</f>
        <v>0</v>
      </c>
      <c r="L39" s="285">
        <f>IF(Global!G39="","",Global!G39)</f>
        <v>1</v>
      </c>
      <c r="M39" s="296" t="str">
        <f t="shared" si="1"/>
        <v>V</v>
      </c>
      <c r="N39" s="287">
        <f t="shared" si="10"/>
        <v>0</v>
      </c>
      <c r="O39" s="166"/>
      <c r="P39" s="166"/>
      <c r="Q39" s="166"/>
      <c r="R39" s="166"/>
      <c r="S39" s="166"/>
    </row>
    <row r="40" spans="1:19" s="158" customFormat="1" ht="30.95" customHeight="1" thickBot="1" x14ac:dyDescent="0.25">
      <c r="A40" s="276">
        <f>Global!A40</f>
        <v>44896</v>
      </c>
      <c r="B40" s="306">
        <f>Global!B40</f>
        <v>0.54166666666666663</v>
      </c>
      <c r="C40" s="289">
        <f>Global!C40</f>
        <v>43</v>
      </c>
      <c r="D40" s="290" t="str">
        <f>Global!D40</f>
        <v>Japón (Japan)</v>
      </c>
      <c r="E40" s="307">
        <v>0</v>
      </c>
      <c r="F40" s="292" t="s">
        <v>4</v>
      </c>
      <c r="G40" s="307">
        <v>3</v>
      </c>
      <c r="H40" s="293" t="str">
        <f>Global!H40</f>
        <v>España (Spain)</v>
      </c>
      <c r="I40" s="283" t="str">
        <f t="shared" si="9"/>
        <v>V</v>
      </c>
      <c r="J40" s="284"/>
      <c r="K40" s="285">
        <f>IF(Global!E40="","",Global!E40)</f>
        <v>2</v>
      </c>
      <c r="L40" s="285">
        <f>IF(Global!G40="","",Global!G40)</f>
        <v>1</v>
      </c>
      <c r="M40" s="296" t="str">
        <f t="shared" si="1"/>
        <v>L</v>
      </c>
      <c r="N40" s="287">
        <f t="shared" si="10"/>
        <v>0</v>
      </c>
      <c r="O40" s="166"/>
      <c r="P40" s="166"/>
      <c r="Q40" s="166"/>
      <c r="R40" s="166"/>
      <c r="S40" s="166"/>
    </row>
    <row r="41" spans="1:19" s="158" customFormat="1" ht="30.95" customHeight="1" thickBot="1" x14ac:dyDescent="0.25">
      <c r="A41" s="276">
        <f>Global!A41</f>
        <v>44896</v>
      </c>
      <c r="B41" s="306">
        <f>Global!B41</f>
        <v>0.54166666666666663</v>
      </c>
      <c r="C41" s="289">
        <f>Global!C41</f>
        <v>44</v>
      </c>
      <c r="D41" s="290" t="str">
        <f>Global!D41</f>
        <v>Costa Rica</v>
      </c>
      <c r="E41" s="280">
        <v>0</v>
      </c>
      <c r="F41" s="292" t="s">
        <v>4</v>
      </c>
      <c r="G41" s="280">
        <v>3</v>
      </c>
      <c r="H41" s="293" t="str">
        <f>Global!H41</f>
        <v>Alemania (Germany)</v>
      </c>
      <c r="I41" s="283" t="str">
        <f t="shared" si="9"/>
        <v>V</v>
      </c>
      <c r="J41" s="284"/>
      <c r="K41" s="285">
        <f>IF(Global!E41="","",Global!E41)</f>
        <v>2</v>
      </c>
      <c r="L41" s="285">
        <f>IF(Global!G41="","",Global!G41)</f>
        <v>4</v>
      </c>
      <c r="M41" s="296" t="str">
        <f t="shared" si="1"/>
        <v>V</v>
      </c>
      <c r="N41" s="287">
        <f t="shared" si="10"/>
        <v>1</v>
      </c>
      <c r="O41" s="166"/>
      <c r="P41" s="166"/>
      <c r="Q41" s="166"/>
      <c r="R41" s="166"/>
      <c r="S41" s="166"/>
    </row>
    <row r="42" spans="1:19" s="158" customFormat="1" ht="17.25" customHeight="1" thickBot="1" x14ac:dyDescent="0.25">
      <c r="A42" s="297" t="str">
        <f>Global!A42</f>
        <v>GRUPO F (Group F )</v>
      </c>
      <c r="B42" s="298"/>
      <c r="C42" s="299"/>
      <c r="D42" s="298"/>
      <c r="E42" s="300"/>
      <c r="F42" s="298"/>
      <c r="G42" s="300"/>
      <c r="H42" s="298"/>
      <c r="I42" s="301"/>
      <c r="J42" s="117"/>
      <c r="K42" s="302"/>
      <c r="L42" s="302"/>
      <c r="M42" s="303" t="str">
        <f t="shared" si="1"/>
        <v/>
      </c>
      <c r="N42" s="304"/>
      <c r="O42" s="166"/>
      <c r="P42" s="166"/>
      <c r="Q42" s="166"/>
      <c r="R42" s="166"/>
      <c r="S42" s="166"/>
    </row>
    <row r="43" spans="1:19" s="158" customFormat="1" ht="30.95" customHeight="1" thickBot="1" x14ac:dyDescent="0.25">
      <c r="A43" s="276">
        <f>Global!A43</f>
        <v>44888</v>
      </c>
      <c r="B43" s="305">
        <f>Global!B43</f>
        <v>0.54166666666666663</v>
      </c>
      <c r="C43" s="278">
        <f>Global!C43</f>
        <v>11</v>
      </c>
      <c r="D43" s="279" t="str">
        <f>Global!D43</f>
        <v>Bélgica (Belgium)</v>
      </c>
      <c r="E43" s="280">
        <v>2</v>
      </c>
      <c r="F43" s="281" t="s">
        <v>4</v>
      </c>
      <c r="G43" s="280">
        <v>0</v>
      </c>
      <c r="H43" s="282" t="str">
        <f>Global!H43</f>
        <v>Canada</v>
      </c>
      <c r="I43" s="283" t="str">
        <f t="shared" ref="I43:I48" si="11">IF(OR(E43="",G43=""),"",IF(E43&gt;G43,"L",IF(G43&gt;E43,"V","E")))</f>
        <v>L</v>
      </c>
      <c r="J43" s="284"/>
      <c r="K43" s="285">
        <f>IF(Global!E43="","",Global!E43)</f>
        <v>1</v>
      </c>
      <c r="L43" s="285">
        <f>IF(Global!G43="","",Global!G43)</f>
        <v>0</v>
      </c>
      <c r="M43" s="296" t="str">
        <f t="shared" si="1"/>
        <v>L</v>
      </c>
      <c r="N43" s="287">
        <f t="shared" ref="N43:N48" si="12">IF(M43="","",IF(AND(E43=K43,L43=G43),GPOSPuntosPorMarcador,0)+IF(M43=I43,GPOSPuntosPorGanador,0)+IF(E43-G43=K43-L43,GPOSPuntosPorDiferencia,0))</f>
        <v>1</v>
      </c>
      <c r="O43" s="166"/>
      <c r="P43" s="166"/>
      <c r="Q43" s="166"/>
      <c r="R43" s="166"/>
      <c r="S43" s="166"/>
    </row>
    <row r="44" spans="1:19" s="158" customFormat="1" ht="30.95" customHeight="1" thickBot="1" x14ac:dyDescent="0.25">
      <c r="A44" s="276">
        <f>Global!A44</f>
        <v>44888</v>
      </c>
      <c r="B44" s="306">
        <f>Global!B44</f>
        <v>0.16666666666666666</v>
      </c>
      <c r="C44" s="289">
        <f>Global!C44</f>
        <v>12</v>
      </c>
      <c r="D44" s="290" t="str">
        <f>Global!D44</f>
        <v>Marruecos (Morocco)</v>
      </c>
      <c r="E44" s="291">
        <v>0</v>
      </c>
      <c r="F44" s="292" t="s">
        <v>4</v>
      </c>
      <c r="G44" s="291">
        <v>2</v>
      </c>
      <c r="H44" s="293" t="str">
        <f>Global!H44</f>
        <v>Croacia</v>
      </c>
      <c r="I44" s="283" t="str">
        <f t="shared" si="11"/>
        <v>V</v>
      </c>
      <c r="J44" s="284"/>
      <c r="K44" s="285">
        <f>IF(Global!E44="","",Global!E44)</f>
        <v>0</v>
      </c>
      <c r="L44" s="285">
        <f>IF(Global!G44="","",Global!G44)</f>
        <v>0</v>
      </c>
      <c r="M44" s="296" t="str">
        <f t="shared" si="1"/>
        <v>E</v>
      </c>
      <c r="N44" s="287">
        <f t="shared" si="12"/>
        <v>0</v>
      </c>
      <c r="O44" s="166"/>
      <c r="P44" s="166"/>
      <c r="Q44" s="166"/>
      <c r="R44" s="166"/>
      <c r="S44" s="166"/>
    </row>
    <row r="45" spans="1:19" s="158" customFormat="1" ht="30.95" customHeight="1" thickBot="1" x14ac:dyDescent="0.25">
      <c r="A45" s="276">
        <f>Global!A45</f>
        <v>44892</v>
      </c>
      <c r="B45" s="306">
        <f>Global!B45</f>
        <v>0.29166666666666669</v>
      </c>
      <c r="C45" s="289">
        <f>Global!C45</f>
        <v>27</v>
      </c>
      <c r="D45" s="290" t="str">
        <f>Global!D45</f>
        <v>Bélgica (Belgium)</v>
      </c>
      <c r="E45" s="291">
        <v>1</v>
      </c>
      <c r="F45" s="292" t="s">
        <v>4</v>
      </c>
      <c r="G45" s="291">
        <v>0</v>
      </c>
      <c r="H45" s="293" t="str">
        <f>Global!H45</f>
        <v>Marruecos (Morocco)</v>
      </c>
      <c r="I45" s="283" t="str">
        <f t="shared" si="11"/>
        <v>L</v>
      </c>
      <c r="J45" s="284"/>
      <c r="K45" s="285">
        <f>IF(Global!E45="","",Global!E45)</f>
        <v>0</v>
      </c>
      <c r="L45" s="285">
        <f>IF(Global!G45="","",Global!G45)</f>
        <v>2</v>
      </c>
      <c r="M45" s="296" t="str">
        <f t="shared" si="1"/>
        <v>V</v>
      </c>
      <c r="N45" s="287">
        <f t="shared" si="12"/>
        <v>0</v>
      </c>
      <c r="O45" s="166"/>
      <c r="P45" s="166"/>
      <c r="Q45" s="166"/>
      <c r="R45" s="166"/>
      <c r="S45" s="166"/>
    </row>
    <row r="46" spans="1:19" s="158" customFormat="1" ht="30.95" customHeight="1" thickBot="1" x14ac:dyDescent="0.25">
      <c r="A46" s="276">
        <f>Global!A46</f>
        <v>44892</v>
      </c>
      <c r="B46" s="306">
        <f>Global!B46</f>
        <v>0.41666666666666669</v>
      </c>
      <c r="C46" s="289">
        <f>Global!C46</f>
        <v>28</v>
      </c>
      <c r="D46" s="290" t="str">
        <f>Global!D46</f>
        <v>Croacia</v>
      </c>
      <c r="E46" s="291">
        <v>2</v>
      </c>
      <c r="F46" s="292" t="s">
        <v>4</v>
      </c>
      <c r="G46" s="291">
        <v>1</v>
      </c>
      <c r="H46" s="293" t="str">
        <f>Global!H46</f>
        <v>Canada</v>
      </c>
      <c r="I46" s="283" t="str">
        <f t="shared" si="11"/>
        <v>L</v>
      </c>
      <c r="J46" s="284"/>
      <c r="K46" s="285">
        <f>IF(Global!E46="","",Global!E46)</f>
        <v>4</v>
      </c>
      <c r="L46" s="285">
        <f>IF(Global!G46="","",Global!G46)</f>
        <v>1</v>
      </c>
      <c r="M46" s="296" t="str">
        <f t="shared" si="1"/>
        <v>L</v>
      </c>
      <c r="N46" s="287">
        <f t="shared" si="12"/>
        <v>1</v>
      </c>
      <c r="O46" s="166"/>
      <c r="P46" s="166"/>
      <c r="Q46" s="166"/>
      <c r="R46" s="166"/>
      <c r="S46" s="166"/>
    </row>
    <row r="47" spans="1:19" s="158" customFormat="1" ht="30.95" customHeight="1" thickBot="1" x14ac:dyDescent="0.25">
      <c r="A47" s="276">
        <f>Global!A47</f>
        <v>44896</v>
      </c>
      <c r="B47" s="306">
        <f>Global!B47</f>
        <v>0.375</v>
      </c>
      <c r="C47" s="289">
        <f>Global!C47</f>
        <v>41</v>
      </c>
      <c r="D47" s="290" t="str">
        <f>Global!D47</f>
        <v>Croacia</v>
      </c>
      <c r="E47" s="291">
        <v>2</v>
      </c>
      <c r="F47" s="292" t="s">
        <v>4</v>
      </c>
      <c r="G47" s="291">
        <v>2</v>
      </c>
      <c r="H47" s="293" t="str">
        <f>Global!H47</f>
        <v>Bélgica (Belgium)</v>
      </c>
      <c r="I47" s="283" t="str">
        <f t="shared" si="11"/>
        <v>E</v>
      </c>
      <c r="J47" s="284"/>
      <c r="K47" s="285">
        <f>IF(Global!E47="","",Global!E47)</f>
        <v>0</v>
      </c>
      <c r="L47" s="285">
        <f>IF(Global!G47="","",Global!G47)</f>
        <v>0</v>
      </c>
      <c r="M47" s="296" t="str">
        <f t="shared" si="1"/>
        <v>E</v>
      </c>
      <c r="N47" s="287">
        <f t="shared" si="12"/>
        <v>2</v>
      </c>
      <c r="O47" s="166"/>
      <c r="P47" s="166"/>
      <c r="Q47" s="166"/>
      <c r="R47" s="166"/>
      <c r="S47" s="166"/>
    </row>
    <row r="48" spans="1:19" s="158" customFormat="1" ht="30.95" customHeight="1" thickBot="1" x14ac:dyDescent="0.25">
      <c r="A48" s="276">
        <f>Global!A48</f>
        <v>44896</v>
      </c>
      <c r="B48" s="306">
        <f>Global!B48</f>
        <v>0.375</v>
      </c>
      <c r="C48" s="289">
        <f>Global!C48</f>
        <v>42</v>
      </c>
      <c r="D48" s="308" t="str">
        <f>Global!D48</f>
        <v>Canada</v>
      </c>
      <c r="E48" s="291">
        <v>2</v>
      </c>
      <c r="F48" s="309" t="s">
        <v>4</v>
      </c>
      <c r="G48" s="291">
        <v>0</v>
      </c>
      <c r="H48" s="310" t="str">
        <f>Global!H48</f>
        <v>Marruecos (Morocco)</v>
      </c>
      <c r="I48" s="283" t="str">
        <f t="shared" si="11"/>
        <v>L</v>
      </c>
      <c r="J48" s="311"/>
      <c r="K48" s="285">
        <f>IF(Global!E48="","",Global!E48)</f>
        <v>1</v>
      </c>
      <c r="L48" s="285">
        <f>IF(Global!G48="","",Global!G48)</f>
        <v>2</v>
      </c>
      <c r="M48" s="286" t="str">
        <f t="shared" si="1"/>
        <v>V</v>
      </c>
      <c r="N48" s="287">
        <f t="shared" si="12"/>
        <v>0</v>
      </c>
      <c r="O48" s="166"/>
      <c r="P48" s="166"/>
      <c r="Q48" s="166"/>
      <c r="R48" s="166"/>
      <c r="S48" s="166"/>
    </row>
    <row r="49" spans="1:19" s="158" customFormat="1" ht="17.25" customHeight="1" thickBot="1" x14ac:dyDescent="0.25">
      <c r="A49" s="297" t="str">
        <f>Global!A49</f>
        <v>GRUPO G (Group  G)</v>
      </c>
      <c r="B49" s="298"/>
      <c r="C49" s="299"/>
      <c r="D49" s="298"/>
      <c r="E49" s="300"/>
      <c r="F49" s="298"/>
      <c r="G49" s="300"/>
      <c r="H49" s="298"/>
      <c r="I49" s="301"/>
      <c r="J49" s="117"/>
      <c r="K49" s="302"/>
      <c r="L49" s="302"/>
      <c r="M49" s="303" t="str">
        <f t="shared" si="1"/>
        <v/>
      </c>
      <c r="N49" s="304"/>
      <c r="O49" s="166"/>
      <c r="P49" s="166"/>
      <c r="Q49" s="166"/>
      <c r="R49" s="166"/>
      <c r="S49" s="166"/>
    </row>
    <row r="50" spans="1:19" s="158" customFormat="1" ht="30.95" customHeight="1" thickBot="1" x14ac:dyDescent="0.25">
      <c r="A50" s="276">
        <f>Global!A50</f>
        <v>44889</v>
      </c>
      <c r="B50" s="305">
        <f>Global!B50</f>
        <v>0.54166666666666663</v>
      </c>
      <c r="C50" s="278">
        <f>Global!C50</f>
        <v>13</v>
      </c>
      <c r="D50" s="279" t="str">
        <f>Global!D50</f>
        <v>Brasil (Brazil)</v>
      </c>
      <c r="E50" s="280">
        <v>4</v>
      </c>
      <c r="F50" s="281" t="s">
        <v>4</v>
      </c>
      <c r="G50" s="280">
        <v>0</v>
      </c>
      <c r="H50" s="282" t="str">
        <f>Global!H50</f>
        <v>Serbia</v>
      </c>
      <c r="I50" s="283" t="str">
        <f t="shared" ref="I50:I55" si="13">IF(OR(E50="",G50=""),"",IF(E50&gt;G50,"L",IF(G50&gt;E50,"V","E")))</f>
        <v>L</v>
      </c>
      <c r="J50" s="284"/>
      <c r="K50" s="285">
        <f>IF(Global!E50="","",Global!E50)</f>
        <v>2</v>
      </c>
      <c r="L50" s="285">
        <f>IF(Global!G50="","",Global!G50)</f>
        <v>0</v>
      </c>
      <c r="M50" s="296" t="str">
        <f t="shared" si="1"/>
        <v>L</v>
      </c>
      <c r="N50" s="287">
        <f t="shared" ref="N50:N55" si="14">IF(M50="","",IF(AND(E50=K50,L50=G50),GPOSPuntosPorMarcador,0)+IF(M50=I50,GPOSPuntosPorGanador,0)+IF(E50-G50=K50-L50,GPOSPuntosPorDiferencia,0))</f>
        <v>1</v>
      </c>
      <c r="O50" s="166"/>
      <c r="P50" s="166"/>
      <c r="Q50" s="166"/>
      <c r="R50" s="166"/>
      <c r="S50" s="166"/>
    </row>
    <row r="51" spans="1:19" s="158" customFormat="1" ht="30.95" customHeight="1" thickBot="1" x14ac:dyDescent="0.25">
      <c r="A51" s="276">
        <f>Global!A51</f>
        <v>44889</v>
      </c>
      <c r="B51" s="306">
        <f>Global!B51</f>
        <v>0.16666666666666666</v>
      </c>
      <c r="C51" s="289">
        <f>Global!C51</f>
        <v>14</v>
      </c>
      <c r="D51" s="290" t="str">
        <f>Global!D51</f>
        <v>Suiza (Switzerland)</v>
      </c>
      <c r="E51" s="291">
        <v>1</v>
      </c>
      <c r="F51" s="292" t="s">
        <v>4</v>
      </c>
      <c r="G51" s="291">
        <v>1</v>
      </c>
      <c r="H51" s="293" t="str">
        <f>Global!H51</f>
        <v>Camerún (Cameroon)</v>
      </c>
      <c r="I51" s="283" t="str">
        <f t="shared" si="13"/>
        <v>E</v>
      </c>
      <c r="J51" s="284"/>
      <c r="K51" s="285">
        <f>IF(Global!E51="","",Global!E51)</f>
        <v>1</v>
      </c>
      <c r="L51" s="285">
        <f>IF(Global!G51="","",Global!G51)</f>
        <v>0</v>
      </c>
      <c r="M51" s="296" t="str">
        <f t="shared" si="1"/>
        <v>L</v>
      </c>
      <c r="N51" s="287">
        <f t="shared" si="14"/>
        <v>0</v>
      </c>
      <c r="O51" s="166"/>
      <c r="P51" s="166"/>
      <c r="Q51" s="166"/>
      <c r="R51" s="166"/>
      <c r="S51" s="166"/>
    </row>
    <row r="52" spans="1:19" s="158" customFormat="1" ht="30.95" customHeight="1" thickBot="1" x14ac:dyDescent="0.25">
      <c r="A52" s="276">
        <f>Global!A52</f>
        <v>44893</v>
      </c>
      <c r="B52" s="306">
        <f>Global!B52</f>
        <v>0.41666666666666669</v>
      </c>
      <c r="C52" s="289">
        <f>Global!C52</f>
        <v>29</v>
      </c>
      <c r="D52" s="290" t="str">
        <f>Global!D52</f>
        <v>Brasil (Brazil)</v>
      </c>
      <c r="E52" s="291">
        <v>3</v>
      </c>
      <c r="F52" s="292" t="s">
        <v>4</v>
      </c>
      <c r="G52" s="291">
        <v>1</v>
      </c>
      <c r="H52" s="293" t="str">
        <f>Global!H52</f>
        <v>Suiza (Switzerland)</v>
      </c>
      <c r="I52" s="283" t="str">
        <f t="shared" si="13"/>
        <v>L</v>
      </c>
      <c r="J52" s="284"/>
      <c r="K52" s="285">
        <f>IF(Global!E52="","",Global!E52)</f>
        <v>1</v>
      </c>
      <c r="L52" s="285">
        <f>IF(Global!G52="","",Global!G52)</f>
        <v>0</v>
      </c>
      <c r="M52" s="296" t="str">
        <f t="shared" si="1"/>
        <v>L</v>
      </c>
      <c r="N52" s="287">
        <f t="shared" si="14"/>
        <v>1</v>
      </c>
      <c r="O52" s="166"/>
      <c r="P52" s="166"/>
      <c r="Q52" s="166"/>
      <c r="R52" s="166"/>
      <c r="S52" s="166"/>
    </row>
    <row r="53" spans="1:19" s="158" customFormat="1" ht="30.95" customHeight="1" thickBot="1" x14ac:dyDescent="0.25">
      <c r="A53" s="276">
        <f>Global!A53</f>
        <v>44893</v>
      </c>
      <c r="B53" s="306">
        <f>Global!B53</f>
        <v>0.16666666666666666</v>
      </c>
      <c r="C53" s="289">
        <f>Global!C53</f>
        <v>30</v>
      </c>
      <c r="D53" s="290" t="str">
        <f>Global!D53</f>
        <v>Camerún (Cameroon)</v>
      </c>
      <c r="E53" s="291">
        <v>0</v>
      </c>
      <c r="F53" s="292" t="s">
        <v>4</v>
      </c>
      <c r="G53" s="291">
        <v>0</v>
      </c>
      <c r="H53" s="293" t="str">
        <f>Global!H53</f>
        <v>Serbia</v>
      </c>
      <c r="I53" s="283" t="str">
        <f t="shared" si="13"/>
        <v>E</v>
      </c>
      <c r="J53" s="284"/>
      <c r="K53" s="285">
        <f>IF(Global!E53="","",Global!E53)</f>
        <v>3</v>
      </c>
      <c r="L53" s="285">
        <f>IF(Global!G53="","",Global!G53)</f>
        <v>3</v>
      </c>
      <c r="M53" s="296" t="str">
        <f t="shared" si="1"/>
        <v>E</v>
      </c>
      <c r="N53" s="287">
        <f t="shared" si="14"/>
        <v>2</v>
      </c>
      <c r="O53" s="166"/>
      <c r="P53" s="166"/>
      <c r="Q53" s="166"/>
      <c r="R53" s="166"/>
      <c r="S53" s="166"/>
    </row>
    <row r="54" spans="1:19" s="158" customFormat="1" ht="30.95" customHeight="1" thickBot="1" x14ac:dyDescent="0.25">
      <c r="A54" s="276">
        <f>Global!A54</f>
        <v>44897</v>
      </c>
      <c r="B54" s="306">
        <f>Global!B54</f>
        <v>0.54166666666666663</v>
      </c>
      <c r="C54" s="289">
        <f>Global!C54</f>
        <v>45</v>
      </c>
      <c r="D54" s="290" t="str">
        <f>Global!D54</f>
        <v>Camerún (Cameroon)</v>
      </c>
      <c r="E54" s="291">
        <v>1</v>
      </c>
      <c r="F54" s="292" t="s">
        <v>4</v>
      </c>
      <c r="G54" s="291">
        <v>3</v>
      </c>
      <c r="H54" s="293" t="str">
        <f>Global!H54</f>
        <v>Brasil (Brazil)</v>
      </c>
      <c r="I54" s="283" t="str">
        <f t="shared" si="13"/>
        <v>V</v>
      </c>
      <c r="J54" s="284"/>
      <c r="K54" s="285">
        <f>IF(Global!E54="","",Global!E54)</f>
        <v>1</v>
      </c>
      <c r="L54" s="285">
        <f>IF(Global!G54="","",Global!G54)</f>
        <v>0</v>
      </c>
      <c r="M54" s="296" t="str">
        <f t="shared" si="1"/>
        <v>L</v>
      </c>
      <c r="N54" s="287">
        <f t="shared" si="14"/>
        <v>0</v>
      </c>
      <c r="O54" s="166"/>
      <c r="P54" s="166"/>
      <c r="Q54" s="166"/>
      <c r="R54" s="166"/>
      <c r="S54" s="166"/>
    </row>
    <row r="55" spans="1:19" s="158" customFormat="1" ht="30.95" customHeight="1" thickBot="1" x14ac:dyDescent="0.25">
      <c r="A55" s="276">
        <f>Global!A55</f>
        <v>44897</v>
      </c>
      <c r="B55" s="306">
        <f>Global!B55</f>
        <v>0.54166666666666663</v>
      </c>
      <c r="C55" s="289">
        <f>Global!C55</f>
        <v>46</v>
      </c>
      <c r="D55" s="290" t="str">
        <f>Global!D55</f>
        <v>Serbia</v>
      </c>
      <c r="E55" s="291">
        <v>1</v>
      </c>
      <c r="F55" s="292" t="s">
        <v>4</v>
      </c>
      <c r="G55" s="291">
        <v>1</v>
      </c>
      <c r="H55" s="293" t="str">
        <f>Global!H55</f>
        <v>Suiza (Switzerland)</v>
      </c>
      <c r="I55" s="283" t="str">
        <f t="shared" si="13"/>
        <v>E</v>
      </c>
      <c r="J55" s="284"/>
      <c r="K55" s="285">
        <f>IF(Global!E55="","",Global!E55)</f>
        <v>2</v>
      </c>
      <c r="L55" s="285">
        <f>IF(Global!G55="","",Global!G55)</f>
        <v>3</v>
      </c>
      <c r="M55" s="296" t="str">
        <f t="shared" si="1"/>
        <v>V</v>
      </c>
      <c r="N55" s="287">
        <f t="shared" si="14"/>
        <v>0</v>
      </c>
      <c r="O55" s="166"/>
      <c r="P55" s="166"/>
      <c r="Q55" s="166"/>
      <c r="R55" s="166"/>
      <c r="S55" s="166"/>
    </row>
    <row r="56" spans="1:19" s="158" customFormat="1" ht="17.25" customHeight="1" thickBot="1" x14ac:dyDescent="0.25">
      <c r="A56" s="297" t="str">
        <f>Global!A56</f>
        <v>GRUPO H (Group H)</v>
      </c>
      <c r="B56" s="298"/>
      <c r="C56" s="299"/>
      <c r="D56" s="298"/>
      <c r="E56" s="300"/>
      <c r="F56" s="298"/>
      <c r="G56" s="300"/>
      <c r="H56" s="298"/>
      <c r="I56" s="301"/>
      <c r="J56" s="117"/>
      <c r="K56" s="302"/>
      <c r="L56" s="302"/>
      <c r="M56" s="303" t="str">
        <f t="shared" si="1"/>
        <v/>
      </c>
      <c r="N56" s="304"/>
      <c r="O56" s="166"/>
      <c r="P56" s="166"/>
      <c r="Q56" s="166"/>
      <c r="R56" s="166"/>
      <c r="S56" s="166"/>
    </row>
    <row r="57" spans="1:19" s="158" customFormat="1" ht="30.95" customHeight="1" thickBot="1" x14ac:dyDescent="0.25">
      <c r="A57" s="276">
        <f>Global!A57</f>
        <v>44889</v>
      </c>
      <c r="B57" s="305">
        <f>Global!B57</f>
        <v>0.41666666666666669</v>
      </c>
      <c r="C57" s="278">
        <f>Global!C57</f>
        <v>15</v>
      </c>
      <c r="D57" s="279" t="str">
        <f>Global!D57</f>
        <v>Portugal</v>
      </c>
      <c r="E57" s="280">
        <v>2</v>
      </c>
      <c r="F57" s="281" t="s">
        <v>4</v>
      </c>
      <c r="G57" s="280">
        <v>0</v>
      </c>
      <c r="H57" s="282" t="str">
        <f>Global!H57</f>
        <v>Ghana</v>
      </c>
      <c r="I57" s="283" t="str">
        <f t="shared" ref="I57:I62" si="15">IF(OR(E57="",G57=""),"",IF(E57&gt;G57,"L",IF(G57&gt;E57,"V","E")))</f>
        <v>L</v>
      </c>
      <c r="J57" s="284"/>
      <c r="K57" s="285">
        <f>IF(Global!E57="","",Global!E57)</f>
        <v>3</v>
      </c>
      <c r="L57" s="285">
        <f>IF(Global!G57="","",Global!G57)</f>
        <v>2</v>
      </c>
      <c r="M57" s="296" t="str">
        <f t="shared" si="1"/>
        <v>L</v>
      </c>
      <c r="N57" s="287">
        <f t="shared" ref="N57:N62" si="16">IF(M57="","",IF(AND(E57=K57,L57=G57),GPOSPuntosPorMarcador,0)+IF(M57=I57,GPOSPuntosPorGanador,0)+IF(E57-G57=K57-L57,GPOSPuntosPorDiferencia,0))</f>
        <v>1</v>
      </c>
      <c r="O57" s="166"/>
      <c r="P57" s="166"/>
      <c r="Q57" s="166"/>
      <c r="R57" s="166"/>
      <c r="S57" s="166"/>
    </row>
    <row r="58" spans="1:19" s="158" customFormat="1" ht="30.95" customHeight="1" thickBot="1" x14ac:dyDescent="0.25">
      <c r="A58" s="276">
        <f>Global!A58</f>
        <v>44889</v>
      </c>
      <c r="B58" s="306">
        <f>Global!B58</f>
        <v>0.29166666666666669</v>
      </c>
      <c r="C58" s="289">
        <f>Global!C58</f>
        <v>16</v>
      </c>
      <c r="D58" s="290" t="str">
        <f>Global!D58</f>
        <v>Uruguay</v>
      </c>
      <c r="E58" s="280">
        <v>2</v>
      </c>
      <c r="F58" s="292" t="s">
        <v>4</v>
      </c>
      <c r="G58" s="291">
        <v>0</v>
      </c>
      <c r="H58" s="293" t="str">
        <f>Global!H58</f>
        <v>Corea del Sur (S. Korea)</v>
      </c>
      <c r="I58" s="283" t="str">
        <f t="shared" si="15"/>
        <v>L</v>
      </c>
      <c r="J58" s="284"/>
      <c r="K58" s="285">
        <f>IF(Global!E58="","",Global!E58)</f>
        <v>0</v>
      </c>
      <c r="L58" s="285">
        <f>IF(Global!G58="","",Global!G58)</f>
        <v>0</v>
      </c>
      <c r="M58" s="296" t="str">
        <f t="shared" si="1"/>
        <v>E</v>
      </c>
      <c r="N58" s="287">
        <f t="shared" si="16"/>
        <v>0</v>
      </c>
      <c r="O58" s="166"/>
      <c r="P58" s="166"/>
      <c r="Q58" s="166"/>
      <c r="R58" s="166"/>
      <c r="S58" s="166"/>
    </row>
    <row r="59" spans="1:19" s="158" customFormat="1" ht="30.95" customHeight="1" thickBot="1" x14ac:dyDescent="0.25">
      <c r="A59" s="276">
        <f>Global!A59</f>
        <v>44893</v>
      </c>
      <c r="B59" s="306">
        <f>Global!B59</f>
        <v>0.54166666666666663</v>
      </c>
      <c r="C59" s="289">
        <f>Global!C59</f>
        <v>31</v>
      </c>
      <c r="D59" s="290" t="str">
        <f>Global!D59</f>
        <v>Portugal</v>
      </c>
      <c r="E59" s="291">
        <v>3</v>
      </c>
      <c r="F59" s="292" t="s">
        <v>4</v>
      </c>
      <c r="G59" s="291">
        <v>2</v>
      </c>
      <c r="H59" s="293" t="str">
        <f>Global!H59</f>
        <v>Uruguay</v>
      </c>
      <c r="I59" s="283" t="str">
        <f t="shared" si="15"/>
        <v>L</v>
      </c>
      <c r="J59" s="284"/>
      <c r="K59" s="285">
        <f>IF(Global!E59="","",Global!E59)</f>
        <v>2</v>
      </c>
      <c r="L59" s="285">
        <f>IF(Global!G59="","",Global!G59)</f>
        <v>0</v>
      </c>
      <c r="M59" s="296" t="str">
        <f t="shared" si="1"/>
        <v>L</v>
      </c>
      <c r="N59" s="287">
        <f t="shared" si="16"/>
        <v>1</v>
      </c>
      <c r="O59" s="166"/>
      <c r="P59" s="166"/>
      <c r="Q59" s="166"/>
      <c r="R59" s="166"/>
      <c r="S59" s="166"/>
    </row>
    <row r="60" spans="1:19" s="158" customFormat="1" ht="30.95" customHeight="1" thickBot="1" x14ac:dyDescent="0.25">
      <c r="A60" s="276">
        <f>Global!A60</f>
        <v>44893</v>
      </c>
      <c r="B60" s="306">
        <f>Global!B60</f>
        <v>0.29166666666666669</v>
      </c>
      <c r="C60" s="289">
        <f>Global!C60</f>
        <v>32</v>
      </c>
      <c r="D60" s="290" t="str">
        <f>Global!D60</f>
        <v>Corea del Sur (S. Korea)</v>
      </c>
      <c r="E60" s="280">
        <v>0</v>
      </c>
      <c r="F60" s="292" t="s">
        <v>4</v>
      </c>
      <c r="G60" s="291">
        <v>0</v>
      </c>
      <c r="H60" s="293" t="str">
        <f>Global!H60</f>
        <v>Ghana</v>
      </c>
      <c r="I60" s="283" t="str">
        <f t="shared" si="15"/>
        <v>E</v>
      </c>
      <c r="J60" s="284"/>
      <c r="K60" s="285">
        <f>IF(Global!E60="","",Global!E60)</f>
        <v>2</v>
      </c>
      <c r="L60" s="285">
        <f>IF(Global!G60="","",Global!G60)</f>
        <v>3</v>
      </c>
      <c r="M60" s="296" t="str">
        <f t="shared" si="1"/>
        <v>V</v>
      </c>
      <c r="N60" s="287">
        <f t="shared" si="16"/>
        <v>0</v>
      </c>
      <c r="O60" s="166"/>
      <c r="P60" s="166"/>
      <c r="Q60" s="166"/>
      <c r="R60" s="166"/>
      <c r="S60" s="166"/>
    </row>
    <row r="61" spans="1:19" s="158" customFormat="1" ht="30.95" customHeight="1" thickBot="1" x14ac:dyDescent="0.25">
      <c r="A61" s="276">
        <f>Global!A61</f>
        <v>44897</v>
      </c>
      <c r="B61" s="306">
        <f>Global!B61</f>
        <v>0.375</v>
      </c>
      <c r="C61" s="289">
        <f>Global!C61</f>
        <v>47</v>
      </c>
      <c r="D61" s="290" t="str">
        <f>Global!D61</f>
        <v>Corea del Sur (S. Korea)</v>
      </c>
      <c r="E61" s="291">
        <v>0</v>
      </c>
      <c r="F61" s="292" t="s">
        <v>4</v>
      </c>
      <c r="G61" s="291">
        <v>2</v>
      </c>
      <c r="H61" s="293" t="str">
        <f>Global!H61</f>
        <v>Portugal</v>
      </c>
      <c r="I61" s="283" t="str">
        <f t="shared" si="15"/>
        <v>V</v>
      </c>
      <c r="J61" s="284"/>
      <c r="K61" s="285">
        <f>IF(Global!E61="","",Global!E61)</f>
        <v>2</v>
      </c>
      <c r="L61" s="285">
        <f>IF(Global!G61="","",Global!G61)</f>
        <v>1</v>
      </c>
      <c r="M61" s="296" t="str">
        <f t="shared" si="1"/>
        <v>L</v>
      </c>
      <c r="N61" s="287">
        <f t="shared" si="16"/>
        <v>0</v>
      </c>
      <c r="O61" s="166"/>
      <c r="P61" s="166"/>
      <c r="Q61" s="166"/>
      <c r="R61" s="166"/>
      <c r="S61" s="166"/>
    </row>
    <row r="62" spans="1:19" s="158" customFormat="1" ht="30.95" customHeight="1" thickBot="1" x14ac:dyDescent="0.25">
      <c r="A62" s="276">
        <f>Global!A62</f>
        <v>44897</v>
      </c>
      <c r="B62" s="306">
        <f>Global!B62</f>
        <v>0.375</v>
      </c>
      <c r="C62" s="289">
        <f>Global!C62</f>
        <v>48</v>
      </c>
      <c r="D62" s="290" t="str">
        <f>Global!D62</f>
        <v>Ghana</v>
      </c>
      <c r="E62" s="291">
        <v>0</v>
      </c>
      <c r="F62" s="292" t="s">
        <v>4</v>
      </c>
      <c r="G62" s="291">
        <v>2</v>
      </c>
      <c r="H62" s="293" t="str">
        <f>Global!H62</f>
        <v>Uruguay</v>
      </c>
      <c r="I62" s="283" t="str">
        <f t="shared" si="15"/>
        <v>V</v>
      </c>
      <c r="J62" s="284"/>
      <c r="K62" s="285">
        <f>IF(Global!E62="","",Global!E62)</f>
        <v>0</v>
      </c>
      <c r="L62" s="285">
        <f>IF(Global!G62="","",Global!G62)</f>
        <v>2</v>
      </c>
      <c r="M62" s="296" t="str">
        <f t="shared" si="1"/>
        <v>V</v>
      </c>
      <c r="N62" s="287">
        <f t="shared" si="16"/>
        <v>3</v>
      </c>
      <c r="O62" s="166"/>
      <c r="P62" s="166"/>
      <c r="Q62" s="166"/>
      <c r="R62" s="166"/>
      <c r="S62" s="166"/>
    </row>
    <row r="63" spans="1:19" s="158" customFormat="1" ht="17.25" customHeight="1" thickBot="1" x14ac:dyDescent="0.25">
      <c r="A63" s="297" t="str">
        <f>Global!A63</f>
        <v>OCTAVOS DE FINAL (Round of 16)</v>
      </c>
      <c r="B63" s="312"/>
      <c r="C63" s="313"/>
      <c r="D63" s="298"/>
      <c r="E63" s="300"/>
      <c r="F63" s="298"/>
      <c r="G63" s="300"/>
      <c r="H63" s="298"/>
      <c r="I63" s="301"/>
      <c r="J63" s="117"/>
      <c r="K63" s="302"/>
      <c r="L63" s="302"/>
      <c r="M63" s="303" t="str">
        <f t="shared" si="1"/>
        <v/>
      </c>
      <c r="N63" s="304"/>
      <c r="O63" s="166"/>
      <c r="P63" s="166"/>
      <c r="Q63" s="166"/>
      <c r="R63" s="166"/>
      <c r="S63" s="166"/>
    </row>
    <row r="64" spans="1:19" s="158" customFormat="1" ht="30.95" customHeight="1" thickBot="1" x14ac:dyDescent="0.25">
      <c r="A64" s="276">
        <f>Global!A64</f>
        <v>44898</v>
      </c>
      <c r="B64" s="305">
        <f>Global!B64</f>
        <v>0.375</v>
      </c>
      <c r="C64" s="278">
        <f>Global!C64</f>
        <v>49</v>
      </c>
      <c r="D64" s="281" t="str">
        <f>Global!D64</f>
        <v>Holanda (Holland)</v>
      </c>
      <c r="E64" s="280">
        <v>2</v>
      </c>
      <c r="F64" s="281" t="s">
        <v>4</v>
      </c>
      <c r="G64" s="280">
        <v>2</v>
      </c>
      <c r="H64" s="314" t="str">
        <f>Global!H64</f>
        <v>Estados Unidos (USA)</v>
      </c>
      <c r="I64" s="283" t="str">
        <f t="shared" ref="I64:I71" si="17">IF(OR(E64="",G64=""),"",IF(E64&gt;G64,"L",IF(G64&gt;E64,"V","E")))</f>
        <v>E</v>
      </c>
      <c r="J64" s="284"/>
      <c r="K64" s="285">
        <f>IF(Global!E64="","",Global!E64)</f>
        <v>3</v>
      </c>
      <c r="L64" s="285">
        <f>IF(Global!G64="","",Global!G64)</f>
        <v>1</v>
      </c>
      <c r="M64" s="296" t="str">
        <f t="shared" si="1"/>
        <v>L</v>
      </c>
      <c r="N64" s="287">
        <f t="shared" ref="N64:N71" si="18">IF(M64="","",IF(AND(E64=K64,L64=G64),OCTPuntosPorMarcador,0)+IF(M64=I64,OCTPuntosPorGanador,0)+IF(E64-G64=K64-L64,OCTPuntosPorDiferencia,0))</f>
        <v>0</v>
      </c>
      <c r="O64" s="166"/>
      <c r="P64" s="166"/>
      <c r="Q64" s="166"/>
      <c r="R64" s="166"/>
      <c r="S64" s="166"/>
    </row>
    <row r="65" spans="1:19" s="158" customFormat="1" ht="30.95" customHeight="1" thickBot="1" x14ac:dyDescent="0.25">
      <c r="A65" s="276">
        <f>Global!A65</f>
        <v>44898</v>
      </c>
      <c r="B65" s="306">
        <f>Global!B65</f>
        <v>0.54166666666666663</v>
      </c>
      <c r="C65" s="289">
        <f>Global!C65</f>
        <v>50</v>
      </c>
      <c r="D65" s="292" t="str">
        <f>Global!D65</f>
        <v>Argentina</v>
      </c>
      <c r="E65" s="291">
        <v>2</v>
      </c>
      <c r="F65" s="292" t="s">
        <v>4</v>
      </c>
      <c r="G65" s="291">
        <v>0</v>
      </c>
      <c r="H65" s="315" t="str">
        <f>Global!H65</f>
        <v>Australia</v>
      </c>
      <c r="I65" s="283" t="str">
        <f t="shared" si="17"/>
        <v>L</v>
      </c>
      <c r="J65" s="284"/>
      <c r="K65" s="285">
        <f>IF(Global!E65="","",Global!E65)</f>
        <v>2</v>
      </c>
      <c r="L65" s="285">
        <f>IF(Global!G65="","",Global!G65)</f>
        <v>1</v>
      </c>
      <c r="M65" s="296" t="str">
        <f t="shared" si="1"/>
        <v>L</v>
      </c>
      <c r="N65" s="287">
        <f t="shared" si="18"/>
        <v>3</v>
      </c>
      <c r="O65" s="166"/>
      <c r="P65" s="166"/>
      <c r="Q65" s="166"/>
      <c r="R65" s="166"/>
      <c r="S65" s="166"/>
    </row>
    <row r="66" spans="1:19" s="158" customFormat="1" ht="30.95" customHeight="1" thickBot="1" x14ac:dyDescent="0.25">
      <c r="A66" s="276">
        <f>Global!A66</f>
        <v>44899</v>
      </c>
      <c r="B66" s="306">
        <f>Global!B66</f>
        <v>0.375</v>
      </c>
      <c r="C66" s="289">
        <f>Global!C66</f>
        <v>51</v>
      </c>
      <c r="D66" s="292" t="str">
        <f>Global!D66</f>
        <v>Francia (France)</v>
      </c>
      <c r="E66" s="291">
        <v>2</v>
      </c>
      <c r="F66" s="292" t="s">
        <v>4</v>
      </c>
      <c r="G66" s="291">
        <v>0</v>
      </c>
      <c r="H66" s="315" t="str">
        <f>Global!H66</f>
        <v>Polonia (Poland)</v>
      </c>
      <c r="I66" s="283" t="str">
        <f t="shared" si="17"/>
        <v>L</v>
      </c>
      <c r="J66" s="284"/>
      <c r="K66" s="285">
        <f>IF(Global!E66="","",Global!E66)</f>
        <v>3</v>
      </c>
      <c r="L66" s="285">
        <f>IF(Global!G66="","",Global!G66)</f>
        <v>1</v>
      </c>
      <c r="M66" s="296" t="str">
        <f t="shared" si="1"/>
        <v>L</v>
      </c>
      <c r="N66" s="287">
        <f t="shared" si="18"/>
        <v>4</v>
      </c>
      <c r="O66" s="166"/>
      <c r="P66" s="166"/>
      <c r="Q66" s="166"/>
      <c r="R66" s="166"/>
      <c r="S66" s="166"/>
    </row>
    <row r="67" spans="1:19" s="158" customFormat="1" ht="30.95" customHeight="1" thickBot="1" x14ac:dyDescent="0.25">
      <c r="A67" s="276">
        <f>Global!A67</f>
        <v>44899</v>
      </c>
      <c r="B67" s="306">
        <f>Global!B67</f>
        <v>0.54166666666666663</v>
      </c>
      <c r="C67" s="289">
        <f>Global!C67</f>
        <v>52</v>
      </c>
      <c r="D67" s="292" t="str">
        <f>Global!D67</f>
        <v>Inglaterra (England)</v>
      </c>
      <c r="E67" s="291">
        <v>1</v>
      </c>
      <c r="F67" s="292" t="s">
        <v>4</v>
      </c>
      <c r="G67" s="291">
        <v>1</v>
      </c>
      <c r="H67" s="315" t="str">
        <f>Global!H67</f>
        <v>Senegal</v>
      </c>
      <c r="I67" s="283" t="str">
        <f t="shared" si="17"/>
        <v>E</v>
      </c>
      <c r="J67" s="284"/>
      <c r="K67" s="285">
        <f>IF(Global!E67="","",Global!E67)</f>
        <v>3</v>
      </c>
      <c r="L67" s="285">
        <f>IF(Global!G67="","",Global!G67)</f>
        <v>0</v>
      </c>
      <c r="M67" s="296" t="str">
        <f t="shared" si="1"/>
        <v>L</v>
      </c>
      <c r="N67" s="287">
        <f t="shared" si="18"/>
        <v>0</v>
      </c>
      <c r="O67" s="166"/>
      <c r="P67" s="166"/>
      <c r="Q67" s="166"/>
      <c r="R67" s="166"/>
      <c r="S67" s="166"/>
    </row>
    <row r="68" spans="1:19" s="158" customFormat="1" ht="30.95" customHeight="1" thickBot="1" x14ac:dyDescent="0.25">
      <c r="A68" s="276">
        <f>Global!A68</f>
        <v>44900</v>
      </c>
      <c r="B68" s="306">
        <f>Global!B68</f>
        <v>0.375</v>
      </c>
      <c r="C68" s="289">
        <f>Global!C68</f>
        <v>53</v>
      </c>
      <c r="D68" s="292" t="str">
        <f>Global!D68</f>
        <v>Japón (Japan)</v>
      </c>
      <c r="E68" s="291">
        <v>2</v>
      </c>
      <c r="F68" s="292" t="s">
        <v>4</v>
      </c>
      <c r="G68" s="291">
        <v>1</v>
      </c>
      <c r="H68" s="315" t="str">
        <f>Global!H68</f>
        <v>Croacia</v>
      </c>
      <c r="I68" s="283" t="str">
        <f t="shared" si="17"/>
        <v>L</v>
      </c>
      <c r="J68" s="284"/>
      <c r="K68" s="285">
        <f>IF(Global!E68="","",Global!E68)</f>
        <v>1</v>
      </c>
      <c r="L68" s="285">
        <f>IF(Global!G68="","",Global!G68)</f>
        <v>1</v>
      </c>
      <c r="M68" s="296" t="str">
        <f t="shared" si="1"/>
        <v>E</v>
      </c>
      <c r="N68" s="287">
        <f t="shared" si="18"/>
        <v>0</v>
      </c>
      <c r="O68" s="166"/>
      <c r="P68" s="166"/>
      <c r="Q68" s="166"/>
      <c r="R68" s="166"/>
      <c r="S68" s="166"/>
    </row>
    <row r="69" spans="1:19" s="158" customFormat="1" ht="30.95" customHeight="1" thickBot="1" x14ac:dyDescent="0.25">
      <c r="A69" s="276">
        <f>Global!A69</f>
        <v>44900</v>
      </c>
      <c r="B69" s="306">
        <f>Global!B69</f>
        <v>0.54166666666666663</v>
      </c>
      <c r="C69" s="289">
        <f>Global!C69</f>
        <v>54</v>
      </c>
      <c r="D69" s="292" t="str">
        <f>Global!D69</f>
        <v>Brasil (Brazil)</v>
      </c>
      <c r="E69" s="291">
        <v>3</v>
      </c>
      <c r="F69" s="292" t="s">
        <v>4</v>
      </c>
      <c r="G69" s="291">
        <v>2</v>
      </c>
      <c r="H69" s="315" t="str">
        <f>Global!H69</f>
        <v>Corea del Sur (S. Korea)</v>
      </c>
      <c r="I69" s="283" t="str">
        <f t="shared" si="17"/>
        <v>L</v>
      </c>
      <c r="J69" s="284"/>
      <c r="K69" s="285">
        <f>IF(Global!E69="","",Global!E69)</f>
        <v>4</v>
      </c>
      <c r="L69" s="285">
        <f>IF(Global!G69="","",Global!G69)</f>
        <v>1</v>
      </c>
      <c r="M69" s="296" t="str">
        <f t="shared" si="1"/>
        <v>L</v>
      </c>
      <c r="N69" s="287">
        <f t="shared" si="18"/>
        <v>3</v>
      </c>
      <c r="O69" s="166"/>
      <c r="P69" s="166"/>
      <c r="Q69" s="166"/>
      <c r="R69" s="166"/>
      <c r="S69" s="166"/>
    </row>
    <row r="70" spans="1:19" s="158" customFormat="1" ht="30.95" customHeight="1" thickBot="1" x14ac:dyDescent="0.25">
      <c r="A70" s="276">
        <f>Global!A70</f>
        <v>44901</v>
      </c>
      <c r="B70" s="306">
        <f>Global!B70</f>
        <v>0.375</v>
      </c>
      <c r="C70" s="289">
        <f>Global!C70</f>
        <v>55</v>
      </c>
      <c r="D70" s="292" t="str">
        <f>Global!D70</f>
        <v>Marruecos (Morocco)</v>
      </c>
      <c r="E70" s="291">
        <v>1</v>
      </c>
      <c r="F70" s="292" t="s">
        <v>4</v>
      </c>
      <c r="G70" s="291">
        <v>2</v>
      </c>
      <c r="H70" s="315" t="str">
        <f>Global!H70</f>
        <v>España (Spain)</v>
      </c>
      <c r="I70" s="283" t="str">
        <f t="shared" si="17"/>
        <v>V</v>
      </c>
      <c r="J70" s="284"/>
      <c r="K70" s="285">
        <f>IF(Global!E70="","",Global!E70)</f>
        <v>0</v>
      </c>
      <c r="L70" s="285">
        <f>IF(Global!G70="","",Global!G70)</f>
        <v>0</v>
      </c>
      <c r="M70" s="296" t="str">
        <f t="shared" si="1"/>
        <v>E</v>
      </c>
      <c r="N70" s="287">
        <f t="shared" si="18"/>
        <v>0</v>
      </c>
      <c r="O70" s="166"/>
      <c r="P70" s="166"/>
      <c r="Q70" s="166"/>
      <c r="R70" s="166"/>
      <c r="S70" s="166"/>
    </row>
    <row r="71" spans="1:19" s="158" customFormat="1" ht="30.95" customHeight="1" thickBot="1" x14ac:dyDescent="0.25">
      <c r="A71" s="276">
        <f>Global!A71</f>
        <v>44901</v>
      </c>
      <c r="B71" s="306">
        <f>Global!B71</f>
        <v>0.54166666666666663</v>
      </c>
      <c r="C71" s="289">
        <f>Global!C71</f>
        <v>56</v>
      </c>
      <c r="D71" s="292" t="str">
        <f>Global!D71</f>
        <v>Portugal</v>
      </c>
      <c r="E71" s="291">
        <v>2</v>
      </c>
      <c r="F71" s="292" t="s">
        <v>4</v>
      </c>
      <c r="G71" s="291">
        <v>1</v>
      </c>
      <c r="H71" s="315" t="str">
        <f>Global!H71</f>
        <v>Suiza (Switzerland)</v>
      </c>
      <c r="I71" s="283" t="str">
        <f t="shared" si="17"/>
        <v>L</v>
      </c>
      <c r="J71" s="284"/>
      <c r="K71" s="285">
        <f>IF(Global!E71="","",Global!E71)</f>
        <v>6</v>
      </c>
      <c r="L71" s="285">
        <f>IF(Global!G71="","",Global!G71)</f>
        <v>1</v>
      </c>
      <c r="M71" s="296" t="str">
        <f t="shared" si="1"/>
        <v>L</v>
      </c>
      <c r="N71" s="287">
        <f t="shared" si="18"/>
        <v>3</v>
      </c>
      <c r="O71" s="166"/>
      <c r="P71" s="166"/>
      <c r="Q71" s="166"/>
      <c r="R71" s="166"/>
      <c r="S71" s="166"/>
    </row>
    <row r="72" spans="1:19" s="158" customFormat="1" ht="17.25" customHeight="1" thickBot="1" x14ac:dyDescent="0.25">
      <c r="A72" s="297" t="str">
        <f>Global!A72</f>
        <v>CUARTOS DE FINAL (Quarterfinals)</v>
      </c>
      <c r="B72" s="312"/>
      <c r="C72" s="313"/>
      <c r="D72" s="298"/>
      <c r="E72" s="300"/>
      <c r="F72" s="298"/>
      <c r="G72" s="300" t="s">
        <v>73</v>
      </c>
      <c r="H72" s="298"/>
      <c r="I72" s="301"/>
      <c r="J72" s="117"/>
      <c r="K72" s="302"/>
      <c r="L72" s="302"/>
      <c r="M72" s="303" t="str">
        <f t="shared" ref="M72:M83" si="19">IF(OR(K72="",L72=""),"",IF(K72&gt;L72,"L",IF(L72&gt;K72,"V","E")))</f>
        <v/>
      </c>
      <c r="N72" s="304"/>
      <c r="O72" s="166"/>
      <c r="P72" s="166"/>
      <c r="Q72" s="166"/>
      <c r="R72" s="166"/>
      <c r="S72" s="166"/>
    </row>
    <row r="73" spans="1:19" s="158" customFormat="1" ht="30.95" customHeight="1" thickBot="1" x14ac:dyDescent="0.25">
      <c r="A73" s="276">
        <f>Global!A73</f>
        <v>44904</v>
      </c>
      <c r="B73" s="305">
        <f>Global!B73</f>
        <v>0.375</v>
      </c>
      <c r="C73" s="278">
        <f>Global!C73</f>
        <v>57</v>
      </c>
      <c r="D73" s="292" t="str">
        <f>Global!D73</f>
        <v>Croacia</v>
      </c>
      <c r="E73" s="280">
        <v>2</v>
      </c>
      <c r="F73" s="281" t="s">
        <v>4</v>
      </c>
      <c r="G73" s="280">
        <v>3</v>
      </c>
      <c r="H73" s="315" t="str">
        <f>Global!H73</f>
        <v>Brasil (Brazil)</v>
      </c>
      <c r="I73" s="283" t="str">
        <f>IF(OR(E73="",G73=""),"",IF(E73&gt;G73,"L",IF(G73&gt;E73,"V","E")))</f>
        <v>V</v>
      </c>
      <c r="J73" s="284"/>
      <c r="K73" s="285">
        <f>IF(Global!E73="","",Global!E73)</f>
        <v>0</v>
      </c>
      <c r="L73" s="285">
        <f>IF(Global!G73="","",Global!G73)</f>
        <v>0</v>
      </c>
      <c r="M73" s="296" t="str">
        <f t="shared" si="19"/>
        <v>E</v>
      </c>
      <c r="N73" s="287">
        <f>IF(M73="","",IF(AND(E73=K73,L73=G73),CTOSPuntosPorMarcador,0)+IF(M73=I73,CTOSPuntosPorGanador,0)+IF(E73-G73=K73-L73,CTOSPuntosPorDiferencia,0))</f>
        <v>0</v>
      </c>
      <c r="O73" s="166"/>
      <c r="P73" s="166"/>
      <c r="Q73" s="166"/>
      <c r="R73" s="166"/>
      <c r="S73" s="166"/>
    </row>
    <row r="74" spans="1:19" s="158" customFormat="1" ht="30.95" customHeight="1" thickBot="1" x14ac:dyDescent="0.25">
      <c r="A74" s="276">
        <f>Global!A74</f>
        <v>44904</v>
      </c>
      <c r="B74" s="306">
        <f>Global!B74</f>
        <v>0.54166666666666663</v>
      </c>
      <c r="C74" s="289">
        <f>Global!C74</f>
        <v>58</v>
      </c>
      <c r="D74" s="292" t="str">
        <f>Global!D74</f>
        <v>Holanda (Holland)</v>
      </c>
      <c r="E74" s="291">
        <v>1</v>
      </c>
      <c r="F74" s="292">
        <v>4</v>
      </c>
      <c r="G74" s="280">
        <v>2</v>
      </c>
      <c r="H74" s="315" t="str">
        <f>Global!H74</f>
        <v>Argentina</v>
      </c>
      <c r="I74" s="283" t="str">
        <f>IF(OR(E74="",G74=""),"",IF(E74&gt;G74,"L",IF(G74&gt;E74,"V","E")))</f>
        <v>V</v>
      </c>
      <c r="J74" s="284"/>
      <c r="K74" s="285">
        <f>IF(Global!E74="","",Global!E74)</f>
        <v>2</v>
      </c>
      <c r="L74" s="285">
        <f>IF(Global!G74="","",Global!G74)</f>
        <v>2</v>
      </c>
      <c r="M74" s="296" t="str">
        <f t="shared" si="19"/>
        <v>E</v>
      </c>
      <c r="N74" s="287">
        <f>IF(M74="","",IF(AND(E74=K74,L74=G74),CTOSPuntosPorMarcador,0)+IF(M74=I74,CTOSPuntosPorGanador,0)+IF(E74-G74=K74-L74,CTOSPuntosPorDiferencia,0))</f>
        <v>0</v>
      </c>
      <c r="O74" s="166"/>
      <c r="P74" s="166"/>
      <c r="Q74" s="166"/>
      <c r="R74" s="166"/>
      <c r="S74" s="166"/>
    </row>
    <row r="75" spans="1:19" s="158" customFormat="1" ht="30.95" customHeight="1" thickBot="1" x14ac:dyDescent="0.25">
      <c r="A75" s="276">
        <f>Global!A75</f>
        <v>44905</v>
      </c>
      <c r="B75" s="306">
        <f>Global!B75</f>
        <v>0.375</v>
      </c>
      <c r="C75" s="289">
        <f>Global!C75</f>
        <v>59</v>
      </c>
      <c r="D75" s="292" t="str">
        <f>Global!D75</f>
        <v>Marruecos (Morocco)</v>
      </c>
      <c r="E75" s="291">
        <v>2</v>
      </c>
      <c r="F75" s="292" t="s">
        <v>4</v>
      </c>
      <c r="G75" s="280">
        <v>2</v>
      </c>
      <c r="H75" s="315" t="str">
        <f>Global!H75</f>
        <v>Portugal</v>
      </c>
      <c r="I75" s="283" t="str">
        <f>IF(OR(E75="",G75=""),"",IF(E75&gt;G75,"L",IF(G75&gt;E75,"V","E")))</f>
        <v>E</v>
      </c>
      <c r="J75" s="284"/>
      <c r="K75" s="285">
        <f>IF(Global!E75="","",Global!E75)</f>
        <v>1</v>
      </c>
      <c r="L75" s="285">
        <f>IF(Global!G75="","",Global!G75)</f>
        <v>0</v>
      </c>
      <c r="M75" s="296" t="str">
        <f t="shared" si="19"/>
        <v>L</v>
      </c>
      <c r="N75" s="287">
        <f>IF(M75="","",IF(AND(E75=K75,L75=G75),CTOSPuntosPorMarcador,0)+IF(M75=I75,CTOSPuntosPorGanador,0)+IF(E75-G75=K75-L75,CTOSPuntosPorDiferencia,0))</f>
        <v>0</v>
      </c>
      <c r="O75" s="166"/>
      <c r="P75" s="166"/>
      <c r="Q75" s="166"/>
      <c r="R75" s="166"/>
      <c r="S75" s="166"/>
    </row>
    <row r="76" spans="1:19" s="158" customFormat="1" ht="30.95" customHeight="1" thickBot="1" x14ac:dyDescent="0.25">
      <c r="A76" s="276">
        <f>Global!A76</f>
        <v>44905</v>
      </c>
      <c r="B76" s="306">
        <f>Global!B76</f>
        <v>0.54166666666666663</v>
      </c>
      <c r="C76" s="289">
        <f>Global!C76</f>
        <v>60</v>
      </c>
      <c r="D76" s="292" t="str">
        <f>Global!D76</f>
        <v>Francia (France)</v>
      </c>
      <c r="E76" s="291">
        <v>3</v>
      </c>
      <c r="F76" s="292" t="s">
        <v>4</v>
      </c>
      <c r="G76" s="280">
        <v>1</v>
      </c>
      <c r="H76" s="315" t="str">
        <f>Global!H76</f>
        <v>Inglaterra (England)</v>
      </c>
      <c r="I76" s="283" t="str">
        <f>IF(OR(E76="",G76=""),"",IF(E76&gt;G76,"L",IF(G76&gt;E76,"V","E")))</f>
        <v>L</v>
      </c>
      <c r="J76" s="284"/>
      <c r="K76" s="285">
        <f>IF(Global!E76="","",Global!E76)</f>
        <v>2</v>
      </c>
      <c r="L76" s="285">
        <f>IF(Global!G76="","",Global!G76)</f>
        <v>1</v>
      </c>
      <c r="M76" s="296" t="str">
        <f t="shared" si="19"/>
        <v>L</v>
      </c>
      <c r="N76" s="287">
        <f>IF(M76="","",IF(AND(E76=K76,L76=G76),CTOSPuntosPorMarcador,0)+IF(M76=I76,CTOSPuntosPorGanador,0)+IF(E76-G76=K76-L76,CTOSPuntosPorDiferencia,0))</f>
        <v>5</v>
      </c>
      <c r="O76" s="166"/>
      <c r="P76" s="166"/>
      <c r="Q76" s="166"/>
      <c r="R76" s="166"/>
      <c r="S76" s="166"/>
    </row>
    <row r="77" spans="1:19" s="158" customFormat="1" ht="17.25" customHeight="1" thickBot="1" x14ac:dyDescent="0.25">
      <c r="A77" s="297" t="str">
        <f>Global!A77</f>
        <v>SEMIFINALES (Semifinals)</v>
      </c>
      <c r="B77" s="298"/>
      <c r="C77" s="299"/>
      <c r="D77" s="298"/>
      <c r="E77" s="300"/>
      <c r="F77" s="298"/>
      <c r="G77" s="300"/>
      <c r="H77" s="298"/>
      <c r="I77" s="301"/>
      <c r="J77" s="117"/>
      <c r="K77" s="302"/>
      <c r="L77" s="302"/>
      <c r="M77" s="303" t="str">
        <f t="shared" si="19"/>
        <v/>
      </c>
      <c r="N77" s="304"/>
      <c r="O77" s="166"/>
      <c r="P77" s="166"/>
      <c r="Q77" s="166"/>
      <c r="R77" s="166"/>
      <c r="S77" s="166"/>
    </row>
    <row r="78" spans="1:19" s="158" customFormat="1" ht="30.95" customHeight="1" thickBot="1" x14ac:dyDescent="0.25">
      <c r="A78" s="276">
        <f>Global!A78</f>
        <v>44908</v>
      </c>
      <c r="B78" s="305">
        <f>Global!B78</f>
        <v>0.54166666666666663</v>
      </c>
      <c r="C78" s="278">
        <f>Global!C78</f>
        <v>61</v>
      </c>
      <c r="D78" s="281" t="str">
        <f>Global!D78</f>
        <v>Croacia</v>
      </c>
      <c r="E78" s="280">
        <v>1</v>
      </c>
      <c r="F78" s="281" t="s">
        <v>4</v>
      </c>
      <c r="G78" s="280">
        <v>2</v>
      </c>
      <c r="H78" s="314" t="str">
        <f>Global!H78</f>
        <v>Argentina</v>
      </c>
      <c r="I78" s="283" t="str">
        <f>IF(OR(E78="",G78=""),"",IF(E78&gt;G78,"L",IF(G78&gt;E78,"V","E")))</f>
        <v>V</v>
      </c>
      <c r="J78" s="284"/>
      <c r="K78" s="285">
        <f>IF(Global!E78="","",Global!E78)</f>
        <v>0</v>
      </c>
      <c r="L78" s="285">
        <f>IF(Global!G78="","",Global!G78)</f>
        <v>3</v>
      </c>
      <c r="M78" s="296" t="str">
        <f t="shared" si="19"/>
        <v>V</v>
      </c>
      <c r="N78" s="287">
        <f>IF(M78="","",IF(AND(E78=K78,L78=G78),SEMIPuntosPorMarcador,0)+IF(M78=I78,SEMIPuntosPorGanador,0)+IF(E78-G78=K78-L78,SEMIPuntosPorDiferencia,0))</f>
        <v>7</v>
      </c>
      <c r="O78" s="166"/>
      <c r="P78" s="166"/>
      <c r="Q78" s="166"/>
      <c r="R78" s="166"/>
      <c r="S78" s="166"/>
    </row>
    <row r="79" spans="1:19" s="158" customFormat="1" ht="30.95" customHeight="1" thickBot="1" x14ac:dyDescent="0.25">
      <c r="A79" s="276">
        <f>Global!A79</f>
        <v>44909</v>
      </c>
      <c r="B79" s="306">
        <f>Global!B79</f>
        <v>0.54166666666666663</v>
      </c>
      <c r="C79" s="289">
        <f>Global!C79</f>
        <v>62</v>
      </c>
      <c r="D79" s="292" t="str">
        <f>Global!D79</f>
        <v>Marruecos (Morocco)</v>
      </c>
      <c r="E79" s="291">
        <v>1</v>
      </c>
      <c r="F79" s="292" t="s">
        <v>4</v>
      </c>
      <c r="G79" s="291">
        <v>2</v>
      </c>
      <c r="H79" s="315" t="str">
        <f>Global!H79</f>
        <v>Francia (France)</v>
      </c>
      <c r="I79" s="283" t="str">
        <f>IF(OR(E79="",G79=""),"",IF(E79&gt;G79,"L",IF(G79&gt;E79,"V","E")))</f>
        <v>V</v>
      </c>
      <c r="J79" s="284"/>
      <c r="K79" s="285">
        <f>IF(Global!E79="","",Global!E79)</f>
        <v>0</v>
      </c>
      <c r="L79" s="285">
        <f>IF(Global!G79="","",Global!G79)</f>
        <v>2</v>
      </c>
      <c r="M79" s="296" t="str">
        <f t="shared" si="19"/>
        <v>V</v>
      </c>
      <c r="N79" s="287">
        <f>IF(M79="","",IF(AND(E79=K79,L79=G79),SEMIPuntosPorMarcador,0)+IF(M79=I79,SEMIPuntosPorGanador,0)+IF(E79-G79=K79-L79,SEMIPuntosPorDiferencia,0))</f>
        <v>7</v>
      </c>
      <c r="O79" s="166"/>
      <c r="P79" s="166"/>
      <c r="Q79" s="166"/>
      <c r="R79" s="166"/>
      <c r="S79" s="166"/>
    </row>
    <row r="80" spans="1:19" s="158" customFormat="1" ht="17.25" customHeight="1" thickBot="1" x14ac:dyDescent="0.25">
      <c r="A80" s="297" t="str">
        <f>Global!A80</f>
        <v>TERCER PUESTO (Third Place)</v>
      </c>
      <c r="B80" s="312"/>
      <c r="C80" s="313"/>
      <c r="D80" s="298"/>
      <c r="E80" s="300"/>
      <c r="F80" s="298"/>
      <c r="G80" s="300"/>
      <c r="H80" s="298"/>
      <c r="I80" s="301"/>
      <c r="J80" s="117"/>
      <c r="K80" s="302"/>
      <c r="L80" s="302"/>
      <c r="M80" s="303" t="str">
        <f t="shared" si="19"/>
        <v/>
      </c>
      <c r="N80" s="304"/>
      <c r="O80" s="166"/>
      <c r="P80" s="166"/>
      <c r="Q80" s="166"/>
      <c r="R80" s="166"/>
      <c r="S80" s="166"/>
    </row>
    <row r="81" spans="1:19" s="158" customFormat="1" ht="30.95" customHeight="1" thickBot="1" x14ac:dyDescent="0.25">
      <c r="A81" s="276">
        <f>Global!A81</f>
        <v>44912</v>
      </c>
      <c r="B81" s="305">
        <f>Global!B81</f>
        <v>0.375</v>
      </c>
      <c r="C81" s="278">
        <f>Global!C81</f>
        <v>63</v>
      </c>
      <c r="D81" s="281" t="str">
        <f>Global!D81</f>
        <v>Croacia</v>
      </c>
      <c r="E81" s="280">
        <v>2</v>
      </c>
      <c r="F81" s="281" t="s">
        <v>4</v>
      </c>
      <c r="G81" s="280">
        <v>1</v>
      </c>
      <c r="H81" s="314" t="str">
        <f>Global!H81</f>
        <v>Marruecos (Morocco)</v>
      </c>
      <c r="I81" s="283" t="str">
        <f>IF(OR(E81="",G81=""),"",IF(E81&gt;G81,"L",IF(G81&gt;E81,"V","E")))</f>
        <v>L</v>
      </c>
      <c r="J81" s="284"/>
      <c r="K81" s="285">
        <f>IF(Global!E81="","",Global!E81)</f>
        <v>2</v>
      </c>
      <c r="L81" s="285">
        <f>IF(Global!G81="","",Global!G81)</f>
        <v>1</v>
      </c>
      <c r="M81" s="296" t="str">
        <f t="shared" si="19"/>
        <v>L</v>
      </c>
      <c r="N81" s="287">
        <f>IF(M81="","",IF(AND(E81=K81,L81=G81),TERCPuntosPorMarcador,0)+IF(M81=I81,TERCPuntosPorGanador,0)+IF(E81-G81=K81-L81,TERCPuntosPorDiferencia,0))</f>
        <v>10</v>
      </c>
      <c r="O81" s="166"/>
      <c r="P81" s="166"/>
      <c r="Q81" s="166"/>
      <c r="R81" s="166"/>
      <c r="S81" s="166"/>
    </row>
    <row r="82" spans="1:19" s="158" customFormat="1" ht="17.25" customHeight="1" thickBot="1" x14ac:dyDescent="0.25">
      <c r="A82" s="297" t="str">
        <f>Global!A82</f>
        <v>FINAL</v>
      </c>
      <c r="B82" s="298"/>
      <c r="C82" s="299"/>
      <c r="D82" s="298"/>
      <c r="E82" s="300"/>
      <c r="F82" s="298"/>
      <c r="G82" s="300"/>
      <c r="H82" s="298"/>
      <c r="I82" s="301"/>
      <c r="J82" s="117"/>
      <c r="K82" s="302"/>
      <c r="L82" s="302"/>
      <c r="M82" s="303" t="str">
        <f t="shared" si="19"/>
        <v/>
      </c>
      <c r="N82" s="304"/>
      <c r="O82" s="166"/>
      <c r="P82" s="166"/>
      <c r="Q82" s="166"/>
      <c r="R82" s="166"/>
      <c r="S82" s="166"/>
    </row>
    <row r="83" spans="1:19" s="158" customFormat="1" ht="30.95" customHeight="1" thickBot="1" x14ac:dyDescent="0.25">
      <c r="A83" s="276">
        <f>Global!A83</f>
        <v>44913</v>
      </c>
      <c r="B83" s="316">
        <f>Global!B83</f>
        <v>0.375</v>
      </c>
      <c r="C83" s="317">
        <f>Global!C83</f>
        <v>64</v>
      </c>
      <c r="D83" s="318" t="str">
        <f>Global!D83</f>
        <v>Argentina</v>
      </c>
      <c r="E83" s="280">
        <v>2</v>
      </c>
      <c r="F83" s="318" t="s">
        <v>4</v>
      </c>
      <c r="G83" s="280">
        <v>2</v>
      </c>
      <c r="H83" s="319" t="str">
        <f>Global!H83</f>
        <v>Francia (France)</v>
      </c>
      <c r="I83" s="283" t="str">
        <f>IF(OR(E83="",G83=""),"",IF(E83&gt;G83,"L",IF(G83&gt;E83,"V","E")))</f>
        <v>E</v>
      </c>
      <c r="J83" s="311"/>
      <c r="K83" s="320">
        <f>IF(Global!E83="","",Global!E83)</f>
        <v>2</v>
      </c>
      <c r="L83" s="320">
        <f>IF(Global!G83="","",Global!G83)</f>
        <v>2</v>
      </c>
      <c r="M83" s="286" t="str">
        <f t="shared" si="19"/>
        <v>E</v>
      </c>
      <c r="N83" s="287">
        <f>IF(M83="","",IF(AND(E83=K83,L83=G83),FINALPuntosPorMarcador,0)+IF(M83=I83,FINALPuntosPorGanador,0)+IF(E83-G83=K83-L83,FINALPuntosPorDiferencia,0))</f>
        <v>12</v>
      </c>
      <c r="O83" s="166"/>
      <c r="P83" s="166"/>
      <c r="Q83" s="166"/>
      <c r="R83" s="166"/>
      <c r="S83" s="166"/>
    </row>
    <row r="84" spans="1:19" ht="17.25" customHeight="1" x14ac:dyDescent="0.2">
      <c r="A84" s="262"/>
      <c r="B84" s="263"/>
      <c r="C84" s="264"/>
      <c r="D84" s="196"/>
      <c r="E84" s="192"/>
      <c r="F84" s="196"/>
      <c r="G84" s="192"/>
      <c r="H84" s="196"/>
      <c r="I84" s="195"/>
      <c r="J84" s="29"/>
      <c r="K84" s="198"/>
      <c r="L84" s="198"/>
      <c r="M84" s="265" t="s">
        <v>22</v>
      </c>
      <c r="N84" s="266">
        <f>SUM(N8:N83)</f>
        <v>99</v>
      </c>
      <c r="O84" s="161"/>
      <c r="P84" s="161"/>
      <c r="Q84" s="161"/>
      <c r="R84" s="161"/>
      <c r="S84" s="161"/>
    </row>
    <row r="85" spans="1:19" s="10" customFormat="1" ht="17.25" customHeight="1" x14ac:dyDescent="0.2">
      <c r="A85" s="87" t="str">
        <f>Global!A85</f>
        <v>FASE DE GRUPOS</v>
      </c>
      <c r="B85" s="88"/>
      <c r="C85" s="89"/>
      <c r="D85" s="90"/>
      <c r="E85" s="267"/>
      <c r="F85" s="90"/>
      <c r="G85" s="267"/>
      <c r="H85" s="92"/>
      <c r="I85" s="81"/>
      <c r="J85" s="30"/>
      <c r="K85" s="189"/>
      <c r="L85" s="189"/>
      <c r="M85" s="189"/>
      <c r="N85" s="189"/>
      <c r="O85" s="82"/>
      <c r="P85" s="82"/>
      <c r="Q85" s="82"/>
      <c r="R85" s="82"/>
      <c r="S85" s="82"/>
    </row>
    <row r="86" spans="1:19" ht="17.25" customHeight="1" x14ac:dyDescent="0.2">
      <c r="A86" s="83" t="str">
        <f>Global!A86</f>
        <v>Puntos por Marcador Atinado</v>
      </c>
      <c r="B86" s="83"/>
      <c r="C86" s="93"/>
      <c r="D86" s="83"/>
      <c r="E86" s="94">
        <f>Global!E86</f>
        <v>1</v>
      </c>
      <c r="F86" s="53"/>
      <c r="G86" s="268"/>
      <c r="H86" s="53"/>
      <c r="I86" s="57"/>
      <c r="J86" s="30"/>
      <c r="K86" s="167"/>
      <c r="L86" s="167"/>
      <c r="M86" s="167"/>
      <c r="N86" s="167"/>
      <c r="O86" s="167"/>
      <c r="P86" s="167"/>
      <c r="Q86" s="167"/>
      <c r="R86" s="167"/>
      <c r="S86" s="167"/>
    </row>
    <row r="87" spans="1:19" ht="17.25" customHeight="1" x14ac:dyDescent="0.2">
      <c r="A87" s="83" t="str">
        <f>Global!A87</f>
        <v>Puntos por Ganador/Empate Atinado</v>
      </c>
      <c r="B87" s="83"/>
      <c r="C87" s="93"/>
      <c r="D87" s="85"/>
      <c r="E87" s="94">
        <f>Global!E87</f>
        <v>1</v>
      </c>
      <c r="F87" s="53"/>
      <c r="G87" s="268"/>
      <c r="H87" s="53"/>
      <c r="I87" s="57"/>
      <c r="J87" s="30"/>
      <c r="K87" s="167"/>
      <c r="L87" s="167"/>
      <c r="M87" s="167"/>
      <c r="N87" s="167"/>
      <c r="O87" s="167"/>
      <c r="P87" s="167"/>
      <c r="Q87" s="167"/>
      <c r="R87" s="167"/>
      <c r="S87" s="167"/>
    </row>
    <row r="88" spans="1:19" ht="17.25" customHeight="1" x14ac:dyDescent="0.2">
      <c r="A88" s="83" t="str">
        <f>Global!A88</f>
        <v>Puntos por Ganador y Diferencia de Goles Atinado</v>
      </c>
      <c r="B88" s="84"/>
      <c r="C88" s="84"/>
      <c r="D88" s="85"/>
      <c r="E88" s="94">
        <f>Global!E88</f>
        <v>1</v>
      </c>
      <c r="F88" s="53"/>
      <c r="G88" s="268"/>
      <c r="H88" s="53"/>
      <c r="I88" s="57"/>
      <c r="J88" s="30"/>
      <c r="K88" s="167"/>
      <c r="L88" s="167"/>
      <c r="M88" s="167"/>
      <c r="N88" s="167"/>
      <c r="O88" s="167"/>
      <c r="P88" s="167"/>
      <c r="Q88" s="167"/>
      <c r="R88" s="167"/>
      <c r="S88" s="167"/>
    </row>
    <row r="89" spans="1:19" ht="17.25" customHeight="1" x14ac:dyDescent="0.2">
      <c r="A89" s="83"/>
      <c r="B89" s="84"/>
      <c r="C89" s="84"/>
      <c r="D89" s="85"/>
      <c r="E89" s="269"/>
      <c r="F89" s="53"/>
      <c r="G89" s="268"/>
      <c r="H89" s="53"/>
      <c r="I89" s="57"/>
      <c r="J89" s="30"/>
      <c r="K89" s="167"/>
      <c r="L89" s="167"/>
      <c r="M89" s="167"/>
      <c r="N89" s="167"/>
      <c r="O89" s="167"/>
      <c r="P89" s="167"/>
      <c r="Q89" s="167"/>
      <c r="R89" s="167"/>
      <c r="S89" s="167"/>
    </row>
    <row r="90" spans="1:19" ht="17.25" customHeight="1" x14ac:dyDescent="0.2">
      <c r="A90" s="87" t="str">
        <f>Global!A90</f>
        <v>OCTAVOS DE FINAL</v>
      </c>
      <c r="B90" s="55"/>
      <c r="C90" s="55"/>
      <c r="D90" s="53"/>
      <c r="E90" s="268"/>
      <c r="F90" s="53"/>
      <c r="G90" s="268"/>
      <c r="H90" s="53"/>
      <c r="I90" s="57"/>
      <c r="J90" s="30"/>
      <c r="K90" s="167"/>
      <c r="L90" s="167"/>
      <c r="M90" s="167"/>
      <c r="N90" s="167"/>
      <c r="O90" s="167"/>
      <c r="P90" s="167"/>
      <c r="Q90" s="167"/>
      <c r="R90" s="167"/>
      <c r="S90" s="167"/>
    </row>
    <row r="91" spans="1:19" ht="17.25" customHeight="1" x14ac:dyDescent="0.2">
      <c r="A91" s="83" t="str">
        <f>Global!A91</f>
        <v>Puntos por Marcador Atinado</v>
      </c>
      <c r="B91" s="83"/>
      <c r="C91" s="93"/>
      <c r="D91" s="83"/>
      <c r="E91" s="94">
        <f>Global!E91</f>
        <v>1</v>
      </c>
      <c r="F91" s="53"/>
      <c r="G91" s="268"/>
      <c r="H91" s="53"/>
      <c r="I91" s="57"/>
      <c r="J91" s="30"/>
      <c r="K91" s="167"/>
      <c r="L91" s="167"/>
      <c r="M91" s="167"/>
      <c r="N91" s="167"/>
      <c r="O91" s="167"/>
      <c r="P91" s="167"/>
      <c r="Q91" s="167"/>
      <c r="R91" s="167"/>
      <c r="S91" s="167"/>
    </row>
    <row r="92" spans="1:19" ht="17.25" customHeight="1" x14ac:dyDescent="0.2">
      <c r="A92" s="83" t="str">
        <f>Global!A92</f>
        <v>Puntos por Ganador/Empate Atinado</v>
      </c>
      <c r="B92" s="83"/>
      <c r="C92" s="93"/>
      <c r="D92" s="85"/>
      <c r="E92" s="94">
        <f>Global!E92</f>
        <v>3</v>
      </c>
      <c r="F92" s="53"/>
      <c r="G92" s="268"/>
      <c r="H92" s="53"/>
      <c r="I92" s="57"/>
      <c r="J92" s="30"/>
      <c r="K92" s="167"/>
      <c r="L92" s="167"/>
      <c r="M92" s="167"/>
      <c r="N92" s="167"/>
      <c r="O92" s="167"/>
      <c r="P92" s="167"/>
      <c r="Q92" s="167"/>
      <c r="R92" s="167"/>
      <c r="S92" s="167"/>
    </row>
    <row r="93" spans="1:19" ht="17.25" customHeight="1" x14ac:dyDescent="0.2">
      <c r="A93" s="83" t="str">
        <f>Global!A93</f>
        <v>Puntos por Ganador y Diferencia de Goles Atinado</v>
      </c>
      <c r="B93" s="84"/>
      <c r="C93" s="84"/>
      <c r="D93" s="85"/>
      <c r="E93" s="94">
        <f>Global!E93</f>
        <v>1</v>
      </c>
      <c r="F93" s="53"/>
      <c r="G93" s="268"/>
      <c r="H93" s="53"/>
      <c r="I93" s="57"/>
      <c r="J93" s="30"/>
      <c r="K93" s="167"/>
      <c r="L93" s="167"/>
      <c r="M93" s="167"/>
      <c r="N93" s="167"/>
      <c r="O93" s="167"/>
      <c r="P93" s="167"/>
      <c r="Q93" s="167"/>
      <c r="R93" s="167"/>
      <c r="S93" s="167"/>
    </row>
    <row r="94" spans="1:19" ht="17.25" customHeight="1" x14ac:dyDescent="0.2">
      <c r="A94" s="54"/>
      <c r="B94" s="55"/>
      <c r="C94" s="55"/>
      <c r="D94" s="53"/>
      <c r="E94" s="268"/>
      <c r="F94" s="53"/>
      <c r="G94" s="268"/>
      <c r="H94" s="53"/>
      <c r="I94" s="57"/>
      <c r="J94" s="30"/>
      <c r="K94" s="167"/>
      <c r="L94" s="167"/>
      <c r="M94" s="167"/>
      <c r="N94" s="167"/>
      <c r="O94" s="167"/>
      <c r="P94" s="167"/>
      <c r="Q94" s="167"/>
      <c r="R94" s="167"/>
      <c r="S94" s="167"/>
    </row>
    <row r="95" spans="1:19" ht="17.25" customHeight="1" x14ac:dyDescent="0.2">
      <c r="A95" s="87" t="str">
        <f>Global!A95</f>
        <v>CUARTOS DE FINAL</v>
      </c>
      <c r="B95" s="55"/>
      <c r="C95" s="55"/>
      <c r="D95" s="53"/>
      <c r="E95" s="268"/>
      <c r="F95" s="53"/>
      <c r="G95" s="268"/>
      <c r="H95" s="53"/>
      <c r="I95" s="57"/>
      <c r="J95" s="30"/>
      <c r="K95" s="167"/>
      <c r="L95" s="167"/>
      <c r="M95" s="167"/>
      <c r="N95" s="167"/>
      <c r="O95" s="167"/>
      <c r="P95" s="167"/>
      <c r="Q95" s="167"/>
      <c r="R95" s="167"/>
      <c r="S95" s="167"/>
    </row>
    <row r="96" spans="1:19" ht="17.25" customHeight="1" x14ac:dyDescent="0.2">
      <c r="A96" s="83" t="str">
        <f>Global!A96</f>
        <v>Puntos por Marcador Atinado</v>
      </c>
      <c r="B96" s="83"/>
      <c r="C96" s="93"/>
      <c r="D96" s="83"/>
      <c r="E96" s="94">
        <f>Global!E96</f>
        <v>1</v>
      </c>
      <c r="F96" s="53"/>
      <c r="G96" s="268"/>
      <c r="H96" s="53"/>
      <c r="I96" s="57"/>
      <c r="J96" s="30"/>
      <c r="K96" s="167"/>
      <c r="L96" s="167"/>
      <c r="M96" s="167"/>
      <c r="N96" s="167"/>
      <c r="O96" s="167"/>
      <c r="P96" s="167"/>
      <c r="Q96" s="167"/>
      <c r="R96" s="167"/>
      <c r="S96" s="167"/>
    </row>
    <row r="97" spans="1:19" ht="17.25" customHeight="1" x14ac:dyDescent="0.2">
      <c r="A97" s="83" t="str">
        <f>Global!A97</f>
        <v>Puntos por Ganador/Empate Atinado</v>
      </c>
      <c r="B97" s="83"/>
      <c r="C97" s="93"/>
      <c r="D97" s="85"/>
      <c r="E97" s="94">
        <f>Global!E97</f>
        <v>5</v>
      </c>
      <c r="F97" s="53"/>
      <c r="G97" s="268"/>
      <c r="H97" s="53"/>
      <c r="I97" s="57"/>
      <c r="J97" s="30"/>
      <c r="K97" s="167"/>
      <c r="L97" s="167"/>
      <c r="M97" s="167"/>
      <c r="N97" s="167"/>
      <c r="O97" s="167"/>
      <c r="P97" s="167"/>
      <c r="Q97" s="167"/>
      <c r="R97" s="167"/>
      <c r="S97" s="167"/>
    </row>
    <row r="98" spans="1:19" ht="17.25" customHeight="1" x14ac:dyDescent="0.2">
      <c r="A98" s="83" t="str">
        <f>Global!A98</f>
        <v>Puntos por Ganador y Diferencia de Goles Atinado</v>
      </c>
      <c r="B98" s="84"/>
      <c r="C98" s="84"/>
      <c r="D98" s="85"/>
      <c r="E98" s="94">
        <f>Global!E98</f>
        <v>1</v>
      </c>
      <c r="F98" s="53"/>
      <c r="G98" s="268"/>
      <c r="H98" s="53"/>
      <c r="I98" s="57"/>
      <c r="J98" s="30"/>
      <c r="K98" s="167"/>
      <c r="L98" s="167"/>
      <c r="M98" s="167"/>
      <c r="N98" s="167"/>
      <c r="O98" s="167"/>
      <c r="P98" s="167"/>
      <c r="Q98" s="167"/>
      <c r="R98" s="167"/>
      <c r="S98" s="167"/>
    </row>
    <row r="99" spans="1:19" ht="17.25" customHeight="1" x14ac:dyDescent="0.2">
      <c r="A99" s="54"/>
      <c r="B99" s="55"/>
      <c r="C99" s="55"/>
      <c r="D99" s="53"/>
      <c r="E99" s="268"/>
      <c r="F99" s="53"/>
      <c r="G99" s="268"/>
      <c r="H99" s="53"/>
      <c r="I99" s="57"/>
      <c r="J99" s="30"/>
      <c r="K99" s="167"/>
      <c r="L99" s="167"/>
      <c r="M99" s="167"/>
      <c r="N99" s="167"/>
      <c r="O99" s="167"/>
      <c r="P99" s="167"/>
      <c r="Q99" s="167"/>
      <c r="R99" s="167"/>
      <c r="S99" s="167"/>
    </row>
    <row r="100" spans="1:19" ht="17.25" customHeight="1" x14ac:dyDescent="0.2">
      <c r="A100" s="87" t="str">
        <f>Global!A100</f>
        <v>SEMIFINAL</v>
      </c>
      <c r="B100" s="55"/>
      <c r="C100" s="55"/>
      <c r="D100" s="53"/>
      <c r="E100" s="268"/>
      <c r="F100" s="53"/>
      <c r="G100" s="268"/>
      <c r="H100" s="53"/>
      <c r="I100" s="57"/>
      <c r="J100" s="30"/>
      <c r="K100" s="167"/>
      <c r="L100" s="167"/>
      <c r="M100" s="167"/>
      <c r="N100" s="167"/>
      <c r="O100" s="167"/>
      <c r="P100" s="167"/>
      <c r="Q100" s="167"/>
      <c r="R100" s="167"/>
      <c r="S100" s="167"/>
    </row>
    <row r="101" spans="1:19" ht="17.25" customHeight="1" x14ac:dyDescent="0.2">
      <c r="A101" s="83" t="str">
        <f>Global!A101</f>
        <v>Puntos por Marcador Atinado</v>
      </c>
      <c r="B101" s="83"/>
      <c r="C101" s="93"/>
      <c r="D101" s="83"/>
      <c r="E101" s="94">
        <f>Global!E101</f>
        <v>1</v>
      </c>
      <c r="F101" s="53"/>
      <c r="G101" s="268"/>
      <c r="H101" s="53"/>
      <c r="I101" s="57"/>
      <c r="J101" s="30"/>
      <c r="K101" s="167"/>
      <c r="L101" s="167"/>
      <c r="M101" s="167"/>
      <c r="N101" s="167"/>
      <c r="O101" s="167"/>
      <c r="P101" s="167"/>
      <c r="Q101" s="167"/>
      <c r="R101" s="167"/>
      <c r="S101" s="167"/>
    </row>
    <row r="102" spans="1:19" ht="17.25" customHeight="1" x14ac:dyDescent="0.2">
      <c r="A102" s="83" t="str">
        <f>Global!A102</f>
        <v>Puntos por Ganador/Empate Atinado</v>
      </c>
      <c r="B102" s="83"/>
      <c r="C102" s="93"/>
      <c r="D102" s="85"/>
      <c r="E102" s="94">
        <f>Global!E102</f>
        <v>7</v>
      </c>
      <c r="F102" s="53"/>
      <c r="G102" s="268"/>
      <c r="H102" s="53"/>
      <c r="I102" s="57"/>
      <c r="J102" s="30"/>
      <c r="K102" s="167"/>
      <c r="L102" s="167"/>
      <c r="M102" s="167"/>
      <c r="N102" s="167"/>
      <c r="O102" s="167"/>
      <c r="P102" s="167"/>
      <c r="Q102" s="167"/>
      <c r="R102" s="167"/>
      <c r="S102" s="167"/>
    </row>
    <row r="103" spans="1:19" ht="17.25" customHeight="1" x14ac:dyDescent="0.2">
      <c r="A103" s="83" t="str">
        <f>Global!A103</f>
        <v>Puntos por Ganador y Diferencia de Goles Atinado</v>
      </c>
      <c r="B103" s="84"/>
      <c r="C103" s="84"/>
      <c r="D103" s="85"/>
      <c r="E103" s="94">
        <f>Global!E103</f>
        <v>1</v>
      </c>
      <c r="F103" s="53"/>
      <c r="G103" s="268"/>
      <c r="H103" s="53"/>
      <c r="I103" s="57"/>
      <c r="J103" s="30"/>
      <c r="K103" s="167"/>
      <c r="L103" s="167"/>
      <c r="M103" s="167"/>
      <c r="N103" s="167"/>
      <c r="O103" s="167"/>
      <c r="P103" s="167"/>
      <c r="Q103" s="167"/>
      <c r="R103" s="167"/>
      <c r="S103" s="167"/>
    </row>
    <row r="104" spans="1:19" ht="17.25" customHeight="1" x14ac:dyDescent="0.2">
      <c r="A104" s="54"/>
      <c r="B104" s="55"/>
      <c r="C104" s="55"/>
      <c r="D104" s="53"/>
      <c r="E104" s="268"/>
      <c r="F104" s="53"/>
      <c r="G104" s="268"/>
      <c r="H104" s="53"/>
      <c r="I104" s="57"/>
      <c r="J104" s="30"/>
      <c r="K104" s="167"/>
      <c r="L104" s="167"/>
      <c r="M104" s="167"/>
      <c r="N104" s="167"/>
      <c r="O104" s="167"/>
      <c r="P104" s="167"/>
      <c r="Q104" s="167"/>
      <c r="R104" s="167"/>
      <c r="S104" s="167"/>
    </row>
    <row r="105" spans="1:19" ht="17.25" customHeight="1" x14ac:dyDescent="0.2">
      <c r="A105" s="87" t="str">
        <f>Global!A105</f>
        <v>TERCER LUGAR</v>
      </c>
      <c r="B105" s="55"/>
      <c r="C105" s="55"/>
      <c r="D105" s="53"/>
      <c r="E105" s="268"/>
      <c r="F105" s="53"/>
      <c r="G105" s="268"/>
      <c r="H105" s="53"/>
      <c r="I105" s="57"/>
      <c r="J105" s="30"/>
      <c r="K105" s="167"/>
      <c r="L105" s="167"/>
      <c r="M105" s="167"/>
      <c r="N105" s="167"/>
      <c r="O105" s="167"/>
      <c r="P105" s="167"/>
      <c r="Q105" s="167"/>
      <c r="R105" s="167"/>
      <c r="S105" s="167"/>
    </row>
    <row r="106" spans="1:19" ht="17.25" customHeight="1" x14ac:dyDescent="0.2">
      <c r="A106" s="83" t="str">
        <f>Global!A106</f>
        <v>Puntos por Marcador Atinado</v>
      </c>
      <c r="B106" s="83"/>
      <c r="C106" s="93"/>
      <c r="D106" s="83"/>
      <c r="E106" s="94">
        <f>Global!E106</f>
        <v>1</v>
      </c>
      <c r="F106" s="53"/>
      <c r="G106" s="268"/>
      <c r="H106" s="53"/>
      <c r="I106" s="57"/>
      <c r="J106" s="30"/>
      <c r="K106" s="167"/>
      <c r="L106" s="167"/>
      <c r="M106" s="167"/>
      <c r="N106" s="167"/>
      <c r="O106" s="167"/>
      <c r="P106" s="167"/>
      <c r="Q106" s="167"/>
      <c r="R106" s="167"/>
      <c r="S106" s="167"/>
    </row>
    <row r="107" spans="1:19" ht="17.25" customHeight="1" x14ac:dyDescent="0.2">
      <c r="A107" s="83" t="str">
        <f>Global!A107</f>
        <v>Puntos por Ganador/Empate Atinado</v>
      </c>
      <c r="B107" s="83"/>
      <c r="C107" s="93"/>
      <c r="D107" s="85"/>
      <c r="E107" s="94">
        <f>Global!E107</f>
        <v>8</v>
      </c>
      <c r="F107" s="53"/>
      <c r="G107" s="268"/>
      <c r="H107" s="53"/>
      <c r="I107" s="57"/>
      <c r="J107" s="30"/>
      <c r="K107" s="167"/>
      <c r="L107" s="167"/>
      <c r="M107" s="167"/>
      <c r="N107" s="167"/>
      <c r="O107" s="167"/>
      <c r="P107" s="167"/>
      <c r="Q107" s="167"/>
      <c r="R107" s="167"/>
      <c r="S107" s="167"/>
    </row>
    <row r="108" spans="1:19" ht="17.25" customHeight="1" x14ac:dyDescent="0.2">
      <c r="A108" s="83" t="str">
        <f>Global!A108</f>
        <v>Puntos por Ganador y Diferencia de Goles Atinado</v>
      </c>
      <c r="B108" s="84"/>
      <c r="C108" s="84"/>
      <c r="D108" s="85"/>
      <c r="E108" s="94">
        <f>Global!E108</f>
        <v>1</v>
      </c>
      <c r="F108" s="53"/>
      <c r="G108" s="268"/>
      <c r="H108" s="53"/>
      <c r="I108" s="57"/>
      <c r="J108" s="30"/>
      <c r="K108" s="167"/>
      <c r="L108" s="167"/>
      <c r="M108" s="167"/>
      <c r="N108" s="167"/>
      <c r="O108" s="167"/>
      <c r="P108" s="167"/>
      <c r="Q108" s="167"/>
      <c r="R108" s="167"/>
      <c r="S108" s="167"/>
    </row>
    <row r="109" spans="1:19" ht="17.25" customHeight="1" x14ac:dyDescent="0.2">
      <c r="A109" s="83"/>
      <c r="B109" s="84"/>
      <c r="C109" s="84"/>
      <c r="D109" s="85"/>
      <c r="E109" s="94"/>
      <c r="F109" s="53"/>
      <c r="G109" s="268"/>
      <c r="H109" s="53"/>
      <c r="I109" s="57"/>
      <c r="J109" s="30"/>
      <c r="K109" s="167"/>
      <c r="L109" s="167"/>
      <c r="M109" s="167"/>
      <c r="N109" s="167"/>
      <c r="O109" s="167"/>
      <c r="P109" s="167"/>
      <c r="Q109" s="167"/>
      <c r="R109" s="167"/>
      <c r="S109" s="167"/>
    </row>
    <row r="110" spans="1:19" ht="17.25" customHeight="1" x14ac:dyDescent="0.2">
      <c r="A110" s="87" t="str">
        <f>Global!A110</f>
        <v>FINAL</v>
      </c>
      <c r="B110" s="55"/>
      <c r="C110" s="55"/>
      <c r="D110" s="53"/>
      <c r="E110" s="268"/>
      <c r="F110" s="53"/>
      <c r="G110" s="268"/>
      <c r="H110" s="53"/>
      <c r="I110" s="57"/>
      <c r="J110" s="30"/>
      <c r="K110" s="167"/>
      <c r="L110" s="167"/>
      <c r="M110" s="167"/>
      <c r="N110" s="167"/>
      <c r="O110" s="167"/>
      <c r="P110" s="167"/>
      <c r="Q110" s="167"/>
      <c r="R110" s="167"/>
      <c r="S110" s="167"/>
    </row>
    <row r="111" spans="1:19" ht="17.25" customHeight="1" x14ac:dyDescent="0.2">
      <c r="A111" s="83" t="str">
        <f>Global!A111</f>
        <v>Puntos por Marcador Atinado</v>
      </c>
      <c r="B111" s="83"/>
      <c r="C111" s="93"/>
      <c r="D111" s="83"/>
      <c r="E111" s="94">
        <f>Global!E111</f>
        <v>1</v>
      </c>
      <c r="F111" s="53"/>
      <c r="G111" s="268"/>
      <c r="H111" s="53"/>
      <c r="I111" s="57"/>
      <c r="J111" s="30"/>
      <c r="K111" s="167"/>
      <c r="L111" s="167"/>
      <c r="M111" s="167"/>
      <c r="N111" s="167"/>
      <c r="O111" s="167"/>
      <c r="P111" s="167"/>
      <c r="Q111" s="167"/>
      <c r="R111" s="167"/>
      <c r="S111" s="167"/>
    </row>
    <row r="112" spans="1:19" ht="17.25" customHeight="1" x14ac:dyDescent="0.2">
      <c r="A112" s="83" t="str">
        <f>Global!A112</f>
        <v>Puntos por Ganador/Empate Atinado</v>
      </c>
      <c r="B112" s="83"/>
      <c r="C112" s="93"/>
      <c r="D112" s="85"/>
      <c r="E112" s="94">
        <f>Global!E112</f>
        <v>10</v>
      </c>
      <c r="F112" s="53"/>
      <c r="G112" s="268"/>
      <c r="H112" s="53"/>
      <c r="I112" s="57"/>
      <c r="J112" s="30"/>
      <c r="K112" s="167"/>
      <c r="L112" s="167"/>
      <c r="M112" s="167"/>
      <c r="N112" s="167"/>
      <c r="O112" s="167"/>
      <c r="P112" s="167"/>
      <c r="Q112" s="167"/>
      <c r="R112" s="167"/>
      <c r="S112" s="167"/>
    </row>
    <row r="113" spans="1:19" ht="17.25" customHeight="1" x14ac:dyDescent="0.2">
      <c r="A113" s="83" t="str">
        <f>Global!A113</f>
        <v>Puntos por Ganador y Diferencia de Goles Atinado</v>
      </c>
      <c r="B113" s="84"/>
      <c r="C113" s="84"/>
      <c r="D113" s="85"/>
      <c r="E113" s="94">
        <f>Global!E113</f>
        <v>1</v>
      </c>
      <c r="F113" s="53"/>
      <c r="G113" s="268"/>
      <c r="H113" s="53"/>
      <c r="I113" s="57"/>
      <c r="J113" s="30"/>
      <c r="K113" s="167"/>
      <c r="L113" s="167"/>
      <c r="M113" s="167"/>
      <c r="N113" s="167"/>
      <c r="O113" s="167"/>
      <c r="P113" s="167"/>
      <c r="Q113" s="167"/>
      <c r="R113" s="167"/>
      <c r="S113" s="167"/>
    </row>
    <row r="114" spans="1:19" ht="17.25" customHeight="1" x14ac:dyDescent="0.2">
      <c r="A114" s="54"/>
      <c r="B114" s="55"/>
      <c r="C114" s="55"/>
      <c r="D114" s="53"/>
      <c r="E114" s="268"/>
      <c r="F114" s="53"/>
      <c r="G114" s="268"/>
      <c r="H114" s="53"/>
      <c r="I114" s="57"/>
      <c r="J114" s="30"/>
      <c r="K114" s="167"/>
      <c r="L114" s="167"/>
      <c r="M114" s="167"/>
      <c r="N114" s="167"/>
      <c r="O114" s="167"/>
      <c r="P114" s="167"/>
      <c r="Q114" s="167"/>
      <c r="R114" s="167"/>
      <c r="S114" s="167"/>
    </row>
    <row r="115" spans="1:19" ht="17.25" customHeight="1" x14ac:dyDescent="0.2">
      <c r="A115" s="54"/>
      <c r="B115" s="55"/>
      <c r="C115" s="55"/>
      <c r="D115" s="53"/>
      <c r="E115" s="268"/>
      <c r="F115" s="53"/>
      <c r="G115" s="268"/>
      <c r="H115" s="53"/>
      <c r="I115" s="57"/>
      <c r="J115" s="30"/>
      <c r="K115" s="167"/>
      <c r="L115" s="167"/>
      <c r="M115" s="167"/>
      <c r="N115" s="167"/>
      <c r="O115" s="167"/>
      <c r="P115" s="167"/>
      <c r="Q115" s="167"/>
      <c r="R115" s="167"/>
      <c r="S115" s="167"/>
    </row>
    <row r="116" spans="1:19" ht="17.25" customHeight="1" x14ac:dyDescent="0.2">
      <c r="A116" s="54"/>
      <c r="B116" s="55"/>
      <c r="C116" s="55"/>
      <c r="D116" s="53"/>
      <c r="E116" s="268"/>
      <c r="F116" s="53"/>
      <c r="G116" s="268"/>
      <c r="H116" s="53"/>
      <c r="I116" s="57"/>
      <c r="J116" s="30"/>
      <c r="K116" s="167"/>
      <c r="L116" s="167"/>
      <c r="M116" s="167"/>
      <c r="N116" s="167"/>
      <c r="O116" s="167"/>
      <c r="P116" s="167"/>
      <c r="Q116" s="167"/>
      <c r="R116" s="167"/>
      <c r="S116" s="167"/>
    </row>
    <row r="117" spans="1:19" ht="17.25" customHeight="1" x14ac:dyDescent="0.2">
      <c r="A117" s="54"/>
      <c r="B117" s="55"/>
      <c r="C117" s="55"/>
      <c r="D117" s="53"/>
      <c r="E117" s="268"/>
      <c r="F117" s="53"/>
      <c r="G117" s="268"/>
      <c r="H117" s="53"/>
      <c r="I117" s="57"/>
      <c r="J117" s="30"/>
      <c r="K117" s="167"/>
      <c r="L117" s="167"/>
      <c r="M117" s="167"/>
      <c r="N117" s="167"/>
      <c r="O117" s="167"/>
      <c r="P117" s="167"/>
      <c r="Q117" s="167"/>
      <c r="R117" s="167"/>
      <c r="S117" s="167"/>
    </row>
    <row r="118" spans="1:19" ht="17.25" customHeight="1" x14ac:dyDescent="0.2">
      <c r="A118" s="54"/>
      <c r="B118" s="55"/>
      <c r="C118" s="55"/>
      <c r="D118" s="53"/>
      <c r="E118" s="268"/>
      <c r="F118" s="53"/>
      <c r="G118" s="268"/>
      <c r="H118" s="53"/>
      <c r="I118" s="57"/>
      <c r="J118" s="30"/>
      <c r="K118" s="167"/>
      <c r="L118" s="167"/>
      <c r="M118" s="167"/>
      <c r="N118" s="167"/>
      <c r="O118" s="167"/>
      <c r="P118" s="167"/>
      <c r="Q118" s="167"/>
      <c r="R118" s="167"/>
      <c r="S118" s="167"/>
    </row>
    <row r="119" spans="1:19" ht="17.25" customHeight="1" x14ac:dyDescent="0.2">
      <c r="A119" s="54"/>
      <c r="B119" s="55"/>
      <c r="C119" s="55"/>
      <c r="D119" s="53"/>
      <c r="E119" s="268"/>
      <c r="F119" s="53"/>
      <c r="G119" s="268"/>
      <c r="H119" s="53"/>
      <c r="I119" s="57"/>
      <c r="J119" s="30"/>
      <c r="K119" s="167"/>
      <c r="L119" s="167"/>
      <c r="M119" s="167"/>
      <c r="N119" s="167"/>
      <c r="O119" s="167"/>
      <c r="P119" s="167"/>
      <c r="Q119" s="167"/>
      <c r="R119" s="167"/>
      <c r="S119" s="167"/>
    </row>
    <row r="120" spans="1:19" ht="17.25" customHeight="1" x14ac:dyDescent="0.2">
      <c r="A120" s="54"/>
      <c r="B120" s="55"/>
      <c r="C120" s="55"/>
      <c r="D120" s="53"/>
      <c r="E120" s="268"/>
      <c r="F120" s="53"/>
      <c r="G120" s="268"/>
      <c r="H120" s="53"/>
      <c r="I120" s="57"/>
      <c r="J120" s="30"/>
      <c r="K120" s="167"/>
      <c r="L120" s="167"/>
      <c r="M120" s="167"/>
      <c r="N120" s="167"/>
      <c r="O120" s="167"/>
      <c r="P120" s="167"/>
      <c r="Q120" s="167"/>
      <c r="R120" s="167"/>
      <c r="S120" s="167"/>
    </row>
  </sheetData>
  <sheetProtection sheet="1" objects="1" scenarios="1"/>
  <mergeCells count="3">
    <mergeCell ref="A1:N1"/>
    <mergeCell ref="B3:D3"/>
    <mergeCell ref="B4:D4"/>
  </mergeCells>
  <dataValidations count="1">
    <dataValidation type="whole" allowBlank="1" showInputMessage="1" showErrorMessage="1" sqref="E3:E85 E114:E120 E89:E90 E94:E95 E99:E100 E104:E105 E110" xr:uid="{EE3C4FB7-EE65-45BE-BA54-886D58E25157}">
      <formula1>0</formula1>
      <formula2>20</formula2>
    </dataValidation>
  </dataValidations>
  <hyperlinks>
    <hyperlink ref="A1:N1" location="Global!A1" display="Quiniela Mundial 2010" xr:uid="{6FD77606-3B3A-4B30-9C8A-881A826E3AA6}"/>
  </hyperlinks>
  <pageMargins left="0.7" right="0.7" top="0.75" bottom="0.75" header="0.3" footer="0.3"/>
  <pageSetup orientation="portrait"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Sheet51"/>
  <dimension ref="A1:S120"/>
  <sheetViews>
    <sheetView workbookViewId="0">
      <selection activeCell="A2" sqref="A1:N1048576"/>
    </sheetView>
  </sheetViews>
  <sheetFormatPr defaultColWidth="9.140625" defaultRowHeight="17.25" customHeight="1" x14ac:dyDescent="0.2"/>
  <cols>
    <col min="1" max="1" width="12" style="270" customWidth="1"/>
    <col min="2" max="2" width="10.7109375" style="271" customWidth="1"/>
    <col min="3" max="3" width="6.85546875" style="271" bestFit="1" customWidth="1"/>
    <col min="4" max="4" width="12.42578125" style="157" customWidth="1"/>
    <col min="5" max="5" width="3.7109375" style="272" customWidth="1"/>
    <col min="6" max="6" width="5.42578125" style="157" customWidth="1"/>
    <col min="7" max="7" width="3.85546875" style="272" customWidth="1"/>
    <col min="8" max="8" width="13" style="157" customWidth="1"/>
    <col min="9" max="9" width="5.85546875" style="273" customWidth="1"/>
    <col min="10" max="10" width="3" style="10" customWidth="1"/>
    <col min="11" max="11" width="5" style="274" customWidth="1"/>
    <col min="12" max="12" width="5.28515625" style="274" customWidth="1"/>
    <col min="13" max="13" width="6.5703125" style="275" customWidth="1"/>
    <col min="14" max="14" width="7.7109375" style="10" bestFit="1" customWidth="1"/>
    <col min="15" max="16384" width="9.140625" style="157"/>
  </cols>
  <sheetData>
    <row r="1" spans="1:19" ht="26.25" customHeight="1" x14ac:dyDescent="0.35">
      <c r="A1" s="352" t="s">
        <v>82</v>
      </c>
      <c r="B1" s="352"/>
      <c r="C1" s="352"/>
      <c r="D1" s="352"/>
      <c r="E1" s="352"/>
      <c r="F1" s="352"/>
      <c r="G1" s="352"/>
      <c r="H1" s="352"/>
      <c r="I1" s="352"/>
      <c r="J1" s="352"/>
      <c r="K1" s="352"/>
      <c r="L1" s="352"/>
      <c r="M1" s="352"/>
      <c r="N1" s="352"/>
      <c r="O1" s="161"/>
      <c r="P1" s="161"/>
      <c r="Q1" s="161"/>
      <c r="R1" s="161"/>
      <c r="S1" s="161"/>
    </row>
    <row r="2" spans="1:19" ht="12.75" customHeight="1" x14ac:dyDescent="0.3">
      <c r="A2" s="28"/>
      <c r="B2" s="28"/>
      <c r="C2" s="28"/>
      <c r="D2" s="28"/>
      <c r="E2" s="1"/>
      <c r="F2" s="28"/>
      <c r="G2" s="1"/>
      <c r="H2" s="28"/>
      <c r="I2" s="28"/>
      <c r="J2" s="28"/>
      <c r="K2" s="33"/>
      <c r="L2" s="33"/>
      <c r="M2" s="28"/>
      <c r="N2" s="28"/>
      <c r="O2" s="161"/>
      <c r="P2" s="161"/>
      <c r="Q2" s="161"/>
      <c r="R2" s="161"/>
      <c r="S2" s="161"/>
    </row>
    <row r="3" spans="1:19" ht="17.25" customHeight="1" x14ac:dyDescent="0.2">
      <c r="A3" s="191" t="s">
        <v>17</v>
      </c>
      <c r="B3" s="353" t="s">
        <v>202</v>
      </c>
      <c r="C3" s="353"/>
      <c r="D3" s="353"/>
      <c r="E3" s="192"/>
      <c r="F3" s="193"/>
      <c r="G3" s="192"/>
      <c r="H3" s="194"/>
      <c r="I3" s="195"/>
      <c r="J3" s="29"/>
      <c r="K3" s="34"/>
      <c r="L3" s="34"/>
      <c r="M3" s="196"/>
      <c r="N3" s="29"/>
      <c r="O3" s="161"/>
      <c r="P3" s="161"/>
      <c r="Q3" s="161"/>
      <c r="R3" s="161"/>
      <c r="S3" s="161"/>
    </row>
    <row r="4" spans="1:19" ht="17.25" customHeight="1" thickBot="1" x14ac:dyDescent="0.25">
      <c r="A4" s="197" t="s">
        <v>18</v>
      </c>
      <c r="B4" s="354" t="s">
        <v>203</v>
      </c>
      <c r="C4" s="354"/>
      <c r="D4" s="354"/>
      <c r="E4" s="192"/>
      <c r="F4" s="196"/>
      <c r="G4" s="192"/>
      <c r="H4" s="196"/>
      <c r="I4" s="195"/>
      <c r="J4" s="29"/>
      <c r="K4" s="198"/>
      <c r="L4" s="198"/>
      <c r="M4" s="199"/>
      <c r="N4" s="29"/>
      <c r="O4" s="161"/>
      <c r="P4" s="161"/>
      <c r="Q4" s="161"/>
      <c r="R4" s="161"/>
      <c r="S4" s="161"/>
    </row>
    <row r="5" spans="1:19" ht="17.25" customHeight="1" thickBot="1" x14ac:dyDescent="0.25">
      <c r="A5" s="197"/>
      <c r="B5" s="200"/>
      <c r="C5" s="200"/>
      <c r="D5" s="201"/>
      <c r="E5" s="192"/>
      <c r="F5" s="196"/>
      <c r="G5" s="192"/>
      <c r="H5" s="196"/>
      <c r="I5" s="195"/>
      <c r="J5" s="29"/>
      <c r="K5" s="202" t="s">
        <v>19</v>
      </c>
      <c r="L5" s="203"/>
      <c r="M5" s="204"/>
      <c r="N5" s="29"/>
      <c r="O5" s="161"/>
      <c r="P5" s="161"/>
      <c r="Q5" s="161"/>
      <c r="R5" s="161"/>
      <c r="S5" s="161"/>
    </row>
    <row r="6" spans="1:19" s="168" customFormat="1" ht="34.5" customHeight="1" thickBot="1" x14ac:dyDescent="0.25">
      <c r="A6" s="205" t="s">
        <v>0</v>
      </c>
      <c r="B6" s="206" t="s">
        <v>1</v>
      </c>
      <c r="C6" s="206" t="s">
        <v>25</v>
      </c>
      <c r="D6" s="207" t="s">
        <v>2</v>
      </c>
      <c r="E6" s="208"/>
      <c r="F6" s="209" t="s">
        <v>20</v>
      </c>
      <c r="G6" s="208"/>
      <c r="H6" s="209" t="s">
        <v>3</v>
      </c>
      <c r="I6" s="209" t="s">
        <v>21</v>
      </c>
      <c r="J6" s="210"/>
      <c r="K6" s="211" t="s">
        <v>109</v>
      </c>
      <c r="L6" s="211" t="s">
        <v>112</v>
      </c>
      <c r="M6" s="212" t="s">
        <v>110</v>
      </c>
      <c r="N6" s="213" t="s">
        <v>111</v>
      </c>
      <c r="O6" s="165"/>
      <c r="P6" s="165"/>
      <c r="Q6" s="165"/>
      <c r="R6" s="165"/>
      <c r="S6" s="165"/>
    </row>
    <row r="7" spans="1:19" ht="17.25" customHeight="1" thickBot="1" x14ac:dyDescent="0.25">
      <c r="A7" s="214" t="str">
        <f>Global!A7</f>
        <v>GRUPO A (Group A)</v>
      </c>
      <c r="B7" s="215"/>
      <c r="C7" s="216"/>
      <c r="D7" s="215"/>
      <c r="E7" s="217"/>
      <c r="F7" s="215"/>
      <c r="G7" s="217"/>
      <c r="H7" s="215"/>
      <c r="I7" s="218"/>
      <c r="J7" s="77"/>
      <c r="K7" s="219"/>
      <c r="L7" s="219"/>
      <c r="M7" s="220"/>
      <c r="N7" s="221"/>
      <c r="O7" s="161"/>
      <c r="P7" s="161"/>
      <c r="Q7" s="161"/>
      <c r="R7" s="161"/>
      <c r="S7" s="161"/>
    </row>
    <row r="8" spans="1:19" s="158" customFormat="1" ht="30.95" customHeight="1" thickBot="1" x14ac:dyDescent="0.25">
      <c r="A8" s="276">
        <f>Global!A8</f>
        <v>44885</v>
      </c>
      <c r="B8" s="277">
        <f>Global!B8</f>
        <v>0.41666666666666669</v>
      </c>
      <c r="C8" s="278">
        <f>Global!C8</f>
        <v>1</v>
      </c>
      <c r="D8" s="279" t="str">
        <f>Global!D8</f>
        <v>Qatar</v>
      </c>
      <c r="E8" s="280">
        <v>1</v>
      </c>
      <c r="F8" s="281" t="s">
        <v>4</v>
      </c>
      <c r="G8" s="280">
        <v>2</v>
      </c>
      <c r="H8" s="282" t="str">
        <f>Global!H8</f>
        <v>Ecuador</v>
      </c>
      <c r="I8" s="283" t="str">
        <f t="shared" ref="I8:I13" si="0">IF(OR(E8="",G8=""),"",IF(E8&gt;G8,"L",IF(G8&gt;E8,"V","E")))</f>
        <v>V</v>
      </c>
      <c r="J8" s="284"/>
      <c r="K8" s="285">
        <f>IF(Global!E8="","",Global!E8)</f>
        <v>0</v>
      </c>
      <c r="L8" s="285">
        <f>IF(Global!G8="","",Global!G8)</f>
        <v>2</v>
      </c>
      <c r="M8" s="286" t="str">
        <f t="shared" ref="M8:M71" si="1">IF(OR(K8="",L8=""),"",IF(K8&gt;L8,"L",IF(L8&gt;K8,"V","E")))</f>
        <v>V</v>
      </c>
      <c r="N8" s="287">
        <f t="shared" ref="N8:N13" si="2">IF(M8="","",IF(AND(E8=K8,L8=G8),GPOSPuntosPorMarcador,0)+IF(M8=I8,GPOSPuntosPorGanador,0)+IF(E8-G8=K8-L8,GPOSPuntosPorDiferencia,0))</f>
        <v>1</v>
      </c>
      <c r="O8" s="166"/>
      <c r="P8" s="166"/>
      <c r="Q8" s="166"/>
      <c r="R8" s="166"/>
      <c r="S8" s="166"/>
    </row>
    <row r="9" spans="1:19" s="158" customFormat="1" ht="30.95" customHeight="1" thickBot="1" x14ac:dyDescent="0.25">
      <c r="A9" s="276">
        <f>Global!A9</f>
        <v>44886</v>
      </c>
      <c r="B9" s="288">
        <f>Global!B9</f>
        <v>0.41666666666666669</v>
      </c>
      <c r="C9" s="289">
        <f>Global!C9</f>
        <v>2</v>
      </c>
      <c r="D9" s="290" t="str">
        <f>Global!D9</f>
        <v>Senegal</v>
      </c>
      <c r="E9" s="291">
        <v>1</v>
      </c>
      <c r="F9" s="292" t="s">
        <v>4</v>
      </c>
      <c r="G9" s="291">
        <v>1</v>
      </c>
      <c r="H9" s="293" t="str">
        <f>Global!H9</f>
        <v>Holanda (Holland)</v>
      </c>
      <c r="I9" s="283" t="str">
        <f t="shared" si="0"/>
        <v>E</v>
      </c>
      <c r="J9" s="284"/>
      <c r="K9" s="285">
        <f>IF(Global!E9="","",Global!E9)</f>
        <v>0</v>
      </c>
      <c r="L9" s="285">
        <f>IF(Global!G9="","",Global!G9)</f>
        <v>2</v>
      </c>
      <c r="M9" s="294" t="str">
        <f t="shared" si="1"/>
        <v>V</v>
      </c>
      <c r="N9" s="287">
        <f t="shared" si="2"/>
        <v>0</v>
      </c>
      <c r="O9" s="166"/>
      <c r="P9" s="166"/>
      <c r="Q9" s="166"/>
      <c r="R9" s="166"/>
      <c r="S9" s="166"/>
    </row>
    <row r="10" spans="1:19" s="158" customFormat="1" ht="30.95" customHeight="1" thickBot="1" x14ac:dyDescent="0.25">
      <c r="A10" s="276">
        <f>Global!A10</f>
        <v>44890</v>
      </c>
      <c r="B10" s="288">
        <f>Global!B10</f>
        <v>0.29166666666666669</v>
      </c>
      <c r="C10" s="289">
        <f>Global!C10</f>
        <v>17</v>
      </c>
      <c r="D10" s="290" t="str">
        <f>Global!D10</f>
        <v>Qatar</v>
      </c>
      <c r="E10" s="291">
        <v>1</v>
      </c>
      <c r="F10" s="292" t="s">
        <v>4</v>
      </c>
      <c r="G10" s="291">
        <v>2</v>
      </c>
      <c r="H10" s="293" t="str">
        <f>Global!H10</f>
        <v>Senegal</v>
      </c>
      <c r="I10" s="283" t="str">
        <f t="shared" si="0"/>
        <v>V</v>
      </c>
      <c r="J10" s="284"/>
      <c r="K10" s="285">
        <f>IF(Global!E10="","",Global!E10)</f>
        <v>1</v>
      </c>
      <c r="L10" s="285">
        <f>IF(Global!G10="","",Global!G10)</f>
        <v>3</v>
      </c>
      <c r="M10" s="295" t="str">
        <f t="shared" si="1"/>
        <v>V</v>
      </c>
      <c r="N10" s="287">
        <f t="shared" si="2"/>
        <v>1</v>
      </c>
      <c r="O10" s="166"/>
      <c r="P10" s="166"/>
      <c r="Q10" s="166"/>
      <c r="R10" s="166"/>
      <c r="S10" s="166"/>
    </row>
    <row r="11" spans="1:19" s="158" customFormat="1" ht="30.95" customHeight="1" thickBot="1" x14ac:dyDescent="0.25">
      <c r="A11" s="276">
        <f>Global!A11</f>
        <v>44890</v>
      </c>
      <c r="B11" s="288">
        <f>Global!B11</f>
        <v>0.41666666666666669</v>
      </c>
      <c r="C11" s="289">
        <f>Global!C11</f>
        <v>18</v>
      </c>
      <c r="D11" s="290" t="str">
        <f>Global!D11</f>
        <v>Holanda (Holland)</v>
      </c>
      <c r="E11" s="291">
        <v>2</v>
      </c>
      <c r="F11" s="292" t="s">
        <v>4</v>
      </c>
      <c r="G11" s="291">
        <v>1</v>
      </c>
      <c r="H11" s="293" t="str">
        <f>Global!H11</f>
        <v>Ecuador</v>
      </c>
      <c r="I11" s="283" t="str">
        <f t="shared" si="0"/>
        <v>L</v>
      </c>
      <c r="J11" s="284"/>
      <c r="K11" s="285">
        <f>IF(Global!E11="","",Global!E11)</f>
        <v>1</v>
      </c>
      <c r="L11" s="285">
        <f>IF(Global!G11="","",Global!G11)</f>
        <v>1</v>
      </c>
      <c r="M11" s="296" t="str">
        <f t="shared" si="1"/>
        <v>E</v>
      </c>
      <c r="N11" s="287">
        <f t="shared" si="2"/>
        <v>0</v>
      </c>
      <c r="O11" s="166"/>
      <c r="P11" s="166"/>
      <c r="Q11" s="166"/>
      <c r="R11" s="166"/>
      <c r="S11" s="166"/>
    </row>
    <row r="12" spans="1:19" s="158" customFormat="1" ht="30.95" customHeight="1" thickBot="1" x14ac:dyDescent="0.25">
      <c r="A12" s="276">
        <f>Global!A12</f>
        <v>44894</v>
      </c>
      <c r="B12" s="288">
        <f>Global!B12</f>
        <v>0.375</v>
      </c>
      <c r="C12" s="289">
        <f>Global!C12</f>
        <v>33</v>
      </c>
      <c r="D12" s="290" t="str">
        <f>Global!D12</f>
        <v>Holanda (Holland)</v>
      </c>
      <c r="E12" s="291">
        <v>2</v>
      </c>
      <c r="F12" s="292" t="s">
        <v>4</v>
      </c>
      <c r="G12" s="291">
        <v>1</v>
      </c>
      <c r="H12" s="293" t="str">
        <f>Global!H12</f>
        <v>Qatar</v>
      </c>
      <c r="I12" s="283" t="str">
        <f t="shared" si="0"/>
        <v>L</v>
      </c>
      <c r="J12" s="284"/>
      <c r="K12" s="285">
        <f>IF(Global!E12="","",Global!E12)</f>
        <v>2</v>
      </c>
      <c r="L12" s="285">
        <f>IF(Global!G12="","",Global!G12)</f>
        <v>0</v>
      </c>
      <c r="M12" s="296" t="str">
        <f t="shared" si="1"/>
        <v>L</v>
      </c>
      <c r="N12" s="287">
        <f t="shared" si="2"/>
        <v>1</v>
      </c>
      <c r="O12" s="166"/>
      <c r="P12" s="166"/>
      <c r="Q12" s="166"/>
      <c r="R12" s="166"/>
      <c r="S12" s="166"/>
    </row>
    <row r="13" spans="1:19" s="158" customFormat="1" ht="30.95" customHeight="1" thickBot="1" x14ac:dyDescent="0.25">
      <c r="A13" s="276">
        <f>Global!A13</f>
        <v>44894</v>
      </c>
      <c r="B13" s="288">
        <f>Global!B13</f>
        <v>0.375</v>
      </c>
      <c r="C13" s="289">
        <f>Global!C13</f>
        <v>34</v>
      </c>
      <c r="D13" s="290" t="str">
        <f>Global!D13</f>
        <v>Ecuador</v>
      </c>
      <c r="E13" s="291">
        <v>1</v>
      </c>
      <c r="F13" s="292" t="s">
        <v>4</v>
      </c>
      <c r="G13" s="291">
        <v>1</v>
      </c>
      <c r="H13" s="293" t="str">
        <f>Global!H13</f>
        <v>Senegal</v>
      </c>
      <c r="I13" s="283" t="str">
        <f t="shared" si="0"/>
        <v>E</v>
      </c>
      <c r="J13" s="284"/>
      <c r="K13" s="285">
        <f>IF(Global!E13="","",Global!E13)</f>
        <v>1</v>
      </c>
      <c r="L13" s="285">
        <f>IF(Global!G13="","",Global!G13)</f>
        <v>2</v>
      </c>
      <c r="M13" s="296" t="str">
        <f t="shared" si="1"/>
        <v>V</v>
      </c>
      <c r="N13" s="287">
        <f t="shared" si="2"/>
        <v>0</v>
      </c>
      <c r="O13" s="166"/>
      <c r="P13" s="166"/>
      <c r="Q13" s="166"/>
      <c r="R13" s="166"/>
      <c r="S13" s="166"/>
    </row>
    <row r="14" spans="1:19" s="158" customFormat="1" ht="17.25" customHeight="1" thickBot="1" x14ac:dyDescent="0.25">
      <c r="A14" s="297" t="str">
        <f>Global!A14</f>
        <v>GRUPO B (Group B)</v>
      </c>
      <c r="B14" s="298"/>
      <c r="C14" s="299"/>
      <c r="D14" s="298"/>
      <c r="E14" s="300"/>
      <c r="F14" s="298"/>
      <c r="G14" s="300"/>
      <c r="H14" s="298"/>
      <c r="I14" s="301"/>
      <c r="J14" s="117"/>
      <c r="K14" s="302"/>
      <c r="L14" s="302"/>
      <c r="M14" s="303" t="str">
        <f t="shared" si="1"/>
        <v/>
      </c>
      <c r="N14" s="304"/>
      <c r="O14" s="166"/>
      <c r="P14" s="166"/>
      <c r="Q14" s="166"/>
      <c r="R14" s="166"/>
      <c r="S14" s="166"/>
    </row>
    <row r="15" spans="1:19" s="158" customFormat="1" ht="30.95" customHeight="1" thickBot="1" x14ac:dyDescent="0.25">
      <c r="A15" s="276">
        <f>Global!A15</f>
        <v>44886</v>
      </c>
      <c r="B15" s="305">
        <f>Global!B15</f>
        <v>0.29166666666666669</v>
      </c>
      <c r="C15" s="278">
        <f>Global!C15</f>
        <v>3</v>
      </c>
      <c r="D15" s="279" t="str">
        <f>Global!D15</f>
        <v>Inglaterra (England)</v>
      </c>
      <c r="E15" s="280">
        <v>2</v>
      </c>
      <c r="F15" s="281" t="s">
        <v>4</v>
      </c>
      <c r="G15" s="280">
        <v>0</v>
      </c>
      <c r="H15" s="282" t="str">
        <f>Global!H15</f>
        <v>Irán</v>
      </c>
      <c r="I15" s="283" t="str">
        <f t="shared" ref="I15:I20" si="3">IF(OR(E15="",G15=""),"",IF(E15&gt;G15,"L",IF(G15&gt;E15,"V","E")))</f>
        <v>L</v>
      </c>
      <c r="J15" s="284"/>
      <c r="K15" s="285">
        <f>IF(Global!E15="","",Global!E15)</f>
        <v>6</v>
      </c>
      <c r="L15" s="285">
        <f>IF(Global!G15="","",Global!G15)</f>
        <v>2</v>
      </c>
      <c r="M15" s="296" t="str">
        <f t="shared" si="1"/>
        <v>L</v>
      </c>
      <c r="N15" s="287">
        <f t="shared" ref="N15:N20" si="4">IF(M15="","",IF(AND(E15=K15,L15=G15),GPOSPuntosPorMarcador,0)+IF(M15=I15,GPOSPuntosPorGanador,0)+IF(E15-G15=K15-L15,GPOSPuntosPorDiferencia,0))</f>
        <v>1</v>
      </c>
      <c r="O15" s="166"/>
      <c r="P15" s="166"/>
      <c r="Q15" s="166"/>
      <c r="R15" s="166"/>
      <c r="S15" s="166"/>
    </row>
    <row r="16" spans="1:19" s="158" customFormat="1" ht="30.95" customHeight="1" thickBot="1" x14ac:dyDescent="0.25">
      <c r="A16" s="276">
        <f>Global!A16</f>
        <v>44886</v>
      </c>
      <c r="B16" s="306">
        <f>Global!B16</f>
        <v>0.54166666666666663</v>
      </c>
      <c r="C16" s="289">
        <f>Global!C16</f>
        <v>4</v>
      </c>
      <c r="D16" s="290" t="str">
        <f>Global!D16</f>
        <v>Estados Unidos (USA)</v>
      </c>
      <c r="E16" s="291">
        <v>2</v>
      </c>
      <c r="F16" s="292" t="s">
        <v>4</v>
      </c>
      <c r="G16" s="291">
        <v>1</v>
      </c>
      <c r="H16" s="293" t="str">
        <f>Global!H16</f>
        <v>Gales (Wales)</v>
      </c>
      <c r="I16" s="283" t="str">
        <f t="shared" si="3"/>
        <v>L</v>
      </c>
      <c r="J16" s="284"/>
      <c r="K16" s="285">
        <f>IF(Global!E16="","",Global!E16)</f>
        <v>1</v>
      </c>
      <c r="L16" s="285">
        <f>IF(Global!G16="","",Global!G16)</f>
        <v>1</v>
      </c>
      <c r="M16" s="296" t="str">
        <f t="shared" si="1"/>
        <v>E</v>
      </c>
      <c r="N16" s="287">
        <f t="shared" si="4"/>
        <v>0</v>
      </c>
      <c r="O16" s="166"/>
      <c r="P16" s="166"/>
      <c r="Q16" s="166"/>
      <c r="R16" s="166"/>
      <c r="S16" s="166"/>
    </row>
    <row r="17" spans="1:19" s="158" customFormat="1" ht="30.95" customHeight="1" thickBot="1" x14ac:dyDescent="0.25">
      <c r="A17" s="276">
        <f>Global!A17</f>
        <v>44890</v>
      </c>
      <c r="B17" s="306">
        <f>Global!B17</f>
        <v>0.54166666666666663</v>
      </c>
      <c r="C17" s="289">
        <f>Global!C17</f>
        <v>19</v>
      </c>
      <c r="D17" s="290" t="str">
        <f>Global!D17</f>
        <v>Inglaterra (England)</v>
      </c>
      <c r="E17" s="291">
        <v>1</v>
      </c>
      <c r="F17" s="292" t="s">
        <v>4</v>
      </c>
      <c r="G17" s="291">
        <v>1</v>
      </c>
      <c r="H17" s="293" t="str">
        <f>Global!H17</f>
        <v>Estados Unidos (USA)</v>
      </c>
      <c r="I17" s="283" t="str">
        <f t="shared" si="3"/>
        <v>E</v>
      </c>
      <c r="J17" s="284"/>
      <c r="K17" s="285">
        <f>IF(Global!E17="","",Global!E17)</f>
        <v>0</v>
      </c>
      <c r="L17" s="285">
        <f>IF(Global!G17="","",Global!G17)</f>
        <v>0</v>
      </c>
      <c r="M17" s="296" t="str">
        <f t="shared" si="1"/>
        <v>E</v>
      </c>
      <c r="N17" s="287">
        <f t="shared" si="4"/>
        <v>2</v>
      </c>
      <c r="O17" s="166"/>
      <c r="P17" s="166"/>
      <c r="Q17" s="166"/>
      <c r="R17" s="166"/>
      <c r="S17" s="166"/>
    </row>
    <row r="18" spans="1:19" s="158" customFormat="1" ht="30.95" customHeight="1" thickBot="1" x14ac:dyDescent="0.25">
      <c r="A18" s="276">
        <f>Global!A18</f>
        <v>44890</v>
      </c>
      <c r="B18" s="306">
        <f>Global!B18</f>
        <v>0.16666666666666666</v>
      </c>
      <c r="C18" s="289">
        <f>Global!C18</f>
        <v>20</v>
      </c>
      <c r="D18" s="290" t="str">
        <f>Global!D18</f>
        <v>Gales (Wales)</v>
      </c>
      <c r="E18" s="291">
        <v>1</v>
      </c>
      <c r="F18" s="292" t="s">
        <v>4</v>
      </c>
      <c r="G18" s="291">
        <v>0</v>
      </c>
      <c r="H18" s="293" t="str">
        <f>Global!H18</f>
        <v>Irán</v>
      </c>
      <c r="I18" s="283" t="str">
        <f t="shared" si="3"/>
        <v>L</v>
      </c>
      <c r="J18" s="284"/>
      <c r="K18" s="285">
        <f>IF(Global!E18="","",Global!E18)</f>
        <v>0</v>
      </c>
      <c r="L18" s="285">
        <f>IF(Global!G18="","",Global!G18)</f>
        <v>2</v>
      </c>
      <c r="M18" s="296" t="str">
        <f t="shared" si="1"/>
        <v>V</v>
      </c>
      <c r="N18" s="287">
        <f t="shared" si="4"/>
        <v>0</v>
      </c>
      <c r="O18" s="166"/>
      <c r="P18" s="166"/>
      <c r="Q18" s="166"/>
      <c r="R18" s="166"/>
      <c r="S18" s="166"/>
    </row>
    <row r="19" spans="1:19" s="158" customFormat="1" ht="30.95" customHeight="1" thickBot="1" x14ac:dyDescent="0.25">
      <c r="A19" s="276">
        <f>Global!A19</f>
        <v>44894</v>
      </c>
      <c r="B19" s="306">
        <f>Global!B19</f>
        <v>0.54166666666666663</v>
      </c>
      <c r="C19" s="289">
        <f>Global!C19</f>
        <v>35</v>
      </c>
      <c r="D19" s="290" t="str">
        <f>Global!D19</f>
        <v>Gales (Wales)</v>
      </c>
      <c r="E19" s="291">
        <v>0</v>
      </c>
      <c r="F19" s="292" t="s">
        <v>4</v>
      </c>
      <c r="G19" s="291">
        <v>1</v>
      </c>
      <c r="H19" s="293" t="str">
        <f>Global!H19</f>
        <v>Inglaterra (England)</v>
      </c>
      <c r="I19" s="283" t="str">
        <f t="shared" si="3"/>
        <v>V</v>
      </c>
      <c r="J19" s="284"/>
      <c r="K19" s="285">
        <f>IF(Global!E19="","",Global!E19)</f>
        <v>0</v>
      </c>
      <c r="L19" s="285">
        <f>IF(Global!G19="","",Global!G19)</f>
        <v>3</v>
      </c>
      <c r="M19" s="296" t="str">
        <f t="shared" si="1"/>
        <v>V</v>
      </c>
      <c r="N19" s="287">
        <f t="shared" si="4"/>
        <v>1</v>
      </c>
      <c r="O19" s="166"/>
      <c r="P19" s="166"/>
      <c r="Q19" s="166"/>
      <c r="R19" s="166"/>
      <c r="S19" s="166"/>
    </row>
    <row r="20" spans="1:19" s="158" customFormat="1" ht="30.95" customHeight="1" thickBot="1" x14ac:dyDescent="0.25">
      <c r="A20" s="276">
        <f>Global!A20</f>
        <v>44894</v>
      </c>
      <c r="B20" s="306">
        <f>Global!B20</f>
        <v>0.54166666666666663</v>
      </c>
      <c r="C20" s="289">
        <f>Global!C20</f>
        <v>36</v>
      </c>
      <c r="D20" s="290" t="str">
        <f>Global!D20</f>
        <v>Irán</v>
      </c>
      <c r="E20" s="291">
        <v>0</v>
      </c>
      <c r="F20" s="292" t="s">
        <v>4</v>
      </c>
      <c r="G20" s="291">
        <v>3</v>
      </c>
      <c r="H20" s="293" t="str">
        <f>Global!H20</f>
        <v>Estados Unidos (USA)</v>
      </c>
      <c r="I20" s="283" t="str">
        <f t="shared" si="3"/>
        <v>V</v>
      </c>
      <c r="J20" s="284"/>
      <c r="K20" s="285">
        <f>IF(Global!E20="","",Global!E20)</f>
        <v>0</v>
      </c>
      <c r="L20" s="285">
        <f>IF(Global!G20="","",Global!G20)</f>
        <v>1</v>
      </c>
      <c r="M20" s="296" t="str">
        <f t="shared" si="1"/>
        <v>V</v>
      </c>
      <c r="N20" s="287">
        <f t="shared" si="4"/>
        <v>1</v>
      </c>
      <c r="O20" s="166"/>
      <c r="P20" s="166"/>
      <c r="Q20" s="166"/>
      <c r="R20" s="166"/>
      <c r="S20" s="166"/>
    </row>
    <row r="21" spans="1:19" s="158" customFormat="1" ht="17.25" customHeight="1" thickBot="1" x14ac:dyDescent="0.25">
      <c r="A21" s="297" t="str">
        <f>Global!A21</f>
        <v>GRUPO C (Group C)</v>
      </c>
      <c r="B21" s="298"/>
      <c r="C21" s="299"/>
      <c r="D21" s="298"/>
      <c r="E21" s="300"/>
      <c r="F21" s="298"/>
      <c r="G21" s="300"/>
      <c r="H21" s="298"/>
      <c r="I21" s="301"/>
      <c r="J21" s="117"/>
      <c r="K21" s="302"/>
      <c r="L21" s="302"/>
      <c r="M21" s="303" t="str">
        <f t="shared" si="1"/>
        <v/>
      </c>
      <c r="N21" s="304"/>
      <c r="O21" s="166"/>
      <c r="P21" s="166"/>
      <c r="Q21" s="166"/>
      <c r="R21" s="166"/>
      <c r="S21" s="166"/>
    </row>
    <row r="22" spans="1:19" s="158" customFormat="1" ht="30.95" customHeight="1" thickBot="1" x14ac:dyDescent="0.25">
      <c r="A22" s="276">
        <f>Global!A22</f>
        <v>44887</v>
      </c>
      <c r="B22" s="305">
        <f>Global!B22</f>
        <v>0.16666666666666666</v>
      </c>
      <c r="C22" s="278">
        <f>Global!C22</f>
        <v>5</v>
      </c>
      <c r="D22" s="279" t="str">
        <f>Global!D22</f>
        <v>Argentina</v>
      </c>
      <c r="E22" s="280">
        <v>2</v>
      </c>
      <c r="F22" s="281" t="s">
        <v>4</v>
      </c>
      <c r="G22" s="280">
        <v>0</v>
      </c>
      <c r="H22" s="282" t="str">
        <f>Global!H22</f>
        <v>A. Saudita (Saudi A.)</v>
      </c>
      <c r="I22" s="283" t="str">
        <f t="shared" ref="I22:I27" si="5">IF(OR(E22="",G22=""),"",IF(E22&gt;G22,"L",IF(G22&gt;E22,"V","E")))</f>
        <v>L</v>
      </c>
      <c r="J22" s="284"/>
      <c r="K22" s="285">
        <f>IF(Global!E22="","",Global!E22)</f>
        <v>1</v>
      </c>
      <c r="L22" s="285">
        <f>IF(Global!G22="","",Global!G22)</f>
        <v>2</v>
      </c>
      <c r="M22" s="296" t="str">
        <f t="shared" si="1"/>
        <v>V</v>
      </c>
      <c r="N22" s="287">
        <f t="shared" ref="N22:N27" si="6">IF(M22="","",IF(AND(E22=K22,L22=G22),GPOSPuntosPorMarcador,0)+IF(M22=I22,GPOSPuntosPorGanador,0)+IF(E22-G22=K22-L22,GPOSPuntosPorDiferencia,0))</f>
        <v>0</v>
      </c>
      <c r="O22" s="166"/>
      <c r="P22" s="166"/>
      <c r="Q22" s="166"/>
      <c r="R22" s="166"/>
      <c r="S22" s="166"/>
    </row>
    <row r="23" spans="1:19" s="158" customFormat="1" ht="30.95" customHeight="1" thickBot="1" x14ac:dyDescent="0.25">
      <c r="A23" s="276">
        <f>Global!A23</f>
        <v>44887</v>
      </c>
      <c r="B23" s="306">
        <f>Global!B23</f>
        <v>0.41666666666666669</v>
      </c>
      <c r="C23" s="289">
        <f>Global!C23</f>
        <v>6</v>
      </c>
      <c r="D23" s="290" t="str">
        <f>Global!D23</f>
        <v>México</v>
      </c>
      <c r="E23" s="291">
        <v>1</v>
      </c>
      <c r="F23" s="292" t="s">
        <v>4</v>
      </c>
      <c r="G23" s="291">
        <v>2</v>
      </c>
      <c r="H23" s="293" t="str">
        <f>Global!H23</f>
        <v>Polonia (Poland)</v>
      </c>
      <c r="I23" s="283" t="str">
        <f t="shared" si="5"/>
        <v>V</v>
      </c>
      <c r="J23" s="284"/>
      <c r="K23" s="285">
        <f>IF(Global!E23="","",Global!E23)</f>
        <v>0</v>
      </c>
      <c r="L23" s="285">
        <f>IF(Global!G23="","",Global!G23)</f>
        <v>0</v>
      </c>
      <c r="M23" s="296" t="str">
        <f t="shared" si="1"/>
        <v>E</v>
      </c>
      <c r="N23" s="287">
        <f t="shared" si="6"/>
        <v>0</v>
      </c>
      <c r="O23" s="166"/>
      <c r="P23" s="166"/>
      <c r="Q23" s="166"/>
      <c r="R23" s="166"/>
      <c r="S23" s="166"/>
    </row>
    <row r="24" spans="1:19" s="158" customFormat="1" ht="30.95" customHeight="1" thickBot="1" x14ac:dyDescent="0.25">
      <c r="A24" s="276">
        <f>Global!A24</f>
        <v>44891</v>
      </c>
      <c r="B24" s="306">
        <f>Global!B24</f>
        <v>0.54166666666666663</v>
      </c>
      <c r="C24" s="289">
        <f>Global!C24</f>
        <v>22</v>
      </c>
      <c r="D24" s="290" t="str">
        <f>Global!D24</f>
        <v>Argentina</v>
      </c>
      <c r="E24" s="291">
        <v>2</v>
      </c>
      <c r="F24" s="292" t="s">
        <v>4</v>
      </c>
      <c r="G24" s="291">
        <v>0</v>
      </c>
      <c r="H24" s="293" t="str">
        <f>Global!H24</f>
        <v>México</v>
      </c>
      <c r="I24" s="283" t="str">
        <f t="shared" si="5"/>
        <v>L</v>
      </c>
      <c r="J24" s="284"/>
      <c r="K24" s="285">
        <f>IF(Global!E24="","",Global!E24)</f>
        <v>2</v>
      </c>
      <c r="L24" s="285">
        <f>IF(Global!G24="","",Global!G24)</f>
        <v>0</v>
      </c>
      <c r="M24" s="296" t="str">
        <f t="shared" si="1"/>
        <v>L</v>
      </c>
      <c r="N24" s="287">
        <f t="shared" si="6"/>
        <v>3</v>
      </c>
      <c r="O24" s="166"/>
      <c r="P24" s="166"/>
      <c r="Q24" s="166"/>
      <c r="R24" s="166"/>
      <c r="S24" s="166"/>
    </row>
    <row r="25" spans="1:19" s="158" customFormat="1" ht="30.95" customHeight="1" thickBot="1" x14ac:dyDescent="0.25">
      <c r="A25" s="276">
        <f>Global!A25</f>
        <v>44891</v>
      </c>
      <c r="B25" s="306">
        <f>Global!B25</f>
        <v>0.29166666666666669</v>
      </c>
      <c r="C25" s="289">
        <f>Global!C25</f>
        <v>23</v>
      </c>
      <c r="D25" s="290" t="str">
        <f>Global!D25</f>
        <v>Polonia (Poland)</v>
      </c>
      <c r="E25" s="291">
        <v>1</v>
      </c>
      <c r="F25" s="292" t="s">
        <v>4</v>
      </c>
      <c r="G25" s="291">
        <v>0</v>
      </c>
      <c r="H25" s="293" t="str">
        <f>Global!H25</f>
        <v>A. Saudita (Saudi A.)</v>
      </c>
      <c r="I25" s="283" t="str">
        <f t="shared" si="5"/>
        <v>L</v>
      </c>
      <c r="J25" s="284"/>
      <c r="K25" s="285">
        <f>IF(Global!E25="","",Global!E25)</f>
        <v>2</v>
      </c>
      <c r="L25" s="285">
        <f>IF(Global!G25="","",Global!G25)</f>
        <v>0</v>
      </c>
      <c r="M25" s="296" t="str">
        <f t="shared" si="1"/>
        <v>L</v>
      </c>
      <c r="N25" s="287">
        <f t="shared" si="6"/>
        <v>1</v>
      </c>
      <c r="O25" s="166"/>
      <c r="P25" s="166"/>
      <c r="Q25" s="166"/>
      <c r="R25" s="166"/>
      <c r="S25" s="166"/>
    </row>
    <row r="26" spans="1:19" s="158" customFormat="1" ht="30.95" customHeight="1" thickBot="1" x14ac:dyDescent="0.25">
      <c r="A26" s="276">
        <f>Global!A26</f>
        <v>44895</v>
      </c>
      <c r="B26" s="306">
        <f>Global!B26</f>
        <v>0.54166666666666663</v>
      </c>
      <c r="C26" s="289">
        <f>Global!C26</f>
        <v>37</v>
      </c>
      <c r="D26" s="290" t="str">
        <f>Global!D26</f>
        <v>Polonia (Poland)</v>
      </c>
      <c r="E26" s="291">
        <v>1</v>
      </c>
      <c r="F26" s="292" t="s">
        <v>4</v>
      </c>
      <c r="G26" s="291">
        <v>1</v>
      </c>
      <c r="H26" s="293" t="str">
        <f>Global!H26</f>
        <v>Argentina</v>
      </c>
      <c r="I26" s="283" t="str">
        <f t="shared" si="5"/>
        <v>E</v>
      </c>
      <c r="J26" s="284"/>
      <c r="K26" s="285">
        <f>IF(Global!E26="","",Global!E26)</f>
        <v>0</v>
      </c>
      <c r="L26" s="285">
        <f>IF(Global!G26="","",Global!G26)</f>
        <v>2</v>
      </c>
      <c r="M26" s="296" t="str">
        <f t="shared" si="1"/>
        <v>V</v>
      </c>
      <c r="N26" s="287">
        <f t="shared" si="6"/>
        <v>0</v>
      </c>
      <c r="O26" s="166"/>
      <c r="P26" s="166"/>
      <c r="Q26" s="166"/>
      <c r="R26" s="166"/>
      <c r="S26" s="166"/>
    </row>
    <row r="27" spans="1:19" s="158" customFormat="1" ht="30.95" customHeight="1" thickBot="1" x14ac:dyDescent="0.25">
      <c r="A27" s="276">
        <f>Global!A27</f>
        <v>44895</v>
      </c>
      <c r="B27" s="306">
        <f>Global!B27</f>
        <v>0.54166666666666663</v>
      </c>
      <c r="C27" s="289">
        <f>Global!C27</f>
        <v>38</v>
      </c>
      <c r="D27" s="290" t="str">
        <f>Global!D27</f>
        <v>A. Saudita (Saudi A.)</v>
      </c>
      <c r="E27" s="291">
        <v>1</v>
      </c>
      <c r="F27" s="292" t="s">
        <v>4</v>
      </c>
      <c r="G27" s="291">
        <v>2</v>
      </c>
      <c r="H27" s="293" t="str">
        <f>Global!H27</f>
        <v>México</v>
      </c>
      <c r="I27" s="283" t="str">
        <f t="shared" si="5"/>
        <v>V</v>
      </c>
      <c r="J27" s="284"/>
      <c r="K27" s="285">
        <f>IF(Global!E27="","",Global!E27)</f>
        <v>1</v>
      </c>
      <c r="L27" s="285">
        <f>IF(Global!G27="","",Global!G27)</f>
        <v>2</v>
      </c>
      <c r="M27" s="296" t="str">
        <f t="shared" si="1"/>
        <v>V</v>
      </c>
      <c r="N27" s="287">
        <f t="shared" si="6"/>
        <v>3</v>
      </c>
      <c r="O27" s="166"/>
      <c r="P27" s="166"/>
      <c r="Q27" s="166"/>
      <c r="R27" s="166"/>
      <c r="S27" s="166"/>
    </row>
    <row r="28" spans="1:19" s="158" customFormat="1" ht="17.25" customHeight="1" thickBot="1" x14ac:dyDescent="0.25">
      <c r="A28" s="297" t="str">
        <f>Global!A28</f>
        <v>GRUPO D (Group D )</v>
      </c>
      <c r="B28" s="298"/>
      <c r="C28" s="299"/>
      <c r="D28" s="298"/>
      <c r="E28" s="300"/>
      <c r="F28" s="298"/>
      <c r="G28" s="300"/>
      <c r="H28" s="298"/>
      <c r="I28" s="301"/>
      <c r="J28" s="117"/>
      <c r="K28" s="302"/>
      <c r="L28" s="302"/>
      <c r="M28" s="303" t="str">
        <f t="shared" si="1"/>
        <v/>
      </c>
      <c r="N28" s="304"/>
      <c r="O28" s="166"/>
      <c r="P28" s="166"/>
      <c r="Q28" s="166"/>
      <c r="R28" s="166"/>
      <c r="S28" s="166"/>
    </row>
    <row r="29" spans="1:19" s="158" customFormat="1" ht="30.95" customHeight="1" thickBot="1" x14ac:dyDescent="0.25">
      <c r="A29" s="276">
        <f>Global!A29</f>
        <v>44887</v>
      </c>
      <c r="B29" s="305">
        <f>Global!B29</f>
        <v>0.54166666666666663</v>
      </c>
      <c r="C29" s="278">
        <f>Global!C29</f>
        <v>7</v>
      </c>
      <c r="D29" s="279" t="str">
        <f>Global!D29</f>
        <v>Francia (France)</v>
      </c>
      <c r="E29" s="280">
        <v>3</v>
      </c>
      <c r="F29" s="281" t="s">
        <v>4</v>
      </c>
      <c r="G29" s="280">
        <v>0</v>
      </c>
      <c r="H29" s="282" t="str">
        <f>Global!H29</f>
        <v>Australia</v>
      </c>
      <c r="I29" s="283" t="str">
        <f t="shared" ref="I29:I34" si="7">IF(OR(E29="",G29=""),"",IF(E29&gt;G29,"L",IF(G29&gt;E29,"V","E")))</f>
        <v>L</v>
      </c>
      <c r="J29" s="284"/>
      <c r="K29" s="285">
        <f>IF(Global!E29="","",Global!E29)</f>
        <v>4</v>
      </c>
      <c r="L29" s="285">
        <f>IF(Global!G29="","",Global!G29)</f>
        <v>1</v>
      </c>
      <c r="M29" s="296" t="str">
        <f t="shared" si="1"/>
        <v>L</v>
      </c>
      <c r="N29" s="287">
        <f t="shared" ref="N29:N34" si="8">IF(M29="","",IF(AND(E29=K29,L29=G29),GPOSPuntosPorMarcador,0)+IF(M29=I29,GPOSPuntosPorGanador,0)+IF(E29-G29=K29-L29,GPOSPuntosPorDiferencia,0))</f>
        <v>2</v>
      </c>
      <c r="O29" s="166"/>
      <c r="P29" s="166"/>
      <c r="Q29" s="166"/>
      <c r="R29" s="166"/>
      <c r="S29" s="166"/>
    </row>
    <row r="30" spans="1:19" s="158" customFormat="1" ht="30.95" customHeight="1" thickBot="1" x14ac:dyDescent="0.25">
      <c r="A30" s="276">
        <f>Global!A30</f>
        <v>44887</v>
      </c>
      <c r="B30" s="306">
        <f>Global!B30</f>
        <v>0.29166666666666669</v>
      </c>
      <c r="C30" s="289">
        <f>Global!C30</f>
        <v>8</v>
      </c>
      <c r="D30" s="290" t="str">
        <f>Global!D30</f>
        <v>Dinamarca (Denmark)</v>
      </c>
      <c r="E30" s="291">
        <v>2</v>
      </c>
      <c r="F30" s="292" t="s">
        <v>4</v>
      </c>
      <c r="G30" s="291">
        <v>1</v>
      </c>
      <c r="H30" s="293" t="str">
        <f>Global!H30</f>
        <v>Túnez (Tunisia)</v>
      </c>
      <c r="I30" s="283" t="str">
        <f t="shared" si="7"/>
        <v>L</v>
      </c>
      <c r="J30" s="284"/>
      <c r="K30" s="285">
        <f>IF(Global!E30="","",Global!E30)</f>
        <v>0</v>
      </c>
      <c r="L30" s="285">
        <f>IF(Global!G30="","",Global!G30)</f>
        <v>0</v>
      </c>
      <c r="M30" s="296" t="str">
        <f t="shared" si="1"/>
        <v>E</v>
      </c>
      <c r="N30" s="287">
        <f t="shared" si="8"/>
        <v>0</v>
      </c>
      <c r="O30" s="166"/>
      <c r="P30" s="166"/>
      <c r="Q30" s="166"/>
      <c r="R30" s="166"/>
      <c r="S30" s="166"/>
    </row>
    <row r="31" spans="1:19" s="158" customFormat="1" ht="30.95" customHeight="1" thickBot="1" x14ac:dyDescent="0.25">
      <c r="A31" s="276">
        <f>Global!A31</f>
        <v>44891</v>
      </c>
      <c r="B31" s="306">
        <f>Global!B31</f>
        <v>0.41666666666666669</v>
      </c>
      <c r="C31" s="289">
        <f>Global!C31</f>
        <v>21</v>
      </c>
      <c r="D31" s="290" t="str">
        <f>Global!D31</f>
        <v>Francia (France)</v>
      </c>
      <c r="E31" s="291">
        <v>3</v>
      </c>
      <c r="F31" s="292" t="s">
        <v>4</v>
      </c>
      <c r="G31" s="291">
        <v>1</v>
      </c>
      <c r="H31" s="293" t="str">
        <f>Global!H31</f>
        <v>Dinamarca (Denmark)</v>
      </c>
      <c r="I31" s="283" t="str">
        <f t="shared" si="7"/>
        <v>L</v>
      </c>
      <c r="J31" s="284"/>
      <c r="K31" s="285">
        <f>IF(Global!E31="","",Global!E31)</f>
        <v>2</v>
      </c>
      <c r="L31" s="285">
        <f>IF(Global!G31="","",Global!G31)</f>
        <v>1</v>
      </c>
      <c r="M31" s="296" t="str">
        <f t="shared" si="1"/>
        <v>L</v>
      </c>
      <c r="N31" s="287">
        <f t="shared" si="8"/>
        <v>1</v>
      </c>
      <c r="O31" s="166"/>
      <c r="P31" s="166"/>
      <c r="Q31" s="166"/>
      <c r="R31" s="166"/>
      <c r="S31" s="166"/>
    </row>
    <row r="32" spans="1:19" s="158" customFormat="1" ht="30.95" customHeight="1" thickBot="1" x14ac:dyDescent="0.25">
      <c r="A32" s="276">
        <f>Global!A32</f>
        <v>44891</v>
      </c>
      <c r="B32" s="306">
        <f>Global!B32</f>
        <v>0.16666666666666666</v>
      </c>
      <c r="C32" s="289">
        <f>Global!C32</f>
        <v>24</v>
      </c>
      <c r="D32" s="290" t="str">
        <f>Global!D32</f>
        <v>Túnez (Tunisia)</v>
      </c>
      <c r="E32" s="291">
        <v>0</v>
      </c>
      <c r="F32" s="292" t="s">
        <v>4</v>
      </c>
      <c r="G32" s="291">
        <v>1</v>
      </c>
      <c r="H32" s="293" t="str">
        <f>Global!H32</f>
        <v>Australia</v>
      </c>
      <c r="I32" s="283" t="str">
        <f t="shared" si="7"/>
        <v>V</v>
      </c>
      <c r="J32" s="284"/>
      <c r="K32" s="285">
        <f>IF(Global!E32="","",Global!E32)</f>
        <v>0</v>
      </c>
      <c r="L32" s="285">
        <f>IF(Global!G32="","",Global!G32)</f>
        <v>1</v>
      </c>
      <c r="M32" s="296" t="str">
        <f t="shared" si="1"/>
        <v>V</v>
      </c>
      <c r="N32" s="287">
        <f t="shared" si="8"/>
        <v>3</v>
      </c>
      <c r="O32" s="166"/>
      <c r="P32" s="166"/>
      <c r="Q32" s="166"/>
      <c r="R32" s="166"/>
      <c r="S32" s="166"/>
    </row>
    <row r="33" spans="1:19" s="158" customFormat="1" ht="30.95" customHeight="1" thickBot="1" x14ac:dyDescent="0.25">
      <c r="A33" s="276">
        <f>Global!A33</f>
        <v>44895</v>
      </c>
      <c r="B33" s="306">
        <f>Global!B33</f>
        <v>0.375</v>
      </c>
      <c r="C33" s="289">
        <f>Global!C33</f>
        <v>39</v>
      </c>
      <c r="D33" s="290" t="str">
        <f>Global!D33</f>
        <v>Túnez (Tunisia)</v>
      </c>
      <c r="E33" s="291">
        <v>1</v>
      </c>
      <c r="F33" s="292" t="s">
        <v>4</v>
      </c>
      <c r="G33" s="291">
        <v>2</v>
      </c>
      <c r="H33" s="293" t="str">
        <f>Global!H33</f>
        <v>Francia (France)</v>
      </c>
      <c r="I33" s="283" t="str">
        <f t="shared" si="7"/>
        <v>V</v>
      </c>
      <c r="J33" s="284"/>
      <c r="K33" s="285">
        <f>IF(Global!E33="","",Global!E33)</f>
        <v>1</v>
      </c>
      <c r="L33" s="285">
        <f>IF(Global!G33="","",Global!G33)</f>
        <v>0</v>
      </c>
      <c r="M33" s="296" t="str">
        <f t="shared" si="1"/>
        <v>L</v>
      </c>
      <c r="N33" s="287">
        <f t="shared" si="8"/>
        <v>0</v>
      </c>
      <c r="O33" s="166"/>
      <c r="P33" s="166"/>
      <c r="Q33" s="166"/>
      <c r="R33" s="166"/>
      <c r="S33" s="166"/>
    </row>
    <row r="34" spans="1:19" s="158" customFormat="1" ht="30.95" customHeight="1" thickBot="1" x14ac:dyDescent="0.25">
      <c r="A34" s="276">
        <f>Global!A34</f>
        <v>44895</v>
      </c>
      <c r="B34" s="306">
        <f>Global!B34</f>
        <v>0.375</v>
      </c>
      <c r="C34" s="289">
        <f>Global!C34</f>
        <v>40</v>
      </c>
      <c r="D34" s="290" t="str">
        <f>Global!D34</f>
        <v>Australia</v>
      </c>
      <c r="E34" s="291">
        <v>0</v>
      </c>
      <c r="F34" s="292" t="s">
        <v>4</v>
      </c>
      <c r="G34" s="291">
        <v>2</v>
      </c>
      <c r="H34" s="293" t="str">
        <f>Global!H34</f>
        <v>Dinamarca (Denmark)</v>
      </c>
      <c r="I34" s="283" t="str">
        <f t="shared" si="7"/>
        <v>V</v>
      </c>
      <c r="J34" s="284"/>
      <c r="K34" s="285">
        <f>IF(Global!E34="","",Global!E34)</f>
        <v>1</v>
      </c>
      <c r="L34" s="285">
        <f>IF(Global!G34="","",Global!G34)</f>
        <v>0</v>
      </c>
      <c r="M34" s="296" t="str">
        <f t="shared" si="1"/>
        <v>L</v>
      </c>
      <c r="N34" s="287">
        <f t="shared" si="8"/>
        <v>0</v>
      </c>
      <c r="O34" s="166"/>
      <c r="P34" s="166"/>
      <c r="Q34" s="166"/>
      <c r="R34" s="166"/>
      <c r="S34" s="166"/>
    </row>
    <row r="35" spans="1:19" s="158" customFormat="1" ht="17.25" customHeight="1" thickBot="1" x14ac:dyDescent="0.25">
      <c r="A35" s="297" t="str">
        <f>Global!A35</f>
        <v>Grupo E  (Group  E)</v>
      </c>
      <c r="B35" s="298"/>
      <c r="C35" s="299"/>
      <c r="D35" s="298"/>
      <c r="E35" s="300"/>
      <c r="F35" s="298"/>
      <c r="G35" s="300"/>
      <c r="H35" s="298"/>
      <c r="I35" s="301"/>
      <c r="J35" s="117"/>
      <c r="K35" s="302"/>
      <c r="L35" s="302"/>
      <c r="M35" s="303" t="str">
        <f t="shared" si="1"/>
        <v/>
      </c>
      <c r="N35" s="304"/>
      <c r="O35" s="166"/>
      <c r="P35" s="166"/>
      <c r="Q35" s="166"/>
      <c r="R35" s="166"/>
      <c r="S35" s="166"/>
    </row>
    <row r="36" spans="1:19" s="158" customFormat="1" ht="30.95" customHeight="1" thickBot="1" x14ac:dyDescent="0.25">
      <c r="A36" s="276">
        <f>Global!A36</f>
        <v>44888</v>
      </c>
      <c r="B36" s="305">
        <f>Global!B36</f>
        <v>0.41666666666666669</v>
      </c>
      <c r="C36" s="278">
        <f>Global!C36</f>
        <v>9</v>
      </c>
      <c r="D36" s="279" t="str">
        <f>Global!D36</f>
        <v>España (Spain)</v>
      </c>
      <c r="E36" s="280">
        <v>3</v>
      </c>
      <c r="F36" s="281" t="s">
        <v>4</v>
      </c>
      <c r="G36" s="280">
        <v>0</v>
      </c>
      <c r="H36" s="282" t="str">
        <f>Global!H36</f>
        <v>Costa Rica</v>
      </c>
      <c r="I36" s="283" t="str">
        <f t="shared" ref="I36:I41" si="9">IF(OR(E36="",G36=""),"",IF(E36&gt;G36,"L",IF(G36&gt;E36,"V","E")))</f>
        <v>L</v>
      </c>
      <c r="J36" s="284"/>
      <c r="K36" s="285">
        <f>IF(Global!E36="","",Global!E36)</f>
        <v>7</v>
      </c>
      <c r="L36" s="285">
        <f>IF(Global!G36="","",Global!G36)</f>
        <v>0</v>
      </c>
      <c r="M36" s="296" t="str">
        <f t="shared" si="1"/>
        <v>L</v>
      </c>
      <c r="N36" s="287">
        <f t="shared" ref="N36:N41" si="10">IF(M36="","",IF(AND(E36=K36,L36=G36),GPOSPuntosPorMarcador,0)+IF(M36=I36,GPOSPuntosPorGanador,0)+IF(E36-G36=K36-L36,GPOSPuntosPorDiferencia,0))</f>
        <v>1</v>
      </c>
      <c r="O36" s="166"/>
      <c r="P36" s="166"/>
      <c r="Q36" s="166"/>
      <c r="R36" s="166"/>
      <c r="S36" s="166"/>
    </row>
    <row r="37" spans="1:19" s="158" customFormat="1" ht="30.95" customHeight="1" thickBot="1" x14ac:dyDescent="0.25">
      <c r="A37" s="276">
        <f>Global!A37</f>
        <v>44888</v>
      </c>
      <c r="B37" s="306">
        <f>Global!B37</f>
        <v>0.29166666666666669</v>
      </c>
      <c r="C37" s="289">
        <f>Global!C37</f>
        <v>10</v>
      </c>
      <c r="D37" s="290" t="str">
        <f>Global!D37</f>
        <v>Alemania (Germany)</v>
      </c>
      <c r="E37" s="291">
        <v>3</v>
      </c>
      <c r="F37" s="292" t="s">
        <v>4</v>
      </c>
      <c r="G37" s="291">
        <v>1</v>
      </c>
      <c r="H37" s="293" t="str">
        <f>Global!H37</f>
        <v>Japón (Japan)</v>
      </c>
      <c r="I37" s="283" t="str">
        <f t="shared" si="9"/>
        <v>L</v>
      </c>
      <c r="J37" s="284"/>
      <c r="K37" s="285">
        <f>IF(Global!E37="","",Global!E37)</f>
        <v>1</v>
      </c>
      <c r="L37" s="285">
        <f>IF(Global!G37="","",Global!G37)</f>
        <v>2</v>
      </c>
      <c r="M37" s="296" t="str">
        <f t="shared" si="1"/>
        <v>V</v>
      </c>
      <c r="N37" s="287">
        <f t="shared" si="10"/>
        <v>0</v>
      </c>
      <c r="O37" s="166"/>
      <c r="P37" s="166"/>
      <c r="Q37" s="166"/>
      <c r="R37" s="166"/>
      <c r="S37" s="166"/>
    </row>
    <row r="38" spans="1:19" s="158" customFormat="1" ht="30.95" customHeight="1" thickBot="1" x14ac:dyDescent="0.25">
      <c r="A38" s="276">
        <f>Global!A38</f>
        <v>44892</v>
      </c>
      <c r="B38" s="306">
        <f>Global!B38</f>
        <v>0.54166666666666663</v>
      </c>
      <c r="C38" s="289">
        <f>Global!C38</f>
        <v>25</v>
      </c>
      <c r="D38" s="290" t="str">
        <f>Global!D38</f>
        <v>España (Spain)</v>
      </c>
      <c r="E38" s="291">
        <v>1</v>
      </c>
      <c r="F38" s="292" t="s">
        <v>4</v>
      </c>
      <c r="G38" s="291">
        <v>3</v>
      </c>
      <c r="H38" s="293" t="str">
        <f>Global!H38</f>
        <v>Alemania (Germany)</v>
      </c>
      <c r="I38" s="283" t="str">
        <f t="shared" si="9"/>
        <v>V</v>
      </c>
      <c r="J38" s="284"/>
      <c r="K38" s="285">
        <f>IF(Global!E38="","",Global!E38)</f>
        <v>1</v>
      </c>
      <c r="L38" s="285">
        <f>IF(Global!G38="","",Global!G38)</f>
        <v>1</v>
      </c>
      <c r="M38" s="296" t="str">
        <f t="shared" si="1"/>
        <v>E</v>
      </c>
      <c r="N38" s="287">
        <f t="shared" si="10"/>
        <v>0</v>
      </c>
      <c r="O38" s="166"/>
      <c r="P38" s="166"/>
      <c r="Q38" s="166"/>
      <c r="R38" s="166"/>
      <c r="S38" s="166"/>
    </row>
    <row r="39" spans="1:19" s="158" customFormat="1" ht="30.95" customHeight="1" thickBot="1" x14ac:dyDescent="0.25">
      <c r="A39" s="276">
        <f>Global!A39</f>
        <v>44892</v>
      </c>
      <c r="B39" s="306">
        <f>Global!B39</f>
        <v>0.16666666666666666</v>
      </c>
      <c r="C39" s="289">
        <f>Global!C39</f>
        <v>26</v>
      </c>
      <c r="D39" s="290" t="str">
        <f>Global!D39</f>
        <v>Japón (Japan)</v>
      </c>
      <c r="E39" s="280">
        <v>2</v>
      </c>
      <c r="F39" s="292" t="s">
        <v>4</v>
      </c>
      <c r="G39" s="280">
        <v>0</v>
      </c>
      <c r="H39" s="293" t="str">
        <f>Global!H39</f>
        <v>Costa Rica</v>
      </c>
      <c r="I39" s="283" t="str">
        <f t="shared" si="9"/>
        <v>L</v>
      </c>
      <c r="J39" s="284"/>
      <c r="K39" s="285">
        <f>IF(Global!E39="","",Global!E39)</f>
        <v>0</v>
      </c>
      <c r="L39" s="285">
        <f>IF(Global!G39="","",Global!G39)</f>
        <v>1</v>
      </c>
      <c r="M39" s="296" t="str">
        <f t="shared" si="1"/>
        <v>V</v>
      </c>
      <c r="N39" s="287">
        <f t="shared" si="10"/>
        <v>0</v>
      </c>
      <c r="O39" s="166"/>
      <c r="P39" s="166"/>
      <c r="Q39" s="166"/>
      <c r="R39" s="166"/>
      <c r="S39" s="166"/>
    </row>
    <row r="40" spans="1:19" s="158" customFormat="1" ht="30.95" customHeight="1" thickBot="1" x14ac:dyDescent="0.25">
      <c r="A40" s="276">
        <f>Global!A40</f>
        <v>44896</v>
      </c>
      <c r="B40" s="306">
        <f>Global!B40</f>
        <v>0.54166666666666663</v>
      </c>
      <c r="C40" s="289">
        <f>Global!C40</f>
        <v>43</v>
      </c>
      <c r="D40" s="290" t="str">
        <f>Global!D40</f>
        <v>Japón (Japan)</v>
      </c>
      <c r="E40" s="307">
        <v>1</v>
      </c>
      <c r="F40" s="292" t="s">
        <v>4</v>
      </c>
      <c r="G40" s="307">
        <v>2</v>
      </c>
      <c r="H40" s="293" t="str">
        <f>Global!H40</f>
        <v>España (Spain)</v>
      </c>
      <c r="I40" s="283" t="str">
        <f t="shared" si="9"/>
        <v>V</v>
      </c>
      <c r="J40" s="284"/>
      <c r="K40" s="285">
        <f>IF(Global!E40="","",Global!E40)</f>
        <v>2</v>
      </c>
      <c r="L40" s="285">
        <f>IF(Global!G40="","",Global!G40)</f>
        <v>1</v>
      </c>
      <c r="M40" s="296" t="str">
        <f t="shared" si="1"/>
        <v>L</v>
      </c>
      <c r="N40" s="287">
        <f t="shared" si="10"/>
        <v>0</v>
      </c>
      <c r="O40" s="166"/>
      <c r="P40" s="166"/>
      <c r="Q40" s="166"/>
      <c r="R40" s="166"/>
      <c r="S40" s="166"/>
    </row>
    <row r="41" spans="1:19" s="158" customFormat="1" ht="30.95" customHeight="1" thickBot="1" x14ac:dyDescent="0.25">
      <c r="A41" s="276">
        <f>Global!A41</f>
        <v>44896</v>
      </c>
      <c r="B41" s="306">
        <f>Global!B41</f>
        <v>0.54166666666666663</v>
      </c>
      <c r="C41" s="289">
        <f>Global!C41</f>
        <v>44</v>
      </c>
      <c r="D41" s="290" t="str">
        <f>Global!D41</f>
        <v>Costa Rica</v>
      </c>
      <c r="E41" s="280">
        <v>1</v>
      </c>
      <c r="F41" s="292" t="s">
        <v>4</v>
      </c>
      <c r="G41" s="280">
        <v>2</v>
      </c>
      <c r="H41" s="293" t="str">
        <f>Global!H41</f>
        <v>Alemania (Germany)</v>
      </c>
      <c r="I41" s="283" t="str">
        <f t="shared" si="9"/>
        <v>V</v>
      </c>
      <c r="J41" s="284"/>
      <c r="K41" s="285">
        <f>IF(Global!E41="","",Global!E41)</f>
        <v>2</v>
      </c>
      <c r="L41" s="285">
        <f>IF(Global!G41="","",Global!G41)</f>
        <v>4</v>
      </c>
      <c r="M41" s="296" t="str">
        <f t="shared" si="1"/>
        <v>V</v>
      </c>
      <c r="N41" s="287">
        <f t="shared" si="10"/>
        <v>1</v>
      </c>
      <c r="O41" s="166"/>
      <c r="P41" s="166"/>
      <c r="Q41" s="166"/>
      <c r="R41" s="166"/>
      <c r="S41" s="166"/>
    </row>
    <row r="42" spans="1:19" s="158" customFormat="1" ht="17.25" customHeight="1" thickBot="1" x14ac:dyDescent="0.25">
      <c r="A42" s="297" t="str">
        <f>Global!A42</f>
        <v>GRUPO F (Group F )</v>
      </c>
      <c r="B42" s="298"/>
      <c r="C42" s="299"/>
      <c r="D42" s="298"/>
      <c r="E42" s="300"/>
      <c r="F42" s="298"/>
      <c r="G42" s="300"/>
      <c r="H42" s="298"/>
      <c r="I42" s="301"/>
      <c r="J42" s="117"/>
      <c r="K42" s="302"/>
      <c r="L42" s="302"/>
      <c r="M42" s="303" t="str">
        <f t="shared" si="1"/>
        <v/>
      </c>
      <c r="N42" s="304"/>
      <c r="O42" s="166"/>
      <c r="P42" s="166"/>
      <c r="Q42" s="166"/>
      <c r="R42" s="166"/>
      <c r="S42" s="166"/>
    </row>
    <row r="43" spans="1:19" s="158" customFormat="1" ht="30.95" customHeight="1" thickBot="1" x14ac:dyDescent="0.25">
      <c r="A43" s="276">
        <f>Global!A43</f>
        <v>44888</v>
      </c>
      <c r="B43" s="305">
        <f>Global!B43</f>
        <v>0.54166666666666663</v>
      </c>
      <c r="C43" s="278">
        <f>Global!C43</f>
        <v>11</v>
      </c>
      <c r="D43" s="279" t="str">
        <f>Global!D43</f>
        <v>Bélgica (Belgium)</v>
      </c>
      <c r="E43" s="280">
        <v>3</v>
      </c>
      <c r="F43" s="281" t="s">
        <v>4</v>
      </c>
      <c r="G43" s="280">
        <v>0</v>
      </c>
      <c r="H43" s="282" t="str">
        <f>Global!H43</f>
        <v>Canada</v>
      </c>
      <c r="I43" s="283" t="str">
        <f t="shared" ref="I43:I48" si="11">IF(OR(E43="",G43=""),"",IF(E43&gt;G43,"L",IF(G43&gt;E43,"V","E")))</f>
        <v>L</v>
      </c>
      <c r="J43" s="284"/>
      <c r="K43" s="285">
        <f>IF(Global!E43="","",Global!E43)</f>
        <v>1</v>
      </c>
      <c r="L43" s="285">
        <f>IF(Global!G43="","",Global!G43)</f>
        <v>0</v>
      </c>
      <c r="M43" s="296" t="str">
        <f t="shared" si="1"/>
        <v>L</v>
      </c>
      <c r="N43" s="287">
        <f t="shared" ref="N43:N48" si="12">IF(M43="","",IF(AND(E43=K43,L43=G43),GPOSPuntosPorMarcador,0)+IF(M43=I43,GPOSPuntosPorGanador,0)+IF(E43-G43=K43-L43,GPOSPuntosPorDiferencia,0))</f>
        <v>1</v>
      </c>
      <c r="O43" s="166"/>
      <c r="P43" s="166"/>
      <c r="Q43" s="166"/>
      <c r="R43" s="166"/>
      <c r="S43" s="166"/>
    </row>
    <row r="44" spans="1:19" s="158" customFormat="1" ht="30.95" customHeight="1" thickBot="1" x14ac:dyDescent="0.25">
      <c r="A44" s="276">
        <f>Global!A44</f>
        <v>44888</v>
      </c>
      <c r="B44" s="306">
        <f>Global!B44</f>
        <v>0.16666666666666666</v>
      </c>
      <c r="C44" s="289">
        <f>Global!C44</f>
        <v>12</v>
      </c>
      <c r="D44" s="290" t="str">
        <f>Global!D44</f>
        <v>Marruecos (Morocco)</v>
      </c>
      <c r="E44" s="291">
        <v>1</v>
      </c>
      <c r="F44" s="292" t="s">
        <v>4</v>
      </c>
      <c r="G44" s="291">
        <v>2</v>
      </c>
      <c r="H44" s="293" t="str">
        <f>Global!H44</f>
        <v>Croacia</v>
      </c>
      <c r="I44" s="283" t="str">
        <f t="shared" si="11"/>
        <v>V</v>
      </c>
      <c r="J44" s="284"/>
      <c r="K44" s="285">
        <f>IF(Global!E44="","",Global!E44)</f>
        <v>0</v>
      </c>
      <c r="L44" s="285">
        <f>IF(Global!G44="","",Global!G44)</f>
        <v>0</v>
      </c>
      <c r="M44" s="296" t="str">
        <f t="shared" si="1"/>
        <v>E</v>
      </c>
      <c r="N44" s="287">
        <f t="shared" si="12"/>
        <v>0</v>
      </c>
      <c r="O44" s="166"/>
      <c r="P44" s="166"/>
      <c r="Q44" s="166"/>
      <c r="R44" s="166"/>
      <c r="S44" s="166"/>
    </row>
    <row r="45" spans="1:19" s="158" customFormat="1" ht="30.95" customHeight="1" thickBot="1" x14ac:dyDescent="0.25">
      <c r="A45" s="276">
        <f>Global!A45</f>
        <v>44892</v>
      </c>
      <c r="B45" s="306">
        <f>Global!B45</f>
        <v>0.29166666666666669</v>
      </c>
      <c r="C45" s="289">
        <f>Global!C45</f>
        <v>27</v>
      </c>
      <c r="D45" s="290" t="str">
        <f>Global!D45</f>
        <v>Bélgica (Belgium)</v>
      </c>
      <c r="E45" s="291">
        <v>3</v>
      </c>
      <c r="F45" s="292" t="s">
        <v>4</v>
      </c>
      <c r="G45" s="291">
        <v>1</v>
      </c>
      <c r="H45" s="293" t="str">
        <f>Global!H45</f>
        <v>Marruecos (Morocco)</v>
      </c>
      <c r="I45" s="283" t="str">
        <f t="shared" si="11"/>
        <v>L</v>
      </c>
      <c r="J45" s="284"/>
      <c r="K45" s="285">
        <f>IF(Global!E45="","",Global!E45)</f>
        <v>0</v>
      </c>
      <c r="L45" s="285">
        <f>IF(Global!G45="","",Global!G45)</f>
        <v>2</v>
      </c>
      <c r="M45" s="296" t="str">
        <f t="shared" si="1"/>
        <v>V</v>
      </c>
      <c r="N45" s="287">
        <f t="shared" si="12"/>
        <v>0</v>
      </c>
      <c r="O45" s="166"/>
      <c r="P45" s="166"/>
      <c r="Q45" s="166"/>
      <c r="R45" s="166"/>
      <c r="S45" s="166"/>
    </row>
    <row r="46" spans="1:19" s="158" customFormat="1" ht="30.95" customHeight="1" thickBot="1" x14ac:dyDescent="0.25">
      <c r="A46" s="276">
        <f>Global!A46</f>
        <v>44892</v>
      </c>
      <c r="B46" s="306">
        <f>Global!B46</f>
        <v>0.41666666666666669</v>
      </c>
      <c r="C46" s="289">
        <f>Global!C46</f>
        <v>28</v>
      </c>
      <c r="D46" s="290" t="str">
        <f>Global!D46</f>
        <v>Croacia</v>
      </c>
      <c r="E46" s="291">
        <v>1</v>
      </c>
      <c r="F46" s="292" t="s">
        <v>4</v>
      </c>
      <c r="G46" s="291">
        <v>1</v>
      </c>
      <c r="H46" s="293" t="str">
        <f>Global!H46</f>
        <v>Canada</v>
      </c>
      <c r="I46" s="283" t="str">
        <f t="shared" si="11"/>
        <v>E</v>
      </c>
      <c r="J46" s="284"/>
      <c r="K46" s="285">
        <f>IF(Global!E46="","",Global!E46)</f>
        <v>4</v>
      </c>
      <c r="L46" s="285">
        <f>IF(Global!G46="","",Global!G46)</f>
        <v>1</v>
      </c>
      <c r="M46" s="296" t="str">
        <f t="shared" si="1"/>
        <v>L</v>
      </c>
      <c r="N46" s="287">
        <f t="shared" si="12"/>
        <v>0</v>
      </c>
      <c r="O46" s="166"/>
      <c r="P46" s="166"/>
      <c r="Q46" s="166"/>
      <c r="R46" s="166"/>
      <c r="S46" s="166"/>
    </row>
    <row r="47" spans="1:19" s="158" customFormat="1" ht="30.95" customHeight="1" thickBot="1" x14ac:dyDescent="0.25">
      <c r="A47" s="276">
        <f>Global!A47</f>
        <v>44896</v>
      </c>
      <c r="B47" s="306">
        <f>Global!B47</f>
        <v>0.375</v>
      </c>
      <c r="C47" s="289">
        <f>Global!C47</f>
        <v>41</v>
      </c>
      <c r="D47" s="290" t="str">
        <f>Global!D47</f>
        <v>Croacia</v>
      </c>
      <c r="E47" s="291">
        <v>1</v>
      </c>
      <c r="F47" s="292" t="s">
        <v>4</v>
      </c>
      <c r="G47" s="291">
        <v>2</v>
      </c>
      <c r="H47" s="293" t="str">
        <f>Global!H47</f>
        <v>Bélgica (Belgium)</v>
      </c>
      <c r="I47" s="283" t="str">
        <f t="shared" si="11"/>
        <v>V</v>
      </c>
      <c r="J47" s="284"/>
      <c r="K47" s="285">
        <f>IF(Global!E47="","",Global!E47)</f>
        <v>0</v>
      </c>
      <c r="L47" s="285">
        <f>IF(Global!G47="","",Global!G47)</f>
        <v>0</v>
      </c>
      <c r="M47" s="296" t="str">
        <f t="shared" si="1"/>
        <v>E</v>
      </c>
      <c r="N47" s="287">
        <f t="shared" si="12"/>
        <v>0</v>
      </c>
      <c r="O47" s="166"/>
      <c r="P47" s="166"/>
      <c r="Q47" s="166"/>
      <c r="R47" s="166"/>
      <c r="S47" s="166"/>
    </row>
    <row r="48" spans="1:19" s="158" customFormat="1" ht="30.95" customHeight="1" thickBot="1" x14ac:dyDescent="0.25">
      <c r="A48" s="276">
        <f>Global!A48</f>
        <v>44896</v>
      </c>
      <c r="B48" s="306">
        <f>Global!B48</f>
        <v>0.375</v>
      </c>
      <c r="C48" s="289">
        <f>Global!C48</f>
        <v>42</v>
      </c>
      <c r="D48" s="308" t="str">
        <f>Global!D48</f>
        <v>Canada</v>
      </c>
      <c r="E48" s="291">
        <v>2</v>
      </c>
      <c r="F48" s="309" t="s">
        <v>4</v>
      </c>
      <c r="G48" s="291">
        <v>0</v>
      </c>
      <c r="H48" s="310" t="str">
        <f>Global!H48</f>
        <v>Marruecos (Morocco)</v>
      </c>
      <c r="I48" s="283" t="str">
        <f t="shared" si="11"/>
        <v>L</v>
      </c>
      <c r="J48" s="311"/>
      <c r="K48" s="285">
        <f>IF(Global!E48="","",Global!E48)</f>
        <v>1</v>
      </c>
      <c r="L48" s="285">
        <f>IF(Global!G48="","",Global!G48)</f>
        <v>2</v>
      </c>
      <c r="M48" s="286" t="str">
        <f t="shared" si="1"/>
        <v>V</v>
      </c>
      <c r="N48" s="287">
        <f t="shared" si="12"/>
        <v>0</v>
      </c>
      <c r="O48" s="166"/>
      <c r="P48" s="166"/>
      <c r="Q48" s="166"/>
      <c r="R48" s="166"/>
      <c r="S48" s="166"/>
    </row>
    <row r="49" spans="1:19" s="158" customFormat="1" ht="17.25" customHeight="1" thickBot="1" x14ac:dyDescent="0.25">
      <c r="A49" s="297" t="str">
        <f>Global!A49</f>
        <v>GRUPO G (Group  G)</v>
      </c>
      <c r="B49" s="298"/>
      <c r="C49" s="299"/>
      <c r="D49" s="298"/>
      <c r="E49" s="300"/>
      <c r="F49" s="298"/>
      <c r="G49" s="300"/>
      <c r="H49" s="298"/>
      <c r="I49" s="301"/>
      <c r="J49" s="117"/>
      <c r="K49" s="302"/>
      <c r="L49" s="302"/>
      <c r="M49" s="303" t="str">
        <f t="shared" si="1"/>
        <v/>
      </c>
      <c r="N49" s="304"/>
      <c r="O49" s="166"/>
      <c r="P49" s="166"/>
      <c r="Q49" s="166"/>
      <c r="R49" s="166"/>
      <c r="S49" s="166"/>
    </row>
    <row r="50" spans="1:19" s="158" customFormat="1" ht="30.95" customHeight="1" thickBot="1" x14ac:dyDescent="0.25">
      <c r="A50" s="276">
        <f>Global!A50</f>
        <v>44889</v>
      </c>
      <c r="B50" s="305">
        <f>Global!B50</f>
        <v>0.54166666666666663</v>
      </c>
      <c r="C50" s="278">
        <f>Global!C50</f>
        <v>13</v>
      </c>
      <c r="D50" s="279" t="str">
        <f>Global!D50</f>
        <v>Brasil (Brazil)</v>
      </c>
      <c r="E50" s="280">
        <v>2</v>
      </c>
      <c r="F50" s="281" t="s">
        <v>4</v>
      </c>
      <c r="G50" s="280">
        <v>0</v>
      </c>
      <c r="H50" s="282" t="str">
        <f>Global!H50</f>
        <v>Serbia</v>
      </c>
      <c r="I50" s="283" t="str">
        <f t="shared" ref="I50:I55" si="13">IF(OR(E50="",G50=""),"",IF(E50&gt;G50,"L",IF(G50&gt;E50,"V","E")))</f>
        <v>L</v>
      </c>
      <c r="J50" s="284"/>
      <c r="K50" s="285">
        <f>IF(Global!E50="","",Global!E50)</f>
        <v>2</v>
      </c>
      <c r="L50" s="285">
        <f>IF(Global!G50="","",Global!G50)</f>
        <v>0</v>
      </c>
      <c r="M50" s="296" t="str">
        <f t="shared" si="1"/>
        <v>L</v>
      </c>
      <c r="N50" s="287">
        <f t="shared" ref="N50:N55" si="14">IF(M50="","",IF(AND(E50=K50,L50=G50),GPOSPuntosPorMarcador,0)+IF(M50=I50,GPOSPuntosPorGanador,0)+IF(E50-G50=K50-L50,GPOSPuntosPorDiferencia,0))</f>
        <v>3</v>
      </c>
      <c r="O50" s="166"/>
      <c r="P50" s="166"/>
      <c r="Q50" s="166"/>
      <c r="R50" s="166"/>
      <c r="S50" s="166"/>
    </row>
    <row r="51" spans="1:19" s="158" customFormat="1" ht="30.95" customHeight="1" thickBot="1" x14ac:dyDescent="0.25">
      <c r="A51" s="276">
        <f>Global!A51</f>
        <v>44889</v>
      </c>
      <c r="B51" s="306">
        <f>Global!B51</f>
        <v>0.16666666666666666</v>
      </c>
      <c r="C51" s="289">
        <f>Global!C51</f>
        <v>14</v>
      </c>
      <c r="D51" s="290" t="str">
        <f>Global!D51</f>
        <v>Suiza (Switzerland)</v>
      </c>
      <c r="E51" s="291">
        <v>2</v>
      </c>
      <c r="F51" s="292" t="s">
        <v>4</v>
      </c>
      <c r="G51" s="291">
        <v>1</v>
      </c>
      <c r="H51" s="293" t="str">
        <f>Global!H51</f>
        <v>Camerún (Cameroon)</v>
      </c>
      <c r="I51" s="283" t="str">
        <f t="shared" si="13"/>
        <v>L</v>
      </c>
      <c r="J51" s="284"/>
      <c r="K51" s="285">
        <f>IF(Global!E51="","",Global!E51)</f>
        <v>1</v>
      </c>
      <c r="L51" s="285">
        <f>IF(Global!G51="","",Global!G51)</f>
        <v>0</v>
      </c>
      <c r="M51" s="296" t="str">
        <f t="shared" si="1"/>
        <v>L</v>
      </c>
      <c r="N51" s="287">
        <f t="shared" si="14"/>
        <v>2</v>
      </c>
      <c r="O51" s="166"/>
      <c r="P51" s="166"/>
      <c r="Q51" s="166"/>
      <c r="R51" s="166"/>
      <c r="S51" s="166"/>
    </row>
    <row r="52" spans="1:19" s="158" customFormat="1" ht="30.95" customHeight="1" thickBot="1" x14ac:dyDescent="0.25">
      <c r="A52" s="276">
        <f>Global!A52</f>
        <v>44893</v>
      </c>
      <c r="B52" s="306">
        <f>Global!B52</f>
        <v>0.41666666666666669</v>
      </c>
      <c r="C52" s="289">
        <f>Global!C52</f>
        <v>29</v>
      </c>
      <c r="D52" s="290" t="str">
        <f>Global!D52</f>
        <v>Brasil (Brazil)</v>
      </c>
      <c r="E52" s="291">
        <v>2</v>
      </c>
      <c r="F52" s="292" t="s">
        <v>4</v>
      </c>
      <c r="G52" s="291">
        <v>0</v>
      </c>
      <c r="H52" s="293" t="str">
        <f>Global!H52</f>
        <v>Suiza (Switzerland)</v>
      </c>
      <c r="I52" s="283" t="str">
        <f t="shared" si="13"/>
        <v>L</v>
      </c>
      <c r="J52" s="284"/>
      <c r="K52" s="285">
        <f>IF(Global!E52="","",Global!E52)</f>
        <v>1</v>
      </c>
      <c r="L52" s="285">
        <f>IF(Global!G52="","",Global!G52)</f>
        <v>0</v>
      </c>
      <c r="M52" s="296" t="str">
        <f t="shared" si="1"/>
        <v>L</v>
      </c>
      <c r="N52" s="287">
        <f t="shared" si="14"/>
        <v>1</v>
      </c>
      <c r="O52" s="166"/>
      <c r="P52" s="166"/>
      <c r="Q52" s="166"/>
      <c r="R52" s="166"/>
      <c r="S52" s="166"/>
    </row>
    <row r="53" spans="1:19" s="158" customFormat="1" ht="30.95" customHeight="1" thickBot="1" x14ac:dyDescent="0.25">
      <c r="A53" s="276">
        <f>Global!A53</f>
        <v>44893</v>
      </c>
      <c r="B53" s="306">
        <f>Global!B53</f>
        <v>0.16666666666666666</v>
      </c>
      <c r="C53" s="289">
        <f>Global!C53</f>
        <v>30</v>
      </c>
      <c r="D53" s="290" t="str">
        <f>Global!D53</f>
        <v>Camerún (Cameroon)</v>
      </c>
      <c r="E53" s="291">
        <v>1</v>
      </c>
      <c r="F53" s="292" t="s">
        <v>4</v>
      </c>
      <c r="G53" s="291">
        <v>2</v>
      </c>
      <c r="H53" s="293" t="str">
        <f>Global!H53</f>
        <v>Serbia</v>
      </c>
      <c r="I53" s="283" t="str">
        <f t="shared" si="13"/>
        <v>V</v>
      </c>
      <c r="J53" s="284"/>
      <c r="K53" s="285">
        <f>IF(Global!E53="","",Global!E53)</f>
        <v>3</v>
      </c>
      <c r="L53" s="285">
        <f>IF(Global!G53="","",Global!G53)</f>
        <v>3</v>
      </c>
      <c r="M53" s="296" t="str">
        <f t="shared" si="1"/>
        <v>E</v>
      </c>
      <c r="N53" s="287">
        <f t="shared" si="14"/>
        <v>0</v>
      </c>
      <c r="O53" s="166"/>
      <c r="P53" s="166"/>
      <c r="Q53" s="166"/>
      <c r="R53" s="166"/>
      <c r="S53" s="166"/>
    </row>
    <row r="54" spans="1:19" s="158" customFormat="1" ht="30.95" customHeight="1" thickBot="1" x14ac:dyDescent="0.25">
      <c r="A54" s="276">
        <f>Global!A54</f>
        <v>44897</v>
      </c>
      <c r="B54" s="306">
        <f>Global!B54</f>
        <v>0.54166666666666663</v>
      </c>
      <c r="C54" s="289">
        <f>Global!C54</f>
        <v>45</v>
      </c>
      <c r="D54" s="290" t="str">
        <f>Global!D54</f>
        <v>Camerún (Cameroon)</v>
      </c>
      <c r="E54" s="291">
        <v>1</v>
      </c>
      <c r="F54" s="292" t="s">
        <v>4</v>
      </c>
      <c r="G54" s="291">
        <v>3</v>
      </c>
      <c r="H54" s="293" t="str">
        <f>Global!H54</f>
        <v>Brasil (Brazil)</v>
      </c>
      <c r="I54" s="283" t="str">
        <f t="shared" si="13"/>
        <v>V</v>
      </c>
      <c r="J54" s="284"/>
      <c r="K54" s="285">
        <f>IF(Global!E54="","",Global!E54)</f>
        <v>1</v>
      </c>
      <c r="L54" s="285">
        <f>IF(Global!G54="","",Global!G54)</f>
        <v>0</v>
      </c>
      <c r="M54" s="296" t="str">
        <f t="shared" si="1"/>
        <v>L</v>
      </c>
      <c r="N54" s="287">
        <f t="shared" si="14"/>
        <v>0</v>
      </c>
      <c r="O54" s="166"/>
      <c r="P54" s="166"/>
      <c r="Q54" s="166"/>
      <c r="R54" s="166"/>
      <c r="S54" s="166"/>
    </row>
    <row r="55" spans="1:19" s="158" customFormat="1" ht="30.95" customHeight="1" thickBot="1" x14ac:dyDescent="0.25">
      <c r="A55" s="276">
        <f>Global!A55</f>
        <v>44897</v>
      </c>
      <c r="B55" s="306">
        <f>Global!B55</f>
        <v>0.54166666666666663</v>
      </c>
      <c r="C55" s="289">
        <f>Global!C55</f>
        <v>46</v>
      </c>
      <c r="D55" s="290" t="str">
        <f>Global!D55</f>
        <v>Serbia</v>
      </c>
      <c r="E55" s="291">
        <v>2</v>
      </c>
      <c r="F55" s="292" t="s">
        <v>4</v>
      </c>
      <c r="G55" s="291">
        <v>1</v>
      </c>
      <c r="H55" s="293" t="str">
        <f>Global!H55</f>
        <v>Suiza (Switzerland)</v>
      </c>
      <c r="I55" s="283" t="str">
        <f t="shared" si="13"/>
        <v>L</v>
      </c>
      <c r="J55" s="284"/>
      <c r="K55" s="285">
        <f>IF(Global!E55="","",Global!E55)</f>
        <v>2</v>
      </c>
      <c r="L55" s="285">
        <f>IF(Global!G55="","",Global!G55)</f>
        <v>3</v>
      </c>
      <c r="M55" s="296" t="str">
        <f t="shared" si="1"/>
        <v>V</v>
      </c>
      <c r="N55" s="287">
        <f t="shared" si="14"/>
        <v>0</v>
      </c>
      <c r="O55" s="166"/>
      <c r="P55" s="166"/>
      <c r="Q55" s="166"/>
      <c r="R55" s="166"/>
      <c r="S55" s="166"/>
    </row>
    <row r="56" spans="1:19" s="158" customFormat="1" ht="17.25" customHeight="1" thickBot="1" x14ac:dyDescent="0.25">
      <c r="A56" s="297" t="str">
        <f>Global!A56</f>
        <v>GRUPO H (Group H)</v>
      </c>
      <c r="B56" s="298"/>
      <c r="C56" s="299"/>
      <c r="D56" s="298"/>
      <c r="E56" s="300"/>
      <c r="F56" s="298"/>
      <c r="G56" s="300"/>
      <c r="H56" s="298"/>
      <c r="I56" s="301"/>
      <c r="J56" s="117"/>
      <c r="K56" s="302"/>
      <c r="L56" s="302"/>
      <c r="M56" s="303" t="str">
        <f t="shared" si="1"/>
        <v/>
      </c>
      <c r="N56" s="304"/>
      <c r="O56" s="166"/>
      <c r="P56" s="166"/>
      <c r="Q56" s="166"/>
      <c r="R56" s="166"/>
      <c r="S56" s="166"/>
    </row>
    <row r="57" spans="1:19" s="158" customFormat="1" ht="30.95" customHeight="1" thickBot="1" x14ac:dyDescent="0.25">
      <c r="A57" s="276">
        <f>Global!A57</f>
        <v>44889</v>
      </c>
      <c r="B57" s="305">
        <f>Global!B57</f>
        <v>0.41666666666666669</v>
      </c>
      <c r="C57" s="278">
        <f>Global!C57</f>
        <v>15</v>
      </c>
      <c r="D57" s="279" t="str">
        <f>Global!D57</f>
        <v>Portugal</v>
      </c>
      <c r="E57" s="280">
        <v>1</v>
      </c>
      <c r="F57" s="281" t="s">
        <v>4</v>
      </c>
      <c r="G57" s="280">
        <v>1</v>
      </c>
      <c r="H57" s="282" t="str">
        <f>Global!H57</f>
        <v>Ghana</v>
      </c>
      <c r="I57" s="283" t="str">
        <f t="shared" ref="I57:I62" si="15">IF(OR(E57="",G57=""),"",IF(E57&gt;G57,"L",IF(G57&gt;E57,"V","E")))</f>
        <v>E</v>
      </c>
      <c r="J57" s="284"/>
      <c r="K57" s="285">
        <f>IF(Global!E57="","",Global!E57)</f>
        <v>3</v>
      </c>
      <c r="L57" s="285">
        <f>IF(Global!G57="","",Global!G57)</f>
        <v>2</v>
      </c>
      <c r="M57" s="296" t="str">
        <f t="shared" si="1"/>
        <v>L</v>
      </c>
      <c r="N57" s="287">
        <f t="shared" ref="N57:N62" si="16">IF(M57="","",IF(AND(E57=K57,L57=G57),GPOSPuntosPorMarcador,0)+IF(M57=I57,GPOSPuntosPorGanador,0)+IF(E57-G57=K57-L57,GPOSPuntosPorDiferencia,0))</f>
        <v>0</v>
      </c>
      <c r="O57" s="166"/>
      <c r="P57" s="166"/>
      <c r="Q57" s="166"/>
      <c r="R57" s="166"/>
      <c r="S57" s="166"/>
    </row>
    <row r="58" spans="1:19" s="158" customFormat="1" ht="30.95" customHeight="1" thickBot="1" x14ac:dyDescent="0.25">
      <c r="A58" s="276">
        <f>Global!A58</f>
        <v>44889</v>
      </c>
      <c r="B58" s="306">
        <f>Global!B58</f>
        <v>0.29166666666666669</v>
      </c>
      <c r="C58" s="289">
        <f>Global!C58</f>
        <v>16</v>
      </c>
      <c r="D58" s="290" t="str">
        <f>Global!D58</f>
        <v>Uruguay</v>
      </c>
      <c r="E58" s="280">
        <v>2</v>
      </c>
      <c r="F58" s="292" t="s">
        <v>4</v>
      </c>
      <c r="G58" s="291">
        <v>2</v>
      </c>
      <c r="H58" s="293" t="str">
        <f>Global!H58</f>
        <v>Corea del Sur (S. Korea)</v>
      </c>
      <c r="I58" s="283" t="str">
        <f t="shared" si="15"/>
        <v>E</v>
      </c>
      <c r="J58" s="284"/>
      <c r="K58" s="285">
        <f>IF(Global!E58="","",Global!E58)</f>
        <v>0</v>
      </c>
      <c r="L58" s="285">
        <f>IF(Global!G58="","",Global!G58)</f>
        <v>0</v>
      </c>
      <c r="M58" s="296" t="str">
        <f t="shared" si="1"/>
        <v>E</v>
      </c>
      <c r="N58" s="287">
        <f t="shared" si="16"/>
        <v>2</v>
      </c>
      <c r="O58" s="166"/>
      <c r="P58" s="166"/>
      <c r="Q58" s="166"/>
      <c r="R58" s="166"/>
      <c r="S58" s="166"/>
    </row>
    <row r="59" spans="1:19" s="158" customFormat="1" ht="30.95" customHeight="1" thickBot="1" x14ac:dyDescent="0.25">
      <c r="A59" s="276">
        <f>Global!A59</f>
        <v>44893</v>
      </c>
      <c r="B59" s="306">
        <f>Global!B59</f>
        <v>0.54166666666666663</v>
      </c>
      <c r="C59" s="289">
        <f>Global!C59</f>
        <v>31</v>
      </c>
      <c r="D59" s="290" t="str">
        <f>Global!D59</f>
        <v>Portugal</v>
      </c>
      <c r="E59" s="291">
        <v>1</v>
      </c>
      <c r="F59" s="292" t="s">
        <v>4</v>
      </c>
      <c r="G59" s="291">
        <v>2</v>
      </c>
      <c r="H59" s="293" t="str">
        <f>Global!H59</f>
        <v>Uruguay</v>
      </c>
      <c r="I59" s="283" t="str">
        <f t="shared" si="15"/>
        <v>V</v>
      </c>
      <c r="J59" s="284"/>
      <c r="K59" s="285">
        <f>IF(Global!E59="","",Global!E59)</f>
        <v>2</v>
      </c>
      <c r="L59" s="285">
        <f>IF(Global!G59="","",Global!G59)</f>
        <v>0</v>
      </c>
      <c r="M59" s="296" t="str">
        <f t="shared" si="1"/>
        <v>L</v>
      </c>
      <c r="N59" s="287">
        <f t="shared" si="16"/>
        <v>0</v>
      </c>
      <c r="O59" s="166"/>
      <c r="P59" s="166"/>
      <c r="Q59" s="166"/>
      <c r="R59" s="166"/>
      <c r="S59" s="166"/>
    </row>
    <row r="60" spans="1:19" s="158" customFormat="1" ht="30.95" customHeight="1" thickBot="1" x14ac:dyDescent="0.25">
      <c r="A60" s="276">
        <f>Global!A60</f>
        <v>44893</v>
      </c>
      <c r="B60" s="306">
        <f>Global!B60</f>
        <v>0.29166666666666669</v>
      </c>
      <c r="C60" s="289">
        <f>Global!C60</f>
        <v>32</v>
      </c>
      <c r="D60" s="290" t="str">
        <f>Global!D60</f>
        <v>Corea del Sur (S. Korea)</v>
      </c>
      <c r="E60" s="280">
        <v>1</v>
      </c>
      <c r="F60" s="292" t="s">
        <v>4</v>
      </c>
      <c r="G60" s="291">
        <v>2</v>
      </c>
      <c r="H60" s="293" t="str">
        <f>Global!H60</f>
        <v>Ghana</v>
      </c>
      <c r="I60" s="283" t="str">
        <f t="shared" si="15"/>
        <v>V</v>
      </c>
      <c r="J60" s="284"/>
      <c r="K60" s="285">
        <f>IF(Global!E60="","",Global!E60)</f>
        <v>2</v>
      </c>
      <c r="L60" s="285">
        <f>IF(Global!G60="","",Global!G60)</f>
        <v>3</v>
      </c>
      <c r="M60" s="296" t="str">
        <f t="shared" si="1"/>
        <v>V</v>
      </c>
      <c r="N60" s="287">
        <f t="shared" si="16"/>
        <v>2</v>
      </c>
      <c r="O60" s="166"/>
      <c r="P60" s="166"/>
      <c r="Q60" s="166"/>
      <c r="R60" s="166"/>
      <c r="S60" s="166"/>
    </row>
    <row r="61" spans="1:19" s="158" customFormat="1" ht="30.95" customHeight="1" thickBot="1" x14ac:dyDescent="0.25">
      <c r="A61" s="276">
        <f>Global!A61</f>
        <v>44897</v>
      </c>
      <c r="B61" s="306">
        <f>Global!B61</f>
        <v>0.375</v>
      </c>
      <c r="C61" s="289">
        <f>Global!C61</f>
        <v>47</v>
      </c>
      <c r="D61" s="290" t="str">
        <f>Global!D61</f>
        <v>Corea del Sur (S. Korea)</v>
      </c>
      <c r="E61" s="291">
        <v>1</v>
      </c>
      <c r="F61" s="292" t="s">
        <v>4</v>
      </c>
      <c r="G61" s="291">
        <v>2</v>
      </c>
      <c r="H61" s="293" t="str">
        <f>Global!H61</f>
        <v>Portugal</v>
      </c>
      <c r="I61" s="283" t="str">
        <f t="shared" si="15"/>
        <v>V</v>
      </c>
      <c r="J61" s="284"/>
      <c r="K61" s="285">
        <f>IF(Global!E61="","",Global!E61)</f>
        <v>2</v>
      </c>
      <c r="L61" s="285">
        <f>IF(Global!G61="","",Global!G61)</f>
        <v>1</v>
      </c>
      <c r="M61" s="296" t="str">
        <f t="shared" si="1"/>
        <v>L</v>
      </c>
      <c r="N61" s="287">
        <f t="shared" si="16"/>
        <v>0</v>
      </c>
      <c r="O61" s="166"/>
      <c r="P61" s="166"/>
      <c r="Q61" s="166"/>
      <c r="R61" s="166"/>
      <c r="S61" s="166"/>
    </row>
    <row r="62" spans="1:19" s="158" customFormat="1" ht="30.95" customHeight="1" thickBot="1" x14ac:dyDescent="0.25">
      <c r="A62" s="276">
        <f>Global!A62</f>
        <v>44897</v>
      </c>
      <c r="B62" s="306">
        <f>Global!B62</f>
        <v>0.375</v>
      </c>
      <c r="C62" s="289">
        <f>Global!C62</f>
        <v>48</v>
      </c>
      <c r="D62" s="290" t="str">
        <f>Global!D62</f>
        <v>Ghana</v>
      </c>
      <c r="E62" s="291">
        <v>1</v>
      </c>
      <c r="F62" s="292" t="s">
        <v>4</v>
      </c>
      <c r="G62" s="291">
        <v>2</v>
      </c>
      <c r="H62" s="293" t="str">
        <f>Global!H62</f>
        <v>Uruguay</v>
      </c>
      <c r="I62" s="283" t="str">
        <f t="shared" si="15"/>
        <v>V</v>
      </c>
      <c r="J62" s="284"/>
      <c r="K62" s="285">
        <f>IF(Global!E62="","",Global!E62)</f>
        <v>0</v>
      </c>
      <c r="L62" s="285">
        <f>IF(Global!G62="","",Global!G62)</f>
        <v>2</v>
      </c>
      <c r="M62" s="296" t="str">
        <f t="shared" si="1"/>
        <v>V</v>
      </c>
      <c r="N62" s="287">
        <f t="shared" si="16"/>
        <v>1</v>
      </c>
      <c r="O62" s="166"/>
      <c r="P62" s="166"/>
      <c r="Q62" s="166"/>
      <c r="R62" s="166"/>
      <c r="S62" s="166"/>
    </row>
    <row r="63" spans="1:19" s="158" customFormat="1" ht="17.25" customHeight="1" thickBot="1" x14ac:dyDescent="0.25">
      <c r="A63" s="297" t="str">
        <f>Global!A63</f>
        <v>OCTAVOS DE FINAL (Round of 16)</v>
      </c>
      <c r="B63" s="312"/>
      <c r="C63" s="313"/>
      <c r="D63" s="298"/>
      <c r="E63" s="300"/>
      <c r="F63" s="298"/>
      <c r="G63" s="300"/>
      <c r="H63" s="298"/>
      <c r="I63" s="301"/>
      <c r="J63" s="117"/>
      <c r="K63" s="302"/>
      <c r="L63" s="302"/>
      <c r="M63" s="303" t="str">
        <f t="shared" si="1"/>
        <v/>
      </c>
      <c r="N63" s="304"/>
      <c r="O63" s="166"/>
      <c r="P63" s="166"/>
      <c r="Q63" s="166"/>
      <c r="R63" s="166"/>
      <c r="S63" s="166"/>
    </row>
    <row r="64" spans="1:19" s="158" customFormat="1" ht="30.95" customHeight="1" thickBot="1" x14ac:dyDescent="0.25">
      <c r="A64" s="276">
        <f>Global!A64</f>
        <v>44898</v>
      </c>
      <c r="B64" s="305">
        <f>Global!B64</f>
        <v>0.375</v>
      </c>
      <c r="C64" s="278">
        <f>Global!C64</f>
        <v>49</v>
      </c>
      <c r="D64" s="281" t="str">
        <f>Global!D64</f>
        <v>Holanda (Holland)</v>
      </c>
      <c r="E64" s="280">
        <v>2</v>
      </c>
      <c r="F64" s="281" t="s">
        <v>4</v>
      </c>
      <c r="G64" s="280">
        <v>0</v>
      </c>
      <c r="H64" s="314" t="str">
        <f>Global!H64</f>
        <v>Estados Unidos (USA)</v>
      </c>
      <c r="I64" s="283" t="str">
        <f t="shared" ref="I64:I71" si="17">IF(OR(E64="",G64=""),"",IF(E64&gt;G64,"L",IF(G64&gt;E64,"V","E")))</f>
        <v>L</v>
      </c>
      <c r="J64" s="284"/>
      <c r="K64" s="285">
        <f>IF(Global!E64="","",Global!E64)</f>
        <v>3</v>
      </c>
      <c r="L64" s="285">
        <f>IF(Global!G64="","",Global!G64)</f>
        <v>1</v>
      </c>
      <c r="M64" s="296" t="str">
        <f t="shared" si="1"/>
        <v>L</v>
      </c>
      <c r="N64" s="287">
        <f t="shared" ref="N64:N71" si="18">IF(M64="","",IF(AND(E64=K64,L64=G64),OCTPuntosPorMarcador,0)+IF(M64=I64,OCTPuntosPorGanador,0)+IF(E64-G64=K64-L64,OCTPuntosPorDiferencia,0))</f>
        <v>4</v>
      </c>
      <c r="O64" s="166"/>
      <c r="P64" s="166"/>
      <c r="Q64" s="166"/>
      <c r="R64" s="166"/>
      <c r="S64" s="166"/>
    </row>
    <row r="65" spans="1:19" s="158" customFormat="1" ht="30.95" customHeight="1" thickBot="1" x14ac:dyDescent="0.25">
      <c r="A65" s="276">
        <f>Global!A65</f>
        <v>44898</v>
      </c>
      <c r="B65" s="306">
        <f>Global!B65</f>
        <v>0.54166666666666663</v>
      </c>
      <c r="C65" s="289">
        <f>Global!C65</f>
        <v>50</v>
      </c>
      <c r="D65" s="292" t="str">
        <f>Global!D65</f>
        <v>Argentina</v>
      </c>
      <c r="E65" s="291">
        <v>2</v>
      </c>
      <c r="F65" s="292" t="s">
        <v>4</v>
      </c>
      <c r="G65" s="291">
        <v>1</v>
      </c>
      <c r="H65" s="315" t="str">
        <f>Global!H65</f>
        <v>Australia</v>
      </c>
      <c r="I65" s="283" t="str">
        <f t="shared" si="17"/>
        <v>L</v>
      </c>
      <c r="J65" s="284"/>
      <c r="K65" s="285">
        <f>IF(Global!E65="","",Global!E65)</f>
        <v>2</v>
      </c>
      <c r="L65" s="285">
        <f>IF(Global!G65="","",Global!G65)</f>
        <v>1</v>
      </c>
      <c r="M65" s="296" t="str">
        <f t="shared" si="1"/>
        <v>L</v>
      </c>
      <c r="N65" s="287">
        <f t="shared" si="18"/>
        <v>5</v>
      </c>
      <c r="O65" s="166"/>
      <c r="P65" s="166"/>
      <c r="Q65" s="166"/>
      <c r="R65" s="166"/>
      <c r="S65" s="166"/>
    </row>
    <row r="66" spans="1:19" s="158" customFormat="1" ht="30.95" customHeight="1" thickBot="1" x14ac:dyDescent="0.25">
      <c r="A66" s="276">
        <f>Global!A66</f>
        <v>44899</v>
      </c>
      <c r="B66" s="306">
        <f>Global!B66</f>
        <v>0.375</v>
      </c>
      <c r="C66" s="289">
        <f>Global!C66</f>
        <v>51</v>
      </c>
      <c r="D66" s="292" t="str">
        <f>Global!D66</f>
        <v>Francia (France)</v>
      </c>
      <c r="E66" s="291">
        <v>2</v>
      </c>
      <c r="F66" s="292" t="s">
        <v>4</v>
      </c>
      <c r="G66" s="291">
        <v>1</v>
      </c>
      <c r="H66" s="315" t="str">
        <f>Global!H66</f>
        <v>Polonia (Poland)</v>
      </c>
      <c r="I66" s="283" t="str">
        <f t="shared" si="17"/>
        <v>L</v>
      </c>
      <c r="J66" s="284"/>
      <c r="K66" s="285">
        <f>IF(Global!E66="","",Global!E66)</f>
        <v>3</v>
      </c>
      <c r="L66" s="285">
        <f>IF(Global!G66="","",Global!G66)</f>
        <v>1</v>
      </c>
      <c r="M66" s="296" t="str">
        <f t="shared" si="1"/>
        <v>L</v>
      </c>
      <c r="N66" s="287">
        <f t="shared" si="18"/>
        <v>3</v>
      </c>
      <c r="O66" s="166"/>
      <c r="P66" s="166"/>
      <c r="Q66" s="166"/>
      <c r="R66" s="166"/>
      <c r="S66" s="166"/>
    </row>
    <row r="67" spans="1:19" s="158" customFormat="1" ht="30.95" customHeight="1" thickBot="1" x14ac:dyDescent="0.25">
      <c r="A67" s="276">
        <f>Global!A67</f>
        <v>44899</v>
      </c>
      <c r="B67" s="306">
        <f>Global!B67</f>
        <v>0.54166666666666663</v>
      </c>
      <c r="C67" s="289">
        <f>Global!C67</f>
        <v>52</v>
      </c>
      <c r="D67" s="292" t="str">
        <f>Global!D67</f>
        <v>Inglaterra (England)</v>
      </c>
      <c r="E67" s="291">
        <v>2</v>
      </c>
      <c r="F67" s="292" t="s">
        <v>4</v>
      </c>
      <c r="G67" s="291">
        <v>1</v>
      </c>
      <c r="H67" s="315" t="str">
        <f>Global!H67</f>
        <v>Senegal</v>
      </c>
      <c r="I67" s="283" t="str">
        <f t="shared" si="17"/>
        <v>L</v>
      </c>
      <c r="J67" s="284"/>
      <c r="K67" s="285">
        <f>IF(Global!E67="","",Global!E67)</f>
        <v>3</v>
      </c>
      <c r="L67" s="285">
        <f>IF(Global!G67="","",Global!G67)</f>
        <v>0</v>
      </c>
      <c r="M67" s="296" t="str">
        <f t="shared" si="1"/>
        <v>L</v>
      </c>
      <c r="N67" s="287">
        <f t="shared" si="18"/>
        <v>3</v>
      </c>
      <c r="O67" s="166"/>
      <c r="P67" s="166"/>
      <c r="Q67" s="166"/>
      <c r="R67" s="166"/>
      <c r="S67" s="166"/>
    </row>
    <row r="68" spans="1:19" s="158" customFormat="1" ht="30.95" customHeight="1" thickBot="1" x14ac:dyDescent="0.25">
      <c r="A68" s="276">
        <f>Global!A68</f>
        <v>44900</v>
      </c>
      <c r="B68" s="306">
        <f>Global!B68</f>
        <v>0.375</v>
      </c>
      <c r="C68" s="289">
        <f>Global!C68</f>
        <v>53</v>
      </c>
      <c r="D68" s="292" t="str">
        <f>Global!D68</f>
        <v>Japón (Japan)</v>
      </c>
      <c r="E68" s="291">
        <v>2</v>
      </c>
      <c r="F68" s="292" t="s">
        <v>4</v>
      </c>
      <c r="G68" s="291">
        <v>1</v>
      </c>
      <c r="H68" s="315" t="str">
        <f>Global!H68</f>
        <v>Croacia</v>
      </c>
      <c r="I68" s="283" t="str">
        <f t="shared" si="17"/>
        <v>L</v>
      </c>
      <c r="J68" s="284"/>
      <c r="K68" s="285">
        <f>IF(Global!E68="","",Global!E68)</f>
        <v>1</v>
      </c>
      <c r="L68" s="285">
        <f>IF(Global!G68="","",Global!G68)</f>
        <v>1</v>
      </c>
      <c r="M68" s="296" t="str">
        <f t="shared" si="1"/>
        <v>E</v>
      </c>
      <c r="N68" s="287">
        <f t="shared" si="18"/>
        <v>0</v>
      </c>
      <c r="O68" s="166"/>
      <c r="P68" s="166"/>
      <c r="Q68" s="166"/>
      <c r="R68" s="166"/>
      <c r="S68" s="166"/>
    </row>
    <row r="69" spans="1:19" s="158" customFormat="1" ht="30.95" customHeight="1" thickBot="1" x14ac:dyDescent="0.25">
      <c r="A69" s="276">
        <f>Global!A69</f>
        <v>44900</v>
      </c>
      <c r="B69" s="306">
        <f>Global!B69</f>
        <v>0.54166666666666663</v>
      </c>
      <c r="C69" s="289">
        <f>Global!C69</f>
        <v>54</v>
      </c>
      <c r="D69" s="292" t="str">
        <f>Global!D69</f>
        <v>Brasil (Brazil)</v>
      </c>
      <c r="E69" s="291">
        <v>3</v>
      </c>
      <c r="F69" s="292" t="s">
        <v>4</v>
      </c>
      <c r="G69" s="291">
        <v>1</v>
      </c>
      <c r="H69" s="315" t="str">
        <f>Global!H69</f>
        <v>Corea del Sur (S. Korea)</v>
      </c>
      <c r="I69" s="283" t="str">
        <f t="shared" si="17"/>
        <v>L</v>
      </c>
      <c r="J69" s="284"/>
      <c r="K69" s="285">
        <f>IF(Global!E69="","",Global!E69)</f>
        <v>4</v>
      </c>
      <c r="L69" s="285">
        <f>IF(Global!G69="","",Global!G69)</f>
        <v>1</v>
      </c>
      <c r="M69" s="296" t="str">
        <f t="shared" si="1"/>
        <v>L</v>
      </c>
      <c r="N69" s="287">
        <f t="shared" si="18"/>
        <v>3</v>
      </c>
      <c r="O69" s="166"/>
      <c r="P69" s="166"/>
      <c r="Q69" s="166"/>
      <c r="R69" s="166"/>
      <c r="S69" s="166"/>
    </row>
    <row r="70" spans="1:19" s="158" customFormat="1" ht="30.95" customHeight="1" thickBot="1" x14ac:dyDescent="0.25">
      <c r="A70" s="276">
        <f>Global!A70</f>
        <v>44901</v>
      </c>
      <c r="B70" s="306">
        <f>Global!B70</f>
        <v>0.375</v>
      </c>
      <c r="C70" s="289">
        <f>Global!C70</f>
        <v>55</v>
      </c>
      <c r="D70" s="292" t="str">
        <f>Global!D70</f>
        <v>Marruecos (Morocco)</v>
      </c>
      <c r="E70" s="291">
        <v>2</v>
      </c>
      <c r="F70" s="292" t="s">
        <v>4</v>
      </c>
      <c r="G70" s="291">
        <v>0</v>
      </c>
      <c r="H70" s="315" t="str">
        <f>Global!H70</f>
        <v>España (Spain)</v>
      </c>
      <c r="I70" s="283" t="str">
        <f t="shared" si="17"/>
        <v>L</v>
      </c>
      <c r="J70" s="284"/>
      <c r="K70" s="285">
        <f>IF(Global!E70="","",Global!E70)</f>
        <v>0</v>
      </c>
      <c r="L70" s="285">
        <f>IF(Global!G70="","",Global!G70)</f>
        <v>0</v>
      </c>
      <c r="M70" s="296" t="str">
        <f t="shared" si="1"/>
        <v>E</v>
      </c>
      <c r="N70" s="287">
        <f t="shared" si="18"/>
        <v>0</v>
      </c>
      <c r="O70" s="166"/>
      <c r="P70" s="166"/>
      <c r="Q70" s="166"/>
      <c r="R70" s="166"/>
      <c r="S70" s="166"/>
    </row>
    <row r="71" spans="1:19" s="158" customFormat="1" ht="30.95" customHeight="1" thickBot="1" x14ac:dyDescent="0.25">
      <c r="A71" s="276">
        <f>Global!A71</f>
        <v>44901</v>
      </c>
      <c r="B71" s="306">
        <f>Global!B71</f>
        <v>0.54166666666666663</v>
      </c>
      <c r="C71" s="289">
        <f>Global!C71</f>
        <v>56</v>
      </c>
      <c r="D71" s="292" t="str">
        <f>Global!D71</f>
        <v>Portugal</v>
      </c>
      <c r="E71" s="291">
        <v>1</v>
      </c>
      <c r="F71" s="292" t="s">
        <v>4</v>
      </c>
      <c r="G71" s="291">
        <v>2</v>
      </c>
      <c r="H71" s="315" t="str">
        <f>Global!H71</f>
        <v>Suiza (Switzerland)</v>
      </c>
      <c r="I71" s="283" t="str">
        <f t="shared" si="17"/>
        <v>V</v>
      </c>
      <c r="J71" s="284"/>
      <c r="K71" s="285">
        <f>IF(Global!E71="","",Global!E71)</f>
        <v>6</v>
      </c>
      <c r="L71" s="285">
        <f>IF(Global!G71="","",Global!G71)</f>
        <v>1</v>
      </c>
      <c r="M71" s="296" t="str">
        <f t="shared" si="1"/>
        <v>L</v>
      </c>
      <c r="N71" s="287">
        <f t="shared" si="18"/>
        <v>0</v>
      </c>
      <c r="O71" s="166"/>
      <c r="P71" s="166"/>
      <c r="Q71" s="166"/>
      <c r="R71" s="166"/>
      <c r="S71" s="166"/>
    </row>
    <row r="72" spans="1:19" s="158" customFormat="1" ht="17.25" customHeight="1" thickBot="1" x14ac:dyDescent="0.25">
      <c r="A72" s="297" t="str">
        <f>Global!A72</f>
        <v>CUARTOS DE FINAL (Quarterfinals)</v>
      </c>
      <c r="B72" s="312"/>
      <c r="C72" s="313"/>
      <c r="D72" s="298"/>
      <c r="E72" s="300"/>
      <c r="F72" s="298"/>
      <c r="G72" s="300" t="s">
        <v>73</v>
      </c>
      <c r="H72" s="298"/>
      <c r="I72" s="301"/>
      <c r="J72" s="117"/>
      <c r="K72" s="302"/>
      <c r="L72" s="302"/>
      <c r="M72" s="303" t="str">
        <f t="shared" ref="M72:M83" si="19">IF(OR(K72="",L72=""),"",IF(K72&gt;L72,"L",IF(L72&gt;K72,"V","E")))</f>
        <v/>
      </c>
      <c r="N72" s="304"/>
      <c r="O72" s="166"/>
      <c r="P72" s="166"/>
      <c r="Q72" s="166"/>
      <c r="R72" s="166"/>
      <c r="S72" s="166"/>
    </row>
    <row r="73" spans="1:19" s="158" customFormat="1" ht="30.95" customHeight="1" thickBot="1" x14ac:dyDescent="0.25">
      <c r="A73" s="276">
        <f>Global!A73</f>
        <v>44904</v>
      </c>
      <c r="B73" s="305">
        <f>Global!B73</f>
        <v>0.375</v>
      </c>
      <c r="C73" s="278">
        <f>Global!C73</f>
        <v>57</v>
      </c>
      <c r="D73" s="292" t="str">
        <f>Global!D73</f>
        <v>Croacia</v>
      </c>
      <c r="E73" s="280">
        <v>1</v>
      </c>
      <c r="F73" s="281" t="s">
        <v>4</v>
      </c>
      <c r="G73" s="280">
        <v>1</v>
      </c>
      <c r="H73" s="315" t="str">
        <f>Global!H73</f>
        <v>Brasil (Brazil)</v>
      </c>
      <c r="I73" s="283" t="str">
        <f>IF(OR(E73="",G73=""),"",IF(E73&gt;G73,"L",IF(G73&gt;E73,"V","E")))</f>
        <v>E</v>
      </c>
      <c r="J73" s="284"/>
      <c r="K73" s="285">
        <f>IF(Global!E73="","",Global!E73)</f>
        <v>0</v>
      </c>
      <c r="L73" s="285">
        <f>IF(Global!G73="","",Global!G73)</f>
        <v>0</v>
      </c>
      <c r="M73" s="296" t="str">
        <f t="shared" si="19"/>
        <v>E</v>
      </c>
      <c r="N73" s="287">
        <f>IF(M73="","",IF(AND(E73=K73,L73=G73),CTOSPuntosPorMarcador,0)+IF(M73=I73,CTOSPuntosPorGanador,0)+IF(E73-G73=K73-L73,CTOSPuntosPorDiferencia,0))</f>
        <v>6</v>
      </c>
      <c r="O73" s="166"/>
      <c r="P73" s="166"/>
      <c r="Q73" s="166"/>
      <c r="R73" s="166"/>
      <c r="S73" s="166"/>
    </row>
    <row r="74" spans="1:19" s="158" customFormat="1" ht="30.95" customHeight="1" thickBot="1" x14ac:dyDescent="0.25">
      <c r="A74" s="276">
        <f>Global!A74</f>
        <v>44904</v>
      </c>
      <c r="B74" s="306">
        <f>Global!B74</f>
        <v>0.54166666666666663</v>
      </c>
      <c r="C74" s="289">
        <f>Global!C74</f>
        <v>58</v>
      </c>
      <c r="D74" s="292" t="str">
        <f>Global!D74</f>
        <v>Holanda (Holland)</v>
      </c>
      <c r="E74" s="291">
        <v>1</v>
      </c>
      <c r="F74" s="292" t="s">
        <v>4</v>
      </c>
      <c r="G74" s="280">
        <v>3</v>
      </c>
      <c r="H74" s="315" t="str">
        <f>Global!H74</f>
        <v>Argentina</v>
      </c>
      <c r="I74" s="283" t="str">
        <f>IF(OR(E74="",G74=""),"",IF(E74&gt;G74,"L",IF(G74&gt;E74,"V","E")))</f>
        <v>V</v>
      </c>
      <c r="J74" s="284"/>
      <c r="K74" s="285">
        <f>IF(Global!E74="","",Global!E74)</f>
        <v>2</v>
      </c>
      <c r="L74" s="285">
        <f>IF(Global!G74="","",Global!G74)</f>
        <v>2</v>
      </c>
      <c r="M74" s="296" t="str">
        <f t="shared" si="19"/>
        <v>E</v>
      </c>
      <c r="N74" s="287">
        <f>IF(M74="","",IF(AND(E74=K74,L74=G74),CTOSPuntosPorMarcador,0)+IF(M74=I74,CTOSPuntosPorGanador,0)+IF(E74-G74=K74-L74,CTOSPuntosPorDiferencia,0))</f>
        <v>0</v>
      </c>
      <c r="O74" s="166"/>
      <c r="P74" s="166"/>
      <c r="Q74" s="166"/>
      <c r="R74" s="166"/>
      <c r="S74" s="166"/>
    </row>
    <row r="75" spans="1:19" s="158" customFormat="1" ht="30.95" customHeight="1" thickBot="1" x14ac:dyDescent="0.25">
      <c r="A75" s="276">
        <f>Global!A75</f>
        <v>44905</v>
      </c>
      <c r="B75" s="306">
        <f>Global!B75</f>
        <v>0.375</v>
      </c>
      <c r="C75" s="289">
        <f>Global!C75</f>
        <v>59</v>
      </c>
      <c r="D75" s="292" t="str">
        <f>Global!D75</f>
        <v>Marruecos (Morocco)</v>
      </c>
      <c r="E75" s="291">
        <v>3</v>
      </c>
      <c r="F75" s="292" t="s">
        <v>4</v>
      </c>
      <c r="G75" s="280">
        <v>1</v>
      </c>
      <c r="H75" s="315" t="str">
        <f>Global!H75</f>
        <v>Portugal</v>
      </c>
      <c r="I75" s="283" t="str">
        <f>IF(OR(E75="",G75=""),"",IF(E75&gt;G75,"L",IF(G75&gt;E75,"V","E")))</f>
        <v>L</v>
      </c>
      <c r="J75" s="284"/>
      <c r="K75" s="285">
        <f>IF(Global!E75="","",Global!E75)</f>
        <v>1</v>
      </c>
      <c r="L75" s="285">
        <f>IF(Global!G75="","",Global!G75)</f>
        <v>0</v>
      </c>
      <c r="M75" s="296" t="str">
        <f t="shared" si="19"/>
        <v>L</v>
      </c>
      <c r="N75" s="287">
        <f>IF(M75="","",IF(AND(E75=K75,L75=G75),CTOSPuntosPorMarcador,0)+IF(M75=I75,CTOSPuntosPorGanador,0)+IF(E75-G75=K75-L75,CTOSPuntosPorDiferencia,0))</f>
        <v>5</v>
      </c>
      <c r="O75" s="166"/>
      <c r="P75" s="166"/>
      <c r="Q75" s="166"/>
      <c r="R75" s="166"/>
      <c r="S75" s="166"/>
    </row>
    <row r="76" spans="1:19" s="158" customFormat="1" ht="30.95" customHeight="1" thickBot="1" x14ac:dyDescent="0.25">
      <c r="A76" s="276">
        <f>Global!A76</f>
        <v>44905</v>
      </c>
      <c r="B76" s="306">
        <f>Global!B76</f>
        <v>0.54166666666666663</v>
      </c>
      <c r="C76" s="289">
        <f>Global!C76</f>
        <v>60</v>
      </c>
      <c r="D76" s="292" t="str">
        <f>Global!D76</f>
        <v>Francia (France)</v>
      </c>
      <c r="E76" s="291">
        <v>1</v>
      </c>
      <c r="F76" s="292" t="s">
        <v>4</v>
      </c>
      <c r="G76" s="280">
        <v>1</v>
      </c>
      <c r="H76" s="315" t="str">
        <f>Global!H76</f>
        <v>Inglaterra (England)</v>
      </c>
      <c r="I76" s="283" t="str">
        <f>IF(OR(E76="",G76=""),"",IF(E76&gt;G76,"L",IF(G76&gt;E76,"V","E")))</f>
        <v>E</v>
      </c>
      <c r="J76" s="284"/>
      <c r="K76" s="285">
        <f>IF(Global!E76="","",Global!E76)</f>
        <v>2</v>
      </c>
      <c r="L76" s="285">
        <f>IF(Global!G76="","",Global!G76)</f>
        <v>1</v>
      </c>
      <c r="M76" s="296" t="str">
        <f t="shared" si="19"/>
        <v>L</v>
      </c>
      <c r="N76" s="287">
        <f>IF(M76="","",IF(AND(E76=K76,L76=G76),CTOSPuntosPorMarcador,0)+IF(M76=I76,CTOSPuntosPorGanador,0)+IF(E76-G76=K76-L76,CTOSPuntosPorDiferencia,0))</f>
        <v>0</v>
      </c>
      <c r="O76" s="166"/>
      <c r="P76" s="166"/>
      <c r="Q76" s="166"/>
      <c r="R76" s="166"/>
      <c r="S76" s="166"/>
    </row>
    <row r="77" spans="1:19" s="158" customFormat="1" ht="17.25" customHeight="1" thickBot="1" x14ac:dyDescent="0.25">
      <c r="A77" s="297" t="str">
        <f>Global!A77</f>
        <v>SEMIFINALES (Semifinals)</v>
      </c>
      <c r="B77" s="298"/>
      <c r="C77" s="299"/>
      <c r="D77" s="298"/>
      <c r="E77" s="300"/>
      <c r="F77" s="298"/>
      <c r="G77" s="300"/>
      <c r="H77" s="298"/>
      <c r="I77" s="301"/>
      <c r="J77" s="117"/>
      <c r="K77" s="302"/>
      <c r="L77" s="302"/>
      <c r="M77" s="303" t="str">
        <f t="shared" si="19"/>
        <v/>
      </c>
      <c r="N77" s="304"/>
      <c r="O77" s="166"/>
      <c r="P77" s="166"/>
      <c r="Q77" s="166"/>
      <c r="R77" s="166"/>
      <c r="S77" s="166"/>
    </row>
    <row r="78" spans="1:19" s="158" customFormat="1" ht="30.95" customHeight="1" thickBot="1" x14ac:dyDescent="0.25">
      <c r="A78" s="276">
        <f>Global!A78</f>
        <v>44908</v>
      </c>
      <c r="B78" s="305">
        <f>Global!B78</f>
        <v>0.54166666666666663</v>
      </c>
      <c r="C78" s="278">
        <f>Global!C78</f>
        <v>61</v>
      </c>
      <c r="D78" s="281" t="str">
        <f>Global!D78</f>
        <v>Croacia</v>
      </c>
      <c r="E78" s="280">
        <v>2</v>
      </c>
      <c r="F78" s="281" t="s">
        <v>4</v>
      </c>
      <c r="G78" s="280">
        <v>1</v>
      </c>
      <c r="H78" s="314" t="str">
        <f>Global!H78</f>
        <v>Argentina</v>
      </c>
      <c r="I78" s="283" t="str">
        <f>IF(OR(E78="",G78=""),"",IF(E78&gt;G78,"L",IF(G78&gt;E78,"V","E")))</f>
        <v>L</v>
      </c>
      <c r="J78" s="284"/>
      <c r="K78" s="285">
        <f>IF(Global!E78="","",Global!E78)</f>
        <v>0</v>
      </c>
      <c r="L78" s="285">
        <f>IF(Global!G78="","",Global!G78)</f>
        <v>3</v>
      </c>
      <c r="M78" s="296" t="str">
        <f t="shared" si="19"/>
        <v>V</v>
      </c>
      <c r="N78" s="287">
        <f>IF(M78="","",IF(AND(E78=K78,L78=G78),SEMIPuntosPorMarcador,0)+IF(M78=I78,SEMIPuntosPorGanador,0)+IF(E78-G78=K78-L78,SEMIPuntosPorDiferencia,0))</f>
        <v>0</v>
      </c>
      <c r="O78" s="166"/>
      <c r="P78" s="166"/>
      <c r="Q78" s="166"/>
      <c r="R78" s="166"/>
      <c r="S78" s="166"/>
    </row>
    <row r="79" spans="1:19" s="158" customFormat="1" ht="30.95" customHeight="1" thickBot="1" x14ac:dyDescent="0.25">
      <c r="A79" s="276">
        <f>Global!A79</f>
        <v>44909</v>
      </c>
      <c r="B79" s="306">
        <f>Global!B79</f>
        <v>0.54166666666666663</v>
      </c>
      <c r="C79" s="289">
        <f>Global!C79</f>
        <v>62</v>
      </c>
      <c r="D79" s="292" t="str">
        <f>Global!D79</f>
        <v>Marruecos (Morocco)</v>
      </c>
      <c r="E79" s="291">
        <v>1</v>
      </c>
      <c r="F79" s="292" t="s">
        <v>4</v>
      </c>
      <c r="G79" s="291">
        <v>1</v>
      </c>
      <c r="H79" s="315" t="str">
        <f>Global!H79</f>
        <v>Francia (France)</v>
      </c>
      <c r="I79" s="283" t="str">
        <f>IF(OR(E79="",G79=""),"",IF(E79&gt;G79,"L",IF(G79&gt;E79,"V","E")))</f>
        <v>E</v>
      </c>
      <c r="J79" s="284"/>
      <c r="K79" s="285">
        <f>IF(Global!E79="","",Global!E79)</f>
        <v>0</v>
      </c>
      <c r="L79" s="285">
        <f>IF(Global!G79="","",Global!G79)</f>
        <v>2</v>
      </c>
      <c r="M79" s="296" t="str">
        <f t="shared" si="19"/>
        <v>V</v>
      </c>
      <c r="N79" s="287">
        <f>IF(M79="","",IF(AND(E79=K79,L79=G79),SEMIPuntosPorMarcador,0)+IF(M79=I79,SEMIPuntosPorGanador,0)+IF(E79-G79=K79-L79,SEMIPuntosPorDiferencia,0))</f>
        <v>0</v>
      </c>
      <c r="O79" s="166"/>
      <c r="P79" s="166"/>
      <c r="Q79" s="166"/>
      <c r="R79" s="166"/>
      <c r="S79" s="166"/>
    </row>
    <row r="80" spans="1:19" s="158" customFormat="1" ht="17.25" customHeight="1" thickBot="1" x14ac:dyDescent="0.25">
      <c r="A80" s="297" t="str">
        <f>Global!A80</f>
        <v>TERCER PUESTO (Third Place)</v>
      </c>
      <c r="B80" s="312"/>
      <c r="C80" s="313"/>
      <c r="D80" s="298"/>
      <c r="E80" s="300"/>
      <c r="F80" s="298"/>
      <c r="G80" s="300"/>
      <c r="H80" s="298"/>
      <c r="I80" s="301"/>
      <c r="J80" s="117"/>
      <c r="K80" s="302"/>
      <c r="L80" s="302"/>
      <c r="M80" s="303" t="str">
        <f t="shared" si="19"/>
        <v/>
      </c>
      <c r="N80" s="304"/>
      <c r="O80" s="166"/>
      <c r="P80" s="166"/>
      <c r="Q80" s="166"/>
      <c r="R80" s="166"/>
      <c r="S80" s="166"/>
    </row>
    <row r="81" spans="1:19" s="158" customFormat="1" ht="30.95" customHeight="1" thickBot="1" x14ac:dyDescent="0.25">
      <c r="A81" s="276">
        <f>Global!A81</f>
        <v>44912</v>
      </c>
      <c r="B81" s="305">
        <f>Global!B81</f>
        <v>0.375</v>
      </c>
      <c r="C81" s="278">
        <f>Global!C81</f>
        <v>63</v>
      </c>
      <c r="D81" s="281" t="str">
        <f>Global!D81</f>
        <v>Croacia</v>
      </c>
      <c r="E81" s="280">
        <v>1</v>
      </c>
      <c r="F81" s="281" t="s">
        <v>4</v>
      </c>
      <c r="G81" s="280">
        <v>0</v>
      </c>
      <c r="H81" s="314" t="str">
        <f>Global!H81</f>
        <v>Marruecos (Morocco)</v>
      </c>
      <c r="I81" s="283" t="str">
        <f>IF(OR(E81="",G81=""),"",IF(E81&gt;G81,"L",IF(G81&gt;E81,"V","E")))</f>
        <v>L</v>
      </c>
      <c r="J81" s="284"/>
      <c r="K81" s="285">
        <f>IF(Global!E81="","",Global!E81)</f>
        <v>2</v>
      </c>
      <c r="L81" s="285">
        <f>IF(Global!G81="","",Global!G81)</f>
        <v>1</v>
      </c>
      <c r="M81" s="296" t="str">
        <f t="shared" si="19"/>
        <v>L</v>
      </c>
      <c r="N81" s="287">
        <f>IF(M81="","",IF(AND(E81=K81,L81=G81),TERCPuntosPorMarcador,0)+IF(M81=I81,TERCPuntosPorGanador,0)+IF(E81-G81=K81-L81,TERCPuntosPorDiferencia,0))</f>
        <v>9</v>
      </c>
      <c r="O81" s="166"/>
      <c r="P81" s="166"/>
      <c r="Q81" s="166"/>
      <c r="R81" s="166"/>
      <c r="S81" s="166"/>
    </row>
    <row r="82" spans="1:19" s="158" customFormat="1" ht="17.25" customHeight="1" thickBot="1" x14ac:dyDescent="0.25">
      <c r="A82" s="297" t="str">
        <f>Global!A82</f>
        <v>FINAL</v>
      </c>
      <c r="B82" s="298"/>
      <c r="C82" s="299"/>
      <c r="D82" s="298"/>
      <c r="E82" s="300"/>
      <c r="F82" s="298"/>
      <c r="G82" s="300"/>
      <c r="H82" s="298"/>
      <c r="I82" s="301"/>
      <c r="J82" s="117"/>
      <c r="K82" s="302"/>
      <c r="L82" s="302"/>
      <c r="M82" s="303" t="str">
        <f t="shared" si="19"/>
        <v/>
      </c>
      <c r="N82" s="304"/>
      <c r="O82" s="166"/>
      <c r="P82" s="166"/>
      <c r="Q82" s="166"/>
      <c r="R82" s="166"/>
      <c r="S82" s="166"/>
    </row>
    <row r="83" spans="1:19" s="158" customFormat="1" ht="30.95" customHeight="1" thickBot="1" x14ac:dyDescent="0.25">
      <c r="A83" s="276">
        <f>Global!A83</f>
        <v>44913</v>
      </c>
      <c r="B83" s="316">
        <f>Global!B83</f>
        <v>0.375</v>
      </c>
      <c r="C83" s="317">
        <f>Global!C83</f>
        <v>64</v>
      </c>
      <c r="D83" s="318" t="str">
        <f>Global!D83</f>
        <v>Argentina</v>
      </c>
      <c r="E83" s="280">
        <v>2</v>
      </c>
      <c r="F83" s="318" t="s">
        <v>4</v>
      </c>
      <c r="G83" s="280">
        <v>1</v>
      </c>
      <c r="H83" s="319" t="str">
        <f>Global!H83</f>
        <v>Francia (France)</v>
      </c>
      <c r="I83" s="283" t="str">
        <f>IF(OR(E83="",G83=""),"",IF(E83&gt;G83,"L",IF(G83&gt;E83,"V","E")))</f>
        <v>L</v>
      </c>
      <c r="J83" s="311"/>
      <c r="K83" s="320">
        <f>IF(Global!E83="","",Global!E83)</f>
        <v>2</v>
      </c>
      <c r="L83" s="320">
        <f>IF(Global!G83="","",Global!G83)</f>
        <v>2</v>
      </c>
      <c r="M83" s="286" t="str">
        <f t="shared" si="19"/>
        <v>E</v>
      </c>
      <c r="N83" s="287">
        <f>IF(M83="","",IF(AND(E83=K83,L83=G83),FINALPuntosPorMarcador,0)+IF(M83=I83,FINALPuntosPorGanador,0)+IF(E83-G83=K83-L83,FINALPuntosPorDiferencia,0))</f>
        <v>0</v>
      </c>
      <c r="O83" s="166"/>
      <c r="P83" s="166"/>
      <c r="Q83" s="166"/>
      <c r="R83" s="166"/>
      <c r="S83" s="166"/>
    </row>
    <row r="84" spans="1:19" ht="17.25" customHeight="1" x14ac:dyDescent="0.2">
      <c r="A84" s="262"/>
      <c r="B84" s="263"/>
      <c r="C84" s="264"/>
      <c r="D84" s="196"/>
      <c r="E84" s="192"/>
      <c r="F84" s="196"/>
      <c r="G84" s="192"/>
      <c r="H84" s="196"/>
      <c r="I84" s="195"/>
      <c r="J84" s="29"/>
      <c r="K84" s="198"/>
      <c r="L84" s="198"/>
      <c r="M84" s="265" t="s">
        <v>22</v>
      </c>
      <c r="N84" s="266">
        <f>SUM(N8:N83)</f>
        <v>73</v>
      </c>
      <c r="O84" s="161"/>
      <c r="P84" s="161"/>
      <c r="Q84" s="161"/>
      <c r="R84" s="161"/>
      <c r="S84" s="161"/>
    </row>
    <row r="85" spans="1:19" s="10" customFormat="1" ht="17.25" customHeight="1" x14ac:dyDescent="0.2">
      <c r="A85" s="87" t="str">
        <f>Global!A85</f>
        <v>FASE DE GRUPOS</v>
      </c>
      <c r="B85" s="88"/>
      <c r="C85" s="89"/>
      <c r="D85" s="90"/>
      <c r="E85" s="267"/>
      <c r="F85" s="90"/>
      <c r="G85" s="267"/>
      <c r="H85" s="92"/>
      <c r="I85" s="81"/>
      <c r="J85" s="30"/>
      <c r="K85" s="189"/>
      <c r="L85" s="189"/>
      <c r="M85" s="189"/>
      <c r="N85" s="189"/>
      <c r="O85" s="82"/>
      <c r="P85" s="82"/>
      <c r="Q85" s="82"/>
      <c r="R85" s="82"/>
      <c r="S85" s="82"/>
    </row>
    <row r="86" spans="1:19" ht="17.25" customHeight="1" x14ac:dyDescent="0.2">
      <c r="A86" s="83" t="str">
        <f>Global!A86</f>
        <v>Puntos por Marcador Atinado</v>
      </c>
      <c r="B86" s="83"/>
      <c r="C86" s="93"/>
      <c r="D86" s="83"/>
      <c r="E86" s="94">
        <f>Global!E86</f>
        <v>1</v>
      </c>
      <c r="F86" s="53"/>
      <c r="G86" s="268"/>
      <c r="H86" s="53"/>
      <c r="I86" s="57"/>
      <c r="J86" s="30"/>
      <c r="K86" s="167"/>
      <c r="L86" s="167"/>
      <c r="M86" s="167"/>
      <c r="N86" s="167"/>
      <c r="O86" s="167"/>
      <c r="P86" s="167"/>
      <c r="Q86" s="167"/>
      <c r="R86" s="167"/>
      <c r="S86" s="167"/>
    </row>
    <row r="87" spans="1:19" ht="17.25" customHeight="1" x14ac:dyDescent="0.2">
      <c r="A87" s="83" t="str">
        <f>Global!A87</f>
        <v>Puntos por Ganador/Empate Atinado</v>
      </c>
      <c r="B87" s="83"/>
      <c r="C87" s="93"/>
      <c r="D87" s="85"/>
      <c r="E87" s="94">
        <f>Global!E87</f>
        <v>1</v>
      </c>
      <c r="F87" s="53"/>
      <c r="G87" s="268"/>
      <c r="H87" s="53"/>
      <c r="I87" s="57"/>
      <c r="J87" s="30"/>
      <c r="K87" s="167"/>
      <c r="L87" s="167"/>
      <c r="M87" s="167"/>
      <c r="N87" s="167"/>
      <c r="O87" s="167"/>
      <c r="P87" s="167"/>
      <c r="Q87" s="167"/>
      <c r="R87" s="167"/>
      <c r="S87" s="167"/>
    </row>
    <row r="88" spans="1:19" ht="17.25" customHeight="1" x14ac:dyDescent="0.2">
      <c r="A88" s="83" t="str">
        <f>Global!A88</f>
        <v>Puntos por Ganador y Diferencia de Goles Atinado</v>
      </c>
      <c r="B88" s="84"/>
      <c r="C88" s="84"/>
      <c r="D88" s="85"/>
      <c r="E88" s="94">
        <f>Global!E88</f>
        <v>1</v>
      </c>
      <c r="F88" s="53"/>
      <c r="G88" s="268"/>
      <c r="H88" s="53"/>
      <c r="I88" s="57"/>
      <c r="J88" s="30"/>
      <c r="K88" s="167"/>
      <c r="L88" s="167"/>
      <c r="M88" s="167"/>
      <c r="N88" s="167"/>
      <c r="O88" s="167"/>
      <c r="P88" s="167"/>
      <c r="Q88" s="167"/>
      <c r="R88" s="167"/>
      <c r="S88" s="167"/>
    </row>
    <row r="89" spans="1:19" ht="17.25" customHeight="1" x14ac:dyDescent="0.2">
      <c r="A89" s="83"/>
      <c r="B89" s="84"/>
      <c r="C89" s="84"/>
      <c r="D89" s="85"/>
      <c r="E89" s="269"/>
      <c r="F89" s="53"/>
      <c r="G89" s="268"/>
      <c r="H89" s="53"/>
      <c r="I89" s="57"/>
      <c r="J89" s="30"/>
      <c r="K89" s="167"/>
      <c r="L89" s="167"/>
      <c r="M89" s="167"/>
      <c r="N89" s="167"/>
      <c r="O89" s="167"/>
      <c r="P89" s="167"/>
      <c r="Q89" s="167"/>
      <c r="R89" s="167"/>
      <c r="S89" s="167"/>
    </row>
    <row r="90" spans="1:19" ht="17.25" customHeight="1" x14ac:dyDescent="0.2">
      <c r="A90" s="87" t="str">
        <f>Global!A90</f>
        <v>OCTAVOS DE FINAL</v>
      </c>
      <c r="B90" s="55"/>
      <c r="C90" s="55"/>
      <c r="D90" s="53"/>
      <c r="E90" s="268"/>
      <c r="F90" s="53"/>
      <c r="G90" s="268"/>
      <c r="H90" s="53"/>
      <c r="I90" s="57"/>
      <c r="J90" s="30"/>
      <c r="K90" s="167"/>
      <c r="L90" s="167"/>
      <c r="M90" s="167"/>
      <c r="N90" s="167"/>
      <c r="O90" s="167"/>
      <c r="P90" s="167"/>
      <c r="Q90" s="167"/>
      <c r="R90" s="167"/>
      <c r="S90" s="167"/>
    </row>
    <row r="91" spans="1:19" ht="17.25" customHeight="1" x14ac:dyDescent="0.2">
      <c r="A91" s="83" t="str">
        <f>Global!A91</f>
        <v>Puntos por Marcador Atinado</v>
      </c>
      <c r="B91" s="83"/>
      <c r="C91" s="93"/>
      <c r="D91" s="83"/>
      <c r="E91" s="94">
        <f>Global!E91</f>
        <v>1</v>
      </c>
      <c r="F91" s="53"/>
      <c r="G91" s="268"/>
      <c r="H91" s="53"/>
      <c r="I91" s="57"/>
      <c r="J91" s="30"/>
      <c r="K91" s="167"/>
      <c r="L91" s="167"/>
      <c r="M91" s="167"/>
      <c r="N91" s="167"/>
      <c r="O91" s="167"/>
      <c r="P91" s="167"/>
      <c r="Q91" s="167"/>
      <c r="R91" s="167"/>
      <c r="S91" s="167"/>
    </row>
    <row r="92" spans="1:19" ht="17.25" customHeight="1" x14ac:dyDescent="0.2">
      <c r="A92" s="83" t="str">
        <f>Global!A92</f>
        <v>Puntos por Ganador/Empate Atinado</v>
      </c>
      <c r="B92" s="83"/>
      <c r="C92" s="93"/>
      <c r="D92" s="85"/>
      <c r="E92" s="94">
        <f>Global!E92</f>
        <v>3</v>
      </c>
      <c r="F92" s="53"/>
      <c r="G92" s="268"/>
      <c r="H92" s="53"/>
      <c r="I92" s="57"/>
      <c r="J92" s="30"/>
      <c r="K92" s="167"/>
      <c r="L92" s="167"/>
      <c r="M92" s="167"/>
      <c r="N92" s="167"/>
      <c r="O92" s="167"/>
      <c r="P92" s="167"/>
      <c r="Q92" s="167"/>
      <c r="R92" s="167"/>
      <c r="S92" s="167"/>
    </row>
    <row r="93" spans="1:19" ht="17.25" customHeight="1" x14ac:dyDescent="0.2">
      <c r="A93" s="83" t="str">
        <f>Global!A93</f>
        <v>Puntos por Ganador y Diferencia de Goles Atinado</v>
      </c>
      <c r="B93" s="84"/>
      <c r="C93" s="84"/>
      <c r="D93" s="85"/>
      <c r="E93" s="94">
        <f>Global!E93</f>
        <v>1</v>
      </c>
      <c r="F93" s="53"/>
      <c r="G93" s="268"/>
      <c r="H93" s="53"/>
      <c r="I93" s="57"/>
      <c r="J93" s="30"/>
      <c r="K93" s="167"/>
      <c r="L93" s="167"/>
      <c r="M93" s="167"/>
      <c r="N93" s="167"/>
      <c r="O93" s="167"/>
      <c r="P93" s="167"/>
      <c r="Q93" s="167"/>
      <c r="R93" s="167"/>
      <c r="S93" s="167"/>
    </row>
    <row r="94" spans="1:19" ht="17.25" customHeight="1" x14ac:dyDescent="0.2">
      <c r="A94" s="54"/>
      <c r="B94" s="55"/>
      <c r="C94" s="55"/>
      <c r="D94" s="53"/>
      <c r="E94" s="268"/>
      <c r="F94" s="53"/>
      <c r="G94" s="268"/>
      <c r="H94" s="53"/>
      <c r="I94" s="57"/>
      <c r="J94" s="30"/>
      <c r="K94" s="167"/>
      <c r="L94" s="167"/>
      <c r="M94" s="167"/>
      <c r="N94" s="167"/>
      <c r="O94" s="167"/>
      <c r="P94" s="167"/>
      <c r="Q94" s="167"/>
      <c r="R94" s="167"/>
      <c r="S94" s="167"/>
    </row>
    <row r="95" spans="1:19" ht="17.25" customHeight="1" x14ac:dyDescent="0.2">
      <c r="A95" s="87" t="str">
        <f>Global!A95</f>
        <v>CUARTOS DE FINAL</v>
      </c>
      <c r="B95" s="55"/>
      <c r="C95" s="55"/>
      <c r="D95" s="53"/>
      <c r="E95" s="268"/>
      <c r="F95" s="53"/>
      <c r="G95" s="268"/>
      <c r="H95" s="53"/>
      <c r="I95" s="57"/>
      <c r="J95" s="30"/>
      <c r="K95" s="167"/>
      <c r="L95" s="167"/>
      <c r="M95" s="167"/>
      <c r="N95" s="167"/>
      <c r="O95" s="167"/>
      <c r="P95" s="167"/>
      <c r="Q95" s="167"/>
      <c r="R95" s="167"/>
      <c r="S95" s="167"/>
    </row>
    <row r="96" spans="1:19" ht="17.25" customHeight="1" x14ac:dyDescent="0.2">
      <c r="A96" s="83" t="str">
        <f>Global!A96</f>
        <v>Puntos por Marcador Atinado</v>
      </c>
      <c r="B96" s="83"/>
      <c r="C96" s="93"/>
      <c r="D96" s="83"/>
      <c r="E96" s="94">
        <f>Global!E96</f>
        <v>1</v>
      </c>
      <c r="F96" s="53"/>
      <c r="G96" s="268"/>
      <c r="H96" s="53"/>
      <c r="I96" s="57"/>
      <c r="J96" s="30"/>
      <c r="K96" s="167"/>
      <c r="L96" s="167"/>
      <c r="M96" s="167"/>
      <c r="N96" s="167"/>
      <c r="O96" s="167"/>
      <c r="P96" s="167"/>
      <c r="Q96" s="167"/>
      <c r="R96" s="167"/>
      <c r="S96" s="167"/>
    </row>
    <row r="97" spans="1:19" ht="17.25" customHeight="1" x14ac:dyDescent="0.2">
      <c r="A97" s="83" t="str">
        <f>Global!A97</f>
        <v>Puntos por Ganador/Empate Atinado</v>
      </c>
      <c r="B97" s="83"/>
      <c r="C97" s="93"/>
      <c r="D97" s="85"/>
      <c r="E97" s="94">
        <f>Global!E97</f>
        <v>5</v>
      </c>
      <c r="F97" s="53"/>
      <c r="G97" s="268"/>
      <c r="H97" s="53"/>
      <c r="I97" s="57"/>
      <c r="J97" s="30"/>
      <c r="K97" s="167"/>
      <c r="L97" s="167"/>
      <c r="M97" s="167"/>
      <c r="N97" s="167"/>
      <c r="O97" s="167"/>
      <c r="P97" s="167"/>
      <c r="Q97" s="167"/>
      <c r="R97" s="167"/>
      <c r="S97" s="167"/>
    </row>
    <row r="98" spans="1:19" ht="17.25" customHeight="1" x14ac:dyDescent="0.2">
      <c r="A98" s="83" t="str">
        <f>Global!A98</f>
        <v>Puntos por Ganador y Diferencia de Goles Atinado</v>
      </c>
      <c r="B98" s="84"/>
      <c r="C98" s="84"/>
      <c r="D98" s="85"/>
      <c r="E98" s="94">
        <f>Global!E98</f>
        <v>1</v>
      </c>
      <c r="F98" s="53"/>
      <c r="G98" s="268"/>
      <c r="H98" s="53"/>
      <c r="I98" s="57"/>
      <c r="J98" s="30"/>
      <c r="K98" s="167"/>
      <c r="L98" s="167"/>
      <c r="M98" s="167"/>
      <c r="N98" s="167"/>
      <c r="O98" s="167"/>
      <c r="P98" s="167"/>
      <c r="Q98" s="167"/>
      <c r="R98" s="167"/>
      <c r="S98" s="167"/>
    </row>
    <row r="99" spans="1:19" ht="17.25" customHeight="1" x14ac:dyDescent="0.2">
      <c r="A99" s="54"/>
      <c r="B99" s="55"/>
      <c r="C99" s="55"/>
      <c r="D99" s="53"/>
      <c r="E99" s="268"/>
      <c r="F99" s="53"/>
      <c r="G99" s="268"/>
      <c r="H99" s="53"/>
      <c r="I99" s="57"/>
      <c r="J99" s="30"/>
      <c r="K99" s="167"/>
      <c r="L99" s="167"/>
      <c r="M99" s="167"/>
      <c r="N99" s="167"/>
      <c r="O99" s="167"/>
      <c r="P99" s="167"/>
      <c r="Q99" s="167"/>
      <c r="R99" s="167"/>
      <c r="S99" s="167"/>
    </row>
    <row r="100" spans="1:19" ht="17.25" customHeight="1" x14ac:dyDescent="0.2">
      <c r="A100" s="87" t="str">
        <f>Global!A100</f>
        <v>SEMIFINAL</v>
      </c>
      <c r="B100" s="55"/>
      <c r="C100" s="55"/>
      <c r="D100" s="53"/>
      <c r="E100" s="268"/>
      <c r="F100" s="53"/>
      <c r="G100" s="268"/>
      <c r="H100" s="53"/>
      <c r="I100" s="57"/>
      <c r="J100" s="30"/>
      <c r="K100" s="167"/>
      <c r="L100" s="167"/>
      <c r="M100" s="167"/>
      <c r="N100" s="167"/>
      <c r="O100" s="167"/>
      <c r="P100" s="167"/>
      <c r="Q100" s="167"/>
      <c r="R100" s="167"/>
      <c r="S100" s="167"/>
    </row>
    <row r="101" spans="1:19" ht="17.25" customHeight="1" x14ac:dyDescent="0.2">
      <c r="A101" s="83" t="str">
        <f>Global!A101</f>
        <v>Puntos por Marcador Atinado</v>
      </c>
      <c r="B101" s="83"/>
      <c r="C101" s="93"/>
      <c r="D101" s="83"/>
      <c r="E101" s="94">
        <f>Global!E101</f>
        <v>1</v>
      </c>
      <c r="F101" s="53"/>
      <c r="G101" s="268"/>
      <c r="H101" s="53"/>
      <c r="I101" s="57"/>
      <c r="J101" s="30"/>
      <c r="K101" s="167"/>
      <c r="L101" s="167"/>
      <c r="M101" s="167"/>
      <c r="N101" s="167"/>
      <c r="O101" s="167"/>
      <c r="P101" s="167"/>
      <c r="Q101" s="167"/>
      <c r="R101" s="167"/>
      <c r="S101" s="167"/>
    </row>
    <row r="102" spans="1:19" ht="17.25" customHeight="1" x14ac:dyDescent="0.2">
      <c r="A102" s="83" t="str">
        <f>Global!A102</f>
        <v>Puntos por Ganador/Empate Atinado</v>
      </c>
      <c r="B102" s="83"/>
      <c r="C102" s="93"/>
      <c r="D102" s="85"/>
      <c r="E102" s="94">
        <f>Global!E102</f>
        <v>7</v>
      </c>
      <c r="F102" s="53"/>
      <c r="G102" s="268"/>
      <c r="H102" s="53"/>
      <c r="I102" s="57"/>
      <c r="J102" s="30"/>
      <c r="K102" s="167"/>
      <c r="L102" s="167"/>
      <c r="M102" s="167"/>
      <c r="N102" s="167"/>
      <c r="O102" s="167"/>
      <c r="P102" s="167"/>
      <c r="Q102" s="167"/>
      <c r="R102" s="167"/>
      <c r="S102" s="167"/>
    </row>
    <row r="103" spans="1:19" ht="17.25" customHeight="1" x14ac:dyDescent="0.2">
      <c r="A103" s="83" t="str">
        <f>Global!A103</f>
        <v>Puntos por Ganador y Diferencia de Goles Atinado</v>
      </c>
      <c r="B103" s="84"/>
      <c r="C103" s="84"/>
      <c r="D103" s="85"/>
      <c r="E103" s="94">
        <f>Global!E103</f>
        <v>1</v>
      </c>
      <c r="F103" s="53"/>
      <c r="G103" s="268"/>
      <c r="H103" s="53"/>
      <c r="I103" s="57"/>
      <c r="J103" s="30"/>
      <c r="K103" s="167"/>
      <c r="L103" s="167"/>
      <c r="M103" s="167"/>
      <c r="N103" s="167"/>
      <c r="O103" s="167"/>
      <c r="P103" s="167"/>
      <c r="Q103" s="167"/>
      <c r="R103" s="167"/>
      <c r="S103" s="167"/>
    </row>
    <row r="104" spans="1:19" ht="17.25" customHeight="1" x14ac:dyDescent="0.2">
      <c r="A104" s="54"/>
      <c r="B104" s="55"/>
      <c r="C104" s="55"/>
      <c r="D104" s="53"/>
      <c r="E104" s="268"/>
      <c r="F104" s="53"/>
      <c r="G104" s="268"/>
      <c r="H104" s="53"/>
      <c r="I104" s="57"/>
      <c r="J104" s="30"/>
      <c r="K104" s="167"/>
      <c r="L104" s="167"/>
      <c r="M104" s="167"/>
      <c r="N104" s="167"/>
      <c r="O104" s="167"/>
      <c r="P104" s="167"/>
      <c r="Q104" s="167"/>
      <c r="R104" s="167"/>
      <c r="S104" s="167"/>
    </row>
    <row r="105" spans="1:19" ht="17.25" customHeight="1" x14ac:dyDescent="0.2">
      <c r="A105" s="87" t="str">
        <f>Global!A105</f>
        <v>TERCER LUGAR</v>
      </c>
      <c r="B105" s="55"/>
      <c r="C105" s="55"/>
      <c r="D105" s="53"/>
      <c r="E105" s="268"/>
      <c r="F105" s="53"/>
      <c r="G105" s="268"/>
      <c r="H105" s="53"/>
      <c r="I105" s="57"/>
      <c r="J105" s="30"/>
      <c r="K105" s="167"/>
      <c r="L105" s="167"/>
      <c r="M105" s="167"/>
      <c r="N105" s="167"/>
      <c r="O105" s="167"/>
      <c r="P105" s="167"/>
      <c r="Q105" s="167"/>
      <c r="R105" s="167"/>
      <c r="S105" s="167"/>
    </row>
    <row r="106" spans="1:19" ht="17.25" customHeight="1" x14ac:dyDescent="0.2">
      <c r="A106" s="83" t="str">
        <f>Global!A106</f>
        <v>Puntos por Marcador Atinado</v>
      </c>
      <c r="B106" s="83"/>
      <c r="C106" s="93"/>
      <c r="D106" s="83"/>
      <c r="E106" s="94">
        <f>Global!E106</f>
        <v>1</v>
      </c>
      <c r="F106" s="53"/>
      <c r="G106" s="268"/>
      <c r="H106" s="53"/>
      <c r="I106" s="57"/>
      <c r="J106" s="30"/>
      <c r="K106" s="167"/>
      <c r="L106" s="167"/>
      <c r="M106" s="167"/>
      <c r="N106" s="167"/>
      <c r="O106" s="167"/>
      <c r="P106" s="167"/>
      <c r="Q106" s="167"/>
      <c r="R106" s="167"/>
      <c r="S106" s="167"/>
    </row>
    <row r="107" spans="1:19" ht="17.25" customHeight="1" x14ac:dyDescent="0.2">
      <c r="A107" s="83" t="str">
        <f>Global!A107</f>
        <v>Puntos por Ganador/Empate Atinado</v>
      </c>
      <c r="B107" s="83"/>
      <c r="C107" s="93"/>
      <c r="D107" s="85"/>
      <c r="E107" s="94">
        <f>Global!E107</f>
        <v>8</v>
      </c>
      <c r="F107" s="53"/>
      <c r="G107" s="268"/>
      <c r="H107" s="53"/>
      <c r="I107" s="57"/>
      <c r="J107" s="30"/>
      <c r="K107" s="167"/>
      <c r="L107" s="167"/>
      <c r="M107" s="167"/>
      <c r="N107" s="167"/>
      <c r="O107" s="167"/>
      <c r="P107" s="167"/>
      <c r="Q107" s="167"/>
      <c r="R107" s="167"/>
      <c r="S107" s="167"/>
    </row>
    <row r="108" spans="1:19" ht="17.25" customHeight="1" x14ac:dyDescent="0.2">
      <c r="A108" s="83" t="str">
        <f>Global!A108</f>
        <v>Puntos por Ganador y Diferencia de Goles Atinado</v>
      </c>
      <c r="B108" s="84"/>
      <c r="C108" s="84"/>
      <c r="D108" s="85"/>
      <c r="E108" s="94">
        <f>Global!E108</f>
        <v>1</v>
      </c>
      <c r="F108" s="53"/>
      <c r="G108" s="268"/>
      <c r="H108" s="53"/>
      <c r="I108" s="57"/>
      <c r="J108" s="30"/>
      <c r="K108" s="167"/>
      <c r="L108" s="167"/>
      <c r="M108" s="167"/>
      <c r="N108" s="167"/>
      <c r="O108" s="167"/>
      <c r="P108" s="167"/>
      <c r="Q108" s="167"/>
      <c r="R108" s="167"/>
      <c r="S108" s="167"/>
    </row>
    <row r="109" spans="1:19" ht="17.25" customHeight="1" x14ac:dyDescent="0.2">
      <c r="A109" s="83"/>
      <c r="B109" s="84"/>
      <c r="C109" s="84"/>
      <c r="D109" s="85"/>
      <c r="E109" s="94"/>
      <c r="F109" s="53"/>
      <c r="G109" s="268"/>
      <c r="H109" s="53"/>
      <c r="I109" s="57"/>
      <c r="J109" s="30"/>
      <c r="K109" s="167"/>
      <c r="L109" s="167"/>
      <c r="M109" s="167"/>
      <c r="N109" s="167"/>
      <c r="O109" s="167"/>
      <c r="P109" s="167"/>
      <c r="Q109" s="167"/>
      <c r="R109" s="167"/>
      <c r="S109" s="167"/>
    </row>
    <row r="110" spans="1:19" ht="17.25" customHeight="1" x14ac:dyDescent="0.2">
      <c r="A110" s="87" t="str">
        <f>Global!A110</f>
        <v>FINAL</v>
      </c>
      <c r="B110" s="55"/>
      <c r="C110" s="55"/>
      <c r="D110" s="53"/>
      <c r="E110" s="268"/>
      <c r="F110" s="53"/>
      <c r="G110" s="268"/>
      <c r="H110" s="53"/>
      <c r="I110" s="57"/>
      <c r="J110" s="30"/>
      <c r="K110" s="167"/>
      <c r="L110" s="167"/>
      <c r="M110" s="167"/>
      <c r="N110" s="167"/>
      <c r="O110" s="167"/>
      <c r="P110" s="167"/>
      <c r="Q110" s="167"/>
      <c r="R110" s="167"/>
      <c r="S110" s="167"/>
    </row>
    <row r="111" spans="1:19" ht="17.25" customHeight="1" x14ac:dyDescent="0.2">
      <c r="A111" s="83" t="str">
        <f>Global!A111</f>
        <v>Puntos por Marcador Atinado</v>
      </c>
      <c r="B111" s="83"/>
      <c r="C111" s="93"/>
      <c r="D111" s="83"/>
      <c r="E111" s="94">
        <f>Global!E111</f>
        <v>1</v>
      </c>
      <c r="F111" s="53"/>
      <c r="G111" s="268"/>
      <c r="H111" s="53"/>
      <c r="I111" s="57"/>
      <c r="J111" s="30"/>
      <c r="K111" s="167"/>
      <c r="L111" s="167"/>
      <c r="M111" s="167"/>
      <c r="N111" s="167"/>
      <c r="O111" s="167"/>
      <c r="P111" s="167"/>
      <c r="Q111" s="167"/>
      <c r="R111" s="167"/>
      <c r="S111" s="167"/>
    </row>
    <row r="112" spans="1:19" ht="17.25" customHeight="1" x14ac:dyDescent="0.2">
      <c r="A112" s="83" t="str">
        <f>Global!A112</f>
        <v>Puntos por Ganador/Empate Atinado</v>
      </c>
      <c r="B112" s="83"/>
      <c r="C112" s="93"/>
      <c r="D112" s="85"/>
      <c r="E112" s="94">
        <f>Global!E112</f>
        <v>10</v>
      </c>
      <c r="F112" s="53"/>
      <c r="G112" s="268"/>
      <c r="H112" s="53"/>
      <c r="I112" s="57"/>
      <c r="J112" s="30"/>
      <c r="K112" s="167"/>
      <c r="L112" s="167"/>
      <c r="M112" s="167"/>
      <c r="N112" s="167"/>
      <c r="O112" s="167"/>
      <c r="P112" s="167"/>
      <c r="Q112" s="167"/>
      <c r="R112" s="167"/>
      <c r="S112" s="167"/>
    </row>
    <row r="113" spans="1:19" ht="17.25" customHeight="1" x14ac:dyDescent="0.2">
      <c r="A113" s="83" t="str">
        <f>Global!A113</f>
        <v>Puntos por Ganador y Diferencia de Goles Atinado</v>
      </c>
      <c r="B113" s="84"/>
      <c r="C113" s="84"/>
      <c r="D113" s="85"/>
      <c r="E113" s="94">
        <f>Global!E113</f>
        <v>1</v>
      </c>
      <c r="F113" s="53"/>
      <c r="G113" s="268"/>
      <c r="H113" s="53"/>
      <c r="I113" s="57"/>
      <c r="J113" s="30"/>
      <c r="K113" s="167"/>
      <c r="L113" s="167"/>
      <c r="M113" s="167"/>
      <c r="N113" s="167"/>
      <c r="O113" s="167"/>
      <c r="P113" s="167"/>
      <c r="Q113" s="167"/>
      <c r="R113" s="167"/>
      <c r="S113" s="167"/>
    </row>
    <row r="114" spans="1:19" ht="17.25" customHeight="1" x14ac:dyDescent="0.2">
      <c r="A114" s="54"/>
      <c r="B114" s="55"/>
      <c r="C114" s="55"/>
      <c r="D114" s="53"/>
      <c r="E114" s="268"/>
      <c r="F114" s="53"/>
      <c r="G114" s="268"/>
      <c r="H114" s="53"/>
      <c r="I114" s="57"/>
      <c r="J114" s="30"/>
      <c r="K114" s="167"/>
      <c r="L114" s="167"/>
      <c r="M114" s="167"/>
      <c r="N114" s="167"/>
      <c r="O114" s="167"/>
      <c r="P114" s="167"/>
      <c r="Q114" s="167"/>
      <c r="R114" s="167"/>
      <c r="S114" s="167"/>
    </row>
    <row r="115" spans="1:19" ht="17.25" customHeight="1" x14ac:dyDescent="0.2">
      <c r="A115" s="54"/>
      <c r="B115" s="55"/>
      <c r="C115" s="55"/>
      <c r="D115" s="53"/>
      <c r="E115" s="268"/>
      <c r="F115" s="53"/>
      <c r="G115" s="268"/>
      <c r="H115" s="53"/>
      <c r="I115" s="57"/>
      <c r="J115" s="30"/>
      <c r="K115" s="167"/>
      <c r="L115" s="167"/>
      <c r="M115" s="167"/>
      <c r="N115" s="167"/>
      <c r="O115" s="167"/>
      <c r="P115" s="167"/>
      <c r="Q115" s="167"/>
      <c r="R115" s="167"/>
      <c r="S115" s="167"/>
    </row>
    <row r="116" spans="1:19" ht="17.25" customHeight="1" x14ac:dyDescent="0.2">
      <c r="A116" s="54"/>
      <c r="B116" s="55"/>
      <c r="C116" s="55"/>
      <c r="D116" s="53"/>
      <c r="E116" s="268"/>
      <c r="F116" s="53"/>
      <c r="G116" s="268"/>
      <c r="H116" s="53"/>
      <c r="I116" s="57"/>
      <c r="J116" s="30"/>
      <c r="K116" s="167"/>
      <c r="L116" s="167"/>
      <c r="M116" s="167"/>
      <c r="N116" s="167"/>
      <c r="O116" s="167"/>
      <c r="P116" s="167"/>
      <c r="Q116" s="167"/>
      <c r="R116" s="167"/>
      <c r="S116" s="167"/>
    </row>
    <row r="117" spans="1:19" ht="17.25" customHeight="1" x14ac:dyDescent="0.2">
      <c r="A117" s="54"/>
      <c r="B117" s="55"/>
      <c r="C117" s="55"/>
      <c r="D117" s="53"/>
      <c r="E117" s="268"/>
      <c r="F117" s="53"/>
      <c r="G117" s="268"/>
      <c r="H117" s="53"/>
      <c r="I117" s="57"/>
      <c r="J117" s="30"/>
      <c r="K117" s="167"/>
      <c r="L117" s="167"/>
      <c r="M117" s="167"/>
      <c r="N117" s="167"/>
      <c r="O117" s="167"/>
      <c r="P117" s="167"/>
      <c r="Q117" s="167"/>
      <c r="R117" s="167"/>
      <c r="S117" s="167"/>
    </row>
    <row r="118" spans="1:19" ht="17.25" customHeight="1" x14ac:dyDescent="0.2">
      <c r="A118" s="54"/>
      <c r="B118" s="55"/>
      <c r="C118" s="55"/>
      <c r="D118" s="53"/>
      <c r="E118" s="268"/>
      <c r="F118" s="53"/>
      <c r="G118" s="268"/>
      <c r="H118" s="53"/>
      <c r="I118" s="57"/>
      <c r="J118" s="30"/>
      <c r="K118" s="167"/>
      <c r="L118" s="167"/>
      <c r="M118" s="167"/>
      <c r="N118" s="167"/>
      <c r="O118" s="167"/>
      <c r="P118" s="167"/>
      <c r="Q118" s="167"/>
      <c r="R118" s="167"/>
      <c r="S118" s="167"/>
    </row>
    <row r="119" spans="1:19" ht="17.25" customHeight="1" x14ac:dyDescent="0.2">
      <c r="A119" s="54"/>
      <c r="B119" s="55"/>
      <c r="C119" s="55"/>
      <c r="D119" s="53"/>
      <c r="E119" s="268"/>
      <c r="F119" s="53"/>
      <c r="G119" s="268"/>
      <c r="H119" s="53"/>
      <c r="I119" s="57"/>
      <c r="J119" s="30"/>
      <c r="K119" s="167"/>
      <c r="L119" s="167"/>
      <c r="M119" s="167"/>
      <c r="N119" s="167"/>
      <c r="O119" s="167"/>
      <c r="P119" s="167"/>
      <c r="Q119" s="167"/>
      <c r="R119" s="167"/>
      <c r="S119" s="167"/>
    </row>
    <row r="120" spans="1:19" ht="17.25" customHeight="1" x14ac:dyDescent="0.2">
      <c r="A120" s="54"/>
      <c r="B120" s="55"/>
      <c r="C120" s="55"/>
      <c r="D120" s="53"/>
      <c r="E120" s="268"/>
      <c r="F120" s="53"/>
      <c r="G120" s="268"/>
      <c r="H120" s="53"/>
      <c r="I120" s="57"/>
      <c r="J120" s="30"/>
      <c r="K120" s="167"/>
      <c r="L120" s="167"/>
      <c r="M120" s="167"/>
      <c r="N120" s="167"/>
      <c r="O120" s="167"/>
      <c r="P120" s="167"/>
      <c r="Q120" s="167"/>
      <c r="R120" s="167"/>
      <c r="S120" s="167"/>
    </row>
  </sheetData>
  <sheetProtection sheet="1" objects="1" scenarios="1"/>
  <mergeCells count="3">
    <mergeCell ref="A1:N1"/>
    <mergeCell ref="B3:D3"/>
    <mergeCell ref="B4:D4"/>
  </mergeCells>
  <dataValidations count="1">
    <dataValidation type="whole" allowBlank="1" showInputMessage="1" showErrorMessage="1" sqref="E3:E85 E114:E120 E89:E90 E94:E95 E99:E100 E104:E105 E110" xr:uid="{DF2A8FAD-BAAC-40EF-83A1-4DD3280FA63B}">
      <formula1>0</formula1>
      <formula2>20</formula2>
    </dataValidation>
  </dataValidations>
  <hyperlinks>
    <hyperlink ref="A1:N1" location="Global!A1" display="Quiniela Mundial 2010" xr:uid="{C9DE8390-3A78-4873-819E-5B25C19722FD}"/>
  </hyperlinks>
  <pageMargins left="0.7" right="0.7" top="0.75" bottom="0.75" header="0.3" footer="0.3"/>
  <pageSetup orientation="portrait"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Sheet52"/>
  <dimension ref="A1:S120"/>
  <sheetViews>
    <sheetView workbookViewId="0">
      <selection activeCell="A2" sqref="A1:N1048576"/>
    </sheetView>
  </sheetViews>
  <sheetFormatPr defaultColWidth="9.140625" defaultRowHeight="17.25" customHeight="1" x14ac:dyDescent="0.2"/>
  <cols>
    <col min="1" max="1" width="12" style="270" customWidth="1"/>
    <col min="2" max="2" width="10.7109375" style="271" customWidth="1"/>
    <col min="3" max="3" width="6.85546875" style="271" bestFit="1" customWidth="1"/>
    <col min="4" max="4" width="12.42578125" style="157" customWidth="1"/>
    <col min="5" max="5" width="3.7109375" style="272" customWidth="1"/>
    <col min="6" max="6" width="5.42578125" style="157" customWidth="1"/>
    <col min="7" max="7" width="3.85546875" style="272" customWidth="1"/>
    <col min="8" max="8" width="13" style="157" customWidth="1"/>
    <col min="9" max="9" width="5.85546875" style="273" customWidth="1"/>
    <col min="10" max="10" width="3" style="10" customWidth="1"/>
    <col min="11" max="11" width="5" style="274" customWidth="1"/>
    <col min="12" max="12" width="5.28515625" style="274" customWidth="1"/>
    <col min="13" max="13" width="6.5703125" style="275" customWidth="1"/>
    <col min="14" max="14" width="7.7109375" style="10" bestFit="1" customWidth="1"/>
    <col min="15" max="16384" width="9.140625" style="157"/>
  </cols>
  <sheetData>
    <row r="1" spans="1:19" ht="26.25" customHeight="1" x14ac:dyDescent="0.35">
      <c r="A1" s="352" t="s">
        <v>82</v>
      </c>
      <c r="B1" s="352"/>
      <c r="C1" s="352"/>
      <c r="D1" s="352"/>
      <c r="E1" s="352"/>
      <c r="F1" s="352"/>
      <c r="G1" s="352"/>
      <c r="H1" s="352"/>
      <c r="I1" s="352"/>
      <c r="J1" s="352"/>
      <c r="K1" s="352"/>
      <c r="L1" s="352"/>
      <c r="M1" s="352"/>
      <c r="N1" s="352"/>
      <c r="O1" s="161"/>
      <c r="P1" s="161"/>
      <c r="Q1" s="161"/>
      <c r="R1" s="161"/>
      <c r="S1" s="161"/>
    </row>
    <row r="2" spans="1:19" ht="12.75" customHeight="1" x14ac:dyDescent="0.3">
      <c r="A2" s="28"/>
      <c r="B2" s="28"/>
      <c r="C2" s="28"/>
      <c r="D2" s="28"/>
      <c r="E2" s="1"/>
      <c r="F2" s="28"/>
      <c r="G2" s="1"/>
      <c r="H2" s="28"/>
      <c r="I2" s="28"/>
      <c r="J2" s="28"/>
      <c r="K2" s="33"/>
      <c r="L2" s="33"/>
      <c r="M2" s="28"/>
      <c r="N2" s="28"/>
      <c r="O2" s="161"/>
      <c r="P2" s="161"/>
      <c r="Q2" s="161"/>
      <c r="R2" s="161"/>
      <c r="S2" s="161"/>
    </row>
    <row r="3" spans="1:19" ht="17.25" customHeight="1" x14ac:dyDescent="0.2">
      <c r="A3" s="191" t="s">
        <v>17</v>
      </c>
      <c r="B3" s="353" t="s">
        <v>205</v>
      </c>
      <c r="C3" s="353"/>
      <c r="D3" s="353"/>
      <c r="E3" s="192"/>
      <c r="F3" s="193"/>
      <c r="G3" s="192"/>
      <c r="H3" s="194"/>
      <c r="I3" s="195"/>
      <c r="J3" s="29"/>
      <c r="K3" s="34"/>
      <c r="L3" s="34"/>
      <c r="M3" s="196"/>
      <c r="N3" s="29"/>
      <c r="O3" s="161"/>
      <c r="P3" s="161"/>
      <c r="Q3" s="161"/>
      <c r="R3" s="161"/>
      <c r="S3" s="161"/>
    </row>
    <row r="4" spans="1:19" ht="17.25" customHeight="1" thickBot="1" x14ac:dyDescent="0.25">
      <c r="A4" s="197" t="s">
        <v>18</v>
      </c>
      <c r="B4" s="354" t="s">
        <v>204</v>
      </c>
      <c r="C4" s="354"/>
      <c r="D4" s="354"/>
      <c r="E4" s="192"/>
      <c r="F4" s="196"/>
      <c r="G4" s="192"/>
      <c r="H4" s="196"/>
      <c r="I4" s="195"/>
      <c r="J4" s="29"/>
      <c r="K4" s="198"/>
      <c r="L4" s="198"/>
      <c r="M4" s="199"/>
      <c r="N4" s="29"/>
      <c r="O4" s="161"/>
      <c r="P4" s="161"/>
      <c r="Q4" s="161"/>
      <c r="R4" s="161"/>
      <c r="S4" s="161"/>
    </row>
    <row r="5" spans="1:19" ht="17.25" customHeight="1" thickBot="1" x14ac:dyDescent="0.25">
      <c r="A5" s="197"/>
      <c r="B5" s="200"/>
      <c r="C5" s="200"/>
      <c r="D5" s="201"/>
      <c r="E5" s="192"/>
      <c r="F5" s="196"/>
      <c r="G5" s="192"/>
      <c r="H5" s="196"/>
      <c r="I5" s="195"/>
      <c r="J5" s="29"/>
      <c r="K5" s="202" t="s">
        <v>19</v>
      </c>
      <c r="L5" s="203"/>
      <c r="M5" s="204"/>
      <c r="N5" s="29"/>
      <c r="O5" s="161"/>
      <c r="P5" s="161"/>
      <c r="Q5" s="161"/>
      <c r="R5" s="161"/>
      <c r="S5" s="161"/>
    </row>
    <row r="6" spans="1:19" s="168" customFormat="1" ht="34.5" customHeight="1" thickBot="1" x14ac:dyDescent="0.25">
      <c r="A6" s="205" t="s">
        <v>0</v>
      </c>
      <c r="B6" s="206" t="s">
        <v>1</v>
      </c>
      <c r="C6" s="206" t="s">
        <v>25</v>
      </c>
      <c r="D6" s="207" t="s">
        <v>2</v>
      </c>
      <c r="E6" s="208"/>
      <c r="F6" s="209" t="s">
        <v>20</v>
      </c>
      <c r="G6" s="208"/>
      <c r="H6" s="209" t="s">
        <v>3</v>
      </c>
      <c r="I6" s="209" t="s">
        <v>21</v>
      </c>
      <c r="J6" s="210"/>
      <c r="K6" s="211" t="s">
        <v>109</v>
      </c>
      <c r="L6" s="211" t="s">
        <v>112</v>
      </c>
      <c r="M6" s="212" t="s">
        <v>110</v>
      </c>
      <c r="N6" s="213" t="s">
        <v>111</v>
      </c>
      <c r="O6" s="165"/>
      <c r="P6" s="165"/>
      <c r="Q6" s="165"/>
      <c r="R6" s="165"/>
      <c r="S6" s="165"/>
    </row>
    <row r="7" spans="1:19" ht="17.25" customHeight="1" thickBot="1" x14ac:dyDescent="0.25">
      <c r="A7" s="214" t="str">
        <f>Global!A7</f>
        <v>GRUPO A (Group A)</v>
      </c>
      <c r="B7" s="215"/>
      <c r="C7" s="216"/>
      <c r="D7" s="215"/>
      <c r="E7" s="217"/>
      <c r="F7" s="215"/>
      <c r="G7" s="217"/>
      <c r="H7" s="215"/>
      <c r="I7" s="218"/>
      <c r="J7" s="77"/>
      <c r="K7" s="219"/>
      <c r="L7" s="219"/>
      <c r="M7" s="220"/>
      <c r="N7" s="221"/>
      <c r="O7" s="161"/>
      <c r="P7" s="161"/>
      <c r="Q7" s="161"/>
      <c r="R7" s="161"/>
      <c r="S7" s="161"/>
    </row>
    <row r="8" spans="1:19" s="158" customFormat="1" ht="30.95" customHeight="1" thickBot="1" x14ac:dyDescent="0.25">
      <c r="A8" s="276">
        <f>Global!A8</f>
        <v>44885</v>
      </c>
      <c r="B8" s="277">
        <f>Global!B8</f>
        <v>0.41666666666666669</v>
      </c>
      <c r="C8" s="278">
        <f>Global!C8</f>
        <v>1</v>
      </c>
      <c r="D8" s="279" t="str">
        <f>Global!D8</f>
        <v>Qatar</v>
      </c>
      <c r="E8" s="280">
        <v>2</v>
      </c>
      <c r="F8" s="281" t="s">
        <v>4</v>
      </c>
      <c r="G8" s="280">
        <v>1</v>
      </c>
      <c r="H8" s="282" t="str">
        <f>Global!H8</f>
        <v>Ecuador</v>
      </c>
      <c r="I8" s="283" t="str">
        <f t="shared" ref="I8:I13" si="0">IF(OR(E8="",G8=""),"",IF(E8&gt;G8,"L",IF(G8&gt;E8,"V","E")))</f>
        <v>L</v>
      </c>
      <c r="J8" s="284"/>
      <c r="K8" s="285">
        <f>IF(Global!E8="","",Global!E8)</f>
        <v>0</v>
      </c>
      <c r="L8" s="285">
        <f>IF(Global!G8="","",Global!G8)</f>
        <v>2</v>
      </c>
      <c r="M8" s="286" t="str">
        <f t="shared" ref="M8:M71" si="1">IF(OR(K8="",L8=""),"",IF(K8&gt;L8,"L",IF(L8&gt;K8,"V","E")))</f>
        <v>V</v>
      </c>
      <c r="N8" s="287">
        <f t="shared" ref="N8:N13" si="2">IF(M8="","",IF(AND(E8=K8,L8=G8),GPOSPuntosPorMarcador,0)+IF(M8=I8,GPOSPuntosPorGanador,0)+IF(E8-G8=K8-L8,GPOSPuntosPorDiferencia,0))</f>
        <v>0</v>
      </c>
      <c r="O8" s="166"/>
      <c r="P8" s="166"/>
      <c r="Q8" s="166"/>
      <c r="R8" s="166"/>
      <c r="S8" s="166"/>
    </row>
    <row r="9" spans="1:19" s="158" customFormat="1" ht="30.95" customHeight="1" thickBot="1" x14ac:dyDescent="0.25">
      <c r="A9" s="276">
        <f>Global!A9</f>
        <v>44886</v>
      </c>
      <c r="B9" s="288">
        <f>Global!B9</f>
        <v>0.41666666666666669</v>
      </c>
      <c r="C9" s="289">
        <f>Global!C9</f>
        <v>2</v>
      </c>
      <c r="D9" s="290" t="str">
        <f>Global!D9</f>
        <v>Senegal</v>
      </c>
      <c r="E9" s="291">
        <v>1</v>
      </c>
      <c r="F9" s="292" t="s">
        <v>4</v>
      </c>
      <c r="G9" s="291">
        <v>3</v>
      </c>
      <c r="H9" s="293" t="str">
        <f>Global!H9</f>
        <v>Holanda (Holland)</v>
      </c>
      <c r="I9" s="283" t="str">
        <f t="shared" si="0"/>
        <v>V</v>
      </c>
      <c r="J9" s="284"/>
      <c r="K9" s="285">
        <f>IF(Global!E9="","",Global!E9)</f>
        <v>0</v>
      </c>
      <c r="L9" s="285">
        <f>IF(Global!G9="","",Global!G9)</f>
        <v>2</v>
      </c>
      <c r="M9" s="294" t="str">
        <f t="shared" si="1"/>
        <v>V</v>
      </c>
      <c r="N9" s="287">
        <f t="shared" si="2"/>
        <v>2</v>
      </c>
      <c r="O9" s="166"/>
      <c r="P9" s="166"/>
      <c r="Q9" s="166"/>
      <c r="R9" s="166"/>
      <c r="S9" s="166"/>
    </row>
    <row r="10" spans="1:19" s="158" customFormat="1" ht="30.95" customHeight="1" thickBot="1" x14ac:dyDescent="0.25">
      <c r="A10" s="276">
        <f>Global!A10</f>
        <v>44890</v>
      </c>
      <c r="B10" s="288">
        <f>Global!B10</f>
        <v>0.29166666666666669</v>
      </c>
      <c r="C10" s="289">
        <f>Global!C10</f>
        <v>17</v>
      </c>
      <c r="D10" s="290" t="str">
        <f>Global!D10</f>
        <v>Qatar</v>
      </c>
      <c r="E10" s="291">
        <v>0</v>
      </c>
      <c r="F10" s="292" t="s">
        <v>4</v>
      </c>
      <c r="G10" s="291">
        <v>2</v>
      </c>
      <c r="H10" s="293" t="str">
        <f>Global!H10</f>
        <v>Senegal</v>
      </c>
      <c r="I10" s="283" t="str">
        <f t="shared" si="0"/>
        <v>V</v>
      </c>
      <c r="J10" s="284"/>
      <c r="K10" s="285">
        <f>IF(Global!E10="","",Global!E10)</f>
        <v>1</v>
      </c>
      <c r="L10" s="285">
        <f>IF(Global!G10="","",Global!G10)</f>
        <v>3</v>
      </c>
      <c r="M10" s="295" t="str">
        <f t="shared" si="1"/>
        <v>V</v>
      </c>
      <c r="N10" s="287">
        <f t="shared" si="2"/>
        <v>2</v>
      </c>
      <c r="O10" s="166"/>
      <c r="P10" s="166"/>
      <c r="Q10" s="166"/>
      <c r="R10" s="166"/>
      <c r="S10" s="166"/>
    </row>
    <row r="11" spans="1:19" s="158" customFormat="1" ht="30.95" customHeight="1" thickBot="1" x14ac:dyDescent="0.25">
      <c r="A11" s="276">
        <f>Global!A11</f>
        <v>44890</v>
      </c>
      <c r="B11" s="288">
        <f>Global!B11</f>
        <v>0.41666666666666669</v>
      </c>
      <c r="C11" s="289">
        <f>Global!C11</f>
        <v>18</v>
      </c>
      <c r="D11" s="290" t="str">
        <f>Global!D11</f>
        <v>Holanda (Holland)</v>
      </c>
      <c r="E11" s="291">
        <v>2</v>
      </c>
      <c r="F11" s="292" t="s">
        <v>4</v>
      </c>
      <c r="G11" s="291">
        <v>1</v>
      </c>
      <c r="H11" s="293" t="str">
        <f>Global!H11</f>
        <v>Ecuador</v>
      </c>
      <c r="I11" s="283" t="str">
        <f t="shared" si="0"/>
        <v>L</v>
      </c>
      <c r="J11" s="284"/>
      <c r="K11" s="285">
        <f>IF(Global!E11="","",Global!E11)</f>
        <v>1</v>
      </c>
      <c r="L11" s="285">
        <f>IF(Global!G11="","",Global!G11)</f>
        <v>1</v>
      </c>
      <c r="M11" s="296" t="str">
        <f t="shared" si="1"/>
        <v>E</v>
      </c>
      <c r="N11" s="287">
        <f t="shared" si="2"/>
        <v>0</v>
      </c>
      <c r="O11" s="166"/>
      <c r="P11" s="166"/>
      <c r="Q11" s="166"/>
      <c r="R11" s="166"/>
      <c r="S11" s="166"/>
    </row>
    <row r="12" spans="1:19" s="158" customFormat="1" ht="30.95" customHeight="1" thickBot="1" x14ac:dyDescent="0.25">
      <c r="A12" s="276">
        <f>Global!A12</f>
        <v>44894</v>
      </c>
      <c r="B12" s="288">
        <f>Global!B12</f>
        <v>0.375</v>
      </c>
      <c r="C12" s="289">
        <f>Global!C12</f>
        <v>33</v>
      </c>
      <c r="D12" s="290" t="str">
        <f>Global!D12</f>
        <v>Holanda (Holland)</v>
      </c>
      <c r="E12" s="291">
        <v>4</v>
      </c>
      <c r="F12" s="292" t="s">
        <v>4</v>
      </c>
      <c r="G12" s="291">
        <v>0</v>
      </c>
      <c r="H12" s="293" t="str">
        <f>Global!H12</f>
        <v>Qatar</v>
      </c>
      <c r="I12" s="283" t="str">
        <f t="shared" si="0"/>
        <v>L</v>
      </c>
      <c r="J12" s="284"/>
      <c r="K12" s="285">
        <f>IF(Global!E12="","",Global!E12)</f>
        <v>2</v>
      </c>
      <c r="L12" s="285">
        <f>IF(Global!G12="","",Global!G12)</f>
        <v>0</v>
      </c>
      <c r="M12" s="296" t="str">
        <f t="shared" si="1"/>
        <v>L</v>
      </c>
      <c r="N12" s="287">
        <f t="shared" si="2"/>
        <v>1</v>
      </c>
      <c r="O12" s="166"/>
      <c r="P12" s="166"/>
      <c r="Q12" s="166"/>
      <c r="R12" s="166"/>
      <c r="S12" s="166"/>
    </row>
    <row r="13" spans="1:19" s="158" customFormat="1" ht="30.95" customHeight="1" thickBot="1" x14ac:dyDescent="0.25">
      <c r="A13" s="276">
        <f>Global!A13</f>
        <v>44894</v>
      </c>
      <c r="B13" s="288">
        <f>Global!B13</f>
        <v>0.375</v>
      </c>
      <c r="C13" s="289">
        <f>Global!C13</f>
        <v>34</v>
      </c>
      <c r="D13" s="290" t="str">
        <f>Global!D13</f>
        <v>Ecuador</v>
      </c>
      <c r="E13" s="291">
        <v>1</v>
      </c>
      <c r="F13" s="292" t="s">
        <v>4</v>
      </c>
      <c r="G13" s="291">
        <v>1</v>
      </c>
      <c r="H13" s="293" t="str">
        <f>Global!H13</f>
        <v>Senegal</v>
      </c>
      <c r="I13" s="283" t="str">
        <f t="shared" si="0"/>
        <v>E</v>
      </c>
      <c r="J13" s="284"/>
      <c r="K13" s="285">
        <f>IF(Global!E13="","",Global!E13)</f>
        <v>1</v>
      </c>
      <c r="L13" s="285">
        <f>IF(Global!G13="","",Global!G13)</f>
        <v>2</v>
      </c>
      <c r="M13" s="296" t="str">
        <f t="shared" si="1"/>
        <v>V</v>
      </c>
      <c r="N13" s="287">
        <f t="shared" si="2"/>
        <v>0</v>
      </c>
      <c r="O13" s="166"/>
      <c r="P13" s="166"/>
      <c r="Q13" s="166"/>
      <c r="R13" s="166"/>
      <c r="S13" s="166"/>
    </row>
    <row r="14" spans="1:19" s="158" customFormat="1" ht="17.25" customHeight="1" thickBot="1" x14ac:dyDescent="0.25">
      <c r="A14" s="297" t="str">
        <f>Global!A14</f>
        <v>GRUPO B (Group B)</v>
      </c>
      <c r="B14" s="298"/>
      <c r="C14" s="299"/>
      <c r="D14" s="298"/>
      <c r="E14" s="300"/>
      <c r="F14" s="298"/>
      <c r="G14" s="300"/>
      <c r="H14" s="298"/>
      <c r="I14" s="301"/>
      <c r="J14" s="117"/>
      <c r="K14" s="302"/>
      <c r="L14" s="302"/>
      <c r="M14" s="303" t="str">
        <f t="shared" si="1"/>
        <v/>
      </c>
      <c r="N14" s="304"/>
      <c r="O14" s="166"/>
      <c r="P14" s="166"/>
      <c r="Q14" s="166"/>
      <c r="R14" s="166"/>
      <c r="S14" s="166"/>
    </row>
    <row r="15" spans="1:19" s="158" customFormat="1" ht="30.95" customHeight="1" thickBot="1" x14ac:dyDescent="0.25">
      <c r="A15" s="276">
        <f>Global!A15</f>
        <v>44886</v>
      </c>
      <c r="B15" s="305">
        <f>Global!B15</f>
        <v>0.29166666666666669</v>
      </c>
      <c r="C15" s="278">
        <f>Global!C15</f>
        <v>3</v>
      </c>
      <c r="D15" s="279" t="str">
        <f>Global!D15</f>
        <v>Inglaterra (England)</v>
      </c>
      <c r="E15" s="280">
        <v>1</v>
      </c>
      <c r="F15" s="281" t="s">
        <v>4</v>
      </c>
      <c r="G15" s="280">
        <v>0</v>
      </c>
      <c r="H15" s="282" t="str">
        <f>Global!H15</f>
        <v>Irán</v>
      </c>
      <c r="I15" s="283" t="str">
        <f t="shared" ref="I15:I20" si="3">IF(OR(E15="",G15=""),"",IF(E15&gt;G15,"L",IF(G15&gt;E15,"V","E")))</f>
        <v>L</v>
      </c>
      <c r="J15" s="284"/>
      <c r="K15" s="285">
        <f>IF(Global!E15="","",Global!E15)</f>
        <v>6</v>
      </c>
      <c r="L15" s="285">
        <f>IF(Global!G15="","",Global!G15)</f>
        <v>2</v>
      </c>
      <c r="M15" s="296" t="str">
        <f t="shared" si="1"/>
        <v>L</v>
      </c>
      <c r="N15" s="287">
        <f t="shared" ref="N15:N20" si="4">IF(M15="","",IF(AND(E15=K15,L15=G15),GPOSPuntosPorMarcador,0)+IF(M15=I15,GPOSPuntosPorGanador,0)+IF(E15-G15=K15-L15,GPOSPuntosPorDiferencia,0))</f>
        <v>1</v>
      </c>
      <c r="O15" s="166"/>
      <c r="P15" s="166"/>
      <c r="Q15" s="166"/>
      <c r="R15" s="166"/>
      <c r="S15" s="166"/>
    </row>
    <row r="16" spans="1:19" s="158" customFormat="1" ht="30.95" customHeight="1" thickBot="1" x14ac:dyDescent="0.25">
      <c r="A16" s="276">
        <f>Global!A16</f>
        <v>44886</v>
      </c>
      <c r="B16" s="306">
        <f>Global!B16</f>
        <v>0.54166666666666663</v>
      </c>
      <c r="C16" s="289">
        <f>Global!C16</f>
        <v>4</v>
      </c>
      <c r="D16" s="290" t="str">
        <f>Global!D16</f>
        <v>Estados Unidos (USA)</v>
      </c>
      <c r="E16" s="291">
        <v>0</v>
      </c>
      <c r="F16" s="292" t="s">
        <v>4</v>
      </c>
      <c r="G16" s="291">
        <v>1</v>
      </c>
      <c r="H16" s="293" t="str">
        <f>Global!H16</f>
        <v>Gales (Wales)</v>
      </c>
      <c r="I16" s="283" t="str">
        <f t="shared" si="3"/>
        <v>V</v>
      </c>
      <c r="J16" s="284"/>
      <c r="K16" s="285">
        <f>IF(Global!E16="","",Global!E16)</f>
        <v>1</v>
      </c>
      <c r="L16" s="285">
        <f>IF(Global!G16="","",Global!G16)</f>
        <v>1</v>
      </c>
      <c r="M16" s="296" t="str">
        <f t="shared" si="1"/>
        <v>E</v>
      </c>
      <c r="N16" s="287">
        <f t="shared" si="4"/>
        <v>0</v>
      </c>
      <c r="O16" s="166"/>
      <c r="P16" s="166"/>
      <c r="Q16" s="166"/>
      <c r="R16" s="166"/>
      <c r="S16" s="166"/>
    </row>
    <row r="17" spans="1:19" s="158" customFormat="1" ht="30.95" customHeight="1" thickBot="1" x14ac:dyDescent="0.25">
      <c r="A17" s="276">
        <f>Global!A17</f>
        <v>44890</v>
      </c>
      <c r="B17" s="306">
        <f>Global!B17</f>
        <v>0.54166666666666663</v>
      </c>
      <c r="C17" s="289">
        <f>Global!C17</f>
        <v>19</v>
      </c>
      <c r="D17" s="290" t="str">
        <f>Global!D17</f>
        <v>Inglaterra (England)</v>
      </c>
      <c r="E17" s="291">
        <v>3</v>
      </c>
      <c r="F17" s="292" t="s">
        <v>4</v>
      </c>
      <c r="G17" s="291">
        <v>1</v>
      </c>
      <c r="H17" s="293" t="str">
        <f>Global!H17</f>
        <v>Estados Unidos (USA)</v>
      </c>
      <c r="I17" s="283" t="str">
        <f t="shared" si="3"/>
        <v>L</v>
      </c>
      <c r="J17" s="284"/>
      <c r="K17" s="285">
        <f>IF(Global!E17="","",Global!E17)</f>
        <v>0</v>
      </c>
      <c r="L17" s="285">
        <f>IF(Global!G17="","",Global!G17)</f>
        <v>0</v>
      </c>
      <c r="M17" s="296" t="str">
        <f t="shared" si="1"/>
        <v>E</v>
      </c>
      <c r="N17" s="287">
        <f t="shared" si="4"/>
        <v>0</v>
      </c>
      <c r="O17" s="166"/>
      <c r="P17" s="166"/>
      <c r="Q17" s="166"/>
      <c r="R17" s="166"/>
      <c r="S17" s="166"/>
    </row>
    <row r="18" spans="1:19" s="158" customFormat="1" ht="30.95" customHeight="1" thickBot="1" x14ac:dyDescent="0.25">
      <c r="A18" s="276">
        <f>Global!A18</f>
        <v>44890</v>
      </c>
      <c r="B18" s="306">
        <f>Global!B18</f>
        <v>0.16666666666666666</v>
      </c>
      <c r="C18" s="289">
        <f>Global!C18</f>
        <v>20</v>
      </c>
      <c r="D18" s="290" t="str">
        <f>Global!D18</f>
        <v>Gales (Wales)</v>
      </c>
      <c r="E18" s="291">
        <v>2</v>
      </c>
      <c r="F18" s="292" t="s">
        <v>4</v>
      </c>
      <c r="G18" s="291">
        <v>1</v>
      </c>
      <c r="H18" s="293" t="str">
        <f>Global!H18</f>
        <v>Irán</v>
      </c>
      <c r="I18" s="283" t="str">
        <f t="shared" si="3"/>
        <v>L</v>
      </c>
      <c r="J18" s="284"/>
      <c r="K18" s="285">
        <f>IF(Global!E18="","",Global!E18)</f>
        <v>0</v>
      </c>
      <c r="L18" s="285">
        <f>IF(Global!G18="","",Global!G18)</f>
        <v>2</v>
      </c>
      <c r="M18" s="296" t="str">
        <f t="shared" si="1"/>
        <v>V</v>
      </c>
      <c r="N18" s="287">
        <f t="shared" si="4"/>
        <v>0</v>
      </c>
      <c r="O18" s="166"/>
      <c r="P18" s="166"/>
      <c r="Q18" s="166"/>
      <c r="R18" s="166"/>
      <c r="S18" s="166"/>
    </row>
    <row r="19" spans="1:19" s="158" customFormat="1" ht="30.95" customHeight="1" thickBot="1" x14ac:dyDescent="0.25">
      <c r="A19" s="276">
        <f>Global!A19</f>
        <v>44894</v>
      </c>
      <c r="B19" s="306">
        <f>Global!B19</f>
        <v>0.54166666666666663</v>
      </c>
      <c r="C19" s="289">
        <f>Global!C19</f>
        <v>35</v>
      </c>
      <c r="D19" s="290" t="str">
        <f>Global!D19</f>
        <v>Gales (Wales)</v>
      </c>
      <c r="E19" s="291">
        <v>1</v>
      </c>
      <c r="F19" s="292" t="s">
        <v>4</v>
      </c>
      <c r="G19" s="291">
        <v>1</v>
      </c>
      <c r="H19" s="293" t="str">
        <f>Global!H19</f>
        <v>Inglaterra (England)</v>
      </c>
      <c r="I19" s="283" t="str">
        <f t="shared" si="3"/>
        <v>E</v>
      </c>
      <c r="J19" s="284"/>
      <c r="K19" s="285">
        <f>IF(Global!E19="","",Global!E19)</f>
        <v>0</v>
      </c>
      <c r="L19" s="285">
        <f>IF(Global!G19="","",Global!G19)</f>
        <v>3</v>
      </c>
      <c r="M19" s="296" t="str">
        <f t="shared" si="1"/>
        <v>V</v>
      </c>
      <c r="N19" s="287">
        <f t="shared" si="4"/>
        <v>0</v>
      </c>
      <c r="O19" s="166"/>
      <c r="P19" s="166"/>
      <c r="Q19" s="166"/>
      <c r="R19" s="166"/>
      <c r="S19" s="166"/>
    </row>
    <row r="20" spans="1:19" s="158" customFormat="1" ht="30.95" customHeight="1" thickBot="1" x14ac:dyDescent="0.25">
      <c r="A20" s="276">
        <f>Global!A20</f>
        <v>44894</v>
      </c>
      <c r="B20" s="306">
        <f>Global!B20</f>
        <v>0.54166666666666663</v>
      </c>
      <c r="C20" s="289">
        <f>Global!C20</f>
        <v>36</v>
      </c>
      <c r="D20" s="290" t="str">
        <f>Global!D20</f>
        <v>Irán</v>
      </c>
      <c r="E20" s="291">
        <v>1</v>
      </c>
      <c r="F20" s="292" t="s">
        <v>4</v>
      </c>
      <c r="G20" s="291">
        <v>1</v>
      </c>
      <c r="H20" s="293" t="str">
        <f>Global!H20</f>
        <v>Estados Unidos (USA)</v>
      </c>
      <c r="I20" s="283" t="str">
        <f t="shared" si="3"/>
        <v>E</v>
      </c>
      <c r="J20" s="284"/>
      <c r="K20" s="285">
        <f>IF(Global!E20="","",Global!E20)</f>
        <v>0</v>
      </c>
      <c r="L20" s="285">
        <f>IF(Global!G20="","",Global!G20)</f>
        <v>1</v>
      </c>
      <c r="M20" s="296" t="str">
        <f t="shared" si="1"/>
        <v>V</v>
      </c>
      <c r="N20" s="287">
        <f t="shared" si="4"/>
        <v>0</v>
      </c>
      <c r="O20" s="166"/>
      <c r="P20" s="166"/>
      <c r="Q20" s="166"/>
      <c r="R20" s="166"/>
      <c r="S20" s="166"/>
    </row>
    <row r="21" spans="1:19" s="158" customFormat="1" ht="17.25" customHeight="1" thickBot="1" x14ac:dyDescent="0.25">
      <c r="A21" s="297" t="str">
        <f>Global!A21</f>
        <v>GRUPO C (Group C)</v>
      </c>
      <c r="B21" s="298"/>
      <c r="C21" s="299"/>
      <c r="D21" s="298"/>
      <c r="E21" s="300"/>
      <c r="F21" s="298"/>
      <c r="G21" s="300"/>
      <c r="H21" s="298"/>
      <c r="I21" s="301"/>
      <c r="J21" s="117"/>
      <c r="K21" s="302"/>
      <c r="L21" s="302"/>
      <c r="M21" s="303" t="str">
        <f t="shared" si="1"/>
        <v/>
      </c>
      <c r="N21" s="304"/>
      <c r="O21" s="166"/>
      <c r="P21" s="166"/>
      <c r="Q21" s="166"/>
      <c r="R21" s="166"/>
      <c r="S21" s="166"/>
    </row>
    <row r="22" spans="1:19" s="158" customFormat="1" ht="30.95" customHeight="1" thickBot="1" x14ac:dyDescent="0.25">
      <c r="A22" s="276">
        <f>Global!A22</f>
        <v>44887</v>
      </c>
      <c r="B22" s="305">
        <f>Global!B22</f>
        <v>0.16666666666666666</v>
      </c>
      <c r="C22" s="278">
        <f>Global!C22</f>
        <v>5</v>
      </c>
      <c r="D22" s="279" t="str">
        <f>Global!D22</f>
        <v>Argentina</v>
      </c>
      <c r="E22" s="280">
        <v>3</v>
      </c>
      <c r="F22" s="281" t="s">
        <v>4</v>
      </c>
      <c r="G22" s="280">
        <v>1</v>
      </c>
      <c r="H22" s="282" t="str">
        <f>Global!H22</f>
        <v>A. Saudita (Saudi A.)</v>
      </c>
      <c r="I22" s="283" t="str">
        <f t="shared" ref="I22:I27" si="5">IF(OR(E22="",G22=""),"",IF(E22&gt;G22,"L",IF(G22&gt;E22,"V","E")))</f>
        <v>L</v>
      </c>
      <c r="J22" s="284"/>
      <c r="K22" s="285">
        <f>IF(Global!E22="","",Global!E22)</f>
        <v>1</v>
      </c>
      <c r="L22" s="285">
        <f>IF(Global!G22="","",Global!G22)</f>
        <v>2</v>
      </c>
      <c r="M22" s="296" t="str">
        <f t="shared" si="1"/>
        <v>V</v>
      </c>
      <c r="N22" s="287">
        <f t="shared" ref="N22:N27" si="6">IF(M22="","",IF(AND(E22=K22,L22=G22),GPOSPuntosPorMarcador,0)+IF(M22=I22,GPOSPuntosPorGanador,0)+IF(E22-G22=K22-L22,GPOSPuntosPorDiferencia,0))</f>
        <v>0</v>
      </c>
      <c r="O22" s="166"/>
      <c r="P22" s="166"/>
      <c r="Q22" s="166"/>
      <c r="R22" s="166"/>
      <c r="S22" s="166"/>
    </row>
    <row r="23" spans="1:19" s="158" customFormat="1" ht="30.95" customHeight="1" thickBot="1" x14ac:dyDescent="0.25">
      <c r="A23" s="276">
        <f>Global!A23</f>
        <v>44887</v>
      </c>
      <c r="B23" s="306">
        <f>Global!B23</f>
        <v>0.41666666666666669</v>
      </c>
      <c r="C23" s="289">
        <f>Global!C23</f>
        <v>6</v>
      </c>
      <c r="D23" s="290" t="str">
        <f>Global!D23</f>
        <v>México</v>
      </c>
      <c r="E23" s="291">
        <v>1</v>
      </c>
      <c r="F23" s="292" t="s">
        <v>4</v>
      </c>
      <c r="G23" s="291">
        <v>1</v>
      </c>
      <c r="H23" s="293" t="str">
        <f>Global!H23</f>
        <v>Polonia (Poland)</v>
      </c>
      <c r="I23" s="283" t="str">
        <f t="shared" si="5"/>
        <v>E</v>
      </c>
      <c r="J23" s="284"/>
      <c r="K23" s="285">
        <f>IF(Global!E23="","",Global!E23)</f>
        <v>0</v>
      </c>
      <c r="L23" s="285">
        <f>IF(Global!G23="","",Global!G23)</f>
        <v>0</v>
      </c>
      <c r="M23" s="296" t="str">
        <f t="shared" si="1"/>
        <v>E</v>
      </c>
      <c r="N23" s="287">
        <f t="shared" si="6"/>
        <v>2</v>
      </c>
      <c r="O23" s="166"/>
      <c r="P23" s="166"/>
      <c r="Q23" s="166"/>
      <c r="R23" s="166"/>
      <c r="S23" s="166"/>
    </row>
    <row r="24" spans="1:19" s="158" customFormat="1" ht="30.95" customHeight="1" thickBot="1" x14ac:dyDescent="0.25">
      <c r="A24" s="276">
        <f>Global!A24</f>
        <v>44891</v>
      </c>
      <c r="B24" s="306">
        <f>Global!B24</f>
        <v>0.54166666666666663</v>
      </c>
      <c r="C24" s="289">
        <f>Global!C24</f>
        <v>22</v>
      </c>
      <c r="D24" s="290" t="str">
        <f>Global!D24</f>
        <v>Argentina</v>
      </c>
      <c r="E24" s="291">
        <v>2</v>
      </c>
      <c r="F24" s="292" t="s">
        <v>4</v>
      </c>
      <c r="G24" s="291">
        <v>1</v>
      </c>
      <c r="H24" s="293" t="str">
        <f>Global!H24</f>
        <v>México</v>
      </c>
      <c r="I24" s="283" t="str">
        <f t="shared" si="5"/>
        <v>L</v>
      </c>
      <c r="J24" s="284"/>
      <c r="K24" s="285">
        <f>IF(Global!E24="","",Global!E24)</f>
        <v>2</v>
      </c>
      <c r="L24" s="285">
        <f>IF(Global!G24="","",Global!G24)</f>
        <v>0</v>
      </c>
      <c r="M24" s="296" t="str">
        <f t="shared" si="1"/>
        <v>L</v>
      </c>
      <c r="N24" s="287">
        <f t="shared" si="6"/>
        <v>1</v>
      </c>
      <c r="O24" s="166"/>
      <c r="P24" s="166"/>
      <c r="Q24" s="166"/>
      <c r="R24" s="166"/>
      <c r="S24" s="166"/>
    </row>
    <row r="25" spans="1:19" s="158" customFormat="1" ht="30.95" customHeight="1" thickBot="1" x14ac:dyDescent="0.25">
      <c r="A25" s="276">
        <f>Global!A25</f>
        <v>44891</v>
      </c>
      <c r="B25" s="306">
        <f>Global!B25</f>
        <v>0.29166666666666669</v>
      </c>
      <c r="C25" s="289">
        <f>Global!C25</f>
        <v>23</v>
      </c>
      <c r="D25" s="290" t="str">
        <f>Global!D25</f>
        <v>Polonia (Poland)</v>
      </c>
      <c r="E25" s="291">
        <v>3</v>
      </c>
      <c r="F25" s="292" t="s">
        <v>4</v>
      </c>
      <c r="G25" s="291">
        <v>1</v>
      </c>
      <c r="H25" s="293" t="str">
        <f>Global!H25</f>
        <v>A. Saudita (Saudi A.)</v>
      </c>
      <c r="I25" s="283" t="str">
        <f t="shared" si="5"/>
        <v>L</v>
      </c>
      <c r="J25" s="284"/>
      <c r="K25" s="285">
        <f>IF(Global!E25="","",Global!E25)</f>
        <v>2</v>
      </c>
      <c r="L25" s="285">
        <f>IF(Global!G25="","",Global!G25)</f>
        <v>0</v>
      </c>
      <c r="M25" s="296" t="str">
        <f t="shared" si="1"/>
        <v>L</v>
      </c>
      <c r="N25" s="287">
        <f t="shared" si="6"/>
        <v>2</v>
      </c>
      <c r="O25" s="166"/>
      <c r="P25" s="166"/>
      <c r="Q25" s="166"/>
      <c r="R25" s="166"/>
      <c r="S25" s="166"/>
    </row>
    <row r="26" spans="1:19" s="158" customFormat="1" ht="30.95" customHeight="1" thickBot="1" x14ac:dyDescent="0.25">
      <c r="A26" s="276">
        <f>Global!A26</f>
        <v>44895</v>
      </c>
      <c r="B26" s="306">
        <f>Global!B26</f>
        <v>0.54166666666666663</v>
      </c>
      <c r="C26" s="289">
        <f>Global!C26</f>
        <v>37</v>
      </c>
      <c r="D26" s="290" t="str">
        <f>Global!D26</f>
        <v>Polonia (Poland)</v>
      </c>
      <c r="E26" s="291">
        <v>1</v>
      </c>
      <c r="F26" s="292" t="s">
        <v>4</v>
      </c>
      <c r="G26" s="291">
        <v>2</v>
      </c>
      <c r="H26" s="293" t="str">
        <f>Global!H26</f>
        <v>Argentina</v>
      </c>
      <c r="I26" s="283" t="str">
        <f t="shared" si="5"/>
        <v>V</v>
      </c>
      <c r="J26" s="284"/>
      <c r="K26" s="285">
        <f>IF(Global!E26="","",Global!E26)</f>
        <v>0</v>
      </c>
      <c r="L26" s="285">
        <f>IF(Global!G26="","",Global!G26)</f>
        <v>2</v>
      </c>
      <c r="M26" s="296" t="str">
        <f t="shared" si="1"/>
        <v>V</v>
      </c>
      <c r="N26" s="287">
        <f t="shared" si="6"/>
        <v>1</v>
      </c>
      <c r="O26" s="166"/>
      <c r="P26" s="166"/>
      <c r="Q26" s="166"/>
      <c r="R26" s="166"/>
      <c r="S26" s="166"/>
    </row>
    <row r="27" spans="1:19" s="158" customFormat="1" ht="30.95" customHeight="1" thickBot="1" x14ac:dyDescent="0.25">
      <c r="A27" s="276">
        <f>Global!A27</f>
        <v>44895</v>
      </c>
      <c r="B27" s="306">
        <f>Global!B27</f>
        <v>0.54166666666666663</v>
      </c>
      <c r="C27" s="289">
        <f>Global!C27</f>
        <v>38</v>
      </c>
      <c r="D27" s="290" t="str">
        <f>Global!D27</f>
        <v>A. Saudita (Saudi A.)</v>
      </c>
      <c r="E27" s="291">
        <v>0</v>
      </c>
      <c r="F27" s="292" t="s">
        <v>4</v>
      </c>
      <c r="G27" s="291">
        <v>1</v>
      </c>
      <c r="H27" s="293" t="str">
        <f>Global!H27</f>
        <v>México</v>
      </c>
      <c r="I27" s="283" t="str">
        <f t="shared" si="5"/>
        <v>V</v>
      </c>
      <c r="J27" s="284"/>
      <c r="K27" s="285">
        <f>IF(Global!E27="","",Global!E27)</f>
        <v>1</v>
      </c>
      <c r="L27" s="285">
        <f>IF(Global!G27="","",Global!G27)</f>
        <v>2</v>
      </c>
      <c r="M27" s="296" t="str">
        <f t="shared" si="1"/>
        <v>V</v>
      </c>
      <c r="N27" s="287">
        <f t="shared" si="6"/>
        <v>2</v>
      </c>
      <c r="O27" s="166"/>
      <c r="P27" s="166"/>
      <c r="Q27" s="166"/>
      <c r="R27" s="166"/>
      <c r="S27" s="166"/>
    </row>
    <row r="28" spans="1:19" s="158" customFormat="1" ht="17.25" customHeight="1" thickBot="1" x14ac:dyDescent="0.25">
      <c r="A28" s="297" t="str">
        <f>Global!A28</f>
        <v>GRUPO D (Group D )</v>
      </c>
      <c r="B28" s="298"/>
      <c r="C28" s="299"/>
      <c r="D28" s="298"/>
      <c r="E28" s="300"/>
      <c r="F28" s="298"/>
      <c r="G28" s="300"/>
      <c r="H28" s="298"/>
      <c r="I28" s="301"/>
      <c r="J28" s="117"/>
      <c r="K28" s="302"/>
      <c r="L28" s="302"/>
      <c r="M28" s="303" t="str">
        <f t="shared" si="1"/>
        <v/>
      </c>
      <c r="N28" s="304"/>
      <c r="O28" s="166"/>
      <c r="P28" s="166"/>
      <c r="Q28" s="166"/>
      <c r="R28" s="166"/>
      <c r="S28" s="166"/>
    </row>
    <row r="29" spans="1:19" s="158" customFormat="1" ht="30.95" customHeight="1" thickBot="1" x14ac:dyDescent="0.25">
      <c r="A29" s="276">
        <f>Global!A29</f>
        <v>44887</v>
      </c>
      <c r="B29" s="305">
        <f>Global!B29</f>
        <v>0.54166666666666663</v>
      </c>
      <c r="C29" s="278">
        <f>Global!C29</f>
        <v>7</v>
      </c>
      <c r="D29" s="279" t="str">
        <f>Global!D29</f>
        <v>Francia (France)</v>
      </c>
      <c r="E29" s="280">
        <v>3</v>
      </c>
      <c r="F29" s="281" t="s">
        <v>4</v>
      </c>
      <c r="G29" s="280">
        <v>1</v>
      </c>
      <c r="H29" s="282" t="str">
        <f>Global!H29</f>
        <v>Australia</v>
      </c>
      <c r="I29" s="283" t="str">
        <f t="shared" ref="I29:I34" si="7">IF(OR(E29="",G29=""),"",IF(E29&gt;G29,"L",IF(G29&gt;E29,"V","E")))</f>
        <v>L</v>
      </c>
      <c r="J29" s="284"/>
      <c r="K29" s="285">
        <f>IF(Global!E29="","",Global!E29)</f>
        <v>4</v>
      </c>
      <c r="L29" s="285">
        <f>IF(Global!G29="","",Global!G29)</f>
        <v>1</v>
      </c>
      <c r="M29" s="296" t="str">
        <f t="shared" si="1"/>
        <v>L</v>
      </c>
      <c r="N29" s="287">
        <f t="shared" ref="N29:N34" si="8">IF(M29="","",IF(AND(E29=K29,L29=G29),GPOSPuntosPorMarcador,0)+IF(M29=I29,GPOSPuntosPorGanador,0)+IF(E29-G29=K29-L29,GPOSPuntosPorDiferencia,0))</f>
        <v>1</v>
      </c>
      <c r="O29" s="166"/>
      <c r="P29" s="166"/>
      <c r="Q29" s="166"/>
      <c r="R29" s="166"/>
      <c r="S29" s="166"/>
    </row>
    <row r="30" spans="1:19" s="158" customFormat="1" ht="30.95" customHeight="1" thickBot="1" x14ac:dyDescent="0.25">
      <c r="A30" s="276">
        <f>Global!A30</f>
        <v>44887</v>
      </c>
      <c r="B30" s="306">
        <f>Global!B30</f>
        <v>0.29166666666666669</v>
      </c>
      <c r="C30" s="289">
        <f>Global!C30</f>
        <v>8</v>
      </c>
      <c r="D30" s="290" t="str">
        <f>Global!D30</f>
        <v>Dinamarca (Denmark)</v>
      </c>
      <c r="E30" s="291">
        <v>2</v>
      </c>
      <c r="F30" s="292" t="s">
        <v>4</v>
      </c>
      <c r="G30" s="291">
        <v>1</v>
      </c>
      <c r="H30" s="293" t="str">
        <f>Global!H30</f>
        <v>Túnez (Tunisia)</v>
      </c>
      <c r="I30" s="283" t="str">
        <f t="shared" si="7"/>
        <v>L</v>
      </c>
      <c r="J30" s="284"/>
      <c r="K30" s="285">
        <f>IF(Global!E30="","",Global!E30)</f>
        <v>0</v>
      </c>
      <c r="L30" s="285">
        <f>IF(Global!G30="","",Global!G30)</f>
        <v>0</v>
      </c>
      <c r="M30" s="296" t="str">
        <f t="shared" si="1"/>
        <v>E</v>
      </c>
      <c r="N30" s="287">
        <f t="shared" si="8"/>
        <v>0</v>
      </c>
      <c r="O30" s="166"/>
      <c r="P30" s="166"/>
      <c r="Q30" s="166"/>
      <c r="R30" s="166"/>
      <c r="S30" s="166"/>
    </row>
    <row r="31" spans="1:19" s="158" customFormat="1" ht="30.95" customHeight="1" thickBot="1" x14ac:dyDescent="0.25">
      <c r="A31" s="276">
        <f>Global!A31</f>
        <v>44891</v>
      </c>
      <c r="B31" s="306">
        <f>Global!B31</f>
        <v>0.41666666666666669</v>
      </c>
      <c r="C31" s="289">
        <f>Global!C31</f>
        <v>21</v>
      </c>
      <c r="D31" s="290" t="str">
        <f>Global!D31</f>
        <v>Francia (France)</v>
      </c>
      <c r="E31" s="291">
        <v>2</v>
      </c>
      <c r="F31" s="292" t="s">
        <v>4</v>
      </c>
      <c r="G31" s="291">
        <v>1</v>
      </c>
      <c r="H31" s="293" t="str">
        <f>Global!H31</f>
        <v>Dinamarca (Denmark)</v>
      </c>
      <c r="I31" s="283" t="str">
        <f t="shared" si="7"/>
        <v>L</v>
      </c>
      <c r="J31" s="284"/>
      <c r="K31" s="285">
        <f>IF(Global!E31="","",Global!E31)</f>
        <v>2</v>
      </c>
      <c r="L31" s="285">
        <f>IF(Global!G31="","",Global!G31)</f>
        <v>1</v>
      </c>
      <c r="M31" s="296" t="str">
        <f t="shared" si="1"/>
        <v>L</v>
      </c>
      <c r="N31" s="287">
        <f t="shared" si="8"/>
        <v>3</v>
      </c>
      <c r="O31" s="166"/>
      <c r="P31" s="166"/>
      <c r="Q31" s="166"/>
      <c r="R31" s="166"/>
      <c r="S31" s="166"/>
    </row>
    <row r="32" spans="1:19" s="158" customFormat="1" ht="30.95" customHeight="1" thickBot="1" x14ac:dyDescent="0.25">
      <c r="A32" s="276">
        <f>Global!A32</f>
        <v>44891</v>
      </c>
      <c r="B32" s="306">
        <f>Global!B32</f>
        <v>0.16666666666666666</v>
      </c>
      <c r="C32" s="289">
        <f>Global!C32</f>
        <v>24</v>
      </c>
      <c r="D32" s="290" t="str">
        <f>Global!D32</f>
        <v>Túnez (Tunisia)</v>
      </c>
      <c r="E32" s="291">
        <v>2</v>
      </c>
      <c r="F32" s="292" t="s">
        <v>4</v>
      </c>
      <c r="G32" s="291">
        <v>2</v>
      </c>
      <c r="H32" s="293" t="str">
        <f>Global!H32</f>
        <v>Australia</v>
      </c>
      <c r="I32" s="283" t="str">
        <f t="shared" si="7"/>
        <v>E</v>
      </c>
      <c r="J32" s="284"/>
      <c r="K32" s="285">
        <f>IF(Global!E32="","",Global!E32)</f>
        <v>0</v>
      </c>
      <c r="L32" s="285">
        <f>IF(Global!G32="","",Global!G32)</f>
        <v>1</v>
      </c>
      <c r="M32" s="296" t="str">
        <f t="shared" si="1"/>
        <v>V</v>
      </c>
      <c r="N32" s="287">
        <f t="shared" si="8"/>
        <v>0</v>
      </c>
      <c r="O32" s="166"/>
      <c r="P32" s="166"/>
      <c r="Q32" s="166"/>
      <c r="R32" s="166"/>
      <c r="S32" s="166"/>
    </row>
    <row r="33" spans="1:19" s="158" customFormat="1" ht="30.95" customHeight="1" thickBot="1" x14ac:dyDescent="0.25">
      <c r="A33" s="276">
        <f>Global!A33</f>
        <v>44895</v>
      </c>
      <c r="B33" s="306">
        <f>Global!B33</f>
        <v>0.375</v>
      </c>
      <c r="C33" s="289">
        <f>Global!C33</f>
        <v>39</v>
      </c>
      <c r="D33" s="290" t="str">
        <f>Global!D33</f>
        <v>Túnez (Tunisia)</v>
      </c>
      <c r="E33" s="291">
        <v>1</v>
      </c>
      <c r="F33" s="292" t="s">
        <v>4</v>
      </c>
      <c r="G33" s="291">
        <v>3</v>
      </c>
      <c r="H33" s="293" t="str">
        <f>Global!H33</f>
        <v>Francia (France)</v>
      </c>
      <c r="I33" s="283" t="str">
        <f t="shared" si="7"/>
        <v>V</v>
      </c>
      <c r="J33" s="284"/>
      <c r="K33" s="285">
        <f>IF(Global!E33="","",Global!E33)</f>
        <v>1</v>
      </c>
      <c r="L33" s="285">
        <f>IF(Global!G33="","",Global!G33)</f>
        <v>0</v>
      </c>
      <c r="M33" s="296" t="str">
        <f t="shared" si="1"/>
        <v>L</v>
      </c>
      <c r="N33" s="287">
        <f t="shared" si="8"/>
        <v>0</v>
      </c>
      <c r="O33" s="166"/>
      <c r="P33" s="166"/>
      <c r="Q33" s="166"/>
      <c r="R33" s="166"/>
      <c r="S33" s="166"/>
    </row>
    <row r="34" spans="1:19" s="158" customFormat="1" ht="30.95" customHeight="1" thickBot="1" x14ac:dyDescent="0.25">
      <c r="A34" s="276">
        <f>Global!A34</f>
        <v>44895</v>
      </c>
      <c r="B34" s="306">
        <f>Global!B34</f>
        <v>0.375</v>
      </c>
      <c r="C34" s="289">
        <f>Global!C34</f>
        <v>40</v>
      </c>
      <c r="D34" s="290" t="str">
        <f>Global!D34</f>
        <v>Australia</v>
      </c>
      <c r="E34" s="291">
        <v>1</v>
      </c>
      <c r="F34" s="292" t="s">
        <v>4</v>
      </c>
      <c r="G34" s="291">
        <v>3</v>
      </c>
      <c r="H34" s="293" t="str">
        <f>Global!H34</f>
        <v>Dinamarca (Denmark)</v>
      </c>
      <c r="I34" s="283" t="str">
        <f t="shared" si="7"/>
        <v>V</v>
      </c>
      <c r="J34" s="284"/>
      <c r="K34" s="285">
        <f>IF(Global!E34="","",Global!E34)</f>
        <v>1</v>
      </c>
      <c r="L34" s="285">
        <f>IF(Global!G34="","",Global!G34)</f>
        <v>0</v>
      </c>
      <c r="M34" s="296" t="str">
        <f t="shared" si="1"/>
        <v>L</v>
      </c>
      <c r="N34" s="287">
        <f t="shared" si="8"/>
        <v>0</v>
      </c>
      <c r="O34" s="166"/>
      <c r="P34" s="166"/>
      <c r="Q34" s="166"/>
      <c r="R34" s="166"/>
      <c r="S34" s="166"/>
    </row>
    <row r="35" spans="1:19" s="158" customFormat="1" ht="17.25" customHeight="1" thickBot="1" x14ac:dyDescent="0.25">
      <c r="A35" s="297" t="str">
        <f>Global!A35</f>
        <v>Grupo E  (Group  E)</v>
      </c>
      <c r="B35" s="298"/>
      <c r="C35" s="299"/>
      <c r="D35" s="298"/>
      <c r="E35" s="300"/>
      <c r="F35" s="298"/>
      <c r="G35" s="300"/>
      <c r="H35" s="298"/>
      <c r="I35" s="301"/>
      <c r="J35" s="117"/>
      <c r="K35" s="302"/>
      <c r="L35" s="302"/>
      <c r="M35" s="303" t="str">
        <f t="shared" si="1"/>
        <v/>
      </c>
      <c r="N35" s="304"/>
      <c r="O35" s="166"/>
      <c r="P35" s="166"/>
      <c r="Q35" s="166"/>
      <c r="R35" s="166"/>
      <c r="S35" s="166"/>
    </row>
    <row r="36" spans="1:19" s="158" customFormat="1" ht="30.95" customHeight="1" thickBot="1" x14ac:dyDescent="0.25">
      <c r="A36" s="276">
        <f>Global!A36</f>
        <v>44888</v>
      </c>
      <c r="B36" s="305">
        <f>Global!B36</f>
        <v>0.41666666666666669</v>
      </c>
      <c r="C36" s="278">
        <f>Global!C36</f>
        <v>9</v>
      </c>
      <c r="D36" s="279" t="str">
        <f>Global!D36</f>
        <v>España (Spain)</v>
      </c>
      <c r="E36" s="280">
        <v>3</v>
      </c>
      <c r="F36" s="281" t="s">
        <v>4</v>
      </c>
      <c r="G36" s="280">
        <v>0</v>
      </c>
      <c r="H36" s="282" t="str">
        <f>Global!H36</f>
        <v>Costa Rica</v>
      </c>
      <c r="I36" s="283" t="str">
        <f t="shared" ref="I36:I41" si="9">IF(OR(E36="",G36=""),"",IF(E36&gt;G36,"L",IF(G36&gt;E36,"V","E")))</f>
        <v>L</v>
      </c>
      <c r="J36" s="284"/>
      <c r="K36" s="285">
        <f>IF(Global!E36="","",Global!E36)</f>
        <v>7</v>
      </c>
      <c r="L36" s="285">
        <f>IF(Global!G36="","",Global!G36)</f>
        <v>0</v>
      </c>
      <c r="M36" s="296" t="str">
        <f t="shared" si="1"/>
        <v>L</v>
      </c>
      <c r="N36" s="287">
        <f t="shared" ref="N36:N41" si="10">IF(M36="","",IF(AND(E36=K36,L36=G36),GPOSPuntosPorMarcador,0)+IF(M36=I36,GPOSPuntosPorGanador,0)+IF(E36-G36=K36-L36,GPOSPuntosPorDiferencia,0))</f>
        <v>1</v>
      </c>
      <c r="O36" s="166"/>
      <c r="P36" s="166"/>
      <c r="Q36" s="166"/>
      <c r="R36" s="166"/>
      <c r="S36" s="166"/>
    </row>
    <row r="37" spans="1:19" s="158" customFormat="1" ht="30.95" customHeight="1" thickBot="1" x14ac:dyDescent="0.25">
      <c r="A37" s="276">
        <f>Global!A37</f>
        <v>44888</v>
      </c>
      <c r="B37" s="306">
        <f>Global!B37</f>
        <v>0.29166666666666669</v>
      </c>
      <c r="C37" s="289">
        <f>Global!C37</f>
        <v>10</v>
      </c>
      <c r="D37" s="290" t="str">
        <f>Global!D37</f>
        <v>Alemania (Germany)</v>
      </c>
      <c r="E37" s="291">
        <v>3</v>
      </c>
      <c r="F37" s="292" t="s">
        <v>4</v>
      </c>
      <c r="G37" s="291">
        <v>1</v>
      </c>
      <c r="H37" s="293" t="str">
        <f>Global!H37</f>
        <v>Japón (Japan)</v>
      </c>
      <c r="I37" s="283" t="str">
        <f t="shared" si="9"/>
        <v>L</v>
      </c>
      <c r="J37" s="284"/>
      <c r="K37" s="285">
        <f>IF(Global!E37="","",Global!E37)</f>
        <v>1</v>
      </c>
      <c r="L37" s="285">
        <f>IF(Global!G37="","",Global!G37)</f>
        <v>2</v>
      </c>
      <c r="M37" s="296" t="str">
        <f t="shared" si="1"/>
        <v>V</v>
      </c>
      <c r="N37" s="287">
        <f t="shared" si="10"/>
        <v>0</v>
      </c>
      <c r="O37" s="166"/>
      <c r="P37" s="166"/>
      <c r="Q37" s="166"/>
      <c r="R37" s="166"/>
      <c r="S37" s="166"/>
    </row>
    <row r="38" spans="1:19" s="158" customFormat="1" ht="30.95" customHeight="1" thickBot="1" x14ac:dyDescent="0.25">
      <c r="A38" s="276">
        <f>Global!A38</f>
        <v>44892</v>
      </c>
      <c r="B38" s="306">
        <f>Global!B38</f>
        <v>0.54166666666666663</v>
      </c>
      <c r="C38" s="289">
        <f>Global!C38</f>
        <v>25</v>
      </c>
      <c r="D38" s="290" t="str">
        <f>Global!D38</f>
        <v>España (Spain)</v>
      </c>
      <c r="E38" s="291">
        <v>2</v>
      </c>
      <c r="F38" s="292" t="s">
        <v>4</v>
      </c>
      <c r="G38" s="291">
        <v>2</v>
      </c>
      <c r="H38" s="293" t="str">
        <f>Global!H38</f>
        <v>Alemania (Germany)</v>
      </c>
      <c r="I38" s="283" t="str">
        <f t="shared" si="9"/>
        <v>E</v>
      </c>
      <c r="J38" s="284"/>
      <c r="K38" s="285">
        <f>IF(Global!E38="","",Global!E38)</f>
        <v>1</v>
      </c>
      <c r="L38" s="285">
        <f>IF(Global!G38="","",Global!G38)</f>
        <v>1</v>
      </c>
      <c r="M38" s="296" t="str">
        <f t="shared" si="1"/>
        <v>E</v>
      </c>
      <c r="N38" s="287">
        <f t="shared" si="10"/>
        <v>2</v>
      </c>
      <c r="O38" s="166"/>
      <c r="P38" s="166"/>
      <c r="Q38" s="166"/>
      <c r="R38" s="166"/>
      <c r="S38" s="166"/>
    </row>
    <row r="39" spans="1:19" s="158" customFormat="1" ht="30.95" customHeight="1" thickBot="1" x14ac:dyDescent="0.25">
      <c r="A39" s="276">
        <f>Global!A39</f>
        <v>44892</v>
      </c>
      <c r="B39" s="306">
        <f>Global!B39</f>
        <v>0.16666666666666666</v>
      </c>
      <c r="C39" s="289">
        <f>Global!C39</f>
        <v>26</v>
      </c>
      <c r="D39" s="290" t="str">
        <f>Global!D39</f>
        <v>Japón (Japan)</v>
      </c>
      <c r="E39" s="280">
        <v>2</v>
      </c>
      <c r="F39" s="292" t="s">
        <v>4</v>
      </c>
      <c r="G39" s="280">
        <v>2</v>
      </c>
      <c r="H39" s="293" t="str">
        <f>Global!H39</f>
        <v>Costa Rica</v>
      </c>
      <c r="I39" s="283" t="str">
        <f t="shared" si="9"/>
        <v>E</v>
      </c>
      <c r="J39" s="284"/>
      <c r="K39" s="285">
        <f>IF(Global!E39="","",Global!E39)</f>
        <v>0</v>
      </c>
      <c r="L39" s="285">
        <f>IF(Global!G39="","",Global!G39)</f>
        <v>1</v>
      </c>
      <c r="M39" s="296" t="str">
        <f t="shared" si="1"/>
        <v>V</v>
      </c>
      <c r="N39" s="287">
        <f t="shared" si="10"/>
        <v>0</v>
      </c>
      <c r="O39" s="166"/>
      <c r="P39" s="166"/>
      <c r="Q39" s="166"/>
      <c r="R39" s="166"/>
      <c r="S39" s="166"/>
    </row>
    <row r="40" spans="1:19" s="158" customFormat="1" ht="30.95" customHeight="1" thickBot="1" x14ac:dyDescent="0.25">
      <c r="A40" s="276">
        <f>Global!A40</f>
        <v>44896</v>
      </c>
      <c r="B40" s="306">
        <f>Global!B40</f>
        <v>0.54166666666666663</v>
      </c>
      <c r="C40" s="289">
        <f>Global!C40</f>
        <v>43</v>
      </c>
      <c r="D40" s="290" t="str">
        <f>Global!D40</f>
        <v>Japón (Japan)</v>
      </c>
      <c r="E40" s="307">
        <v>1</v>
      </c>
      <c r="F40" s="292" t="s">
        <v>4</v>
      </c>
      <c r="G40" s="307">
        <v>3</v>
      </c>
      <c r="H40" s="293" t="str">
        <f>Global!H40</f>
        <v>España (Spain)</v>
      </c>
      <c r="I40" s="283" t="str">
        <f t="shared" si="9"/>
        <v>V</v>
      </c>
      <c r="J40" s="284"/>
      <c r="K40" s="285">
        <f>IF(Global!E40="","",Global!E40)</f>
        <v>2</v>
      </c>
      <c r="L40" s="285">
        <f>IF(Global!G40="","",Global!G40)</f>
        <v>1</v>
      </c>
      <c r="M40" s="296" t="str">
        <f t="shared" si="1"/>
        <v>L</v>
      </c>
      <c r="N40" s="287">
        <f t="shared" si="10"/>
        <v>0</v>
      </c>
      <c r="O40" s="166"/>
      <c r="P40" s="166"/>
      <c r="Q40" s="166"/>
      <c r="R40" s="166"/>
      <c r="S40" s="166"/>
    </row>
    <row r="41" spans="1:19" s="158" customFormat="1" ht="30.95" customHeight="1" thickBot="1" x14ac:dyDescent="0.25">
      <c r="A41" s="276">
        <f>Global!A41</f>
        <v>44896</v>
      </c>
      <c r="B41" s="306">
        <f>Global!B41</f>
        <v>0.54166666666666663</v>
      </c>
      <c r="C41" s="289">
        <f>Global!C41</f>
        <v>44</v>
      </c>
      <c r="D41" s="290" t="str">
        <f>Global!D41</f>
        <v>Costa Rica</v>
      </c>
      <c r="E41" s="280">
        <v>1</v>
      </c>
      <c r="F41" s="292" t="s">
        <v>4</v>
      </c>
      <c r="G41" s="280">
        <v>2</v>
      </c>
      <c r="H41" s="293" t="str">
        <f>Global!H41</f>
        <v>Alemania (Germany)</v>
      </c>
      <c r="I41" s="283" t="str">
        <f t="shared" si="9"/>
        <v>V</v>
      </c>
      <c r="J41" s="284"/>
      <c r="K41" s="285">
        <f>IF(Global!E41="","",Global!E41)</f>
        <v>2</v>
      </c>
      <c r="L41" s="285">
        <f>IF(Global!G41="","",Global!G41)</f>
        <v>4</v>
      </c>
      <c r="M41" s="296" t="str">
        <f t="shared" si="1"/>
        <v>V</v>
      </c>
      <c r="N41" s="287">
        <f t="shared" si="10"/>
        <v>1</v>
      </c>
      <c r="O41" s="166"/>
      <c r="P41" s="166"/>
      <c r="Q41" s="166"/>
      <c r="R41" s="166"/>
      <c r="S41" s="166"/>
    </row>
    <row r="42" spans="1:19" s="158" customFormat="1" ht="17.25" customHeight="1" thickBot="1" x14ac:dyDescent="0.25">
      <c r="A42" s="297" t="str">
        <f>Global!A42</f>
        <v>GRUPO F (Group F )</v>
      </c>
      <c r="B42" s="298"/>
      <c r="C42" s="299"/>
      <c r="D42" s="298"/>
      <c r="E42" s="300"/>
      <c r="F42" s="298"/>
      <c r="G42" s="300"/>
      <c r="H42" s="298"/>
      <c r="I42" s="301"/>
      <c r="J42" s="117"/>
      <c r="K42" s="302"/>
      <c r="L42" s="302"/>
      <c r="M42" s="303" t="str">
        <f t="shared" si="1"/>
        <v/>
      </c>
      <c r="N42" s="304"/>
      <c r="O42" s="166"/>
      <c r="P42" s="166"/>
      <c r="Q42" s="166"/>
      <c r="R42" s="166"/>
      <c r="S42" s="166"/>
    </row>
    <row r="43" spans="1:19" s="158" customFormat="1" ht="30.95" customHeight="1" thickBot="1" x14ac:dyDescent="0.25">
      <c r="A43" s="276">
        <f>Global!A43</f>
        <v>44888</v>
      </c>
      <c r="B43" s="305">
        <f>Global!B43</f>
        <v>0.54166666666666663</v>
      </c>
      <c r="C43" s="278">
        <f>Global!C43</f>
        <v>11</v>
      </c>
      <c r="D43" s="279" t="str">
        <f>Global!D43</f>
        <v>Bélgica (Belgium)</v>
      </c>
      <c r="E43" s="280">
        <v>2</v>
      </c>
      <c r="F43" s="281" t="s">
        <v>4</v>
      </c>
      <c r="G43" s="280">
        <v>0</v>
      </c>
      <c r="H43" s="282" t="str">
        <f>Global!H43</f>
        <v>Canada</v>
      </c>
      <c r="I43" s="283" t="str">
        <f t="shared" ref="I43:I48" si="11">IF(OR(E43="",G43=""),"",IF(E43&gt;G43,"L",IF(G43&gt;E43,"V","E")))</f>
        <v>L</v>
      </c>
      <c r="J43" s="284"/>
      <c r="K43" s="285">
        <f>IF(Global!E43="","",Global!E43)</f>
        <v>1</v>
      </c>
      <c r="L43" s="285">
        <f>IF(Global!G43="","",Global!G43)</f>
        <v>0</v>
      </c>
      <c r="M43" s="296" t="str">
        <f t="shared" si="1"/>
        <v>L</v>
      </c>
      <c r="N43" s="287">
        <f t="shared" ref="N43:N48" si="12">IF(M43="","",IF(AND(E43=K43,L43=G43),GPOSPuntosPorMarcador,0)+IF(M43=I43,GPOSPuntosPorGanador,0)+IF(E43-G43=K43-L43,GPOSPuntosPorDiferencia,0))</f>
        <v>1</v>
      </c>
      <c r="O43" s="166"/>
      <c r="P43" s="166"/>
      <c r="Q43" s="166"/>
      <c r="R43" s="166"/>
      <c r="S43" s="166"/>
    </row>
    <row r="44" spans="1:19" s="158" customFormat="1" ht="30.95" customHeight="1" thickBot="1" x14ac:dyDescent="0.25">
      <c r="A44" s="276">
        <f>Global!A44</f>
        <v>44888</v>
      </c>
      <c r="B44" s="306">
        <f>Global!B44</f>
        <v>0.16666666666666666</v>
      </c>
      <c r="C44" s="289">
        <f>Global!C44</f>
        <v>12</v>
      </c>
      <c r="D44" s="290" t="str">
        <f>Global!D44</f>
        <v>Marruecos (Morocco)</v>
      </c>
      <c r="E44" s="291">
        <v>1</v>
      </c>
      <c r="F44" s="292" t="s">
        <v>4</v>
      </c>
      <c r="G44" s="291">
        <v>3</v>
      </c>
      <c r="H44" s="293" t="str">
        <f>Global!H44</f>
        <v>Croacia</v>
      </c>
      <c r="I44" s="283" t="str">
        <f t="shared" si="11"/>
        <v>V</v>
      </c>
      <c r="J44" s="284"/>
      <c r="K44" s="285">
        <f>IF(Global!E44="","",Global!E44)</f>
        <v>0</v>
      </c>
      <c r="L44" s="285">
        <f>IF(Global!G44="","",Global!G44)</f>
        <v>0</v>
      </c>
      <c r="M44" s="296" t="str">
        <f t="shared" si="1"/>
        <v>E</v>
      </c>
      <c r="N44" s="287">
        <f t="shared" si="12"/>
        <v>0</v>
      </c>
      <c r="O44" s="166"/>
      <c r="P44" s="166"/>
      <c r="Q44" s="166"/>
      <c r="R44" s="166"/>
      <c r="S44" s="166"/>
    </row>
    <row r="45" spans="1:19" s="158" customFormat="1" ht="30.95" customHeight="1" thickBot="1" x14ac:dyDescent="0.25">
      <c r="A45" s="276">
        <f>Global!A45</f>
        <v>44892</v>
      </c>
      <c r="B45" s="306">
        <f>Global!B45</f>
        <v>0.29166666666666669</v>
      </c>
      <c r="C45" s="289">
        <f>Global!C45</f>
        <v>27</v>
      </c>
      <c r="D45" s="290" t="str">
        <f>Global!D45</f>
        <v>Bélgica (Belgium)</v>
      </c>
      <c r="E45" s="291">
        <v>3</v>
      </c>
      <c r="F45" s="292" t="s">
        <v>4</v>
      </c>
      <c r="G45" s="291">
        <v>1</v>
      </c>
      <c r="H45" s="293" t="str">
        <f>Global!H45</f>
        <v>Marruecos (Morocco)</v>
      </c>
      <c r="I45" s="283" t="str">
        <f t="shared" si="11"/>
        <v>L</v>
      </c>
      <c r="J45" s="284"/>
      <c r="K45" s="285">
        <f>IF(Global!E45="","",Global!E45)</f>
        <v>0</v>
      </c>
      <c r="L45" s="285">
        <f>IF(Global!G45="","",Global!G45)</f>
        <v>2</v>
      </c>
      <c r="M45" s="296" t="str">
        <f t="shared" si="1"/>
        <v>V</v>
      </c>
      <c r="N45" s="287">
        <f t="shared" si="12"/>
        <v>0</v>
      </c>
      <c r="O45" s="166"/>
      <c r="P45" s="166"/>
      <c r="Q45" s="166"/>
      <c r="R45" s="166"/>
      <c r="S45" s="166"/>
    </row>
    <row r="46" spans="1:19" s="158" customFormat="1" ht="30.95" customHeight="1" thickBot="1" x14ac:dyDescent="0.25">
      <c r="A46" s="276">
        <f>Global!A46</f>
        <v>44892</v>
      </c>
      <c r="B46" s="306">
        <f>Global!B46</f>
        <v>0.41666666666666669</v>
      </c>
      <c r="C46" s="289">
        <f>Global!C46</f>
        <v>28</v>
      </c>
      <c r="D46" s="290" t="str">
        <f>Global!D46</f>
        <v>Croacia</v>
      </c>
      <c r="E46" s="291">
        <v>3</v>
      </c>
      <c r="F46" s="292" t="s">
        <v>4</v>
      </c>
      <c r="G46" s="291">
        <v>0</v>
      </c>
      <c r="H46" s="293" t="str">
        <f>Global!H46</f>
        <v>Canada</v>
      </c>
      <c r="I46" s="283" t="str">
        <f t="shared" si="11"/>
        <v>L</v>
      </c>
      <c r="J46" s="284"/>
      <c r="K46" s="285">
        <f>IF(Global!E46="","",Global!E46)</f>
        <v>4</v>
      </c>
      <c r="L46" s="285">
        <f>IF(Global!G46="","",Global!G46)</f>
        <v>1</v>
      </c>
      <c r="M46" s="296" t="str">
        <f t="shared" si="1"/>
        <v>L</v>
      </c>
      <c r="N46" s="287">
        <f t="shared" si="12"/>
        <v>2</v>
      </c>
      <c r="O46" s="166"/>
      <c r="P46" s="166"/>
      <c r="Q46" s="166"/>
      <c r="R46" s="166"/>
      <c r="S46" s="166"/>
    </row>
    <row r="47" spans="1:19" s="158" customFormat="1" ht="30.95" customHeight="1" thickBot="1" x14ac:dyDescent="0.25">
      <c r="A47" s="276">
        <f>Global!A47</f>
        <v>44896</v>
      </c>
      <c r="B47" s="306">
        <f>Global!B47</f>
        <v>0.375</v>
      </c>
      <c r="C47" s="289">
        <f>Global!C47</f>
        <v>41</v>
      </c>
      <c r="D47" s="290" t="str">
        <f>Global!D47</f>
        <v>Croacia</v>
      </c>
      <c r="E47" s="291">
        <v>2</v>
      </c>
      <c r="F47" s="292" t="s">
        <v>4</v>
      </c>
      <c r="G47" s="291">
        <v>2</v>
      </c>
      <c r="H47" s="293" t="str">
        <f>Global!H47</f>
        <v>Bélgica (Belgium)</v>
      </c>
      <c r="I47" s="283" t="str">
        <f t="shared" si="11"/>
        <v>E</v>
      </c>
      <c r="J47" s="284"/>
      <c r="K47" s="285">
        <f>IF(Global!E47="","",Global!E47)</f>
        <v>0</v>
      </c>
      <c r="L47" s="285">
        <f>IF(Global!G47="","",Global!G47)</f>
        <v>0</v>
      </c>
      <c r="M47" s="296" t="str">
        <f t="shared" si="1"/>
        <v>E</v>
      </c>
      <c r="N47" s="287">
        <f t="shared" si="12"/>
        <v>2</v>
      </c>
      <c r="O47" s="166"/>
      <c r="P47" s="166"/>
      <c r="Q47" s="166"/>
      <c r="R47" s="166"/>
      <c r="S47" s="166"/>
    </row>
    <row r="48" spans="1:19" s="158" customFormat="1" ht="30.95" customHeight="1" thickBot="1" x14ac:dyDescent="0.25">
      <c r="A48" s="276">
        <f>Global!A48</f>
        <v>44896</v>
      </c>
      <c r="B48" s="306">
        <f>Global!B48</f>
        <v>0.375</v>
      </c>
      <c r="C48" s="289">
        <f>Global!C48</f>
        <v>42</v>
      </c>
      <c r="D48" s="308" t="str">
        <f>Global!D48</f>
        <v>Canada</v>
      </c>
      <c r="E48" s="291">
        <v>2</v>
      </c>
      <c r="F48" s="309" t="s">
        <v>4</v>
      </c>
      <c r="G48" s="291">
        <v>2</v>
      </c>
      <c r="H48" s="310" t="str">
        <f>Global!H48</f>
        <v>Marruecos (Morocco)</v>
      </c>
      <c r="I48" s="283" t="str">
        <f t="shared" si="11"/>
        <v>E</v>
      </c>
      <c r="J48" s="311"/>
      <c r="K48" s="285">
        <f>IF(Global!E48="","",Global!E48)</f>
        <v>1</v>
      </c>
      <c r="L48" s="285">
        <f>IF(Global!G48="","",Global!G48)</f>
        <v>2</v>
      </c>
      <c r="M48" s="286" t="str">
        <f t="shared" si="1"/>
        <v>V</v>
      </c>
      <c r="N48" s="287">
        <f t="shared" si="12"/>
        <v>0</v>
      </c>
      <c r="O48" s="166"/>
      <c r="P48" s="166"/>
      <c r="Q48" s="166"/>
      <c r="R48" s="166"/>
      <c r="S48" s="166"/>
    </row>
    <row r="49" spans="1:19" s="158" customFormat="1" ht="17.25" customHeight="1" thickBot="1" x14ac:dyDescent="0.25">
      <c r="A49" s="297" t="str">
        <f>Global!A49</f>
        <v>GRUPO G (Group  G)</v>
      </c>
      <c r="B49" s="298"/>
      <c r="C49" s="299"/>
      <c r="D49" s="298"/>
      <c r="E49" s="300"/>
      <c r="F49" s="298"/>
      <c r="G49" s="300"/>
      <c r="H49" s="298"/>
      <c r="I49" s="301"/>
      <c r="J49" s="117"/>
      <c r="K49" s="302"/>
      <c r="L49" s="302"/>
      <c r="M49" s="303" t="str">
        <f t="shared" si="1"/>
        <v/>
      </c>
      <c r="N49" s="304"/>
      <c r="O49" s="166"/>
      <c r="P49" s="166"/>
      <c r="Q49" s="166"/>
      <c r="R49" s="166"/>
      <c r="S49" s="166"/>
    </row>
    <row r="50" spans="1:19" s="158" customFormat="1" ht="30.95" customHeight="1" thickBot="1" x14ac:dyDescent="0.25">
      <c r="A50" s="276">
        <f>Global!A50</f>
        <v>44889</v>
      </c>
      <c r="B50" s="305">
        <f>Global!B50</f>
        <v>0.54166666666666663</v>
      </c>
      <c r="C50" s="278">
        <f>Global!C50</f>
        <v>13</v>
      </c>
      <c r="D50" s="279" t="str">
        <f>Global!D50</f>
        <v>Brasil (Brazil)</v>
      </c>
      <c r="E50" s="280">
        <v>3</v>
      </c>
      <c r="F50" s="281" t="s">
        <v>4</v>
      </c>
      <c r="G50" s="280">
        <v>1</v>
      </c>
      <c r="H50" s="282" t="str">
        <f>Global!H50</f>
        <v>Serbia</v>
      </c>
      <c r="I50" s="283" t="str">
        <f t="shared" ref="I50:I55" si="13">IF(OR(E50="",G50=""),"",IF(E50&gt;G50,"L",IF(G50&gt;E50,"V","E")))</f>
        <v>L</v>
      </c>
      <c r="J50" s="284"/>
      <c r="K50" s="285">
        <f>IF(Global!E50="","",Global!E50)</f>
        <v>2</v>
      </c>
      <c r="L50" s="285">
        <f>IF(Global!G50="","",Global!G50)</f>
        <v>0</v>
      </c>
      <c r="M50" s="296" t="str">
        <f t="shared" si="1"/>
        <v>L</v>
      </c>
      <c r="N50" s="287">
        <f t="shared" ref="N50:N55" si="14">IF(M50="","",IF(AND(E50=K50,L50=G50),GPOSPuntosPorMarcador,0)+IF(M50=I50,GPOSPuntosPorGanador,0)+IF(E50-G50=K50-L50,GPOSPuntosPorDiferencia,0))</f>
        <v>2</v>
      </c>
      <c r="O50" s="166"/>
      <c r="P50" s="166"/>
      <c r="Q50" s="166"/>
      <c r="R50" s="166"/>
      <c r="S50" s="166"/>
    </row>
    <row r="51" spans="1:19" s="158" customFormat="1" ht="30.95" customHeight="1" thickBot="1" x14ac:dyDescent="0.25">
      <c r="A51" s="276">
        <f>Global!A51</f>
        <v>44889</v>
      </c>
      <c r="B51" s="306">
        <f>Global!B51</f>
        <v>0.16666666666666666</v>
      </c>
      <c r="C51" s="289">
        <f>Global!C51</f>
        <v>14</v>
      </c>
      <c r="D51" s="290" t="str">
        <f>Global!D51</f>
        <v>Suiza (Switzerland)</v>
      </c>
      <c r="E51" s="291">
        <v>2</v>
      </c>
      <c r="F51" s="292" t="s">
        <v>4</v>
      </c>
      <c r="G51" s="291">
        <v>1</v>
      </c>
      <c r="H51" s="293" t="str">
        <f>Global!H51</f>
        <v>Camerún (Cameroon)</v>
      </c>
      <c r="I51" s="283" t="str">
        <f t="shared" si="13"/>
        <v>L</v>
      </c>
      <c r="J51" s="284"/>
      <c r="K51" s="285">
        <f>IF(Global!E51="","",Global!E51)</f>
        <v>1</v>
      </c>
      <c r="L51" s="285">
        <f>IF(Global!G51="","",Global!G51)</f>
        <v>0</v>
      </c>
      <c r="M51" s="296" t="str">
        <f t="shared" si="1"/>
        <v>L</v>
      </c>
      <c r="N51" s="287">
        <f t="shared" si="14"/>
        <v>2</v>
      </c>
      <c r="O51" s="166"/>
      <c r="P51" s="166"/>
      <c r="Q51" s="166"/>
      <c r="R51" s="166"/>
      <c r="S51" s="166"/>
    </row>
    <row r="52" spans="1:19" s="158" customFormat="1" ht="30.95" customHeight="1" thickBot="1" x14ac:dyDescent="0.25">
      <c r="A52" s="276">
        <f>Global!A52</f>
        <v>44893</v>
      </c>
      <c r="B52" s="306">
        <f>Global!B52</f>
        <v>0.41666666666666669</v>
      </c>
      <c r="C52" s="289">
        <f>Global!C52</f>
        <v>29</v>
      </c>
      <c r="D52" s="290" t="str">
        <f>Global!D52</f>
        <v>Brasil (Brazil)</v>
      </c>
      <c r="E52" s="291">
        <v>3</v>
      </c>
      <c r="F52" s="292" t="s">
        <v>4</v>
      </c>
      <c r="G52" s="291">
        <v>1</v>
      </c>
      <c r="H52" s="293" t="str">
        <f>Global!H52</f>
        <v>Suiza (Switzerland)</v>
      </c>
      <c r="I52" s="283" t="str">
        <f t="shared" si="13"/>
        <v>L</v>
      </c>
      <c r="J52" s="284"/>
      <c r="K52" s="285">
        <f>IF(Global!E52="","",Global!E52)</f>
        <v>1</v>
      </c>
      <c r="L52" s="285">
        <f>IF(Global!G52="","",Global!G52)</f>
        <v>0</v>
      </c>
      <c r="M52" s="296" t="str">
        <f t="shared" si="1"/>
        <v>L</v>
      </c>
      <c r="N52" s="287">
        <f t="shared" si="14"/>
        <v>1</v>
      </c>
      <c r="O52" s="166"/>
      <c r="P52" s="166"/>
      <c r="Q52" s="166"/>
      <c r="R52" s="166"/>
      <c r="S52" s="166"/>
    </row>
    <row r="53" spans="1:19" s="158" customFormat="1" ht="30.95" customHeight="1" thickBot="1" x14ac:dyDescent="0.25">
      <c r="A53" s="276">
        <f>Global!A53</f>
        <v>44893</v>
      </c>
      <c r="B53" s="306">
        <f>Global!B53</f>
        <v>0.16666666666666666</v>
      </c>
      <c r="C53" s="289">
        <f>Global!C53</f>
        <v>30</v>
      </c>
      <c r="D53" s="290" t="str">
        <f>Global!D53</f>
        <v>Camerún (Cameroon)</v>
      </c>
      <c r="E53" s="291">
        <v>0</v>
      </c>
      <c r="F53" s="292" t="s">
        <v>4</v>
      </c>
      <c r="G53" s="291">
        <v>2</v>
      </c>
      <c r="H53" s="293" t="str">
        <f>Global!H53</f>
        <v>Serbia</v>
      </c>
      <c r="I53" s="283" t="str">
        <f t="shared" si="13"/>
        <v>V</v>
      </c>
      <c r="J53" s="284"/>
      <c r="K53" s="285">
        <f>IF(Global!E53="","",Global!E53)</f>
        <v>3</v>
      </c>
      <c r="L53" s="285">
        <f>IF(Global!G53="","",Global!G53)</f>
        <v>3</v>
      </c>
      <c r="M53" s="296" t="str">
        <f t="shared" si="1"/>
        <v>E</v>
      </c>
      <c r="N53" s="287">
        <f t="shared" si="14"/>
        <v>0</v>
      </c>
      <c r="O53" s="166"/>
      <c r="P53" s="166"/>
      <c r="Q53" s="166"/>
      <c r="R53" s="166"/>
      <c r="S53" s="166"/>
    </row>
    <row r="54" spans="1:19" s="158" customFormat="1" ht="30.95" customHeight="1" thickBot="1" x14ac:dyDescent="0.25">
      <c r="A54" s="276">
        <f>Global!A54</f>
        <v>44897</v>
      </c>
      <c r="B54" s="306">
        <f>Global!B54</f>
        <v>0.54166666666666663</v>
      </c>
      <c r="C54" s="289">
        <f>Global!C54</f>
        <v>45</v>
      </c>
      <c r="D54" s="290" t="str">
        <f>Global!D54</f>
        <v>Camerún (Cameroon)</v>
      </c>
      <c r="E54" s="291">
        <v>0</v>
      </c>
      <c r="F54" s="292">
        <v>5</v>
      </c>
      <c r="G54" s="291">
        <v>4</v>
      </c>
      <c r="H54" s="293" t="str">
        <f>Global!H54</f>
        <v>Brasil (Brazil)</v>
      </c>
      <c r="I54" s="283" t="str">
        <f t="shared" si="13"/>
        <v>V</v>
      </c>
      <c r="J54" s="284"/>
      <c r="K54" s="285">
        <f>IF(Global!E54="","",Global!E54)</f>
        <v>1</v>
      </c>
      <c r="L54" s="285">
        <f>IF(Global!G54="","",Global!G54)</f>
        <v>0</v>
      </c>
      <c r="M54" s="296" t="str">
        <f t="shared" si="1"/>
        <v>L</v>
      </c>
      <c r="N54" s="287">
        <f t="shared" si="14"/>
        <v>0</v>
      </c>
      <c r="O54" s="166"/>
      <c r="P54" s="166"/>
      <c r="Q54" s="166"/>
      <c r="R54" s="166"/>
      <c r="S54" s="166"/>
    </row>
    <row r="55" spans="1:19" s="158" customFormat="1" ht="30.95" customHeight="1" thickBot="1" x14ac:dyDescent="0.25">
      <c r="A55" s="276">
        <f>Global!A55</f>
        <v>44897</v>
      </c>
      <c r="B55" s="306">
        <f>Global!B55</f>
        <v>0.54166666666666663</v>
      </c>
      <c r="C55" s="289">
        <f>Global!C55</f>
        <v>46</v>
      </c>
      <c r="D55" s="290" t="str">
        <f>Global!D55</f>
        <v>Serbia</v>
      </c>
      <c r="E55" s="291">
        <v>2</v>
      </c>
      <c r="F55" s="292" t="s">
        <v>4</v>
      </c>
      <c r="G55" s="291">
        <v>2</v>
      </c>
      <c r="H55" s="293" t="str">
        <f>Global!H55</f>
        <v>Suiza (Switzerland)</v>
      </c>
      <c r="I55" s="283" t="str">
        <f t="shared" si="13"/>
        <v>E</v>
      </c>
      <c r="J55" s="284"/>
      <c r="K55" s="285">
        <f>IF(Global!E55="","",Global!E55)</f>
        <v>2</v>
      </c>
      <c r="L55" s="285">
        <f>IF(Global!G55="","",Global!G55)</f>
        <v>3</v>
      </c>
      <c r="M55" s="296" t="str">
        <f t="shared" si="1"/>
        <v>V</v>
      </c>
      <c r="N55" s="287">
        <f t="shared" si="14"/>
        <v>0</v>
      </c>
      <c r="O55" s="166"/>
      <c r="P55" s="166"/>
      <c r="Q55" s="166"/>
      <c r="R55" s="166"/>
      <c r="S55" s="166"/>
    </row>
    <row r="56" spans="1:19" s="158" customFormat="1" ht="17.25" customHeight="1" thickBot="1" x14ac:dyDescent="0.25">
      <c r="A56" s="297" t="str">
        <f>Global!A56</f>
        <v>GRUPO H (Group H)</v>
      </c>
      <c r="B56" s="298"/>
      <c r="C56" s="299"/>
      <c r="D56" s="298"/>
      <c r="E56" s="300"/>
      <c r="F56" s="298"/>
      <c r="G56" s="300"/>
      <c r="H56" s="298"/>
      <c r="I56" s="301"/>
      <c r="J56" s="117"/>
      <c r="K56" s="302"/>
      <c r="L56" s="302"/>
      <c r="M56" s="303" t="str">
        <f t="shared" si="1"/>
        <v/>
      </c>
      <c r="N56" s="304"/>
      <c r="O56" s="166"/>
      <c r="P56" s="166"/>
      <c r="Q56" s="166"/>
      <c r="R56" s="166"/>
      <c r="S56" s="166"/>
    </row>
    <row r="57" spans="1:19" s="158" customFormat="1" ht="30.95" customHeight="1" thickBot="1" x14ac:dyDescent="0.25">
      <c r="A57" s="276">
        <f>Global!A57</f>
        <v>44889</v>
      </c>
      <c r="B57" s="305">
        <f>Global!B57</f>
        <v>0.41666666666666669</v>
      </c>
      <c r="C57" s="278">
        <f>Global!C57</f>
        <v>15</v>
      </c>
      <c r="D57" s="279" t="str">
        <f>Global!D57</f>
        <v>Portugal</v>
      </c>
      <c r="E57" s="280">
        <v>3</v>
      </c>
      <c r="F57" s="281" t="s">
        <v>4</v>
      </c>
      <c r="G57" s="280">
        <v>0</v>
      </c>
      <c r="H57" s="282" t="str">
        <f>Global!H57</f>
        <v>Ghana</v>
      </c>
      <c r="I57" s="283" t="str">
        <f t="shared" ref="I57:I62" si="15">IF(OR(E57="",G57=""),"",IF(E57&gt;G57,"L",IF(G57&gt;E57,"V","E")))</f>
        <v>L</v>
      </c>
      <c r="J57" s="284"/>
      <c r="K57" s="285">
        <f>IF(Global!E57="","",Global!E57)</f>
        <v>3</v>
      </c>
      <c r="L57" s="285">
        <f>IF(Global!G57="","",Global!G57)</f>
        <v>2</v>
      </c>
      <c r="M57" s="296" t="str">
        <f t="shared" si="1"/>
        <v>L</v>
      </c>
      <c r="N57" s="287">
        <f t="shared" ref="N57:N62" si="16">IF(M57="","",IF(AND(E57=K57,L57=G57),GPOSPuntosPorMarcador,0)+IF(M57=I57,GPOSPuntosPorGanador,0)+IF(E57-G57=K57-L57,GPOSPuntosPorDiferencia,0))</f>
        <v>1</v>
      </c>
      <c r="O57" s="166"/>
      <c r="P57" s="166"/>
      <c r="Q57" s="166"/>
      <c r="R57" s="166"/>
      <c r="S57" s="166"/>
    </row>
    <row r="58" spans="1:19" s="158" customFormat="1" ht="30.95" customHeight="1" thickBot="1" x14ac:dyDescent="0.25">
      <c r="A58" s="276">
        <f>Global!A58</f>
        <v>44889</v>
      </c>
      <c r="B58" s="306">
        <f>Global!B58</f>
        <v>0.29166666666666669</v>
      </c>
      <c r="C58" s="289">
        <f>Global!C58</f>
        <v>16</v>
      </c>
      <c r="D58" s="290" t="str">
        <f>Global!D58</f>
        <v>Uruguay</v>
      </c>
      <c r="E58" s="280">
        <v>2</v>
      </c>
      <c r="F58" s="292" t="s">
        <v>4</v>
      </c>
      <c r="G58" s="291">
        <v>1</v>
      </c>
      <c r="H58" s="293" t="str">
        <f>Global!H58</f>
        <v>Corea del Sur (S. Korea)</v>
      </c>
      <c r="I58" s="283" t="str">
        <f t="shared" si="15"/>
        <v>L</v>
      </c>
      <c r="J58" s="284"/>
      <c r="K58" s="285">
        <f>IF(Global!E58="","",Global!E58)</f>
        <v>0</v>
      </c>
      <c r="L58" s="285">
        <f>IF(Global!G58="","",Global!G58)</f>
        <v>0</v>
      </c>
      <c r="M58" s="296" t="str">
        <f t="shared" si="1"/>
        <v>E</v>
      </c>
      <c r="N58" s="287">
        <f t="shared" si="16"/>
        <v>0</v>
      </c>
      <c r="O58" s="166"/>
      <c r="P58" s="166"/>
      <c r="Q58" s="166"/>
      <c r="R58" s="166"/>
      <c r="S58" s="166"/>
    </row>
    <row r="59" spans="1:19" s="158" customFormat="1" ht="30.95" customHeight="1" thickBot="1" x14ac:dyDescent="0.25">
      <c r="A59" s="276">
        <f>Global!A59</f>
        <v>44893</v>
      </c>
      <c r="B59" s="306">
        <f>Global!B59</f>
        <v>0.54166666666666663</v>
      </c>
      <c r="C59" s="289">
        <f>Global!C59</f>
        <v>31</v>
      </c>
      <c r="D59" s="290" t="str">
        <f>Global!D59</f>
        <v>Portugal</v>
      </c>
      <c r="E59" s="291">
        <v>2</v>
      </c>
      <c r="F59" s="292" t="s">
        <v>4</v>
      </c>
      <c r="G59" s="291">
        <v>1</v>
      </c>
      <c r="H59" s="293" t="str">
        <f>Global!H59</f>
        <v>Uruguay</v>
      </c>
      <c r="I59" s="283" t="str">
        <f t="shared" si="15"/>
        <v>L</v>
      </c>
      <c r="J59" s="284"/>
      <c r="K59" s="285">
        <f>IF(Global!E59="","",Global!E59)</f>
        <v>2</v>
      </c>
      <c r="L59" s="285">
        <f>IF(Global!G59="","",Global!G59)</f>
        <v>0</v>
      </c>
      <c r="M59" s="296" t="str">
        <f t="shared" si="1"/>
        <v>L</v>
      </c>
      <c r="N59" s="287">
        <f t="shared" si="16"/>
        <v>1</v>
      </c>
      <c r="O59" s="166"/>
      <c r="P59" s="166"/>
      <c r="Q59" s="166"/>
      <c r="R59" s="166"/>
      <c r="S59" s="166"/>
    </row>
    <row r="60" spans="1:19" s="158" customFormat="1" ht="30.95" customHeight="1" thickBot="1" x14ac:dyDescent="0.25">
      <c r="A60" s="276">
        <f>Global!A60</f>
        <v>44893</v>
      </c>
      <c r="B60" s="306">
        <f>Global!B60</f>
        <v>0.29166666666666669</v>
      </c>
      <c r="C60" s="289">
        <f>Global!C60</f>
        <v>32</v>
      </c>
      <c r="D60" s="290" t="str">
        <f>Global!D60</f>
        <v>Corea del Sur (S. Korea)</v>
      </c>
      <c r="E60" s="280">
        <v>3</v>
      </c>
      <c r="F60" s="292" t="s">
        <v>4</v>
      </c>
      <c r="G60" s="291">
        <v>1</v>
      </c>
      <c r="H60" s="293" t="str">
        <f>Global!H60</f>
        <v>Ghana</v>
      </c>
      <c r="I60" s="283" t="str">
        <f t="shared" si="15"/>
        <v>L</v>
      </c>
      <c r="J60" s="284"/>
      <c r="K60" s="285">
        <f>IF(Global!E60="","",Global!E60)</f>
        <v>2</v>
      </c>
      <c r="L60" s="285">
        <f>IF(Global!G60="","",Global!G60)</f>
        <v>3</v>
      </c>
      <c r="M60" s="296" t="str">
        <f t="shared" si="1"/>
        <v>V</v>
      </c>
      <c r="N60" s="287">
        <f t="shared" si="16"/>
        <v>0</v>
      </c>
      <c r="O60" s="166"/>
      <c r="P60" s="166"/>
      <c r="Q60" s="166"/>
      <c r="R60" s="166"/>
      <c r="S60" s="166"/>
    </row>
    <row r="61" spans="1:19" s="158" customFormat="1" ht="30.95" customHeight="1" thickBot="1" x14ac:dyDescent="0.25">
      <c r="A61" s="276">
        <f>Global!A61</f>
        <v>44897</v>
      </c>
      <c r="B61" s="306">
        <f>Global!B61</f>
        <v>0.375</v>
      </c>
      <c r="C61" s="289">
        <f>Global!C61</f>
        <v>47</v>
      </c>
      <c r="D61" s="290" t="str">
        <f>Global!D61</f>
        <v>Corea del Sur (S. Korea)</v>
      </c>
      <c r="E61" s="291">
        <v>1</v>
      </c>
      <c r="F61" s="292" t="s">
        <v>4</v>
      </c>
      <c r="G61" s="291">
        <v>3</v>
      </c>
      <c r="H61" s="293" t="str">
        <f>Global!H61</f>
        <v>Portugal</v>
      </c>
      <c r="I61" s="283" t="str">
        <f t="shared" si="15"/>
        <v>V</v>
      </c>
      <c r="J61" s="284"/>
      <c r="K61" s="285">
        <f>IF(Global!E61="","",Global!E61)</f>
        <v>2</v>
      </c>
      <c r="L61" s="285">
        <f>IF(Global!G61="","",Global!G61)</f>
        <v>1</v>
      </c>
      <c r="M61" s="296" t="str">
        <f t="shared" si="1"/>
        <v>L</v>
      </c>
      <c r="N61" s="287">
        <f t="shared" si="16"/>
        <v>0</v>
      </c>
      <c r="O61" s="166"/>
      <c r="P61" s="166"/>
      <c r="Q61" s="166"/>
      <c r="R61" s="166"/>
      <c r="S61" s="166"/>
    </row>
    <row r="62" spans="1:19" s="158" customFormat="1" ht="30.95" customHeight="1" thickBot="1" x14ac:dyDescent="0.25">
      <c r="A62" s="276">
        <f>Global!A62</f>
        <v>44897</v>
      </c>
      <c r="B62" s="306">
        <f>Global!B62</f>
        <v>0.375</v>
      </c>
      <c r="C62" s="289">
        <f>Global!C62</f>
        <v>48</v>
      </c>
      <c r="D62" s="290" t="str">
        <f>Global!D62</f>
        <v>Ghana</v>
      </c>
      <c r="E62" s="291">
        <v>1</v>
      </c>
      <c r="F62" s="292" t="s">
        <v>4</v>
      </c>
      <c r="G62" s="291">
        <v>2</v>
      </c>
      <c r="H62" s="293" t="str">
        <f>Global!H62</f>
        <v>Uruguay</v>
      </c>
      <c r="I62" s="283" t="str">
        <f t="shared" si="15"/>
        <v>V</v>
      </c>
      <c r="J62" s="284"/>
      <c r="K62" s="285">
        <f>IF(Global!E62="","",Global!E62)</f>
        <v>0</v>
      </c>
      <c r="L62" s="285">
        <f>IF(Global!G62="","",Global!G62)</f>
        <v>2</v>
      </c>
      <c r="M62" s="296" t="str">
        <f t="shared" si="1"/>
        <v>V</v>
      </c>
      <c r="N62" s="287">
        <f t="shared" si="16"/>
        <v>1</v>
      </c>
      <c r="O62" s="166"/>
      <c r="P62" s="166"/>
      <c r="Q62" s="166"/>
      <c r="R62" s="166"/>
      <c r="S62" s="166"/>
    </row>
    <row r="63" spans="1:19" s="158" customFormat="1" ht="17.25" customHeight="1" thickBot="1" x14ac:dyDescent="0.25">
      <c r="A63" s="297" t="str">
        <f>Global!A63</f>
        <v>OCTAVOS DE FINAL (Round of 16)</v>
      </c>
      <c r="B63" s="312"/>
      <c r="C63" s="313"/>
      <c r="D63" s="298"/>
      <c r="E63" s="300"/>
      <c r="F63" s="298"/>
      <c r="G63" s="300"/>
      <c r="H63" s="298"/>
      <c r="I63" s="301"/>
      <c r="J63" s="117"/>
      <c r="K63" s="302"/>
      <c r="L63" s="302"/>
      <c r="M63" s="303" t="str">
        <f t="shared" si="1"/>
        <v/>
      </c>
      <c r="N63" s="304"/>
      <c r="O63" s="166"/>
      <c r="P63" s="166"/>
      <c r="Q63" s="166"/>
      <c r="R63" s="166"/>
      <c r="S63" s="166"/>
    </row>
    <row r="64" spans="1:19" s="158" customFormat="1" ht="30.95" customHeight="1" thickBot="1" x14ac:dyDescent="0.25">
      <c r="A64" s="276">
        <f>Global!A64</f>
        <v>44898</v>
      </c>
      <c r="B64" s="305">
        <f>Global!B64</f>
        <v>0.375</v>
      </c>
      <c r="C64" s="278">
        <f>Global!C64</f>
        <v>49</v>
      </c>
      <c r="D64" s="281" t="str">
        <f>Global!D64</f>
        <v>Holanda (Holland)</v>
      </c>
      <c r="E64" s="280">
        <v>2</v>
      </c>
      <c r="F64" s="281" t="s">
        <v>4</v>
      </c>
      <c r="G64" s="280">
        <v>1</v>
      </c>
      <c r="H64" s="314" t="str">
        <f>Global!H64</f>
        <v>Estados Unidos (USA)</v>
      </c>
      <c r="I64" s="283" t="str">
        <f t="shared" ref="I64:I71" si="17">IF(OR(E64="",G64=""),"",IF(E64&gt;G64,"L",IF(G64&gt;E64,"V","E")))</f>
        <v>L</v>
      </c>
      <c r="J64" s="284"/>
      <c r="K64" s="285">
        <f>IF(Global!E64="","",Global!E64)</f>
        <v>3</v>
      </c>
      <c r="L64" s="285">
        <f>IF(Global!G64="","",Global!G64)</f>
        <v>1</v>
      </c>
      <c r="M64" s="296" t="str">
        <f t="shared" si="1"/>
        <v>L</v>
      </c>
      <c r="N64" s="287">
        <f t="shared" ref="N64:N71" si="18">IF(M64="","",IF(AND(E64=K64,L64=G64),OCTPuntosPorMarcador,0)+IF(M64=I64,OCTPuntosPorGanador,0)+IF(E64-G64=K64-L64,OCTPuntosPorDiferencia,0))</f>
        <v>3</v>
      </c>
      <c r="O64" s="166"/>
      <c r="P64" s="166"/>
      <c r="Q64" s="166"/>
      <c r="R64" s="166"/>
      <c r="S64" s="166"/>
    </row>
    <row r="65" spans="1:19" s="158" customFormat="1" ht="30.95" customHeight="1" thickBot="1" x14ac:dyDescent="0.25">
      <c r="A65" s="276">
        <f>Global!A65</f>
        <v>44898</v>
      </c>
      <c r="B65" s="306">
        <f>Global!B65</f>
        <v>0.54166666666666663</v>
      </c>
      <c r="C65" s="289">
        <f>Global!C65</f>
        <v>50</v>
      </c>
      <c r="D65" s="292" t="str">
        <f>Global!D65</f>
        <v>Argentina</v>
      </c>
      <c r="E65" s="291">
        <v>2</v>
      </c>
      <c r="F65" s="292" t="s">
        <v>4</v>
      </c>
      <c r="G65" s="291">
        <v>1</v>
      </c>
      <c r="H65" s="315" t="str">
        <f>Global!H65</f>
        <v>Australia</v>
      </c>
      <c r="I65" s="283" t="str">
        <f t="shared" si="17"/>
        <v>L</v>
      </c>
      <c r="J65" s="284"/>
      <c r="K65" s="285">
        <f>IF(Global!E65="","",Global!E65)</f>
        <v>2</v>
      </c>
      <c r="L65" s="285">
        <f>IF(Global!G65="","",Global!G65)</f>
        <v>1</v>
      </c>
      <c r="M65" s="296" t="str">
        <f t="shared" si="1"/>
        <v>L</v>
      </c>
      <c r="N65" s="287">
        <f t="shared" si="18"/>
        <v>5</v>
      </c>
      <c r="O65" s="166"/>
      <c r="P65" s="166"/>
      <c r="Q65" s="166"/>
      <c r="R65" s="166"/>
      <c r="S65" s="166"/>
    </row>
    <row r="66" spans="1:19" s="158" customFormat="1" ht="30.95" customHeight="1" thickBot="1" x14ac:dyDescent="0.25">
      <c r="A66" s="276">
        <f>Global!A66</f>
        <v>44899</v>
      </c>
      <c r="B66" s="306">
        <f>Global!B66</f>
        <v>0.375</v>
      </c>
      <c r="C66" s="289">
        <f>Global!C66</f>
        <v>51</v>
      </c>
      <c r="D66" s="292" t="str">
        <f>Global!D66</f>
        <v>Francia (France)</v>
      </c>
      <c r="E66" s="291">
        <v>2</v>
      </c>
      <c r="F66" s="292" t="s">
        <v>4</v>
      </c>
      <c r="G66" s="291">
        <v>0</v>
      </c>
      <c r="H66" s="315" t="str">
        <f>Global!H66</f>
        <v>Polonia (Poland)</v>
      </c>
      <c r="I66" s="283" t="str">
        <f t="shared" si="17"/>
        <v>L</v>
      </c>
      <c r="J66" s="284"/>
      <c r="K66" s="285">
        <f>IF(Global!E66="","",Global!E66)</f>
        <v>3</v>
      </c>
      <c r="L66" s="285">
        <f>IF(Global!G66="","",Global!G66)</f>
        <v>1</v>
      </c>
      <c r="M66" s="296" t="str">
        <f t="shared" si="1"/>
        <v>L</v>
      </c>
      <c r="N66" s="287">
        <f t="shared" si="18"/>
        <v>4</v>
      </c>
      <c r="O66" s="166"/>
      <c r="P66" s="166"/>
      <c r="Q66" s="166"/>
      <c r="R66" s="166"/>
      <c r="S66" s="166"/>
    </row>
    <row r="67" spans="1:19" s="158" customFormat="1" ht="30.95" customHeight="1" thickBot="1" x14ac:dyDescent="0.25">
      <c r="A67" s="276">
        <f>Global!A67</f>
        <v>44899</v>
      </c>
      <c r="B67" s="306">
        <f>Global!B67</f>
        <v>0.54166666666666663</v>
      </c>
      <c r="C67" s="289">
        <f>Global!C67</f>
        <v>52</v>
      </c>
      <c r="D67" s="292" t="str">
        <f>Global!D67</f>
        <v>Inglaterra (England)</v>
      </c>
      <c r="E67" s="291">
        <v>2</v>
      </c>
      <c r="F67" s="292" t="s">
        <v>4</v>
      </c>
      <c r="G67" s="291">
        <v>1</v>
      </c>
      <c r="H67" s="315" t="str">
        <f>Global!H67</f>
        <v>Senegal</v>
      </c>
      <c r="I67" s="283" t="str">
        <f t="shared" si="17"/>
        <v>L</v>
      </c>
      <c r="J67" s="284"/>
      <c r="K67" s="285">
        <f>IF(Global!E67="","",Global!E67)</f>
        <v>3</v>
      </c>
      <c r="L67" s="285">
        <f>IF(Global!G67="","",Global!G67)</f>
        <v>0</v>
      </c>
      <c r="M67" s="296" t="str">
        <f t="shared" si="1"/>
        <v>L</v>
      </c>
      <c r="N67" s="287">
        <f t="shared" si="18"/>
        <v>3</v>
      </c>
      <c r="O67" s="166"/>
      <c r="P67" s="166"/>
      <c r="Q67" s="166"/>
      <c r="R67" s="166"/>
      <c r="S67" s="166"/>
    </row>
    <row r="68" spans="1:19" s="158" customFormat="1" ht="30.95" customHeight="1" thickBot="1" x14ac:dyDescent="0.25">
      <c r="A68" s="276">
        <f>Global!A68</f>
        <v>44900</v>
      </c>
      <c r="B68" s="306">
        <f>Global!B68</f>
        <v>0.375</v>
      </c>
      <c r="C68" s="289">
        <f>Global!C68</f>
        <v>53</v>
      </c>
      <c r="D68" s="292" t="str">
        <f>Global!D68</f>
        <v>Japón (Japan)</v>
      </c>
      <c r="E68" s="291">
        <v>2</v>
      </c>
      <c r="F68" s="292" t="s">
        <v>4</v>
      </c>
      <c r="G68" s="291">
        <v>2</v>
      </c>
      <c r="H68" s="315" t="str">
        <f>Global!H68</f>
        <v>Croacia</v>
      </c>
      <c r="I68" s="283" t="str">
        <f t="shared" si="17"/>
        <v>E</v>
      </c>
      <c r="J68" s="284"/>
      <c r="K68" s="285">
        <f>IF(Global!E68="","",Global!E68)</f>
        <v>1</v>
      </c>
      <c r="L68" s="285">
        <f>IF(Global!G68="","",Global!G68)</f>
        <v>1</v>
      </c>
      <c r="M68" s="296" t="str">
        <f t="shared" si="1"/>
        <v>E</v>
      </c>
      <c r="N68" s="287">
        <f t="shared" si="18"/>
        <v>4</v>
      </c>
      <c r="O68" s="166"/>
      <c r="P68" s="166"/>
      <c r="Q68" s="166"/>
      <c r="R68" s="166"/>
      <c r="S68" s="166"/>
    </row>
    <row r="69" spans="1:19" s="158" customFormat="1" ht="30.95" customHeight="1" thickBot="1" x14ac:dyDescent="0.25">
      <c r="A69" s="276">
        <f>Global!A69</f>
        <v>44900</v>
      </c>
      <c r="B69" s="306">
        <f>Global!B69</f>
        <v>0.54166666666666663</v>
      </c>
      <c r="C69" s="289">
        <f>Global!C69</f>
        <v>54</v>
      </c>
      <c r="D69" s="292" t="str">
        <f>Global!D69</f>
        <v>Brasil (Brazil)</v>
      </c>
      <c r="E69" s="291">
        <v>3</v>
      </c>
      <c r="F69" s="292" t="s">
        <v>4</v>
      </c>
      <c r="G69" s="291">
        <v>1</v>
      </c>
      <c r="H69" s="315" t="str">
        <f>Global!H69</f>
        <v>Corea del Sur (S. Korea)</v>
      </c>
      <c r="I69" s="283" t="str">
        <f t="shared" si="17"/>
        <v>L</v>
      </c>
      <c r="J69" s="284"/>
      <c r="K69" s="285">
        <f>IF(Global!E69="","",Global!E69)</f>
        <v>4</v>
      </c>
      <c r="L69" s="285">
        <f>IF(Global!G69="","",Global!G69)</f>
        <v>1</v>
      </c>
      <c r="M69" s="296" t="str">
        <f t="shared" si="1"/>
        <v>L</v>
      </c>
      <c r="N69" s="287">
        <f t="shared" si="18"/>
        <v>3</v>
      </c>
      <c r="O69" s="166"/>
      <c r="P69" s="166"/>
      <c r="Q69" s="166"/>
      <c r="R69" s="166"/>
      <c r="S69" s="166"/>
    </row>
    <row r="70" spans="1:19" s="158" customFormat="1" ht="30.95" customHeight="1" thickBot="1" x14ac:dyDescent="0.25">
      <c r="A70" s="276">
        <f>Global!A70</f>
        <v>44901</v>
      </c>
      <c r="B70" s="306">
        <f>Global!B70</f>
        <v>0.375</v>
      </c>
      <c r="C70" s="289">
        <f>Global!C70</f>
        <v>55</v>
      </c>
      <c r="D70" s="292" t="str">
        <f>Global!D70</f>
        <v>Marruecos (Morocco)</v>
      </c>
      <c r="E70" s="291">
        <v>2</v>
      </c>
      <c r="F70" s="292" t="s">
        <v>4</v>
      </c>
      <c r="G70" s="291">
        <v>3</v>
      </c>
      <c r="H70" s="315" t="str">
        <f>Global!H70</f>
        <v>España (Spain)</v>
      </c>
      <c r="I70" s="283" t="str">
        <f t="shared" si="17"/>
        <v>V</v>
      </c>
      <c r="J70" s="284"/>
      <c r="K70" s="285">
        <f>IF(Global!E70="","",Global!E70)</f>
        <v>0</v>
      </c>
      <c r="L70" s="285">
        <f>IF(Global!G70="","",Global!G70)</f>
        <v>0</v>
      </c>
      <c r="M70" s="296" t="str">
        <f t="shared" si="1"/>
        <v>E</v>
      </c>
      <c r="N70" s="287">
        <f t="shared" si="18"/>
        <v>0</v>
      </c>
      <c r="O70" s="166"/>
      <c r="P70" s="166"/>
      <c r="Q70" s="166"/>
      <c r="R70" s="166"/>
      <c r="S70" s="166"/>
    </row>
    <row r="71" spans="1:19" s="158" customFormat="1" ht="30.95" customHeight="1" thickBot="1" x14ac:dyDescent="0.25">
      <c r="A71" s="276">
        <f>Global!A71</f>
        <v>44901</v>
      </c>
      <c r="B71" s="306">
        <f>Global!B71</f>
        <v>0.54166666666666663</v>
      </c>
      <c r="C71" s="289">
        <f>Global!C71</f>
        <v>56</v>
      </c>
      <c r="D71" s="292" t="str">
        <f>Global!D71</f>
        <v>Portugal</v>
      </c>
      <c r="E71" s="291">
        <v>2</v>
      </c>
      <c r="F71" s="292" t="s">
        <v>4</v>
      </c>
      <c r="G71" s="291">
        <v>0</v>
      </c>
      <c r="H71" s="315" t="str">
        <f>Global!H71</f>
        <v>Suiza (Switzerland)</v>
      </c>
      <c r="I71" s="283" t="str">
        <f t="shared" si="17"/>
        <v>L</v>
      </c>
      <c r="J71" s="284"/>
      <c r="K71" s="285">
        <f>IF(Global!E71="","",Global!E71)</f>
        <v>6</v>
      </c>
      <c r="L71" s="285">
        <f>IF(Global!G71="","",Global!G71)</f>
        <v>1</v>
      </c>
      <c r="M71" s="296" t="str">
        <f t="shared" si="1"/>
        <v>L</v>
      </c>
      <c r="N71" s="287">
        <f t="shared" si="18"/>
        <v>3</v>
      </c>
      <c r="O71" s="166"/>
      <c r="P71" s="166"/>
      <c r="Q71" s="166"/>
      <c r="R71" s="166"/>
      <c r="S71" s="166"/>
    </row>
    <row r="72" spans="1:19" s="158" customFormat="1" ht="17.25" customHeight="1" thickBot="1" x14ac:dyDescent="0.25">
      <c r="A72" s="297" t="str">
        <f>Global!A72</f>
        <v>CUARTOS DE FINAL (Quarterfinals)</v>
      </c>
      <c r="B72" s="312"/>
      <c r="C72" s="313"/>
      <c r="D72" s="298"/>
      <c r="E72" s="300"/>
      <c r="F72" s="298"/>
      <c r="G72" s="300" t="s">
        <v>73</v>
      </c>
      <c r="H72" s="298"/>
      <c r="I72" s="301"/>
      <c r="J72" s="117"/>
      <c r="K72" s="302"/>
      <c r="L72" s="302"/>
      <c r="M72" s="303" t="str">
        <f t="shared" ref="M72:M83" si="19">IF(OR(K72="",L72=""),"",IF(K72&gt;L72,"L",IF(L72&gt;K72,"V","E")))</f>
        <v/>
      </c>
      <c r="N72" s="304"/>
      <c r="O72" s="166"/>
      <c r="P72" s="166"/>
      <c r="Q72" s="166"/>
      <c r="R72" s="166"/>
      <c r="S72" s="166"/>
    </row>
    <row r="73" spans="1:19" s="158" customFormat="1" ht="30.95" customHeight="1" thickBot="1" x14ac:dyDescent="0.25">
      <c r="A73" s="276">
        <f>Global!A73</f>
        <v>44904</v>
      </c>
      <c r="B73" s="305">
        <f>Global!B73</f>
        <v>0.375</v>
      </c>
      <c r="C73" s="278">
        <f>Global!C73</f>
        <v>57</v>
      </c>
      <c r="D73" s="292" t="str">
        <f>Global!D73</f>
        <v>Croacia</v>
      </c>
      <c r="E73" s="280">
        <v>1</v>
      </c>
      <c r="F73" s="281">
        <v>3</v>
      </c>
      <c r="G73" s="280">
        <v>2</v>
      </c>
      <c r="H73" s="315" t="str">
        <f>Global!H73</f>
        <v>Brasil (Brazil)</v>
      </c>
      <c r="I73" s="283" t="str">
        <f>IF(OR(E73="",G73=""),"",IF(E73&gt;G73,"L",IF(G73&gt;E73,"V","E")))</f>
        <v>V</v>
      </c>
      <c r="J73" s="284"/>
      <c r="K73" s="285">
        <f>IF(Global!E73="","",Global!E73)</f>
        <v>0</v>
      </c>
      <c r="L73" s="285">
        <f>IF(Global!G73="","",Global!G73)</f>
        <v>0</v>
      </c>
      <c r="M73" s="296" t="str">
        <f t="shared" si="19"/>
        <v>E</v>
      </c>
      <c r="N73" s="287">
        <f>IF(M73="","",IF(AND(E73=K73,L73=G73),CTOSPuntosPorMarcador,0)+IF(M73=I73,CTOSPuntosPorGanador,0)+IF(E73-G73=K73-L73,CTOSPuntosPorDiferencia,0))</f>
        <v>0</v>
      </c>
      <c r="O73" s="166"/>
      <c r="P73" s="166"/>
      <c r="Q73" s="166"/>
      <c r="R73" s="166"/>
      <c r="S73" s="166"/>
    </row>
    <row r="74" spans="1:19" s="158" customFormat="1" ht="30.95" customHeight="1" thickBot="1" x14ac:dyDescent="0.25">
      <c r="A74" s="276">
        <f>Global!A74</f>
        <v>44904</v>
      </c>
      <c r="B74" s="306">
        <f>Global!B74</f>
        <v>0.54166666666666663</v>
      </c>
      <c r="C74" s="289">
        <f>Global!C74</f>
        <v>58</v>
      </c>
      <c r="D74" s="292" t="str">
        <f>Global!D74</f>
        <v>Holanda (Holland)</v>
      </c>
      <c r="E74" s="291">
        <v>1</v>
      </c>
      <c r="F74" s="292" t="s">
        <v>4</v>
      </c>
      <c r="G74" s="280">
        <v>2</v>
      </c>
      <c r="H74" s="315" t="str">
        <f>Global!H74</f>
        <v>Argentina</v>
      </c>
      <c r="I74" s="283" t="str">
        <f>IF(OR(E74="",G74=""),"",IF(E74&gt;G74,"L",IF(G74&gt;E74,"V","E")))</f>
        <v>V</v>
      </c>
      <c r="J74" s="284"/>
      <c r="K74" s="285">
        <f>IF(Global!E74="","",Global!E74)</f>
        <v>2</v>
      </c>
      <c r="L74" s="285">
        <f>IF(Global!G74="","",Global!G74)</f>
        <v>2</v>
      </c>
      <c r="M74" s="296" t="str">
        <f t="shared" si="19"/>
        <v>E</v>
      </c>
      <c r="N74" s="287">
        <f>IF(M74="","",IF(AND(E74=K74,L74=G74),CTOSPuntosPorMarcador,0)+IF(M74=I74,CTOSPuntosPorGanador,0)+IF(E74-G74=K74-L74,CTOSPuntosPorDiferencia,0))</f>
        <v>0</v>
      </c>
      <c r="O74" s="166"/>
      <c r="P74" s="166"/>
      <c r="Q74" s="166"/>
      <c r="R74" s="166"/>
      <c r="S74" s="166"/>
    </row>
    <row r="75" spans="1:19" s="158" customFormat="1" ht="30.95" customHeight="1" thickBot="1" x14ac:dyDescent="0.25">
      <c r="A75" s="276">
        <f>Global!A75</f>
        <v>44905</v>
      </c>
      <c r="B75" s="306">
        <f>Global!B75</f>
        <v>0.375</v>
      </c>
      <c r="C75" s="289">
        <f>Global!C75</f>
        <v>59</v>
      </c>
      <c r="D75" s="292" t="str">
        <f>Global!D75</f>
        <v>Marruecos (Morocco)</v>
      </c>
      <c r="E75" s="291">
        <v>2</v>
      </c>
      <c r="F75" s="292" t="s">
        <v>4</v>
      </c>
      <c r="G75" s="280">
        <v>1</v>
      </c>
      <c r="H75" s="315" t="str">
        <f>Global!H75</f>
        <v>Portugal</v>
      </c>
      <c r="I75" s="283" t="str">
        <f>IF(OR(E75="",G75=""),"",IF(E75&gt;G75,"L",IF(G75&gt;E75,"V","E")))</f>
        <v>L</v>
      </c>
      <c r="J75" s="284"/>
      <c r="K75" s="285">
        <f>IF(Global!E75="","",Global!E75)</f>
        <v>1</v>
      </c>
      <c r="L75" s="285">
        <f>IF(Global!G75="","",Global!G75)</f>
        <v>0</v>
      </c>
      <c r="M75" s="296" t="str">
        <f t="shared" si="19"/>
        <v>L</v>
      </c>
      <c r="N75" s="287">
        <f>IF(M75="","",IF(AND(E75=K75,L75=G75),CTOSPuntosPorMarcador,0)+IF(M75=I75,CTOSPuntosPorGanador,0)+IF(E75-G75=K75-L75,CTOSPuntosPorDiferencia,0))</f>
        <v>6</v>
      </c>
      <c r="O75" s="166"/>
      <c r="P75" s="166"/>
      <c r="Q75" s="166"/>
      <c r="R75" s="166"/>
      <c r="S75" s="166"/>
    </row>
    <row r="76" spans="1:19" s="158" customFormat="1" ht="30.95" customHeight="1" thickBot="1" x14ac:dyDescent="0.25">
      <c r="A76" s="276">
        <f>Global!A76</f>
        <v>44905</v>
      </c>
      <c r="B76" s="306">
        <f>Global!B76</f>
        <v>0.54166666666666663</v>
      </c>
      <c r="C76" s="289">
        <f>Global!C76</f>
        <v>60</v>
      </c>
      <c r="D76" s="292" t="str">
        <f>Global!D76</f>
        <v>Francia (France)</v>
      </c>
      <c r="E76" s="291">
        <v>2</v>
      </c>
      <c r="F76" s="292" t="s">
        <v>4</v>
      </c>
      <c r="G76" s="280">
        <v>1</v>
      </c>
      <c r="H76" s="315" t="str">
        <f>Global!H76</f>
        <v>Inglaterra (England)</v>
      </c>
      <c r="I76" s="283" t="str">
        <f>IF(OR(E76="",G76=""),"",IF(E76&gt;G76,"L",IF(G76&gt;E76,"V","E")))</f>
        <v>L</v>
      </c>
      <c r="J76" s="284"/>
      <c r="K76" s="285">
        <f>IF(Global!E76="","",Global!E76)</f>
        <v>2</v>
      </c>
      <c r="L76" s="285">
        <f>IF(Global!G76="","",Global!G76)</f>
        <v>1</v>
      </c>
      <c r="M76" s="296" t="str">
        <f t="shared" si="19"/>
        <v>L</v>
      </c>
      <c r="N76" s="287">
        <f>IF(M76="","",IF(AND(E76=K76,L76=G76),CTOSPuntosPorMarcador,0)+IF(M76=I76,CTOSPuntosPorGanador,0)+IF(E76-G76=K76-L76,CTOSPuntosPorDiferencia,0))</f>
        <v>7</v>
      </c>
      <c r="O76" s="166"/>
      <c r="P76" s="166"/>
      <c r="Q76" s="166"/>
      <c r="R76" s="166"/>
      <c r="S76" s="166"/>
    </row>
    <row r="77" spans="1:19" s="158" customFormat="1" ht="17.25" customHeight="1" thickBot="1" x14ac:dyDescent="0.25">
      <c r="A77" s="297" t="str">
        <f>Global!A77</f>
        <v>SEMIFINALES (Semifinals)</v>
      </c>
      <c r="B77" s="298"/>
      <c r="C77" s="299"/>
      <c r="D77" s="298"/>
      <c r="E77" s="300"/>
      <c r="F77" s="298"/>
      <c r="G77" s="300"/>
      <c r="H77" s="298"/>
      <c r="I77" s="301"/>
      <c r="J77" s="117"/>
      <c r="K77" s="302"/>
      <c r="L77" s="302"/>
      <c r="M77" s="303" t="str">
        <f t="shared" si="19"/>
        <v/>
      </c>
      <c r="N77" s="304"/>
      <c r="O77" s="166"/>
      <c r="P77" s="166"/>
      <c r="Q77" s="166"/>
      <c r="R77" s="166"/>
      <c r="S77" s="166"/>
    </row>
    <row r="78" spans="1:19" s="158" customFormat="1" ht="30.95" customHeight="1" thickBot="1" x14ac:dyDescent="0.25">
      <c r="A78" s="276">
        <f>Global!A78</f>
        <v>44908</v>
      </c>
      <c r="B78" s="305">
        <f>Global!B78</f>
        <v>0.54166666666666663</v>
      </c>
      <c r="C78" s="278">
        <f>Global!C78</f>
        <v>61</v>
      </c>
      <c r="D78" s="281" t="str">
        <f>Global!D78</f>
        <v>Croacia</v>
      </c>
      <c r="E78" s="280">
        <v>2</v>
      </c>
      <c r="F78" s="281" t="s">
        <v>4</v>
      </c>
      <c r="G78" s="280">
        <v>3</v>
      </c>
      <c r="H78" s="314" t="str">
        <f>Global!H78</f>
        <v>Argentina</v>
      </c>
      <c r="I78" s="283" t="str">
        <f>IF(OR(E78="",G78=""),"",IF(E78&gt;G78,"L",IF(G78&gt;E78,"V","E")))</f>
        <v>V</v>
      </c>
      <c r="J78" s="284"/>
      <c r="K78" s="285">
        <f>IF(Global!E78="","",Global!E78)</f>
        <v>0</v>
      </c>
      <c r="L78" s="285">
        <f>IF(Global!G78="","",Global!G78)</f>
        <v>3</v>
      </c>
      <c r="M78" s="296" t="str">
        <f t="shared" si="19"/>
        <v>V</v>
      </c>
      <c r="N78" s="287">
        <f>IF(M78="","",IF(AND(E78=K78,L78=G78),SEMIPuntosPorMarcador,0)+IF(M78=I78,SEMIPuntosPorGanador,0)+IF(E78-G78=K78-L78,SEMIPuntosPorDiferencia,0))</f>
        <v>7</v>
      </c>
      <c r="O78" s="166"/>
      <c r="P78" s="166"/>
      <c r="Q78" s="166"/>
      <c r="R78" s="166"/>
      <c r="S78" s="166"/>
    </row>
    <row r="79" spans="1:19" s="158" customFormat="1" ht="30.95" customHeight="1" thickBot="1" x14ac:dyDescent="0.25">
      <c r="A79" s="276">
        <f>Global!A79</f>
        <v>44909</v>
      </c>
      <c r="B79" s="306">
        <f>Global!B79</f>
        <v>0.54166666666666663</v>
      </c>
      <c r="C79" s="289">
        <f>Global!C79</f>
        <v>62</v>
      </c>
      <c r="D79" s="292" t="str">
        <f>Global!D79</f>
        <v>Marruecos (Morocco)</v>
      </c>
      <c r="E79" s="291">
        <v>1</v>
      </c>
      <c r="F79" s="292" t="s">
        <v>4</v>
      </c>
      <c r="G79" s="291">
        <v>2</v>
      </c>
      <c r="H79" s="315" t="str">
        <f>Global!H79</f>
        <v>Francia (France)</v>
      </c>
      <c r="I79" s="283" t="str">
        <f>IF(OR(E79="",G79=""),"",IF(E79&gt;G79,"L",IF(G79&gt;E79,"V","E")))</f>
        <v>V</v>
      </c>
      <c r="J79" s="284"/>
      <c r="K79" s="285">
        <f>IF(Global!E79="","",Global!E79)</f>
        <v>0</v>
      </c>
      <c r="L79" s="285">
        <f>IF(Global!G79="","",Global!G79)</f>
        <v>2</v>
      </c>
      <c r="M79" s="296" t="str">
        <f t="shared" si="19"/>
        <v>V</v>
      </c>
      <c r="N79" s="287">
        <f>IF(M79="","",IF(AND(E79=K79,L79=G79),SEMIPuntosPorMarcador,0)+IF(M79=I79,SEMIPuntosPorGanador,0)+IF(E79-G79=K79-L79,SEMIPuntosPorDiferencia,0))</f>
        <v>7</v>
      </c>
      <c r="O79" s="166"/>
      <c r="P79" s="166"/>
      <c r="Q79" s="166"/>
      <c r="R79" s="166"/>
      <c r="S79" s="166"/>
    </row>
    <row r="80" spans="1:19" s="158" customFormat="1" ht="17.25" customHeight="1" thickBot="1" x14ac:dyDescent="0.25">
      <c r="A80" s="297" t="str">
        <f>Global!A80</f>
        <v>TERCER PUESTO (Third Place)</v>
      </c>
      <c r="B80" s="312"/>
      <c r="C80" s="313"/>
      <c r="D80" s="298"/>
      <c r="E80" s="300"/>
      <c r="F80" s="298"/>
      <c r="G80" s="300"/>
      <c r="H80" s="298"/>
      <c r="I80" s="301"/>
      <c r="J80" s="117"/>
      <c r="K80" s="302"/>
      <c r="L80" s="302"/>
      <c r="M80" s="303" t="str">
        <f t="shared" si="19"/>
        <v/>
      </c>
      <c r="N80" s="304"/>
      <c r="O80" s="166"/>
      <c r="P80" s="166"/>
      <c r="Q80" s="166"/>
      <c r="R80" s="166"/>
      <c r="S80" s="166"/>
    </row>
    <row r="81" spans="1:19" s="158" customFormat="1" ht="30.95" customHeight="1" thickBot="1" x14ac:dyDescent="0.25">
      <c r="A81" s="276">
        <f>Global!A81</f>
        <v>44912</v>
      </c>
      <c r="B81" s="305">
        <f>Global!B81</f>
        <v>0.375</v>
      </c>
      <c r="C81" s="278">
        <f>Global!C81</f>
        <v>63</v>
      </c>
      <c r="D81" s="281" t="str">
        <f>Global!D81</f>
        <v>Croacia</v>
      </c>
      <c r="E81" s="280">
        <v>3</v>
      </c>
      <c r="F81" s="281" t="s">
        <v>4</v>
      </c>
      <c r="G81" s="280">
        <v>3</v>
      </c>
      <c r="H81" s="314" t="str">
        <f>Global!H81</f>
        <v>Marruecos (Morocco)</v>
      </c>
      <c r="I81" s="283" t="str">
        <f>IF(OR(E81="",G81=""),"",IF(E81&gt;G81,"L",IF(G81&gt;E81,"V","E")))</f>
        <v>E</v>
      </c>
      <c r="J81" s="284"/>
      <c r="K81" s="285">
        <f>IF(Global!E81="","",Global!E81)</f>
        <v>2</v>
      </c>
      <c r="L81" s="285">
        <f>IF(Global!G81="","",Global!G81)</f>
        <v>1</v>
      </c>
      <c r="M81" s="296" t="str">
        <f t="shared" si="19"/>
        <v>L</v>
      </c>
      <c r="N81" s="287">
        <f>IF(M81="","",IF(AND(E81=K81,L81=G81),TERCPuntosPorMarcador,0)+IF(M81=I81,TERCPuntosPorGanador,0)+IF(E81-G81=K81-L81,TERCPuntosPorDiferencia,0))</f>
        <v>0</v>
      </c>
      <c r="O81" s="166"/>
      <c r="P81" s="166"/>
      <c r="Q81" s="166"/>
      <c r="R81" s="166"/>
      <c r="S81" s="166"/>
    </row>
    <row r="82" spans="1:19" s="158" customFormat="1" ht="17.25" customHeight="1" thickBot="1" x14ac:dyDescent="0.25">
      <c r="A82" s="297" t="str">
        <f>Global!A82</f>
        <v>FINAL</v>
      </c>
      <c r="B82" s="298"/>
      <c r="C82" s="299"/>
      <c r="D82" s="298"/>
      <c r="E82" s="300"/>
      <c r="F82" s="298"/>
      <c r="G82" s="300"/>
      <c r="H82" s="298"/>
      <c r="I82" s="301"/>
      <c r="J82" s="117"/>
      <c r="K82" s="302"/>
      <c r="L82" s="302"/>
      <c r="M82" s="303" t="str">
        <f t="shared" si="19"/>
        <v/>
      </c>
      <c r="N82" s="304"/>
      <c r="O82" s="166"/>
      <c r="P82" s="166"/>
      <c r="Q82" s="166"/>
      <c r="R82" s="166"/>
      <c r="S82" s="166"/>
    </row>
    <row r="83" spans="1:19" s="158" customFormat="1" ht="30.95" customHeight="1" thickBot="1" x14ac:dyDescent="0.25">
      <c r="A83" s="276">
        <f>Global!A83</f>
        <v>44913</v>
      </c>
      <c r="B83" s="316">
        <f>Global!B83</f>
        <v>0.375</v>
      </c>
      <c r="C83" s="317">
        <f>Global!C83</f>
        <v>64</v>
      </c>
      <c r="D83" s="318" t="str">
        <f>Global!D83</f>
        <v>Argentina</v>
      </c>
      <c r="E83" s="280">
        <v>1</v>
      </c>
      <c r="F83" s="318" t="s">
        <v>4</v>
      </c>
      <c r="G83" s="280">
        <v>1</v>
      </c>
      <c r="H83" s="319" t="str">
        <f>Global!H83</f>
        <v>Francia (France)</v>
      </c>
      <c r="I83" s="283" t="str">
        <f>IF(OR(E83="",G83=""),"",IF(E83&gt;G83,"L",IF(G83&gt;E83,"V","E")))</f>
        <v>E</v>
      </c>
      <c r="J83" s="311"/>
      <c r="K83" s="320">
        <f>IF(Global!E83="","",Global!E83)</f>
        <v>2</v>
      </c>
      <c r="L83" s="320">
        <f>IF(Global!G83="","",Global!G83)</f>
        <v>2</v>
      </c>
      <c r="M83" s="286" t="str">
        <f t="shared" si="19"/>
        <v>E</v>
      </c>
      <c r="N83" s="287">
        <f>IF(M83="","",IF(AND(E83=K83,L83=G83),FINALPuntosPorMarcador,0)+IF(M83=I83,FINALPuntosPorGanador,0)+IF(E83-G83=K83-L83,FINALPuntosPorDiferencia,0))</f>
        <v>11</v>
      </c>
      <c r="O83" s="166"/>
      <c r="P83" s="166"/>
      <c r="Q83" s="166"/>
      <c r="R83" s="166"/>
      <c r="S83" s="166"/>
    </row>
    <row r="84" spans="1:19" ht="17.25" customHeight="1" x14ac:dyDescent="0.2">
      <c r="A84" s="262"/>
      <c r="B84" s="263"/>
      <c r="C84" s="264"/>
      <c r="D84" s="196"/>
      <c r="E84" s="192"/>
      <c r="F84" s="196"/>
      <c r="G84" s="192"/>
      <c r="H84" s="196"/>
      <c r="I84" s="195"/>
      <c r="J84" s="29"/>
      <c r="K84" s="198"/>
      <c r="L84" s="198"/>
      <c r="M84" s="265" t="s">
        <v>22</v>
      </c>
      <c r="N84" s="266">
        <f>SUM(N8:N83)</f>
        <v>98</v>
      </c>
      <c r="O84" s="161"/>
      <c r="P84" s="161"/>
      <c r="Q84" s="161"/>
      <c r="R84" s="161"/>
      <c r="S84" s="161"/>
    </row>
    <row r="85" spans="1:19" s="10" customFormat="1" ht="17.25" customHeight="1" x14ac:dyDescent="0.2">
      <c r="A85" s="87" t="str">
        <f>Global!A85</f>
        <v>FASE DE GRUPOS</v>
      </c>
      <c r="B85" s="88"/>
      <c r="C85" s="89"/>
      <c r="D85" s="90"/>
      <c r="E85" s="267"/>
      <c r="F85" s="90"/>
      <c r="G85" s="267"/>
      <c r="H85" s="92"/>
      <c r="I85" s="81"/>
      <c r="J85" s="30"/>
      <c r="K85" s="189"/>
      <c r="L85" s="189"/>
      <c r="M85" s="189"/>
      <c r="N85" s="189"/>
      <c r="O85" s="82"/>
      <c r="P85" s="82"/>
      <c r="Q85" s="82"/>
      <c r="R85" s="82"/>
      <c r="S85" s="82"/>
    </row>
    <row r="86" spans="1:19" ht="17.25" customHeight="1" x14ac:dyDescent="0.2">
      <c r="A86" s="83" t="str">
        <f>Global!A86</f>
        <v>Puntos por Marcador Atinado</v>
      </c>
      <c r="B86" s="83"/>
      <c r="C86" s="93"/>
      <c r="D86" s="83"/>
      <c r="E86" s="94">
        <f>Global!E86</f>
        <v>1</v>
      </c>
      <c r="F86" s="53"/>
      <c r="G86" s="268"/>
      <c r="H86" s="53"/>
      <c r="I86" s="57"/>
      <c r="J86" s="30"/>
      <c r="K86" s="167"/>
      <c r="L86" s="167"/>
      <c r="M86" s="167"/>
      <c r="N86" s="167"/>
      <c r="O86" s="167"/>
      <c r="P86" s="167"/>
      <c r="Q86" s="167"/>
      <c r="R86" s="167"/>
      <c r="S86" s="167"/>
    </row>
    <row r="87" spans="1:19" ht="17.25" customHeight="1" x14ac:dyDescent="0.2">
      <c r="A87" s="83" t="str">
        <f>Global!A87</f>
        <v>Puntos por Ganador/Empate Atinado</v>
      </c>
      <c r="B87" s="83"/>
      <c r="C87" s="93"/>
      <c r="D87" s="85"/>
      <c r="E87" s="94">
        <f>Global!E87</f>
        <v>1</v>
      </c>
      <c r="F87" s="53"/>
      <c r="G87" s="268"/>
      <c r="H87" s="53"/>
      <c r="I87" s="57"/>
      <c r="J87" s="30"/>
      <c r="K87" s="167"/>
      <c r="L87" s="167"/>
      <c r="M87" s="167"/>
      <c r="N87" s="167"/>
      <c r="O87" s="167"/>
      <c r="P87" s="167"/>
      <c r="Q87" s="167"/>
      <c r="R87" s="167"/>
      <c r="S87" s="167"/>
    </row>
    <row r="88" spans="1:19" ht="17.25" customHeight="1" x14ac:dyDescent="0.2">
      <c r="A88" s="83" t="str">
        <f>Global!A88</f>
        <v>Puntos por Ganador y Diferencia de Goles Atinado</v>
      </c>
      <c r="B88" s="84"/>
      <c r="C88" s="84"/>
      <c r="D88" s="85"/>
      <c r="E88" s="94">
        <f>Global!E88</f>
        <v>1</v>
      </c>
      <c r="F88" s="53"/>
      <c r="G88" s="268"/>
      <c r="H88" s="53"/>
      <c r="I88" s="57"/>
      <c r="J88" s="30"/>
      <c r="K88" s="167"/>
      <c r="L88" s="167"/>
      <c r="M88" s="167"/>
      <c r="N88" s="167"/>
      <c r="O88" s="167"/>
      <c r="P88" s="167"/>
      <c r="Q88" s="167"/>
      <c r="R88" s="167"/>
      <c r="S88" s="167"/>
    </row>
    <row r="89" spans="1:19" ht="17.25" customHeight="1" x14ac:dyDescent="0.2">
      <c r="A89" s="83"/>
      <c r="B89" s="84"/>
      <c r="C89" s="84"/>
      <c r="D89" s="85"/>
      <c r="E89" s="269"/>
      <c r="F89" s="53"/>
      <c r="G89" s="268"/>
      <c r="H89" s="53"/>
      <c r="I89" s="57"/>
      <c r="J89" s="30"/>
      <c r="K89" s="167"/>
      <c r="L89" s="167"/>
      <c r="M89" s="167"/>
      <c r="N89" s="167"/>
      <c r="O89" s="167"/>
      <c r="P89" s="167"/>
      <c r="Q89" s="167"/>
      <c r="R89" s="167"/>
      <c r="S89" s="167"/>
    </row>
    <row r="90" spans="1:19" ht="17.25" customHeight="1" x14ac:dyDescent="0.2">
      <c r="A90" s="87" t="str">
        <f>Global!A90</f>
        <v>OCTAVOS DE FINAL</v>
      </c>
      <c r="B90" s="55"/>
      <c r="C90" s="55"/>
      <c r="D90" s="53"/>
      <c r="E90" s="268"/>
      <c r="F90" s="53"/>
      <c r="G90" s="268"/>
      <c r="H90" s="53"/>
      <c r="I90" s="57"/>
      <c r="J90" s="30"/>
      <c r="K90" s="167"/>
      <c r="L90" s="167"/>
      <c r="M90" s="167"/>
      <c r="N90" s="167"/>
      <c r="O90" s="167"/>
      <c r="P90" s="167"/>
      <c r="Q90" s="167"/>
      <c r="R90" s="167"/>
      <c r="S90" s="167"/>
    </row>
    <row r="91" spans="1:19" ht="17.25" customHeight="1" x14ac:dyDescent="0.2">
      <c r="A91" s="83" t="str">
        <f>Global!A91</f>
        <v>Puntos por Marcador Atinado</v>
      </c>
      <c r="B91" s="83"/>
      <c r="C91" s="93"/>
      <c r="D91" s="83"/>
      <c r="E91" s="94">
        <f>Global!E91</f>
        <v>1</v>
      </c>
      <c r="F91" s="53"/>
      <c r="G91" s="268"/>
      <c r="H91" s="53"/>
      <c r="I91" s="57"/>
      <c r="J91" s="30"/>
      <c r="K91" s="167"/>
      <c r="L91" s="167"/>
      <c r="M91" s="167"/>
      <c r="N91" s="167"/>
      <c r="O91" s="167"/>
      <c r="P91" s="167"/>
      <c r="Q91" s="167"/>
      <c r="R91" s="167"/>
      <c r="S91" s="167"/>
    </row>
    <row r="92" spans="1:19" ht="17.25" customHeight="1" x14ac:dyDescent="0.2">
      <c r="A92" s="83" t="str">
        <f>Global!A92</f>
        <v>Puntos por Ganador/Empate Atinado</v>
      </c>
      <c r="B92" s="83"/>
      <c r="C92" s="93"/>
      <c r="D92" s="85"/>
      <c r="E92" s="94">
        <f>Global!E92</f>
        <v>3</v>
      </c>
      <c r="F92" s="53"/>
      <c r="G92" s="268"/>
      <c r="H92" s="53"/>
      <c r="I92" s="57"/>
      <c r="J92" s="30"/>
      <c r="K92" s="167"/>
      <c r="L92" s="167"/>
      <c r="M92" s="167"/>
      <c r="N92" s="167"/>
      <c r="O92" s="167"/>
      <c r="P92" s="167"/>
      <c r="Q92" s="167"/>
      <c r="R92" s="167"/>
      <c r="S92" s="167"/>
    </row>
    <row r="93" spans="1:19" ht="17.25" customHeight="1" x14ac:dyDescent="0.2">
      <c r="A93" s="83" t="str">
        <f>Global!A93</f>
        <v>Puntos por Ganador y Diferencia de Goles Atinado</v>
      </c>
      <c r="B93" s="84"/>
      <c r="C93" s="84"/>
      <c r="D93" s="85"/>
      <c r="E93" s="94">
        <f>Global!E93</f>
        <v>1</v>
      </c>
      <c r="F93" s="53"/>
      <c r="G93" s="268"/>
      <c r="H93" s="53"/>
      <c r="I93" s="57"/>
      <c r="J93" s="30"/>
      <c r="K93" s="167"/>
      <c r="L93" s="167"/>
      <c r="M93" s="167"/>
      <c r="N93" s="167"/>
      <c r="O93" s="167"/>
      <c r="P93" s="167"/>
      <c r="Q93" s="167"/>
      <c r="R93" s="167"/>
      <c r="S93" s="167"/>
    </row>
    <row r="94" spans="1:19" ht="17.25" customHeight="1" x14ac:dyDescent="0.2">
      <c r="A94" s="54"/>
      <c r="B94" s="55"/>
      <c r="C94" s="55"/>
      <c r="D94" s="53"/>
      <c r="E94" s="268"/>
      <c r="F94" s="53"/>
      <c r="G94" s="268"/>
      <c r="H94" s="53"/>
      <c r="I94" s="57"/>
      <c r="J94" s="30"/>
      <c r="K94" s="167"/>
      <c r="L94" s="167"/>
      <c r="M94" s="167"/>
      <c r="N94" s="167"/>
      <c r="O94" s="167"/>
      <c r="P94" s="167"/>
      <c r="Q94" s="167"/>
      <c r="R94" s="167"/>
      <c r="S94" s="167"/>
    </row>
    <row r="95" spans="1:19" ht="17.25" customHeight="1" x14ac:dyDescent="0.2">
      <c r="A95" s="87" t="str">
        <f>Global!A95</f>
        <v>CUARTOS DE FINAL</v>
      </c>
      <c r="B95" s="55"/>
      <c r="C95" s="55"/>
      <c r="D95" s="53"/>
      <c r="E95" s="268"/>
      <c r="F95" s="53"/>
      <c r="G95" s="268"/>
      <c r="H95" s="53"/>
      <c r="I95" s="57"/>
      <c r="J95" s="30"/>
      <c r="K95" s="167"/>
      <c r="L95" s="167"/>
      <c r="M95" s="167"/>
      <c r="N95" s="167"/>
      <c r="O95" s="167"/>
      <c r="P95" s="167"/>
      <c r="Q95" s="167"/>
      <c r="R95" s="167"/>
      <c r="S95" s="167"/>
    </row>
    <row r="96" spans="1:19" ht="17.25" customHeight="1" x14ac:dyDescent="0.2">
      <c r="A96" s="83" t="str">
        <f>Global!A96</f>
        <v>Puntos por Marcador Atinado</v>
      </c>
      <c r="B96" s="83"/>
      <c r="C96" s="93"/>
      <c r="D96" s="83"/>
      <c r="E96" s="94">
        <f>Global!E96</f>
        <v>1</v>
      </c>
      <c r="F96" s="53"/>
      <c r="G96" s="268"/>
      <c r="H96" s="53"/>
      <c r="I96" s="57"/>
      <c r="J96" s="30"/>
      <c r="K96" s="167"/>
      <c r="L96" s="167"/>
      <c r="M96" s="167"/>
      <c r="N96" s="167"/>
      <c r="O96" s="167"/>
      <c r="P96" s="167"/>
      <c r="Q96" s="167"/>
      <c r="R96" s="167"/>
      <c r="S96" s="167"/>
    </row>
    <row r="97" spans="1:19" ht="17.25" customHeight="1" x14ac:dyDescent="0.2">
      <c r="A97" s="83" t="str">
        <f>Global!A97</f>
        <v>Puntos por Ganador/Empate Atinado</v>
      </c>
      <c r="B97" s="83"/>
      <c r="C97" s="93"/>
      <c r="D97" s="85"/>
      <c r="E97" s="94">
        <f>Global!E97</f>
        <v>5</v>
      </c>
      <c r="F97" s="53"/>
      <c r="G97" s="268"/>
      <c r="H97" s="53"/>
      <c r="I97" s="57"/>
      <c r="J97" s="30"/>
      <c r="K97" s="167"/>
      <c r="L97" s="167"/>
      <c r="M97" s="167"/>
      <c r="N97" s="167"/>
      <c r="O97" s="167"/>
      <c r="P97" s="167"/>
      <c r="Q97" s="167"/>
      <c r="R97" s="167"/>
      <c r="S97" s="167"/>
    </row>
    <row r="98" spans="1:19" ht="17.25" customHeight="1" x14ac:dyDescent="0.2">
      <c r="A98" s="83" t="str">
        <f>Global!A98</f>
        <v>Puntos por Ganador y Diferencia de Goles Atinado</v>
      </c>
      <c r="B98" s="84"/>
      <c r="C98" s="84"/>
      <c r="D98" s="85"/>
      <c r="E98" s="94">
        <f>Global!E98</f>
        <v>1</v>
      </c>
      <c r="F98" s="53"/>
      <c r="G98" s="268"/>
      <c r="H98" s="53"/>
      <c r="I98" s="57"/>
      <c r="J98" s="30"/>
      <c r="K98" s="167"/>
      <c r="L98" s="167"/>
      <c r="M98" s="167"/>
      <c r="N98" s="167"/>
      <c r="O98" s="167"/>
      <c r="P98" s="167"/>
      <c r="Q98" s="167"/>
      <c r="R98" s="167"/>
      <c r="S98" s="167"/>
    </row>
    <row r="99" spans="1:19" ht="17.25" customHeight="1" x14ac:dyDescent="0.2">
      <c r="A99" s="54"/>
      <c r="B99" s="55"/>
      <c r="C99" s="55"/>
      <c r="D99" s="53"/>
      <c r="E99" s="268"/>
      <c r="F99" s="53"/>
      <c r="G99" s="268"/>
      <c r="H99" s="53"/>
      <c r="I99" s="57"/>
      <c r="J99" s="30"/>
      <c r="K99" s="167"/>
      <c r="L99" s="167"/>
      <c r="M99" s="167"/>
      <c r="N99" s="167"/>
      <c r="O99" s="167"/>
      <c r="P99" s="167"/>
      <c r="Q99" s="167"/>
      <c r="R99" s="167"/>
      <c r="S99" s="167"/>
    </row>
    <row r="100" spans="1:19" ht="17.25" customHeight="1" x14ac:dyDescent="0.2">
      <c r="A100" s="87" t="str">
        <f>Global!A100</f>
        <v>SEMIFINAL</v>
      </c>
      <c r="B100" s="55"/>
      <c r="C100" s="55"/>
      <c r="D100" s="53"/>
      <c r="E100" s="268"/>
      <c r="F100" s="53"/>
      <c r="G100" s="268"/>
      <c r="H100" s="53"/>
      <c r="I100" s="57"/>
      <c r="J100" s="30"/>
      <c r="K100" s="167"/>
      <c r="L100" s="167"/>
      <c r="M100" s="167"/>
      <c r="N100" s="167"/>
      <c r="O100" s="167"/>
      <c r="P100" s="167"/>
      <c r="Q100" s="167"/>
      <c r="R100" s="167"/>
      <c r="S100" s="167"/>
    </row>
    <row r="101" spans="1:19" ht="17.25" customHeight="1" x14ac:dyDescent="0.2">
      <c r="A101" s="83" t="str">
        <f>Global!A101</f>
        <v>Puntos por Marcador Atinado</v>
      </c>
      <c r="B101" s="83"/>
      <c r="C101" s="93"/>
      <c r="D101" s="83"/>
      <c r="E101" s="94">
        <f>Global!E101</f>
        <v>1</v>
      </c>
      <c r="F101" s="53"/>
      <c r="G101" s="268"/>
      <c r="H101" s="53"/>
      <c r="I101" s="57"/>
      <c r="J101" s="30"/>
      <c r="K101" s="167"/>
      <c r="L101" s="167"/>
      <c r="M101" s="167"/>
      <c r="N101" s="167"/>
      <c r="O101" s="167"/>
      <c r="P101" s="167"/>
      <c r="Q101" s="167"/>
      <c r="R101" s="167"/>
      <c r="S101" s="167"/>
    </row>
    <row r="102" spans="1:19" ht="17.25" customHeight="1" x14ac:dyDescent="0.2">
      <c r="A102" s="83" t="str">
        <f>Global!A102</f>
        <v>Puntos por Ganador/Empate Atinado</v>
      </c>
      <c r="B102" s="83"/>
      <c r="C102" s="93"/>
      <c r="D102" s="85"/>
      <c r="E102" s="94">
        <f>Global!E102</f>
        <v>7</v>
      </c>
      <c r="F102" s="53"/>
      <c r="G102" s="268"/>
      <c r="H102" s="53"/>
      <c r="I102" s="57"/>
      <c r="J102" s="30"/>
      <c r="K102" s="167"/>
      <c r="L102" s="167"/>
      <c r="M102" s="167"/>
      <c r="N102" s="167"/>
      <c r="O102" s="167"/>
      <c r="P102" s="167"/>
      <c r="Q102" s="167"/>
      <c r="R102" s="167"/>
      <c r="S102" s="167"/>
    </row>
    <row r="103" spans="1:19" ht="17.25" customHeight="1" x14ac:dyDescent="0.2">
      <c r="A103" s="83" t="str">
        <f>Global!A103</f>
        <v>Puntos por Ganador y Diferencia de Goles Atinado</v>
      </c>
      <c r="B103" s="84"/>
      <c r="C103" s="84"/>
      <c r="D103" s="85"/>
      <c r="E103" s="94">
        <f>Global!E103</f>
        <v>1</v>
      </c>
      <c r="F103" s="53"/>
      <c r="G103" s="268"/>
      <c r="H103" s="53"/>
      <c r="I103" s="57"/>
      <c r="J103" s="30"/>
      <c r="K103" s="167"/>
      <c r="L103" s="167"/>
      <c r="M103" s="167"/>
      <c r="N103" s="167"/>
      <c r="O103" s="167"/>
      <c r="P103" s="167"/>
      <c r="Q103" s="167"/>
      <c r="R103" s="167"/>
      <c r="S103" s="167"/>
    </row>
    <row r="104" spans="1:19" ht="17.25" customHeight="1" x14ac:dyDescent="0.2">
      <c r="A104" s="54"/>
      <c r="B104" s="55"/>
      <c r="C104" s="55"/>
      <c r="D104" s="53"/>
      <c r="E104" s="268"/>
      <c r="F104" s="53"/>
      <c r="G104" s="268"/>
      <c r="H104" s="53"/>
      <c r="I104" s="57"/>
      <c r="J104" s="30"/>
      <c r="K104" s="167"/>
      <c r="L104" s="167"/>
      <c r="M104" s="167"/>
      <c r="N104" s="167"/>
      <c r="O104" s="167"/>
      <c r="P104" s="167"/>
      <c r="Q104" s="167"/>
      <c r="R104" s="167"/>
      <c r="S104" s="167"/>
    </row>
    <row r="105" spans="1:19" ht="17.25" customHeight="1" x14ac:dyDescent="0.2">
      <c r="A105" s="87" t="str">
        <f>Global!A105</f>
        <v>TERCER LUGAR</v>
      </c>
      <c r="B105" s="55"/>
      <c r="C105" s="55"/>
      <c r="D105" s="53"/>
      <c r="E105" s="268"/>
      <c r="F105" s="53"/>
      <c r="G105" s="268"/>
      <c r="H105" s="53"/>
      <c r="I105" s="57"/>
      <c r="J105" s="30"/>
      <c r="K105" s="167"/>
      <c r="L105" s="167"/>
      <c r="M105" s="167"/>
      <c r="N105" s="167"/>
      <c r="O105" s="167"/>
      <c r="P105" s="167"/>
      <c r="Q105" s="167"/>
      <c r="R105" s="167"/>
      <c r="S105" s="167"/>
    </row>
    <row r="106" spans="1:19" ht="17.25" customHeight="1" x14ac:dyDescent="0.2">
      <c r="A106" s="83" t="str">
        <f>Global!A106</f>
        <v>Puntos por Marcador Atinado</v>
      </c>
      <c r="B106" s="83"/>
      <c r="C106" s="93"/>
      <c r="D106" s="83"/>
      <c r="E106" s="94">
        <f>Global!E106</f>
        <v>1</v>
      </c>
      <c r="F106" s="53"/>
      <c r="G106" s="268"/>
      <c r="H106" s="53"/>
      <c r="I106" s="57"/>
      <c r="J106" s="30"/>
      <c r="K106" s="167"/>
      <c r="L106" s="167"/>
      <c r="M106" s="167"/>
      <c r="N106" s="167"/>
      <c r="O106" s="167"/>
      <c r="P106" s="167"/>
      <c r="Q106" s="167"/>
      <c r="R106" s="167"/>
      <c r="S106" s="167"/>
    </row>
    <row r="107" spans="1:19" ht="17.25" customHeight="1" x14ac:dyDescent="0.2">
      <c r="A107" s="83" t="str">
        <f>Global!A107</f>
        <v>Puntos por Ganador/Empate Atinado</v>
      </c>
      <c r="B107" s="83"/>
      <c r="C107" s="93"/>
      <c r="D107" s="85"/>
      <c r="E107" s="94">
        <f>Global!E107</f>
        <v>8</v>
      </c>
      <c r="F107" s="53"/>
      <c r="G107" s="268"/>
      <c r="H107" s="53"/>
      <c r="I107" s="57"/>
      <c r="J107" s="30"/>
      <c r="K107" s="167"/>
      <c r="L107" s="167"/>
      <c r="M107" s="167"/>
      <c r="N107" s="167"/>
      <c r="O107" s="167"/>
      <c r="P107" s="167"/>
      <c r="Q107" s="167"/>
      <c r="R107" s="167"/>
      <c r="S107" s="167"/>
    </row>
    <row r="108" spans="1:19" ht="17.25" customHeight="1" x14ac:dyDescent="0.2">
      <c r="A108" s="83" t="str">
        <f>Global!A108</f>
        <v>Puntos por Ganador y Diferencia de Goles Atinado</v>
      </c>
      <c r="B108" s="84"/>
      <c r="C108" s="84"/>
      <c r="D108" s="85"/>
      <c r="E108" s="94">
        <f>Global!E108</f>
        <v>1</v>
      </c>
      <c r="F108" s="53"/>
      <c r="G108" s="268"/>
      <c r="H108" s="53"/>
      <c r="I108" s="57"/>
      <c r="J108" s="30"/>
      <c r="K108" s="167"/>
      <c r="L108" s="167"/>
      <c r="M108" s="167"/>
      <c r="N108" s="167"/>
      <c r="O108" s="167"/>
      <c r="P108" s="167"/>
      <c r="Q108" s="167"/>
      <c r="R108" s="167"/>
      <c r="S108" s="167"/>
    </row>
    <row r="109" spans="1:19" ht="17.25" customHeight="1" x14ac:dyDescent="0.2">
      <c r="A109" s="83"/>
      <c r="B109" s="84"/>
      <c r="C109" s="84"/>
      <c r="D109" s="85"/>
      <c r="E109" s="94"/>
      <c r="F109" s="53"/>
      <c r="G109" s="268"/>
      <c r="H109" s="53"/>
      <c r="I109" s="57"/>
      <c r="J109" s="30"/>
      <c r="K109" s="167"/>
      <c r="L109" s="167"/>
      <c r="M109" s="167"/>
      <c r="N109" s="167"/>
      <c r="O109" s="167"/>
      <c r="P109" s="167"/>
      <c r="Q109" s="167"/>
      <c r="R109" s="167"/>
      <c r="S109" s="167"/>
    </row>
    <row r="110" spans="1:19" ht="17.25" customHeight="1" x14ac:dyDescent="0.2">
      <c r="A110" s="87" t="str">
        <f>Global!A110</f>
        <v>FINAL</v>
      </c>
      <c r="B110" s="55"/>
      <c r="C110" s="55"/>
      <c r="D110" s="53"/>
      <c r="E110" s="268"/>
      <c r="F110" s="53"/>
      <c r="G110" s="268"/>
      <c r="H110" s="53"/>
      <c r="I110" s="57"/>
      <c r="J110" s="30"/>
      <c r="K110" s="167"/>
      <c r="L110" s="167"/>
      <c r="M110" s="167"/>
      <c r="N110" s="167"/>
      <c r="O110" s="167"/>
      <c r="P110" s="167"/>
      <c r="Q110" s="167"/>
      <c r="R110" s="167"/>
      <c r="S110" s="167"/>
    </row>
    <row r="111" spans="1:19" ht="17.25" customHeight="1" x14ac:dyDescent="0.2">
      <c r="A111" s="83" t="str">
        <f>Global!A111</f>
        <v>Puntos por Marcador Atinado</v>
      </c>
      <c r="B111" s="83"/>
      <c r="C111" s="93"/>
      <c r="D111" s="83"/>
      <c r="E111" s="94">
        <f>Global!E111</f>
        <v>1</v>
      </c>
      <c r="F111" s="53"/>
      <c r="G111" s="268"/>
      <c r="H111" s="53"/>
      <c r="I111" s="57"/>
      <c r="J111" s="30"/>
      <c r="K111" s="167"/>
      <c r="L111" s="167"/>
      <c r="M111" s="167"/>
      <c r="N111" s="167"/>
      <c r="O111" s="167"/>
      <c r="P111" s="167"/>
      <c r="Q111" s="167"/>
      <c r="R111" s="167"/>
      <c r="S111" s="167"/>
    </row>
    <row r="112" spans="1:19" ht="17.25" customHeight="1" x14ac:dyDescent="0.2">
      <c r="A112" s="83" t="str">
        <f>Global!A112</f>
        <v>Puntos por Ganador/Empate Atinado</v>
      </c>
      <c r="B112" s="83"/>
      <c r="C112" s="93"/>
      <c r="D112" s="85"/>
      <c r="E112" s="94">
        <f>Global!E112</f>
        <v>10</v>
      </c>
      <c r="F112" s="53"/>
      <c r="G112" s="268"/>
      <c r="H112" s="53"/>
      <c r="I112" s="57"/>
      <c r="J112" s="30"/>
      <c r="K112" s="167"/>
      <c r="L112" s="167"/>
      <c r="M112" s="167"/>
      <c r="N112" s="167"/>
      <c r="O112" s="167"/>
      <c r="P112" s="167"/>
      <c r="Q112" s="167"/>
      <c r="R112" s="167"/>
      <c r="S112" s="167"/>
    </row>
    <row r="113" spans="1:19" ht="17.25" customHeight="1" x14ac:dyDescent="0.2">
      <c r="A113" s="83" t="str">
        <f>Global!A113</f>
        <v>Puntos por Ganador y Diferencia de Goles Atinado</v>
      </c>
      <c r="B113" s="84"/>
      <c r="C113" s="84"/>
      <c r="D113" s="85"/>
      <c r="E113" s="94">
        <f>Global!E113</f>
        <v>1</v>
      </c>
      <c r="F113" s="53"/>
      <c r="G113" s="268"/>
      <c r="H113" s="53"/>
      <c r="I113" s="57"/>
      <c r="J113" s="30"/>
      <c r="K113" s="167"/>
      <c r="L113" s="167"/>
      <c r="M113" s="167"/>
      <c r="N113" s="167"/>
      <c r="O113" s="167"/>
      <c r="P113" s="167"/>
      <c r="Q113" s="167"/>
      <c r="R113" s="167"/>
      <c r="S113" s="167"/>
    </row>
    <row r="114" spans="1:19" ht="17.25" customHeight="1" x14ac:dyDescent="0.2">
      <c r="A114" s="54"/>
      <c r="B114" s="55"/>
      <c r="C114" s="55"/>
      <c r="D114" s="53"/>
      <c r="E114" s="268"/>
      <c r="F114" s="53"/>
      <c r="G114" s="268"/>
      <c r="H114" s="53"/>
      <c r="I114" s="57"/>
      <c r="J114" s="30"/>
      <c r="K114" s="167"/>
      <c r="L114" s="167"/>
      <c r="M114" s="167"/>
      <c r="N114" s="167"/>
      <c r="O114" s="167"/>
      <c r="P114" s="167"/>
      <c r="Q114" s="167"/>
      <c r="R114" s="167"/>
      <c r="S114" s="167"/>
    </row>
    <row r="115" spans="1:19" ht="17.25" customHeight="1" x14ac:dyDescent="0.2">
      <c r="A115" s="54"/>
      <c r="B115" s="55"/>
      <c r="C115" s="55"/>
      <c r="D115" s="53"/>
      <c r="E115" s="268"/>
      <c r="F115" s="53"/>
      <c r="G115" s="268"/>
      <c r="H115" s="53"/>
      <c r="I115" s="57"/>
      <c r="J115" s="30"/>
      <c r="K115" s="167"/>
      <c r="L115" s="167"/>
      <c r="M115" s="167"/>
      <c r="N115" s="167"/>
      <c r="O115" s="167"/>
      <c r="P115" s="167"/>
      <c r="Q115" s="167"/>
      <c r="R115" s="167"/>
      <c r="S115" s="167"/>
    </row>
    <row r="116" spans="1:19" ht="17.25" customHeight="1" x14ac:dyDescent="0.2">
      <c r="A116" s="54"/>
      <c r="B116" s="55"/>
      <c r="C116" s="55"/>
      <c r="D116" s="53"/>
      <c r="E116" s="268"/>
      <c r="F116" s="53"/>
      <c r="G116" s="268"/>
      <c r="H116" s="53"/>
      <c r="I116" s="57"/>
      <c r="J116" s="30"/>
      <c r="K116" s="167"/>
      <c r="L116" s="167"/>
      <c r="M116" s="167"/>
      <c r="N116" s="167"/>
      <c r="O116" s="167"/>
      <c r="P116" s="167"/>
      <c r="Q116" s="167"/>
      <c r="R116" s="167"/>
      <c r="S116" s="167"/>
    </row>
    <row r="117" spans="1:19" ht="17.25" customHeight="1" x14ac:dyDescent="0.2">
      <c r="A117" s="54"/>
      <c r="B117" s="55"/>
      <c r="C117" s="55"/>
      <c r="D117" s="53"/>
      <c r="E117" s="268"/>
      <c r="F117" s="53"/>
      <c r="G117" s="268"/>
      <c r="H117" s="53"/>
      <c r="I117" s="57"/>
      <c r="J117" s="30"/>
      <c r="K117" s="167"/>
      <c r="L117" s="167"/>
      <c r="M117" s="167"/>
      <c r="N117" s="167"/>
      <c r="O117" s="167"/>
      <c r="P117" s="167"/>
      <c r="Q117" s="167"/>
      <c r="R117" s="167"/>
      <c r="S117" s="167"/>
    </row>
    <row r="118" spans="1:19" ht="17.25" customHeight="1" x14ac:dyDescent="0.2">
      <c r="A118" s="54"/>
      <c r="B118" s="55"/>
      <c r="C118" s="55"/>
      <c r="D118" s="53"/>
      <c r="E118" s="268"/>
      <c r="F118" s="53"/>
      <c r="G118" s="268"/>
      <c r="H118" s="53"/>
      <c r="I118" s="57"/>
      <c r="J118" s="30"/>
      <c r="K118" s="167"/>
      <c r="L118" s="167"/>
      <c r="M118" s="167"/>
      <c r="N118" s="167"/>
      <c r="O118" s="167"/>
      <c r="P118" s="167"/>
      <c r="Q118" s="167"/>
      <c r="R118" s="167"/>
      <c r="S118" s="167"/>
    </row>
    <row r="119" spans="1:19" ht="17.25" customHeight="1" x14ac:dyDescent="0.2">
      <c r="A119" s="54"/>
      <c r="B119" s="55"/>
      <c r="C119" s="55"/>
      <c r="D119" s="53"/>
      <c r="E119" s="268"/>
      <c r="F119" s="53"/>
      <c r="G119" s="268"/>
      <c r="H119" s="53"/>
      <c r="I119" s="57"/>
      <c r="J119" s="30"/>
      <c r="K119" s="167"/>
      <c r="L119" s="167"/>
      <c r="M119" s="167"/>
      <c r="N119" s="167"/>
      <c r="O119" s="167"/>
      <c r="P119" s="167"/>
      <c r="Q119" s="167"/>
      <c r="R119" s="167"/>
      <c r="S119" s="167"/>
    </row>
    <row r="120" spans="1:19" ht="17.25" customHeight="1" x14ac:dyDescent="0.2">
      <c r="A120" s="54"/>
      <c r="B120" s="55"/>
      <c r="C120" s="55"/>
      <c r="D120" s="53"/>
      <c r="E120" s="268"/>
      <c r="F120" s="53"/>
      <c r="G120" s="268"/>
      <c r="H120" s="53"/>
      <c r="I120" s="57"/>
      <c r="J120" s="30"/>
      <c r="K120" s="167"/>
      <c r="L120" s="167"/>
      <c r="M120" s="167"/>
      <c r="N120" s="167"/>
      <c r="O120" s="167"/>
      <c r="P120" s="167"/>
      <c r="Q120" s="167"/>
      <c r="R120" s="167"/>
      <c r="S120" s="167"/>
    </row>
  </sheetData>
  <sheetProtection sheet="1" objects="1" scenarios="1"/>
  <mergeCells count="3">
    <mergeCell ref="A1:N1"/>
    <mergeCell ref="B3:D3"/>
    <mergeCell ref="B4:D4"/>
  </mergeCells>
  <dataValidations count="1">
    <dataValidation type="whole" allowBlank="1" showInputMessage="1" showErrorMessage="1" sqref="E3:E85 E114:E120 E89:E90 E94:E95 E99:E100 E104:E105 E110" xr:uid="{8EBEC6FC-6B4B-475A-A850-CD047D3B245F}">
      <formula1>0</formula1>
      <formula2>20</formula2>
    </dataValidation>
  </dataValidations>
  <hyperlinks>
    <hyperlink ref="A1:N1" location="Global!A1" display="Quiniela Mundial 2010" xr:uid="{E463AE45-4547-498F-A2B3-B5DB5ED65CD4}"/>
  </hyperlinks>
  <pageMargins left="0.7" right="0.7" top="0.75" bottom="0.75" header="0.3" footer="0.3"/>
  <pageSetup orientation="portrait"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codeName="Sheet53"/>
  <dimension ref="A1:S120"/>
  <sheetViews>
    <sheetView workbookViewId="0">
      <selection activeCell="A2" sqref="A1:N1048576"/>
    </sheetView>
  </sheetViews>
  <sheetFormatPr defaultColWidth="9.140625" defaultRowHeight="17.25" customHeight="1" x14ac:dyDescent="0.2"/>
  <cols>
    <col min="1" max="1" width="12" style="270" customWidth="1"/>
    <col min="2" max="2" width="10.7109375" style="271" customWidth="1"/>
    <col min="3" max="3" width="6.85546875" style="271" bestFit="1" customWidth="1"/>
    <col min="4" max="4" width="12.42578125" style="157" customWidth="1"/>
    <col min="5" max="5" width="3.7109375" style="272" customWidth="1"/>
    <col min="6" max="6" width="5.42578125" style="157" customWidth="1"/>
    <col min="7" max="7" width="3.85546875" style="272" customWidth="1"/>
    <col min="8" max="8" width="13" style="157" customWidth="1"/>
    <col min="9" max="9" width="5.85546875" style="273" customWidth="1"/>
    <col min="10" max="10" width="3" style="10" customWidth="1"/>
    <col min="11" max="11" width="5" style="274" customWidth="1"/>
    <col min="12" max="12" width="5.28515625" style="274" customWidth="1"/>
    <col min="13" max="13" width="6.5703125" style="275" customWidth="1"/>
    <col min="14" max="14" width="7.7109375" style="10" bestFit="1" customWidth="1"/>
    <col min="15" max="16384" width="9.140625" style="157"/>
  </cols>
  <sheetData>
    <row r="1" spans="1:19" ht="26.25" customHeight="1" x14ac:dyDescent="0.35">
      <c r="A1" s="352" t="s">
        <v>82</v>
      </c>
      <c r="B1" s="352"/>
      <c r="C1" s="352"/>
      <c r="D1" s="352"/>
      <c r="E1" s="352"/>
      <c r="F1" s="352"/>
      <c r="G1" s="352"/>
      <c r="H1" s="352"/>
      <c r="I1" s="352"/>
      <c r="J1" s="352"/>
      <c r="K1" s="352"/>
      <c r="L1" s="352"/>
      <c r="M1" s="352"/>
      <c r="N1" s="352"/>
      <c r="O1" s="161"/>
      <c r="P1" s="161"/>
      <c r="Q1" s="161"/>
      <c r="R1" s="161"/>
      <c r="S1" s="161"/>
    </row>
    <row r="2" spans="1:19" ht="12.75" customHeight="1" x14ac:dyDescent="0.3">
      <c r="A2" s="28"/>
      <c r="B2" s="28"/>
      <c r="C2" s="28"/>
      <c r="D2" s="28"/>
      <c r="E2" s="1"/>
      <c r="F2" s="28"/>
      <c r="G2" s="1"/>
      <c r="H2" s="28"/>
      <c r="I2" s="28"/>
      <c r="J2" s="28"/>
      <c r="K2" s="33"/>
      <c r="L2" s="33"/>
      <c r="M2" s="28"/>
      <c r="N2" s="28"/>
      <c r="O2" s="161"/>
      <c r="P2" s="161"/>
      <c r="Q2" s="161"/>
      <c r="R2" s="161"/>
      <c r="S2" s="161"/>
    </row>
    <row r="3" spans="1:19" ht="17.25" customHeight="1" x14ac:dyDescent="0.2">
      <c r="A3" s="191" t="s">
        <v>17</v>
      </c>
      <c r="B3" s="353" t="s">
        <v>206</v>
      </c>
      <c r="C3" s="353"/>
      <c r="D3" s="353"/>
      <c r="E3" s="192"/>
      <c r="F3" s="193"/>
      <c r="G3" s="192"/>
      <c r="H3" s="194"/>
      <c r="I3" s="195"/>
      <c r="J3" s="29"/>
      <c r="K3" s="34"/>
      <c r="L3" s="34"/>
      <c r="M3" s="196"/>
      <c r="N3" s="29"/>
      <c r="O3" s="161"/>
      <c r="P3" s="161"/>
      <c r="Q3" s="161"/>
      <c r="R3" s="161"/>
      <c r="S3" s="161"/>
    </row>
    <row r="4" spans="1:19" ht="17.25" customHeight="1" thickBot="1" x14ac:dyDescent="0.25">
      <c r="A4" s="197" t="s">
        <v>18</v>
      </c>
      <c r="B4" s="354" t="s">
        <v>215</v>
      </c>
      <c r="C4" s="354"/>
      <c r="D4" s="354"/>
      <c r="E4" s="192"/>
      <c r="F4" s="196"/>
      <c r="G4" s="192"/>
      <c r="H4" s="196"/>
      <c r="I4" s="195"/>
      <c r="J4" s="29"/>
      <c r="K4" s="198"/>
      <c r="L4" s="198"/>
      <c r="M4" s="199"/>
      <c r="N4" s="29"/>
      <c r="O4" s="161"/>
      <c r="P4" s="161"/>
      <c r="Q4" s="161"/>
      <c r="R4" s="161"/>
      <c r="S4" s="161"/>
    </row>
    <row r="5" spans="1:19" ht="17.25" customHeight="1" thickBot="1" x14ac:dyDescent="0.25">
      <c r="A5" s="197"/>
      <c r="B5" s="200"/>
      <c r="C5" s="200"/>
      <c r="D5" s="201"/>
      <c r="E5" s="192"/>
      <c r="F5" s="196"/>
      <c r="G5" s="192"/>
      <c r="H5" s="196"/>
      <c r="I5" s="195"/>
      <c r="J5" s="29"/>
      <c r="K5" s="202" t="s">
        <v>19</v>
      </c>
      <c r="L5" s="203"/>
      <c r="M5" s="204"/>
      <c r="N5" s="29"/>
      <c r="O5" s="161"/>
      <c r="P5" s="161"/>
      <c r="Q5" s="161"/>
      <c r="R5" s="161"/>
      <c r="S5" s="161"/>
    </row>
    <row r="6" spans="1:19" s="168" customFormat="1" ht="34.5" customHeight="1" thickBot="1" x14ac:dyDescent="0.25">
      <c r="A6" s="205" t="s">
        <v>0</v>
      </c>
      <c r="B6" s="206" t="s">
        <v>1</v>
      </c>
      <c r="C6" s="206" t="s">
        <v>25</v>
      </c>
      <c r="D6" s="207" t="s">
        <v>2</v>
      </c>
      <c r="E6" s="208"/>
      <c r="F6" s="209" t="s">
        <v>20</v>
      </c>
      <c r="G6" s="208"/>
      <c r="H6" s="209" t="s">
        <v>3</v>
      </c>
      <c r="I6" s="209" t="s">
        <v>21</v>
      </c>
      <c r="J6" s="210"/>
      <c r="K6" s="211" t="s">
        <v>109</v>
      </c>
      <c r="L6" s="211" t="s">
        <v>112</v>
      </c>
      <c r="M6" s="212" t="s">
        <v>110</v>
      </c>
      <c r="N6" s="213" t="s">
        <v>111</v>
      </c>
      <c r="O6" s="165"/>
      <c r="P6" s="165"/>
      <c r="Q6" s="165"/>
      <c r="R6" s="165"/>
      <c r="S6" s="165"/>
    </row>
    <row r="7" spans="1:19" ht="17.25" customHeight="1" thickBot="1" x14ac:dyDescent="0.25">
      <c r="A7" s="214" t="str">
        <f>Global!A7</f>
        <v>GRUPO A (Group A)</v>
      </c>
      <c r="B7" s="215"/>
      <c r="C7" s="216"/>
      <c r="D7" s="215"/>
      <c r="E7" s="217"/>
      <c r="F7" s="215"/>
      <c r="G7" s="217"/>
      <c r="H7" s="215"/>
      <c r="I7" s="218"/>
      <c r="J7" s="77"/>
      <c r="K7" s="219"/>
      <c r="L7" s="219"/>
      <c r="M7" s="220"/>
      <c r="N7" s="221"/>
      <c r="O7" s="161"/>
      <c r="P7" s="161"/>
      <c r="Q7" s="161"/>
      <c r="R7" s="161"/>
      <c r="S7" s="161"/>
    </row>
    <row r="8" spans="1:19" s="158" customFormat="1" ht="30.95" customHeight="1" thickBot="1" x14ac:dyDescent="0.25">
      <c r="A8" s="276">
        <f>Global!A8</f>
        <v>44885</v>
      </c>
      <c r="B8" s="277">
        <f>Global!B8</f>
        <v>0.41666666666666669</v>
      </c>
      <c r="C8" s="278">
        <f>Global!C8</f>
        <v>1</v>
      </c>
      <c r="D8" s="279" t="str">
        <f>Global!D8</f>
        <v>Qatar</v>
      </c>
      <c r="E8" s="280">
        <v>2</v>
      </c>
      <c r="F8" s="281" t="s">
        <v>4</v>
      </c>
      <c r="G8" s="280">
        <v>1</v>
      </c>
      <c r="H8" s="282" t="str">
        <f>Global!H8</f>
        <v>Ecuador</v>
      </c>
      <c r="I8" s="283" t="str">
        <f t="shared" ref="I8:I13" si="0">IF(OR(E8="",G8=""),"",IF(E8&gt;G8,"L",IF(G8&gt;E8,"V","E")))</f>
        <v>L</v>
      </c>
      <c r="J8" s="284"/>
      <c r="K8" s="285">
        <f>IF(Global!E8="","",Global!E8)</f>
        <v>0</v>
      </c>
      <c r="L8" s="285">
        <f>IF(Global!G8="","",Global!G8)</f>
        <v>2</v>
      </c>
      <c r="M8" s="286" t="str">
        <f t="shared" ref="M8:M71" si="1">IF(OR(K8="",L8=""),"",IF(K8&gt;L8,"L",IF(L8&gt;K8,"V","E")))</f>
        <v>V</v>
      </c>
      <c r="N8" s="287">
        <f t="shared" ref="N8:N13" si="2">IF(M8="","",IF(AND(E8=K8,L8=G8),GPOSPuntosPorMarcador,0)+IF(M8=I8,GPOSPuntosPorGanador,0)+IF(E8-G8=K8-L8,GPOSPuntosPorDiferencia,0))</f>
        <v>0</v>
      </c>
      <c r="O8" s="166"/>
      <c r="P8" s="166"/>
      <c r="Q8" s="166"/>
      <c r="R8" s="166"/>
      <c r="S8" s="166"/>
    </row>
    <row r="9" spans="1:19" s="158" customFormat="1" ht="30.95" customHeight="1" thickBot="1" x14ac:dyDescent="0.25">
      <c r="A9" s="276">
        <f>Global!A9</f>
        <v>44886</v>
      </c>
      <c r="B9" s="288">
        <f>Global!B9</f>
        <v>0.41666666666666669</v>
      </c>
      <c r="C9" s="289">
        <f>Global!C9</f>
        <v>2</v>
      </c>
      <c r="D9" s="290" t="str">
        <f>Global!D9</f>
        <v>Senegal</v>
      </c>
      <c r="E9" s="291">
        <v>1</v>
      </c>
      <c r="F9" s="292" t="s">
        <v>4</v>
      </c>
      <c r="G9" s="291">
        <v>3</v>
      </c>
      <c r="H9" s="293" t="str">
        <f>Global!H9</f>
        <v>Holanda (Holland)</v>
      </c>
      <c r="I9" s="283" t="str">
        <f t="shared" si="0"/>
        <v>V</v>
      </c>
      <c r="J9" s="284"/>
      <c r="K9" s="285">
        <f>IF(Global!E9="","",Global!E9)</f>
        <v>0</v>
      </c>
      <c r="L9" s="285">
        <f>IF(Global!G9="","",Global!G9)</f>
        <v>2</v>
      </c>
      <c r="M9" s="294" t="str">
        <f t="shared" si="1"/>
        <v>V</v>
      </c>
      <c r="N9" s="287">
        <f t="shared" si="2"/>
        <v>2</v>
      </c>
      <c r="O9" s="166"/>
      <c r="P9" s="166"/>
      <c r="Q9" s="166"/>
      <c r="R9" s="166"/>
      <c r="S9" s="166"/>
    </row>
    <row r="10" spans="1:19" s="158" customFormat="1" ht="30.95" customHeight="1" thickBot="1" x14ac:dyDescent="0.25">
      <c r="A10" s="276">
        <f>Global!A10</f>
        <v>44890</v>
      </c>
      <c r="B10" s="288">
        <f>Global!B10</f>
        <v>0.29166666666666669</v>
      </c>
      <c r="C10" s="289">
        <f>Global!C10</f>
        <v>17</v>
      </c>
      <c r="D10" s="290" t="str">
        <f>Global!D10</f>
        <v>Qatar</v>
      </c>
      <c r="E10" s="291">
        <v>0</v>
      </c>
      <c r="F10" s="292" t="s">
        <v>4</v>
      </c>
      <c r="G10" s="291">
        <v>2</v>
      </c>
      <c r="H10" s="293" t="str">
        <f>Global!H10</f>
        <v>Senegal</v>
      </c>
      <c r="I10" s="283" t="str">
        <f t="shared" si="0"/>
        <v>V</v>
      </c>
      <c r="J10" s="284"/>
      <c r="K10" s="285">
        <f>IF(Global!E10="","",Global!E10)</f>
        <v>1</v>
      </c>
      <c r="L10" s="285">
        <f>IF(Global!G10="","",Global!G10)</f>
        <v>3</v>
      </c>
      <c r="M10" s="295" t="str">
        <f t="shared" si="1"/>
        <v>V</v>
      </c>
      <c r="N10" s="287">
        <f t="shared" si="2"/>
        <v>2</v>
      </c>
      <c r="O10" s="166"/>
      <c r="P10" s="166"/>
      <c r="Q10" s="166"/>
      <c r="R10" s="166"/>
      <c r="S10" s="166"/>
    </row>
    <row r="11" spans="1:19" s="158" customFormat="1" ht="30.95" customHeight="1" thickBot="1" x14ac:dyDescent="0.25">
      <c r="A11" s="276">
        <f>Global!A11</f>
        <v>44890</v>
      </c>
      <c r="B11" s="288">
        <f>Global!B11</f>
        <v>0.41666666666666669</v>
      </c>
      <c r="C11" s="289">
        <f>Global!C11</f>
        <v>18</v>
      </c>
      <c r="D11" s="290" t="str">
        <f>Global!D11</f>
        <v>Holanda (Holland)</v>
      </c>
      <c r="E11" s="291">
        <v>2</v>
      </c>
      <c r="F11" s="292" t="s">
        <v>4</v>
      </c>
      <c r="G11" s="291">
        <v>1</v>
      </c>
      <c r="H11" s="293" t="str">
        <f>Global!H11</f>
        <v>Ecuador</v>
      </c>
      <c r="I11" s="283" t="str">
        <f t="shared" si="0"/>
        <v>L</v>
      </c>
      <c r="J11" s="284"/>
      <c r="K11" s="285">
        <f>IF(Global!E11="","",Global!E11)</f>
        <v>1</v>
      </c>
      <c r="L11" s="285">
        <f>IF(Global!G11="","",Global!G11)</f>
        <v>1</v>
      </c>
      <c r="M11" s="296" t="str">
        <f t="shared" si="1"/>
        <v>E</v>
      </c>
      <c r="N11" s="287">
        <f t="shared" si="2"/>
        <v>0</v>
      </c>
      <c r="O11" s="166"/>
      <c r="P11" s="166"/>
      <c r="Q11" s="166"/>
      <c r="R11" s="166"/>
      <c r="S11" s="166"/>
    </row>
    <row r="12" spans="1:19" s="158" customFormat="1" ht="30.95" customHeight="1" thickBot="1" x14ac:dyDescent="0.25">
      <c r="A12" s="276">
        <f>Global!A12</f>
        <v>44894</v>
      </c>
      <c r="B12" s="288">
        <f>Global!B12</f>
        <v>0.375</v>
      </c>
      <c r="C12" s="289">
        <f>Global!C12</f>
        <v>33</v>
      </c>
      <c r="D12" s="290" t="str">
        <f>Global!D12</f>
        <v>Holanda (Holland)</v>
      </c>
      <c r="E12" s="291">
        <v>4</v>
      </c>
      <c r="F12" s="292" t="s">
        <v>4</v>
      </c>
      <c r="G12" s="291">
        <v>0</v>
      </c>
      <c r="H12" s="293" t="str">
        <f>Global!H12</f>
        <v>Qatar</v>
      </c>
      <c r="I12" s="283" t="str">
        <f t="shared" si="0"/>
        <v>L</v>
      </c>
      <c r="J12" s="284"/>
      <c r="K12" s="285">
        <f>IF(Global!E12="","",Global!E12)</f>
        <v>2</v>
      </c>
      <c r="L12" s="285">
        <f>IF(Global!G12="","",Global!G12)</f>
        <v>0</v>
      </c>
      <c r="M12" s="296" t="str">
        <f t="shared" si="1"/>
        <v>L</v>
      </c>
      <c r="N12" s="287">
        <f t="shared" si="2"/>
        <v>1</v>
      </c>
      <c r="O12" s="166"/>
      <c r="P12" s="166"/>
      <c r="Q12" s="166"/>
      <c r="R12" s="166"/>
      <c r="S12" s="166"/>
    </row>
    <row r="13" spans="1:19" s="158" customFormat="1" ht="30.95" customHeight="1" thickBot="1" x14ac:dyDescent="0.25">
      <c r="A13" s="276">
        <f>Global!A13</f>
        <v>44894</v>
      </c>
      <c r="B13" s="288">
        <f>Global!B13</f>
        <v>0.375</v>
      </c>
      <c r="C13" s="289">
        <f>Global!C13</f>
        <v>34</v>
      </c>
      <c r="D13" s="290" t="str">
        <f>Global!D13</f>
        <v>Ecuador</v>
      </c>
      <c r="E13" s="291">
        <v>1</v>
      </c>
      <c r="F13" s="292" t="s">
        <v>4</v>
      </c>
      <c r="G13" s="291">
        <v>1</v>
      </c>
      <c r="H13" s="293" t="str">
        <f>Global!H13</f>
        <v>Senegal</v>
      </c>
      <c r="I13" s="283" t="str">
        <f t="shared" si="0"/>
        <v>E</v>
      </c>
      <c r="J13" s="284"/>
      <c r="K13" s="285">
        <f>IF(Global!E13="","",Global!E13)</f>
        <v>1</v>
      </c>
      <c r="L13" s="285">
        <f>IF(Global!G13="","",Global!G13)</f>
        <v>2</v>
      </c>
      <c r="M13" s="296" t="str">
        <f t="shared" si="1"/>
        <v>V</v>
      </c>
      <c r="N13" s="287">
        <f t="shared" si="2"/>
        <v>0</v>
      </c>
      <c r="O13" s="166"/>
      <c r="P13" s="166"/>
      <c r="Q13" s="166"/>
      <c r="R13" s="166"/>
      <c r="S13" s="166"/>
    </row>
    <row r="14" spans="1:19" s="158" customFormat="1" ht="17.25" customHeight="1" thickBot="1" x14ac:dyDescent="0.25">
      <c r="A14" s="297" t="str">
        <f>Global!A14</f>
        <v>GRUPO B (Group B)</v>
      </c>
      <c r="B14" s="298"/>
      <c r="C14" s="299"/>
      <c r="D14" s="298"/>
      <c r="E14" s="300"/>
      <c r="F14" s="298"/>
      <c r="G14" s="300"/>
      <c r="H14" s="298"/>
      <c r="I14" s="301"/>
      <c r="J14" s="117"/>
      <c r="K14" s="302"/>
      <c r="L14" s="302"/>
      <c r="M14" s="303" t="str">
        <f t="shared" si="1"/>
        <v/>
      </c>
      <c r="N14" s="304"/>
      <c r="O14" s="166"/>
      <c r="P14" s="166"/>
      <c r="Q14" s="166"/>
      <c r="R14" s="166"/>
      <c r="S14" s="166"/>
    </row>
    <row r="15" spans="1:19" s="158" customFormat="1" ht="30.95" customHeight="1" thickBot="1" x14ac:dyDescent="0.25">
      <c r="A15" s="276">
        <f>Global!A15</f>
        <v>44886</v>
      </c>
      <c r="B15" s="305">
        <f>Global!B15</f>
        <v>0.29166666666666669</v>
      </c>
      <c r="C15" s="278">
        <f>Global!C15</f>
        <v>3</v>
      </c>
      <c r="D15" s="279" t="str">
        <f>Global!D15</f>
        <v>Inglaterra (England)</v>
      </c>
      <c r="E15" s="280">
        <v>1</v>
      </c>
      <c r="F15" s="281" t="s">
        <v>4</v>
      </c>
      <c r="G15" s="280">
        <v>0</v>
      </c>
      <c r="H15" s="282" t="str">
        <f>Global!H15</f>
        <v>Irán</v>
      </c>
      <c r="I15" s="283" t="str">
        <f t="shared" ref="I15:I20" si="3">IF(OR(E15="",G15=""),"",IF(E15&gt;G15,"L",IF(G15&gt;E15,"V","E")))</f>
        <v>L</v>
      </c>
      <c r="J15" s="284"/>
      <c r="K15" s="285">
        <f>IF(Global!E15="","",Global!E15)</f>
        <v>6</v>
      </c>
      <c r="L15" s="285">
        <f>IF(Global!G15="","",Global!G15)</f>
        <v>2</v>
      </c>
      <c r="M15" s="296" t="str">
        <f t="shared" si="1"/>
        <v>L</v>
      </c>
      <c r="N15" s="287">
        <f t="shared" ref="N15:N20" si="4">IF(M15="","",IF(AND(E15=K15,L15=G15),GPOSPuntosPorMarcador,0)+IF(M15=I15,GPOSPuntosPorGanador,0)+IF(E15-G15=K15-L15,GPOSPuntosPorDiferencia,0))</f>
        <v>1</v>
      </c>
      <c r="O15" s="166"/>
      <c r="P15" s="166"/>
      <c r="Q15" s="166"/>
      <c r="R15" s="166"/>
      <c r="S15" s="166"/>
    </row>
    <row r="16" spans="1:19" s="158" customFormat="1" ht="30.95" customHeight="1" thickBot="1" x14ac:dyDescent="0.25">
      <c r="A16" s="276">
        <f>Global!A16</f>
        <v>44886</v>
      </c>
      <c r="B16" s="306">
        <f>Global!B16</f>
        <v>0.54166666666666663</v>
      </c>
      <c r="C16" s="289">
        <f>Global!C16</f>
        <v>4</v>
      </c>
      <c r="D16" s="290" t="str">
        <f>Global!D16</f>
        <v>Estados Unidos (USA)</v>
      </c>
      <c r="E16" s="291">
        <v>0</v>
      </c>
      <c r="F16" s="292" t="s">
        <v>4</v>
      </c>
      <c r="G16" s="291">
        <v>1</v>
      </c>
      <c r="H16" s="293" t="str">
        <f>Global!H16</f>
        <v>Gales (Wales)</v>
      </c>
      <c r="I16" s="283" t="str">
        <f t="shared" si="3"/>
        <v>V</v>
      </c>
      <c r="J16" s="284"/>
      <c r="K16" s="285">
        <f>IF(Global!E16="","",Global!E16)</f>
        <v>1</v>
      </c>
      <c r="L16" s="285">
        <f>IF(Global!G16="","",Global!G16)</f>
        <v>1</v>
      </c>
      <c r="M16" s="296" t="str">
        <f t="shared" si="1"/>
        <v>E</v>
      </c>
      <c r="N16" s="287">
        <f t="shared" si="4"/>
        <v>0</v>
      </c>
      <c r="O16" s="166"/>
      <c r="P16" s="166"/>
      <c r="Q16" s="166"/>
      <c r="R16" s="166"/>
      <c r="S16" s="166"/>
    </row>
    <row r="17" spans="1:19" s="158" customFormat="1" ht="30.95" customHeight="1" thickBot="1" x14ac:dyDescent="0.25">
      <c r="A17" s="276">
        <f>Global!A17</f>
        <v>44890</v>
      </c>
      <c r="B17" s="306">
        <f>Global!B17</f>
        <v>0.54166666666666663</v>
      </c>
      <c r="C17" s="289">
        <f>Global!C17</f>
        <v>19</v>
      </c>
      <c r="D17" s="290" t="str">
        <f>Global!D17</f>
        <v>Inglaterra (England)</v>
      </c>
      <c r="E17" s="291">
        <v>3</v>
      </c>
      <c r="F17" s="292" t="s">
        <v>4</v>
      </c>
      <c r="G17" s="291">
        <v>1</v>
      </c>
      <c r="H17" s="293" t="str">
        <f>Global!H17</f>
        <v>Estados Unidos (USA)</v>
      </c>
      <c r="I17" s="283" t="str">
        <f t="shared" si="3"/>
        <v>L</v>
      </c>
      <c r="J17" s="284"/>
      <c r="K17" s="285">
        <f>IF(Global!E17="","",Global!E17)</f>
        <v>0</v>
      </c>
      <c r="L17" s="285">
        <f>IF(Global!G17="","",Global!G17)</f>
        <v>0</v>
      </c>
      <c r="M17" s="296" t="str">
        <f t="shared" si="1"/>
        <v>E</v>
      </c>
      <c r="N17" s="287">
        <f t="shared" si="4"/>
        <v>0</v>
      </c>
      <c r="O17" s="166"/>
      <c r="P17" s="166"/>
      <c r="Q17" s="166"/>
      <c r="R17" s="166"/>
      <c r="S17" s="166"/>
    </row>
    <row r="18" spans="1:19" s="158" customFormat="1" ht="30.95" customHeight="1" thickBot="1" x14ac:dyDescent="0.25">
      <c r="A18" s="276">
        <f>Global!A18</f>
        <v>44890</v>
      </c>
      <c r="B18" s="306">
        <f>Global!B18</f>
        <v>0.16666666666666666</v>
      </c>
      <c r="C18" s="289">
        <f>Global!C18</f>
        <v>20</v>
      </c>
      <c r="D18" s="290" t="str">
        <f>Global!D18</f>
        <v>Gales (Wales)</v>
      </c>
      <c r="E18" s="291">
        <v>2</v>
      </c>
      <c r="F18" s="292" t="s">
        <v>4</v>
      </c>
      <c r="G18" s="291">
        <v>1</v>
      </c>
      <c r="H18" s="293" t="str">
        <f>Global!H18</f>
        <v>Irán</v>
      </c>
      <c r="I18" s="283" t="str">
        <f t="shared" si="3"/>
        <v>L</v>
      </c>
      <c r="J18" s="284"/>
      <c r="K18" s="285">
        <f>IF(Global!E18="","",Global!E18)</f>
        <v>0</v>
      </c>
      <c r="L18" s="285">
        <f>IF(Global!G18="","",Global!G18)</f>
        <v>2</v>
      </c>
      <c r="M18" s="296" t="str">
        <f t="shared" si="1"/>
        <v>V</v>
      </c>
      <c r="N18" s="287">
        <f t="shared" si="4"/>
        <v>0</v>
      </c>
      <c r="O18" s="166"/>
      <c r="P18" s="166"/>
      <c r="Q18" s="166"/>
      <c r="R18" s="166"/>
      <c r="S18" s="166"/>
    </row>
    <row r="19" spans="1:19" s="158" customFormat="1" ht="30.95" customHeight="1" thickBot="1" x14ac:dyDescent="0.25">
      <c r="A19" s="276">
        <f>Global!A19</f>
        <v>44894</v>
      </c>
      <c r="B19" s="306">
        <f>Global!B19</f>
        <v>0.54166666666666663</v>
      </c>
      <c r="C19" s="289">
        <f>Global!C19</f>
        <v>35</v>
      </c>
      <c r="D19" s="290" t="str">
        <f>Global!D19</f>
        <v>Gales (Wales)</v>
      </c>
      <c r="E19" s="291">
        <v>1</v>
      </c>
      <c r="F19" s="292" t="s">
        <v>4</v>
      </c>
      <c r="G19" s="291">
        <v>1</v>
      </c>
      <c r="H19" s="293" t="str">
        <f>Global!H19</f>
        <v>Inglaterra (England)</v>
      </c>
      <c r="I19" s="283" t="str">
        <f t="shared" si="3"/>
        <v>E</v>
      </c>
      <c r="J19" s="284"/>
      <c r="K19" s="285">
        <f>IF(Global!E19="","",Global!E19)</f>
        <v>0</v>
      </c>
      <c r="L19" s="285">
        <f>IF(Global!G19="","",Global!G19)</f>
        <v>3</v>
      </c>
      <c r="M19" s="296" t="str">
        <f t="shared" si="1"/>
        <v>V</v>
      </c>
      <c r="N19" s="287">
        <f t="shared" si="4"/>
        <v>0</v>
      </c>
      <c r="O19" s="166"/>
      <c r="P19" s="166"/>
      <c r="Q19" s="166"/>
      <c r="R19" s="166"/>
      <c r="S19" s="166"/>
    </row>
    <row r="20" spans="1:19" s="158" customFormat="1" ht="30.95" customHeight="1" thickBot="1" x14ac:dyDescent="0.25">
      <c r="A20" s="276">
        <f>Global!A20</f>
        <v>44894</v>
      </c>
      <c r="B20" s="306">
        <f>Global!B20</f>
        <v>0.54166666666666663</v>
      </c>
      <c r="C20" s="289">
        <f>Global!C20</f>
        <v>36</v>
      </c>
      <c r="D20" s="290" t="str">
        <f>Global!D20</f>
        <v>Irán</v>
      </c>
      <c r="E20" s="291">
        <v>1</v>
      </c>
      <c r="F20" s="292" t="s">
        <v>4</v>
      </c>
      <c r="G20" s="291">
        <v>1</v>
      </c>
      <c r="H20" s="293" t="str">
        <f>Global!H20</f>
        <v>Estados Unidos (USA)</v>
      </c>
      <c r="I20" s="283" t="str">
        <f t="shared" si="3"/>
        <v>E</v>
      </c>
      <c r="J20" s="284"/>
      <c r="K20" s="285">
        <f>IF(Global!E20="","",Global!E20)</f>
        <v>0</v>
      </c>
      <c r="L20" s="285">
        <f>IF(Global!G20="","",Global!G20)</f>
        <v>1</v>
      </c>
      <c r="M20" s="296" t="str">
        <f t="shared" si="1"/>
        <v>V</v>
      </c>
      <c r="N20" s="287">
        <f t="shared" si="4"/>
        <v>0</v>
      </c>
      <c r="O20" s="166"/>
      <c r="P20" s="166"/>
      <c r="Q20" s="166"/>
      <c r="R20" s="166"/>
      <c r="S20" s="166"/>
    </row>
    <row r="21" spans="1:19" s="158" customFormat="1" ht="17.25" customHeight="1" thickBot="1" x14ac:dyDescent="0.25">
      <c r="A21" s="297" t="str">
        <f>Global!A21</f>
        <v>GRUPO C (Group C)</v>
      </c>
      <c r="B21" s="298"/>
      <c r="C21" s="299"/>
      <c r="D21" s="298"/>
      <c r="E21" s="300"/>
      <c r="F21" s="298"/>
      <c r="G21" s="300"/>
      <c r="H21" s="298"/>
      <c r="I21" s="301"/>
      <c r="J21" s="117"/>
      <c r="K21" s="302"/>
      <c r="L21" s="302"/>
      <c r="M21" s="303" t="str">
        <f t="shared" si="1"/>
        <v/>
      </c>
      <c r="N21" s="304"/>
      <c r="O21" s="166"/>
      <c r="P21" s="166"/>
      <c r="Q21" s="166"/>
      <c r="R21" s="166"/>
      <c r="S21" s="166"/>
    </row>
    <row r="22" spans="1:19" s="158" customFormat="1" ht="30.95" customHeight="1" thickBot="1" x14ac:dyDescent="0.25">
      <c r="A22" s="276">
        <f>Global!A22</f>
        <v>44887</v>
      </c>
      <c r="B22" s="305">
        <f>Global!B22</f>
        <v>0.16666666666666666</v>
      </c>
      <c r="C22" s="278">
        <f>Global!C22</f>
        <v>5</v>
      </c>
      <c r="D22" s="279" t="str">
        <f>Global!D22</f>
        <v>Argentina</v>
      </c>
      <c r="E22" s="280">
        <v>3</v>
      </c>
      <c r="F22" s="281" t="s">
        <v>4</v>
      </c>
      <c r="G22" s="280">
        <v>1</v>
      </c>
      <c r="H22" s="282" t="str">
        <f>Global!H22</f>
        <v>A. Saudita (Saudi A.)</v>
      </c>
      <c r="I22" s="283" t="str">
        <f t="shared" ref="I22:I27" si="5">IF(OR(E22="",G22=""),"",IF(E22&gt;G22,"L",IF(G22&gt;E22,"V","E")))</f>
        <v>L</v>
      </c>
      <c r="J22" s="284"/>
      <c r="K22" s="285">
        <f>IF(Global!E22="","",Global!E22)</f>
        <v>1</v>
      </c>
      <c r="L22" s="285">
        <f>IF(Global!G22="","",Global!G22)</f>
        <v>2</v>
      </c>
      <c r="M22" s="296" t="str">
        <f t="shared" si="1"/>
        <v>V</v>
      </c>
      <c r="N22" s="287">
        <f t="shared" ref="N22:N27" si="6">IF(M22="","",IF(AND(E22=K22,L22=G22),GPOSPuntosPorMarcador,0)+IF(M22=I22,GPOSPuntosPorGanador,0)+IF(E22-G22=K22-L22,GPOSPuntosPorDiferencia,0))</f>
        <v>0</v>
      </c>
      <c r="O22" s="166"/>
      <c r="P22" s="166"/>
      <c r="Q22" s="166"/>
      <c r="R22" s="166"/>
      <c r="S22" s="166"/>
    </row>
    <row r="23" spans="1:19" s="158" customFormat="1" ht="30.95" customHeight="1" thickBot="1" x14ac:dyDescent="0.25">
      <c r="A23" s="276">
        <f>Global!A23</f>
        <v>44887</v>
      </c>
      <c r="B23" s="306">
        <f>Global!B23</f>
        <v>0.41666666666666669</v>
      </c>
      <c r="C23" s="289">
        <f>Global!C23</f>
        <v>6</v>
      </c>
      <c r="D23" s="290" t="str">
        <f>Global!D23</f>
        <v>México</v>
      </c>
      <c r="E23" s="291">
        <v>1</v>
      </c>
      <c r="F23" s="292" t="s">
        <v>4</v>
      </c>
      <c r="G23" s="291">
        <v>1</v>
      </c>
      <c r="H23" s="293" t="str">
        <f>Global!H23</f>
        <v>Polonia (Poland)</v>
      </c>
      <c r="I23" s="283" t="str">
        <f t="shared" si="5"/>
        <v>E</v>
      </c>
      <c r="J23" s="284"/>
      <c r="K23" s="285">
        <f>IF(Global!E23="","",Global!E23)</f>
        <v>0</v>
      </c>
      <c r="L23" s="285">
        <f>IF(Global!G23="","",Global!G23)</f>
        <v>0</v>
      </c>
      <c r="M23" s="296" t="str">
        <f t="shared" si="1"/>
        <v>E</v>
      </c>
      <c r="N23" s="287">
        <f t="shared" si="6"/>
        <v>2</v>
      </c>
      <c r="O23" s="166"/>
      <c r="P23" s="166"/>
      <c r="Q23" s="166"/>
      <c r="R23" s="166"/>
      <c r="S23" s="166"/>
    </row>
    <row r="24" spans="1:19" s="158" customFormat="1" ht="30.95" customHeight="1" thickBot="1" x14ac:dyDescent="0.25">
      <c r="A24" s="276">
        <f>Global!A24</f>
        <v>44891</v>
      </c>
      <c r="B24" s="306">
        <f>Global!B24</f>
        <v>0.54166666666666663</v>
      </c>
      <c r="C24" s="289">
        <f>Global!C24</f>
        <v>22</v>
      </c>
      <c r="D24" s="290" t="str">
        <f>Global!D24</f>
        <v>Argentina</v>
      </c>
      <c r="E24" s="291">
        <v>2</v>
      </c>
      <c r="F24" s="292" t="s">
        <v>4</v>
      </c>
      <c r="G24" s="291">
        <v>1</v>
      </c>
      <c r="H24" s="293" t="str">
        <f>Global!H24</f>
        <v>México</v>
      </c>
      <c r="I24" s="283" t="str">
        <f t="shared" si="5"/>
        <v>L</v>
      </c>
      <c r="J24" s="284"/>
      <c r="K24" s="285">
        <f>IF(Global!E24="","",Global!E24)</f>
        <v>2</v>
      </c>
      <c r="L24" s="285">
        <f>IF(Global!G24="","",Global!G24)</f>
        <v>0</v>
      </c>
      <c r="M24" s="296" t="str">
        <f t="shared" si="1"/>
        <v>L</v>
      </c>
      <c r="N24" s="287">
        <f t="shared" si="6"/>
        <v>1</v>
      </c>
      <c r="O24" s="166"/>
      <c r="P24" s="166"/>
      <c r="Q24" s="166"/>
      <c r="R24" s="166"/>
      <c r="S24" s="166"/>
    </row>
    <row r="25" spans="1:19" s="158" customFormat="1" ht="30.95" customHeight="1" thickBot="1" x14ac:dyDescent="0.25">
      <c r="A25" s="276">
        <f>Global!A25</f>
        <v>44891</v>
      </c>
      <c r="B25" s="306">
        <f>Global!B25</f>
        <v>0.29166666666666669</v>
      </c>
      <c r="C25" s="289">
        <f>Global!C25</f>
        <v>23</v>
      </c>
      <c r="D25" s="290" t="str">
        <f>Global!D25</f>
        <v>Polonia (Poland)</v>
      </c>
      <c r="E25" s="291">
        <v>3</v>
      </c>
      <c r="F25" s="292" t="s">
        <v>4</v>
      </c>
      <c r="G25" s="291">
        <v>1</v>
      </c>
      <c r="H25" s="293" t="str">
        <f>Global!H25</f>
        <v>A. Saudita (Saudi A.)</v>
      </c>
      <c r="I25" s="283" t="str">
        <f t="shared" si="5"/>
        <v>L</v>
      </c>
      <c r="J25" s="284"/>
      <c r="K25" s="285">
        <f>IF(Global!E25="","",Global!E25)</f>
        <v>2</v>
      </c>
      <c r="L25" s="285">
        <f>IF(Global!G25="","",Global!G25)</f>
        <v>0</v>
      </c>
      <c r="M25" s="296" t="str">
        <f t="shared" si="1"/>
        <v>L</v>
      </c>
      <c r="N25" s="287">
        <f t="shared" si="6"/>
        <v>2</v>
      </c>
      <c r="O25" s="166"/>
      <c r="P25" s="166"/>
      <c r="Q25" s="166"/>
      <c r="R25" s="166"/>
      <c r="S25" s="166"/>
    </row>
    <row r="26" spans="1:19" s="158" customFormat="1" ht="30.95" customHeight="1" thickBot="1" x14ac:dyDescent="0.25">
      <c r="A26" s="276">
        <f>Global!A26</f>
        <v>44895</v>
      </c>
      <c r="B26" s="306">
        <f>Global!B26</f>
        <v>0.54166666666666663</v>
      </c>
      <c r="C26" s="289">
        <f>Global!C26</f>
        <v>37</v>
      </c>
      <c r="D26" s="290" t="str">
        <f>Global!D26</f>
        <v>Polonia (Poland)</v>
      </c>
      <c r="E26" s="291">
        <v>1</v>
      </c>
      <c r="F26" s="292" t="s">
        <v>4</v>
      </c>
      <c r="G26" s="291">
        <v>2</v>
      </c>
      <c r="H26" s="293" t="str">
        <f>Global!H26</f>
        <v>Argentina</v>
      </c>
      <c r="I26" s="283" t="str">
        <f t="shared" si="5"/>
        <v>V</v>
      </c>
      <c r="J26" s="284"/>
      <c r="K26" s="285">
        <f>IF(Global!E26="","",Global!E26)</f>
        <v>0</v>
      </c>
      <c r="L26" s="285">
        <f>IF(Global!G26="","",Global!G26)</f>
        <v>2</v>
      </c>
      <c r="M26" s="296" t="str">
        <f t="shared" si="1"/>
        <v>V</v>
      </c>
      <c r="N26" s="287">
        <f t="shared" si="6"/>
        <v>1</v>
      </c>
      <c r="O26" s="166"/>
      <c r="P26" s="166"/>
      <c r="Q26" s="166"/>
      <c r="R26" s="166"/>
      <c r="S26" s="166"/>
    </row>
    <row r="27" spans="1:19" s="158" customFormat="1" ht="30.95" customHeight="1" thickBot="1" x14ac:dyDescent="0.25">
      <c r="A27" s="276">
        <f>Global!A27</f>
        <v>44895</v>
      </c>
      <c r="B27" s="306">
        <f>Global!B27</f>
        <v>0.54166666666666663</v>
      </c>
      <c r="C27" s="289">
        <f>Global!C27</f>
        <v>38</v>
      </c>
      <c r="D27" s="290" t="str">
        <f>Global!D27</f>
        <v>A. Saudita (Saudi A.)</v>
      </c>
      <c r="E27" s="291">
        <v>0</v>
      </c>
      <c r="F27" s="292" t="s">
        <v>4</v>
      </c>
      <c r="G27" s="291">
        <v>1</v>
      </c>
      <c r="H27" s="293" t="str">
        <f>Global!H27</f>
        <v>México</v>
      </c>
      <c r="I27" s="283" t="str">
        <f t="shared" si="5"/>
        <v>V</v>
      </c>
      <c r="J27" s="284"/>
      <c r="K27" s="285">
        <f>IF(Global!E27="","",Global!E27)</f>
        <v>1</v>
      </c>
      <c r="L27" s="285">
        <f>IF(Global!G27="","",Global!G27)</f>
        <v>2</v>
      </c>
      <c r="M27" s="296" t="str">
        <f t="shared" si="1"/>
        <v>V</v>
      </c>
      <c r="N27" s="287">
        <f t="shared" si="6"/>
        <v>2</v>
      </c>
      <c r="O27" s="166"/>
      <c r="P27" s="166"/>
      <c r="Q27" s="166"/>
      <c r="R27" s="166"/>
      <c r="S27" s="166"/>
    </row>
    <row r="28" spans="1:19" s="158" customFormat="1" ht="17.25" customHeight="1" thickBot="1" x14ac:dyDescent="0.25">
      <c r="A28" s="297" t="str">
        <f>Global!A28</f>
        <v>GRUPO D (Group D )</v>
      </c>
      <c r="B28" s="298"/>
      <c r="C28" s="299"/>
      <c r="D28" s="298"/>
      <c r="E28" s="300"/>
      <c r="F28" s="298"/>
      <c r="G28" s="300"/>
      <c r="H28" s="298"/>
      <c r="I28" s="301"/>
      <c r="J28" s="117"/>
      <c r="K28" s="302"/>
      <c r="L28" s="302"/>
      <c r="M28" s="303" t="str">
        <f t="shared" si="1"/>
        <v/>
      </c>
      <c r="N28" s="304"/>
      <c r="O28" s="166"/>
      <c r="P28" s="166"/>
      <c r="Q28" s="166"/>
      <c r="R28" s="166"/>
      <c r="S28" s="166"/>
    </row>
    <row r="29" spans="1:19" s="158" customFormat="1" ht="30.95" customHeight="1" thickBot="1" x14ac:dyDescent="0.25">
      <c r="A29" s="276">
        <f>Global!A29</f>
        <v>44887</v>
      </c>
      <c r="B29" s="305">
        <f>Global!B29</f>
        <v>0.54166666666666663</v>
      </c>
      <c r="C29" s="278">
        <f>Global!C29</f>
        <v>7</v>
      </c>
      <c r="D29" s="279" t="str">
        <f>Global!D29</f>
        <v>Francia (France)</v>
      </c>
      <c r="E29" s="280">
        <v>3</v>
      </c>
      <c r="F29" s="281" t="s">
        <v>4</v>
      </c>
      <c r="G29" s="280">
        <v>1</v>
      </c>
      <c r="H29" s="282" t="str">
        <f>Global!H29</f>
        <v>Australia</v>
      </c>
      <c r="I29" s="283" t="str">
        <f t="shared" ref="I29:I34" si="7">IF(OR(E29="",G29=""),"",IF(E29&gt;G29,"L",IF(G29&gt;E29,"V","E")))</f>
        <v>L</v>
      </c>
      <c r="J29" s="284"/>
      <c r="K29" s="285">
        <f>IF(Global!E29="","",Global!E29)</f>
        <v>4</v>
      </c>
      <c r="L29" s="285">
        <f>IF(Global!G29="","",Global!G29)</f>
        <v>1</v>
      </c>
      <c r="M29" s="296" t="str">
        <f t="shared" si="1"/>
        <v>L</v>
      </c>
      <c r="N29" s="287">
        <f t="shared" ref="N29:N34" si="8">IF(M29="","",IF(AND(E29=K29,L29=G29),GPOSPuntosPorMarcador,0)+IF(M29=I29,GPOSPuntosPorGanador,0)+IF(E29-G29=K29-L29,GPOSPuntosPorDiferencia,0))</f>
        <v>1</v>
      </c>
      <c r="O29" s="166"/>
      <c r="P29" s="166"/>
      <c r="Q29" s="166"/>
      <c r="R29" s="166"/>
      <c r="S29" s="166"/>
    </row>
    <row r="30" spans="1:19" s="158" customFormat="1" ht="30.95" customHeight="1" thickBot="1" x14ac:dyDescent="0.25">
      <c r="A30" s="276">
        <f>Global!A30</f>
        <v>44887</v>
      </c>
      <c r="B30" s="306">
        <f>Global!B30</f>
        <v>0.29166666666666669</v>
      </c>
      <c r="C30" s="289">
        <f>Global!C30</f>
        <v>8</v>
      </c>
      <c r="D30" s="290" t="str">
        <f>Global!D30</f>
        <v>Dinamarca (Denmark)</v>
      </c>
      <c r="E30" s="291">
        <v>2</v>
      </c>
      <c r="F30" s="292" t="s">
        <v>4</v>
      </c>
      <c r="G30" s="291">
        <v>1</v>
      </c>
      <c r="H30" s="293" t="str">
        <f>Global!H30</f>
        <v>Túnez (Tunisia)</v>
      </c>
      <c r="I30" s="283" t="str">
        <f t="shared" si="7"/>
        <v>L</v>
      </c>
      <c r="J30" s="284"/>
      <c r="K30" s="285">
        <f>IF(Global!E30="","",Global!E30)</f>
        <v>0</v>
      </c>
      <c r="L30" s="285">
        <f>IF(Global!G30="","",Global!G30)</f>
        <v>0</v>
      </c>
      <c r="M30" s="296" t="str">
        <f t="shared" si="1"/>
        <v>E</v>
      </c>
      <c r="N30" s="287">
        <f t="shared" si="8"/>
        <v>0</v>
      </c>
      <c r="O30" s="166"/>
      <c r="P30" s="166"/>
      <c r="Q30" s="166"/>
      <c r="R30" s="166"/>
      <c r="S30" s="166"/>
    </row>
    <row r="31" spans="1:19" s="158" customFormat="1" ht="30.95" customHeight="1" thickBot="1" x14ac:dyDescent="0.25">
      <c r="A31" s="276">
        <f>Global!A31</f>
        <v>44891</v>
      </c>
      <c r="B31" s="306">
        <f>Global!B31</f>
        <v>0.41666666666666669</v>
      </c>
      <c r="C31" s="289">
        <f>Global!C31</f>
        <v>21</v>
      </c>
      <c r="D31" s="290" t="str">
        <f>Global!D31</f>
        <v>Francia (France)</v>
      </c>
      <c r="E31" s="291">
        <v>2</v>
      </c>
      <c r="F31" s="292" t="s">
        <v>4</v>
      </c>
      <c r="G31" s="291">
        <v>1</v>
      </c>
      <c r="H31" s="293" t="str">
        <f>Global!H31</f>
        <v>Dinamarca (Denmark)</v>
      </c>
      <c r="I31" s="283" t="str">
        <f t="shared" si="7"/>
        <v>L</v>
      </c>
      <c r="J31" s="284"/>
      <c r="K31" s="285">
        <f>IF(Global!E31="","",Global!E31)</f>
        <v>2</v>
      </c>
      <c r="L31" s="285">
        <f>IF(Global!G31="","",Global!G31)</f>
        <v>1</v>
      </c>
      <c r="M31" s="296" t="str">
        <f t="shared" si="1"/>
        <v>L</v>
      </c>
      <c r="N31" s="287">
        <f t="shared" si="8"/>
        <v>3</v>
      </c>
      <c r="O31" s="166"/>
      <c r="P31" s="166"/>
      <c r="Q31" s="166"/>
      <c r="R31" s="166"/>
      <c r="S31" s="166"/>
    </row>
    <row r="32" spans="1:19" s="158" customFormat="1" ht="30.95" customHeight="1" thickBot="1" x14ac:dyDescent="0.25">
      <c r="A32" s="276">
        <f>Global!A32</f>
        <v>44891</v>
      </c>
      <c r="B32" s="306">
        <f>Global!B32</f>
        <v>0.16666666666666666</v>
      </c>
      <c r="C32" s="289">
        <f>Global!C32</f>
        <v>24</v>
      </c>
      <c r="D32" s="290" t="str">
        <f>Global!D32</f>
        <v>Túnez (Tunisia)</v>
      </c>
      <c r="E32" s="291">
        <v>2</v>
      </c>
      <c r="F32" s="292" t="s">
        <v>4</v>
      </c>
      <c r="G32" s="291">
        <v>2</v>
      </c>
      <c r="H32" s="293" t="str">
        <f>Global!H32</f>
        <v>Australia</v>
      </c>
      <c r="I32" s="283" t="str">
        <f t="shared" si="7"/>
        <v>E</v>
      </c>
      <c r="J32" s="284"/>
      <c r="K32" s="285">
        <f>IF(Global!E32="","",Global!E32)</f>
        <v>0</v>
      </c>
      <c r="L32" s="285">
        <f>IF(Global!G32="","",Global!G32)</f>
        <v>1</v>
      </c>
      <c r="M32" s="296" t="str">
        <f t="shared" si="1"/>
        <v>V</v>
      </c>
      <c r="N32" s="287">
        <f t="shared" si="8"/>
        <v>0</v>
      </c>
      <c r="O32" s="166"/>
      <c r="P32" s="166"/>
      <c r="Q32" s="166"/>
      <c r="R32" s="166"/>
      <c r="S32" s="166"/>
    </row>
    <row r="33" spans="1:19" s="158" customFormat="1" ht="30.95" customHeight="1" thickBot="1" x14ac:dyDescent="0.25">
      <c r="A33" s="276">
        <f>Global!A33</f>
        <v>44895</v>
      </c>
      <c r="B33" s="306">
        <f>Global!B33</f>
        <v>0.375</v>
      </c>
      <c r="C33" s="289">
        <f>Global!C33</f>
        <v>39</v>
      </c>
      <c r="D33" s="290" t="str">
        <f>Global!D33</f>
        <v>Túnez (Tunisia)</v>
      </c>
      <c r="E33" s="291">
        <v>1</v>
      </c>
      <c r="F33" s="292" t="s">
        <v>4</v>
      </c>
      <c r="G33" s="291">
        <v>3</v>
      </c>
      <c r="H33" s="293" t="str">
        <f>Global!H33</f>
        <v>Francia (France)</v>
      </c>
      <c r="I33" s="283" t="str">
        <f t="shared" si="7"/>
        <v>V</v>
      </c>
      <c r="J33" s="284"/>
      <c r="K33" s="285">
        <f>IF(Global!E33="","",Global!E33)</f>
        <v>1</v>
      </c>
      <c r="L33" s="285">
        <f>IF(Global!G33="","",Global!G33)</f>
        <v>0</v>
      </c>
      <c r="M33" s="296" t="str">
        <f t="shared" si="1"/>
        <v>L</v>
      </c>
      <c r="N33" s="287">
        <f t="shared" si="8"/>
        <v>0</v>
      </c>
      <c r="O33" s="166"/>
      <c r="P33" s="166"/>
      <c r="Q33" s="166"/>
      <c r="R33" s="166"/>
      <c r="S33" s="166"/>
    </row>
    <row r="34" spans="1:19" s="158" customFormat="1" ht="30.95" customHeight="1" thickBot="1" x14ac:dyDescent="0.25">
      <c r="A34" s="276">
        <f>Global!A34</f>
        <v>44895</v>
      </c>
      <c r="B34" s="306">
        <f>Global!B34</f>
        <v>0.375</v>
      </c>
      <c r="C34" s="289">
        <f>Global!C34</f>
        <v>40</v>
      </c>
      <c r="D34" s="290" t="str">
        <f>Global!D34</f>
        <v>Australia</v>
      </c>
      <c r="E34" s="291">
        <v>1</v>
      </c>
      <c r="F34" s="292" t="s">
        <v>4</v>
      </c>
      <c r="G34" s="291">
        <v>3</v>
      </c>
      <c r="H34" s="293" t="str">
        <f>Global!H34</f>
        <v>Dinamarca (Denmark)</v>
      </c>
      <c r="I34" s="283" t="str">
        <f t="shared" si="7"/>
        <v>V</v>
      </c>
      <c r="J34" s="284"/>
      <c r="K34" s="285">
        <f>IF(Global!E34="","",Global!E34)</f>
        <v>1</v>
      </c>
      <c r="L34" s="285">
        <f>IF(Global!G34="","",Global!G34)</f>
        <v>0</v>
      </c>
      <c r="M34" s="296" t="str">
        <f t="shared" si="1"/>
        <v>L</v>
      </c>
      <c r="N34" s="287">
        <f t="shared" si="8"/>
        <v>0</v>
      </c>
      <c r="O34" s="166"/>
      <c r="P34" s="166"/>
      <c r="Q34" s="166"/>
      <c r="R34" s="166"/>
      <c r="S34" s="166"/>
    </row>
    <row r="35" spans="1:19" s="158" customFormat="1" ht="17.25" customHeight="1" thickBot="1" x14ac:dyDescent="0.25">
      <c r="A35" s="297" t="str">
        <f>Global!A35</f>
        <v>Grupo E  (Group  E)</v>
      </c>
      <c r="B35" s="298"/>
      <c r="C35" s="299"/>
      <c r="D35" s="298"/>
      <c r="E35" s="300"/>
      <c r="F35" s="298"/>
      <c r="G35" s="300"/>
      <c r="H35" s="298"/>
      <c r="I35" s="301"/>
      <c r="J35" s="117"/>
      <c r="K35" s="302"/>
      <c r="L35" s="302"/>
      <c r="M35" s="303" t="str">
        <f t="shared" si="1"/>
        <v/>
      </c>
      <c r="N35" s="304"/>
      <c r="O35" s="166"/>
      <c r="P35" s="166"/>
      <c r="Q35" s="166"/>
      <c r="R35" s="166"/>
      <c r="S35" s="166"/>
    </row>
    <row r="36" spans="1:19" s="158" customFormat="1" ht="30.95" customHeight="1" thickBot="1" x14ac:dyDescent="0.25">
      <c r="A36" s="276">
        <f>Global!A36</f>
        <v>44888</v>
      </c>
      <c r="B36" s="305">
        <f>Global!B36</f>
        <v>0.41666666666666669</v>
      </c>
      <c r="C36" s="278">
        <f>Global!C36</f>
        <v>9</v>
      </c>
      <c r="D36" s="279" t="str">
        <f>Global!D36</f>
        <v>España (Spain)</v>
      </c>
      <c r="E36" s="280">
        <v>3</v>
      </c>
      <c r="F36" s="281" t="s">
        <v>4</v>
      </c>
      <c r="G36" s="280">
        <v>0</v>
      </c>
      <c r="H36" s="282" t="str">
        <f>Global!H36</f>
        <v>Costa Rica</v>
      </c>
      <c r="I36" s="283" t="str">
        <f t="shared" ref="I36:I41" si="9">IF(OR(E36="",G36=""),"",IF(E36&gt;G36,"L",IF(G36&gt;E36,"V","E")))</f>
        <v>L</v>
      </c>
      <c r="J36" s="284"/>
      <c r="K36" s="285">
        <f>IF(Global!E36="","",Global!E36)</f>
        <v>7</v>
      </c>
      <c r="L36" s="285">
        <f>IF(Global!G36="","",Global!G36)</f>
        <v>0</v>
      </c>
      <c r="M36" s="296" t="str">
        <f t="shared" si="1"/>
        <v>L</v>
      </c>
      <c r="N36" s="287">
        <f t="shared" ref="N36:N41" si="10">IF(M36="","",IF(AND(E36=K36,L36=G36),GPOSPuntosPorMarcador,0)+IF(M36=I36,GPOSPuntosPorGanador,0)+IF(E36-G36=K36-L36,GPOSPuntosPorDiferencia,0))</f>
        <v>1</v>
      </c>
      <c r="O36" s="166"/>
      <c r="P36" s="166"/>
      <c r="Q36" s="166"/>
      <c r="R36" s="166"/>
      <c r="S36" s="166"/>
    </row>
    <row r="37" spans="1:19" s="158" customFormat="1" ht="30.95" customHeight="1" thickBot="1" x14ac:dyDescent="0.25">
      <c r="A37" s="276">
        <f>Global!A37</f>
        <v>44888</v>
      </c>
      <c r="B37" s="306">
        <f>Global!B37</f>
        <v>0.29166666666666669</v>
      </c>
      <c r="C37" s="289">
        <f>Global!C37</f>
        <v>10</v>
      </c>
      <c r="D37" s="290" t="str">
        <f>Global!D37</f>
        <v>Alemania (Germany)</v>
      </c>
      <c r="E37" s="291">
        <v>3</v>
      </c>
      <c r="F37" s="292" t="s">
        <v>4</v>
      </c>
      <c r="G37" s="291">
        <v>1</v>
      </c>
      <c r="H37" s="293" t="str">
        <f>Global!H37</f>
        <v>Japón (Japan)</v>
      </c>
      <c r="I37" s="283" t="str">
        <f t="shared" si="9"/>
        <v>L</v>
      </c>
      <c r="J37" s="284"/>
      <c r="K37" s="285">
        <f>IF(Global!E37="","",Global!E37)</f>
        <v>1</v>
      </c>
      <c r="L37" s="285">
        <f>IF(Global!G37="","",Global!G37)</f>
        <v>2</v>
      </c>
      <c r="M37" s="296" t="str">
        <f t="shared" si="1"/>
        <v>V</v>
      </c>
      <c r="N37" s="287">
        <f t="shared" si="10"/>
        <v>0</v>
      </c>
      <c r="O37" s="166"/>
      <c r="P37" s="166"/>
      <c r="Q37" s="166"/>
      <c r="R37" s="166"/>
      <c r="S37" s="166"/>
    </row>
    <row r="38" spans="1:19" s="158" customFormat="1" ht="30.95" customHeight="1" thickBot="1" x14ac:dyDescent="0.25">
      <c r="A38" s="276">
        <f>Global!A38</f>
        <v>44892</v>
      </c>
      <c r="B38" s="306">
        <f>Global!B38</f>
        <v>0.54166666666666663</v>
      </c>
      <c r="C38" s="289">
        <f>Global!C38</f>
        <v>25</v>
      </c>
      <c r="D38" s="290" t="str">
        <f>Global!D38</f>
        <v>España (Spain)</v>
      </c>
      <c r="E38" s="291">
        <v>2</v>
      </c>
      <c r="F38" s="292" t="s">
        <v>4</v>
      </c>
      <c r="G38" s="291">
        <v>2</v>
      </c>
      <c r="H38" s="293" t="str">
        <f>Global!H38</f>
        <v>Alemania (Germany)</v>
      </c>
      <c r="I38" s="283" t="str">
        <f t="shared" si="9"/>
        <v>E</v>
      </c>
      <c r="J38" s="284"/>
      <c r="K38" s="285">
        <f>IF(Global!E38="","",Global!E38)</f>
        <v>1</v>
      </c>
      <c r="L38" s="285">
        <f>IF(Global!G38="","",Global!G38)</f>
        <v>1</v>
      </c>
      <c r="M38" s="296" t="str">
        <f t="shared" si="1"/>
        <v>E</v>
      </c>
      <c r="N38" s="287">
        <f t="shared" si="10"/>
        <v>2</v>
      </c>
      <c r="O38" s="166"/>
      <c r="P38" s="166"/>
      <c r="Q38" s="166"/>
      <c r="R38" s="166"/>
      <c r="S38" s="166"/>
    </row>
    <row r="39" spans="1:19" s="158" customFormat="1" ht="30.95" customHeight="1" thickBot="1" x14ac:dyDescent="0.25">
      <c r="A39" s="276">
        <f>Global!A39</f>
        <v>44892</v>
      </c>
      <c r="B39" s="306">
        <f>Global!B39</f>
        <v>0.16666666666666666</v>
      </c>
      <c r="C39" s="289">
        <f>Global!C39</f>
        <v>26</v>
      </c>
      <c r="D39" s="290" t="str">
        <f>Global!D39</f>
        <v>Japón (Japan)</v>
      </c>
      <c r="E39" s="280">
        <v>2</v>
      </c>
      <c r="F39" s="292" t="s">
        <v>4</v>
      </c>
      <c r="G39" s="280">
        <v>2</v>
      </c>
      <c r="H39" s="293" t="str">
        <f>Global!H39</f>
        <v>Costa Rica</v>
      </c>
      <c r="I39" s="283" t="str">
        <f t="shared" si="9"/>
        <v>E</v>
      </c>
      <c r="J39" s="284"/>
      <c r="K39" s="285">
        <f>IF(Global!E39="","",Global!E39)</f>
        <v>0</v>
      </c>
      <c r="L39" s="285">
        <f>IF(Global!G39="","",Global!G39)</f>
        <v>1</v>
      </c>
      <c r="M39" s="296" t="str">
        <f t="shared" si="1"/>
        <v>V</v>
      </c>
      <c r="N39" s="287">
        <f t="shared" si="10"/>
        <v>0</v>
      </c>
      <c r="O39" s="166"/>
      <c r="P39" s="166"/>
      <c r="Q39" s="166"/>
      <c r="R39" s="166"/>
      <c r="S39" s="166"/>
    </row>
    <row r="40" spans="1:19" s="158" customFormat="1" ht="30.95" customHeight="1" thickBot="1" x14ac:dyDescent="0.25">
      <c r="A40" s="276">
        <f>Global!A40</f>
        <v>44896</v>
      </c>
      <c r="B40" s="306">
        <f>Global!B40</f>
        <v>0.54166666666666663</v>
      </c>
      <c r="C40" s="289">
        <f>Global!C40</f>
        <v>43</v>
      </c>
      <c r="D40" s="290" t="str">
        <f>Global!D40</f>
        <v>Japón (Japan)</v>
      </c>
      <c r="E40" s="307">
        <v>1</v>
      </c>
      <c r="F40" s="292" t="s">
        <v>4</v>
      </c>
      <c r="G40" s="307">
        <v>3</v>
      </c>
      <c r="H40" s="293" t="str">
        <f>Global!H40</f>
        <v>España (Spain)</v>
      </c>
      <c r="I40" s="283" t="str">
        <f t="shared" si="9"/>
        <v>V</v>
      </c>
      <c r="J40" s="284"/>
      <c r="K40" s="285">
        <f>IF(Global!E40="","",Global!E40)</f>
        <v>2</v>
      </c>
      <c r="L40" s="285">
        <f>IF(Global!G40="","",Global!G40)</f>
        <v>1</v>
      </c>
      <c r="M40" s="296" t="str">
        <f t="shared" si="1"/>
        <v>L</v>
      </c>
      <c r="N40" s="287">
        <f t="shared" si="10"/>
        <v>0</v>
      </c>
      <c r="O40" s="166"/>
      <c r="P40" s="166"/>
      <c r="Q40" s="166"/>
      <c r="R40" s="166"/>
      <c r="S40" s="166"/>
    </row>
    <row r="41" spans="1:19" s="158" customFormat="1" ht="30.95" customHeight="1" thickBot="1" x14ac:dyDescent="0.25">
      <c r="A41" s="276">
        <f>Global!A41</f>
        <v>44896</v>
      </c>
      <c r="B41" s="306">
        <f>Global!B41</f>
        <v>0.54166666666666663</v>
      </c>
      <c r="C41" s="289">
        <f>Global!C41</f>
        <v>44</v>
      </c>
      <c r="D41" s="290" t="str">
        <f>Global!D41</f>
        <v>Costa Rica</v>
      </c>
      <c r="E41" s="280">
        <v>1</v>
      </c>
      <c r="F41" s="292" t="s">
        <v>4</v>
      </c>
      <c r="G41" s="280">
        <v>2</v>
      </c>
      <c r="H41" s="293" t="str">
        <f>Global!H41</f>
        <v>Alemania (Germany)</v>
      </c>
      <c r="I41" s="283" t="str">
        <f t="shared" si="9"/>
        <v>V</v>
      </c>
      <c r="J41" s="284"/>
      <c r="K41" s="285">
        <f>IF(Global!E41="","",Global!E41)</f>
        <v>2</v>
      </c>
      <c r="L41" s="285">
        <f>IF(Global!G41="","",Global!G41)</f>
        <v>4</v>
      </c>
      <c r="M41" s="296" t="str">
        <f t="shared" si="1"/>
        <v>V</v>
      </c>
      <c r="N41" s="287">
        <f t="shared" si="10"/>
        <v>1</v>
      </c>
      <c r="O41" s="166"/>
      <c r="P41" s="166"/>
      <c r="Q41" s="166"/>
      <c r="R41" s="166"/>
      <c r="S41" s="166"/>
    </row>
    <row r="42" spans="1:19" s="158" customFormat="1" ht="17.25" customHeight="1" thickBot="1" x14ac:dyDescent="0.25">
      <c r="A42" s="297" t="str">
        <f>Global!A42</f>
        <v>GRUPO F (Group F )</v>
      </c>
      <c r="B42" s="298"/>
      <c r="C42" s="299"/>
      <c r="D42" s="298"/>
      <c r="E42" s="300"/>
      <c r="F42" s="298"/>
      <c r="G42" s="300"/>
      <c r="H42" s="298"/>
      <c r="I42" s="301"/>
      <c r="J42" s="117"/>
      <c r="K42" s="302"/>
      <c r="L42" s="302"/>
      <c r="M42" s="303" t="str">
        <f t="shared" si="1"/>
        <v/>
      </c>
      <c r="N42" s="304"/>
      <c r="O42" s="166"/>
      <c r="P42" s="166"/>
      <c r="Q42" s="166"/>
      <c r="R42" s="166"/>
      <c r="S42" s="166"/>
    </row>
    <row r="43" spans="1:19" s="158" customFormat="1" ht="30.95" customHeight="1" thickBot="1" x14ac:dyDescent="0.25">
      <c r="A43" s="276">
        <f>Global!A43</f>
        <v>44888</v>
      </c>
      <c r="B43" s="305">
        <f>Global!B43</f>
        <v>0.54166666666666663</v>
      </c>
      <c r="C43" s="278">
        <f>Global!C43</f>
        <v>11</v>
      </c>
      <c r="D43" s="279" t="str">
        <f>Global!D43</f>
        <v>Bélgica (Belgium)</v>
      </c>
      <c r="E43" s="280">
        <v>2</v>
      </c>
      <c r="F43" s="281" t="s">
        <v>4</v>
      </c>
      <c r="G43" s="280">
        <v>0</v>
      </c>
      <c r="H43" s="282" t="str">
        <f>Global!H43</f>
        <v>Canada</v>
      </c>
      <c r="I43" s="283" t="str">
        <f t="shared" ref="I43:I48" si="11">IF(OR(E43="",G43=""),"",IF(E43&gt;G43,"L",IF(G43&gt;E43,"V","E")))</f>
        <v>L</v>
      </c>
      <c r="J43" s="284"/>
      <c r="K43" s="285">
        <f>IF(Global!E43="","",Global!E43)</f>
        <v>1</v>
      </c>
      <c r="L43" s="285">
        <f>IF(Global!G43="","",Global!G43)</f>
        <v>0</v>
      </c>
      <c r="M43" s="296" t="str">
        <f t="shared" si="1"/>
        <v>L</v>
      </c>
      <c r="N43" s="287">
        <f t="shared" ref="N43:N48" si="12">IF(M43="","",IF(AND(E43=K43,L43=G43),GPOSPuntosPorMarcador,0)+IF(M43=I43,GPOSPuntosPorGanador,0)+IF(E43-G43=K43-L43,GPOSPuntosPorDiferencia,0))</f>
        <v>1</v>
      </c>
      <c r="O43" s="166"/>
      <c r="P43" s="166"/>
      <c r="Q43" s="166"/>
      <c r="R43" s="166"/>
      <c r="S43" s="166"/>
    </row>
    <row r="44" spans="1:19" s="158" customFormat="1" ht="30.95" customHeight="1" thickBot="1" x14ac:dyDescent="0.25">
      <c r="A44" s="276">
        <f>Global!A44</f>
        <v>44888</v>
      </c>
      <c r="B44" s="306">
        <f>Global!B44</f>
        <v>0.16666666666666666</v>
      </c>
      <c r="C44" s="289">
        <f>Global!C44</f>
        <v>12</v>
      </c>
      <c r="D44" s="290" t="str">
        <f>Global!D44</f>
        <v>Marruecos (Morocco)</v>
      </c>
      <c r="E44" s="291">
        <v>1</v>
      </c>
      <c r="F44" s="292" t="s">
        <v>4</v>
      </c>
      <c r="G44" s="291">
        <v>3</v>
      </c>
      <c r="H44" s="293" t="str">
        <f>Global!H44</f>
        <v>Croacia</v>
      </c>
      <c r="I44" s="283" t="str">
        <f t="shared" si="11"/>
        <v>V</v>
      </c>
      <c r="J44" s="284"/>
      <c r="K44" s="285">
        <f>IF(Global!E44="","",Global!E44)</f>
        <v>0</v>
      </c>
      <c r="L44" s="285">
        <f>IF(Global!G44="","",Global!G44)</f>
        <v>0</v>
      </c>
      <c r="M44" s="296" t="str">
        <f t="shared" si="1"/>
        <v>E</v>
      </c>
      <c r="N44" s="287">
        <f t="shared" si="12"/>
        <v>0</v>
      </c>
      <c r="O44" s="166"/>
      <c r="P44" s="166"/>
      <c r="Q44" s="166"/>
      <c r="R44" s="166"/>
      <c r="S44" s="166"/>
    </row>
    <row r="45" spans="1:19" s="158" customFormat="1" ht="30.95" customHeight="1" thickBot="1" x14ac:dyDescent="0.25">
      <c r="A45" s="276">
        <f>Global!A45</f>
        <v>44892</v>
      </c>
      <c r="B45" s="306">
        <f>Global!B45</f>
        <v>0.29166666666666669</v>
      </c>
      <c r="C45" s="289">
        <f>Global!C45</f>
        <v>27</v>
      </c>
      <c r="D45" s="290" t="str">
        <f>Global!D45</f>
        <v>Bélgica (Belgium)</v>
      </c>
      <c r="E45" s="291">
        <v>3</v>
      </c>
      <c r="F45" s="292" t="s">
        <v>4</v>
      </c>
      <c r="G45" s="291">
        <v>1</v>
      </c>
      <c r="H45" s="293" t="str">
        <f>Global!H45</f>
        <v>Marruecos (Morocco)</v>
      </c>
      <c r="I45" s="283" t="str">
        <f t="shared" si="11"/>
        <v>L</v>
      </c>
      <c r="J45" s="284"/>
      <c r="K45" s="285">
        <f>IF(Global!E45="","",Global!E45)</f>
        <v>0</v>
      </c>
      <c r="L45" s="285">
        <f>IF(Global!G45="","",Global!G45)</f>
        <v>2</v>
      </c>
      <c r="M45" s="296" t="str">
        <f t="shared" si="1"/>
        <v>V</v>
      </c>
      <c r="N45" s="287">
        <f t="shared" si="12"/>
        <v>0</v>
      </c>
      <c r="O45" s="166"/>
      <c r="P45" s="166"/>
      <c r="Q45" s="166"/>
      <c r="R45" s="166"/>
      <c r="S45" s="166"/>
    </row>
    <row r="46" spans="1:19" s="158" customFormat="1" ht="30.95" customHeight="1" thickBot="1" x14ac:dyDescent="0.25">
      <c r="A46" s="276">
        <f>Global!A46</f>
        <v>44892</v>
      </c>
      <c r="B46" s="306">
        <f>Global!B46</f>
        <v>0.41666666666666669</v>
      </c>
      <c r="C46" s="289">
        <f>Global!C46</f>
        <v>28</v>
      </c>
      <c r="D46" s="290" t="str">
        <f>Global!D46</f>
        <v>Croacia</v>
      </c>
      <c r="E46" s="291">
        <v>3</v>
      </c>
      <c r="F46" s="292" t="s">
        <v>4</v>
      </c>
      <c r="G46" s="291">
        <v>0</v>
      </c>
      <c r="H46" s="293" t="str">
        <f>Global!H46</f>
        <v>Canada</v>
      </c>
      <c r="I46" s="283" t="str">
        <f t="shared" si="11"/>
        <v>L</v>
      </c>
      <c r="J46" s="284"/>
      <c r="K46" s="285">
        <f>IF(Global!E46="","",Global!E46)</f>
        <v>4</v>
      </c>
      <c r="L46" s="285">
        <f>IF(Global!G46="","",Global!G46)</f>
        <v>1</v>
      </c>
      <c r="M46" s="296" t="str">
        <f t="shared" si="1"/>
        <v>L</v>
      </c>
      <c r="N46" s="287">
        <f t="shared" si="12"/>
        <v>2</v>
      </c>
      <c r="O46" s="166"/>
      <c r="P46" s="166"/>
      <c r="Q46" s="166"/>
      <c r="R46" s="166"/>
      <c r="S46" s="166"/>
    </row>
    <row r="47" spans="1:19" s="158" customFormat="1" ht="30.95" customHeight="1" thickBot="1" x14ac:dyDescent="0.25">
      <c r="A47" s="276">
        <f>Global!A47</f>
        <v>44896</v>
      </c>
      <c r="B47" s="306">
        <f>Global!B47</f>
        <v>0.375</v>
      </c>
      <c r="C47" s="289">
        <f>Global!C47</f>
        <v>41</v>
      </c>
      <c r="D47" s="290" t="str">
        <f>Global!D47</f>
        <v>Croacia</v>
      </c>
      <c r="E47" s="291">
        <v>2</v>
      </c>
      <c r="F47" s="292" t="s">
        <v>4</v>
      </c>
      <c r="G47" s="291">
        <v>2</v>
      </c>
      <c r="H47" s="293" t="str">
        <f>Global!H47</f>
        <v>Bélgica (Belgium)</v>
      </c>
      <c r="I47" s="283" t="str">
        <f t="shared" si="11"/>
        <v>E</v>
      </c>
      <c r="J47" s="284"/>
      <c r="K47" s="285">
        <f>IF(Global!E47="","",Global!E47)</f>
        <v>0</v>
      </c>
      <c r="L47" s="285">
        <f>IF(Global!G47="","",Global!G47)</f>
        <v>0</v>
      </c>
      <c r="M47" s="296" t="str">
        <f t="shared" si="1"/>
        <v>E</v>
      </c>
      <c r="N47" s="287">
        <f t="shared" si="12"/>
        <v>2</v>
      </c>
      <c r="O47" s="166"/>
      <c r="P47" s="166"/>
      <c r="Q47" s="166"/>
      <c r="R47" s="166"/>
      <c r="S47" s="166"/>
    </row>
    <row r="48" spans="1:19" s="158" customFormat="1" ht="30.95" customHeight="1" thickBot="1" x14ac:dyDescent="0.25">
      <c r="A48" s="276">
        <f>Global!A48</f>
        <v>44896</v>
      </c>
      <c r="B48" s="306">
        <f>Global!B48</f>
        <v>0.375</v>
      </c>
      <c r="C48" s="289">
        <f>Global!C48</f>
        <v>42</v>
      </c>
      <c r="D48" s="308" t="str">
        <f>Global!D48</f>
        <v>Canada</v>
      </c>
      <c r="E48" s="291">
        <v>2</v>
      </c>
      <c r="F48" s="309" t="s">
        <v>4</v>
      </c>
      <c r="G48" s="291">
        <v>2</v>
      </c>
      <c r="H48" s="310" t="str">
        <f>Global!H48</f>
        <v>Marruecos (Morocco)</v>
      </c>
      <c r="I48" s="283" t="str">
        <f t="shared" si="11"/>
        <v>E</v>
      </c>
      <c r="J48" s="311"/>
      <c r="K48" s="285">
        <f>IF(Global!E48="","",Global!E48)</f>
        <v>1</v>
      </c>
      <c r="L48" s="285">
        <f>IF(Global!G48="","",Global!G48)</f>
        <v>2</v>
      </c>
      <c r="M48" s="286" t="str">
        <f t="shared" si="1"/>
        <v>V</v>
      </c>
      <c r="N48" s="287">
        <f t="shared" si="12"/>
        <v>0</v>
      </c>
      <c r="O48" s="166"/>
      <c r="P48" s="166"/>
      <c r="Q48" s="166"/>
      <c r="R48" s="166"/>
      <c r="S48" s="166"/>
    </row>
    <row r="49" spans="1:19" s="158" customFormat="1" ht="17.25" customHeight="1" thickBot="1" x14ac:dyDescent="0.25">
      <c r="A49" s="297" t="str">
        <f>Global!A49</f>
        <v>GRUPO G (Group  G)</v>
      </c>
      <c r="B49" s="298"/>
      <c r="C49" s="299"/>
      <c r="D49" s="298"/>
      <c r="E49" s="300"/>
      <c r="F49" s="298"/>
      <c r="G49" s="300"/>
      <c r="H49" s="298"/>
      <c r="I49" s="301"/>
      <c r="J49" s="117"/>
      <c r="K49" s="302"/>
      <c r="L49" s="302"/>
      <c r="M49" s="303" t="str">
        <f t="shared" si="1"/>
        <v/>
      </c>
      <c r="N49" s="304"/>
      <c r="O49" s="166"/>
      <c r="P49" s="166"/>
      <c r="Q49" s="166"/>
      <c r="R49" s="166"/>
      <c r="S49" s="166"/>
    </row>
    <row r="50" spans="1:19" s="158" customFormat="1" ht="30.95" customHeight="1" thickBot="1" x14ac:dyDescent="0.25">
      <c r="A50" s="276">
        <f>Global!A50</f>
        <v>44889</v>
      </c>
      <c r="B50" s="305">
        <f>Global!B50</f>
        <v>0.54166666666666663</v>
      </c>
      <c r="C50" s="278">
        <f>Global!C50</f>
        <v>13</v>
      </c>
      <c r="D50" s="279" t="str">
        <f>Global!D50</f>
        <v>Brasil (Brazil)</v>
      </c>
      <c r="E50" s="280">
        <v>3</v>
      </c>
      <c r="F50" s="281" t="s">
        <v>4</v>
      </c>
      <c r="G50" s="280">
        <v>1</v>
      </c>
      <c r="H50" s="282" t="str">
        <f>Global!H50</f>
        <v>Serbia</v>
      </c>
      <c r="I50" s="283" t="str">
        <f t="shared" ref="I50:I55" si="13">IF(OR(E50="",G50=""),"",IF(E50&gt;G50,"L",IF(G50&gt;E50,"V","E")))</f>
        <v>L</v>
      </c>
      <c r="J50" s="284"/>
      <c r="K50" s="285">
        <f>IF(Global!E50="","",Global!E50)</f>
        <v>2</v>
      </c>
      <c r="L50" s="285">
        <f>IF(Global!G50="","",Global!G50)</f>
        <v>0</v>
      </c>
      <c r="M50" s="296" t="str">
        <f t="shared" si="1"/>
        <v>L</v>
      </c>
      <c r="N50" s="287">
        <f t="shared" ref="N50:N55" si="14">IF(M50="","",IF(AND(E50=K50,L50=G50),GPOSPuntosPorMarcador,0)+IF(M50=I50,GPOSPuntosPorGanador,0)+IF(E50-G50=K50-L50,GPOSPuntosPorDiferencia,0))</f>
        <v>2</v>
      </c>
      <c r="O50" s="166"/>
      <c r="P50" s="166"/>
      <c r="Q50" s="166"/>
      <c r="R50" s="166"/>
      <c r="S50" s="166"/>
    </row>
    <row r="51" spans="1:19" s="158" customFormat="1" ht="30.95" customHeight="1" thickBot="1" x14ac:dyDescent="0.25">
      <c r="A51" s="276">
        <f>Global!A51</f>
        <v>44889</v>
      </c>
      <c r="B51" s="306">
        <f>Global!B51</f>
        <v>0.16666666666666666</v>
      </c>
      <c r="C51" s="289">
        <f>Global!C51</f>
        <v>14</v>
      </c>
      <c r="D51" s="290" t="str">
        <f>Global!D51</f>
        <v>Suiza (Switzerland)</v>
      </c>
      <c r="E51" s="291">
        <v>2</v>
      </c>
      <c r="F51" s="292" t="s">
        <v>4</v>
      </c>
      <c r="G51" s="291">
        <v>1</v>
      </c>
      <c r="H51" s="293" t="str">
        <f>Global!H51</f>
        <v>Camerún (Cameroon)</v>
      </c>
      <c r="I51" s="283" t="str">
        <f t="shared" si="13"/>
        <v>L</v>
      </c>
      <c r="J51" s="284"/>
      <c r="K51" s="285">
        <f>IF(Global!E51="","",Global!E51)</f>
        <v>1</v>
      </c>
      <c r="L51" s="285">
        <f>IF(Global!G51="","",Global!G51)</f>
        <v>0</v>
      </c>
      <c r="M51" s="296" t="str">
        <f t="shared" si="1"/>
        <v>L</v>
      </c>
      <c r="N51" s="287">
        <f t="shared" si="14"/>
        <v>2</v>
      </c>
      <c r="O51" s="166"/>
      <c r="P51" s="166"/>
      <c r="Q51" s="166"/>
      <c r="R51" s="166"/>
      <c r="S51" s="166"/>
    </row>
    <row r="52" spans="1:19" s="158" customFormat="1" ht="30.95" customHeight="1" thickBot="1" x14ac:dyDescent="0.25">
      <c r="A52" s="276">
        <f>Global!A52</f>
        <v>44893</v>
      </c>
      <c r="B52" s="306">
        <f>Global!B52</f>
        <v>0.41666666666666669</v>
      </c>
      <c r="C52" s="289">
        <f>Global!C52</f>
        <v>29</v>
      </c>
      <c r="D52" s="290" t="str">
        <f>Global!D52</f>
        <v>Brasil (Brazil)</v>
      </c>
      <c r="E52" s="291">
        <v>3</v>
      </c>
      <c r="F52" s="292" t="s">
        <v>4</v>
      </c>
      <c r="G52" s="291">
        <v>1</v>
      </c>
      <c r="H52" s="293" t="str">
        <f>Global!H52</f>
        <v>Suiza (Switzerland)</v>
      </c>
      <c r="I52" s="283" t="str">
        <f t="shared" si="13"/>
        <v>L</v>
      </c>
      <c r="J52" s="284"/>
      <c r="K52" s="285">
        <f>IF(Global!E52="","",Global!E52)</f>
        <v>1</v>
      </c>
      <c r="L52" s="285">
        <f>IF(Global!G52="","",Global!G52)</f>
        <v>0</v>
      </c>
      <c r="M52" s="296" t="str">
        <f t="shared" si="1"/>
        <v>L</v>
      </c>
      <c r="N52" s="287">
        <f t="shared" si="14"/>
        <v>1</v>
      </c>
      <c r="O52" s="166"/>
      <c r="P52" s="166"/>
      <c r="Q52" s="166"/>
      <c r="R52" s="166"/>
      <c r="S52" s="166"/>
    </row>
    <row r="53" spans="1:19" s="158" customFormat="1" ht="30.95" customHeight="1" thickBot="1" x14ac:dyDescent="0.25">
      <c r="A53" s="276">
        <f>Global!A53</f>
        <v>44893</v>
      </c>
      <c r="B53" s="306">
        <f>Global!B53</f>
        <v>0.16666666666666666</v>
      </c>
      <c r="C53" s="289">
        <f>Global!C53</f>
        <v>30</v>
      </c>
      <c r="D53" s="290" t="str">
        <f>Global!D53</f>
        <v>Camerún (Cameroon)</v>
      </c>
      <c r="E53" s="291">
        <v>0</v>
      </c>
      <c r="F53" s="292" t="s">
        <v>4</v>
      </c>
      <c r="G53" s="291">
        <v>2</v>
      </c>
      <c r="H53" s="293" t="str">
        <f>Global!H53</f>
        <v>Serbia</v>
      </c>
      <c r="I53" s="283" t="str">
        <f t="shared" si="13"/>
        <v>V</v>
      </c>
      <c r="J53" s="284"/>
      <c r="K53" s="285">
        <f>IF(Global!E53="","",Global!E53)</f>
        <v>3</v>
      </c>
      <c r="L53" s="285">
        <f>IF(Global!G53="","",Global!G53)</f>
        <v>3</v>
      </c>
      <c r="M53" s="296" t="str">
        <f t="shared" si="1"/>
        <v>E</v>
      </c>
      <c r="N53" s="287">
        <f t="shared" si="14"/>
        <v>0</v>
      </c>
      <c r="O53" s="166"/>
      <c r="P53" s="166"/>
      <c r="Q53" s="166"/>
      <c r="R53" s="166"/>
      <c r="S53" s="166"/>
    </row>
    <row r="54" spans="1:19" s="158" customFormat="1" ht="30.95" customHeight="1" thickBot="1" x14ac:dyDescent="0.25">
      <c r="A54" s="276">
        <f>Global!A54</f>
        <v>44897</v>
      </c>
      <c r="B54" s="306">
        <f>Global!B54</f>
        <v>0.54166666666666663</v>
      </c>
      <c r="C54" s="289">
        <f>Global!C54</f>
        <v>45</v>
      </c>
      <c r="D54" s="290" t="str">
        <f>Global!D54</f>
        <v>Camerún (Cameroon)</v>
      </c>
      <c r="E54" s="291">
        <v>0</v>
      </c>
      <c r="F54" s="292">
        <v>5</v>
      </c>
      <c r="G54" s="291">
        <v>4</v>
      </c>
      <c r="H54" s="293" t="str">
        <f>Global!H54</f>
        <v>Brasil (Brazil)</v>
      </c>
      <c r="I54" s="283" t="str">
        <f t="shared" si="13"/>
        <v>V</v>
      </c>
      <c r="J54" s="284"/>
      <c r="K54" s="285">
        <f>IF(Global!E54="","",Global!E54)</f>
        <v>1</v>
      </c>
      <c r="L54" s="285">
        <f>IF(Global!G54="","",Global!G54)</f>
        <v>0</v>
      </c>
      <c r="M54" s="296" t="str">
        <f t="shared" si="1"/>
        <v>L</v>
      </c>
      <c r="N54" s="287">
        <f t="shared" si="14"/>
        <v>0</v>
      </c>
      <c r="O54" s="166"/>
      <c r="P54" s="166"/>
      <c r="Q54" s="166"/>
      <c r="R54" s="166"/>
      <c r="S54" s="166"/>
    </row>
    <row r="55" spans="1:19" s="158" customFormat="1" ht="30.95" customHeight="1" thickBot="1" x14ac:dyDescent="0.25">
      <c r="A55" s="276">
        <f>Global!A55</f>
        <v>44897</v>
      </c>
      <c r="B55" s="306">
        <f>Global!B55</f>
        <v>0.54166666666666663</v>
      </c>
      <c r="C55" s="289">
        <f>Global!C55</f>
        <v>46</v>
      </c>
      <c r="D55" s="290" t="str">
        <f>Global!D55</f>
        <v>Serbia</v>
      </c>
      <c r="E55" s="291">
        <v>2</v>
      </c>
      <c r="F55" s="292" t="s">
        <v>4</v>
      </c>
      <c r="G55" s="291">
        <v>2</v>
      </c>
      <c r="H55" s="293" t="str">
        <f>Global!H55</f>
        <v>Suiza (Switzerland)</v>
      </c>
      <c r="I55" s="283" t="str">
        <f t="shared" si="13"/>
        <v>E</v>
      </c>
      <c r="J55" s="284"/>
      <c r="K55" s="285">
        <f>IF(Global!E55="","",Global!E55)</f>
        <v>2</v>
      </c>
      <c r="L55" s="285">
        <f>IF(Global!G55="","",Global!G55)</f>
        <v>3</v>
      </c>
      <c r="M55" s="296" t="str">
        <f t="shared" si="1"/>
        <v>V</v>
      </c>
      <c r="N55" s="287">
        <f t="shared" si="14"/>
        <v>0</v>
      </c>
      <c r="O55" s="166"/>
      <c r="P55" s="166"/>
      <c r="Q55" s="166"/>
      <c r="R55" s="166"/>
      <c r="S55" s="166"/>
    </row>
    <row r="56" spans="1:19" s="158" customFormat="1" ht="17.25" customHeight="1" thickBot="1" x14ac:dyDescent="0.25">
      <c r="A56" s="297" t="str">
        <f>Global!A56</f>
        <v>GRUPO H (Group H)</v>
      </c>
      <c r="B56" s="298"/>
      <c r="C56" s="299"/>
      <c r="D56" s="298"/>
      <c r="E56" s="300"/>
      <c r="F56" s="298"/>
      <c r="G56" s="300"/>
      <c r="H56" s="298"/>
      <c r="I56" s="301"/>
      <c r="J56" s="117"/>
      <c r="K56" s="302"/>
      <c r="L56" s="302"/>
      <c r="M56" s="303" t="str">
        <f t="shared" si="1"/>
        <v/>
      </c>
      <c r="N56" s="304"/>
      <c r="O56" s="166"/>
      <c r="P56" s="166"/>
      <c r="Q56" s="166"/>
      <c r="R56" s="166"/>
      <c r="S56" s="166"/>
    </row>
    <row r="57" spans="1:19" s="158" customFormat="1" ht="30.95" customHeight="1" thickBot="1" x14ac:dyDescent="0.25">
      <c r="A57" s="276">
        <f>Global!A57</f>
        <v>44889</v>
      </c>
      <c r="B57" s="305">
        <f>Global!B57</f>
        <v>0.41666666666666669</v>
      </c>
      <c r="C57" s="278">
        <f>Global!C57</f>
        <v>15</v>
      </c>
      <c r="D57" s="279" t="str">
        <f>Global!D57</f>
        <v>Portugal</v>
      </c>
      <c r="E57" s="280">
        <v>3</v>
      </c>
      <c r="F57" s="281" t="s">
        <v>4</v>
      </c>
      <c r="G57" s="280">
        <v>0</v>
      </c>
      <c r="H57" s="282" t="str">
        <f>Global!H57</f>
        <v>Ghana</v>
      </c>
      <c r="I57" s="283" t="str">
        <f t="shared" ref="I57:I62" si="15">IF(OR(E57="",G57=""),"",IF(E57&gt;G57,"L",IF(G57&gt;E57,"V","E")))</f>
        <v>L</v>
      </c>
      <c r="J57" s="284"/>
      <c r="K57" s="285">
        <f>IF(Global!E57="","",Global!E57)</f>
        <v>3</v>
      </c>
      <c r="L57" s="285">
        <f>IF(Global!G57="","",Global!G57)</f>
        <v>2</v>
      </c>
      <c r="M57" s="296" t="str">
        <f t="shared" si="1"/>
        <v>L</v>
      </c>
      <c r="N57" s="287">
        <f t="shared" ref="N57:N62" si="16">IF(M57="","",IF(AND(E57=K57,L57=G57),GPOSPuntosPorMarcador,0)+IF(M57=I57,GPOSPuntosPorGanador,0)+IF(E57-G57=K57-L57,GPOSPuntosPorDiferencia,0))</f>
        <v>1</v>
      </c>
      <c r="O57" s="166"/>
      <c r="P57" s="166"/>
      <c r="Q57" s="166"/>
      <c r="R57" s="166"/>
      <c r="S57" s="166"/>
    </row>
    <row r="58" spans="1:19" s="158" customFormat="1" ht="30.95" customHeight="1" thickBot="1" x14ac:dyDescent="0.25">
      <c r="A58" s="276">
        <f>Global!A58</f>
        <v>44889</v>
      </c>
      <c r="B58" s="306">
        <f>Global!B58</f>
        <v>0.29166666666666669</v>
      </c>
      <c r="C58" s="289">
        <f>Global!C58</f>
        <v>16</v>
      </c>
      <c r="D58" s="290" t="str">
        <f>Global!D58</f>
        <v>Uruguay</v>
      </c>
      <c r="E58" s="280">
        <v>2</v>
      </c>
      <c r="F58" s="292" t="s">
        <v>4</v>
      </c>
      <c r="G58" s="291">
        <v>1</v>
      </c>
      <c r="H58" s="293" t="str">
        <f>Global!H58</f>
        <v>Corea del Sur (S. Korea)</v>
      </c>
      <c r="I58" s="283" t="str">
        <f t="shared" si="15"/>
        <v>L</v>
      </c>
      <c r="J58" s="284"/>
      <c r="K58" s="285">
        <f>IF(Global!E58="","",Global!E58)</f>
        <v>0</v>
      </c>
      <c r="L58" s="285">
        <f>IF(Global!G58="","",Global!G58)</f>
        <v>0</v>
      </c>
      <c r="M58" s="296" t="str">
        <f t="shared" si="1"/>
        <v>E</v>
      </c>
      <c r="N58" s="287">
        <f t="shared" si="16"/>
        <v>0</v>
      </c>
      <c r="O58" s="166"/>
      <c r="P58" s="166"/>
      <c r="Q58" s="166"/>
      <c r="R58" s="166"/>
      <c r="S58" s="166"/>
    </row>
    <row r="59" spans="1:19" s="158" customFormat="1" ht="30.95" customHeight="1" thickBot="1" x14ac:dyDescent="0.25">
      <c r="A59" s="276">
        <f>Global!A59</f>
        <v>44893</v>
      </c>
      <c r="B59" s="306">
        <f>Global!B59</f>
        <v>0.54166666666666663</v>
      </c>
      <c r="C59" s="289">
        <f>Global!C59</f>
        <v>31</v>
      </c>
      <c r="D59" s="290" t="str">
        <f>Global!D59</f>
        <v>Portugal</v>
      </c>
      <c r="E59" s="291">
        <v>2</v>
      </c>
      <c r="F59" s="292" t="s">
        <v>4</v>
      </c>
      <c r="G59" s="291">
        <v>1</v>
      </c>
      <c r="H59" s="293" t="str">
        <f>Global!H59</f>
        <v>Uruguay</v>
      </c>
      <c r="I59" s="283" t="str">
        <f t="shared" si="15"/>
        <v>L</v>
      </c>
      <c r="J59" s="284"/>
      <c r="K59" s="285">
        <f>IF(Global!E59="","",Global!E59)</f>
        <v>2</v>
      </c>
      <c r="L59" s="285">
        <f>IF(Global!G59="","",Global!G59)</f>
        <v>0</v>
      </c>
      <c r="M59" s="296" t="str">
        <f t="shared" si="1"/>
        <v>L</v>
      </c>
      <c r="N59" s="287">
        <f t="shared" si="16"/>
        <v>1</v>
      </c>
      <c r="O59" s="166"/>
      <c r="P59" s="166"/>
      <c r="Q59" s="166"/>
      <c r="R59" s="166"/>
      <c r="S59" s="166"/>
    </row>
    <row r="60" spans="1:19" s="158" customFormat="1" ht="30.95" customHeight="1" thickBot="1" x14ac:dyDescent="0.25">
      <c r="A60" s="276">
        <f>Global!A60</f>
        <v>44893</v>
      </c>
      <c r="B60" s="306">
        <f>Global!B60</f>
        <v>0.29166666666666669</v>
      </c>
      <c r="C60" s="289">
        <f>Global!C60</f>
        <v>32</v>
      </c>
      <c r="D60" s="290" t="str">
        <f>Global!D60</f>
        <v>Corea del Sur (S. Korea)</v>
      </c>
      <c r="E60" s="280">
        <v>3</v>
      </c>
      <c r="F60" s="292" t="s">
        <v>4</v>
      </c>
      <c r="G60" s="291">
        <v>1</v>
      </c>
      <c r="H60" s="293" t="str">
        <f>Global!H60</f>
        <v>Ghana</v>
      </c>
      <c r="I60" s="283" t="str">
        <f t="shared" si="15"/>
        <v>L</v>
      </c>
      <c r="J60" s="284"/>
      <c r="K60" s="285">
        <f>IF(Global!E60="","",Global!E60)</f>
        <v>2</v>
      </c>
      <c r="L60" s="285">
        <f>IF(Global!G60="","",Global!G60)</f>
        <v>3</v>
      </c>
      <c r="M60" s="296" t="str">
        <f t="shared" si="1"/>
        <v>V</v>
      </c>
      <c r="N60" s="287">
        <f t="shared" si="16"/>
        <v>0</v>
      </c>
      <c r="O60" s="166"/>
      <c r="P60" s="166"/>
      <c r="Q60" s="166"/>
      <c r="R60" s="166"/>
      <c r="S60" s="166"/>
    </row>
    <row r="61" spans="1:19" s="158" customFormat="1" ht="30.95" customHeight="1" thickBot="1" x14ac:dyDescent="0.25">
      <c r="A61" s="276">
        <f>Global!A61</f>
        <v>44897</v>
      </c>
      <c r="B61" s="306">
        <f>Global!B61</f>
        <v>0.375</v>
      </c>
      <c r="C61" s="289">
        <f>Global!C61</f>
        <v>47</v>
      </c>
      <c r="D61" s="290" t="str">
        <f>Global!D61</f>
        <v>Corea del Sur (S. Korea)</v>
      </c>
      <c r="E61" s="291">
        <v>1</v>
      </c>
      <c r="F61" s="292" t="s">
        <v>4</v>
      </c>
      <c r="G61" s="291">
        <v>3</v>
      </c>
      <c r="H61" s="293" t="str">
        <f>Global!H61</f>
        <v>Portugal</v>
      </c>
      <c r="I61" s="283" t="str">
        <f t="shared" si="15"/>
        <v>V</v>
      </c>
      <c r="J61" s="284"/>
      <c r="K61" s="285">
        <f>IF(Global!E61="","",Global!E61)</f>
        <v>2</v>
      </c>
      <c r="L61" s="285">
        <f>IF(Global!G61="","",Global!G61)</f>
        <v>1</v>
      </c>
      <c r="M61" s="296" t="str">
        <f t="shared" si="1"/>
        <v>L</v>
      </c>
      <c r="N61" s="287">
        <f t="shared" si="16"/>
        <v>0</v>
      </c>
      <c r="O61" s="166"/>
      <c r="P61" s="166"/>
      <c r="Q61" s="166"/>
      <c r="R61" s="166"/>
      <c r="S61" s="166"/>
    </row>
    <row r="62" spans="1:19" s="158" customFormat="1" ht="30.95" customHeight="1" thickBot="1" x14ac:dyDescent="0.25">
      <c r="A62" s="276">
        <f>Global!A62</f>
        <v>44897</v>
      </c>
      <c r="B62" s="306">
        <f>Global!B62</f>
        <v>0.375</v>
      </c>
      <c r="C62" s="289">
        <f>Global!C62</f>
        <v>48</v>
      </c>
      <c r="D62" s="290" t="str">
        <f>Global!D62</f>
        <v>Ghana</v>
      </c>
      <c r="E62" s="291">
        <v>1</v>
      </c>
      <c r="F62" s="292" t="s">
        <v>4</v>
      </c>
      <c r="G62" s="291">
        <v>2</v>
      </c>
      <c r="H62" s="293" t="str">
        <f>Global!H62</f>
        <v>Uruguay</v>
      </c>
      <c r="I62" s="283" t="str">
        <f t="shared" si="15"/>
        <v>V</v>
      </c>
      <c r="J62" s="284"/>
      <c r="K62" s="285">
        <f>IF(Global!E62="","",Global!E62)</f>
        <v>0</v>
      </c>
      <c r="L62" s="285">
        <f>IF(Global!G62="","",Global!G62)</f>
        <v>2</v>
      </c>
      <c r="M62" s="296" t="str">
        <f t="shared" si="1"/>
        <v>V</v>
      </c>
      <c r="N62" s="287">
        <f t="shared" si="16"/>
        <v>1</v>
      </c>
      <c r="O62" s="166"/>
      <c r="P62" s="166"/>
      <c r="Q62" s="166"/>
      <c r="R62" s="166"/>
      <c r="S62" s="166"/>
    </row>
    <row r="63" spans="1:19" s="158" customFormat="1" ht="17.25" customHeight="1" thickBot="1" x14ac:dyDescent="0.25">
      <c r="A63" s="297" t="str">
        <f>Global!A63</f>
        <v>OCTAVOS DE FINAL (Round of 16)</v>
      </c>
      <c r="B63" s="312"/>
      <c r="C63" s="313"/>
      <c r="D63" s="298"/>
      <c r="E63" s="300"/>
      <c r="F63" s="298"/>
      <c r="G63" s="300"/>
      <c r="H63" s="298"/>
      <c r="I63" s="301"/>
      <c r="J63" s="117"/>
      <c r="K63" s="302"/>
      <c r="L63" s="302"/>
      <c r="M63" s="303" t="str">
        <f t="shared" si="1"/>
        <v/>
      </c>
      <c r="N63" s="304"/>
      <c r="O63" s="166"/>
      <c r="P63" s="166"/>
      <c r="Q63" s="166"/>
      <c r="R63" s="166"/>
      <c r="S63" s="166"/>
    </row>
    <row r="64" spans="1:19" s="158" customFormat="1" ht="30.95" customHeight="1" thickBot="1" x14ac:dyDescent="0.25">
      <c r="A64" s="276">
        <f>Global!A64</f>
        <v>44898</v>
      </c>
      <c r="B64" s="305">
        <f>Global!B64</f>
        <v>0.375</v>
      </c>
      <c r="C64" s="278">
        <f>Global!C64</f>
        <v>49</v>
      </c>
      <c r="D64" s="281" t="str">
        <f>Global!D64</f>
        <v>Holanda (Holland)</v>
      </c>
      <c r="E64" s="280">
        <v>2</v>
      </c>
      <c r="F64" s="281" t="s">
        <v>4</v>
      </c>
      <c r="G64" s="280">
        <v>1</v>
      </c>
      <c r="H64" s="314" t="str">
        <f>Global!H64</f>
        <v>Estados Unidos (USA)</v>
      </c>
      <c r="I64" s="283" t="str">
        <f t="shared" ref="I64:I71" si="17">IF(OR(E64="",G64=""),"",IF(E64&gt;G64,"L",IF(G64&gt;E64,"V","E")))</f>
        <v>L</v>
      </c>
      <c r="J64" s="284"/>
      <c r="K64" s="285">
        <f>IF(Global!E64="","",Global!E64)</f>
        <v>3</v>
      </c>
      <c r="L64" s="285">
        <f>IF(Global!G64="","",Global!G64)</f>
        <v>1</v>
      </c>
      <c r="M64" s="296" t="str">
        <f t="shared" si="1"/>
        <v>L</v>
      </c>
      <c r="N64" s="287">
        <f t="shared" ref="N64:N71" si="18">IF(M64="","",IF(AND(E64=K64,L64=G64),OCTPuntosPorMarcador,0)+IF(M64=I64,OCTPuntosPorGanador,0)+IF(E64-G64=K64-L64,OCTPuntosPorDiferencia,0))</f>
        <v>3</v>
      </c>
      <c r="O64" s="166"/>
      <c r="P64" s="166"/>
      <c r="Q64" s="166"/>
      <c r="R64" s="166"/>
      <c r="S64" s="166"/>
    </row>
    <row r="65" spans="1:19" s="158" customFormat="1" ht="30.95" customHeight="1" thickBot="1" x14ac:dyDescent="0.25">
      <c r="A65" s="276">
        <f>Global!A65</f>
        <v>44898</v>
      </c>
      <c r="B65" s="306">
        <f>Global!B65</f>
        <v>0.54166666666666663</v>
      </c>
      <c r="C65" s="289">
        <f>Global!C65</f>
        <v>50</v>
      </c>
      <c r="D65" s="292" t="str">
        <f>Global!D65</f>
        <v>Argentina</v>
      </c>
      <c r="E65" s="291">
        <v>2</v>
      </c>
      <c r="F65" s="292" t="s">
        <v>4</v>
      </c>
      <c r="G65" s="291">
        <v>1</v>
      </c>
      <c r="H65" s="315" t="str">
        <f>Global!H65</f>
        <v>Australia</v>
      </c>
      <c r="I65" s="283" t="str">
        <f t="shared" si="17"/>
        <v>L</v>
      </c>
      <c r="J65" s="284"/>
      <c r="K65" s="285">
        <f>IF(Global!E65="","",Global!E65)</f>
        <v>2</v>
      </c>
      <c r="L65" s="285">
        <f>IF(Global!G65="","",Global!G65)</f>
        <v>1</v>
      </c>
      <c r="M65" s="296" t="str">
        <f t="shared" si="1"/>
        <v>L</v>
      </c>
      <c r="N65" s="287">
        <f t="shared" si="18"/>
        <v>5</v>
      </c>
      <c r="O65" s="166"/>
      <c r="P65" s="166"/>
      <c r="Q65" s="166"/>
      <c r="R65" s="166"/>
      <c r="S65" s="166"/>
    </row>
    <row r="66" spans="1:19" s="158" customFormat="1" ht="30.95" customHeight="1" thickBot="1" x14ac:dyDescent="0.25">
      <c r="A66" s="276">
        <f>Global!A66</f>
        <v>44899</v>
      </c>
      <c r="B66" s="306">
        <f>Global!B66</f>
        <v>0.375</v>
      </c>
      <c r="C66" s="289">
        <f>Global!C66</f>
        <v>51</v>
      </c>
      <c r="D66" s="292" t="str">
        <f>Global!D66</f>
        <v>Francia (France)</v>
      </c>
      <c r="E66" s="291">
        <v>2</v>
      </c>
      <c r="F66" s="292" t="s">
        <v>4</v>
      </c>
      <c r="G66" s="291">
        <v>0</v>
      </c>
      <c r="H66" s="315" t="str">
        <f>Global!H66</f>
        <v>Polonia (Poland)</v>
      </c>
      <c r="I66" s="283" t="str">
        <f t="shared" si="17"/>
        <v>L</v>
      </c>
      <c r="J66" s="284"/>
      <c r="K66" s="285">
        <f>IF(Global!E66="","",Global!E66)</f>
        <v>3</v>
      </c>
      <c r="L66" s="285">
        <f>IF(Global!G66="","",Global!G66)</f>
        <v>1</v>
      </c>
      <c r="M66" s="296" t="str">
        <f t="shared" si="1"/>
        <v>L</v>
      </c>
      <c r="N66" s="287">
        <f t="shared" si="18"/>
        <v>4</v>
      </c>
      <c r="O66" s="166"/>
      <c r="P66" s="166"/>
      <c r="Q66" s="166"/>
      <c r="R66" s="166"/>
      <c r="S66" s="166"/>
    </row>
    <row r="67" spans="1:19" s="158" customFormat="1" ht="30.95" customHeight="1" thickBot="1" x14ac:dyDescent="0.25">
      <c r="A67" s="276">
        <f>Global!A67</f>
        <v>44899</v>
      </c>
      <c r="B67" s="306">
        <f>Global!B67</f>
        <v>0.54166666666666663</v>
      </c>
      <c r="C67" s="289">
        <f>Global!C67</f>
        <v>52</v>
      </c>
      <c r="D67" s="292" t="str">
        <f>Global!D67</f>
        <v>Inglaterra (England)</v>
      </c>
      <c r="E67" s="291">
        <v>2</v>
      </c>
      <c r="F67" s="292" t="s">
        <v>4</v>
      </c>
      <c r="G67" s="291">
        <v>1</v>
      </c>
      <c r="H67" s="315" t="str">
        <f>Global!H67</f>
        <v>Senegal</v>
      </c>
      <c r="I67" s="283" t="str">
        <f t="shared" si="17"/>
        <v>L</v>
      </c>
      <c r="J67" s="284"/>
      <c r="K67" s="285">
        <f>IF(Global!E67="","",Global!E67)</f>
        <v>3</v>
      </c>
      <c r="L67" s="285">
        <f>IF(Global!G67="","",Global!G67)</f>
        <v>0</v>
      </c>
      <c r="M67" s="296" t="str">
        <f t="shared" si="1"/>
        <v>L</v>
      </c>
      <c r="N67" s="287">
        <f t="shared" si="18"/>
        <v>3</v>
      </c>
      <c r="O67" s="166"/>
      <c r="P67" s="166"/>
      <c r="Q67" s="166"/>
      <c r="R67" s="166"/>
      <c r="S67" s="166"/>
    </row>
    <row r="68" spans="1:19" s="158" customFormat="1" ht="30.95" customHeight="1" thickBot="1" x14ac:dyDescent="0.25">
      <c r="A68" s="276">
        <f>Global!A68</f>
        <v>44900</v>
      </c>
      <c r="B68" s="306">
        <f>Global!B68</f>
        <v>0.375</v>
      </c>
      <c r="C68" s="289">
        <f>Global!C68</f>
        <v>53</v>
      </c>
      <c r="D68" s="292" t="str">
        <f>Global!D68</f>
        <v>Japón (Japan)</v>
      </c>
      <c r="E68" s="291">
        <v>2</v>
      </c>
      <c r="F68" s="292" t="s">
        <v>4</v>
      </c>
      <c r="G68" s="291">
        <v>2</v>
      </c>
      <c r="H68" s="315" t="str">
        <f>Global!H68</f>
        <v>Croacia</v>
      </c>
      <c r="I68" s="283" t="str">
        <f t="shared" si="17"/>
        <v>E</v>
      </c>
      <c r="J68" s="284"/>
      <c r="K68" s="285">
        <f>IF(Global!E68="","",Global!E68)</f>
        <v>1</v>
      </c>
      <c r="L68" s="285">
        <f>IF(Global!G68="","",Global!G68)</f>
        <v>1</v>
      </c>
      <c r="M68" s="296" t="str">
        <f t="shared" si="1"/>
        <v>E</v>
      </c>
      <c r="N68" s="287">
        <f t="shared" si="18"/>
        <v>4</v>
      </c>
      <c r="O68" s="166"/>
      <c r="P68" s="166"/>
      <c r="Q68" s="166"/>
      <c r="R68" s="166"/>
      <c r="S68" s="166"/>
    </row>
    <row r="69" spans="1:19" s="158" customFormat="1" ht="30.95" customHeight="1" thickBot="1" x14ac:dyDescent="0.25">
      <c r="A69" s="276">
        <f>Global!A69</f>
        <v>44900</v>
      </c>
      <c r="B69" s="306">
        <f>Global!B69</f>
        <v>0.54166666666666663</v>
      </c>
      <c r="C69" s="289">
        <f>Global!C69</f>
        <v>54</v>
      </c>
      <c r="D69" s="292" t="str">
        <f>Global!D69</f>
        <v>Brasil (Brazil)</v>
      </c>
      <c r="E69" s="291">
        <v>3</v>
      </c>
      <c r="F69" s="292" t="s">
        <v>4</v>
      </c>
      <c r="G69" s="291">
        <v>1</v>
      </c>
      <c r="H69" s="315" t="str">
        <f>Global!H69</f>
        <v>Corea del Sur (S. Korea)</v>
      </c>
      <c r="I69" s="283" t="str">
        <f t="shared" si="17"/>
        <v>L</v>
      </c>
      <c r="J69" s="284"/>
      <c r="K69" s="285">
        <f>IF(Global!E69="","",Global!E69)</f>
        <v>4</v>
      </c>
      <c r="L69" s="285">
        <f>IF(Global!G69="","",Global!G69)</f>
        <v>1</v>
      </c>
      <c r="M69" s="296" t="str">
        <f t="shared" si="1"/>
        <v>L</v>
      </c>
      <c r="N69" s="287">
        <f t="shared" si="18"/>
        <v>3</v>
      </c>
      <c r="O69" s="166"/>
      <c r="P69" s="166"/>
      <c r="Q69" s="166"/>
      <c r="R69" s="166"/>
      <c r="S69" s="166"/>
    </row>
    <row r="70" spans="1:19" s="158" customFormat="1" ht="30.95" customHeight="1" thickBot="1" x14ac:dyDescent="0.25">
      <c r="A70" s="276">
        <f>Global!A70</f>
        <v>44901</v>
      </c>
      <c r="B70" s="306">
        <f>Global!B70</f>
        <v>0.375</v>
      </c>
      <c r="C70" s="289">
        <f>Global!C70</f>
        <v>55</v>
      </c>
      <c r="D70" s="292" t="str">
        <f>Global!D70</f>
        <v>Marruecos (Morocco)</v>
      </c>
      <c r="E70" s="291">
        <v>2</v>
      </c>
      <c r="F70" s="292" t="s">
        <v>4</v>
      </c>
      <c r="G70" s="291">
        <v>3</v>
      </c>
      <c r="H70" s="315" t="str">
        <f>Global!H70</f>
        <v>España (Spain)</v>
      </c>
      <c r="I70" s="283" t="str">
        <f t="shared" si="17"/>
        <v>V</v>
      </c>
      <c r="J70" s="284"/>
      <c r="K70" s="285">
        <f>IF(Global!E70="","",Global!E70)</f>
        <v>0</v>
      </c>
      <c r="L70" s="285">
        <f>IF(Global!G70="","",Global!G70)</f>
        <v>0</v>
      </c>
      <c r="M70" s="296" t="str">
        <f t="shared" si="1"/>
        <v>E</v>
      </c>
      <c r="N70" s="287">
        <f t="shared" si="18"/>
        <v>0</v>
      </c>
      <c r="O70" s="166"/>
      <c r="P70" s="166"/>
      <c r="Q70" s="166"/>
      <c r="R70" s="166"/>
      <c r="S70" s="166"/>
    </row>
    <row r="71" spans="1:19" s="158" customFormat="1" ht="30.95" customHeight="1" thickBot="1" x14ac:dyDescent="0.25">
      <c r="A71" s="276">
        <f>Global!A71</f>
        <v>44901</v>
      </c>
      <c r="B71" s="306">
        <f>Global!B71</f>
        <v>0.54166666666666663</v>
      </c>
      <c r="C71" s="289">
        <f>Global!C71</f>
        <v>56</v>
      </c>
      <c r="D71" s="292" t="str">
        <f>Global!D71</f>
        <v>Portugal</v>
      </c>
      <c r="E71" s="291">
        <v>2</v>
      </c>
      <c r="F71" s="292" t="s">
        <v>4</v>
      </c>
      <c r="G71" s="291">
        <v>0</v>
      </c>
      <c r="H71" s="315" t="str">
        <f>Global!H71</f>
        <v>Suiza (Switzerland)</v>
      </c>
      <c r="I71" s="283" t="str">
        <f t="shared" si="17"/>
        <v>L</v>
      </c>
      <c r="J71" s="284"/>
      <c r="K71" s="285">
        <f>IF(Global!E71="","",Global!E71)</f>
        <v>6</v>
      </c>
      <c r="L71" s="285">
        <f>IF(Global!G71="","",Global!G71)</f>
        <v>1</v>
      </c>
      <c r="M71" s="296" t="str">
        <f t="shared" si="1"/>
        <v>L</v>
      </c>
      <c r="N71" s="287">
        <f t="shared" si="18"/>
        <v>3</v>
      </c>
      <c r="O71" s="166"/>
      <c r="P71" s="166"/>
      <c r="Q71" s="166"/>
      <c r="R71" s="166"/>
      <c r="S71" s="166"/>
    </row>
    <row r="72" spans="1:19" s="158" customFormat="1" ht="17.25" customHeight="1" thickBot="1" x14ac:dyDescent="0.25">
      <c r="A72" s="297" t="str">
        <f>Global!A72</f>
        <v>CUARTOS DE FINAL (Quarterfinals)</v>
      </c>
      <c r="B72" s="312"/>
      <c r="C72" s="313"/>
      <c r="D72" s="298"/>
      <c r="E72" s="300"/>
      <c r="F72" s="298"/>
      <c r="G72" s="300" t="s">
        <v>73</v>
      </c>
      <c r="H72" s="298"/>
      <c r="I72" s="301"/>
      <c r="J72" s="117"/>
      <c r="K72" s="302"/>
      <c r="L72" s="302"/>
      <c r="M72" s="303" t="str">
        <f t="shared" ref="M72:M83" si="19">IF(OR(K72="",L72=""),"",IF(K72&gt;L72,"L",IF(L72&gt;K72,"V","E")))</f>
        <v/>
      </c>
      <c r="N72" s="304"/>
      <c r="O72" s="166"/>
      <c r="P72" s="166"/>
      <c r="Q72" s="166"/>
      <c r="R72" s="166"/>
      <c r="S72" s="166"/>
    </row>
    <row r="73" spans="1:19" s="158" customFormat="1" ht="30.95" customHeight="1" thickBot="1" x14ac:dyDescent="0.25">
      <c r="A73" s="276">
        <f>Global!A73</f>
        <v>44904</v>
      </c>
      <c r="B73" s="305">
        <f>Global!B73</f>
        <v>0.375</v>
      </c>
      <c r="C73" s="278">
        <f>Global!C73</f>
        <v>57</v>
      </c>
      <c r="D73" s="292" t="str">
        <f>Global!D73</f>
        <v>Croacia</v>
      </c>
      <c r="E73" s="280">
        <v>1</v>
      </c>
      <c r="F73" s="281">
        <v>3</v>
      </c>
      <c r="G73" s="280">
        <v>2</v>
      </c>
      <c r="H73" s="315" t="str">
        <f>Global!H73</f>
        <v>Brasil (Brazil)</v>
      </c>
      <c r="I73" s="283" t="str">
        <f>IF(OR(E73="",G73=""),"",IF(E73&gt;G73,"L",IF(G73&gt;E73,"V","E")))</f>
        <v>V</v>
      </c>
      <c r="J73" s="284"/>
      <c r="K73" s="285">
        <f>IF(Global!E73="","",Global!E73)</f>
        <v>0</v>
      </c>
      <c r="L73" s="285">
        <f>IF(Global!G73="","",Global!G73)</f>
        <v>0</v>
      </c>
      <c r="M73" s="296" t="str">
        <f t="shared" si="19"/>
        <v>E</v>
      </c>
      <c r="N73" s="287">
        <f>IF(M73="","",IF(AND(E73=K73,L73=G73),CTOSPuntosPorMarcador,0)+IF(M73=I73,CTOSPuntosPorGanador,0)+IF(E73-G73=K73-L73,CTOSPuntosPorDiferencia,0))</f>
        <v>0</v>
      </c>
      <c r="O73" s="166"/>
      <c r="P73" s="166"/>
      <c r="Q73" s="166"/>
      <c r="R73" s="166"/>
      <c r="S73" s="166"/>
    </row>
    <row r="74" spans="1:19" s="158" customFormat="1" ht="30.95" customHeight="1" thickBot="1" x14ac:dyDescent="0.25">
      <c r="A74" s="276">
        <f>Global!A74</f>
        <v>44904</v>
      </c>
      <c r="B74" s="306">
        <f>Global!B74</f>
        <v>0.54166666666666663</v>
      </c>
      <c r="C74" s="289">
        <f>Global!C74</f>
        <v>58</v>
      </c>
      <c r="D74" s="292" t="str">
        <f>Global!D74</f>
        <v>Holanda (Holland)</v>
      </c>
      <c r="E74" s="291">
        <v>1</v>
      </c>
      <c r="F74" s="292" t="s">
        <v>4</v>
      </c>
      <c r="G74" s="280">
        <v>2</v>
      </c>
      <c r="H74" s="315" t="str">
        <f>Global!H74</f>
        <v>Argentina</v>
      </c>
      <c r="I74" s="283" t="str">
        <f>IF(OR(E74="",G74=""),"",IF(E74&gt;G74,"L",IF(G74&gt;E74,"V","E")))</f>
        <v>V</v>
      </c>
      <c r="J74" s="284"/>
      <c r="K74" s="285">
        <f>IF(Global!E74="","",Global!E74)</f>
        <v>2</v>
      </c>
      <c r="L74" s="285">
        <f>IF(Global!G74="","",Global!G74)</f>
        <v>2</v>
      </c>
      <c r="M74" s="296" t="str">
        <f t="shared" si="19"/>
        <v>E</v>
      </c>
      <c r="N74" s="287">
        <f>IF(M74="","",IF(AND(E74=K74,L74=G74),CTOSPuntosPorMarcador,0)+IF(M74=I74,CTOSPuntosPorGanador,0)+IF(E74-G74=K74-L74,CTOSPuntosPorDiferencia,0))</f>
        <v>0</v>
      </c>
      <c r="O74" s="166"/>
      <c r="P74" s="166"/>
      <c r="Q74" s="166"/>
      <c r="R74" s="166"/>
      <c r="S74" s="166"/>
    </row>
    <row r="75" spans="1:19" s="158" customFormat="1" ht="30.95" customHeight="1" thickBot="1" x14ac:dyDescent="0.25">
      <c r="A75" s="276">
        <f>Global!A75</f>
        <v>44905</v>
      </c>
      <c r="B75" s="306">
        <f>Global!B75</f>
        <v>0.375</v>
      </c>
      <c r="C75" s="289">
        <f>Global!C75</f>
        <v>59</v>
      </c>
      <c r="D75" s="292" t="str">
        <f>Global!D75</f>
        <v>Marruecos (Morocco)</v>
      </c>
      <c r="E75" s="291">
        <v>2</v>
      </c>
      <c r="F75" s="292" t="s">
        <v>4</v>
      </c>
      <c r="G75" s="280">
        <v>1</v>
      </c>
      <c r="H75" s="315" t="str">
        <f>Global!H75</f>
        <v>Portugal</v>
      </c>
      <c r="I75" s="283" t="str">
        <f>IF(OR(E75="",G75=""),"",IF(E75&gt;G75,"L",IF(G75&gt;E75,"V","E")))</f>
        <v>L</v>
      </c>
      <c r="J75" s="284"/>
      <c r="K75" s="285">
        <f>IF(Global!E75="","",Global!E75)</f>
        <v>1</v>
      </c>
      <c r="L75" s="285">
        <f>IF(Global!G75="","",Global!G75)</f>
        <v>0</v>
      </c>
      <c r="M75" s="296" t="str">
        <f t="shared" si="19"/>
        <v>L</v>
      </c>
      <c r="N75" s="287">
        <f>IF(M75="","",IF(AND(E75=K75,L75=G75),CTOSPuntosPorMarcador,0)+IF(M75=I75,CTOSPuntosPorGanador,0)+IF(E75-G75=K75-L75,CTOSPuntosPorDiferencia,0))</f>
        <v>6</v>
      </c>
      <c r="O75" s="166"/>
      <c r="P75" s="166"/>
      <c r="Q75" s="166"/>
      <c r="R75" s="166"/>
      <c r="S75" s="166"/>
    </row>
    <row r="76" spans="1:19" s="158" customFormat="1" ht="30.95" customHeight="1" thickBot="1" x14ac:dyDescent="0.25">
      <c r="A76" s="276">
        <f>Global!A76</f>
        <v>44905</v>
      </c>
      <c r="B76" s="306">
        <f>Global!B76</f>
        <v>0.54166666666666663</v>
      </c>
      <c r="C76" s="289">
        <f>Global!C76</f>
        <v>60</v>
      </c>
      <c r="D76" s="292" t="str">
        <f>Global!D76</f>
        <v>Francia (France)</v>
      </c>
      <c r="E76" s="291">
        <v>2</v>
      </c>
      <c r="F76" s="292" t="s">
        <v>4</v>
      </c>
      <c r="G76" s="280">
        <v>1</v>
      </c>
      <c r="H76" s="315" t="str">
        <f>Global!H76</f>
        <v>Inglaterra (England)</v>
      </c>
      <c r="I76" s="283" t="str">
        <f>IF(OR(E76="",G76=""),"",IF(E76&gt;G76,"L",IF(G76&gt;E76,"V","E")))</f>
        <v>L</v>
      </c>
      <c r="J76" s="284"/>
      <c r="K76" s="285">
        <f>IF(Global!E76="","",Global!E76)</f>
        <v>2</v>
      </c>
      <c r="L76" s="285">
        <f>IF(Global!G76="","",Global!G76)</f>
        <v>1</v>
      </c>
      <c r="M76" s="296" t="str">
        <f t="shared" si="19"/>
        <v>L</v>
      </c>
      <c r="N76" s="287">
        <f>IF(M76="","",IF(AND(E76=K76,L76=G76),CTOSPuntosPorMarcador,0)+IF(M76=I76,CTOSPuntosPorGanador,0)+IF(E76-G76=K76-L76,CTOSPuntosPorDiferencia,0))</f>
        <v>7</v>
      </c>
      <c r="O76" s="166"/>
      <c r="P76" s="166"/>
      <c r="Q76" s="166"/>
      <c r="R76" s="166"/>
      <c r="S76" s="166"/>
    </row>
    <row r="77" spans="1:19" s="158" customFormat="1" ht="17.25" customHeight="1" thickBot="1" x14ac:dyDescent="0.25">
      <c r="A77" s="297" t="str">
        <f>Global!A77</f>
        <v>SEMIFINALES (Semifinals)</v>
      </c>
      <c r="B77" s="298"/>
      <c r="C77" s="299"/>
      <c r="D77" s="298"/>
      <c r="E77" s="300"/>
      <c r="F77" s="298"/>
      <c r="G77" s="300"/>
      <c r="H77" s="298"/>
      <c r="I77" s="301"/>
      <c r="J77" s="117"/>
      <c r="K77" s="302"/>
      <c r="L77" s="302"/>
      <c r="M77" s="303" t="str">
        <f t="shared" si="19"/>
        <v/>
      </c>
      <c r="N77" s="304"/>
      <c r="O77" s="166"/>
      <c r="P77" s="166"/>
      <c r="Q77" s="166"/>
      <c r="R77" s="166"/>
      <c r="S77" s="166"/>
    </row>
    <row r="78" spans="1:19" s="158" customFormat="1" ht="30.95" customHeight="1" thickBot="1" x14ac:dyDescent="0.25">
      <c r="A78" s="276">
        <f>Global!A78</f>
        <v>44908</v>
      </c>
      <c r="B78" s="305">
        <f>Global!B78</f>
        <v>0.54166666666666663</v>
      </c>
      <c r="C78" s="278">
        <f>Global!C78</f>
        <v>61</v>
      </c>
      <c r="D78" s="281" t="str">
        <f>Global!D78</f>
        <v>Croacia</v>
      </c>
      <c r="E78" s="280">
        <v>3</v>
      </c>
      <c r="F78" s="281" t="s">
        <v>4</v>
      </c>
      <c r="G78" s="280">
        <v>2</v>
      </c>
      <c r="H78" s="314" t="str">
        <f>Global!H78</f>
        <v>Argentina</v>
      </c>
      <c r="I78" s="283" t="str">
        <f>IF(OR(E78="",G78=""),"",IF(E78&gt;G78,"L",IF(G78&gt;E78,"V","E")))</f>
        <v>L</v>
      </c>
      <c r="J78" s="284"/>
      <c r="K78" s="285">
        <f>IF(Global!E78="","",Global!E78)</f>
        <v>0</v>
      </c>
      <c r="L78" s="285">
        <f>IF(Global!G78="","",Global!G78)</f>
        <v>3</v>
      </c>
      <c r="M78" s="296" t="str">
        <f t="shared" si="19"/>
        <v>V</v>
      </c>
      <c r="N78" s="287">
        <f>IF(M78="","",IF(AND(E78=K78,L78=G78),SEMIPuntosPorMarcador,0)+IF(M78=I78,SEMIPuntosPorGanador,0)+IF(E78-G78=K78-L78,SEMIPuntosPorDiferencia,0))</f>
        <v>0</v>
      </c>
      <c r="O78" s="166"/>
      <c r="P78" s="166"/>
      <c r="Q78" s="166"/>
      <c r="R78" s="166"/>
      <c r="S78" s="166"/>
    </row>
    <row r="79" spans="1:19" s="158" customFormat="1" ht="30.95" customHeight="1" thickBot="1" x14ac:dyDescent="0.25">
      <c r="A79" s="276">
        <f>Global!A79</f>
        <v>44909</v>
      </c>
      <c r="B79" s="306">
        <f>Global!B79</f>
        <v>0.54166666666666663</v>
      </c>
      <c r="C79" s="289">
        <f>Global!C79</f>
        <v>62</v>
      </c>
      <c r="D79" s="292" t="str">
        <f>Global!D79</f>
        <v>Marruecos (Morocco)</v>
      </c>
      <c r="E79" s="291">
        <v>1</v>
      </c>
      <c r="F79" s="292" t="s">
        <v>4</v>
      </c>
      <c r="G79" s="291">
        <v>2</v>
      </c>
      <c r="H79" s="315" t="str">
        <f>Global!H79</f>
        <v>Francia (France)</v>
      </c>
      <c r="I79" s="283" t="str">
        <f>IF(OR(E79="",G79=""),"",IF(E79&gt;G79,"L",IF(G79&gt;E79,"V","E")))</f>
        <v>V</v>
      </c>
      <c r="J79" s="284"/>
      <c r="K79" s="285">
        <f>IF(Global!E79="","",Global!E79)</f>
        <v>0</v>
      </c>
      <c r="L79" s="285">
        <f>IF(Global!G79="","",Global!G79)</f>
        <v>2</v>
      </c>
      <c r="M79" s="296" t="str">
        <f t="shared" si="19"/>
        <v>V</v>
      </c>
      <c r="N79" s="287">
        <f>IF(M79="","",IF(AND(E79=K79,L79=G79),SEMIPuntosPorMarcador,0)+IF(M79=I79,SEMIPuntosPorGanador,0)+IF(E79-G79=K79-L79,SEMIPuntosPorDiferencia,0))</f>
        <v>7</v>
      </c>
      <c r="O79" s="166"/>
      <c r="P79" s="166"/>
      <c r="Q79" s="166"/>
      <c r="R79" s="166"/>
      <c r="S79" s="166"/>
    </row>
    <row r="80" spans="1:19" s="158" customFormat="1" ht="17.25" customHeight="1" thickBot="1" x14ac:dyDescent="0.25">
      <c r="A80" s="297" t="str">
        <f>Global!A80</f>
        <v>TERCER PUESTO (Third Place)</v>
      </c>
      <c r="B80" s="312"/>
      <c r="C80" s="313"/>
      <c r="D80" s="298"/>
      <c r="E80" s="300"/>
      <c r="F80" s="298"/>
      <c r="G80" s="300"/>
      <c r="H80" s="298"/>
      <c r="I80" s="301"/>
      <c r="J80" s="117"/>
      <c r="K80" s="302"/>
      <c r="L80" s="302"/>
      <c r="M80" s="303" t="str">
        <f t="shared" si="19"/>
        <v/>
      </c>
      <c r="N80" s="304"/>
      <c r="O80" s="166"/>
      <c r="P80" s="166"/>
      <c r="Q80" s="166"/>
      <c r="R80" s="166"/>
      <c r="S80" s="166"/>
    </row>
    <row r="81" spans="1:19" s="158" customFormat="1" ht="30.95" customHeight="1" thickBot="1" x14ac:dyDescent="0.25">
      <c r="A81" s="276">
        <f>Global!A81</f>
        <v>44912</v>
      </c>
      <c r="B81" s="305">
        <f>Global!B81</f>
        <v>0.375</v>
      </c>
      <c r="C81" s="278">
        <f>Global!C81</f>
        <v>63</v>
      </c>
      <c r="D81" s="281" t="str">
        <f>Global!D81</f>
        <v>Croacia</v>
      </c>
      <c r="E81" s="280">
        <v>3</v>
      </c>
      <c r="F81" s="281" t="s">
        <v>4</v>
      </c>
      <c r="G81" s="280">
        <v>3</v>
      </c>
      <c r="H81" s="314" t="str">
        <f>Global!H81</f>
        <v>Marruecos (Morocco)</v>
      </c>
      <c r="I81" s="283" t="str">
        <f>IF(OR(E81="",G81=""),"",IF(E81&gt;G81,"L",IF(G81&gt;E81,"V","E")))</f>
        <v>E</v>
      </c>
      <c r="J81" s="284"/>
      <c r="K81" s="285">
        <f>IF(Global!E81="","",Global!E81)</f>
        <v>2</v>
      </c>
      <c r="L81" s="285">
        <f>IF(Global!G81="","",Global!G81)</f>
        <v>1</v>
      </c>
      <c r="M81" s="296" t="str">
        <f t="shared" si="19"/>
        <v>L</v>
      </c>
      <c r="N81" s="287">
        <f>IF(M81="","",IF(AND(E81=K81,L81=G81),TERCPuntosPorMarcador,0)+IF(M81=I81,TERCPuntosPorGanador,0)+IF(E81-G81=K81-L81,TERCPuntosPorDiferencia,0))</f>
        <v>0</v>
      </c>
      <c r="O81" s="166"/>
      <c r="P81" s="166"/>
      <c r="Q81" s="166"/>
      <c r="R81" s="166"/>
      <c r="S81" s="166"/>
    </row>
    <row r="82" spans="1:19" s="158" customFormat="1" ht="17.25" customHeight="1" thickBot="1" x14ac:dyDescent="0.25">
      <c r="A82" s="297" t="str">
        <f>Global!A82</f>
        <v>FINAL</v>
      </c>
      <c r="B82" s="298"/>
      <c r="C82" s="299"/>
      <c r="D82" s="298"/>
      <c r="E82" s="300"/>
      <c r="F82" s="298"/>
      <c r="G82" s="300"/>
      <c r="H82" s="298"/>
      <c r="I82" s="301"/>
      <c r="J82" s="117"/>
      <c r="K82" s="302"/>
      <c r="L82" s="302"/>
      <c r="M82" s="303" t="str">
        <f t="shared" si="19"/>
        <v/>
      </c>
      <c r="N82" s="304"/>
      <c r="O82" s="166"/>
      <c r="P82" s="166"/>
      <c r="Q82" s="166"/>
      <c r="R82" s="166"/>
      <c r="S82" s="166"/>
    </row>
    <row r="83" spans="1:19" s="158" customFormat="1" ht="30.95" customHeight="1" thickBot="1" x14ac:dyDescent="0.25">
      <c r="A83" s="276">
        <f>Global!A83</f>
        <v>44913</v>
      </c>
      <c r="B83" s="316">
        <f>Global!B83</f>
        <v>0.375</v>
      </c>
      <c r="C83" s="317">
        <f>Global!C83</f>
        <v>64</v>
      </c>
      <c r="D83" s="318" t="str">
        <f>Global!D83</f>
        <v>Argentina</v>
      </c>
      <c r="E83" s="280">
        <v>2</v>
      </c>
      <c r="F83" s="318" t="s">
        <v>4</v>
      </c>
      <c r="G83" s="280">
        <v>1</v>
      </c>
      <c r="H83" s="319" t="str">
        <f>Global!H83</f>
        <v>Francia (France)</v>
      </c>
      <c r="I83" s="283" t="str">
        <f>IF(OR(E83="",G83=""),"",IF(E83&gt;G83,"L",IF(G83&gt;E83,"V","E")))</f>
        <v>L</v>
      </c>
      <c r="J83" s="311"/>
      <c r="K83" s="320">
        <f>IF(Global!E83="","",Global!E83)</f>
        <v>2</v>
      </c>
      <c r="L83" s="320">
        <f>IF(Global!G83="","",Global!G83)</f>
        <v>2</v>
      </c>
      <c r="M83" s="286" t="str">
        <f t="shared" si="19"/>
        <v>E</v>
      </c>
      <c r="N83" s="287">
        <f>IF(M83="","",IF(AND(E83=K83,L83=G83),FINALPuntosPorMarcador,0)+IF(M83=I83,FINALPuntosPorGanador,0)+IF(E83-G83=K83-L83,FINALPuntosPorDiferencia,0))</f>
        <v>0</v>
      </c>
      <c r="O83" s="166"/>
      <c r="P83" s="166"/>
      <c r="Q83" s="166"/>
      <c r="R83" s="166"/>
      <c r="S83" s="166"/>
    </row>
    <row r="84" spans="1:19" ht="17.25" customHeight="1" x14ac:dyDescent="0.2">
      <c r="A84" s="262"/>
      <c r="B84" s="263"/>
      <c r="C84" s="264"/>
      <c r="D84" s="196"/>
      <c r="E84" s="192"/>
      <c r="F84" s="196"/>
      <c r="G84" s="192"/>
      <c r="H84" s="196"/>
      <c r="I84" s="195"/>
      <c r="J84" s="29"/>
      <c r="K84" s="198"/>
      <c r="L84" s="198"/>
      <c r="M84" s="265" t="s">
        <v>22</v>
      </c>
      <c r="N84" s="266">
        <f>SUM(N8:N83)</f>
        <v>80</v>
      </c>
      <c r="O84" s="161"/>
      <c r="P84" s="161"/>
      <c r="Q84" s="161"/>
      <c r="R84" s="161"/>
      <c r="S84" s="161"/>
    </row>
    <row r="85" spans="1:19" s="10" customFormat="1" ht="17.25" customHeight="1" x14ac:dyDescent="0.2">
      <c r="A85" s="87" t="str">
        <f>Global!A85</f>
        <v>FASE DE GRUPOS</v>
      </c>
      <c r="B85" s="88"/>
      <c r="C85" s="89"/>
      <c r="D85" s="90"/>
      <c r="E85" s="267"/>
      <c r="F85" s="90"/>
      <c r="G85" s="267"/>
      <c r="H85" s="92"/>
      <c r="I85" s="81"/>
      <c r="J85" s="30"/>
      <c r="K85" s="189"/>
      <c r="L85" s="189"/>
      <c r="M85" s="189"/>
      <c r="N85" s="189"/>
      <c r="O85" s="82"/>
      <c r="P85" s="82"/>
      <c r="Q85" s="82"/>
      <c r="R85" s="82"/>
      <c r="S85" s="82"/>
    </row>
    <row r="86" spans="1:19" ht="17.25" customHeight="1" x14ac:dyDescent="0.2">
      <c r="A86" s="83" t="str">
        <f>Global!A86</f>
        <v>Puntos por Marcador Atinado</v>
      </c>
      <c r="B86" s="83"/>
      <c r="C86" s="93"/>
      <c r="D86" s="83"/>
      <c r="E86" s="94">
        <f>Global!E86</f>
        <v>1</v>
      </c>
      <c r="F86" s="53"/>
      <c r="G86" s="268"/>
      <c r="H86" s="53"/>
      <c r="I86" s="57"/>
      <c r="J86" s="30"/>
      <c r="K86" s="167"/>
      <c r="L86" s="167"/>
      <c r="M86" s="167"/>
      <c r="N86" s="167"/>
      <c r="O86" s="167"/>
      <c r="P86" s="167"/>
      <c r="Q86" s="167"/>
      <c r="R86" s="167"/>
      <c r="S86" s="167"/>
    </row>
    <row r="87" spans="1:19" ht="17.25" customHeight="1" x14ac:dyDescent="0.2">
      <c r="A87" s="83" t="str">
        <f>Global!A87</f>
        <v>Puntos por Ganador/Empate Atinado</v>
      </c>
      <c r="B87" s="83"/>
      <c r="C87" s="93"/>
      <c r="D87" s="85"/>
      <c r="E87" s="94">
        <f>Global!E87</f>
        <v>1</v>
      </c>
      <c r="F87" s="53"/>
      <c r="G87" s="268"/>
      <c r="H87" s="53"/>
      <c r="I87" s="57"/>
      <c r="J87" s="30"/>
      <c r="K87" s="167"/>
      <c r="L87" s="167"/>
      <c r="M87" s="167"/>
      <c r="N87" s="167"/>
      <c r="O87" s="167"/>
      <c r="P87" s="167"/>
      <c r="Q87" s="167"/>
      <c r="R87" s="167"/>
      <c r="S87" s="167"/>
    </row>
    <row r="88" spans="1:19" ht="17.25" customHeight="1" x14ac:dyDescent="0.2">
      <c r="A88" s="83" t="str">
        <f>Global!A88</f>
        <v>Puntos por Ganador y Diferencia de Goles Atinado</v>
      </c>
      <c r="B88" s="84"/>
      <c r="C88" s="84"/>
      <c r="D88" s="85"/>
      <c r="E88" s="94">
        <f>Global!E88</f>
        <v>1</v>
      </c>
      <c r="F88" s="53"/>
      <c r="G88" s="268"/>
      <c r="H88" s="53"/>
      <c r="I88" s="57"/>
      <c r="J88" s="30"/>
      <c r="K88" s="167"/>
      <c r="L88" s="167"/>
      <c r="M88" s="167"/>
      <c r="N88" s="167"/>
      <c r="O88" s="167"/>
      <c r="P88" s="167"/>
      <c r="Q88" s="167"/>
      <c r="R88" s="167"/>
      <c r="S88" s="167"/>
    </row>
    <row r="89" spans="1:19" ht="17.25" customHeight="1" x14ac:dyDescent="0.2">
      <c r="A89" s="83"/>
      <c r="B89" s="84"/>
      <c r="C89" s="84"/>
      <c r="D89" s="85"/>
      <c r="E89" s="269"/>
      <c r="F89" s="53"/>
      <c r="G89" s="268"/>
      <c r="H89" s="53"/>
      <c r="I89" s="57"/>
      <c r="J89" s="30"/>
      <c r="K89" s="167"/>
      <c r="L89" s="167"/>
      <c r="M89" s="167"/>
      <c r="N89" s="167"/>
      <c r="O89" s="167"/>
      <c r="P89" s="167"/>
      <c r="Q89" s="167"/>
      <c r="R89" s="167"/>
      <c r="S89" s="167"/>
    </row>
    <row r="90" spans="1:19" ht="17.25" customHeight="1" x14ac:dyDescent="0.2">
      <c r="A90" s="87" t="str">
        <f>Global!A90</f>
        <v>OCTAVOS DE FINAL</v>
      </c>
      <c r="B90" s="55"/>
      <c r="C90" s="55"/>
      <c r="D90" s="53"/>
      <c r="E90" s="268"/>
      <c r="F90" s="53"/>
      <c r="G90" s="268"/>
      <c r="H90" s="53"/>
      <c r="I90" s="57"/>
      <c r="J90" s="30"/>
      <c r="K90" s="167"/>
      <c r="L90" s="167"/>
      <c r="M90" s="167"/>
      <c r="N90" s="167"/>
      <c r="O90" s="167"/>
      <c r="P90" s="167"/>
      <c r="Q90" s="167"/>
      <c r="R90" s="167"/>
      <c r="S90" s="167"/>
    </row>
    <row r="91" spans="1:19" ht="17.25" customHeight="1" x14ac:dyDescent="0.2">
      <c r="A91" s="83" t="str">
        <f>Global!A91</f>
        <v>Puntos por Marcador Atinado</v>
      </c>
      <c r="B91" s="83"/>
      <c r="C91" s="93"/>
      <c r="D91" s="83"/>
      <c r="E91" s="94">
        <f>Global!E91</f>
        <v>1</v>
      </c>
      <c r="F91" s="53"/>
      <c r="G91" s="268"/>
      <c r="H91" s="53"/>
      <c r="I91" s="57"/>
      <c r="J91" s="30"/>
      <c r="K91" s="167"/>
      <c r="L91" s="167"/>
      <c r="M91" s="167"/>
      <c r="N91" s="167"/>
      <c r="O91" s="167"/>
      <c r="P91" s="167"/>
      <c r="Q91" s="167"/>
      <c r="R91" s="167"/>
      <c r="S91" s="167"/>
    </row>
    <row r="92" spans="1:19" ht="17.25" customHeight="1" x14ac:dyDescent="0.2">
      <c r="A92" s="83" t="str">
        <f>Global!A92</f>
        <v>Puntos por Ganador/Empate Atinado</v>
      </c>
      <c r="B92" s="83"/>
      <c r="C92" s="93"/>
      <c r="D92" s="85"/>
      <c r="E92" s="94">
        <f>Global!E92</f>
        <v>3</v>
      </c>
      <c r="F92" s="53"/>
      <c r="G92" s="268"/>
      <c r="H92" s="53"/>
      <c r="I92" s="57"/>
      <c r="J92" s="30"/>
      <c r="K92" s="167"/>
      <c r="L92" s="167"/>
      <c r="M92" s="167"/>
      <c r="N92" s="167"/>
      <c r="O92" s="167"/>
      <c r="P92" s="167"/>
      <c r="Q92" s="167"/>
      <c r="R92" s="167"/>
      <c r="S92" s="167"/>
    </row>
    <row r="93" spans="1:19" ht="17.25" customHeight="1" x14ac:dyDescent="0.2">
      <c r="A93" s="83" t="str">
        <f>Global!A93</f>
        <v>Puntos por Ganador y Diferencia de Goles Atinado</v>
      </c>
      <c r="B93" s="84"/>
      <c r="C93" s="84"/>
      <c r="D93" s="85"/>
      <c r="E93" s="94">
        <f>Global!E93</f>
        <v>1</v>
      </c>
      <c r="F93" s="53"/>
      <c r="G93" s="268"/>
      <c r="H93" s="53"/>
      <c r="I93" s="57"/>
      <c r="J93" s="30"/>
      <c r="K93" s="167"/>
      <c r="L93" s="167"/>
      <c r="M93" s="167"/>
      <c r="N93" s="167"/>
      <c r="O93" s="167"/>
      <c r="P93" s="167"/>
      <c r="Q93" s="167"/>
      <c r="R93" s="167"/>
      <c r="S93" s="167"/>
    </row>
    <row r="94" spans="1:19" ht="17.25" customHeight="1" x14ac:dyDescent="0.2">
      <c r="A94" s="54"/>
      <c r="B94" s="55"/>
      <c r="C94" s="55"/>
      <c r="D94" s="53"/>
      <c r="E94" s="268"/>
      <c r="F94" s="53"/>
      <c r="G94" s="268"/>
      <c r="H94" s="53"/>
      <c r="I94" s="57"/>
      <c r="J94" s="30"/>
      <c r="K94" s="167"/>
      <c r="L94" s="167"/>
      <c r="M94" s="167"/>
      <c r="N94" s="167"/>
      <c r="O94" s="167"/>
      <c r="P94" s="167"/>
      <c r="Q94" s="167"/>
      <c r="R94" s="167"/>
      <c r="S94" s="167"/>
    </row>
    <row r="95" spans="1:19" ht="17.25" customHeight="1" x14ac:dyDescent="0.2">
      <c r="A95" s="87" t="str">
        <f>Global!A95</f>
        <v>CUARTOS DE FINAL</v>
      </c>
      <c r="B95" s="55"/>
      <c r="C95" s="55"/>
      <c r="D95" s="53"/>
      <c r="E95" s="268"/>
      <c r="F95" s="53"/>
      <c r="G95" s="268"/>
      <c r="H95" s="53"/>
      <c r="I95" s="57"/>
      <c r="J95" s="30"/>
      <c r="K95" s="167"/>
      <c r="L95" s="167"/>
      <c r="M95" s="167"/>
      <c r="N95" s="167"/>
      <c r="O95" s="167"/>
      <c r="P95" s="167"/>
      <c r="Q95" s="167"/>
      <c r="R95" s="167"/>
      <c r="S95" s="167"/>
    </row>
    <row r="96" spans="1:19" ht="17.25" customHeight="1" x14ac:dyDescent="0.2">
      <c r="A96" s="83" t="str">
        <f>Global!A96</f>
        <v>Puntos por Marcador Atinado</v>
      </c>
      <c r="B96" s="83"/>
      <c r="C96" s="93"/>
      <c r="D96" s="83"/>
      <c r="E96" s="94">
        <f>Global!E96</f>
        <v>1</v>
      </c>
      <c r="F96" s="53"/>
      <c r="G96" s="268"/>
      <c r="H96" s="53"/>
      <c r="I96" s="57"/>
      <c r="J96" s="30"/>
      <c r="K96" s="167"/>
      <c r="L96" s="167"/>
      <c r="M96" s="167"/>
      <c r="N96" s="167"/>
      <c r="O96" s="167"/>
      <c r="P96" s="167"/>
      <c r="Q96" s="167"/>
      <c r="R96" s="167"/>
      <c r="S96" s="167"/>
    </row>
    <row r="97" spans="1:19" ht="17.25" customHeight="1" x14ac:dyDescent="0.2">
      <c r="A97" s="83" t="str">
        <f>Global!A97</f>
        <v>Puntos por Ganador/Empate Atinado</v>
      </c>
      <c r="B97" s="83"/>
      <c r="C97" s="93"/>
      <c r="D97" s="85"/>
      <c r="E97" s="94">
        <f>Global!E97</f>
        <v>5</v>
      </c>
      <c r="F97" s="53"/>
      <c r="G97" s="268"/>
      <c r="H97" s="53"/>
      <c r="I97" s="57"/>
      <c r="J97" s="30"/>
      <c r="K97" s="167"/>
      <c r="L97" s="167"/>
      <c r="M97" s="167"/>
      <c r="N97" s="167"/>
      <c r="O97" s="167"/>
      <c r="P97" s="167"/>
      <c r="Q97" s="167"/>
      <c r="R97" s="167"/>
      <c r="S97" s="167"/>
    </row>
    <row r="98" spans="1:19" ht="17.25" customHeight="1" x14ac:dyDescent="0.2">
      <c r="A98" s="83" t="str">
        <f>Global!A98</f>
        <v>Puntos por Ganador y Diferencia de Goles Atinado</v>
      </c>
      <c r="B98" s="84"/>
      <c r="C98" s="84"/>
      <c r="D98" s="85"/>
      <c r="E98" s="94">
        <f>Global!E98</f>
        <v>1</v>
      </c>
      <c r="F98" s="53"/>
      <c r="G98" s="268"/>
      <c r="H98" s="53"/>
      <c r="I98" s="57"/>
      <c r="J98" s="30"/>
      <c r="K98" s="167"/>
      <c r="L98" s="167"/>
      <c r="M98" s="167"/>
      <c r="N98" s="167"/>
      <c r="O98" s="167"/>
      <c r="P98" s="167"/>
      <c r="Q98" s="167"/>
      <c r="R98" s="167"/>
      <c r="S98" s="167"/>
    </row>
    <row r="99" spans="1:19" ht="17.25" customHeight="1" x14ac:dyDescent="0.2">
      <c r="A99" s="54"/>
      <c r="B99" s="55"/>
      <c r="C99" s="55"/>
      <c r="D99" s="53"/>
      <c r="E99" s="268"/>
      <c r="F99" s="53"/>
      <c r="G99" s="268"/>
      <c r="H99" s="53"/>
      <c r="I99" s="57"/>
      <c r="J99" s="30"/>
      <c r="K99" s="167"/>
      <c r="L99" s="167"/>
      <c r="M99" s="167"/>
      <c r="N99" s="167"/>
      <c r="O99" s="167"/>
      <c r="P99" s="167"/>
      <c r="Q99" s="167"/>
      <c r="R99" s="167"/>
      <c r="S99" s="167"/>
    </row>
    <row r="100" spans="1:19" ht="17.25" customHeight="1" x14ac:dyDescent="0.2">
      <c r="A100" s="87" t="str">
        <f>Global!A100</f>
        <v>SEMIFINAL</v>
      </c>
      <c r="B100" s="55"/>
      <c r="C100" s="55"/>
      <c r="D100" s="53"/>
      <c r="E100" s="268"/>
      <c r="F100" s="53"/>
      <c r="G100" s="268"/>
      <c r="H100" s="53"/>
      <c r="I100" s="57"/>
      <c r="J100" s="30"/>
      <c r="K100" s="167"/>
      <c r="L100" s="167"/>
      <c r="M100" s="167"/>
      <c r="N100" s="167"/>
      <c r="O100" s="167"/>
      <c r="P100" s="167"/>
      <c r="Q100" s="167"/>
      <c r="R100" s="167"/>
      <c r="S100" s="167"/>
    </row>
    <row r="101" spans="1:19" ht="17.25" customHeight="1" x14ac:dyDescent="0.2">
      <c r="A101" s="83" t="str">
        <f>Global!A101</f>
        <v>Puntos por Marcador Atinado</v>
      </c>
      <c r="B101" s="83"/>
      <c r="C101" s="93"/>
      <c r="D101" s="83"/>
      <c r="E101" s="94">
        <f>Global!E101</f>
        <v>1</v>
      </c>
      <c r="F101" s="53"/>
      <c r="G101" s="268"/>
      <c r="H101" s="53"/>
      <c r="I101" s="57"/>
      <c r="J101" s="30"/>
      <c r="K101" s="167"/>
      <c r="L101" s="167"/>
      <c r="M101" s="167"/>
      <c r="N101" s="167"/>
      <c r="O101" s="167"/>
      <c r="P101" s="167"/>
      <c r="Q101" s="167"/>
      <c r="R101" s="167"/>
      <c r="S101" s="167"/>
    </row>
    <row r="102" spans="1:19" ht="17.25" customHeight="1" x14ac:dyDescent="0.2">
      <c r="A102" s="83" t="str">
        <f>Global!A102</f>
        <v>Puntos por Ganador/Empate Atinado</v>
      </c>
      <c r="B102" s="83"/>
      <c r="C102" s="93"/>
      <c r="D102" s="85"/>
      <c r="E102" s="94">
        <f>Global!E102</f>
        <v>7</v>
      </c>
      <c r="F102" s="53"/>
      <c r="G102" s="268"/>
      <c r="H102" s="53"/>
      <c r="I102" s="57"/>
      <c r="J102" s="30"/>
      <c r="K102" s="167"/>
      <c r="L102" s="167"/>
      <c r="M102" s="167"/>
      <c r="N102" s="167"/>
      <c r="O102" s="167"/>
      <c r="P102" s="167"/>
      <c r="Q102" s="167"/>
      <c r="R102" s="167"/>
      <c r="S102" s="167"/>
    </row>
    <row r="103" spans="1:19" ht="17.25" customHeight="1" x14ac:dyDescent="0.2">
      <c r="A103" s="83" t="str">
        <f>Global!A103</f>
        <v>Puntos por Ganador y Diferencia de Goles Atinado</v>
      </c>
      <c r="B103" s="84"/>
      <c r="C103" s="84"/>
      <c r="D103" s="85"/>
      <c r="E103" s="94">
        <f>Global!E103</f>
        <v>1</v>
      </c>
      <c r="F103" s="53"/>
      <c r="G103" s="268"/>
      <c r="H103" s="53"/>
      <c r="I103" s="57"/>
      <c r="J103" s="30"/>
      <c r="K103" s="167"/>
      <c r="L103" s="167"/>
      <c r="M103" s="167"/>
      <c r="N103" s="167"/>
      <c r="O103" s="167"/>
      <c r="P103" s="167"/>
      <c r="Q103" s="167"/>
      <c r="R103" s="167"/>
      <c r="S103" s="167"/>
    </row>
    <row r="104" spans="1:19" ht="17.25" customHeight="1" x14ac:dyDescent="0.2">
      <c r="A104" s="54"/>
      <c r="B104" s="55"/>
      <c r="C104" s="55"/>
      <c r="D104" s="53"/>
      <c r="E104" s="268"/>
      <c r="F104" s="53"/>
      <c r="G104" s="268"/>
      <c r="H104" s="53"/>
      <c r="I104" s="57"/>
      <c r="J104" s="30"/>
      <c r="K104" s="167"/>
      <c r="L104" s="167"/>
      <c r="M104" s="167"/>
      <c r="N104" s="167"/>
      <c r="O104" s="167"/>
      <c r="P104" s="167"/>
      <c r="Q104" s="167"/>
      <c r="R104" s="167"/>
      <c r="S104" s="167"/>
    </row>
    <row r="105" spans="1:19" ht="17.25" customHeight="1" x14ac:dyDescent="0.2">
      <c r="A105" s="87" t="str">
        <f>Global!A105</f>
        <v>TERCER LUGAR</v>
      </c>
      <c r="B105" s="55"/>
      <c r="C105" s="55"/>
      <c r="D105" s="53"/>
      <c r="E105" s="268"/>
      <c r="F105" s="53"/>
      <c r="G105" s="268"/>
      <c r="H105" s="53"/>
      <c r="I105" s="57"/>
      <c r="J105" s="30"/>
      <c r="K105" s="167"/>
      <c r="L105" s="167"/>
      <c r="M105" s="167"/>
      <c r="N105" s="167"/>
      <c r="O105" s="167"/>
      <c r="P105" s="167"/>
      <c r="Q105" s="167"/>
      <c r="R105" s="167"/>
      <c r="S105" s="167"/>
    </row>
    <row r="106" spans="1:19" ht="17.25" customHeight="1" x14ac:dyDescent="0.2">
      <c r="A106" s="83" t="str">
        <f>Global!A106</f>
        <v>Puntos por Marcador Atinado</v>
      </c>
      <c r="B106" s="83"/>
      <c r="C106" s="93"/>
      <c r="D106" s="83"/>
      <c r="E106" s="94">
        <f>Global!E106</f>
        <v>1</v>
      </c>
      <c r="F106" s="53"/>
      <c r="G106" s="268"/>
      <c r="H106" s="53"/>
      <c r="I106" s="57"/>
      <c r="J106" s="30"/>
      <c r="K106" s="167"/>
      <c r="L106" s="167"/>
      <c r="M106" s="167"/>
      <c r="N106" s="167"/>
      <c r="O106" s="167"/>
      <c r="P106" s="167"/>
      <c r="Q106" s="167"/>
      <c r="R106" s="167"/>
      <c r="S106" s="167"/>
    </row>
    <row r="107" spans="1:19" ht="17.25" customHeight="1" x14ac:dyDescent="0.2">
      <c r="A107" s="83" t="str">
        <f>Global!A107</f>
        <v>Puntos por Ganador/Empate Atinado</v>
      </c>
      <c r="B107" s="83"/>
      <c r="C107" s="93"/>
      <c r="D107" s="85"/>
      <c r="E107" s="94">
        <f>Global!E107</f>
        <v>8</v>
      </c>
      <c r="F107" s="53"/>
      <c r="G107" s="268"/>
      <c r="H107" s="53"/>
      <c r="I107" s="57"/>
      <c r="J107" s="30"/>
      <c r="K107" s="167"/>
      <c r="L107" s="167"/>
      <c r="M107" s="167"/>
      <c r="N107" s="167"/>
      <c r="O107" s="167"/>
      <c r="P107" s="167"/>
      <c r="Q107" s="167"/>
      <c r="R107" s="167"/>
      <c r="S107" s="167"/>
    </row>
    <row r="108" spans="1:19" ht="17.25" customHeight="1" x14ac:dyDescent="0.2">
      <c r="A108" s="83" t="str">
        <f>Global!A108</f>
        <v>Puntos por Ganador y Diferencia de Goles Atinado</v>
      </c>
      <c r="B108" s="84"/>
      <c r="C108" s="84"/>
      <c r="D108" s="85"/>
      <c r="E108" s="94">
        <f>Global!E108</f>
        <v>1</v>
      </c>
      <c r="F108" s="53"/>
      <c r="G108" s="268"/>
      <c r="H108" s="53"/>
      <c r="I108" s="57"/>
      <c r="J108" s="30"/>
      <c r="K108" s="167"/>
      <c r="L108" s="167"/>
      <c r="M108" s="167"/>
      <c r="N108" s="167"/>
      <c r="O108" s="167"/>
      <c r="P108" s="167"/>
      <c r="Q108" s="167"/>
      <c r="R108" s="167"/>
      <c r="S108" s="167"/>
    </row>
    <row r="109" spans="1:19" ht="17.25" customHeight="1" x14ac:dyDescent="0.2">
      <c r="A109" s="83"/>
      <c r="B109" s="84"/>
      <c r="C109" s="84"/>
      <c r="D109" s="85"/>
      <c r="E109" s="94"/>
      <c r="F109" s="53"/>
      <c r="G109" s="268"/>
      <c r="H109" s="53"/>
      <c r="I109" s="57"/>
      <c r="J109" s="30"/>
      <c r="K109" s="167"/>
      <c r="L109" s="167"/>
      <c r="M109" s="167"/>
      <c r="N109" s="167"/>
      <c r="O109" s="167"/>
      <c r="P109" s="167"/>
      <c r="Q109" s="167"/>
      <c r="R109" s="167"/>
      <c r="S109" s="167"/>
    </row>
    <row r="110" spans="1:19" ht="17.25" customHeight="1" x14ac:dyDescent="0.2">
      <c r="A110" s="87" t="str">
        <f>Global!A110</f>
        <v>FINAL</v>
      </c>
      <c r="B110" s="55"/>
      <c r="C110" s="55"/>
      <c r="D110" s="53"/>
      <c r="E110" s="268"/>
      <c r="F110" s="53"/>
      <c r="G110" s="268"/>
      <c r="H110" s="53"/>
      <c r="I110" s="57"/>
      <c r="J110" s="30"/>
      <c r="K110" s="167"/>
      <c r="L110" s="167"/>
      <c r="M110" s="167"/>
      <c r="N110" s="167"/>
      <c r="O110" s="167"/>
      <c r="P110" s="167"/>
      <c r="Q110" s="167"/>
      <c r="R110" s="167"/>
      <c r="S110" s="167"/>
    </row>
    <row r="111" spans="1:19" ht="17.25" customHeight="1" x14ac:dyDescent="0.2">
      <c r="A111" s="83" t="str">
        <f>Global!A111</f>
        <v>Puntos por Marcador Atinado</v>
      </c>
      <c r="B111" s="83"/>
      <c r="C111" s="93"/>
      <c r="D111" s="83"/>
      <c r="E111" s="94">
        <f>Global!E111</f>
        <v>1</v>
      </c>
      <c r="F111" s="53"/>
      <c r="G111" s="268"/>
      <c r="H111" s="53"/>
      <c r="I111" s="57"/>
      <c r="J111" s="30"/>
      <c r="K111" s="167"/>
      <c r="L111" s="167"/>
      <c r="M111" s="167"/>
      <c r="N111" s="167"/>
      <c r="O111" s="167"/>
      <c r="P111" s="167"/>
      <c r="Q111" s="167"/>
      <c r="R111" s="167"/>
      <c r="S111" s="167"/>
    </row>
    <row r="112" spans="1:19" ht="17.25" customHeight="1" x14ac:dyDescent="0.2">
      <c r="A112" s="83" t="str">
        <f>Global!A112</f>
        <v>Puntos por Ganador/Empate Atinado</v>
      </c>
      <c r="B112" s="83"/>
      <c r="C112" s="93"/>
      <c r="D112" s="85"/>
      <c r="E112" s="94">
        <f>Global!E112</f>
        <v>10</v>
      </c>
      <c r="F112" s="53"/>
      <c r="G112" s="268"/>
      <c r="H112" s="53"/>
      <c r="I112" s="57"/>
      <c r="J112" s="30"/>
      <c r="K112" s="167"/>
      <c r="L112" s="167"/>
      <c r="M112" s="167"/>
      <c r="N112" s="167"/>
      <c r="O112" s="167"/>
      <c r="P112" s="167"/>
      <c r="Q112" s="167"/>
      <c r="R112" s="167"/>
      <c r="S112" s="167"/>
    </row>
    <row r="113" spans="1:19" ht="17.25" customHeight="1" x14ac:dyDescent="0.2">
      <c r="A113" s="83" t="str">
        <f>Global!A113</f>
        <v>Puntos por Ganador y Diferencia de Goles Atinado</v>
      </c>
      <c r="B113" s="84"/>
      <c r="C113" s="84"/>
      <c r="D113" s="85"/>
      <c r="E113" s="94">
        <f>Global!E113</f>
        <v>1</v>
      </c>
      <c r="F113" s="53"/>
      <c r="G113" s="268"/>
      <c r="H113" s="53"/>
      <c r="I113" s="57"/>
      <c r="J113" s="30"/>
      <c r="K113" s="167"/>
      <c r="L113" s="167"/>
      <c r="M113" s="167"/>
      <c r="N113" s="167"/>
      <c r="O113" s="167"/>
      <c r="P113" s="167"/>
      <c r="Q113" s="167"/>
      <c r="R113" s="167"/>
      <c r="S113" s="167"/>
    </row>
    <row r="114" spans="1:19" ht="17.25" customHeight="1" x14ac:dyDescent="0.2">
      <c r="A114" s="54"/>
      <c r="B114" s="55"/>
      <c r="C114" s="55"/>
      <c r="D114" s="53"/>
      <c r="E114" s="268"/>
      <c r="F114" s="53"/>
      <c r="G114" s="268"/>
      <c r="H114" s="53"/>
      <c r="I114" s="57"/>
      <c r="J114" s="30"/>
      <c r="K114" s="167"/>
      <c r="L114" s="167"/>
      <c r="M114" s="167"/>
      <c r="N114" s="167"/>
      <c r="O114" s="167"/>
      <c r="P114" s="167"/>
      <c r="Q114" s="167"/>
      <c r="R114" s="167"/>
      <c r="S114" s="167"/>
    </row>
    <row r="115" spans="1:19" ht="17.25" customHeight="1" x14ac:dyDescent="0.2">
      <c r="A115" s="54"/>
      <c r="B115" s="55"/>
      <c r="C115" s="55"/>
      <c r="D115" s="53"/>
      <c r="E115" s="268"/>
      <c r="F115" s="53"/>
      <c r="G115" s="268"/>
      <c r="H115" s="53"/>
      <c r="I115" s="57"/>
      <c r="J115" s="30"/>
      <c r="K115" s="167"/>
      <c r="L115" s="167"/>
      <c r="M115" s="167"/>
      <c r="N115" s="167"/>
      <c r="O115" s="167"/>
      <c r="P115" s="167"/>
      <c r="Q115" s="167"/>
      <c r="R115" s="167"/>
      <c r="S115" s="167"/>
    </row>
    <row r="116" spans="1:19" ht="17.25" customHeight="1" x14ac:dyDescent="0.2">
      <c r="A116" s="54"/>
      <c r="B116" s="55"/>
      <c r="C116" s="55"/>
      <c r="D116" s="53"/>
      <c r="E116" s="268"/>
      <c r="F116" s="53"/>
      <c r="G116" s="268"/>
      <c r="H116" s="53"/>
      <c r="I116" s="57"/>
      <c r="J116" s="30"/>
      <c r="K116" s="167"/>
      <c r="L116" s="167"/>
      <c r="M116" s="167"/>
      <c r="N116" s="167"/>
      <c r="O116" s="167"/>
      <c r="P116" s="167"/>
      <c r="Q116" s="167"/>
      <c r="R116" s="167"/>
      <c r="S116" s="167"/>
    </row>
    <row r="117" spans="1:19" ht="17.25" customHeight="1" x14ac:dyDescent="0.2">
      <c r="A117" s="54"/>
      <c r="B117" s="55"/>
      <c r="C117" s="55"/>
      <c r="D117" s="53"/>
      <c r="E117" s="268"/>
      <c r="F117" s="53"/>
      <c r="G117" s="268"/>
      <c r="H117" s="53"/>
      <c r="I117" s="57"/>
      <c r="J117" s="30"/>
      <c r="K117" s="167"/>
      <c r="L117" s="167"/>
      <c r="M117" s="167"/>
      <c r="N117" s="167"/>
      <c r="O117" s="167"/>
      <c r="P117" s="167"/>
      <c r="Q117" s="167"/>
      <c r="R117" s="167"/>
      <c r="S117" s="167"/>
    </row>
    <row r="118" spans="1:19" ht="17.25" customHeight="1" x14ac:dyDescent="0.2">
      <c r="A118" s="54"/>
      <c r="B118" s="55"/>
      <c r="C118" s="55"/>
      <c r="D118" s="53"/>
      <c r="E118" s="268"/>
      <c r="F118" s="53"/>
      <c r="G118" s="268"/>
      <c r="H118" s="53"/>
      <c r="I118" s="57"/>
      <c r="J118" s="30"/>
      <c r="K118" s="167"/>
      <c r="L118" s="167"/>
      <c r="M118" s="167"/>
      <c r="N118" s="167"/>
      <c r="O118" s="167"/>
      <c r="P118" s="167"/>
      <c r="Q118" s="167"/>
      <c r="R118" s="167"/>
      <c r="S118" s="167"/>
    </row>
    <row r="119" spans="1:19" ht="17.25" customHeight="1" x14ac:dyDescent="0.2">
      <c r="A119" s="54"/>
      <c r="B119" s="55"/>
      <c r="C119" s="55"/>
      <c r="D119" s="53"/>
      <c r="E119" s="268"/>
      <c r="F119" s="53"/>
      <c r="G119" s="268"/>
      <c r="H119" s="53"/>
      <c r="I119" s="57"/>
      <c r="J119" s="30"/>
      <c r="K119" s="167"/>
      <c r="L119" s="167"/>
      <c r="M119" s="167"/>
      <c r="N119" s="167"/>
      <c r="O119" s="167"/>
      <c r="P119" s="167"/>
      <c r="Q119" s="167"/>
      <c r="R119" s="167"/>
      <c r="S119" s="167"/>
    </row>
    <row r="120" spans="1:19" ht="17.25" customHeight="1" x14ac:dyDescent="0.2">
      <c r="A120" s="54"/>
      <c r="B120" s="55"/>
      <c r="C120" s="55"/>
      <c r="D120" s="53"/>
      <c r="E120" s="268"/>
      <c r="F120" s="53"/>
      <c r="G120" s="268"/>
      <c r="H120" s="53"/>
      <c r="I120" s="57"/>
      <c r="J120" s="30"/>
      <c r="K120" s="167"/>
      <c r="L120" s="167"/>
      <c r="M120" s="167"/>
      <c r="N120" s="167"/>
      <c r="O120" s="167"/>
      <c r="P120" s="167"/>
      <c r="Q120" s="167"/>
      <c r="R120" s="167"/>
      <c r="S120" s="167"/>
    </row>
  </sheetData>
  <sheetProtection sheet="1" objects="1" scenarios="1"/>
  <mergeCells count="3">
    <mergeCell ref="A1:N1"/>
    <mergeCell ref="B3:D3"/>
    <mergeCell ref="B4:D4"/>
  </mergeCells>
  <dataValidations count="1">
    <dataValidation type="whole" allowBlank="1" showInputMessage="1" showErrorMessage="1" sqref="E3:E85 E114:E120 E89:E90 E94:E95 E99:E100 E104:E105 E110" xr:uid="{1728D353-0C4E-4BFB-8E26-FB13BE94EEF9}">
      <formula1>0</formula1>
      <formula2>20</formula2>
    </dataValidation>
  </dataValidations>
  <hyperlinks>
    <hyperlink ref="A1:N1" location="Global!A1" display="Quiniela Mundial 2010" xr:uid="{034D1714-1564-4F26-A781-E56DE7232F06}"/>
  </hyperlinks>
  <pageMargins left="0.7" right="0.7" top="0.75" bottom="0.75" header="0.3" footer="0.3"/>
  <pageSetup orientation="portrait"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Sheet54"/>
  <dimension ref="A1:S120"/>
  <sheetViews>
    <sheetView topLeftCell="A3" workbookViewId="0">
      <selection activeCell="A2" sqref="A1:N1048576"/>
    </sheetView>
  </sheetViews>
  <sheetFormatPr defaultColWidth="9.140625" defaultRowHeight="17.25" customHeight="1" x14ac:dyDescent="0.2"/>
  <cols>
    <col min="1" max="1" width="12" style="270" customWidth="1"/>
    <col min="2" max="2" width="10.7109375" style="271" customWidth="1"/>
    <col min="3" max="3" width="6.85546875" style="271" bestFit="1" customWidth="1"/>
    <col min="4" max="4" width="13.85546875" style="157" customWidth="1"/>
    <col min="5" max="5" width="3.7109375" style="272" customWidth="1"/>
    <col min="6" max="6" width="5.42578125" style="157" customWidth="1"/>
    <col min="7" max="7" width="3.85546875" style="272" customWidth="1"/>
    <col min="8" max="8" width="14.7109375" style="157" customWidth="1"/>
    <col min="9" max="9" width="5.85546875" style="273" customWidth="1"/>
    <col min="10" max="10" width="3" style="10" customWidth="1"/>
    <col min="11" max="11" width="5" style="274" customWidth="1"/>
    <col min="12" max="12" width="5.28515625" style="274" customWidth="1"/>
    <col min="13" max="13" width="6.5703125" style="275" customWidth="1"/>
    <col min="14" max="14" width="7.7109375" style="10" bestFit="1" customWidth="1"/>
    <col min="15" max="16384" width="9.140625" style="157"/>
  </cols>
  <sheetData>
    <row r="1" spans="1:19" ht="26.25" customHeight="1" x14ac:dyDescent="0.35">
      <c r="A1" s="352" t="s">
        <v>82</v>
      </c>
      <c r="B1" s="352"/>
      <c r="C1" s="352"/>
      <c r="D1" s="352"/>
      <c r="E1" s="352"/>
      <c r="F1" s="352"/>
      <c r="G1" s="352"/>
      <c r="H1" s="352"/>
      <c r="I1" s="352"/>
      <c r="J1" s="352"/>
      <c r="K1" s="352"/>
      <c r="L1" s="352"/>
      <c r="M1" s="352"/>
      <c r="N1" s="352"/>
      <c r="O1" s="161"/>
      <c r="P1" s="161"/>
      <c r="Q1" s="161"/>
      <c r="R1" s="161"/>
      <c r="S1" s="161"/>
    </row>
    <row r="2" spans="1:19" ht="12.75" customHeight="1" x14ac:dyDescent="0.3">
      <c r="A2" s="28"/>
      <c r="B2" s="28"/>
      <c r="C2" s="28"/>
      <c r="D2" s="28"/>
      <c r="E2" s="1"/>
      <c r="F2" s="28"/>
      <c r="G2" s="1"/>
      <c r="H2" s="28"/>
      <c r="I2" s="28"/>
      <c r="J2" s="28"/>
      <c r="K2" s="33"/>
      <c r="L2" s="33"/>
      <c r="M2" s="28"/>
      <c r="N2" s="28"/>
      <c r="O2" s="161"/>
      <c r="P2" s="161"/>
      <c r="Q2" s="161"/>
      <c r="R2" s="161"/>
      <c r="S2" s="161"/>
    </row>
    <row r="3" spans="1:19" ht="17.25" customHeight="1" x14ac:dyDescent="0.2">
      <c r="A3" s="191" t="s">
        <v>17</v>
      </c>
      <c r="B3" s="356" t="s">
        <v>209</v>
      </c>
      <c r="C3" s="356"/>
      <c r="D3" s="356"/>
      <c r="E3" s="192"/>
      <c r="F3" s="193"/>
      <c r="G3" s="192"/>
      <c r="H3" s="194"/>
      <c r="I3" s="195"/>
      <c r="J3" s="29"/>
      <c r="K3" s="34"/>
      <c r="L3" s="34"/>
      <c r="M3" s="196"/>
      <c r="N3" s="29"/>
      <c r="O3" s="161"/>
      <c r="P3" s="161"/>
      <c r="Q3" s="161"/>
      <c r="R3" s="161"/>
      <c r="S3" s="161"/>
    </row>
    <row r="4" spans="1:19" ht="17.25" customHeight="1" thickBot="1" x14ac:dyDescent="0.25">
      <c r="A4" s="197" t="s">
        <v>18</v>
      </c>
      <c r="B4" s="354" t="s">
        <v>207</v>
      </c>
      <c r="C4" s="355"/>
      <c r="D4" s="355"/>
      <c r="E4" s="192"/>
      <c r="F4" s="196"/>
      <c r="G4" s="192"/>
      <c r="H4" s="196"/>
      <c r="I4" s="195"/>
      <c r="J4" s="29"/>
      <c r="K4" s="198"/>
      <c r="L4" s="198"/>
      <c r="M4" s="199"/>
      <c r="N4" s="29"/>
      <c r="O4" s="161"/>
      <c r="P4" s="161"/>
      <c r="Q4" s="161"/>
      <c r="R4" s="161"/>
      <c r="S4" s="161"/>
    </row>
    <row r="5" spans="1:19" ht="17.25" customHeight="1" thickBot="1" x14ac:dyDescent="0.25">
      <c r="A5" s="197"/>
      <c r="B5" s="200"/>
      <c r="C5" s="200"/>
      <c r="D5" s="201"/>
      <c r="E5" s="192"/>
      <c r="F5" s="196"/>
      <c r="G5" s="192"/>
      <c r="H5" s="196"/>
      <c r="I5" s="195"/>
      <c r="J5" s="29"/>
      <c r="K5" s="202" t="s">
        <v>19</v>
      </c>
      <c r="L5" s="203"/>
      <c r="M5" s="204"/>
      <c r="N5" s="29"/>
      <c r="O5" s="161"/>
      <c r="P5" s="161"/>
      <c r="Q5" s="161"/>
      <c r="R5" s="161"/>
      <c r="S5" s="161"/>
    </row>
    <row r="6" spans="1:19" s="168" customFormat="1" ht="34.5" customHeight="1" thickBot="1" x14ac:dyDescent="0.25">
      <c r="A6" s="205" t="s">
        <v>0</v>
      </c>
      <c r="B6" s="206" t="s">
        <v>1</v>
      </c>
      <c r="C6" s="206" t="s">
        <v>25</v>
      </c>
      <c r="D6" s="207" t="s">
        <v>2</v>
      </c>
      <c r="E6" s="208"/>
      <c r="F6" s="209" t="s">
        <v>20</v>
      </c>
      <c r="G6" s="208"/>
      <c r="H6" s="209" t="s">
        <v>3</v>
      </c>
      <c r="I6" s="209" t="s">
        <v>21</v>
      </c>
      <c r="J6" s="210"/>
      <c r="K6" s="211" t="s">
        <v>109</v>
      </c>
      <c r="L6" s="211" t="s">
        <v>112</v>
      </c>
      <c r="M6" s="212" t="s">
        <v>110</v>
      </c>
      <c r="N6" s="213" t="s">
        <v>111</v>
      </c>
      <c r="O6" s="165"/>
      <c r="P6" s="165"/>
      <c r="Q6" s="165"/>
      <c r="R6" s="165"/>
      <c r="S6" s="165"/>
    </row>
    <row r="7" spans="1:19" ht="17.25" customHeight="1" thickBot="1" x14ac:dyDescent="0.25">
      <c r="A7" s="214" t="str">
        <f>Global!A7</f>
        <v>GRUPO A (Group A)</v>
      </c>
      <c r="B7" s="215"/>
      <c r="C7" s="216"/>
      <c r="D7" s="215"/>
      <c r="E7" s="217"/>
      <c r="F7" s="215"/>
      <c r="G7" s="217"/>
      <c r="H7" s="215"/>
      <c r="I7" s="218"/>
      <c r="J7" s="77"/>
      <c r="K7" s="219"/>
      <c r="L7" s="219"/>
      <c r="M7" s="220"/>
      <c r="N7" s="221"/>
      <c r="O7" s="161"/>
      <c r="P7" s="161"/>
      <c r="Q7" s="161"/>
      <c r="R7" s="161"/>
      <c r="S7" s="161"/>
    </row>
    <row r="8" spans="1:19" s="158" customFormat="1" ht="30.95" customHeight="1" thickBot="1" x14ac:dyDescent="0.25">
      <c r="A8" s="276">
        <f>Global!A8</f>
        <v>44885</v>
      </c>
      <c r="B8" s="277">
        <f>Global!B8</f>
        <v>0.41666666666666669</v>
      </c>
      <c r="C8" s="278">
        <f>Global!C8</f>
        <v>1</v>
      </c>
      <c r="D8" s="279" t="str">
        <f>Global!D8</f>
        <v>Qatar</v>
      </c>
      <c r="E8" s="280">
        <v>0</v>
      </c>
      <c r="F8" s="281" t="s">
        <v>4</v>
      </c>
      <c r="G8" s="280">
        <v>1</v>
      </c>
      <c r="H8" s="282" t="str">
        <f>Global!H8</f>
        <v>Ecuador</v>
      </c>
      <c r="I8" s="283" t="str">
        <f t="shared" ref="I8:I13" si="0">IF(OR(E8="",G8=""),"",IF(E8&gt;G8,"L",IF(G8&gt;E8,"V","E")))</f>
        <v>V</v>
      </c>
      <c r="J8" s="284"/>
      <c r="K8" s="285">
        <f>IF(Global!E8="","",Global!E8)</f>
        <v>0</v>
      </c>
      <c r="L8" s="285">
        <f>IF(Global!G8="","",Global!G8)</f>
        <v>2</v>
      </c>
      <c r="M8" s="286" t="str">
        <f t="shared" ref="M8:M71" si="1">IF(OR(K8="",L8=""),"",IF(K8&gt;L8,"L",IF(L8&gt;K8,"V","E")))</f>
        <v>V</v>
      </c>
      <c r="N8" s="287">
        <f t="shared" ref="N8:N13" si="2">IF(M8="","",IF(AND(E8=K8,L8=G8),GPOSPuntosPorMarcador,0)+IF(M8=I8,GPOSPuntosPorGanador,0)+IF(E8-G8=K8-L8,GPOSPuntosPorDiferencia,0))</f>
        <v>1</v>
      </c>
      <c r="O8" s="166"/>
      <c r="P8" s="166"/>
      <c r="Q8" s="166"/>
      <c r="R8" s="166"/>
      <c r="S8" s="166"/>
    </row>
    <row r="9" spans="1:19" s="158" customFormat="1" ht="30.95" customHeight="1" thickBot="1" x14ac:dyDescent="0.25">
      <c r="A9" s="276">
        <f>Global!A9</f>
        <v>44886</v>
      </c>
      <c r="B9" s="288">
        <f>Global!B9</f>
        <v>0.41666666666666669</v>
      </c>
      <c r="C9" s="289">
        <f>Global!C9</f>
        <v>2</v>
      </c>
      <c r="D9" s="290" t="str">
        <f>Global!D9</f>
        <v>Senegal</v>
      </c>
      <c r="E9" s="291">
        <v>0</v>
      </c>
      <c r="F9" s="292" t="s">
        <v>4</v>
      </c>
      <c r="G9" s="291">
        <v>2</v>
      </c>
      <c r="H9" s="293" t="str">
        <f>Global!H9</f>
        <v>Holanda (Holland)</v>
      </c>
      <c r="I9" s="283" t="str">
        <f t="shared" si="0"/>
        <v>V</v>
      </c>
      <c r="J9" s="284"/>
      <c r="K9" s="285">
        <f>IF(Global!E9="","",Global!E9)</f>
        <v>0</v>
      </c>
      <c r="L9" s="285">
        <f>IF(Global!G9="","",Global!G9)</f>
        <v>2</v>
      </c>
      <c r="M9" s="294" t="str">
        <f t="shared" si="1"/>
        <v>V</v>
      </c>
      <c r="N9" s="287">
        <f t="shared" si="2"/>
        <v>3</v>
      </c>
      <c r="O9" s="166"/>
      <c r="P9" s="166"/>
      <c r="Q9" s="166"/>
      <c r="R9" s="166"/>
      <c r="S9" s="166"/>
    </row>
    <row r="10" spans="1:19" s="158" customFormat="1" ht="30.95" customHeight="1" thickBot="1" x14ac:dyDescent="0.25">
      <c r="A10" s="276">
        <f>Global!A10</f>
        <v>44890</v>
      </c>
      <c r="B10" s="288">
        <f>Global!B10</f>
        <v>0.29166666666666669</v>
      </c>
      <c r="C10" s="289">
        <f>Global!C10</f>
        <v>17</v>
      </c>
      <c r="D10" s="290" t="str">
        <f>Global!D10</f>
        <v>Qatar</v>
      </c>
      <c r="E10" s="291">
        <v>0</v>
      </c>
      <c r="F10" s="292" t="s">
        <v>4</v>
      </c>
      <c r="G10" s="291">
        <v>1</v>
      </c>
      <c r="H10" s="293" t="str">
        <f>Global!H10</f>
        <v>Senegal</v>
      </c>
      <c r="I10" s="283" t="str">
        <f t="shared" si="0"/>
        <v>V</v>
      </c>
      <c r="J10" s="284"/>
      <c r="K10" s="285">
        <f>IF(Global!E10="","",Global!E10)</f>
        <v>1</v>
      </c>
      <c r="L10" s="285">
        <f>IF(Global!G10="","",Global!G10)</f>
        <v>3</v>
      </c>
      <c r="M10" s="295" t="str">
        <f t="shared" si="1"/>
        <v>V</v>
      </c>
      <c r="N10" s="287">
        <f t="shared" si="2"/>
        <v>1</v>
      </c>
      <c r="O10" s="166"/>
      <c r="P10" s="166"/>
      <c r="Q10" s="166"/>
      <c r="R10" s="166"/>
      <c r="S10" s="166"/>
    </row>
    <row r="11" spans="1:19" s="158" customFormat="1" ht="30.95" customHeight="1" thickBot="1" x14ac:dyDescent="0.25">
      <c r="A11" s="276">
        <f>Global!A11</f>
        <v>44890</v>
      </c>
      <c r="B11" s="288">
        <f>Global!B11</f>
        <v>0.41666666666666669</v>
      </c>
      <c r="C11" s="289">
        <f>Global!C11</f>
        <v>18</v>
      </c>
      <c r="D11" s="290" t="str">
        <f>Global!D11</f>
        <v>Holanda (Holland)</v>
      </c>
      <c r="E11" s="291">
        <v>3</v>
      </c>
      <c r="F11" s="292" t="s">
        <v>4</v>
      </c>
      <c r="G11" s="291">
        <v>0</v>
      </c>
      <c r="H11" s="293" t="str">
        <f>Global!H11</f>
        <v>Ecuador</v>
      </c>
      <c r="I11" s="283" t="str">
        <f t="shared" si="0"/>
        <v>L</v>
      </c>
      <c r="J11" s="284"/>
      <c r="K11" s="285">
        <f>IF(Global!E11="","",Global!E11)</f>
        <v>1</v>
      </c>
      <c r="L11" s="285">
        <f>IF(Global!G11="","",Global!G11)</f>
        <v>1</v>
      </c>
      <c r="M11" s="296" t="str">
        <f t="shared" si="1"/>
        <v>E</v>
      </c>
      <c r="N11" s="287">
        <f t="shared" si="2"/>
        <v>0</v>
      </c>
      <c r="O11" s="166"/>
      <c r="P11" s="166"/>
      <c r="Q11" s="166"/>
      <c r="R11" s="166"/>
      <c r="S11" s="166"/>
    </row>
    <row r="12" spans="1:19" s="158" customFormat="1" ht="30.95" customHeight="1" thickBot="1" x14ac:dyDescent="0.25">
      <c r="A12" s="276">
        <f>Global!A12</f>
        <v>44894</v>
      </c>
      <c r="B12" s="288">
        <f>Global!B12</f>
        <v>0.375</v>
      </c>
      <c r="C12" s="289">
        <f>Global!C12</f>
        <v>33</v>
      </c>
      <c r="D12" s="290" t="str">
        <f>Global!D12</f>
        <v>Holanda (Holland)</v>
      </c>
      <c r="E12" s="291">
        <v>5</v>
      </c>
      <c r="F12" s="292" t="s">
        <v>4</v>
      </c>
      <c r="G12" s="291">
        <v>0</v>
      </c>
      <c r="H12" s="293" t="str">
        <f>Global!H12</f>
        <v>Qatar</v>
      </c>
      <c r="I12" s="283" t="str">
        <f t="shared" si="0"/>
        <v>L</v>
      </c>
      <c r="J12" s="284"/>
      <c r="K12" s="285">
        <f>IF(Global!E12="","",Global!E12)</f>
        <v>2</v>
      </c>
      <c r="L12" s="285">
        <f>IF(Global!G12="","",Global!G12)</f>
        <v>0</v>
      </c>
      <c r="M12" s="296" t="str">
        <f t="shared" si="1"/>
        <v>L</v>
      </c>
      <c r="N12" s="287">
        <f t="shared" si="2"/>
        <v>1</v>
      </c>
      <c r="O12" s="166"/>
      <c r="P12" s="166"/>
      <c r="Q12" s="166"/>
      <c r="R12" s="166"/>
      <c r="S12" s="166"/>
    </row>
    <row r="13" spans="1:19" s="158" customFormat="1" ht="30.95" customHeight="1" thickBot="1" x14ac:dyDescent="0.25">
      <c r="A13" s="276">
        <f>Global!A13</f>
        <v>44894</v>
      </c>
      <c r="B13" s="288">
        <f>Global!B13</f>
        <v>0.375</v>
      </c>
      <c r="C13" s="289">
        <f>Global!C13</f>
        <v>34</v>
      </c>
      <c r="D13" s="290" t="str">
        <f>Global!D13</f>
        <v>Ecuador</v>
      </c>
      <c r="E13" s="291">
        <v>1</v>
      </c>
      <c r="F13" s="292" t="s">
        <v>4</v>
      </c>
      <c r="G13" s="291">
        <v>1</v>
      </c>
      <c r="H13" s="293" t="str">
        <f>Global!H13</f>
        <v>Senegal</v>
      </c>
      <c r="I13" s="283" t="str">
        <f t="shared" si="0"/>
        <v>E</v>
      </c>
      <c r="J13" s="284"/>
      <c r="K13" s="285">
        <f>IF(Global!E13="","",Global!E13)</f>
        <v>1</v>
      </c>
      <c r="L13" s="285">
        <f>IF(Global!G13="","",Global!G13)</f>
        <v>2</v>
      </c>
      <c r="M13" s="296" t="str">
        <f t="shared" si="1"/>
        <v>V</v>
      </c>
      <c r="N13" s="287">
        <f t="shared" si="2"/>
        <v>0</v>
      </c>
      <c r="O13" s="166"/>
      <c r="P13" s="166"/>
      <c r="Q13" s="166"/>
      <c r="R13" s="166"/>
      <c r="S13" s="166"/>
    </row>
    <row r="14" spans="1:19" s="158" customFormat="1" ht="17.25" customHeight="1" thickBot="1" x14ac:dyDescent="0.25">
      <c r="A14" s="297" t="str">
        <f>Global!A14</f>
        <v>GRUPO B (Group B)</v>
      </c>
      <c r="B14" s="298"/>
      <c r="C14" s="299"/>
      <c r="D14" s="298"/>
      <c r="E14" s="300"/>
      <c r="F14" s="298"/>
      <c r="G14" s="300"/>
      <c r="H14" s="298"/>
      <c r="I14" s="301"/>
      <c r="J14" s="117"/>
      <c r="K14" s="302"/>
      <c r="L14" s="302"/>
      <c r="M14" s="303" t="str">
        <f t="shared" si="1"/>
        <v/>
      </c>
      <c r="N14" s="304"/>
      <c r="O14" s="166"/>
      <c r="P14" s="166"/>
      <c r="Q14" s="166"/>
      <c r="R14" s="166"/>
      <c r="S14" s="166"/>
    </row>
    <row r="15" spans="1:19" s="158" customFormat="1" ht="30.95" customHeight="1" thickBot="1" x14ac:dyDescent="0.25">
      <c r="A15" s="276">
        <f>Global!A15</f>
        <v>44886</v>
      </c>
      <c r="B15" s="305">
        <f>Global!B15</f>
        <v>0.29166666666666669</v>
      </c>
      <c r="C15" s="278">
        <f>Global!C15</f>
        <v>3</v>
      </c>
      <c r="D15" s="279" t="str">
        <f>Global!D15</f>
        <v>Inglaterra (England)</v>
      </c>
      <c r="E15" s="280">
        <v>4</v>
      </c>
      <c r="F15" s="281" t="s">
        <v>4</v>
      </c>
      <c r="G15" s="280">
        <v>0</v>
      </c>
      <c r="H15" s="282" t="str">
        <f>Global!H15</f>
        <v>Irán</v>
      </c>
      <c r="I15" s="283" t="str">
        <f t="shared" ref="I15:I20" si="3">IF(OR(E15="",G15=""),"",IF(E15&gt;G15,"L",IF(G15&gt;E15,"V","E")))</f>
        <v>L</v>
      </c>
      <c r="J15" s="284"/>
      <c r="K15" s="285">
        <f>IF(Global!E15="","",Global!E15)</f>
        <v>6</v>
      </c>
      <c r="L15" s="285">
        <f>IF(Global!G15="","",Global!G15)</f>
        <v>2</v>
      </c>
      <c r="M15" s="296" t="str">
        <f t="shared" si="1"/>
        <v>L</v>
      </c>
      <c r="N15" s="287">
        <f t="shared" ref="N15:N20" si="4">IF(M15="","",IF(AND(E15=K15,L15=G15),GPOSPuntosPorMarcador,0)+IF(M15=I15,GPOSPuntosPorGanador,0)+IF(E15-G15=K15-L15,GPOSPuntosPorDiferencia,0))</f>
        <v>2</v>
      </c>
      <c r="O15" s="166"/>
      <c r="P15" s="166"/>
      <c r="Q15" s="166"/>
      <c r="R15" s="166"/>
      <c r="S15" s="166"/>
    </row>
    <row r="16" spans="1:19" s="158" customFormat="1" ht="30.95" customHeight="1" thickBot="1" x14ac:dyDescent="0.25">
      <c r="A16" s="276">
        <f>Global!A16</f>
        <v>44886</v>
      </c>
      <c r="B16" s="306">
        <f>Global!B16</f>
        <v>0.54166666666666663</v>
      </c>
      <c r="C16" s="289">
        <f>Global!C16</f>
        <v>4</v>
      </c>
      <c r="D16" s="290" t="str">
        <f>Global!D16</f>
        <v>Estados Unidos (USA)</v>
      </c>
      <c r="E16" s="291">
        <v>0</v>
      </c>
      <c r="F16" s="292" t="s">
        <v>4</v>
      </c>
      <c r="G16" s="291">
        <v>1</v>
      </c>
      <c r="H16" s="293" t="str">
        <f>Global!H16</f>
        <v>Gales (Wales)</v>
      </c>
      <c r="I16" s="283" t="str">
        <f t="shared" si="3"/>
        <v>V</v>
      </c>
      <c r="J16" s="284"/>
      <c r="K16" s="285">
        <f>IF(Global!E16="","",Global!E16)</f>
        <v>1</v>
      </c>
      <c r="L16" s="285">
        <f>IF(Global!G16="","",Global!G16)</f>
        <v>1</v>
      </c>
      <c r="M16" s="296" t="str">
        <f t="shared" si="1"/>
        <v>E</v>
      </c>
      <c r="N16" s="287">
        <f t="shared" si="4"/>
        <v>0</v>
      </c>
      <c r="O16" s="166"/>
      <c r="P16" s="166"/>
      <c r="Q16" s="166"/>
      <c r="R16" s="166"/>
      <c r="S16" s="166"/>
    </row>
    <row r="17" spans="1:19" s="158" customFormat="1" ht="30.95" customHeight="1" thickBot="1" x14ac:dyDescent="0.25">
      <c r="A17" s="276">
        <f>Global!A17</f>
        <v>44890</v>
      </c>
      <c r="B17" s="306">
        <f>Global!B17</f>
        <v>0.54166666666666663</v>
      </c>
      <c r="C17" s="289">
        <f>Global!C17</f>
        <v>19</v>
      </c>
      <c r="D17" s="290" t="str">
        <f>Global!D17</f>
        <v>Inglaterra (England)</v>
      </c>
      <c r="E17" s="291">
        <v>3</v>
      </c>
      <c r="F17" s="292" t="s">
        <v>4</v>
      </c>
      <c r="G17" s="291">
        <v>0</v>
      </c>
      <c r="H17" s="293" t="str">
        <f>Global!H17</f>
        <v>Estados Unidos (USA)</v>
      </c>
      <c r="I17" s="283" t="str">
        <f t="shared" si="3"/>
        <v>L</v>
      </c>
      <c r="J17" s="284"/>
      <c r="K17" s="285">
        <f>IF(Global!E17="","",Global!E17)</f>
        <v>0</v>
      </c>
      <c r="L17" s="285">
        <f>IF(Global!G17="","",Global!G17)</f>
        <v>0</v>
      </c>
      <c r="M17" s="296" t="str">
        <f t="shared" si="1"/>
        <v>E</v>
      </c>
      <c r="N17" s="287">
        <f t="shared" si="4"/>
        <v>0</v>
      </c>
      <c r="O17" s="166"/>
      <c r="P17" s="166"/>
      <c r="Q17" s="166"/>
      <c r="R17" s="166"/>
      <c r="S17" s="166"/>
    </row>
    <row r="18" spans="1:19" s="158" customFormat="1" ht="30.95" customHeight="1" thickBot="1" x14ac:dyDescent="0.25">
      <c r="A18" s="276">
        <f>Global!A18</f>
        <v>44890</v>
      </c>
      <c r="B18" s="306">
        <f>Global!B18</f>
        <v>0.16666666666666666</v>
      </c>
      <c r="C18" s="289">
        <f>Global!C18</f>
        <v>20</v>
      </c>
      <c r="D18" s="290" t="str">
        <f>Global!D18</f>
        <v>Gales (Wales)</v>
      </c>
      <c r="E18" s="291">
        <v>2</v>
      </c>
      <c r="F18" s="292" t="s">
        <v>4</v>
      </c>
      <c r="G18" s="291">
        <v>0</v>
      </c>
      <c r="H18" s="293" t="str">
        <f>Global!H18</f>
        <v>Irán</v>
      </c>
      <c r="I18" s="283" t="str">
        <f t="shared" si="3"/>
        <v>L</v>
      </c>
      <c r="J18" s="284"/>
      <c r="K18" s="285">
        <f>IF(Global!E18="","",Global!E18)</f>
        <v>0</v>
      </c>
      <c r="L18" s="285">
        <f>IF(Global!G18="","",Global!G18)</f>
        <v>2</v>
      </c>
      <c r="M18" s="296" t="str">
        <f t="shared" si="1"/>
        <v>V</v>
      </c>
      <c r="N18" s="287">
        <f t="shared" si="4"/>
        <v>0</v>
      </c>
      <c r="O18" s="166"/>
      <c r="P18" s="166"/>
      <c r="Q18" s="166"/>
      <c r="R18" s="166"/>
      <c r="S18" s="166"/>
    </row>
    <row r="19" spans="1:19" s="158" customFormat="1" ht="30.95" customHeight="1" thickBot="1" x14ac:dyDescent="0.25">
      <c r="A19" s="276">
        <f>Global!A19</f>
        <v>44894</v>
      </c>
      <c r="B19" s="306">
        <f>Global!B19</f>
        <v>0.54166666666666663</v>
      </c>
      <c r="C19" s="289">
        <f>Global!C19</f>
        <v>35</v>
      </c>
      <c r="D19" s="290" t="str">
        <f>Global!D19</f>
        <v>Gales (Wales)</v>
      </c>
      <c r="E19" s="291">
        <v>0</v>
      </c>
      <c r="F19" s="292" t="s">
        <v>4</v>
      </c>
      <c r="G19" s="291">
        <v>3</v>
      </c>
      <c r="H19" s="293" t="str">
        <f>Global!H19</f>
        <v>Inglaterra (England)</v>
      </c>
      <c r="I19" s="283" t="str">
        <f t="shared" si="3"/>
        <v>V</v>
      </c>
      <c r="J19" s="284"/>
      <c r="K19" s="285">
        <f>IF(Global!E19="","",Global!E19)</f>
        <v>0</v>
      </c>
      <c r="L19" s="285">
        <f>IF(Global!G19="","",Global!G19)</f>
        <v>3</v>
      </c>
      <c r="M19" s="296" t="str">
        <f t="shared" si="1"/>
        <v>V</v>
      </c>
      <c r="N19" s="287">
        <f t="shared" si="4"/>
        <v>3</v>
      </c>
      <c r="O19" s="166"/>
      <c r="P19" s="166"/>
      <c r="Q19" s="166"/>
      <c r="R19" s="166"/>
      <c r="S19" s="166"/>
    </row>
    <row r="20" spans="1:19" s="158" customFormat="1" ht="30.95" customHeight="1" thickBot="1" x14ac:dyDescent="0.25">
      <c r="A20" s="276">
        <f>Global!A20</f>
        <v>44894</v>
      </c>
      <c r="B20" s="306">
        <f>Global!B20</f>
        <v>0.54166666666666663</v>
      </c>
      <c r="C20" s="289">
        <f>Global!C20</f>
        <v>36</v>
      </c>
      <c r="D20" s="290" t="str">
        <f>Global!D20</f>
        <v>Irán</v>
      </c>
      <c r="E20" s="291">
        <v>0</v>
      </c>
      <c r="F20" s="292" t="s">
        <v>4</v>
      </c>
      <c r="G20" s="291">
        <v>2</v>
      </c>
      <c r="H20" s="293" t="str">
        <f>Global!H20</f>
        <v>Estados Unidos (USA)</v>
      </c>
      <c r="I20" s="283" t="str">
        <f t="shared" si="3"/>
        <v>V</v>
      </c>
      <c r="J20" s="284"/>
      <c r="K20" s="285">
        <f>IF(Global!E20="","",Global!E20)</f>
        <v>0</v>
      </c>
      <c r="L20" s="285">
        <f>IF(Global!G20="","",Global!G20)</f>
        <v>1</v>
      </c>
      <c r="M20" s="296" t="str">
        <f t="shared" si="1"/>
        <v>V</v>
      </c>
      <c r="N20" s="287">
        <f t="shared" si="4"/>
        <v>1</v>
      </c>
      <c r="O20" s="166"/>
      <c r="P20" s="166"/>
      <c r="Q20" s="166"/>
      <c r="R20" s="166"/>
      <c r="S20" s="166"/>
    </row>
    <row r="21" spans="1:19" s="158" customFormat="1" ht="17.25" customHeight="1" thickBot="1" x14ac:dyDescent="0.25">
      <c r="A21" s="297" t="str">
        <f>Global!A21</f>
        <v>GRUPO C (Group C)</v>
      </c>
      <c r="B21" s="298"/>
      <c r="C21" s="299"/>
      <c r="D21" s="298"/>
      <c r="E21" s="300"/>
      <c r="F21" s="298"/>
      <c r="G21" s="300"/>
      <c r="H21" s="298"/>
      <c r="I21" s="301"/>
      <c r="J21" s="117"/>
      <c r="K21" s="302"/>
      <c r="L21" s="302"/>
      <c r="M21" s="303" t="str">
        <f t="shared" si="1"/>
        <v/>
      </c>
      <c r="N21" s="304"/>
      <c r="O21" s="166"/>
      <c r="P21" s="166"/>
      <c r="Q21" s="166"/>
      <c r="R21" s="166"/>
      <c r="S21" s="166"/>
    </row>
    <row r="22" spans="1:19" s="158" customFormat="1" ht="30.95" customHeight="1" thickBot="1" x14ac:dyDescent="0.25">
      <c r="A22" s="276">
        <f>Global!A22</f>
        <v>44887</v>
      </c>
      <c r="B22" s="305">
        <f>Global!B22</f>
        <v>0.16666666666666666</v>
      </c>
      <c r="C22" s="278">
        <f>Global!C22</f>
        <v>5</v>
      </c>
      <c r="D22" s="279" t="str">
        <f>Global!D22</f>
        <v>Argentina</v>
      </c>
      <c r="E22" s="280">
        <v>5</v>
      </c>
      <c r="F22" s="281" t="s">
        <v>4</v>
      </c>
      <c r="G22" s="280">
        <v>0</v>
      </c>
      <c r="H22" s="282" t="str">
        <f>Global!H22</f>
        <v>A. Saudita (Saudi A.)</v>
      </c>
      <c r="I22" s="283" t="str">
        <f t="shared" ref="I22:I27" si="5">IF(OR(E22="",G22=""),"",IF(E22&gt;G22,"L",IF(G22&gt;E22,"V","E")))</f>
        <v>L</v>
      </c>
      <c r="J22" s="284"/>
      <c r="K22" s="285">
        <f>IF(Global!E22="","",Global!E22)</f>
        <v>1</v>
      </c>
      <c r="L22" s="285">
        <f>IF(Global!G22="","",Global!G22)</f>
        <v>2</v>
      </c>
      <c r="M22" s="296" t="str">
        <f t="shared" si="1"/>
        <v>V</v>
      </c>
      <c r="N22" s="287">
        <f t="shared" ref="N22:N27" si="6">IF(M22="","",IF(AND(E22=K22,L22=G22),GPOSPuntosPorMarcador,0)+IF(M22=I22,GPOSPuntosPorGanador,0)+IF(E22-G22=K22-L22,GPOSPuntosPorDiferencia,0))</f>
        <v>0</v>
      </c>
      <c r="O22" s="166"/>
      <c r="P22" s="166"/>
      <c r="Q22" s="166"/>
      <c r="R22" s="166"/>
      <c r="S22" s="166"/>
    </row>
    <row r="23" spans="1:19" s="158" customFormat="1" ht="30.95" customHeight="1" thickBot="1" x14ac:dyDescent="0.25">
      <c r="A23" s="276">
        <f>Global!A23</f>
        <v>44887</v>
      </c>
      <c r="B23" s="306">
        <f>Global!B23</f>
        <v>0.41666666666666669</v>
      </c>
      <c r="C23" s="289">
        <f>Global!C23</f>
        <v>6</v>
      </c>
      <c r="D23" s="290" t="str">
        <f>Global!D23</f>
        <v>México</v>
      </c>
      <c r="E23" s="291">
        <v>0</v>
      </c>
      <c r="F23" s="292" t="s">
        <v>4</v>
      </c>
      <c r="G23" s="291">
        <v>2</v>
      </c>
      <c r="H23" s="293" t="str">
        <f>Global!H23</f>
        <v>Polonia (Poland)</v>
      </c>
      <c r="I23" s="283" t="str">
        <f t="shared" si="5"/>
        <v>V</v>
      </c>
      <c r="J23" s="284"/>
      <c r="K23" s="285">
        <f>IF(Global!E23="","",Global!E23)</f>
        <v>0</v>
      </c>
      <c r="L23" s="285">
        <f>IF(Global!G23="","",Global!G23)</f>
        <v>0</v>
      </c>
      <c r="M23" s="296" t="str">
        <f t="shared" si="1"/>
        <v>E</v>
      </c>
      <c r="N23" s="287">
        <f t="shared" si="6"/>
        <v>0</v>
      </c>
      <c r="O23" s="166"/>
      <c r="P23" s="166"/>
      <c r="Q23" s="166"/>
      <c r="R23" s="166"/>
      <c r="S23" s="166"/>
    </row>
    <row r="24" spans="1:19" s="158" customFormat="1" ht="30.95" customHeight="1" thickBot="1" x14ac:dyDescent="0.25">
      <c r="A24" s="276">
        <f>Global!A24</f>
        <v>44891</v>
      </c>
      <c r="B24" s="306">
        <f>Global!B24</f>
        <v>0.54166666666666663</v>
      </c>
      <c r="C24" s="289">
        <f>Global!C24</f>
        <v>22</v>
      </c>
      <c r="D24" s="290" t="str">
        <f>Global!D24</f>
        <v>Argentina</v>
      </c>
      <c r="E24" s="291">
        <v>2</v>
      </c>
      <c r="F24" s="292" t="s">
        <v>4</v>
      </c>
      <c r="G24" s="291">
        <v>0</v>
      </c>
      <c r="H24" s="293" t="str">
        <f>Global!H24</f>
        <v>México</v>
      </c>
      <c r="I24" s="283" t="str">
        <f t="shared" si="5"/>
        <v>L</v>
      </c>
      <c r="J24" s="284"/>
      <c r="K24" s="285">
        <f>IF(Global!E24="","",Global!E24)</f>
        <v>2</v>
      </c>
      <c r="L24" s="285">
        <f>IF(Global!G24="","",Global!G24)</f>
        <v>0</v>
      </c>
      <c r="M24" s="296" t="str">
        <f t="shared" si="1"/>
        <v>L</v>
      </c>
      <c r="N24" s="287">
        <f t="shared" si="6"/>
        <v>3</v>
      </c>
      <c r="O24" s="166"/>
      <c r="P24" s="166"/>
      <c r="Q24" s="166"/>
      <c r="R24" s="166"/>
      <c r="S24" s="166"/>
    </row>
    <row r="25" spans="1:19" s="158" customFormat="1" ht="30.95" customHeight="1" thickBot="1" x14ac:dyDescent="0.25">
      <c r="A25" s="276">
        <f>Global!A25</f>
        <v>44891</v>
      </c>
      <c r="B25" s="306">
        <f>Global!B25</f>
        <v>0.29166666666666669</v>
      </c>
      <c r="C25" s="289">
        <f>Global!C25</f>
        <v>23</v>
      </c>
      <c r="D25" s="290" t="str">
        <f>Global!D25</f>
        <v>Polonia (Poland)</v>
      </c>
      <c r="E25" s="291">
        <v>3</v>
      </c>
      <c r="F25" s="292" t="s">
        <v>4</v>
      </c>
      <c r="G25" s="291">
        <v>0</v>
      </c>
      <c r="H25" s="293" t="str">
        <f>Global!H25</f>
        <v>A. Saudita (Saudi A.)</v>
      </c>
      <c r="I25" s="283" t="str">
        <f t="shared" si="5"/>
        <v>L</v>
      </c>
      <c r="J25" s="284"/>
      <c r="K25" s="285">
        <f>IF(Global!E25="","",Global!E25)</f>
        <v>2</v>
      </c>
      <c r="L25" s="285">
        <f>IF(Global!G25="","",Global!G25)</f>
        <v>0</v>
      </c>
      <c r="M25" s="296" t="str">
        <f t="shared" si="1"/>
        <v>L</v>
      </c>
      <c r="N25" s="287">
        <f t="shared" si="6"/>
        <v>1</v>
      </c>
      <c r="O25" s="166"/>
      <c r="P25" s="166"/>
      <c r="Q25" s="166"/>
      <c r="R25" s="166"/>
      <c r="S25" s="166"/>
    </row>
    <row r="26" spans="1:19" s="158" customFormat="1" ht="30.95" customHeight="1" thickBot="1" x14ac:dyDescent="0.25">
      <c r="A26" s="276">
        <f>Global!A26</f>
        <v>44895</v>
      </c>
      <c r="B26" s="306">
        <f>Global!B26</f>
        <v>0.54166666666666663</v>
      </c>
      <c r="C26" s="289">
        <f>Global!C26</f>
        <v>37</v>
      </c>
      <c r="D26" s="290" t="str">
        <f>Global!D26</f>
        <v>Polonia (Poland)</v>
      </c>
      <c r="E26" s="291">
        <v>1</v>
      </c>
      <c r="F26" s="292" t="s">
        <v>4</v>
      </c>
      <c r="G26" s="291">
        <v>3</v>
      </c>
      <c r="H26" s="293" t="str">
        <f>Global!H26</f>
        <v>Argentina</v>
      </c>
      <c r="I26" s="283" t="str">
        <f t="shared" si="5"/>
        <v>V</v>
      </c>
      <c r="J26" s="284"/>
      <c r="K26" s="285">
        <f>IF(Global!E26="","",Global!E26)</f>
        <v>0</v>
      </c>
      <c r="L26" s="285">
        <f>IF(Global!G26="","",Global!G26)</f>
        <v>2</v>
      </c>
      <c r="M26" s="296" t="str">
        <f t="shared" si="1"/>
        <v>V</v>
      </c>
      <c r="N26" s="287">
        <f t="shared" si="6"/>
        <v>2</v>
      </c>
      <c r="O26" s="166"/>
      <c r="P26" s="166"/>
      <c r="Q26" s="166"/>
      <c r="R26" s="166"/>
      <c r="S26" s="166"/>
    </row>
    <row r="27" spans="1:19" s="158" customFormat="1" ht="30.95" customHeight="1" thickBot="1" x14ac:dyDescent="0.25">
      <c r="A27" s="276">
        <f>Global!A27</f>
        <v>44895</v>
      </c>
      <c r="B27" s="306">
        <f>Global!B27</f>
        <v>0.54166666666666663</v>
      </c>
      <c r="C27" s="289">
        <f>Global!C27</f>
        <v>38</v>
      </c>
      <c r="D27" s="290" t="str">
        <f>Global!D27</f>
        <v>A. Saudita (Saudi A.)</v>
      </c>
      <c r="E27" s="291">
        <v>0</v>
      </c>
      <c r="F27" s="292" t="s">
        <v>4</v>
      </c>
      <c r="G27" s="291">
        <v>0</v>
      </c>
      <c r="H27" s="293" t="str">
        <f>Global!H27</f>
        <v>México</v>
      </c>
      <c r="I27" s="283" t="str">
        <f t="shared" si="5"/>
        <v>E</v>
      </c>
      <c r="J27" s="284"/>
      <c r="K27" s="285">
        <f>IF(Global!E27="","",Global!E27)</f>
        <v>1</v>
      </c>
      <c r="L27" s="285">
        <f>IF(Global!G27="","",Global!G27)</f>
        <v>2</v>
      </c>
      <c r="M27" s="296" t="str">
        <f t="shared" si="1"/>
        <v>V</v>
      </c>
      <c r="N27" s="287">
        <f t="shared" si="6"/>
        <v>0</v>
      </c>
      <c r="O27" s="166"/>
      <c r="P27" s="166"/>
      <c r="Q27" s="166"/>
      <c r="R27" s="166"/>
      <c r="S27" s="166"/>
    </row>
    <row r="28" spans="1:19" s="158" customFormat="1" ht="17.25" customHeight="1" thickBot="1" x14ac:dyDescent="0.25">
      <c r="A28" s="297" t="str">
        <f>Global!A28</f>
        <v>GRUPO D (Group D )</v>
      </c>
      <c r="B28" s="298"/>
      <c r="C28" s="299"/>
      <c r="D28" s="298"/>
      <c r="E28" s="300"/>
      <c r="F28" s="298"/>
      <c r="G28" s="300"/>
      <c r="H28" s="298"/>
      <c r="I28" s="301"/>
      <c r="J28" s="117"/>
      <c r="K28" s="302"/>
      <c r="L28" s="302"/>
      <c r="M28" s="303" t="str">
        <f t="shared" si="1"/>
        <v/>
      </c>
      <c r="N28" s="304"/>
      <c r="O28" s="166"/>
      <c r="P28" s="166"/>
      <c r="Q28" s="166"/>
      <c r="R28" s="166"/>
      <c r="S28" s="166"/>
    </row>
    <row r="29" spans="1:19" s="158" customFormat="1" ht="30.95" customHeight="1" thickBot="1" x14ac:dyDescent="0.25">
      <c r="A29" s="276">
        <f>Global!A29</f>
        <v>44887</v>
      </c>
      <c r="B29" s="305">
        <f>Global!B29</f>
        <v>0.54166666666666663</v>
      </c>
      <c r="C29" s="278">
        <f>Global!C29</f>
        <v>7</v>
      </c>
      <c r="D29" s="279" t="str">
        <f>Global!D29</f>
        <v>Francia (France)</v>
      </c>
      <c r="E29" s="280">
        <v>3</v>
      </c>
      <c r="F29" s="281" t="s">
        <v>4</v>
      </c>
      <c r="G29" s="280">
        <v>1</v>
      </c>
      <c r="H29" s="282" t="str">
        <f>Global!H29</f>
        <v>Australia</v>
      </c>
      <c r="I29" s="283" t="str">
        <f t="shared" ref="I29:I34" si="7">IF(OR(E29="",G29=""),"",IF(E29&gt;G29,"L",IF(G29&gt;E29,"V","E")))</f>
        <v>L</v>
      </c>
      <c r="J29" s="284"/>
      <c r="K29" s="285">
        <f>IF(Global!E29="","",Global!E29)</f>
        <v>4</v>
      </c>
      <c r="L29" s="285">
        <f>IF(Global!G29="","",Global!G29)</f>
        <v>1</v>
      </c>
      <c r="M29" s="296" t="str">
        <f t="shared" si="1"/>
        <v>L</v>
      </c>
      <c r="N29" s="287">
        <f t="shared" ref="N29:N34" si="8">IF(M29="","",IF(AND(E29=K29,L29=G29),GPOSPuntosPorMarcador,0)+IF(M29=I29,GPOSPuntosPorGanador,0)+IF(E29-G29=K29-L29,GPOSPuntosPorDiferencia,0))</f>
        <v>1</v>
      </c>
      <c r="O29" s="166"/>
      <c r="P29" s="166"/>
      <c r="Q29" s="166"/>
      <c r="R29" s="166"/>
      <c r="S29" s="166"/>
    </row>
    <row r="30" spans="1:19" s="158" customFormat="1" ht="30.95" customHeight="1" thickBot="1" x14ac:dyDescent="0.25">
      <c r="A30" s="276">
        <f>Global!A30</f>
        <v>44887</v>
      </c>
      <c r="B30" s="306">
        <f>Global!B30</f>
        <v>0.29166666666666669</v>
      </c>
      <c r="C30" s="289">
        <f>Global!C30</f>
        <v>8</v>
      </c>
      <c r="D30" s="290" t="str">
        <f>Global!D30</f>
        <v>Dinamarca (Denmark)</v>
      </c>
      <c r="E30" s="291">
        <v>2</v>
      </c>
      <c r="F30" s="292" t="s">
        <v>4</v>
      </c>
      <c r="G30" s="291">
        <v>0</v>
      </c>
      <c r="H30" s="293" t="str">
        <f>Global!H30</f>
        <v>Túnez (Tunisia)</v>
      </c>
      <c r="I30" s="283" t="str">
        <f t="shared" si="7"/>
        <v>L</v>
      </c>
      <c r="J30" s="284"/>
      <c r="K30" s="285">
        <f>IF(Global!E30="","",Global!E30)</f>
        <v>0</v>
      </c>
      <c r="L30" s="285">
        <f>IF(Global!G30="","",Global!G30)</f>
        <v>0</v>
      </c>
      <c r="M30" s="296" t="str">
        <f t="shared" si="1"/>
        <v>E</v>
      </c>
      <c r="N30" s="287">
        <f t="shared" si="8"/>
        <v>0</v>
      </c>
      <c r="O30" s="166"/>
      <c r="P30" s="166"/>
      <c r="Q30" s="166"/>
      <c r="R30" s="166"/>
      <c r="S30" s="166"/>
    </row>
    <row r="31" spans="1:19" s="158" customFormat="1" ht="30.95" customHeight="1" thickBot="1" x14ac:dyDescent="0.25">
      <c r="A31" s="276">
        <f>Global!A31</f>
        <v>44891</v>
      </c>
      <c r="B31" s="306">
        <f>Global!B31</f>
        <v>0.41666666666666669</v>
      </c>
      <c r="C31" s="289">
        <f>Global!C31</f>
        <v>21</v>
      </c>
      <c r="D31" s="290" t="str">
        <f>Global!D31</f>
        <v>Francia (France)</v>
      </c>
      <c r="E31" s="291">
        <v>2</v>
      </c>
      <c r="F31" s="292" t="s">
        <v>4</v>
      </c>
      <c r="G31" s="291">
        <v>2</v>
      </c>
      <c r="H31" s="293" t="str">
        <f>Global!H31</f>
        <v>Dinamarca (Denmark)</v>
      </c>
      <c r="I31" s="283" t="str">
        <f t="shared" si="7"/>
        <v>E</v>
      </c>
      <c r="J31" s="284"/>
      <c r="K31" s="285">
        <f>IF(Global!E31="","",Global!E31)</f>
        <v>2</v>
      </c>
      <c r="L31" s="285">
        <f>IF(Global!G31="","",Global!G31)</f>
        <v>1</v>
      </c>
      <c r="M31" s="296" t="str">
        <f t="shared" si="1"/>
        <v>L</v>
      </c>
      <c r="N31" s="287">
        <f t="shared" si="8"/>
        <v>0</v>
      </c>
      <c r="O31" s="166"/>
      <c r="P31" s="166"/>
      <c r="Q31" s="166"/>
      <c r="R31" s="166"/>
      <c r="S31" s="166"/>
    </row>
    <row r="32" spans="1:19" s="158" customFormat="1" ht="30.95" customHeight="1" thickBot="1" x14ac:dyDescent="0.25">
      <c r="A32" s="276">
        <f>Global!A32</f>
        <v>44891</v>
      </c>
      <c r="B32" s="306">
        <f>Global!B32</f>
        <v>0.16666666666666666</v>
      </c>
      <c r="C32" s="289">
        <f>Global!C32</f>
        <v>24</v>
      </c>
      <c r="D32" s="290" t="str">
        <f>Global!D32</f>
        <v>Túnez (Tunisia)</v>
      </c>
      <c r="E32" s="291">
        <v>0</v>
      </c>
      <c r="F32" s="292" t="s">
        <v>4</v>
      </c>
      <c r="G32" s="291">
        <v>1</v>
      </c>
      <c r="H32" s="293" t="str">
        <f>Global!H32</f>
        <v>Australia</v>
      </c>
      <c r="I32" s="283" t="str">
        <f t="shared" si="7"/>
        <v>V</v>
      </c>
      <c r="J32" s="284"/>
      <c r="K32" s="285">
        <f>IF(Global!E32="","",Global!E32)</f>
        <v>0</v>
      </c>
      <c r="L32" s="285">
        <f>IF(Global!G32="","",Global!G32)</f>
        <v>1</v>
      </c>
      <c r="M32" s="296" t="str">
        <f t="shared" si="1"/>
        <v>V</v>
      </c>
      <c r="N32" s="287">
        <f t="shared" si="8"/>
        <v>3</v>
      </c>
      <c r="O32" s="166"/>
      <c r="P32" s="166"/>
      <c r="Q32" s="166"/>
      <c r="R32" s="166"/>
      <c r="S32" s="166"/>
    </row>
    <row r="33" spans="1:19" s="158" customFormat="1" ht="30.95" customHeight="1" thickBot="1" x14ac:dyDescent="0.25">
      <c r="A33" s="276">
        <f>Global!A33</f>
        <v>44895</v>
      </c>
      <c r="B33" s="306">
        <f>Global!B33</f>
        <v>0.375</v>
      </c>
      <c r="C33" s="289">
        <f>Global!C33</f>
        <v>39</v>
      </c>
      <c r="D33" s="290" t="str">
        <f>Global!D33</f>
        <v>Túnez (Tunisia)</v>
      </c>
      <c r="E33" s="291">
        <v>0</v>
      </c>
      <c r="F33" s="292" t="s">
        <v>4</v>
      </c>
      <c r="G33" s="291">
        <v>3</v>
      </c>
      <c r="H33" s="293" t="str">
        <f>Global!H33</f>
        <v>Francia (France)</v>
      </c>
      <c r="I33" s="283" t="str">
        <f t="shared" si="7"/>
        <v>V</v>
      </c>
      <c r="J33" s="284"/>
      <c r="K33" s="285">
        <f>IF(Global!E33="","",Global!E33)</f>
        <v>1</v>
      </c>
      <c r="L33" s="285">
        <f>IF(Global!G33="","",Global!G33)</f>
        <v>0</v>
      </c>
      <c r="M33" s="296" t="str">
        <f t="shared" si="1"/>
        <v>L</v>
      </c>
      <c r="N33" s="287">
        <f t="shared" si="8"/>
        <v>0</v>
      </c>
      <c r="O33" s="166"/>
      <c r="P33" s="166"/>
      <c r="Q33" s="166"/>
      <c r="R33" s="166"/>
      <c r="S33" s="166"/>
    </row>
    <row r="34" spans="1:19" s="158" customFormat="1" ht="30.95" customHeight="1" thickBot="1" x14ac:dyDescent="0.25">
      <c r="A34" s="276">
        <f>Global!A34</f>
        <v>44895</v>
      </c>
      <c r="B34" s="306">
        <f>Global!B34</f>
        <v>0.375</v>
      </c>
      <c r="C34" s="289">
        <f>Global!C34</f>
        <v>40</v>
      </c>
      <c r="D34" s="290" t="str">
        <f>Global!D34</f>
        <v>Australia</v>
      </c>
      <c r="E34" s="291">
        <v>1</v>
      </c>
      <c r="F34" s="292" t="s">
        <v>4</v>
      </c>
      <c r="G34" s="291">
        <v>3</v>
      </c>
      <c r="H34" s="293" t="str">
        <f>Global!H34</f>
        <v>Dinamarca (Denmark)</v>
      </c>
      <c r="I34" s="283" t="str">
        <f t="shared" si="7"/>
        <v>V</v>
      </c>
      <c r="J34" s="284"/>
      <c r="K34" s="285">
        <f>IF(Global!E34="","",Global!E34)</f>
        <v>1</v>
      </c>
      <c r="L34" s="285">
        <f>IF(Global!G34="","",Global!G34)</f>
        <v>0</v>
      </c>
      <c r="M34" s="296" t="str">
        <f t="shared" si="1"/>
        <v>L</v>
      </c>
      <c r="N34" s="287">
        <f t="shared" si="8"/>
        <v>0</v>
      </c>
      <c r="O34" s="166"/>
      <c r="P34" s="166"/>
      <c r="Q34" s="166"/>
      <c r="R34" s="166"/>
      <c r="S34" s="166"/>
    </row>
    <row r="35" spans="1:19" s="158" customFormat="1" ht="17.25" customHeight="1" thickBot="1" x14ac:dyDescent="0.25">
      <c r="A35" s="297" t="str">
        <f>Global!A35</f>
        <v>Grupo E  (Group  E)</v>
      </c>
      <c r="B35" s="298"/>
      <c r="C35" s="299"/>
      <c r="D35" s="298"/>
      <c r="E35" s="300"/>
      <c r="F35" s="298"/>
      <c r="G35" s="300"/>
      <c r="H35" s="298"/>
      <c r="I35" s="301"/>
      <c r="J35" s="117"/>
      <c r="K35" s="302"/>
      <c r="L35" s="302"/>
      <c r="M35" s="303" t="str">
        <f t="shared" si="1"/>
        <v/>
      </c>
      <c r="N35" s="304"/>
      <c r="O35" s="166"/>
      <c r="P35" s="166"/>
      <c r="Q35" s="166"/>
      <c r="R35" s="166"/>
      <c r="S35" s="166"/>
    </row>
    <row r="36" spans="1:19" s="158" customFormat="1" ht="30.95" customHeight="1" thickBot="1" x14ac:dyDescent="0.25">
      <c r="A36" s="276">
        <f>Global!A36</f>
        <v>44888</v>
      </c>
      <c r="B36" s="305">
        <f>Global!B36</f>
        <v>0.41666666666666669</v>
      </c>
      <c r="C36" s="278">
        <f>Global!C36</f>
        <v>9</v>
      </c>
      <c r="D36" s="279" t="str">
        <f>Global!D36</f>
        <v>España (Spain)</v>
      </c>
      <c r="E36" s="280">
        <v>0</v>
      </c>
      <c r="F36" s="281" t="s">
        <v>4</v>
      </c>
      <c r="G36" s="280">
        <v>1</v>
      </c>
      <c r="H36" s="282" t="str">
        <f>Global!H36</f>
        <v>Costa Rica</v>
      </c>
      <c r="I36" s="283" t="str">
        <f t="shared" ref="I36:I41" si="9">IF(OR(E36="",G36=""),"",IF(E36&gt;G36,"L",IF(G36&gt;E36,"V","E")))</f>
        <v>V</v>
      </c>
      <c r="J36" s="284"/>
      <c r="K36" s="285">
        <f>IF(Global!E36="","",Global!E36)</f>
        <v>7</v>
      </c>
      <c r="L36" s="285">
        <f>IF(Global!G36="","",Global!G36)</f>
        <v>0</v>
      </c>
      <c r="M36" s="296" t="str">
        <f t="shared" si="1"/>
        <v>L</v>
      </c>
      <c r="N36" s="287">
        <f t="shared" ref="N36:N41" si="10">IF(M36="","",IF(AND(E36=K36,L36=G36),GPOSPuntosPorMarcador,0)+IF(M36=I36,GPOSPuntosPorGanador,0)+IF(E36-G36=K36-L36,GPOSPuntosPorDiferencia,0))</f>
        <v>0</v>
      </c>
      <c r="O36" s="166"/>
      <c r="P36" s="166"/>
      <c r="Q36" s="166"/>
      <c r="R36" s="166"/>
      <c r="S36" s="166"/>
    </row>
    <row r="37" spans="1:19" s="158" customFormat="1" ht="30.95" customHeight="1" thickBot="1" x14ac:dyDescent="0.25">
      <c r="A37" s="276">
        <f>Global!A37</f>
        <v>44888</v>
      </c>
      <c r="B37" s="306">
        <f>Global!B37</f>
        <v>0.29166666666666669</v>
      </c>
      <c r="C37" s="289">
        <f>Global!C37</f>
        <v>10</v>
      </c>
      <c r="D37" s="290" t="str">
        <f>Global!D37</f>
        <v>Alemania (Germany)</v>
      </c>
      <c r="E37" s="291">
        <v>0</v>
      </c>
      <c r="F37" s="292" t="s">
        <v>4</v>
      </c>
      <c r="G37" s="291">
        <v>1</v>
      </c>
      <c r="H37" s="293" t="str">
        <f>Global!H37</f>
        <v>Japón (Japan)</v>
      </c>
      <c r="I37" s="283" t="str">
        <f t="shared" si="9"/>
        <v>V</v>
      </c>
      <c r="J37" s="284"/>
      <c r="K37" s="285">
        <f>IF(Global!E37="","",Global!E37)</f>
        <v>1</v>
      </c>
      <c r="L37" s="285">
        <f>IF(Global!G37="","",Global!G37)</f>
        <v>2</v>
      </c>
      <c r="M37" s="296" t="str">
        <f t="shared" si="1"/>
        <v>V</v>
      </c>
      <c r="N37" s="287">
        <f t="shared" si="10"/>
        <v>2</v>
      </c>
      <c r="O37" s="166"/>
      <c r="P37" s="166"/>
      <c r="Q37" s="166"/>
      <c r="R37" s="166"/>
      <c r="S37" s="166"/>
    </row>
    <row r="38" spans="1:19" s="158" customFormat="1" ht="30.95" customHeight="1" thickBot="1" x14ac:dyDescent="0.25">
      <c r="A38" s="276">
        <f>Global!A38</f>
        <v>44892</v>
      </c>
      <c r="B38" s="306">
        <f>Global!B38</f>
        <v>0.54166666666666663</v>
      </c>
      <c r="C38" s="289">
        <f>Global!C38</f>
        <v>25</v>
      </c>
      <c r="D38" s="290" t="str">
        <f>Global!D38</f>
        <v>España (Spain)</v>
      </c>
      <c r="E38" s="291">
        <v>1</v>
      </c>
      <c r="F38" s="292" t="s">
        <v>4</v>
      </c>
      <c r="G38" s="291">
        <v>1</v>
      </c>
      <c r="H38" s="293" t="str">
        <f>Global!H38</f>
        <v>Alemania (Germany)</v>
      </c>
      <c r="I38" s="283" t="str">
        <f t="shared" si="9"/>
        <v>E</v>
      </c>
      <c r="J38" s="284"/>
      <c r="K38" s="285">
        <f>IF(Global!E38="","",Global!E38)</f>
        <v>1</v>
      </c>
      <c r="L38" s="285">
        <f>IF(Global!G38="","",Global!G38)</f>
        <v>1</v>
      </c>
      <c r="M38" s="296" t="str">
        <f t="shared" si="1"/>
        <v>E</v>
      </c>
      <c r="N38" s="287">
        <f t="shared" si="10"/>
        <v>3</v>
      </c>
      <c r="O38" s="166"/>
      <c r="P38" s="166"/>
      <c r="Q38" s="166"/>
      <c r="R38" s="166"/>
      <c r="S38" s="166"/>
    </row>
    <row r="39" spans="1:19" s="158" customFormat="1" ht="30.95" customHeight="1" thickBot="1" x14ac:dyDescent="0.25">
      <c r="A39" s="276">
        <f>Global!A39</f>
        <v>44892</v>
      </c>
      <c r="B39" s="306">
        <f>Global!B39</f>
        <v>0.16666666666666666</v>
      </c>
      <c r="C39" s="289">
        <f>Global!C39</f>
        <v>26</v>
      </c>
      <c r="D39" s="290" t="str">
        <f>Global!D39</f>
        <v>Japón (Japan)</v>
      </c>
      <c r="E39" s="280">
        <v>2</v>
      </c>
      <c r="F39" s="292" t="s">
        <v>4</v>
      </c>
      <c r="G39" s="280">
        <v>0</v>
      </c>
      <c r="H39" s="293" t="str">
        <f>Global!H39</f>
        <v>Costa Rica</v>
      </c>
      <c r="I39" s="283" t="str">
        <f t="shared" si="9"/>
        <v>L</v>
      </c>
      <c r="J39" s="284"/>
      <c r="K39" s="285">
        <f>IF(Global!E39="","",Global!E39)</f>
        <v>0</v>
      </c>
      <c r="L39" s="285">
        <f>IF(Global!G39="","",Global!G39)</f>
        <v>1</v>
      </c>
      <c r="M39" s="296" t="str">
        <f t="shared" si="1"/>
        <v>V</v>
      </c>
      <c r="N39" s="287">
        <f t="shared" si="10"/>
        <v>0</v>
      </c>
      <c r="O39" s="166"/>
      <c r="P39" s="166"/>
      <c r="Q39" s="166"/>
      <c r="R39" s="166"/>
      <c r="S39" s="166"/>
    </row>
    <row r="40" spans="1:19" s="158" customFormat="1" ht="30.95" customHeight="1" thickBot="1" x14ac:dyDescent="0.25">
      <c r="A40" s="276">
        <f>Global!A40</f>
        <v>44896</v>
      </c>
      <c r="B40" s="306">
        <f>Global!B40</f>
        <v>0.54166666666666663</v>
      </c>
      <c r="C40" s="289">
        <f>Global!C40</f>
        <v>43</v>
      </c>
      <c r="D40" s="290" t="str">
        <f>Global!D40</f>
        <v>Japón (Japan)</v>
      </c>
      <c r="E40" s="307">
        <v>2</v>
      </c>
      <c r="F40" s="292" t="s">
        <v>4</v>
      </c>
      <c r="G40" s="307">
        <v>1</v>
      </c>
      <c r="H40" s="293" t="str">
        <f>Global!H40</f>
        <v>España (Spain)</v>
      </c>
      <c r="I40" s="283" t="str">
        <f t="shared" si="9"/>
        <v>L</v>
      </c>
      <c r="J40" s="284"/>
      <c r="K40" s="285">
        <f>IF(Global!E40="","",Global!E40)</f>
        <v>2</v>
      </c>
      <c r="L40" s="285">
        <f>IF(Global!G40="","",Global!G40)</f>
        <v>1</v>
      </c>
      <c r="M40" s="296" t="str">
        <f t="shared" si="1"/>
        <v>L</v>
      </c>
      <c r="N40" s="287">
        <f t="shared" si="10"/>
        <v>3</v>
      </c>
      <c r="O40" s="166"/>
      <c r="P40" s="166"/>
      <c r="Q40" s="166"/>
      <c r="R40" s="166"/>
      <c r="S40" s="166"/>
    </row>
    <row r="41" spans="1:19" s="158" customFormat="1" ht="30.95" customHeight="1" thickBot="1" x14ac:dyDescent="0.25">
      <c r="A41" s="276">
        <f>Global!A41</f>
        <v>44896</v>
      </c>
      <c r="B41" s="306">
        <f>Global!B41</f>
        <v>0.54166666666666663</v>
      </c>
      <c r="C41" s="289">
        <f>Global!C41</f>
        <v>44</v>
      </c>
      <c r="D41" s="290" t="str">
        <f>Global!D41</f>
        <v>Costa Rica</v>
      </c>
      <c r="E41" s="280">
        <v>0</v>
      </c>
      <c r="F41" s="292" t="s">
        <v>4</v>
      </c>
      <c r="G41" s="280">
        <v>3</v>
      </c>
      <c r="H41" s="293" t="str">
        <f>Global!H41</f>
        <v>Alemania (Germany)</v>
      </c>
      <c r="I41" s="283" t="str">
        <f t="shared" si="9"/>
        <v>V</v>
      </c>
      <c r="J41" s="284"/>
      <c r="K41" s="285">
        <f>IF(Global!E41="","",Global!E41)</f>
        <v>2</v>
      </c>
      <c r="L41" s="285">
        <f>IF(Global!G41="","",Global!G41)</f>
        <v>4</v>
      </c>
      <c r="M41" s="296" t="str">
        <f t="shared" si="1"/>
        <v>V</v>
      </c>
      <c r="N41" s="287">
        <f t="shared" si="10"/>
        <v>1</v>
      </c>
      <c r="O41" s="166"/>
      <c r="P41" s="166"/>
      <c r="Q41" s="166"/>
      <c r="R41" s="166"/>
      <c r="S41" s="166"/>
    </row>
    <row r="42" spans="1:19" s="158" customFormat="1" ht="17.25" customHeight="1" thickBot="1" x14ac:dyDescent="0.25">
      <c r="A42" s="297" t="str">
        <f>Global!A42</f>
        <v>GRUPO F (Group F )</v>
      </c>
      <c r="B42" s="298"/>
      <c r="C42" s="299"/>
      <c r="D42" s="298"/>
      <c r="E42" s="300"/>
      <c r="F42" s="298"/>
      <c r="G42" s="300"/>
      <c r="H42" s="298"/>
      <c r="I42" s="301"/>
      <c r="J42" s="117"/>
      <c r="K42" s="302"/>
      <c r="L42" s="302"/>
      <c r="M42" s="303" t="str">
        <f t="shared" si="1"/>
        <v/>
      </c>
      <c r="N42" s="304"/>
      <c r="O42" s="166"/>
      <c r="P42" s="166"/>
      <c r="Q42" s="166"/>
      <c r="R42" s="166"/>
      <c r="S42" s="166"/>
    </row>
    <row r="43" spans="1:19" s="158" customFormat="1" ht="30.95" customHeight="1" thickBot="1" x14ac:dyDescent="0.25">
      <c r="A43" s="276">
        <f>Global!A43</f>
        <v>44888</v>
      </c>
      <c r="B43" s="305">
        <f>Global!B43</f>
        <v>0.54166666666666663</v>
      </c>
      <c r="C43" s="278">
        <f>Global!C43</f>
        <v>11</v>
      </c>
      <c r="D43" s="279" t="str">
        <f>Global!D43</f>
        <v>Bélgica (Belgium)</v>
      </c>
      <c r="E43" s="280">
        <v>2</v>
      </c>
      <c r="F43" s="281" t="s">
        <v>4</v>
      </c>
      <c r="G43" s="280">
        <v>1</v>
      </c>
      <c r="H43" s="282" t="str">
        <f>Global!H43</f>
        <v>Canada</v>
      </c>
      <c r="I43" s="283" t="str">
        <f t="shared" ref="I43:I48" si="11">IF(OR(E43="",G43=""),"",IF(E43&gt;G43,"L",IF(G43&gt;E43,"V","E")))</f>
        <v>L</v>
      </c>
      <c r="J43" s="284"/>
      <c r="K43" s="285">
        <f>IF(Global!E43="","",Global!E43)</f>
        <v>1</v>
      </c>
      <c r="L43" s="285">
        <f>IF(Global!G43="","",Global!G43)</f>
        <v>0</v>
      </c>
      <c r="M43" s="296" t="str">
        <f t="shared" si="1"/>
        <v>L</v>
      </c>
      <c r="N43" s="287">
        <f t="shared" ref="N43:N48" si="12">IF(M43="","",IF(AND(E43=K43,L43=G43),GPOSPuntosPorMarcador,0)+IF(M43=I43,GPOSPuntosPorGanador,0)+IF(E43-G43=K43-L43,GPOSPuntosPorDiferencia,0))</f>
        <v>2</v>
      </c>
      <c r="O43" s="166"/>
      <c r="P43" s="166"/>
      <c r="Q43" s="166"/>
      <c r="R43" s="166"/>
      <c r="S43" s="166"/>
    </row>
    <row r="44" spans="1:19" s="158" customFormat="1" ht="30.95" customHeight="1" thickBot="1" x14ac:dyDescent="0.25">
      <c r="A44" s="276">
        <f>Global!A44</f>
        <v>44888</v>
      </c>
      <c r="B44" s="306">
        <f>Global!B44</f>
        <v>0.16666666666666666</v>
      </c>
      <c r="C44" s="289">
        <f>Global!C44</f>
        <v>12</v>
      </c>
      <c r="D44" s="290" t="str">
        <f>Global!D44</f>
        <v>Marruecos (Morocco)</v>
      </c>
      <c r="E44" s="291">
        <v>1</v>
      </c>
      <c r="F44" s="292" t="s">
        <v>4</v>
      </c>
      <c r="G44" s="291">
        <v>0</v>
      </c>
      <c r="H44" s="293" t="str">
        <f>Global!H44</f>
        <v>Croacia</v>
      </c>
      <c r="I44" s="283" t="str">
        <f t="shared" si="11"/>
        <v>L</v>
      </c>
      <c r="J44" s="284"/>
      <c r="K44" s="285">
        <f>IF(Global!E44="","",Global!E44)</f>
        <v>0</v>
      </c>
      <c r="L44" s="285">
        <f>IF(Global!G44="","",Global!G44)</f>
        <v>0</v>
      </c>
      <c r="M44" s="296" t="str">
        <f t="shared" si="1"/>
        <v>E</v>
      </c>
      <c r="N44" s="287">
        <f t="shared" si="12"/>
        <v>0</v>
      </c>
      <c r="O44" s="166"/>
      <c r="P44" s="166"/>
      <c r="Q44" s="166"/>
      <c r="R44" s="166"/>
      <c r="S44" s="166"/>
    </row>
    <row r="45" spans="1:19" s="158" customFormat="1" ht="30.95" customHeight="1" thickBot="1" x14ac:dyDescent="0.25">
      <c r="A45" s="276">
        <f>Global!A45</f>
        <v>44892</v>
      </c>
      <c r="B45" s="306">
        <f>Global!B45</f>
        <v>0.29166666666666669</v>
      </c>
      <c r="C45" s="289">
        <f>Global!C45</f>
        <v>27</v>
      </c>
      <c r="D45" s="290" t="str">
        <f>Global!D45</f>
        <v>Bélgica (Belgium)</v>
      </c>
      <c r="E45" s="291">
        <v>3</v>
      </c>
      <c r="F45" s="292" t="s">
        <v>4</v>
      </c>
      <c r="G45" s="291">
        <v>0</v>
      </c>
      <c r="H45" s="293" t="str">
        <f>Global!H45</f>
        <v>Marruecos (Morocco)</v>
      </c>
      <c r="I45" s="283" t="str">
        <f t="shared" si="11"/>
        <v>L</v>
      </c>
      <c r="J45" s="284"/>
      <c r="K45" s="285">
        <f>IF(Global!E45="","",Global!E45)</f>
        <v>0</v>
      </c>
      <c r="L45" s="285">
        <f>IF(Global!G45="","",Global!G45)</f>
        <v>2</v>
      </c>
      <c r="M45" s="296" t="str">
        <f t="shared" si="1"/>
        <v>V</v>
      </c>
      <c r="N45" s="287">
        <f t="shared" si="12"/>
        <v>0</v>
      </c>
      <c r="O45" s="166"/>
      <c r="P45" s="166"/>
      <c r="Q45" s="166"/>
      <c r="R45" s="166"/>
      <c r="S45" s="166"/>
    </row>
    <row r="46" spans="1:19" s="158" customFormat="1" ht="30.95" customHeight="1" thickBot="1" x14ac:dyDescent="0.25">
      <c r="A46" s="276">
        <f>Global!A46</f>
        <v>44892</v>
      </c>
      <c r="B46" s="306">
        <f>Global!B46</f>
        <v>0.41666666666666669</v>
      </c>
      <c r="C46" s="289">
        <f>Global!C46</f>
        <v>28</v>
      </c>
      <c r="D46" s="290" t="str">
        <f>Global!D46</f>
        <v>Croacia</v>
      </c>
      <c r="E46" s="291">
        <v>2</v>
      </c>
      <c r="F46" s="292" t="s">
        <v>4</v>
      </c>
      <c r="G46" s="291">
        <v>0</v>
      </c>
      <c r="H46" s="293" t="str">
        <f>Global!H46</f>
        <v>Canada</v>
      </c>
      <c r="I46" s="283" t="str">
        <f t="shared" si="11"/>
        <v>L</v>
      </c>
      <c r="J46" s="284"/>
      <c r="K46" s="285">
        <f>IF(Global!E46="","",Global!E46)</f>
        <v>4</v>
      </c>
      <c r="L46" s="285">
        <f>IF(Global!G46="","",Global!G46)</f>
        <v>1</v>
      </c>
      <c r="M46" s="296" t="str">
        <f t="shared" si="1"/>
        <v>L</v>
      </c>
      <c r="N46" s="287">
        <f t="shared" si="12"/>
        <v>1</v>
      </c>
      <c r="O46" s="166"/>
      <c r="P46" s="166"/>
      <c r="Q46" s="166"/>
      <c r="R46" s="166"/>
      <c r="S46" s="166"/>
    </row>
    <row r="47" spans="1:19" s="158" customFormat="1" ht="30.95" customHeight="1" thickBot="1" x14ac:dyDescent="0.25">
      <c r="A47" s="276">
        <f>Global!A47</f>
        <v>44896</v>
      </c>
      <c r="B47" s="306">
        <f>Global!B47</f>
        <v>0.375</v>
      </c>
      <c r="C47" s="289">
        <f>Global!C47</f>
        <v>41</v>
      </c>
      <c r="D47" s="290" t="str">
        <f>Global!D47</f>
        <v>Croacia</v>
      </c>
      <c r="E47" s="291">
        <v>1</v>
      </c>
      <c r="F47" s="292" t="s">
        <v>4</v>
      </c>
      <c r="G47" s="291">
        <v>3</v>
      </c>
      <c r="H47" s="293" t="str">
        <f>Global!H47</f>
        <v>Bélgica (Belgium)</v>
      </c>
      <c r="I47" s="283" t="str">
        <f t="shared" si="11"/>
        <v>V</v>
      </c>
      <c r="J47" s="284"/>
      <c r="K47" s="285">
        <f>IF(Global!E47="","",Global!E47)</f>
        <v>0</v>
      </c>
      <c r="L47" s="285">
        <f>IF(Global!G47="","",Global!G47)</f>
        <v>0</v>
      </c>
      <c r="M47" s="296" t="str">
        <f t="shared" si="1"/>
        <v>E</v>
      </c>
      <c r="N47" s="287">
        <f t="shared" si="12"/>
        <v>0</v>
      </c>
      <c r="O47" s="166"/>
      <c r="P47" s="166"/>
      <c r="Q47" s="166"/>
      <c r="R47" s="166"/>
      <c r="S47" s="166"/>
    </row>
    <row r="48" spans="1:19" s="158" customFormat="1" ht="30.95" customHeight="1" thickBot="1" x14ac:dyDescent="0.25">
      <c r="A48" s="276">
        <f>Global!A48</f>
        <v>44896</v>
      </c>
      <c r="B48" s="306">
        <f>Global!B48</f>
        <v>0.375</v>
      </c>
      <c r="C48" s="289">
        <f>Global!C48</f>
        <v>42</v>
      </c>
      <c r="D48" s="308" t="str">
        <f>Global!D48</f>
        <v>Canada</v>
      </c>
      <c r="E48" s="291">
        <v>1</v>
      </c>
      <c r="F48" s="309" t="s">
        <v>4</v>
      </c>
      <c r="G48" s="291">
        <v>1</v>
      </c>
      <c r="H48" s="310" t="str">
        <f>Global!H48</f>
        <v>Marruecos (Morocco)</v>
      </c>
      <c r="I48" s="283" t="str">
        <f t="shared" si="11"/>
        <v>E</v>
      </c>
      <c r="J48" s="311"/>
      <c r="K48" s="285">
        <f>IF(Global!E48="","",Global!E48)</f>
        <v>1</v>
      </c>
      <c r="L48" s="285">
        <f>IF(Global!G48="","",Global!G48)</f>
        <v>2</v>
      </c>
      <c r="M48" s="286" t="str">
        <f t="shared" si="1"/>
        <v>V</v>
      </c>
      <c r="N48" s="287">
        <f t="shared" si="12"/>
        <v>0</v>
      </c>
      <c r="O48" s="166"/>
      <c r="P48" s="166"/>
      <c r="Q48" s="166"/>
      <c r="R48" s="166"/>
      <c r="S48" s="166"/>
    </row>
    <row r="49" spans="1:19" s="158" customFormat="1" ht="17.25" customHeight="1" thickBot="1" x14ac:dyDescent="0.25">
      <c r="A49" s="297" t="str">
        <f>Global!A49</f>
        <v>GRUPO G (Group  G)</v>
      </c>
      <c r="B49" s="298"/>
      <c r="C49" s="299"/>
      <c r="D49" s="298"/>
      <c r="E49" s="300"/>
      <c r="F49" s="298"/>
      <c r="G49" s="300"/>
      <c r="H49" s="298"/>
      <c r="I49" s="301"/>
      <c r="J49" s="117"/>
      <c r="K49" s="302"/>
      <c r="L49" s="302"/>
      <c r="M49" s="303" t="str">
        <f t="shared" si="1"/>
        <v/>
      </c>
      <c r="N49" s="304"/>
      <c r="O49" s="166"/>
      <c r="P49" s="166"/>
      <c r="Q49" s="166"/>
      <c r="R49" s="166"/>
      <c r="S49" s="166"/>
    </row>
    <row r="50" spans="1:19" s="158" customFormat="1" ht="30.95" customHeight="1" thickBot="1" x14ac:dyDescent="0.25">
      <c r="A50" s="276">
        <f>Global!A50</f>
        <v>44889</v>
      </c>
      <c r="B50" s="305">
        <f>Global!B50</f>
        <v>0.54166666666666663</v>
      </c>
      <c r="C50" s="278">
        <f>Global!C50</f>
        <v>13</v>
      </c>
      <c r="D50" s="279" t="str">
        <f>Global!D50</f>
        <v>Brasil (Brazil)</v>
      </c>
      <c r="E50" s="280">
        <v>3</v>
      </c>
      <c r="F50" s="281" t="s">
        <v>4</v>
      </c>
      <c r="G50" s="280">
        <v>0</v>
      </c>
      <c r="H50" s="282" t="str">
        <f>Global!H50</f>
        <v>Serbia</v>
      </c>
      <c r="I50" s="283" t="str">
        <f t="shared" ref="I50:I55" si="13">IF(OR(E50="",G50=""),"",IF(E50&gt;G50,"L",IF(G50&gt;E50,"V","E")))</f>
        <v>L</v>
      </c>
      <c r="J50" s="284"/>
      <c r="K50" s="285">
        <f>IF(Global!E50="","",Global!E50)</f>
        <v>2</v>
      </c>
      <c r="L50" s="285">
        <f>IF(Global!G50="","",Global!G50)</f>
        <v>0</v>
      </c>
      <c r="M50" s="296" t="str">
        <f t="shared" si="1"/>
        <v>L</v>
      </c>
      <c r="N50" s="287">
        <f t="shared" ref="N50:N55" si="14">IF(M50="","",IF(AND(E50=K50,L50=G50),GPOSPuntosPorMarcador,0)+IF(M50=I50,GPOSPuntosPorGanador,0)+IF(E50-G50=K50-L50,GPOSPuntosPorDiferencia,0))</f>
        <v>1</v>
      </c>
      <c r="O50" s="166"/>
      <c r="P50" s="166"/>
      <c r="Q50" s="166"/>
      <c r="R50" s="166"/>
      <c r="S50" s="166"/>
    </row>
    <row r="51" spans="1:19" s="158" customFormat="1" ht="30.95" customHeight="1" thickBot="1" x14ac:dyDescent="0.25">
      <c r="A51" s="276">
        <f>Global!A51</f>
        <v>44889</v>
      </c>
      <c r="B51" s="306">
        <f>Global!B51</f>
        <v>0.16666666666666666</v>
      </c>
      <c r="C51" s="289">
        <f>Global!C51</f>
        <v>14</v>
      </c>
      <c r="D51" s="290" t="str">
        <f>Global!D51</f>
        <v>Suiza (Switzerland)</v>
      </c>
      <c r="E51" s="291">
        <v>1</v>
      </c>
      <c r="F51" s="292" t="s">
        <v>4</v>
      </c>
      <c r="G51" s="291">
        <v>0</v>
      </c>
      <c r="H51" s="293" t="str">
        <f>Global!H51</f>
        <v>Camerún (Cameroon)</v>
      </c>
      <c r="I51" s="283" t="str">
        <f t="shared" si="13"/>
        <v>L</v>
      </c>
      <c r="J51" s="284"/>
      <c r="K51" s="285">
        <f>IF(Global!E51="","",Global!E51)</f>
        <v>1</v>
      </c>
      <c r="L51" s="285">
        <f>IF(Global!G51="","",Global!G51)</f>
        <v>0</v>
      </c>
      <c r="M51" s="296" t="str">
        <f t="shared" si="1"/>
        <v>L</v>
      </c>
      <c r="N51" s="287">
        <f t="shared" si="14"/>
        <v>3</v>
      </c>
      <c r="O51" s="166"/>
      <c r="P51" s="166"/>
      <c r="Q51" s="166"/>
      <c r="R51" s="166"/>
      <c r="S51" s="166"/>
    </row>
    <row r="52" spans="1:19" s="158" customFormat="1" ht="30.95" customHeight="1" thickBot="1" x14ac:dyDescent="0.25">
      <c r="A52" s="276">
        <f>Global!A52</f>
        <v>44893</v>
      </c>
      <c r="B52" s="306">
        <f>Global!B52</f>
        <v>0.41666666666666669</v>
      </c>
      <c r="C52" s="289">
        <f>Global!C52</f>
        <v>29</v>
      </c>
      <c r="D52" s="290" t="str">
        <f>Global!D52</f>
        <v>Brasil (Brazil)</v>
      </c>
      <c r="E52" s="291">
        <v>2</v>
      </c>
      <c r="F52" s="292" t="s">
        <v>4</v>
      </c>
      <c r="G52" s="291">
        <v>1</v>
      </c>
      <c r="H52" s="293" t="str">
        <f>Global!H52</f>
        <v>Suiza (Switzerland)</v>
      </c>
      <c r="I52" s="283" t="str">
        <f t="shared" si="13"/>
        <v>L</v>
      </c>
      <c r="J52" s="284"/>
      <c r="K52" s="285">
        <f>IF(Global!E52="","",Global!E52)</f>
        <v>1</v>
      </c>
      <c r="L52" s="285">
        <f>IF(Global!G52="","",Global!G52)</f>
        <v>0</v>
      </c>
      <c r="M52" s="296" t="str">
        <f t="shared" si="1"/>
        <v>L</v>
      </c>
      <c r="N52" s="287">
        <f t="shared" si="14"/>
        <v>2</v>
      </c>
      <c r="O52" s="166"/>
      <c r="P52" s="166"/>
      <c r="Q52" s="166"/>
      <c r="R52" s="166"/>
      <c r="S52" s="166"/>
    </row>
    <row r="53" spans="1:19" s="158" customFormat="1" ht="30.95" customHeight="1" thickBot="1" x14ac:dyDescent="0.25">
      <c r="A53" s="276">
        <f>Global!A53</f>
        <v>44893</v>
      </c>
      <c r="B53" s="306">
        <f>Global!B53</f>
        <v>0.16666666666666666</v>
      </c>
      <c r="C53" s="289">
        <f>Global!C53</f>
        <v>30</v>
      </c>
      <c r="D53" s="290" t="str">
        <f>Global!D53</f>
        <v>Camerún (Cameroon)</v>
      </c>
      <c r="E53" s="291">
        <v>0</v>
      </c>
      <c r="F53" s="292" t="s">
        <v>4</v>
      </c>
      <c r="G53" s="291">
        <v>1</v>
      </c>
      <c r="H53" s="293" t="str">
        <f>Global!H53</f>
        <v>Serbia</v>
      </c>
      <c r="I53" s="283" t="str">
        <f t="shared" si="13"/>
        <v>V</v>
      </c>
      <c r="J53" s="284"/>
      <c r="K53" s="285">
        <f>IF(Global!E53="","",Global!E53)</f>
        <v>3</v>
      </c>
      <c r="L53" s="285">
        <f>IF(Global!G53="","",Global!G53)</f>
        <v>3</v>
      </c>
      <c r="M53" s="296" t="str">
        <f t="shared" si="1"/>
        <v>E</v>
      </c>
      <c r="N53" s="287">
        <f t="shared" si="14"/>
        <v>0</v>
      </c>
      <c r="O53" s="166"/>
      <c r="P53" s="166"/>
      <c r="Q53" s="166"/>
      <c r="R53" s="166"/>
      <c r="S53" s="166"/>
    </row>
    <row r="54" spans="1:19" s="158" customFormat="1" ht="30.95" customHeight="1" thickBot="1" x14ac:dyDescent="0.25">
      <c r="A54" s="276">
        <f>Global!A54</f>
        <v>44897</v>
      </c>
      <c r="B54" s="306">
        <f>Global!B54</f>
        <v>0.54166666666666663</v>
      </c>
      <c r="C54" s="289">
        <f>Global!C54</f>
        <v>45</v>
      </c>
      <c r="D54" s="290" t="str">
        <f>Global!D54</f>
        <v>Camerún (Cameroon)</v>
      </c>
      <c r="E54" s="291">
        <v>2</v>
      </c>
      <c r="F54" s="292" t="s">
        <v>4</v>
      </c>
      <c r="G54" s="291">
        <v>4</v>
      </c>
      <c r="H54" s="293" t="str">
        <f>Global!H54</f>
        <v>Brasil (Brazil)</v>
      </c>
      <c r="I54" s="283" t="str">
        <f t="shared" si="13"/>
        <v>V</v>
      </c>
      <c r="J54" s="284"/>
      <c r="K54" s="285">
        <f>IF(Global!E54="","",Global!E54)</f>
        <v>1</v>
      </c>
      <c r="L54" s="285">
        <f>IF(Global!G54="","",Global!G54)</f>
        <v>0</v>
      </c>
      <c r="M54" s="296" t="str">
        <f t="shared" si="1"/>
        <v>L</v>
      </c>
      <c r="N54" s="287">
        <f t="shared" si="14"/>
        <v>0</v>
      </c>
      <c r="O54" s="166"/>
      <c r="P54" s="166"/>
      <c r="Q54" s="166"/>
      <c r="R54" s="166"/>
      <c r="S54" s="166"/>
    </row>
    <row r="55" spans="1:19" s="158" customFormat="1" ht="30.95" customHeight="1" thickBot="1" x14ac:dyDescent="0.25">
      <c r="A55" s="276">
        <f>Global!A55</f>
        <v>44897</v>
      </c>
      <c r="B55" s="306">
        <f>Global!B55</f>
        <v>0.54166666666666663</v>
      </c>
      <c r="C55" s="289">
        <f>Global!C55</f>
        <v>46</v>
      </c>
      <c r="D55" s="290" t="str">
        <f>Global!D55</f>
        <v>Serbia</v>
      </c>
      <c r="E55" s="291">
        <v>1</v>
      </c>
      <c r="F55" s="292" t="s">
        <v>4</v>
      </c>
      <c r="G55" s="291">
        <v>3</v>
      </c>
      <c r="H55" s="293" t="str">
        <f>Global!H55</f>
        <v>Suiza (Switzerland)</v>
      </c>
      <c r="I55" s="283" t="str">
        <f t="shared" si="13"/>
        <v>V</v>
      </c>
      <c r="J55" s="284"/>
      <c r="K55" s="285">
        <f>IF(Global!E55="","",Global!E55)</f>
        <v>2</v>
      </c>
      <c r="L55" s="285">
        <f>IF(Global!G55="","",Global!G55)</f>
        <v>3</v>
      </c>
      <c r="M55" s="296" t="str">
        <f t="shared" si="1"/>
        <v>V</v>
      </c>
      <c r="N55" s="287">
        <f t="shared" si="14"/>
        <v>1</v>
      </c>
      <c r="O55" s="166"/>
      <c r="P55" s="166"/>
      <c r="Q55" s="166"/>
      <c r="R55" s="166"/>
      <c r="S55" s="166"/>
    </row>
    <row r="56" spans="1:19" s="158" customFormat="1" ht="17.25" customHeight="1" thickBot="1" x14ac:dyDescent="0.25">
      <c r="A56" s="297" t="str">
        <f>Global!A56</f>
        <v>GRUPO H (Group H)</v>
      </c>
      <c r="B56" s="298"/>
      <c r="C56" s="299"/>
      <c r="D56" s="298"/>
      <c r="E56" s="300"/>
      <c r="F56" s="298"/>
      <c r="G56" s="300"/>
      <c r="H56" s="298"/>
      <c r="I56" s="301"/>
      <c r="J56" s="117"/>
      <c r="K56" s="302"/>
      <c r="L56" s="302"/>
      <c r="M56" s="303" t="str">
        <f t="shared" si="1"/>
        <v/>
      </c>
      <c r="N56" s="304"/>
      <c r="O56" s="166"/>
      <c r="P56" s="166"/>
      <c r="Q56" s="166"/>
      <c r="R56" s="166"/>
      <c r="S56" s="166"/>
    </row>
    <row r="57" spans="1:19" s="158" customFormat="1" ht="30.95" customHeight="1" thickBot="1" x14ac:dyDescent="0.25">
      <c r="A57" s="276">
        <f>Global!A57</f>
        <v>44889</v>
      </c>
      <c r="B57" s="305">
        <f>Global!B57</f>
        <v>0.41666666666666669</v>
      </c>
      <c r="C57" s="278">
        <f>Global!C57</f>
        <v>15</v>
      </c>
      <c r="D57" s="279" t="str">
        <f>Global!D57</f>
        <v>Portugal</v>
      </c>
      <c r="E57" s="280">
        <v>1</v>
      </c>
      <c r="F57" s="281" t="s">
        <v>4</v>
      </c>
      <c r="G57" s="280">
        <v>1</v>
      </c>
      <c r="H57" s="282" t="str">
        <f>Global!H57</f>
        <v>Ghana</v>
      </c>
      <c r="I57" s="283" t="str">
        <f t="shared" ref="I57:I62" si="15">IF(OR(E57="",G57=""),"",IF(E57&gt;G57,"L",IF(G57&gt;E57,"V","E")))</f>
        <v>E</v>
      </c>
      <c r="J57" s="284"/>
      <c r="K57" s="285">
        <f>IF(Global!E57="","",Global!E57)</f>
        <v>3</v>
      </c>
      <c r="L57" s="285">
        <f>IF(Global!G57="","",Global!G57)</f>
        <v>2</v>
      </c>
      <c r="M57" s="296" t="str">
        <f t="shared" si="1"/>
        <v>L</v>
      </c>
      <c r="N57" s="287">
        <f t="shared" ref="N57:N62" si="16">IF(M57="","",IF(AND(E57=K57,L57=G57),GPOSPuntosPorMarcador,0)+IF(M57=I57,GPOSPuntosPorGanador,0)+IF(E57-G57=K57-L57,GPOSPuntosPorDiferencia,0))</f>
        <v>0</v>
      </c>
      <c r="O57" s="166"/>
      <c r="P57" s="166"/>
      <c r="Q57" s="166"/>
      <c r="R57" s="166"/>
      <c r="S57" s="166"/>
    </row>
    <row r="58" spans="1:19" s="158" customFormat="1" ht="30.95" customHeight="1" thickBot="1" x14ac:dyDescent="0.25">
      <c r="A58" s="276">
        <f>Global!A58</f>
        <v>44889</v>
      </c>
      <c r="B58" s="306">
        <f>Global!B58</f>
        <v>0.29166666666666669</v>
      </c>
      <c r="C58" s="289">
        <f>Global!C58</f>
        <v>16</v>
      </c>
      <c r="D58" s="290" t="str">
        <f>Global!D58</f>
        <v>Uruguay</v>
      </c>
      <c r="E58" s="280">
        <v>1</v>
      </c>
      <c r="F58" s="292" t="s">
        <v>4</v>
      </c>
      <c r="G58" s="291">
        <v>3</v>
      </c>
      <c r="H58" s="293" t="str">
        <f>Global!H58</f>
        <v>Corea del Sur (S. Korea)</v>
      </c>
      <c r="I58" s="283" t="str">
        <f t="shared" si="15"/>
        <v>V</v>
      </c>
      <c r="J58" s="284"/>
      <c r="K58" s="285">
        <f>IF(Global!E58="","",Global!E58)</f>
        <v>0</v>
      </c>
      <c r="L58" s="285">
        <f>IF(Global!G58="","",Global!G58)</f>
        <v>0</v>
      </c>
      <c r="M58" s="296" t="str">
        <f t="shared" si="1"/>
        <v>E</v>
      </c>
      <c r="N58" s="287">
        <f t="shared" si="16"/>
        <v>0</v>
      </c>
      <c r="O58" s="166"/>
      <c r="P58" s="166"/>
      <c r="Q58" s="166"/>
      <c r="R58" s="166"/>
      <c r="S58" s="166"/>
    </row>
    <row r="59" spans="1:19" s="158" customFormat="1" ht="30.95" customHeight="1" thickBot="1" x14ac:dyDescent="0.25">
      <c r="A59" s="276">
        <f>Global!A59</f>
        <v>44893</v>
      </c>
      <c r="B59" s="306">
        <f>Global!B59</f>
        <v>0.54166666666666663</v>
      </c>
      <c r="C59" s="289">
        <f>Global!C59</f>
        <v>31</v>
      </c>
      <c r="D59" s="290" t="str">
        <f>Global!D59</f>
        <v>Portugal</v>
      </c>
      <c r="E59" s="291">
        <v>0</v>
      </c>
      <c r="F59" s="292" t="s">
        <v>4</v>
      </c>
      <c r="G59" s="291">
        <v>1</v>
      </c>
      <c r="H59" s="293" t="str">
        <f>Global!H59</f>
        <v>Uruguay</v>
      </c>
      <c r="I59" s="283" t="str">
        <f t="shared" si="15"/>
        <v>V</v>
      </c>
      <c r="J59" s="284"/>
      <c r="K59" s="285">
        <f>IF(Global!E59="","",Global!E59)</f>
        <v>2</v>
      </c>
      <c r="L59" s="285">
        <f>IF(Global!G59="","",Global!G59)</f>
        <v>0</v>
      </c>
      <c r="M59" s="296" t="str">
        <f t="shared" si="1"/>
        <v>L</v>
      </c>
      <c r="N59" s="287">
        <f t="shared" si="16"/>
        <v>0</v>
      </c>
      <c r="O59" s="166"/>
      <c r="P59" s="166"/>
      <c r="Q59" s="166"/>
      <c r="R59" s="166"/>
      <c r="S59" s="166"/>
    </row>
    <row r="60" spans="1:19" s="158" customFormat="1" ht="30.95" customHeight="1" thickBot="1" x14ac:dyDescent="0.25">
      <c r="A60" s="276">
        <f>Global!A60</f>
        <v>44893</v>
      </c>
      <c r="B60" s="306">
        <f>Global!B60</f>
        <v>0.29166666666666669</v>
      </c>
      <c r="C60" s="289">
        <f>Global!C60</f>
        <v>32</v>
      </c>
      <c r="D60" s="290" t="str">
        <f>Global!D60</f>
        <v>Corea del Sur (S. Korea)</v>
      </c>
      <c r="E60" s="280">
        <v>1</v>
      </c>
      <c r="F60" s="292" t="s">
        <v>4</v>
      </c>
      <c r="G60" s="291">
        <v>1</v>
      </c>
      <c r="H60" s="293" t="str">
        <f>Global!H60</f>
        <v>Ghana</v>
      </c>
      <c r="I60" s="283" t="str">
        <f t="shared" si="15"/>
        <v>E</v>
      </c>
      <c r="J60" s="284"/>
      <c r="K60" s="285">
        <f>IF(Global!E60="","",Global!E60)</f>
        <v>2</v>
      </c>
      <c r="L60" s="285">
        <f>IF(Global!G60="","",Global!G60)</f>
        <v>3</v>
      </c>
      <c r="M60" s="296" t="str">
        <f t="shared" si="1"/>
        <v>V</v>
      </c>
      <c r="N60" s="287">
        <f t="shared" si="16"/>
        <v>0</v>
      </c>
      <c r="O60" s="166"/>
      <c r="P60" s="166"/>
      <c r="Q60" s="166"/>
      <c r="R60" s="166"/>
      <c r="S60" s="166"/>
    </row>
    <row r="61" spans="1:19" s="158" customFormat="1" ht="30.95" customHeight="1" thickBot="1" x14ac:dyDescent="0.25">
      <c r="A61" s="276">
        <f>Global!A61</f>
        <v>44897</v>
      </c>
      <c r="B61" s="306">
        <f>Global!B61</f>
        <v>0.375</v>
      </c>
      <c r="C61" s="289">
        <f>Global!C61</f>
        <v>47</v>
      </c>
      <c r="D61" s="290" t="str">
        <f>Global!D61</f>
        <v>Corea del Sur (S. Korea)</v>
      </c>
      <c r="E61" s="291">
        <v>0</v>
      </c>
      <c r="F61" s="292" t="s">
        <v>4</v>
      </c>
      <c r="G61" s="291">
        <v>1</v>
      </c>
      <c r="H61" s="293" t="str">
        <f>Global!H61</f>
        <v>Portugal</v>
      </c>
      <c r="I61" s="283" t="str">
        <f t="shared" si="15"/>
        <v>V</v>
      </c>
      <c r="J61" s="284"/>
      <c r="K61" s="285">
        <f>IF(Global!E61="","",Global!E61)</f>
        <v>2</v>
      </c>
      <c r="L61" s="285">
        <f>IF(Global!G61="","",Global!G61)</f>
        <v>1</v>
      </c>
      <c r="M61" s="296" t="str">
        <f t="shared" si="1"/>
        <v>L</v>
      </c>
      <c r="N61" s="287">
        <f t="shared" si="16"/>
        <v>0</v>
      </c>
      <c r="O61" s="166"/>
      <c r="P61" s="166"/>
      <c r="Q61" s="166"/>
      <c r="R61" s="166"/>
      <c r="S61" s="166"/>
    </row>
    <row r="62" spans="1:19" s="158" customFormat="1" ht="30.95" customHeight="1" thickBot="1" x14ac:dyDescent="0.25">
      <c r="A62" s="276">
        <f>Global!A62</f>
        <v>44897</v>
      </c>
      <c r="B62" s="306">
        <f>Global!B62</f>
        <v>0.375</v>
      </c>
      <c r="C62" s="289">
        <f>Global!C62</f>
        <v>48</v>
      </c>
      <c r="D62" s="290" t="str">
        <f>Global!D62</f>
        <v>Ghana</v>
      </c>
      <c r="E62" s="291">
        <v>0</v>
      </c>
      <c r="F62" s="292" t="s">
        <v>4</v>
      </c>
      <c r="G62" s="291">
        <v>0</v>
      </c>
      <c r="H62" s="293" t="str">
        <f>Global!H62</f>
        <v>Uruguay</v>
      </c>
      <c r="I62" s="283" t="str">
        <f t="shared" si="15"/>
        <v>E</v>
      </c>
      <c r="J62" s="284"/>
      <c r="K62" s="285">
        <f>IF(Global!E62="","",Global!E62)</f>
        <v>0</v>
      </c>
      <c r="L62" s="285">
        <f>IF(Global!G62="","",Global!G62)</f>
        <v>2</v>
      </c>
      <c r="M62" s="296" t="str">
        <f t="shared" si="1"/>
        <v>V</v>
      </c>
      <c r="N62" s="287">
        <f t="shared" si="16"/>
        <v>0</v>
      </c>
      <c r="O62" s="166"/>
      <c r="P62" s="166"/>
      <c r="Q62" s="166"/>
      <c r="R62" s="166"/>
      <c r="S62" s="166"/>
    </row>
    <row r="63" spans="1:19" s="158" customFormat="1" ht="17.25" customHeight="1" thickBot="1" x14ac:dyDescent="0.25">
      <c r="A63" s="297" t="str">
        <f>Global!A63</f>
        <v>OCTAVOS DE FINAL (Round of 16)</v>
      </c>
      <c r="B63" s="312"/>
      <c r="C63" s="313"/>
      <c r="D63" s="298"/>
      <c r="E63" s="300"/>
      <c r="F63" s="298"/>
      <c r="G63" s="300"/>
      <c r="H63" s="298"/>
      <c r="I63" s="301"/>
      <c r="J63" s="117"/>
      <c r="K63" s="302"/>
      <c r="L63" s="302"/>
      <c r="M63" s="303" t="str">
        <f t="shared" si="1"/>
        <v/>
      </c>
      <c r="N63" s="304"/>
      <c r="O63" s="166"/>
      <c r="P63" s="166"/>
      <c r="Q63" s="166"/>
      <c r="R63" s="166"/>
      <c r="S63" s="166"/>
    </row>
    <row r="64" spans="1:19" s="158" customFormat="1" ht="30.95" customHeight="1" thickBot="1" x14ac:dyDescent="0.25">
      <c r="A64" s="276">
        <f>Global!A64</f>
        <v>44898</v>
      </c>
      <c r="B64" s="305">
        <f>Global!B64</f>
        <v>0.375</v>
      </c>
      <c r="C64" s="278">
        <f>Global!C64</f>
        <v>49</v>
      </c>
      <c r="D64" s="281" t="str">
        <f>Global!D64</f>
        <v>Holanda (Holland)</v>
      </c>
      <c r="E64" s="280">
        <v>2</v>
      </c>
      <c r="F64" s="281" t="s">
        <v>4</v>
      </c>
      <c r="G64" s="280">
        <v>0</v>
      </c>
      <c r="H64" s="314" t="str">
        <f>Global!H64</f>
        <v>Estados Unidos (USA)</v>
      </c>
      <c r="I64" s="283" t="str">
        <f t="shared" ref="I64:I71" si="17">IF(OR(E64="",G64=""),"",IF(E64&gt;G64,"L",IF(G64&gt;E64,"V","E")))</f>
        <v>L</v>
      </c>
      <c r="J64" s="284"/>
      <c r="K64" s="285">
        <f>IF(Global!E64="","",Global!E64)</f>
        <v>3</v>
      </c>
      <c r="L64" s="285">
        <f>IF(Global!G64="","",Global!G64)</f>
        <v>1</v>
      </c>
      <c r="M64" s="296" t="str">
        <f t="shared" si="1"/>
        <v>L</v>
      </c>
      <c r="N64" s="287">
        <f t="shared" ref="N64:N71" si="18">IF(M64="","",IF(AND(E64=K64,L64=G64),OCTPuntosPorMarcador,0)+IF(M64=I64,OCTPuntosPorGanador,0)+IF(E64-G64=K64-L64,OCTPuntosPorDiferencia,0))</f>
        <v>4</v>
      </c>
      <c r="O64" s="166"/>
      <c r="P64" s="166"/>
      <c r="Q64" s="166"/>
      <c r="R64" s="166"/>
      <c r="S64" s="166"/>
    </row>
    <row r="65" spans="1:19" s="158" customFormat="1" ht="30.95" customHeight="1" thickBot="1" x14ac:dyDescent="0.25">
      <c r="A65" s="276">
        <f>Global!A65</f>
        <v>44898</v>
      </c>
      <c r="B65" s="306">
        <f>Global!B65</f>
        <v>0.54166666666666663</v>
      </c>
      <c r="C65" s="289">
        <f>Global!C65</f>
        <v>50</v>
      </c>
      <c r="D65" s="292" t="str">
        <f>Global!D65</f>
        <v>Argentina</v>
      </c>
      <c r="E65" s="291">
        <v>3</v>
      </c>
      <c r="F65" s="292" t="s">
        <v>4</v>
      </c>
      <c r="G65" s="291">
        <v>0</v>
      </c>
      <c r="H65" s="315" t="str">
        <f>Global!H65</f>
        <v>Australia</v>
      </c>
      <c r="I65" s="283" t="str">
        <f t="shared" si="17"/>
        <v>L</v>
      </c>
      <c r="J65" s="284"/>
      <c r="K65" s="285">
        <f>IF(Global!E65="","",Global!E65)</f>
        <v>2</v>
      </c>
      <c r="L65" s="285">
        <f>IF(Global!G65="","",Global!G65)</f>
        <v>1</v>
      </c>
      <c r="M65" s="296" t="str">
        <f t="shared" si="1"/>
        <v>L</v>
      </c>
      <c r="N65" s="287">
        <f t="shared" si="18"/>
        <v>3</v>
      </c>
      <c r="O65" s="166"/>
      <c r="P65" s="166"/>
      <c r="Q65" s="166"/>
      <c r="R65" s="166"/>
      <c r="S65" s="166"/>
    </row>
    <row r="66" spans="1:19" s="158" customFormat="1" ht="30.95" customHeight="1" thickBot="1" x14ac:dyDescent="0.25">
      <c r="A66" s="276">
        <f>Global!A66</f>
        <v>44899</v>
      </c>
      <c r="B66" s="306">
        <f>Global!B66</f>
        <v>0.375</v>
      </c>
      <c r="C66" s="289">
        <f>Global!C66</f>
        <v>51</v>
      </c>
      <c r="D66" s="292" t="str">
        <f>Global!D66</f>
        <v>Francia (France)</v>
      </c>
      <c r="E66" s="291">
        <v>2</v>
      </c>
      <c r="F66" s="292" t="s">
        <v>4</v>
      </c>
      <c r="G66" s="291">
        <v>1</v>
      </c>
      <c r="H66" s="315" t="str">
        <f>Global!H66</f>
        <v>Polonia (Poland)</v>
      </c>
      <c r="I66" s="283" t="str">
        <f t="shared" si="17"/>
        <v>L</v>
      </c>
      <c r="J66" s="284"/>
      <c r="K66" s="285">
        <f>IF(Global!E66="","",Global!E66)</f>
        <v>3</v>
      </c>
      <c r="L66" s="285">
        <f>IF(Global!G66="","",Global!G66)</f>
        <v>1</v>
      </c>
      <c r="M66" s="296" t="str">
        <f t="shared" si="1"/>
        <v>L</v>
      </c>
      <c r="N66" s="287">
        <f t="shared" si="18"/>
        <v>3</v>
      </c>
      <c r="O66" s="166"/>
      <c r="P66" s="166"/>
      <c r="Q66" s="166"/>
      <c r="R66" s="166"/>
      <c r="S66" s="166"/>
    </row>
    <row r="67" spans="1:19" s="158" customFormat="1" ht="30.95" customHeight="1" thickBot="1" x14ac:dyDescent="0.25">
      <c r="A67" s="276">
        <f>Global!A67</f>
        <v>44899</v>
      </c>
      <c r="B67" s="306">
        <f>Global!B67</f>
        <v>0.54166666666666663</v>
      </c>
      <c r="C67" s="289">
        <f>Global!C67</f>
        <v>52</v>
      </c>
      <c r="D67" s="292" t="str">
        <f>Global!D67</f>
        <v>Inglaterra (England)</v>
      </c>
      <c r="E67" s="291">
        <v>2</v>
      </c>
      <c r="F67" s="292" t="s">
        <v>4</v>
      </c>
      <c r="G67" s="291">
        <v>0</v>
      </c>
      <c r="H67" s="315" t="str">
        <f>Global!H67</f>
        <v>Senegal</v>
      </c>
      <c r="I67" s="283" t="str">
        <f t="shared" si="17"/>
        <v>L</v>
      </c>
      <c r="J67" s="284"/>
      <c r="K67" s="285">
        <f>IF(Global!E67="","",Global!E67)</f>
        <v>3</v>
      </c>
      <c r="L67" s="285">
        <f>IF(Global!G67="","",Global!G67)</f>
        <v>0</v>
      </c>
      <c r="M67" s="296" t="str">
        <f t="shared" si="1"/>
        <v>L</v>
      </c>
      <c r="N67" s="287">
        <f t="shared" si="18"/>
        <v>3</v>
      </c>
      <c r="O67" s="166"/>
      <c r="P67" s="166"/>
      <c r="Q67" s="166"/>
      <c r="R67" s="166"/>
      <c r="S67" s="166"/>
    </row>
    <row r="68" spans="1:19" s="158" customFormat="1" ht="30.95" customHeight="1" thickBot="1" x14ac:dyDescent="0.25">
      <c r="A68" s="276">
        <f>Global!A68</f>
        <v>44900</v>
      </c>
      <c r="B68" s="306">
        <f>Global!B68</f>
        <v>0.375</v>
      </c>
      <c r="C68" s="289">
        <f>Global!C68</f>
        <v>53</v>
      </c>
      <c r="D68" s="292" t="str">
        <f>Global!D68</f>
        <v>Japón (Japan)</v>
      </c>
      <c r="E68" s="291">
        <v>1</v>
      </c>
      <c r="F68" s="292" t="s">
        <v>4</v>
      </c>
      <c r="G68" s="291">
        <v>0</v>
      </c>
      <c r="H68" s="315" t="str">
        <f>Global!H68</f>
        <v>Croacia</v>
      </c>
      <c r="I68" s="283" t="str">
        <f t="shared" si="17"/>
        <v>L</v>
      </c>
      <c r="J68" s="284"/>
      <c r="K68" s="285">
        <f>IF(Global!E68="","",Global!E68)</f>
        <v>1</v>
      </c>
      <c r="L68" s="285">
        <f>IF(Global!G68="","",Global!G68)</f>
        <v>1</v>
      </c>
      <c r="M68" s="296" t="str">
        <f t="shared" si="1"/>
        <v>E</v>
      </c>
      <c r="N68" s="287">
        <f t="shared" si="18"/>
        <v>0</v>
      </c>
      <c r="O68" s="166"/>
      <c r="P68" s="166"/>
      <c r="Q68" s="166"/>
      <c r="R68" s="166"/>
      <c r="S68" s="166"/>
    </row>
    <row r="69" spans="1:19" s="158" customFormat="1" ht="30.95" customHeight="1" thickBot="1" x14ac:dyDescent="0.25">
      <c r="A69" s="276">
        <f>Global!A69</f>
        <v>44900</v>
      </c>
      <c r="B69" s="306">
        <f>Global!B69</f>
        <v>0.54166666666666663</v>
      </c>
      <c r="C69" s="289">
        <f>Global!C69</f>
        <v>54</v>
      </c>
      <c r="D69" s="292" t="str">
        <f>Global!D69</f>
        <v>Brasil (Brazil)</v>
      </c>
      <c r="E69" s="291">
        <v>3</v>
      </c>
      <c r="F69" s="292" t="s">
        <v>4</v>
      </c>
      <c r="G69" s="291">
        <v>1</v>
      </c>
      <c r="H69" s="315" t="str">
        <f>Global!H69</f>
        <v>Corea del Sur (S. Korea)</v>
      </c>
      <c r="I69" s="283" t="str">
        <f t="shared" si="17"/>
        <v>L</v>
      </c>
      <c r="J69" s="284"/>
      <c r="K69" s="285">
        <f>IF(Global!E69="","",Global!E69)</f>
        <v>4</v>
      </c>
      <c r="L69" s="285">
        <f>IF(Global!G69="","",Global!G69)</f>
        <v>1</v>
      </c>
      <c r="M69" s="296" t="str">
        <f t="shared" si="1"/>
        <v>L</v>
      </c>
      <c r="N69" s="287">
        <f t="shared" si="18"/>
        <v>3</v>
      </c>
      <c r="O69" s="166"/>
      <c r="P69" s="166"/>
      <c r="Q69" s="166"/>
      <c r="R69" s="166"/>
      <c r="S69" s="166"/>
    </row>
    <row r="70" spans="1:19" s="158" customFormat="1" ht="30.95" customHeight="1" thickBot="1" x14ac:dyDescent="0.25">
      <c r="A70" s="276">
        <f>Global!A70</f>
        <v>44901</v>
      </c>
      <c r="B70" s="306">
        <f>Global!B70</f>
        <v>0.375</v>
      </c>
      <c r="C70" s="289">
        <f>Global!C70</f>
        <v>55</v>
      </c>
      <c r="D70" s="292" t="str">
        <f>Global!D70</f>
        <v>Marruecos (Morocco)</v>
      </c>
      <c r="E70" s="291">
        <v>1</v>
      </c>
      <c r="F70" s="292" t="s">
        <v>4</v>
      </c>
      <c r="G70" s="291">
        <v>0</v>
      </c>
      <c r="H70" s="315" t="str">
        <f>Global!H70</f>
        <v>España (Spain)</v>
      </c>
      <c r="I70" s="283" t="str">
        <f t="shared" si="17"/>
        <v>L</v>
      </c>
      <c r="J70" s="284"/>
      <c r="K70" s="285">
        <f>IF(Global!E70="","",Global!E70)</f>
        <v>0</v>
      </c>
      <c r="L70" s="285">
        <f>IF(Global!G70="","",Global!G70)</f>
        <v>0</v>
      </c>
      <c r="M70" s="296" t="str">
        <f t="shared" si="1"/>
        <v>E</v>
      </c>
      <c r="N70" s="287">
        <f t="shared" si="18"/>
        <v>0</v>
      </c>
      <c r="O70" s="166"/>
      <c r="P70" s="166"/>
      <c r="Q70" s="166"/>
      <c r="R70" s="166"/>
      <c r="S70" s="166"/>
    </row>
    <row r="71" spans="1:19" s="158" customFormat="1" ht="30.95" customHeight="1" thickBot="1" x14ac:dyDescent="0.25">
      <c r="A71" s="276">
        <f>Global!A71</f>
        <v>44901</v>
      </c>
      <c r="B71" s="306">
        <f>Global!B71</f>
        <v>0.54166666666666663</v>
      </c>
      <c r="C71" s="289">
        <f>Global!C71</f>
        <v>56</v>
      </c>
      <c r="D71" s="292" t="str">
        <f>Global!D71</f>
        <v>Portugal</v>
      </c>
      <c r="E71" s="291">
        <v>2</v>
      </c>
      <c r="F71" s="292" t="s">
        <v>4</v>
      </c>
      <c r="G71" s="291">
        <v>4</v>
      </c>
      <c r="H71" s="315" t="str">
        <f>Global!H71</f>
        <v>Suiza (Switzerland)</v>
      </c>
      <c r="I71" s="283" t="str">
        <f t="shared" si="17"/>
        <v>V</v>
      </c>
      <c r="J71" s="284"/>
      <c r="K71" s="285">
        <f>IF(Global!E71="","",Global!E71)</f>
        <v>6</v>
      </c>
      <c r="L71" s="285">
        <f>IF(Global!G71="","",Global!G71)</f>
        <v>1</v>
      </c>
      <c r="M71" s="296" t="str">
        <f t="shared" si="1"/>
        <v>L</v>
      </c>
      <c r="N71" s="287">
        <f t="shared" si="18"/>
        <v>0</v>
      </c>
      <c r="O71" s="166"/>
      <c r="P71" s="166"/>
      <c r="Q71" s="166"/>
      <c r="R71" s="166"/>
      <c r="S71" s="166"/>
    </row>
    <row r="72" spans="1:19" s="158" customFormat="1" ht="17.25" customHeight="1" thickBot="1" x14ac:dyDescent="0.25">
      <c r="A72" s="297" t="str">
        <f>Global!A72</f>
        <v>CUARTOS DE FINAL (Quarterfinals)</v>
      </c>
      <c r="B72" s="312"/>
      <c r="C72" s="313"/>
      <c r="D72" s="298"/>
      <c r="E72" s="300"/>
      <c r="F72" s="298"/>
      <c r="G72" s="300" t="s">
        <v>73</v>
      </c>
      <c r="H72" s="298"/>
      <c r="I72" s="301"/>
      <c r="J72" s="117"/>
      <c r="K72" s="302"/>
      <c r="L72" s="302"/>
      <c r="M72" s="303" t="str">
        <f t="shared" ref="M72:M83" si="19">IF(OR(K72="",L72=""),"",IF(K72&gt;L72,"L",IF(L72&gt;K72,"V","E")))</f>
        <v/>
      </c>
      <c r="N72" s="304"/>
      <c r="O72" s="166"/>
      <c r="P72" s="166"/>
      <c r="Q72" s="166"/>
      <c r="R72" s="166"/>
      <c r="S72" s="166"/>
    </row>
    <row r="73" spans="1:19" s="158" customFormat="1" ht="30.95" customHeight="1" thickBot="1" x14ac:dyDescent="0.25">
      <c r="A73" s="276">
        <f>Global!A73</f>
        <v>44904</v>
      </c>
      <c r="B73" s="305">
        <f>Global!B73</f>
        <v>0.375</v>
      </c>
      <c r="C73" s="278">
        <f>Global!C73</f>
        <v>57</v>
      </c>
      <c r="D73" s="292" t="str">
        <f>Global!D73</f>
        <v>Croacia</v>
      </c>
      <c r="E73" s="280">
        <v>1</v>
      </c>
      <c r="F73" s="281" t="s">
        <v>4</v>
      </c>
      <c r="G73" s="280">
        <v>3</v>
      </c>
      <c r="H73" s="315" t="str">
        <f>Global!H73</f>
        <v>Brasil (Brazil)</v>
      </c>
      <c r="I73" s="283" t="str">
        <f>IF(OR(E73="",G73=""),"",IF(E73&gt;G73,"L",IF(G73&gt;E73,"V","E")))</f>
        <v>V</v>
      </c>
      <c r="J73" s="284"/>
      <c r="K73" s="285">
        <f>IF(Global!E73="","",Global!E73)</f>
        <v>0</v>
      </c>
      <c r="L73" s="285">
        <f>IF(Global!G73="","",Global!G73)</f>
        <v>0</v>
      </c>
      <c r="M73" s="296" t="str">
        <f t="shared" si="19"/>
        <v>E</v>
      </c>
      <c r="N73" s="287">
        <f>IF(M73="","",IF(AND(E73=K73,L73=G73),CTOSPuntosPorMarcador,0)+IF(M73=I73,CTOSPuntosPorGanador,0)+IF(E73-G73=K73-L73,CTOSPuntosPorDiferencia,0))</f>
        <v>0</v>
      </c>
      <c r="O73" s="166"/>
      <c r="P73" s="166"/>
      <c r="Q73" s="166"/>
      <c r="R73" s="166"/>
      <c r="S73" s="166"/>
    </row>
    <row r="74" spans="1:19" s="158" customFormat="1" ht="30.95" customHeight="1" thickBot="1" x14ac:dyDescent="0.25">
      <c r="A74" s="276">
        <f>Global!A74</f>
        <v>44904</v>
      </c>
      <c r="B74" s="306">
        <f>Global!B74</f>
        <v>0.54166666666666663</v>
      </c>
      <c r="C74" s="289">
        <f>Global!C74</f>
        <v>58</v>
      </c>
      <c r="D74" s="292" t="str">
        <f>Global!D74</f>
        <v>Holanda (Holland)</v>
      </c>
      <c r="E74" s="291">
        <v>0</v>
      </c>
      <c r="F74" s="292" t="s">
        <v>4</v>
      </c>
      <c r="G74" s="280">
        <v>3</v>
      </c>
      <c r="H74" s="315" t="str">
        <f>Global!H74</f>
        <v>Argentina</v>
      </c>
      <c r="I74" s="283" t="str">
        <f>IF(OR(E74="",G74=""),"",IF(E74&gt;G74,"L",IF(G74&gt;E74,"V","E")))</f>
        <v>V</v>
      </c>
      <c r="J74" s="284"/>
      <c r="K74" s="285">
        <f>IF(Global!E74="","",Global!E74)</f>
        <v>2</v>
      </c>
      <c r="L74" s="285">
        <f>IF(Global!G74="","",Global!G74)</f>
        <v>2</v>
      </c>
      <c r="M74" s="296" t="str">
        <f t="shared" si="19"/>
        <v>E</v>
      </c>
      <c r="N74" s="287">
        <f>IF(M74="","",IF(AND(E74=K74,L74=G74),CTOSPuntosPorMarcador,0)+IF(M74=I74,CTOSPuntosPorGanador,0)+IF(E74-G74=K74-L74,CTOSPuntosPorDiferencia,0))</f>
        <v>0</v>
      </c>
      <c r="O74" s="166"/>
      <c r="P74" s="166"/>
      <c r="Q74" s="166"/>
      <c r="R74" s="166"/>
      <c r="S74" s="166"/>
    </row>
    <row r="75" spans="1:19" s="158" customFormat="1" ht="30.95" customHeight="1" thickBot="1" x14ac:dyDescent="0.25">
      <c r="A75" s="276">
        <f>Global!A75</f>
        <v>44905</v>
      </c>
      <c r="B75" s="306">
        <f>Global!B75</f>
        <v>0.375</v>
      </c>
      <c r="C75" s="289">
        <f>Global!C75</f>
        <v>59</v>
      </c>
      <c r="D75" s="292" t="str">
        <f>Global!D75</f>
        <v>Marruecos (Morocco)</v>
      </c>
      <c r="E75" s="291">
        <v>2</v>
      </c>
      <c r="F75" s="292" t="s">
        <v>4</v>
      </c>
      <c r="G75" s="280">
        <v>0</v>
      </c>
      <c r="H75" s="315" t="str">
        <f>Global!H75</f>
        <v>Portugal</v>
      </c>
      <c r="I75" s="283" t="str">
        <f>IF(OR(E75="",G75=""),"",IF(E75&gt;G75,"L",IF(G75&gt;E75,"V","E")))</f>
        <v>L</v>
      </c>
      <c r="J75" s="284"/>
      <c r="K75" s="285">
        <f>IF(Global!E75="","",Global!E75)</f>
        <v>1</v>
      </c>
      <c r="L75" s="285">
        <f>IF(Global!G75="","",Global!G75)</f>
        <v>0</v>
      </c>
      <c r="M75" s="296" t="str">
        <f t="shared" si="19"/>
        <v>L</v>
      </c>
      <c r="N75" s="287">
        <f>IF(M75="","",IF(AND(E75=K75,L75=G75),CTOSPuntosPorMarcador,0)+IF(M75=I75,CTOSPuntosPorGanador,0)+IF(E75-G75=K75-L75,CTOSPuntosPorDiferencia,0))</f>
        <v>5</v>
      </c>
      <c r="O75" s="166"/>
      <c r="P75" s="166"/>
      <c r="Q75" s="166"/>
      <c r="R75" s="166"/>
      <c r="S75" s="166"/>
    </row>
    <row r="76" spans="1:19" s="158" customFormat="1" ht="30.95" customHeight="1" thickBot="1" x14ac:dyDescent="0.25">
      <c r="A76" s="276">
        <f>Global!A76</f>
        <v>44905</v>
      </c>
      <c r="B76" s="306">
        <f>Global!B76</f>
        <v>0.54166666666666663</v>
      </c>
      <c r="C76" s="289">
        <f>Global!C76</f>
        <v>60</v>
      </c>
      <c r="D76" s="292" t="str">
        <f>Global!D76</f>
        <v>Francia (France)</v>
      </c>
      <c r="E76" s="291">
        <v>1</v>
      </c>
      <c r="F76" s="292" t="s">
        <v>4</v>
      </c>
      <c r="G76" s="280">
        <v>2</v>
      </c>
      <c r="H76" s="315" t="str">
        <f>Global!H76</f>
        <v>Inglaterra (England)</v>
      </c>
      <c r="I76" s="283" t="str">
        <f>IF(OR(E76="",G76=""),"",IF(E76&gt;G76,"L",IF(G76&gt;E76,"V","E")))</f>
        <v>V</v>
      </c>
      <c r="J76" s="284"/>
      <c r="K76" s="285">
        <f>IF(Global!E76="","",Global!E76)</f>
        <v>2</v>
      </c>
      <c r="L76" s="285">
        <f>IF(Global!G76="","",Global!G76)</f>
        <v>1</v>
      </c>
      <c r="M76" s="296" t="str">
        <f t="shared" si="19"/>
        <v>L</v>
      </c>
      <c r="N76" s="287">
        <f>IF(M76="","",IF(AND(E76=K76,L76=G76),CTOSPuntosPorMarcador,0)+IF(M76=I76,CTOSPuntosPorGanador,0)+IF(E76-G76=K76-L76,CTOSPuntosPorDiferencia,0))</f>
        <v>0</v>
      </c>
      <c r="O76" s="166"/>
      <c r="P76" s="166"/>
      <c r="Q76" s="166"/>
      <c r="R76" s="166"/>
      <c r="S76" s="166"/>
    </row>
    <row r="77" spans="1:19" s="158" customFormat="1" ht="17.25" customHeight="1" thickBot="1" x14ac:dyDescent="0.25">
      <c r="A77" s="297" t="str">
        <f>Global!A77</f>
        <v>SEMIFINALES (Semifinals)</v>
      </c>
      <c r="B77" s="298"/>
      <c r="C77" s="299"/>
      <c r="D77" s="298"/>
      <c r="E77" s="300"/>
      <c r="F77" s="298"/>
      <c r="G77" s="300"/>
      <c r="H77" s="298"/>
      <c r="I77" s="301"/>
      <c r="J77" s="117"/>
      <c r="K77" s="302"/>
      <c r="L77" s="302"/>
      <c r="M77" s="303" t="str">
        <f t="shared" si="19"/>
        <v/>
      </c>
      <c r="N77" s="304"/>
      <c r="O77" s="166"/>
      <c r="P77" s="166"/>
      <c r="Q77" s="166"/>
      <c r="R77" s="166"/>
      <c r="S77" s="166"/>
    </row>
    <row r="78" spans="1:19" s="158" customFormat="1" ht="30.95" customHeight="1" thickBot="1" x14ac:dyDescent="0.25">
      <c r="A78" s="276">
        <f>Global!A78</f>
        <v>44908</v>
      </c>
      <c r="B78" s="305">
        <f>Global!B78</f>
        <v>0.54166666666666663</v>
      </c>
      <c r="C78" s="278">
        <f>Global!C78</f>
        <v>61</v>
      </c>
      <c r="D78" s="281" t="str">
        <f>Global!D78</f>
        <v>Croacia</v>
      </c>
      <c r="E78" s="280">
        <v>1</v>
      </c>
      <c r="F78" s="281" t="s">
        <v>4</v>
      </c>
      <c r="G78" s="280">
        <v>3</v>
      </c>
      <c r="H78" s="314" t="str">
        <f>Global!H78</f>
        <v>Argentina</v>
      </c>
      <c r="I78" s="283" t="str">
        <f>IF(OR(E78="",G78=""),"",IF(E78&gt;G78,"L",IF(G78&gt;E78,"V","E")))</f>
        <v>V</v>
      </c>
      <c r="J78" s="284"/>
      <c r="K78" s="285">
        <f>IF(Global!E78="","",Global!E78)</f>
        <v>0</v>
      </c>
      <c r="L78" s="285">
        <f>IF(Global!G78="","",Global!G78)</f>
        <v>3</v>
      </c>
      <c r="M78" s="296" t="str">
        <f t="shared" si="19"/>
        <v>V</v>
      </c>
      <c r="N78" s="287">
        <f>IF(M78="","",IF(AND(E78=K78,L78=G78),SEMIPuntosPorMarcador,0)+IF(M78=I78,SEMIPuntosPorGanador,0)+IF(E78-G78=K78-L78,SEMIPuntosPorDiferencia,0))</f>
        <v>7</v>
      </c>
      <c r="O78" s="166"/>
      <c r="P78" s="166"/>
      <c r="Q78" s="166"/>
      <c r="R78" s="166"/>
      <c r="S78" s="166"/>
    </row>
    <row r="79" spans="1:19" s="158" customFormat="1" ht="30.95" customHeight="1" thickBot="1" x14ac:dyDescent="0.25">
      <c r="A79" s="276">
        <f>Global!A79</f>
        <v>44909</v>
      </c>
      <c r="B79" s="306">
        <f>Global!B79</f>
        <v>0.54166666666666663</v>
      </c>
      <c r="C79" s="289">
        <f>Global!C79</f>
        <v>62</v>
      </c>
      <c r="D79" s="292" t="str">
        <f>Global!D79</f>
        <v>Marruecos (Morocco)</v>
      </c>
      <c r="E79" s="291">
        <v>1</v>
      </c>
      <c r="F79" s="292" t="s">
        <v>4</v>
      </c>
      <c r="G79" s="291">
        <v>2</v>
      </c>
      <c r="H79" s="315" t="str">
        <f>Global!H79</f>
        <v>Francia (France)</v>
      </c>
      <c r="I79" s="283" t="str">
        <f>IF(OR(E79="",G79=""),"",IF(E79&gt;G79,"L",IF(G79&gt;E79,"V","E")))</f>
        <v>V</v>
      </c>
      <c r="J79" s="284"/>
      <c r="K79" s="285">
        <f>IF(Global!E79="","",Global!E79)</f>
        <v>0</v>
      </c>
      <c r="L79" s="285">
        <f>IF(Global!G79="","",Global!G79)</f>
        <v>2</v>
      </c>
      <c r="M79" s="296" t="str">
        <f t="shared" si="19"/>
        <v>V</v>
      </c>
      <c r="N79" s="287">
        <f>IF(M79="","",IF(AND(E79=K79,L79=G79),SEMIPuntosPorMarcador,0)+IF(M79=I79,SEMIPuntosPorGanador,0)+IF(E79-G79=K79-L79,SEMIPuntosPorDiferencia,0))</f>
        <v>7</v>
      </c>
      <c r="O79" s="166"/>
      <c r="P79" s="166"/>
      <c r="Q79" s="166"/>
      <c r="R79" s="166"/>
      <c r="S79" s="166"/>
    </row>
    <row r="80" spans="1:19" s="158" customFormat="1" ht="17.25" customHeight="1" thickBot="1" x14ac:dyDescent="0.25">
      <c r="A80" s="297" t="str">
        <f>Global!A80</f>
        <v>TERCER PUESTO (Third Place)</v>
      </c>
      <c r="B80" s="312"/>
      <c r="C80" s="313"/>
      <c r="D80" s="298"/>
      <c r="E80" s="300"/>
      <c r="F80" s="298"/>
      <c r="G80" s="300"/>
      <c r="H80" s="298"/>
      <c r="I80" s="301"/>
      <c r="J80" s="117"/>
      <c r="K80" s="302"/>
      <c r="L80" s="302"/>
      <c r="M80" s="303" t="str">
        <f t="shared" si="19"/>
        <v/>
      </c>
      <c r="N80" s="304"/>
      <c r="O80" s="166"/>
      <c r="P80" s="166"/>
      <c r="Q80" s="166"/>
      <c r="R80" s="166"/>
      <c r="S80" s="166"/>
    </row>
    <row r="81" spans="1:19" s="158" customFormat="1" ht="30.95" customHeight="1" thickBot="1" x14ac:dyDescent="0.25">
      <c r="A81" s="276">
        <f>Global!A81</f>
        <v>44912</v>
      </c>
      <c r="B81" s="305">
        <f>Global!B81</f>
        <v>0.375</v>
      </c>
      <c r="C81" s="278">
        <f>Global!C81</f>
        <v>63</v>
      </c>
      <c r="D81" s="281" t="str">
        <f>Global!D81</f>
        <v>Croacia</v>
      </c>
      <c r="E81" s="280">
        <v>0</v>
      </c>
      <c r="F81" s="281" t="s">
        <v>4</v>
      </c>
      <c r="G81" s="280">
        <v>2</v>
      </c>
      <c r="H81" s="314" t="str">
        <f>Global!H81</f>
        <v>Marruecos (Morocco)</v>
      </c>
      <c r="I81" s="283" t="str">
        <f>IF(OR(E81="",G81=""),"",IF(E81&gt;G81,"L",IF(G81&gt;E81,"V","E")))</f>
        <v>V</v>
      </c>
      <c r="J81" s="284"/>
      <c r="K81" s="285">
        <f>IF(Global!E81="","",Global!E81)</f>
        <v>2</v>
      </c>
      <c r="L81" s="285">
        <f>IF(Global!G81="","",Global!G81)</f>
        <v>1</v>
      </c>
      <c r="M81" s="296" t="str">
        <f t="shared" si="19"/>
        <v>L</v>
      </c>
      <c r="N81" s="287">
        <f>IF(M81="","",IF(AND(E81=K81,L81=G81),TERCPuntosPorMarcador,0)+IF(M81=I81,TERCPuntosPorGanador,0)+IF(E81-G81=K81-L81,TERCPuntosPorDiferencia,0))</f>
        <v>0</v>
      </c>
      <c r="O81" s="166"/>
      <c r="P81" s="166"/>
      <c r="Q81" s="166"/>
      <c r="R81" s="166"/>
      <c r="S81" s="166"/>
    </row>
    <row r="82" spans="1:19" s="158" customFormat="1" ht="17.25" customHeight="1" thickBot="1" x14ac:dyDescent="0.25">
      <c r="A82" s="297" t="str">
        <f>Global!A82</f>
        <v>FINAL</v>
      </c>
      <c r="B82" s="298"/>
      <c r="C82" s="299"/>
      <c r="D82" s="298"/>
      <c r="E82" s="300"/>
      <c r="F82" s="298"/>
      <c r="G82" s="300"/>
      <c r="H82" s="298"/>
      <c r="I82" s="301"/>
      <c r="J82" s="117"/>
      <c r="K82" s="302"/>
      <c r="L82" s="302"/>
      <c r="M82" s="303" t="str">
        <f t="shared" si="19"/>
        <v/>
      </c>
      <c r="N82" s="304"/>
      <c r="O82" s="166"/>
      <c r="P82" s="166"/>
      <c r="Q82" s="166"/>
      <c r="R82" s="166"/>
      <c r="S82" s="166"/>
    </row>
    <row r="83" spans="1:19" s="158" customFormat="1" ht="30.95" customHeight="1" thickBot="1" x14ac:dyDescent="0.25">
      <c r="A83" s="276">
        <f>Global!A83</f>
        <v>44913</v>
      </c>
      <c r="B83" s="316">
        <f>Global!B83</f>
        <v>0.375</v>
      </c>
      <c r="C83" s="317">
        <f>Global!C83</f>
        <v>64</v>
      </c>
      <c r="D83" s="318" t="str">
        <f>Global!D83</f>
        <v>Argentina</v>
      </c>
      <c r="E83" s="280">
        <v>2</v>
      </c>
      <c r="F83" s="318" t="s">
        <v>4</v>
      </c>
      <c r="G83" s="280">
        <v>1</v>
      </c>
      <c r="H83" s="319" t="str">
        <f>Global!H83</f>
        <v>Francia (France)</v>
      </c>
      <c r="I83" s="283" t="str">
        <f>IF(OR(E83="",G83=""),"",IF(E83&gt;G83,"L",IF(G83&gt;E83,"V","E")))</f>
        <v>L</v>
      </c>
      <c r="J83" s="311"/>
      <c r="K83" s="320">
        <f>IF(Global!E83="","",Global!E83)</f>
        <v>2</v>
      </c>
      <c r="L83" s="320">
        <f>IF(Global!G83="","",Global!G83)</f>
        <v>2</v>
      </c>
      <c r="M83" s="286" t="str">
        <f t="shared" si="19"/>
        <v>E</v>
      </c>
      <c r="N83" s="287">
        <f>IF(M83="","",IF(AND(E83=K83,L83=G83),FINALPuntosPorMarcador,0)+IF(M83=I83,FINALPuntosPorGanador,0)+IF(E83-G83=K83-L83,FINALPuntosPorDiferencia,0))</f>
        <v>0</v>
      </c>
      <c r="O83" s="166"/>
      <c r="P83" s="166"/>
      <c r="Q83" s="166"/>
      <c r="R83" s="166"/>
      <c r="S83" s="166"/>
    </row>
    <row r="84" spans="1:19" ht="17.25" customHeight="1" x14ac:dyDescent="0.2">
      <c r="A84" s="262"/>
      <c r="B84" s="263"/>
      <c r="C84" s="264"/>
      <c r="D84" s="196"/>
      <c r="E84" s="192"/>
      <c r="F84" s="196"/>
      <c r="G84" s="192"/>
      <c r="H84" s="196"/>
      <c r="I84" s="195"/>
      <c r="J84" s="29"/>
      <c r="K84" s="198"/>
      <c r="L84" s="198"/>
      <c r="M84" s="265" t="s">
        <v>22</v>
      </c>
      <c r="N84" s="266">
        <f>SUM(N8:N83)</f>
        <v>76</v>
      </c>
      <c r="O84" s="161"/>
      <c r="P84" s="161"/>
      <c r="Q84" s="161"/>
      <c r="R84" s="161"/>
      <c r="S84" s="161"/>
    </row>
    <row r="85" spans="1:19" s="10" customFormat="1" ht="17.25" customHeight="1" x14ac:dyDescent="0.2">
      <c r="A85" s="87" t="str">
        <f>Global!A85</f>
        <v>FASE DE GRUPOS</v>
      </c>
      <c r="B85" s="88"/>
      <c r="C85" s="89"/>
      <c r="D85" s="90"/>
      <c r="E85" s="267"/>
      <c r="F85" s="90"/>
      <c r="G85" s="267"/>
      <c r="H85" s="92"/>
      <c r="I85" s="81"/>
      <c r="J85" s="30"/>
      <c r="K85" s="189"/>
      <c r="L85" s="189"/>
      <c r="M85" s="189"/>
      <c r="N85" s="189"/>
      <c r="O85" s="82"/>
      <c r="P85" s="82"/>
      <c r="Q85" s="82"/>
      <c r="R85" s="82"/>
      <c r="S85" s="82"/>
    </row>
    <row r="86" spans="1:19" ht="17.25" customHeight="1" x14ac:dyDescent="0.2">
      <c r="A86" s="83" t="str">
        <f>Global!A86</f>
        <v>Puntos por Marcador Atinado</v>
      </c>
      <c r="B86" s="83"/>
      <c r="C86" s="93"/>
      <c r="D86" s="83"/>
      <c r="E86" s="94">
        <f>Global!E86</f>
        <v>1</v>
      </c>
      <c r="F86" s="53"/>
      <c r="G86" s="268"/>
      <c r="H86" s="53"/>
      <c r="I86" s="57"/>
      <c r="J86" s="30"/>
      <c r="K86" s="167"/>
      <c r="L86" s="167"/>
      <c r="M86" s="167"/>
      <c r="N86" s="167"/>
      <c r="O86" s="167"/>
      <c r="P86" s="167"/>
      <c r="Q86" s="167"/>
      <c r="R86" s="167"/>
      <c r="S86" s="167"/>
    </row>
    <row r="87" spans="1:19" ht="17.25" customHeight="1" x14ac:dyDescent="0.2">
      <c r="A87" s="83" t="str">
        <f>Global!A87</f>
        <v>Puntos por Ganador/Empate Atinado</v>
      </c>
      <c r="B87" s="83"/>
      <c r="C87" s="93"/>
      <c r="D87" s="85"/>
      <c r="E87" s="94">
        <f>Global!E87</f>
        <v>1</v>
      </c>
      <c r="F87" s="53"/>
      <c r="G87" s="268"/>
      <c r="H87" s="53"/>
      <c r="I87" s="57"/>
      <c r="J87" s="30"/>
      <c r="K87" s="167"/>
      <c r="L87" s="167"/>
      <c r="M87" s="167"/>
      <c r="N87" s="167"/>
      <c r="O87" s="167"/>
      <c r="P87" s="167"/>
      <c r="Q87" s="167"/>
      <c r="R87" s="167"/>
      <c r="S87" s="167"/>
    </row>
    <row r="88" spans="1:19" ht="17.25" customHeight="1" x14ac:dyDescent="0.2">
      <c r="A88" s="83" t="str">
        <f>Global!A88</f>
        <v>Puntos por Ganador y Diferencia de Goles Atinado</v>
      </c>
      <c r="B88" s="84"/>
      <c r="C88" s="84"/>
      <c r="D88" s="85"/>
      <c r="E88" s="94">
        <f>Global!E88</f>
        <v>1</v>
      </c>
      <c r="F88" s="53"/>
      <c r="G88" s="268"/>
      <c r="H88" s="53"/>
      <c r="I88" s="57"/>
      <c r="J88" s="30"/>
      <c r="K88" s="167"/>
      <c r="L88" s="167"/>
      <c r="M88" s="167"/>
      <c r="N88" s="167"/>
      <c r="O88" s="167"/>
      <c r="P88" s="167"/>
      <c r="Q88" s="167"/>
      <c r="R88" s="167"/>
      <c r="S88" s="167"/>
    </row>
    <row r="89" spans="1:19" ht="17.25" customHeight="1" x14ac:dyDescent="0.2">
      <c r="A89" s="83"/>
      <c r="B89" s="84"/>
      <c r="C89" s="84"/>
      <c r="D89" s="85"/>
      <c r="E89" s="269"/>
      <c r="F89" s="53"/>
      <c r="G89" s="268"/>
      <c r="H89" s="53"/>
      <c r="I89" s="57"/>
      <c r="J89" s="30"/>
      <c r="K89" s="167"/>
      <c r="L89" s="167"/>
      <c r="M89" s="167"/>
      <c r="N89" s="167"/>
      <c r="O89" s="167"/>
      <c r="P89" s="167"/>
      <c r="Q89" s="167"/>
      <c r="R89" s="167"/>
      <c r="S89" s="167"/>
    </row>
    <row r="90" spans="1:19" ht="17.25" customHeight="1" x14ac:dyDescent="0.2">
      <c r="A90" s="87" t="str">
        <f>Global!A90</f>
        <v>OCTAVOS DE FINAL</v>
      </c>
      <c r="B90" s="55"/>
      <c r="C90" s="55"/>
      <c r="D90" s="53"/>
      <c r="E90" s="268"/>
      <c r="F90" s="53"/>
      <c r="G90" s="268"/>
      <c r="H90" s="53"/>
      <c r="I90" s="57"/>
      <c r="J90" s="30"/>
      <c r="K90" s="167"/>
      <c r="L90" s="167"/>
      <c r="M90" s="167"/>
      <c r="N90" s="167"/>
      <c r="O90" s="167"/>
      <c r="P90" s="167"/>
      <c r="Q90" s="167"/>
      <c r="R90" s="167"/>
      <c r="S90" s="167"/>
    </row>
    <row r="91" spans="1:19" ht="17.25" customHeight="1" x14ac:dyDescent="0.2">
      <c r="A91" s="83" t="str">
        <f>Global!A91</f>
        <v>Puntos por Marcador Atinado</v>
      </c>
      <c r="B91" s="83"/>
      <c r="C91" s="93"/>
      <c r="D91" s="83"/>
      <c r="E91" s="94">
        <f>Global!E91</f>
        <v>1</v>
      </c>
      <c r="F91" s="53"/>
      <c r="G91" s="268"/>
      <c r="H91" s="53"/>
      <c r="I91" s="57"/>
      <c r="J91" s="30"/>
      <c r="K91" s="167"/>
      <c r="L91" s="167"/>
      <c r="M91" s="167"/>
      <c r="N91" s="167"/>
      <c r="O91" s="167"/>
      <c r="P91" s="167"/>
      <c r="Q91" s="167"/>
      <c r="R91" s="167"/>
      <c r="S91" s="167"/>
    </row>
    <row r="92" spans="1:19" ht="17.25" customHeight="1" x14ac:dyDescent="0.2">
      <c r="A92" s="83" t="str">
        <f>Global!A92</f>
        <v>Puntos por Ganador/Empate Atinado</v>
      </c>
      <c r="B92" s="83"/>
      <c r="C92" s="93"/>
      <c r="D92" s="85"/>
      <c r="E92" s="94">
        <f>Global!E92</f>
        <v>3</v>
      </c>
      <c r="F92" s="53"/>
      <c r="G92" s="268"/>
      <c r="H92" s="53"/>
      <c r="I92" s="57"/>
      <c r="J92" s="30"/>
      <c r="K92" s="167"/>
      <c r="L92" s="167"/>
      <c r="M92" s="167"/>
      <c r="N92" s="167"/>
      <c r="O92" s="167"/>
      <c r="P92" s="167"/>
      <c r="Q92" s="167"/>
      <c r="R92" s="167"/>
      <c r="S92" s="167"/>
    </row>
    <row r="93" spans="1:19" ht="17.25" customHeight="1" x14ac:dyDescent="0.2">
      <c r="A93" s="83" t="str">
        <f>Global!A93</f>
        <v>Puntos por Ganador y Diferencia de Goles Atinado</v>
      </c>
      <c r="B93" s="84"/>
      <c r="C93" s="84"/>
      <c r="D93" s="85"/>
      <c r="E93" s="94">
        <f>Global!E93</f>
        <v>1</v>
      </c>
      <c r="F93" s="53"/>
      <c r="G93" s="268"/>
      <c r="H93" s="53"/>
      <c r="I93" s="57"/>
      <c r="J93" s="30"/>
      <c r="K93" s="167"/>
      <c r="L93" s="167"/>
      <c r="M93" s="167"/>
      <c r="N93" s="167"/>
      <c r="O93" s="167"/>
      <c r="P93" s="167"/>
      <c r="Q93" s="167"/>
      <c r="R93" s="167"/>
      <c r="S93" s="167"/>
    </row>
    <row r="94" spans="1:19" ht="17.25" customHeight="1" x14ac:dyDescent="0.2">
      <c r="A94" s="54"/>
      <c r="B94" s="55"/>
      <c r="C94" s="55"/>
      <c r="D94" s="53"/>
      <c r="E94" s="268"/>
      <c r="F94" s="53"/>
      <c r="G94" s="268"/>
      <c r="H94" s="53"/>
      <c r="I94" s="57"/>
      <c r="J94" s="30"/>
      <c r="K94" s="167"/>
      <c r="L94" s="167"/>
      <c r="M94" s="167"/>
      <c r="N94" s="167"/>
      <c r="O94" s="167"/>
      <c r="P94" s="167"/>
      <c r="Q94" s="167"/>
      <c r="R94" s="167"/>
      <c r="S94" s="167"/>
    </row>
    <row r="95" spans="1:19" ht="17.25" customHeight="1" x14ac:dyDescent="0.2">
      <c r="A95" s="87" t="str">
        <f>Global!A95</f>
        <v>CUARTOS DE FINAL</v>
      </c>
      <c r="B95" s="55"/>
      <c r="C95" s="55"/>
      <c r="D95" s="53"/>
      <c r="E95" s="268"/>
      <c r="F95" s="53"/>
      <c r="G95" s="268"/>
      <c r="H95" s="53"/>
      <c r="I95" s="57"/>
      <c r="J95" s="30"/>
      <c r="K95" s="167"/>
      <c r="L95" s="167"/>
      <c r="M95" s="167"/>
      <c r="N95" s="167"/>
      <c r="O95" s="167"/>
      <c r="P95" s="167"/>
      <c r="Q95" s="167"/>
      <c r="R95" s="167"/>
      <c r="S95" s="167"/>
    </row>
    <row r="96" spans="1:19" ht="17.25" customHeight="1" x14ac:dyDescent="0.2">
      <c r="A96" s="83" t="str">
        <f>Global!A96</f>
        <v>Puntos por Marcador Atinado</v>
      </c>
      <c r="B96" s="83"/>
      <c r="C96" s="93"/>
      <c r="D96" s="83"/>
      <c r="E96" s="94">
        <f>Global!E96</f>
        <v>1</v>
      </c>
      <c r="F96" s="53"/>
      <c r="G96" s="268"/>
      <c r="H96" s="53"/>
      <c r="I96" s="57"/>
      <c r="J96" s="30"/>
      <c r="K96" s="167"/>
      <c r="L96" s="167"/>
      <c r="M96" s="167"/>
      <c r="N96" s="167"/>
      <c r="O96" s="167"/>
      <c r="P96" s="167"/>
      <c r="Q96" s="167"/>
      <c r="R96" s="167"/>
      <c r="S96" s="167"/>
    </row>
    <row r="97" spans="1:19" ht="17.25" customHeight="1" x14ac:dyDescent="0.2">
      <c r="A97" s="83" t="str">
        <f>Global!A97</f>
        <v>Puntos por Ganador/Empate Atinado</v>
      </c>
      <c r="B97" s="83"/>
      <c r="C97" s="93"/>
      <c r="D97" s="85"/>
      <c r="E97" s="94">
        <f>Global!E97</f>
        <v>5</v>
      </c>
      <c r="F97" s="53"/>
      <c r="G97" s="268"/>
      <c r="H97" s="53"/>
      <c r="I97" s="57"/>
      <c r="J97" s="30"/>
      <c r="K97" s="167"/>
      <c r="L97" s="167"/>
      <c r="M97" s="167"/>
      <c r="N97" s="167"/>
      <c r="O97" s="167"/>
      <c r="P97" s="167"/>
      <c r="Q97" s="167"/>
      <c r="R97" s="167"/>
      <c r="S97" s="167"/>
    </row>
    <row r="98" spans="1:19" ht="17.25" customHeight="1" x14ac:dyDescent="0.2">
      <c r="A98" s="83" t="str">
        <f>Global!A98</f>
        <v>Puntos por Ganador y Diferencia de Goles Atinado</v>
      </c>
      <c r="B98" s="84"/>
      <c r="C98" s="84"/>
      <c r="D98" s="85"/>
      <c r="E98" s="94">
        <f>Global!E98</f>
        <v>1</v>
      </c>
      <c r="F98" s="53"/>
      <c r="G98" s="268"/>
      <c r="H98" s="53"/>
      <c r="I98" s="57"/>
      <c r="J98" s="30"/>
      <c r="K98" s="167"/>
      <c r="L98" s="167"/>
      <c r="M98" s="167"/>
      <c r="N98" s="167"/>
      <c r="O98" s="167"/>
      <c r="P98" s="167"/>
      <c r="Q98" s="167"/>
      <c r="R98" s="167"/>
      <c r="S98" s="167"/>
    </row>
    <row r="99" spans="1:19" ht="17.25" customHeight="1" x14ac:dyDescent="0.2">
      <c r="A99" s="54"/>
      <c r="B99" s="55"/>
      <c r="C99" s="55"/>
      <c r="D99" s="53"/>
      <c r="E99" s="268"/>
      <c r="F99" s="53"/>
      <c r="G99" s="268"/>
      <c r="H99" s="53"/>
      <c r="I99" s="57"/>
      <c r="J99" s="30"/>
      <c r="K99" s="167"/>
      <c r="L99" s="167"/>
      <c r="M99" s="167"/>
      <c r="N99" s="167"/>
      <c r="O99" s="167"/>
      <c r="P99" s="167"/>
      <c r="Q99" s="167"/>
      <c r="R99" s="167"/>
      <c r="S99" s="167"/>
    </row>
    <row r="100" spans="1:19" ht="17.25" customHeight="1" x14ac:dyDescent="0.2">
      <c r="A100" s="87" t="str">
        <f>Global!A100</f>
        <v>SEMIFINAL</v>
      </c>
      <c r="B100" s="55"/>
      <c r="C100" s="55"/>
      <c r="D100" s="53"/>
      <c r="E100" s="268"/>
      <c r="F100" s="53"/>
      <c r="G100" s="268"/>
      <c r="H100" s="53"/>
      <c r="I100" s="57"/>
      <c r="J100" s="30"/>
      <c r="K100" s="167"/>
      <c r="L100" s="167"/>
      <c r="M100" s="167"/>
      <c r="N100" s="167"/>
      <c r="O100" s="167"/>
      <c r="P100" s="167"/>
      <c r="Q100" s="167"/>
      <c r="R100" s="167"/>
      <c r="S100" s="167"/>
    </row>
    <row r="101" spans="1:19" ht="17.25" customHeight="1" x14ac:dyDescent="0.2">
      <c r="A101" s="83" t="str">
        <f>Global!A101</f>
        <v>Puntos por Marcador Atinado</v>
      </c>
      <c r="B101" s="83"/>
      <c r="C101" s="93"/>
      <c r="D101" s="83"/>
      <c r="E101" s="94">
        <f>Global!E101</f>
        <v>1</v>
      </c>
      <c r="F101" s="53"/>
      <c r="G101" s="268"/>
      <c r="H101" s="53"/>
      <c r="I101" s="57"/>
      <c r="J101" s="30"/>
      <c r="K101" s="167"/>
      <c r="L101" s="167"/>
      <c r="M101" s="167"/>
      <c r="N101" s="167"/>
      <c r="O101" s="167"/>
      <c r="P101" s="167"/>
      <c r="Q101" s="167"/>
      <c r="R101" s="167"/>
      <c r="S101" s="167"/>
    </row>
    <row r="102" spans="1:19" ht="17.25" customHeight="1" x14ac:dyDescent="0.2">
      <c r="A102" s="83" t="str">
        <f>Global!A102</f>
        <v>Puntos por Ganador/Empate Atinado</v>
      </c>
      <c r="B102" s="83"/>
      <c r="C102" s="93"/>
      <c r="D102" s="85"/>
      <c r="E102" s="94">
        <f>Global!E102</f>
        <v>7</v>
      </c>
      <c r="F102" s="53"/>
      <c r="G102" s="268"/>
      <c r="H102" s="53"/>
      <c r="I102" s="57"/>
      <c r="J102" s="30"/>
      <c r="K102" s="167"/>
      <c r="L102" s="167"/>
      <c r="M102" s="167"/>
      <c r="N102" s="167"/>
      <c r="O102" s="167"/>
      <c r="P102" s="167"/>
      <c r="Q102" s="167"/>
      <c r="R102" s="167"/>
      <c r="S102" s="167"/>
    </row>
    <row r="103" spans="1:19" ht="17.25" customHeight="1" x14ac:dyDescent="0.2">
      <c r="A103" s="83" t="str">
        <f>Global!A103</f>
        <v>Puntos por Ganador y Diferencia de Goles Atinado</v>
      </c>
      <c r="B103" s="84"/>
      <c r="C103" s="84"/>
      <c r="D103" s="85"/>
      <c r="E103" s="94">
        <f>Global!E103</f>
        <v>1</v>
      </c>
      <c r="F103" s="53"/>
      <c r="G103" s="268"/>
      <c r="H103" s="53"/>
      <c r="I103" s="57"/>
      <c r="J103" s="30"/>
      <c r="K103" s="167"/>
      <c r="L103" s="167"/>
      <c r="M103" s="167"/>
      <c r="N103" s="167"/>
      <c r="O103" s="167"/>
      <c r="P103" s="167"/>
      <c r="Q103" s="167"/>
      <c r="R103" s="167"/>
      <c r="S103" s="167"/>
    </row>
    <row r="104" spans="1:19" ht="17.25" customHeight="1" x14ac:dyDescent="0.2">
      <c r="A104" s="54"/>
      <c r="B104" s="55"/>
      <c r="C104" s="55"/>
      <c r="D104" s="53"/>
      <c r="E104" s="268"/>
      <c r="F104" s="53"/>
      <c r="G104" s="268"/>
      <c r="H104" s="53"/>
      <c r="I104" s="57"/>
      <c r="J104" s="30"/>
      <c r="K104" s="167"/>
      <c r="L104" s="167"/>
      <c r="M104" s="167"/>
      <c r="N104" s="167"/>
      <c r="O104" s="167"/>
      <c r="P104" s="167"/>
      <c r="Q104" s="167"/>
      <c r="R104" s="167"/>
      <c r="S104" s="167"/>
    </row>
    <row r="105" spans="1:19" ht="17.25" customHeight="1" x14ac:dyDescent="0.2">
      <c r="A105" s="87" t="str">
        <f>Global!A105</f>
        <v>TERCER LUGAR</v>
      </c>
      <c r="B105" s="55"/>
      <c r="C105" s="55"/>
      <c r="D105" s="53"/>
      <c r="E105" s="268"/>
      <c r="F105" s="53"/>
      <c r="G105" s="268"/>
      <c r="H105" s="53"/>
      <c r="I105" s="57"/>
      <c r="J105" s="30"/>
      <c r="K105" s="167"/>
      <c r="L105" s="167"/>
      <c r="M105" s="167"/>
      <c r="N105" s="167"/>
      <c r="O105" s="167"/>
      <c r="P105" s="167"/>
      <c r="Q105" s="167"/>
      <c r="R105" s="167"/>
      <c r="S105" s="167"/>
    </row>
    <row r="106" spans="1:19" ht="17.25" customHeight="1" x14ac:dyDescent="0.2">
      <c r="A106" s="83" t="str">
        <f>Global!A106</f>
        <v>Puntos por Marcador Atinado</v>
      </c>
      <c r="B106" s="83"/>
      <c r="C106" s="93"/>
      <c r="D106" s="83"/>
      <c r="E106" s="94">
        <f>Global!E106</f>
        <v>1</v>
      </c>
      <c r="F106" s="53"/>
      <c r="G106" s="268"/>
      <c r="H106" s="53"/>
      <c r="I106" s="57"/>
      <c r="J106" s="30"/>
      <c r="K106" s="167"/>
      <c r="L106" s="167"/>
      <c r="M106" s="167"/>
      <c r="N106" s="167"/>
      <c r="O106" s="167"/>
      <c r="P106" s="167"/>
      <c r="Q106" s="167"/>
      <c r="R106" s="167"/>
      <c r="S106" s="167"/>
    </row>
    <row r="107" spans="1:19" ht="17.25" customHeight="1" x14ac:dyDescent="0.2">
      <c r="A107" s="83" t="str">
        <f>Global!A107</f>
        <v>Puntos por Ganador/Empate Atinado</v>
      </c>
      <c r="B107" s="83"/>
      <c r="C107" s="93"/>
      <c r="D107" s="85"/>
      <c r="E107" s="94">
        <f>Global!E107</f>
        <v>8</v>
      </c>
      <c r="F107" s="53"/>
      <c r="G107" s="268"/>
      <c r="H107" s="53"/>
      <c r="I107" s="57"/>
      <c r="J107" s="30"/>
      <c r="K107" s="167"/>
      <c r="L107" s="167"/>
      <c r="M107" s="167"/>
      <c r="N107" s="167"/>
      <c r="O107" s="167"/>
      <c r="P107" s="167"/>
      <c r="Q107" s="167"/>
      <c r="R107" s="167"/>
      <c r="S107" s="167"/>
    </row>
    <row r="108" spans="1:19" ht="17.25" customHeight="1" x14ac:dyDescent="0.2">
      <c r="A108" s="83" t="str">
        <f>Global!A108</f>
        <v>Puntos por Ganador y Diferencia de Goles Atinado</v>
      </c>
      <c r="B108" s="84"/>
      <c r="C108" s="84"/>
      <c r="D108" s="85"/>
      <c r="E108" s="94">
        <f>Global!E108</f>
        <v>1</v>
      </c>
      <c r="F108" s="53"/>
      <c r="G108" s="268"/>
      <c r="H108" s="53"/>
      <c r="I108" s="57"/>
      <c r="J108" s="30"/>
      <c r="K108" s="167"/>
      <c r="L108" s="167"/>
      <c r="M108" s="167"/>
      <c r="N108" s="167"/>
      <c r="O108" s="167"/>
      <c r="P108" s="167"/>
      <c r="Q108" s="167"/>
      <c r="R108" s="167"/>
      <c r="S108" s="167"/>
    </row>
    <row r="109" spans="1:19" ht="17.25" customHeight="1" x14ac:dyDescent="0.2">
      <c r="A109" s="83"/>
      <c r="B109" s="84"/>
      <c r="C109" s="84"/>
      <c r="D109" s="85"/>
      <c r="E109" s="94"/>
      <c r="F109" s="53"/>
      <c r="G109" s="268"/>
      <c r="H109" s="53"/>
      <c r="I109" s="57"/>
      <c r="J109" s="30"/>
      <c r="K109" s="167"/>
      <c r="L109" s="167"/>
      <c r="M109" s="167"/>
      <c r="N109" s="167"/>
      <c r="O109" s="167"/>
      <c r="P109" s="167"/>
      <c r="Q109" s="167"/>
      <c r="R109" s="167"/>
      <c r="S109" s="167"/>
    </row>
    <row r="110" spans="1:19" ht="17.25" customHeight="1" x14ac:dyDescent="0.2">
      <c r="A110" s="87" t="str">
        <f>Global!A110</f>
        <v>FINAL</v>
      </c>
      <c r="B110" s="55"/>
      <c r="C110" s="55"/>
      <c r="D110" s="53"/>
      <c r="E110" s="268"/>
      <c r="F110" s="53"/>
      <c r="G110" s="268"/>
      <c r="H110" s="53"/>
      <c r="I110" s="57"/>
      <c r="J110" s="30"/>
      <c r="K110" s="167"/>
      <c r="L110" s="167"/>
      <c r="M110" s="167"/>
      <c r="N110" s="167"/>
      <c r="O110" s="167"/>
      <c r="P110" s="167"/>
      <c r="Q110" s="167"/>
      <c r="R110" s="167"/>
      <c r="S110" s="167"/>
    </row>
    <row r="111" spans="1:19" ht="17.25" customHeight="1" x14ac:dyDescent="0.2">
      <c r="A111" s="83" t="str">
        <f>Global!A111</f>
        <v>Puntos por Marcador Atinado</v>
      </c>
      <c r="B111" s="83"/>
      <c r="C111" s="93"/>
      <c r="D111" s="83"/>
      <c r="E111" s="94">
        <f>Global!E111</f>
        <v>1</v>
      </c>
      <c r="F111" s="53"/>
      <c r="G111" s="268"/>
      <c r="H111" s="53"/>
      <c r="I111" s="57"/>
      <c r="J111" s="30"/>
      <c r="K111" s="167"/>
      <c r="L111" s="167"/>
      <c r="M111" s="167"/>
      <c r="N111" s="167"/>
      <c r="O111" s="167"/>
      <c r="P111" s="167"/>
      <c r="Q111" s="167"/>
      <c r="R111" s="167"/>
      <c r="S111" s="167"/>
    </row>
    <row r="112" spans="1:19" ht="17.25" customHeight="1" x14ac:dyDescent="0.2">
      <c r="A112" s="83" t="str">
        <f>Global!A112</f>
        <v>Puntos por Ganador/Empate Atinado</v>
      </c>
      <c r="B112" s="83"/>
      <c r="C112" s="93"/>
      <c r="D112" s="85"/>
      <c r="E112" s="94">
        <f>Global!E112</f>
        <v>10</v>
      </c>
      <c r="F112" s="53"/>
      <c r="G112" s="268"/>
      <c r="H112" s="53"/>
      <c r="I112" s="57"/>
      <c r="J112" s="30"/>
      <c r="K112" s="167"/>
      <c r="L112" s="167"/>
      <c r="M112" s="167"/>
      <c r="N112" s="167"/>
      <c r="O112" s="167"/>
      <c r="P112" s="167"/>
      <c r="Q112" s="167"/>
      <c r="R112" s="167"/>
      <c r="S112" s="167"/>
    </row>
    <row r="113" spans="1:19" ht="17.25" customHeight="1" x14ac:dyDescent="0.2">
      <c r="A113" s="83" t="str">
        <f>Global!A113</f>
        <v>Puntos por Ganador y Diferencia de Goles Atinado</v>
      </c>
      <c r="B113" s="84"/>
      <c r="C113" s="84"/>
      <c r="D113" s="85"/>
      <c r="E113" s="94">
        <f>Global!E113</f>
        <v>1</v>
      </c>
      <c r="F113" s="53"/>
      <c r="G113" s="268"/>
      <c r="H113" s="53"/>
      <c r="I113" s="57"/>
      <c r="J113" s="30"/>
      <c r="K113" s="167"/>
      <c r="L113" s="167"/>
      <c r="M113" s="167"/>
      <c r="N113" s="167"/>
      <c r="O113" s="167"/>
      <c r="P113" s="167"/>
      <c r="Q113" s="167"/>
      <c r="R113" s="167"/>
      <c r="S113" s="167"/>
    </row>
    <row r="114" spans="1:19" ht="17.25" customHeight="1" x14ac:dyDescent="0.2">
      <c r="A114" s="54"/>
      <c r="B114" s="55"/>
      <c r="C114" s="55"/>
      <c r="D114" s="53"/>
      <c r="E114" s="268"/>
      <c r="F114" s="53"/>
      <c r="G114" s="268"/>
      <c r="H114" s="53"/>
      <c r="I114" s="57"/>
      <c r="J114" s="30"/>
      <c r="K114" s="167"/>
      <c r="L114" s="167"/>
      <c r="M114" s="167"/>
      <c r="N114" s="167"/>
      <c r="O114" s="167"/>
      <c r="P114" s="167"/>
      <c r="Q114" s="167"/>
      <c r="R114" s="167"/>
      <c r="S114" s="167"/>
    </row>
    <row r="115" spans="1:19" ht="17.25" customHeight="1" x14ac:dyDescent="0.2">
      <c r="A115" s="54"/>
      <c r="B115" s="55"/>
      <c r="C115" s="55"/>
      <c r="D115" s="53"/>
      <c r="E115" s="268"/>
      <c r="F115" s="53"/>
      <c r="G115" s="268"/>
      <c r="H115" s="53"/>
      <c r="I115" s="57"/>
      <c r="J115" s="30"/>
      <c r="K115" s="167"/>
      <c r="L115" s="167"/>
      <c r="M115" s="167"/>
      <c r="N115" s="167"/>
      <c r="O115" s="167"/>
      <c r="P115" s="167"/>
      <c r="Q115" s="167"/>
      <c r="R115" s="167"/>
      <c r="S115" s="167"/>
    </row>
    <row r="116" spans="1:19" ht="17.25" customHeight="1" x14ac:dyDescent="0.2">
      <c r="A116" s="54"/>
      <c r="B116" s="55"/>
      <c r="C116" s="55"/>
      <c r="D116" s="53"/>
      <c r="E116" s="268"/>
      <c r="F116" s="53"/>
      <c r="G116" s="268"/>
      <c r="H116" s="53"/>
      <c r="I116" s="57"/>
      <c r="J116" s="30"/>
      <c r="K116" s="167"/>
      <c r="L116" s="167"/>
      <c r="M116" s="167"/>
      <c r="N116" s="167"/>
      <c r="O116" s="167"/>
      <c r="P116" s="167"/>
      <c r="Q116" s="167"/>
      <c r="R116" s="167"/>
      <c r="S116" s="167"/>
    </row>
    <row r="117" spans="1:19" ht="17.25" customHeight="1" x14ac:dyDescent="0.2">
      <c r="A117" s="54"/>
      <c r="B117" s="55"/>
      <c r="C117" s="55"/>
      <c r="D117" s="53"/>
      <c r="E117" s="268"/>
      <c r="F117" s="53"/>
      <c r="G117" s="268"/>
      <c r="H117" s="53"/>
      <c r="I117" s="57"/>
      <c r="J117" s="30"/>
      <c r="K117" s="167"/>
      <c r="L117" s="167"/>
      <c r="M117" s="167"/>
      <c r="N117" s="167"/>
      <c r="O117" s="167"/>
      <c r="P117" s="167"/>
      <c r="Q117" s="167"/>
      <c r="R117" s="167"/>
      <c r="S117" s="167"/>
    </row>
    <row r="118" spans="1:19" ht="17.25" customHeight="1" x14ac:dyDescent="0.2">
      <c r="A118" s="54"/>
      <c r="B118" s="55"/>
      <c r="C118" s="55"/>
      <c r="D118" s="53"/>
      <c r="E118" s="268"/>
      <c r="F118" s="53"/>
      <c r="G118" s="268"/>
      <c r="H118" s="53"/>
      <c r="I118" s="57"/>
      <c r="J118" s="30"/>
      <c r="K118" s="167"/>
      <c r="L118" s="167"/>
      <c r="M118" s="167"/>
      <c r="N118" s="167"/>
      <c r="O118" s="167"/>
      <c r="P118" s="167"/>
      <c r="Q118" s="167"/>
      <c r="R118" s="167"/>
      <c r="S118" s="167"/>
    </row>
    <row r="119" spans="1:19" ht="17.25" customHeight="1" x14ac:dyDescent="0.2">
      <c r="A119" s="54"/>
      <c r="B119" s="55"/>
      <c r="C119" s="55"/>
      <c r="D119" s="53"/>
      <c r="E119" s="268"/>
      <c r="F119" s="53"/>
      <c r="G119" s="268"/>
      <c r="H119" s="53"/>
      <c r="I119" s="57"/>
      <c r="J119" s="30"/>
      <c r="K119" s="167"/>
      <c r="L119" s="167"/>
      <c r="M119" s="167"/>
      <c r="N119" s="167"/>
      <c r="O119" s="167"/>
      <c r="P119" s="167"/>
      <c r="Q119" s="167"/>
      <c r="R119" s="167"/>
      <c r="S119" s="167"/>
    </row>
    <row r="120" spans="1:19" ht="17.25" customHeight="1" x14ac:dyDescent="0.2">
      <c r="A120" s="54"/>
      <c r="B120" s="55"/>
      <c r="C120" s="55"/>
      <c r="D120" s="53"/>
      <c r="E120" s="268"/>
      <c r="F120" s="53"/>
      <c r="G120" s="268"/>
      <c r="H120" s="53"/>
      <c r="I120" s="57"/>
      <c r="J120" s="30"/>
      <c r="K120" s="167"/>
      <c r="L120" s="167"/>
      <c r="M120" s="167"/>
      <c r="N120" s="167"/>
      <c r="O120" s="167"/>
      <c r="P120" s="167"/>
      <c r="Q120" s="167"/>
      <c r="R120" s="167"/>
      <c r="S120" s="167"/>
    </row>
  </sheetData>
  <sheetProtection sheet="1" objects="1" scenarios="1"/>
  <mergeCells count="3">
    <mergeCell ref="A1:N1"/>
    <mergeCell ref="B4:D4"/>
    <mergeCell ref="B3:D3"/>
  </mergeCells>
  <dataValidations count="1">
    <dataValidation type="whole" allowBlank="1" showInputMessage="1" showErrorMessage="1" sqref="E3:E85 E114:E120 E89:E90 E94:E95 E99:E100 E104:E105 E110" xr:uid="{603C6A31-9A5E-4DE9-B54E-45894B51BDBD}">
      <formula1>0</formula1>
      <formula2>20</formula2>
    </dataValidation>
  </dataValidations>
  <hyperlinks>
    <hyperlink ref="A1:N1" location="Global!A1" display="Quiniela Mundial 2010" xr:uid="{D347777F-EB7B-408C-B124-DBAFBD4E7369}"/>
    <hyperlink ref="B4" r:id="rId1" xr:uid="{00000000-0004-0000-3700-000001000000}"/>
  </hyperlinks>
  <pageMargins left="0.7" right="0.7" top="0.75" bottom="0.75" header="0.3" footer="0.3"/>
  <pageSetup orientation="portrait" r:id="rId2"/>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codeName="Sheet55"/>
  <dimension ref="A1:S120"/>
  <sheetViews>
    <sheetView workbookViewId="0">
      <selection activeCell="A2" sqref="A1:N1048576"/>
    </sheetView>
  </sheetViews>
  <sheetFormatPr defaultColWidth="9.140625" defaultRowHeight="17.25" customHeight="1" x14ac:dyDescent="0.2"/>
  <cols>
    <col min="1" max="1" width="12" style="270" customWidth="1"/>
    <col min="2" max="2" width="10.7109375" style="271" customWidth="1"/>
    <col min="3" max="3" width="6.85546875" style="271" bestFit="1" customWidth="1"/>
    <col min="4" max="4" width="12.42578125" style="157" customWidth="1"/>
    <col min="5" max="5" width="3.7109375" style="272" customWidth="1"/>
    <col min="6" max="6" width="5.42578125" style="157" customWidth="1"/>
    <col min="7" max="7" width="3.85546875" style="272" customWidth="1"/>
    <col min="8" max="8" width="13" style="157" customWidth="1"/>
    <col min="9" max="9" width="5.85546875" style="273" customWidth="1"/>
    <col min="10" max="10" width="3" style="10" customWidth="1"/>
    <col min="11" max="11" width="5" style="274" customWidth="1"/>
    <col min="12" max="12" width="5.28515625" style="274" customWidth="1"/>
    <col min="13" max="13" width="6.5703125" style="275" customWidth="1"/>
    <col min="14" max="14" width="7.7109375" style="10" bestFit="1" customWidth="1"/>
    <col min="15" max="16384" width="9.140625" style="157"/>
  </cols>
  <sheetData>
    <row r="1" spans="1:19" ht="26.25" customHeight="1" x14ac:dyDescent="0.35">
      <c r="A1" s="352" t="s">
        <v>82</v>
      </c>
      <c r="B1" s="352"/>
      <c r="C1" s="352"/>
      <c r="D1" s="352"/>
      <c r="E1" s="352"/>
      <c r="F1" s="352"/>
      <c r="G1" s="352"/>
      <c r="H1" s="352"/>
      <c r="I1" s="352"/>
      <c r="J1" s="352"/>
      <c r="K1" s="352"/>
      <c r="L1" s="352"/>
      <c r="M1" s="352"/>
      <c r="N1" s="352"/>
      <c r="O1" s="161"/>
      <c r="P1" s="161"/>
      <c r="Q1" s="161"/>
      <c r="R1" s="161"/>
      <c r="S1" s="161"/>
    </row>
    <row r="2" spans="1:19" ht="12.75" customHeight="1" x14ac:dyDescent="0.3">
      <c r="A2" s="28"/>
      <c r="B2" s="28"/>
      <c r="C2" s="28"/>
      <c r="D2" s="28"/>
      <c r="E2" s="1"/>
      <c r="F2" s="28"/>
      <c r="G2" s="1"/>
      <c r="H2" s="28"/>
      <c r="I2" s="28"/>
      <c r="J2" s="28"/>
      <c r="K2" s="33"/>
      <c r="L2" s="33"/>
      <c r="M2" s="28"/>
      <c r="N2" s="28"/>
      <c r="O2" s="161"/>
      <c r="P2" s="161"/>
      <c r="Q2" s="161"/>
      <c r="R2" s="161"/>
      <c r="S2" s="161"/>
    </row>
    <row r="3" spans="1:19" ht="17.25" customHeight="1" x14ac:dyDescent="0.2">
      <c r="A3" s="191" t="s">
        <v>17</v>
      </c>
      <c r="B3" s="353" t="s">
        <v>208</v>
      </c>
      <c r="C3" s="353"/>
      <c r="D3" s="353"/>
      <c r="E3" s="192"/>
      <c r="F3" s="193"/>
      <c r="G3" s="192"/>
      <c r="H3" s="194"/>
      <c r="I3" s="195"/>
      <c r="J3" s="29"/>
      <c r="K3" s="34"/>
      <c r="L3" s="34"/>
      <c r="M3" s="196"/>
      <c r="N3" s="29"/>
      <c r="O3" s="161"/>
      <c r="P3" s="161"/>
      <c r="Q3" s="161"/>
      <c r="R3" s="161"/>
      <c r="S3" s="161"/>
    </row>
    <row r="4" spans="1:19" ht="17.25" customHeight="1" thickBot="1" x14ac:dyDescent="0.25">
      <c r="A4" s="197" t="s">
        <v>18</v>
      </c>
      <c r="B4" s="354" t="s">
        <v>215</v>
      </c>
      <c r="C4" s="354"/>
      <c r="D4" s="354"/>
      <c r="E4" s="192"/>
      <c r="F4" s="196"/>
      <c r="G4" s="192"/>
      <c r="H4" s="196"/>
      <c r="I4" s="195"/>
      <c r="J4" s="29"/>
      <c r="K4" s="198"/>
      <c r="L4" s="198"/>
      <c r="M4" s="199"/>
      <c r="N4" s="29"/>
      <c r="O4" s="161"/>
      <c r="P4" s="161"/>
      <c r="Q4" s="161"/>
      <c r="R4" s="161"/>
      <c r="S4" s="161"/>
    </row>
    <row r="5" spans="1:19" ht="17.25" customHeight="1" thickBot="1" x14ac:dyDescent="0.25">
      <c r="A5" s="197"/>
      <c r="B5" s="200"/>
      <c r="C5" s="200"/>
      <c r="D5" s="201"/>
      <c r="E5" s="192"/>
      <c r="F5" s="196"/>
      <c r="G5" s="192"/>
      <c r="H5" s="196"/>
      <c r="I5" s="195"/>
      <c r="J5" s="29"/>
      <c r="K5" s="202" t="s">
        <v>19</v>
      </c>
      <c r="L5" s="203"/>
      <c r="M5" s="204"/>
      <c r="N5" s="29"/>
      <c r="O5" s="161"/>
      <c r="P5" s="161"/>
      <c r="Q5" s="161"/>
      <c r="R5" s="161"/>
      <c r="S5" s="161"/>
    </row>
    <row r="6" spans="1:19" s="168" customFormat="1" ht="34.5" customHeight="1" thickBot="1" x14ac:dyDescent="0.25">
      <c r="A6" s="205" t="s">
        <v>0</v>
      </c>
      <c r="B6" s="206" t="s">
        <v>1</v>
      </c>
      <c r="C6" s="206" t="s">
        <v>25</v>
      </c>
      <c r="D6" s="207" t="s">
        <v>2</v>
      </c>
      <c r="E6" s="208"/>
      <c r="F6" s="209" t="s">
        <v>20</v>
      </c>
      <c r="G6" s="208"/>
      <c r="H6" s="209" t="s">
        <v>3</v>
      </c>
      <c r="I6" s="209" t="s">
        <v>21</v>
      </c>
      <c r="J6" s="210"/>
      <c r="K6" s="211" t="s">
        <v>109</v>
      </c>
      <c r="L6" s="211" t="s">
        <v>112</v>
      </c>
      <c r="M6" s="212" t="s">
        <v>110</v>
      </c>
      <c r="N6" s="213" t="s">
        <v>111</v>
      </c>
      <c r="O6" s="165"/>
      <c r="P6" s="165"/>
      <c r="Q6" s="165"/>
      <c r="R6" s="165"/>
      <c r="S6" s="165"/>
    </row>
    <row r="7" spans="1:19" ht="17.25" customHeight="1" thickBot="1" x14ac:dyDescent="0.25">
      <c r="A7" s="214" t="str">
        <f>Global!A7</f>
        <v>GRUPO A (Group A)</v>
      </c>
      <c r="B7" s="215"/>
      <c r="C7" s="216"/>
      <c r="D7" s="215"/>
      <c r="E7" s="217"/>
      <c r="F7" s="215"/>
      <c r="G7" s="217"/>
      <c r="H7" s="215"/>
      <c r="I7" s="218"/>
      <c r="J7" s="77"/>
      <c r="K7" s="219"/>
      <c r="L7" s="219"/>
      <c r="M7" s="220"/>
      <c r="N7" s="221"/>
      <c r="O7" s="161"/>
      <c r="P7" s="161"/>
      <c r="Q7" s="161"/>
      <c r="R7" s="161"/>
      <c r="S7" s="161"/>
    </row>
    <row r="8" spans="1:19" s="158" customFormat="1" ht="30.95" customHeight="1" thickBot="1" x14ac:dyDescent="0.25">
      <c r="A8" s="276">
        <f>Global!A8</f>
        <v>44885</v>
      </c>
      <c r="B8" s="277">
        <f>Global!B8</f>
        <v>0.41666666666666669</v>
      </c>
      <c r="C8" s="278">
        <f>Global!C8</f>
        <v>1</v>
      </c>
      <c r="D8" s="279" t="str">
        <f>Global!D8</f>
        <v>Qatar</v>
      </c>
      <c r="E8" s="280">
        <v>0</v>
      </c>
      <c r="F8" s="281" t="s">
        <v>4</v>
      </c>
      <c r="G8" s="280">
        <v>1</v>
      </c>
      <c r="H8" s="282" t="str">
        <f>Global!H8</f>
        <v>Ecuador</v>
      </c>
      <c r="I8" s="283" t="str">
        <f t="shared" ref="I8:I13" si="0">IF(OR(E8="",G8=""),"",IF(E8&gt;G8,"L",IF(G8&gt;E8,"V","E")))</f>
        <v>V</v>
      </c>
      <c r="J8" s="284"/>
      <c r="K8" s="285">
        <f>IF(Global!E8="","",Global!E8)</f>
        <v>0</v>
      </c>
      <c r="L8" s="285">
        <f>IF(Global!G8="","",Global!G8)</f>
        <v>2</v>
      </c>
      <c r="M8" s="286" t="str">
        <f t="shared" ref="M8:M71" si="1">IF(OR(K8="",L8=""),"",IF(K8&gt;L8,"L",IF(L8&gt;K8,"V","E")))</f>
        <v>V</v>
      </c>
      <c r="N8" s="287">
        <f t="shared" ref="N8:N13" si="2">IF(M8="","",IF(AND(E8=K8,L8=G8),GPOSPuntosPorMarcador,0)+IF(M8=I8,GPOSPuntosPorGanador,0)+IF(E8-G8=K8-L8,GPOSPuntosPorDiferencia,0))</f>
        <v>1</v>
      </c>
      <c r="O8" s="166"/>
      <c r="P8" s="166"/>
      <c r="Q8" s="166"/>
      <c r="R8" s="166"/>
      <c r="S8" s="166"/>
    </row>
    <row r="9" spans="1:19" s="158" customFormat="1" ht="30.95" customHeight="1" thickBot="1" x14ac:dyDescent="0.25">
      <c r="A9" s="276">
        <f>Global!A9</f>
        <v>44886</v>
      </c>
      <c r="B9" s="288">
        <f>Global!B9</f>
        <v>0.41666666666666669</v>
      </c>
      <c r="C9" s="289">
        <f>Global!C9</f>
        <v>2</v>
      </c>
      <c r="D9" s="290" t="str">
        <f>Global!D9</f>
        <v>Senegal</v>
      </c>
      <c r="E9" s="291">
        <v>0</v>
      </c>
      <c r="F9" s="292" t="s">
        <v>4</v>
      </c>
      <c r="G9" s="291">
        <v>2</v>
      </c>
      <c r="H9" s="293" t="str">
        <f>Global!H9</f>
        <v>Holanda (Holland)</v>
      </c>
      <c r="I9" s="283" t="str">
        <f t="shared" si="0"/>
        <v>V</v>
      </c>
      <c r="J9" s="284"/>
      <c r="K9" s="285">
        <f>IF(Global!E9="","",Global!E9)</f>
        <v>0</v>
      </c>
      <c r="L9" s="285">
        <f>IF(Global!G9="","",Global!G9)</f>
        <v>2</v>
      </c>
      <c r="M9" s="294" t="str">
        <f t="shared" si="1"/>
        <v>V</v>
      </c>
      <c r="N9" s="287">
        <f t="shared" si="2"/>
        <v>3</v>
      </c>
      <c r="O9" s="166"/>
      <c r="P9" s="166"/>
      <c r="Q9" s="166"/>
      <c r="R9" s="166"/>
      <c r="S9" s="166"/>
    </row>
    <row r="10" spans="1:19" s="158" customFormat="1" ht="30.95" customHeight="1" thickBot="1" x14ac:dyDescent="0.25">
      <c r="A10" s="276">
        <f>Global!A10</f>
        <v>44890</v>
      </c>
      <c r="B10" s="288">
        <f>Global!B10</f>
        <v>0.29166666666666669</v>
      </c>
      <c r="C10" s="289">
        <f>Global!C10</f>
        <v>17</v>
      </c>
      <c r="D10" s="290" t="str">
        <f>Global!D10</f>
        <v>Qatar</v>
      </c>
      <c r="E10" s="291">
        <v>0</v>
      </c>
      <c r="F10" s="292" t="s">
        <v>4</v>
      </c>
      <c r="G10" s="291">
        <v>1</v>
      </c>
      <c r="H10" s="293" t="str">
        <f>Global!H10</f>
        <v>Senegal</v>
      </c>
      <c r="I10" s="283" t="str">
        <f t="shared" si="0"/>
        <v>V</v>
      </c>
      <c r="J10" s="284"/>
      <c r="K10" s="285">
        <f>IF(Global!E10="","",Global!E10)</f>
        <v>1</v>
      </c>
      <c r="L10" s="285">
        <f>IF(Global!G10="","",Global!G10)</f>
        <v>3</v>
      </c>
      <c r="M10" s="295" t="str">
        <f t="shared" si="1"/>
        <v>V</v>
      </c>
      <c r="N10" s="287">
        <f t="shared" si="2"/>
        <v>1</v>
      </c>
      <c r="O10" s="166"/>
      <c r="P10" s="166"/>
      <c r="Q10" s="166"/>
      <c r="R10" s="166"/>
      <c r="S10" s="166"/>
    </row>
    <row r="11" spans="1:19" s="158" customFormat="1" ht="30.95" customHeight="1" thickBot="1" x14ac:dyDescent="0.25">
      <c r="A11" s="276">
        <f>Global!A11</f>
        <v>44890</v>
      </c>
      <c r="B11" s="288">
        <f>Global!B11</f>
        <v>0.41666666666666669</v>
      </c>
      <c r="C11" s="289">
        <f>Global!C11</f>
        <v>18</v>
      </c>
      <c r="D11" s="290" t="str">
        <f>Global!D11</f>
        <v>Holanda (Holland)</v>
      </c>
      <c r="E11" s="291">
        <v>3</v>
      </c>
      <c r="F11" s="292" t="s">
        <v>4</v>
      </c>
      <c r="G11" s="291">
        <v>0</v>
      </c>
      <c r="H11" s="293" t="str">
        <f>Global!H11</f>
        <v>Ecuador</v>
      </c>
      <c r="I11" s="283" t="str">
        <f t="shared" si="0"/>
        <v>L</v>
      </c>
      <c r="J11" s="284"/>
      <c r="K11" s="285">
        <f>IF(Global!E11="","",Global!E11)</f>
        <v>1</v>
      </c>
      <c r="L11" s="285">
        <f>IF(Global!G11="","",Global!G11)</f>
        <v>1</v>
      </c>
      <c r="M11" s="296" t="str">
        <f t="shared" si="1"/>
        <v>E</v>
      </c>
      <c r="N11" s="287">
        <f t="shared" si="2"/>
        <v>0</v>
      </c>
      <c r="O11" s="166"/>
      <c r="P11" s="166"/>
      <c r="Q11" s="166"/>
      <c r="R11" s="166"/>
      <c r="S11" s="166"/>
    </row>
    <row r="12" spans="1:19" s="158" customFormat="1" ht="30.95" customHeight="1" thickBot="1" x14ac:dyDescent="0.25">
      <c r="A12" s="276">
        <f>Global!A12</f>
        <v>44894</v>
      </c>
      <c r="B12" s="288">
        <f>Global!B12</f>
        <v>0.375</v>
      </c>
      <c r="C12" s="289">
        <f>Global!C12</f>
        <v>33</v>
      </c>
      <c r="D12" s="290" t="str">
        <f>Global!D12</f>
        <v>Holanda (Holland)</v>
      </c>
      <c r="E12" s="291">
        <v>5</v>
      </c>
      <c r="F12" s="292" t="s">
        <v>4</v>
      </c>
      <c r="G12" s="291">
        <v>0</v>
      </c>
      <c r="H12" s="293" t="str">
        <f>Global!H12</f>
        <v>Qatar</v>
      </c>
      <c r="I12" s="283" t="str">
        <f t="shared" si="0"/>
        <v>L</v>
      </c>
      <c r="J12" s="284"/>
      <c r="K12" s="285">
        <f>IF(Global!E12="","",Global!E12)</f>
        <v>2</v>
      </c>
      <c r="L12" s="285">
        <f>IF(Global!G12="","",Global!G12)</f>
        <v>0</v>
      </c>
      <c r="M12" s="296" t="str">
        <f t="shared" si="1"/>
        <v>L</v>
      </c>
      <c r="N12" s="287">
        <f t="shared" si="2"/>
        <v>1</v>
      </c>
      <c r="O12" s="166"/>
      <c r="P12" s="166"/>
      <c r="Q12" s="166"/>
      <c r="R12" s="166"/>
      <c r="S12" s="166"/>
    </row>
    <row r="13" spans="1:19" s="158" customFormat="1" ht="30.95" customHeight="1" thickBot="1" x14ac:dyDescent="0.25">
      <c r="A13" s="276">
        <f>Global!A13</f>
        <v>44894</v>
      </c>
      <c r="B13" s="288">
        <f>Global!B13</f>
        <v>0.375</v>
      </c>
      <c r="C13" s="289">
        <f>Global!C13</f>
        <v>34</v>
      </c>
      <c r="D13" s="290" t="str">
        <f>Global!D13</f>
        <v>Ecuador</v>
      </c>
      <c r="E13" s="291">
        <v>1</v>
      </c>
      <c r="F13" s="292" t="s">
        <v>4</v>
      </c>
      <c r="G13" s="291">
        <v>1</v>
      </c>
      <c r="H13" s="293" t="str">
        <f>Global!H13</f>
        <v>Senegal</v>
      </c>
      <c r="I13" s="283" t="str">
        <f t="shared" si="0"/>
        <v>E</v>
      </c>
      <c r="J13" s="284"/>
      <c r="K13" s="285">
        <f>IF(Global!E13="","",Global!E13)</f>
        <v>1</v>
      </c>
      <c r="L13" s="285">
        <f>IF(Global!G13="","",Global!G13)</f>
        <v>2</v>
      </c>
      <c r="M13" s="296" t="str">
        <f t="shared" si="1"/>
        <v>V</v>
      </c>
      <c r="N13" s="287">
        <f t="shared" si="2"/>
        <v>0</v>
      </c>
      <c r="O13" s="166"/>
      <c r="P13" s="166"/>
      <c r="Q13" s="166"/>
      <c r="R13" s="166"/>
      <c r="S13" s="166"/>
    </row>
    <row r="14" spans="1:19" s="158" customFormat="1" ht="17.25" customHeight="1" thickBot="1" x14ac:dyDescent="0.25">
      <c r="A14" s="297" t="str">
        <f>Global!A14</f>
        <v>GRUPO B (Group B)</v>
      </c>
      <c r="B14" s="298"/>
      <c r="C14" s="299"/>
      <c r="D14" s="298"/>
      <c r="E14" s="300"/>
      <c r="F14" s="298"/>
      <c r="G14" s="300"/>
      <c r="H14" s="298"/>
      <c r="I14" s="301"/>
      <c r="J14" s="117"/>
      <c r="K14" s="302"/>
      <c r="L14" s="302"/>
      <c r="M14" s="303" t="str">
        <f t="shared" si="1"/>
        <v/>
      </c>
      <c r="N14" s="304"/>
      <c r="O14" s="166"/>
      <c r="P14" s="166"/>
      <c r="Q14" s="166"/>
      <c r="R14" s="166"/>
      <c r="S14" s="166"/>
    </row>
    <row r="15" spans="1:19" s="158" customFormat="1" ht="30.95" customHeight="1" thickBot="1" x14ac:dyDescent="0.25">
      <c r="A15" s="276">
        <f>Global!A15</f>
        <v>44886</v>
      </c>
      <c r="B15" s="305">
        <f>Global!B15</f>
        <v>0.29166666666666669</v>
      </c>
      <c r="C15" s="278">
        <f>Global!C15</f>
        <v>3</v>
      </c>
      <c r="D15" s="279" t="str">
        <f>Global!D15</f>
        <v>Inglaterra (England)</v>
      </c>
      <c r="E15" s="280">
        <v>4</v>
      </c>
      <c r="F15" s="281" t="s">
        <v>4</v>
      </c>
      <c r="G15" s="280">
        <v>0</v>
      </c>
      <c r="H15" s="282" t="str">
        <f>Global!H15</f>
        <v>Irán</v>
      </c>
      <c r="I15" s="283" t="str">
        <f t="shared" ref="I15:I20" si="3">IF(OR(E15="",G15=""),"",IF(E15&gt;G15,"L",IF(G15&gt;E15,"V","E")))</f>
        <v>L</v>
      </c>
      <c r="J15" s="284"/>
      <c r="K15" s="285">
        <f>IF(Global!E15="","",Global!E15)</f>
        <v>6</v>
      </c>
      <c r="L15" s="285">
        <f>IF(Global!G15="","",Global!G15)</f>
        <v>2</v>
      </c>
      <c r="M15" s="296" t="str">
        <f t="shared" si="1"/>
        <v>L</v>
      </c>
      <c r="N15" s="287">
        <f t="shared" ref="N15:N20" si="4">IF(M15="","",IF(AND(E15=K15,L15=G15),GPOSPuntosPorMarcador,0)+IF(M15=I15,GPOSPuntosPorGanador,0)+IF(E15-G15=K15-L15,GPOSPuntosPorDiferencia,0))</f>
        <v>2</v>
      </c>
      <c r="O15" s="166"/>
      <c r="P15" s="166"/>
      <c r="Q15" s="166"/>
      <c r="R15" s="166"/>
      <c r="S15" s="166"/>
    </row>
    <row r="16" spans="1:19" s="158" customFormat="1" ht="30.95" customHeight="1" thickBot="1" x14ac:dyDescent="0.25">
      <c r="A16" s="276">
        <f>Global!A16</f>
        <v>44886</v>
      </c>
      <c r="B16" s="306">
        <f>Global!B16</f>
        <v>0.54166666666666663</v>
      </c>
      <c r="C16" s="289">
        <f>Global!C16</f>
        <v>4</v>
      </c>
      <c r="D16" s="290" t="str">
        <f>Global!D16</f>
        <v>Estados Unidos (USA)</v>
      </c>
      <c r="E16" s="291">
        <v>0</v>
      </c>
      <c r="F16" s="292" t="s">
        <v>4</v>
      </c>
      <c r="G16" s="291">
        <v>1</v>
      </c>
      <c r="H16" s="293" t="str">
        <f>Global!H16</f>
        <v>Gales (Wales)</v>
      </c>
      <c r="I16" s="283" t="str">
        <f t="shared" si="3"/>
        <v>V</v>
      </c>
      <c r="J16" s="284"/>
      <c r="K16" s="285">
        <f>IF(Global!E16="","",Global!E16)</f>
        <v>1</v>
      </c>
      <c r="L16" s="285">
        <f>IF(Global!G16="","",Global!G16)</f>
        <v>1</v>
      </c>
      <c r="M16" s="296" t="str">
        <f t="shared" si="1"/>
        <v>E</v>
      </c>
      <c r="N16" s="287">
        <f t="shared" si="4"/>
        <v>0</v>
      </c>
      <c r="O16" s="166"/>
      <c r="P16" s="166"/>
      <c r="Q16" s="166"/>
      <c r="R16" s="166"/>
      <c r="S16" s="166"/>
    </row>
    <row r="17" spans="1:19" s="158" customFormat="1" ht="30.95" customHeight="1" thickBot="1" x14ac:dyDescent="0.25">
      <c r="A17" s="276">
        <f>Global!A17</f>
        <v>44890</v>
      </c>
      <c r="B17" s="306">
        <f>Global!B17</f>
        <v>0.54166666666666663</v>
      </c>
      <c r="C17" s="289">
        <f>Global!C17</f>
        <v>19</v>
      </c>
      <c r="D17" s="290" t="str">
        <f>Global!D17</f>
        <v>Inglaterra (England)</v>
      </c>
      <c r="E17" s="291">
        <v>3</v>
      </c>
      <c r="F17" s="292" t="s">
        <v>4</v>
      </c>
      <c r="G17" s="291">
        <v>0</v>
      </c>
      <c r="H17" s="293" t="str">
        <f>Global!H17</f>
        <v>Estados Unidos (USA)</v>
      </c>
      <c r="I17" s="283" t="str">
        <f t="shared" si="3"/>
        <v>L</v>
      </c>
      <c r="J17" s="284"/>
      <c r="K17" s="285">
        <f>IF(Global!E17="","",Global!E17)</f>
        <v>0</v>
      </c>
      <c r="L17" s="285">
        <f>IF(Global!G17="","",Global!G17)</f>
        <v>0</v>
      </c>
      <c r="M17" s="296" t="str">
        <f t="shared" si="1"/>
        <v>E</v>
      </c>
      <c r="N17" s="287">
        <f t="shared" si="4"/>
        <v>0</v>
      </c>
      <c r="O17" s="166"/>
      <c r="P17" s="166"/>
      <c r="Q17" s="166"/>
      <c r="R17" s="166"/>
      <c r="S17" s="166"/>
    </row>
    <row r="18" spans="1:19" s="158" customFormat="1" ht="30.95" customHeight="1" thickBot="1" x14ac:dyDescent="0.25">
      <c r="A18" s="276">
        <f>Global!A18</f>
        <v>44890</v>
      </c>
      <c r="B18" s="306">
        <f>Global!B18</f>
        <v>0.16666666666666666</v>
      </c>
      <c r="C18" s="289">
        <f>Global!C18</f>
        <v>20</v>
      </c>
      <c r="D18" s="290" t="str">
        <f>Global!D18</f>
        <v>Gales (Wales)</v>
      </c>
      <c r="E18" s="291">
        <v>2</v>
      </c>
      <c r="F18" s="292" t="s">
        <v>4</v>
      </c>
      <c r="G18" s="291">
        <v>0</v>
      </c>
      <c r="H18" s="293" t="str">
        <f>Global!H18</f>
        <v>Irán</v>
      </c>
      <c r="I18" s="283" t="str">
        <f t="shared" si="3"/>
        <v>L</v>
      </c>
      <c r="J18" s="284"/>
      <c r="K18" s="285">
        <f>IF(Global!E18="","",Global!E18)</f>
        <v>0</v>
      </c>
      <c r="L18" s="285">
        <f>IF(Global!G18="","",Global!G18)</f>
        <v>2</v>
      </c>
      <c r="M18" s="296" t="str">
        <f t="shared" si="1"/>
        <v>V</v>
      </c>
      <c r="N18" s="287">
        <f t="shared" si="4"/>
        <v>0</v>
      </c>
      <c r="O18" s="166"/>
      <c r="P18" s="166"/>
      <c r="Q18" s="166"/>
      <c r="R18" s="166"/>
      <c r="S18" s="166"/>
    </row>
    <row r="19" spans="1:19" s="158" customFormat="1" ht="30.95" customHeight="1" thickBot="1" x14ac:dyDescent="0.25">
      <c r="A19" s="276">
        <f>Global!A19</f>
        <v>44894</v>
      </c>
      <c r="B19" s="306">
        <f>Global!B19</f>
        <v>0.54166666666666663</v>
      </c>
      <c r="C19" s="289">
        <f>Global!C19</f>
        <v>35</v>
      </c>
      <c r="D19" s="290" t="str">
        <f>Global!D19</f>
        <v>Gales (Wales)</v>
      </c>
      <c r="E19" s="291">
        <v>0</v>
      </c>
      <c r="F19" s="292" t="s">
        <v>4</v>
      </c>
      <c r="G19" s="291">
        <v>3</v>
      </c>
      <c r="H19" s="293" t="str">
        <f>Global!H19</f>
        <v>Inglaterra (England)</v>
      </c>
      <c r="I19" s="283" t="str">
        <f t="shared" si="3"/>
        <v>V</v>
      </c>
      <c r="J19" s="284"/>
      <c r="K19" s="285">
        <f>IF(Global!E19="","",Global!E19)</f>
        <v>0</v>
      </c>
      <c r="L19" s="285">
        <f>IF(Global!G19="","",Global!G19)</f>
        <v>3</v>
      </c>
      <c r="M19" s="296" t="str">
        <f t="shared" si="1"/>
        <v>V</v>
      </c>
      <c r="N19" s="287">
        <f t="shared" si="4"/>
        <v>3</v>
      </c>
      <c r="O19" s="166"/>
      <c r="P19" s="166"/>
      <c r="Q19" s="166"/>
      <c r="R19" s="166"/>
      <c r="S19" s="166"/>
    </row>
    <row r="20" spans="1:19" s="158" customFormat="1" ht="30.95" customHeight="1" thickBot="1" x14ac:dyDescent="0.25">
      <c r="A20" s="276">
        <f>Global!A20</f>
        <v>44894</v>
      </c>
      <c r="B20" s="306">
        <f>Global!B20</f>
        <v>0.54166666666666663</v>
      </c>
      <c r="C20" s="289">
        <f>Global!C20</f>
        <v>36</v>
      </c>
      <c r="D20" s="290" t="str">
        <f>Global!D20</f>
        <v>Irán</v>
      </c>
      <c r="E20" s="291">
        <v>0</v>
      </c>
      <c r="F20" s="292" t="s">
        <v>4</v>
      </c>
      <c r="G20" s="291">
        <v>2</v>
      </c>
      <c r="H20" s="293" t="str">
        <f>Global!H20</f>
        <v>Estados Unidos (USA)</v>
      </c>
      <c r="I20" s="283" t="str">
        <f t="shared" si="3"/>
        <v>V</v>
      </c>
      <c r="J20" s="284"/>
      <c r="K20" s="285">
        <f>IF(Global!E20="","",Global!E20)</f>
        <v>0</v>
      </c>
      <c r="L20" s="285">
        <f>IF(Global!G20="","",Global!G20)</f>
        <v>1</v>
      </c>
      <c r="M20" s="296" t="str">
        <f t="shared" si="1"/>
        <v>V</v>
      </c>
      <c r="N20" s="287">
        <f t="shared" si="4"/>
        <v>1</v>
      </c>
      <c r="O20" s="166"/>
      <c r="P20" s="166"/>
      <c r="Q20" s="166"/>
      <c r="R20" s="166"/>
      <c r="S20" s="166"/>
    </row>
    <row r="21" spans="1:19" s="158" customFormat="1" ht="17.25" customHeight="1" thickBot="1" x14ac:dyDescent="0.25">
      <c r="A21" s="297" t="str">
        <f>Global!A21</f>
        <v>GRUPO C (Group C)</v>
      </c>
      <c r="B21" s="298"/>
      <c r="C21" s="299"/>
      <c r="D21" s="298"/>
      <c r="E21" s="300"/>
      <c r="F21" s="298"/>
      <c r="G21" s="300"/>
      <c r="H21" s="298"/>
      <c r="I21" s="301"/>
      <c r="J21" s="117"/>
      <c r="K21" s="302"/>
      <c r="L21" s="302"/>
      <c r="M21" s="303" t="str">
        <f t="shared" si="1"/>
        <v/>
      </c>
      <c r="N21" s="304"/>
      <c r="O21" s="166"/>
      <c r="P21" s="166"/>
      <c r="Q21" s="166"/>
      <c r="R21" s="166"/>
      <c r="S21" s="166"/>
    </row>
    <row r="22" spans="1:19" s="158" customFormat="1" ht="30.95" customHeight="1" thickBot="1" x14ac:dyDescent="0.25">
      <c r="A22" s="276">
        <f>Global!A22</f>
        <v>44887</v>
      </c>
      <c r="B22" s="305">
        <f>Global!B22</f>
        <v>0.16666666666666666</v>
      </c>
      <c r="C22" s="278">
        <f>Global!C22</f>
        <v>5</v>
      </c>
      <c r="D22" s="279" t="str">
        <f>Global!D22</f>
        <v>Argentina</v>
      </c>
      <c r="E22" s="280">
        <v>5</v>
      </c>
      <c r="F22" s="281" t="s">
        <v>4</v>
      </c>
      <c r="G22" s="280">
        <v>0</v>
      </c>
      <c r="H22" s="282" t="str">
        <f>Global!H22</f>
        <v>A. Saudita (Saudi A.)</v>
      </c>
      <c r="I22" s="283" t="str">
        <f t="shared" ref="I22:I27" si="5">IF(OR(E22="",G22=""),"",IF(E22&gt;G22,"L",IF(G22&gt;E22,"V","E")))</f>
        <v>L</v>
      </c>
      <c r="J22" s="284"/>
      <c r="K22" s="285">
        <f>IF(Global!E22="","",Global!E22)</f>
        <v>1</v>
      </c>
      <c r="L22" s="285">
        <f>IF(Global!G22="","",Global!G22)</f>
        <v>2</v>
      </c>
      <c r="M22" s="296" t="str">
        <f t="shared" si="1"/>
        <v>V</v>
      </c>
      <c r="N22" s="287">
        <f t="shared" ref="N22:N27" si="6">IF(M22="","",IF(AND(E22=K22,L22=G22),GPOSPuntosPorMarcador,0)+IF(M22=I22,GPOSPuntosPorGanador,0)+IF(E22-G22=K22-L22,GPOSPuntosPorDiferencia,0))</f>
        <v>0</v>
      </c>
      <c r="O22" s="166"/>
      <c r="P22" s="166"/>
      <c r="Q22" s="166"/>
      <c r="R22" s="166"/>
      <c r="S22" s="166"/>
    </row>
    <row r="23" spans="1:19" s="158" customFormat="1" ht="30.95" customHeight="1" thickBot="1" x14ac:dyDescent="0.25">
      <c r="A23" s="276">
        <f>Global!A23</f>
        <v>44887</v>
      </c>
      <c r="B23" s="306">
        <f>Global!B23</f>
        <v>0.41666666666666669</v>
      </c>
      <c r="C23" s="289">
        <f>Global!C23</f>
        <v>6</v>
      </c>
      <c r="D23" s="290" t="str">
        <f>Global!D23</f>
        <v>México</v>
      </c>
      <c r="E23" s="291">
        <v>0</v>
      </c>
      <c r="F23" s="292" t="s">
        <v>4</v>
      </c>
      <c r="G23" s="291">
        <v>2</v>
      </c>
      <c r="H23" s="293" t="str">
        <f>Global!H23</f>
        <v>Polonia (Poland)</v>
      </c>
      <c r="I23" s="283" t="str">
        <f t="shared" si="5"/>
        <v>V</v>
      </c>
      <c r="J23" s="284"/>
      <c r="K23" s="285">
        <f>IF(Global!E23="","",Global!E23)</f>
        <v>0</v>
      </c>
      <c r="L23" s="285">
        <f>IF(Global!G23="","",Global!G23)</f>
        <v>0</v>
      </c>
      <c r="M23" s="296" t="str">
        <f t="shared" si="1"/>
        <v>E</v>
      </c>
      <c r="N23" s="287">
        <f t="shared" si="6"/>
        <v>0</v>
      </c>
      <c r="O23" s="166"/>
      <c r="P23" s="166"/>
      <c r="Q23" s="166"/>
      <c r="R23" s="166"/>
      <c r="S23" s="166"/>
    </row>
    <row r="24" spans="1:19" s="158" customFormat="1" ht="30.95" customHeight="1" thickBot="1" x14ac:dyDescent="0.25">
      <c r="A24" s="276">
        <f>Global!A24</f>
        <v>44891</v>
      </c>
      <c r="B24" s="306">
        <f>Global!B24</f>
        <v>0.54166666666666663</v>
      </c>
      <c r="C24" s="289">
        <f>Global!C24</f>
        <v>22</v>
      </c>
      <c r="D24" s="290" t="str">
        <f>Global!D24</f>
        <v>Argentina</v>
      </c>
      <c r="E24" s="291">
        <v>2</v>
      </c>
      <c r="F24" s="292" t="s">
        <v>4</v>
      </c>
      <c r="G24" s="291">
        <v>0</v>
      </c>
      <c r="H24" s="293" t="str">
        <f>Global!H24</f>
        <v>México</v>
      </c>
      <c r="I24" s="283" t="str">
        <f t="shared" si="5"/>
        <v>L</v>
      </c>
      <c r="J24" s="284"/>
      <c r="K24" s="285">
        <f>IF(Global!E24="","",Global!E24)</f>
        <v>2</v>
      </c>
      <c r="L24" s="285">
        <f>IF(Global!G24="","",Global!G24)</f>
        <v>0</v>
      </c>
      <c r="M24" s="296" t="str">
        <f t="shared" si="1"/>
        <v>L</v>
      </c>
      <c r="N24" s="287">
        <f t="shared" si="6"/>
        <v>3</v>
      </c>
      <c r="O24" s="166"/>
      <c r="P24" s="166"/>
      <c r="Q24" s="166"/>
      <c r="R24" s="166"/>
      <c r="S24" s="166"/>
    </row>
    <row r="25" spans="1:19" s="158" customFormat="1" ht="30.95" customHeight="1" thickBot="1" x14ac:dyDescent="0.25">
      <c r="A25" s="276">
        <f>Global!A25</f>
        <v>44891</v>
      </c>
      <c r="B25" s="306">
        <f>Global!B25</f>
        <v>0.29166666666666669</v>
      </c>
      <c r="C25" s="289">
        <f>Global!C25</f>
        <v>23</v>
      </c>
      <c r="D25" s="290" t="str">
        <f>Global!D25</f>
        <v>Polonia (Poland)</v>
      </c>
      <c r="E25" s="291">
        <v>3</v>
      </c>
      <c r="F25" s="292" t="s">
        <v>4</v>
      </c>
      <c r="G25" s="291">
        <v>0</v>
      </c>
      <c r="H25" s="293" t="str">
        <f>Global!H25</f>
        <v>A. Saudita (Saudi A.)</v>
      </c>
      <c r="I25" s="283" t="str">
        <f t="shared" si="5"/>
        <v>L</v>
      </c>
      <c r="J25" s="284"/>
      <c r="K25" s="285">
        <f>IF(Global!E25="","",Global!E25)</f>
        <v>2</v>
      </c>
      <c r="L25" s="285">
        <f>IF(Global!G25="","",Global!G25)</f>
        <v>0</v>
      </c>
      <c r="M25" s="296" t="str">
        <f t="shared" si="1"/>
        <v>L</v>
      </c>
      <c r="N25" s="287">
        <f t="shared" si="6"/>
        <v>1</v>
      </c>
      <c r="O25" s="166"/>
      <c r="P25" s="166"/>
      <c r="Q25" s="166"/>
      <c r="R25" s="166"/>
      <c r="S25" s="166"/>
    </row>
    <row r="26" spans="1:19" s="158" customFormat="1" ht="30.95" customHeight="1" thickBot="1" x14ac:dyDescent="0.25">
      <c r="A26" s="276">
        <f>Global!A26</f>
        <v>44895</v>
      </c>
      <c r="B26" s="306">
        <f>Global!B26</f>
        <v>0.54166666666666663</v>
      </c>
      <c r="C26" s="289">
        <f>Global!C26</f>
        <v>37</v>
      </c>
      <c r="D26" s="290" t="str">
        <f>Global!D26</f>
        <v>Polonia (Poland)</v>
      </c>
      <c r="E26" s="291">
        <v>1</v>
      </c>
      <c r="F26" s="292" t="s">
        <v>4</v>
      </c>
      <c r="G26" s="291">
        <v>3</v>
      </c>
      <c r="H26" s="293" t="str">
        <f>Global!H26</f>
        <v>Argentina</v>
      </c>
      <c r="I26" s="283" t="str">
        <f t="shared" si="5"/>
        <v>V</v>
      </c>
      <c r="J26" s="284"/>
      <c r="K26" s="285">
        <f>IF(Global!E26="","",Global!E26)</f>
        <v>0</v>
      </c>
      <c r="L26" s="285">
        <f>IF(Global!G26="","",Global!G26)</f>
        <v>2</v>
      </c>
      <c r="M26" s="296" t="str">
        <f t="shared" si="1"/>
        <v>V</v>
      </c>
      <c r="N26" s="287">
        <f t="shared" si="6"/>
        <v>2</v>
      </c>
      <c r="O26" s="166"/>
      <c r="P26" s="166"/>
      <c r="Q26" s="166"/>
      <c r="R26" s="166"/>
      <c r="S26" s="166"/>
    </row>
    <row r="27" spans="1:19" s="158" customFormat="1" ht="30.95" customHeight="1" thickBot="1" x14ac:dyDescent="0.25">
      <c r="A27" s="276">
        <f>Global!A27</f>
        <v>44895</v>
      </c>
      <c r="B27" s="306">
        <f>Global!B27</f>
        <v>0.54166666666666663</v>
      </c>
      <c r="C27" s="289">
        <f>Global!C27</f>
        <v>38</v>
      </c>
      <c r="D27" s="290" t="str">
        <f>Global!D27</f>
        <v>A. Saudita (Saudi A.)</v>
      </c>
      <c r="E27" s="291">
        <v>0</v>
      </c>
      <c r="F27" s="292" t="s">
        <v>4</v>
      </c>
      <c r="G27" s="291">
        <v>0</v>
      </c>
      <c r="H27" s="293" t="str">
        <f>Global!H27</f>
        <v>México</v>
      </c>
      <c r="I27" s="283" t="str">
        <f t="shared" si="5"/>
        <v>E</v>
      </c>
      <c r="J27" s="284"/>
      <c r="K27" s="285">
        <f>IF(Global!E27="","",Global!E27)</f>
        <v>1</v>
      </c>
      <c r="L27" s="285">
        <f>IF(Global!G27="","",Global!G27)</f>
        <v>2</v>
      </c>
      <c r="M27" s="296" t="str">
        <f t="shared" si="1"/>
        <v>V</v>
      </c>
      <c r="N27" s="287">
        <f t="shared" si="6"/>
        <v>0</v>
      </c>
      <c r="O27" s="166"/>
      <c r="P27" s="166"/>
      <c r="Q27" s="166"/>
      <c r="R27" s="166"/>
      <c r="S27" s="166"/>
    </row>
    <row r="28" spans="1:19" s="158" customFormat="1" ht="17.25" customHeight="1" thickBot="1" x14ac:dyDescent="0.25">
      <c r="A28" s="297" t="str">
        <f>Global!A28</f>
        <v>GRUPO D (Group D )</v>
      </c>
      <c r="B28" s="298"/>
      <c r="C28" s="299"/>
      <c r="D28" s="298"/>
      <c r="E28" s="300"/>
      <c r="F28" s="298"/>
      <c r="G28" s="300"/>
      <c r="H28" s="298"/>
      <c r="I28" s="301"/>
      <c r="J28" s="117"/>
      <c r="K28" s="302"/>
      <c r="L28" s="302"/>
      <c r="M28" s="303" t="str">
        <f t="shared" si="1"/>
        <v/>
      </c>
      <c r="N28" s="304"/>
      <c r="O28" s="166"/>
      <c r="P28" s="166"/>
      <c r="Q28" s="166"/>
      <c r="R28" s="166"/>
      <c r="S28" s="166"/>
    </row>
    <row r="29" spans="1:19" s="158" customFormat="1" ht="30.95" customHeight="1" thickBot="1" x14ac:dyDescent="0.25">
      <c r="A29" s="276">
        <f>Global!A29</f>
        <v>44887</v>
      </c>
      <c r="B29" s="305">
        <f>Global!B29</f>
        <v>0.54166666666666663</v>
      </c>
      <c r="C29" s="278">
        <f>Global!C29</f>
        <v>7</v>
      </c>
      <c r="D29" s="279" t="str">
        <f>Global!D29</f>
        <v>Francia (France)</v>
      </c>
      <c r="E29" s="280">
        <v>3</v>
      </c>
      <c r="F29" s="281" t="s">
        <v>4</v>
      </c>
      <c r="G29" s="280">
        <v>1</v>
      </c>
      <c r="H29" s="282" t="str">
        <f>Global!H29</f>
        <v>Australia</v>
      </c>
      <c r="I29" s="283" t="str">
        <f t="shared" ref="I29:I34" si="7">IF(OR(E29="",G29=""),"",IF(E29&gt;G29,"L",IF(G29&gt;E29,"V","E")))</f>
        <v>L</v>
      </c>
      <c r="J29" s="284"/>
      <c r="K29" s="285">
        <f>IF(Global!E29="","",Global!E29)</f>
        <v>4</v>
      </c>
      <c r="L29" s="285">
        <f>IF(Global!G29="","",Global!G29)</f>
        <v>1</v>
      </c>
      <c r="M29" s="296" t="str">
        <f t="shared" si="1"/>
        <v>L</v>
      </c>
      <c r="N29" s="287">
        <f t="shared" ref="N29:N34" si="8">IF(M29="","",IF(AND(E29=K29,L29=G29),GPOSPuntosPorMarcador,0)+IF(M29=I29,GPOSPuntosPorGanador,0)+IF(E29-G29=K29-L29,GPOSPuntosPorDiferencia,0))</f>
        <v>1</v>
      </c>
      <c r="O29" s="166"/>
      <c r="P29" s="166"/>
      <c r="Q29" s="166"/>
      <c r="R29" s="166"/>
      <c r="S29" s="166"/>
    </row>
    <row r="30" spans="1:19" s="158" customFormat="1" ht="30.95" customHeight="1" thickBot="1" x14ac:dyDescent="0.25">
      <c r="A30" s="276">
        <f>Global!A30</f>
        <v>44887</v>
      </c>
      <c r="B30" s="306">
        <f>Global!B30</f>
        <v>0.29166666666666669</v>
      </c>
      <c r="C30" s="289">
        <f>Global!C30</f>
        <v>8</v>
      </c>
      <c r="D30" s="290" t="str">
        <f>Global!D30</f>
        <v>Dinamarca (Denmark)</v>
      </c>
      <c r="E30" s="291">
        <v>2</v>
      </c>
      <c r="F30" s="292" t="s">
        <v>4</v>
      </c>
      <c r="G30" s="291">
        <v>0</v>
      </c>
      <c r="H30" s="293" t="str">
        <f>Global!H30</f>
        <v>Túnez (Tunisia)</v>
      </c>
      <c r="I30" s="283" t="str">
        <f t="shared" si="7"/>
        <v>L</v>
      </c>
      <c r="J30" s="284"/>
      <c r="K30" s="285">
        <f>IF(Global!E30="","",Global!E30)</f>
        <v>0</v>
      </c>
      <c r="L30" s="285">
        <f>IF(Global!G30="","",Global!G30)</f>
        <v>0</v>
      </c>
      <c r="M30" s="296" t="str">
        <f t="shared" si="1"/>
        <v>E</v>
      </c>
      <c r="N30" s="287">
        <f t="shared" si="8"/>
        <v>0</v>
      </c>
      <c r="O30" s="166"/>
      <c r="P30" s="166"/>
      <c r="Q30" s="166"/>
      <c r="R30" s="166"/>
      <c r="S30" s="166"/>
    </row>
    <row r="31" spans="1:19" s="158" customFormat="1" ht="30.95" customHeight="1" thickBot="1" x14ac:dyDescent="0.25">
      <c r="A31" s="276">
        <f>Global!A31</f>
        <v>44891</v>
      </c>
      <c r="B31" s="306">
        <f>Global!B31</f>
        <v>0.41666666666666669</v>
      </c>
      <c r="C31" s="289">
        <f>Global!C31</f>
        <v>21</v>
      </c>
      <c r="D31" s="290" t="str">
        <f>Global!D31</f>
        <v>Francia (France)</v>
      </c>
      <c r="E31" s="291">
        <v>2</v>
      </c>
      <c r="F31" s="292" t="s">
        <v>4</v>
      </c>
      <c r="G31" s="291">
        <v>2</v>
      </c>
      <c r="H31" s="293" t="str">
        <f>Global!H31</f>
        <v>Dinamarca (Denmark)</v>
      </c>
      <c r="I31" s="283" t="str">
        <f t="shared" si="7"/>
        <v>E</v>
      </c>
      <c r="J31" s="284"/>
      <c r="K31" s="285">
        <f>IF(Global!E31="","",Global!E31)</f>
        <v>2</v>
      </c>
      <c r="L31" s="285">
        <f>IF(Global!G31="","",Global!G31)</f>
        <v>1</v>
      </c>
      <c r="M31" s="296" t="str">
        <f t="shared" si="1"/>
        <v>L</v>
      </c>
      <c r="N31" s="287">
        <f t="shared" si="8"/>
        <v>0</v>
      </c>
      <c r="O31" s="166"/>
      <c r="P31" s="166"/>
      <c r="Q31" s="166"/>
      <c r="R31" s="166"/>
      <c r="S31" s="166"/>
    </row>
    <row r="32" spans="1:19" s="158" customFormat="1" ht="30.95" customHeight="1" thickBot="1" x14ac:dyDescent="0.25">
      <c r="A32" s="276">
        <f>Global!A32</f>
        <v>44891</v>
      </c>
      <c r="B32" s="306">
        <f>Global!B32</f>
        <v>0.16666666666666666</v>
      </c>
      <c r="C32" s="289">
        <f>Global!C32</f>
        <v>24</v>
      </c>
      <c r="D32" s="290" t="str">
        <f>Global!D32</f>
        <v>Túnez (Tunisia)</v>
      </c>
      <c r="E32" s="291">
        <v>0</v>
      </c>
      <c r="F32" s="292" t="s">
        <v>4</v>
      </c>
      <c r="G32" s="291">
        <v>1</v>
      </c>
      <c r="H32" s="293" t="str">
        <f>Global!H32</f>
        <v>Australia</v>
      </c>
      <c r="I32" s="283" t="str">
        <f t="shared" si="7"/>
        <v>V</v>
      </c>
      <c r="J32" s="284"/>
      <c r="K32" s="285">
        <f>IF(Global!E32="","",Global!E32)</f>
        <v>0</v>
      </c>
      <c r="L32" s="285">
        <f>IF(Global!G32="","",Global!G32)</f>
        <v>1</v>
      </c>
      <c r="M32" s="296" t="str">
        <f t="shared" si="1"/>
        <v>V</v>
      </c>
      <c r="N32" s="287">
        <f t="shared" si="8"/>
        <v>3</v>
      </c>
      <c r="O32" s="166"/>
      <c r="P32" s="166"/>
      <c r="Q32" s="166"/>
      <c r="R32" s="166"/>
      <c r="S32" s="166"/>
    </row>
    <row r="33" spans="1:19" s="158" customFormat="1" ht="30.95" customHeight="1" thickBot="1" x14ac:dyDescent="0.25">
      <c r="A33" s="276">
        <f>Global!A33</f>
        <v>44895</v>
      </c>
      <c r="B33" s="306">
        <f>Global!B33</f>
        <v>0.375</v>
      </c>
      <c r="C33" s="289">
        <f>Global!C33</f>
        <v>39</v>
      </c>
      <c r="D33" s="290" t="str">
        <f>Global!D33</f>
        <v>Túnez (Tunisia)</v>
      </c>
      <c r="E33" s="291">
        <v>0</v>
      </c>
      <c r="F33" s="292" t="s">
        <v>4</v>
      </c>
      <c r="G33" s="291">
        <v>3</v>
      </c>
      <c r="H33" s="293" t="str">
        <f>Global!H33</f>
        <v>Francia (France)</v>
      </c>
      <c r="I33" s="283" t="str">
        <f t="shared" si="7"/>
        <v>V</v>
      </c>
      <c r="J33" s="284"/>
      <c r="K33" s="285">
        <f>IF(Global!E33="","",Global!E33)</f>
        <v>1</v>
      </c>
      <c r="L33" s="285">
        <f>IF(Global!G33="","",Global!G33)</f>
        <v>0</v>
      </c>
      <c r="M33" s="296" t="str">
        <f t="shared" si="1"/>
        <v>L</v>
      </c>
      <c r="N33" s="287">
        <f t="shared" si="8"/>
        <v>0</v>
      </c>
      <c r="O33" s="166"/>
      <c r="P33" s="166"/>
      <c r="Q33" s="166"/>
      <c r="R33" s="166"/>
      <c r="S33" s="166"/>
    </row>
    <row r="34" spans="1:19" s="158" customFormat="1" ht="30.95" customHeight="1" thickBot="1" x14ac:dyDescent="0.25">
      <c r="A34" s="276">
        <f>Global!A34</f>
        <v>44895</v>
      </c>
      <c r="B34" s="306">
        <f>Global!B34</f>
        <v>0.375</v>
      </c>
      <c r="C34" s="289">
        <f>Global!C34</f>
        <v>40</v>
      </c>
      <c r="D34" s="290" t="str">
        <f>Global!D34</f>
        <v>Australia</v>
      </c>
      <c r="E34" s="291">
        <v>1</v>
      </c>
      <c r="F34" s="292" t="s">
        <v>4</v>
      </c>
      <c r="G34" s="291">
        <v>3</v>
      </c>
      <c r="H34" s="293" t="str">
        <f>Global!H34</f>
        <v>Dinamarca (Denmark)</v>
      </c>
      <c r="I34" s="283" t="str">
        <f t="shared" si="7"/>
        <v>V</v>
      </c>
      <c r="J34" s="284"/>
      <c r="K34" s="285">
        <f>IF(Global!E34="","",Global!E34)</f>
        <v>1</v>
      </c>
      <c r="L34" s="285">
        <f>IF(Global!G34="","",Global!G34)</f>
        <v>0</v>
      </c>
      <c r="M34" s="296" t="str">
        <f t="shared" si="1"/>
        <v>L</v>
      </c>
      <c r="N34" s="287">
        <f t="shared" si="8"/>
        <v>0</v>
      </c>
      <c r="O34" s="166"/>
      <c r="P34" s="166"/>
      <c r="Q34" s="166"/>
      <c r="R34" s="166"/>
      <c r="S34" s="166"/>
    </row>
    <row r="35" spans="1:19" s="158" customFormat="1" ht="17.25" customHeight="1" thickBot="1" x14ac:dyDescent="0.25">
      <c r="A35" s="297" t="str">
        <f>Global!A35</f>
        <v>Grupo E  (Group  E)</v>
      </c>
      <c r="B35" s="298"/>
      <c r="C35" s="299"/>
      <c r="D35" s="298"/>
      <c r="E35" s="300"/>
      <c r="F35" s="298"/>
      <c r="G35" s="300"/>
      <c r="H35" s="298"/>
      <c r="I35" s="301"/>
      <c r="J35" s="117"/>
      <c r="K35" s="302"/>
      <c r="L35" s="302"/>
      <c r="M35" s="303" t="str">
        <f t="shared" si="1"/>
        <v/>
      </c>
      <c r="N35" s="304"/>
      <c r="O35" s="166"/>
      <c r="P35" s="166"/>
      <c r="Q35" s="166"/>
      <c r="R35" s="166"/>
      <c r="S35" s="166"/>
    </row>
    <row r="36" spans="1:19" s="158" customFormat="1" ht="30.95" customHeight="1" thickBot="1" x14ac:dyDescent="0.25">
      <c r="A36" s="276">
        <f>Global!A36</f>
        <v>44888</v>
      </c>
      <c r="B36" s="305">
        <f>Global!B36</f>
        <v>0.41666666666666669</v>
      </c>
      <c r="C36" s="278">
        <f>Global!C36</f>
        <v>9</v>
      </c>
      <c r="D36" s="279" t="str">
        <f>Global!D36</f>
        <v>España (Spain)</v>
      </c>
      <c r="E36" s="280">
        <v>0</v>
      </c>
      <c r="F36" s="281" t="s">
        <v>4</v>
      </c>
      <c r="G36" s="280">
        <v>1</v>
      </c>
      <c r="H36" s="282" t="str">
        <f>Global!H36</f>
        <v>Costa Rica</v>
      </c>
      <c r="I36" s="283" t="str">
        <f t="shared" ref="I36:I41" si="9">IF(OR(E36="",G36=""),"",IF(E36&gt;G36,"L",IF(G36&gt;E36,"V","E")))</f>
        <v>V</v>
      </c>
      <c r="J36" s="284"/>
      <c r="K36" s="285">
        <f>IF(Global!E36="","",Global!E36)</f>
        <v>7</v>
      </c>
      <c r="L36" s="285">
        <f>IF(Global!G36="","",Global!G36)</f>
        <v>0</v>
      </c>
      <c r="M36" s="296" t="str">
        <f t="shared" si="1"/>
        <v>L</v>
      </c>
      <c r="N36" s="287">
        <f t="shared" ref="N36:N41" si="10">IF(M36="","",IF(AND(E36=K36,L36=G36),GPOSPuntosPorMarcador,0)+IF(M36=I36,GPOSPuntosPorGanador,0)+IF(E36-G36=K36-L36,GPOSPuntosPorDiferencia,0))</f>
        <v>0</v>
      </c>
      <c r="O36" s="166"/>
      <c r="P36" s="166"/>
      <c r="Q36" s="166"/>
      <c r="R36" s="166"/>
      <c r="S36" s="166"/>
    </row>
    <row r="37" spans="1:19" s="158" customFormat="1" ht="30.95" customHeight="1" thickBot="1" x14ac:dyDescent="0.25">
      <c r="A37" s="276">
        <f>Global!A37</f>
        <v>44888</v>
      </c>
      <c r="B37" s="306">
        <f>Global!B37</f>
        <v>0.29166666666666669</v>
      </c>
      <c r="C37" s="289">
        <f>Global!C37</f>
        <v>10</v>
      </c>
      <c r="D37" s="290" t="str">
        <f>Global!D37</f>
        <v>Alemania (Germany)</v>
      </c>
      <c r="E37" s="291">
        <v>0</v>
      </c>
      <c r="F37" s="292" t="s">
        <v>4</v>
      </c>
      <c r="G37" s="291">
        <v>1</v>
      </c>
      <c r="H37" s="293" t="str">
        <f>Global!H37</f>
        <v>Japón (Japan)</v>
      </c>
      <c r="I37" s="283" t="str">
        <f t="shared" si="9"/>
        <v>V</v>
      </c>
      <c r="J37" s="284"/>
      <c r="K37" s="285">
        <f>IF(Global!E37="","",Global!E37)</f>
        <v>1</v>
      </c>
      <c r="L37" s="285">
        <f>IF(Global!G37="","",Global!G37)</f>
        <v>2</v>
      </c>
      <c r="M37" s="296" t="str">
        <f t="shared" si="1"/>
        <v>V</v>
      </c>
      <c r="N37" s="287">
        <f t="shared" si="10"/>
        <v>2</v>
      </c>
      <c r="O37" s="166"/>
      <c r="P37" s="166"/>
      <c r="Q37" s="166"/>
      <c r="R37" s="166"/>
      <c r="S37" s="166"/>
    </row>
    <row r="38" spans="1:19" s="158" customFormat="1" ht="30.95" customHeight="1" thickBot="1" x14ac:dyDescent="0.25">
      <c r="A38" s="276">
        <f>Global!A38</f>
        <v>44892</v>
      </c>
      <c r="B38" s="306">
        <f>Global!B38</f>
        <v>0.54166666666666663</v>
      </c>
      <c r="C38" s="289">
        <f>Global!C38</f>
        <v>25</v>
      </c>
      <c r="D38" s="290" t="str">
        <f>Global!D38</f>
        <v>España (Spain)</v>
      </c>
      <c r="E38" s="291">
        <v>1</v>
      </c>
      <c r="F38" s="292" t="s">
        <v>4</v>
      </c>
      <c r="G38" s="291">
        <v>1</v>
      </c>
      <c r="H38" s="293" t="str">
        <f>Global!H38</f>
        <v>Alemania (Germany)</v>
      </c>
      <c r="I38" s="283" t="str">
        <f t="shared" si="9"/>
        <v>E</v>
      </c>
      <c r="J38" s="284"/>
      <c r="K38" s="285">
        <f>IF(Global!E38="","",Global!E38)</f>
        <v>1</v>
      </c>
      <c r="L38" s="285">
        <f>IF(Global!G38="","",Global!G38)</f>
        <v>1</v>
      </c>
      <c r="M38" s="296" t="str">
        <f t="shared" si="1"/>
        <v>E</v>
      </c>
      <c r="N38" s="287">
        <f t="shared" si="10"/>
        <v>3</v>
      </c>
      <c r="O38" s="166"/>
      <c r="P38" s="166"/>
      <c r="Q38" s="166"/>
      <c r="R38" s="166"/>
      <c r="S38" s="166"/>
    </row>
    <row r="39" spans="1:19" s="158" customFormat="1" ht="30.95" customHeight="1" thickBot="1" x14ac:dyDescent="0.25">
      <c r="A39" s="276">
        <f>Global!A39</f>
        <v>44892</v>
      </c>
      <c r="B39" s="306">
        <f>Global!B39</f>
        <v>0.16666666666666666</v>
      </c>
      <c r="C39" s="289">
        <f>Global!C39</f>
        <v>26</v>
      </c>
      <c r="D39" s="290" t="str">
        <f>Global!D39</f>
        <v>Japón (Japan)</v>
      </c>
      <c r="E39" s="280">
        <v>2</v>
      </c>
      <c r="F39" s="292" t="s">
        <v>4</v>
      </c>
      <c r="G39" s="280">
        <v>0</v>
      </c>
      <c r="H39" s="293" t="str">
        <f>Global!H39</f>
        <v>Costa Rica</v>
      </c>
      <c r="I39" s="283" t="str">
        <f t="shared" si="9"/>
        <v>L</v>
      </c>
      <c r="J39" s="284"/>
      <c r="K39" s="285">
        <f>IF(Global!E39="","",Global!E39)</f>
        <v>0</v>
      </c>
      <c r="L39" s="285">
        <f>IF(Global!G39="","",Global!G39)</f>
        <v>1</v>
      </c>
      <c r="M39" s="296" t="str">
        <f t="shared" si="1"/>
        <v>V</v>
      </c>
      <c r="N39" s="287">
        <f t="shared" si="10"/>
        <v>0</v>
      </c>
      <c r="O39" s="166"/>
      <c r="P39" s="166"/>
      <c r="Q39" s="166"/>
      <c r="R39" s="166"/>
      <c r="S39" s="166"/>
    </row>
    <row r="40" spans="1:19" s="158" customFormat="1" ht="30.95" customHeight="1" thickBot="1" x14ac:dyDescent="0.25">
      <c r="A40" s="276">
        <f>Global!A40</f>
        <v>44896</v>
      </c>
      <c r="B40" s="306">
        <f>Global!B40</f>
        <v>0.54166666666666663</v>
      </c>
      <c r="C40" s="289">
        <f>Global!C40</f>
        <v>43</v>
      </c>
      <c r="D40" s="290" t="str">
        <f>Global!D40</f>
        <v>Japón (Japan)</v>
      </c>
      <c r="E40" s="307">
        <v>2</v>
      </c>
      <c r="F40" s="292" t="s">
        <v>4</v>
      </c>
      <c r="G40" s="307">
        <v>1</v>
      </c>
      <c r="H40" s="293" t="str">
        <f>Global!H40</f>
        <v>España (Spain)</v>
      </c>
      <c r="I40" s="283" t="str">
        <f t="shared" si="9"/>
        <v>L</v>
      </c>
      <c r="J40" s="284"/>
      <c r="K40" s="285">
        <f>IF(Global!E40="","",Global!E40)</f>
        <v>2</v>
      </c>
      <c r="L40" s="285">
        <f>IF(Global!G40="","",Global!G40)</f>
        <v>1</v>
      </c>
      <c r="M40" s="296" t="str">
        <f t="shared" si="1"/>
        <v>L</v>
      </c>
      <c r="N40" s="287">
        <f t="shared" si="10"/>
        <v>3</v>
      </c>
      <c r="O40" s="166"/>
      <c r="P40" s="166"/>
      <c r="Q40" s="166"/>
      <c r="R40" s="166"/>
      <c r="S40" s="166"/>
    </row>
    <row r="41" spans="1:19" s="158" customFormat="1" ht="30.95" customHeight="1" thickBot="1" x14ac:dyDescent="0.25">
      <c r="A41" s="276">
        <f>Global!A41</f>
        <v>44896</v>
      </c>
      <c r="B41" s="306">
        <f>Global!B41</f>
        <v>0.54166666666666663</v>
      </c>
      <c r="C41" s="289">
        <f>Global!C41</f>
        <v>44</v>
      </c>
      <c r="D41" s="290" t="str">
        <f>Global!D41</f>
        <v>Costa Rica</v>
      </c>
      <c r="E41" s="280">
        <v>0</v>
      </c>
      <c r="F41" s="292" t="s">
        <v>4</v>
      </c>
      <c r="G41" s="280">
        <v>3</v>
      </c>
      <c r="H41" s="293" t="str">
        <f>Global!H41</f>
        <v>Alemania (Germany)</v>
      </c>
      <c r="I41" s="283" t="str">
        <f t="shared" si="9"/>
        <v>V</v>
      </c>
      <c r="J41" s="284"/>
      <c r="K41" s="285">
        <f>IF(Global!E41="","",Global!E41)</f>
        <v>2</v>
      </c>
      <c r="L41" s="285">
        <f>IF(Global!G41="","",Global!G41)</f>
        <v>4</v>
      </c>
      <c r="M41" s="296" t="str">
        <f t="shared" si="1"/>
        <v>V</v>
      </c>
      <c r="N41" s="287">
        <f t="shared" si="10"/>
        <v>1</v>
      </c>
      <c r="O41" s="166"/>
      <c r="P41" s="166"/>
      <c r="Q41" s="166"/>
      <c r="R41" s="166"/>
      <c r="S41" s="166"/>
    </row>
    <row r="42" spans="1:19" s="158" customFormat="1" ht="17.25" customHeight="1" thickBot="1" x14ac:dyDescent="0.25">
      <c r="A42" s="297" t="str">
        <f>Global!A42</f>
        <v>GRUPO F (Group F )</v>
      </c>
      <c r="B42" s="298"/>
      <c r="C42" s="299"/>
      <c r="D42" s="298"/>
      <c r="E42" s="300"/>
      <c r="F42" s="298"/>
      <c r="G42" s="300"/>
      <c r="H42" s="298"/>
      <c r="I42" s="301"/>
      <c r="J42" s="117"/>
      <c r="K42" s="302"/>
      <c r="L42" s="302"/>
      <c r="M42" s="303" t="str">
        <f t="shared" si="1"/>
        <v/>
      </c>
      <c r="N42" s="304"/>
      <c r="O42" s="166"/>
      <c r="P42" s="166"/>
      <c r="Q42" s="166"/>
      <c r="R42" s="166"/>
      <c r="S42" s="166"/>
    </row>
    <row r="43" spans="1:19" s="158" customFormat="1" ht="30.95" customHeight="1" thickBot="1" x14ac:dyDescent="0.25">
      <c r="A43" s="276">
        <f>Global!A43</f>
        <v>44888</v>
      </c>
      <c r="B43" s="305">
        <f>Global!B43</f>
        <v>0.54166666666666663</v>
      </c>
      <c r="C43" s="278">
        <f>Global!C43</f>
        <v>11</v>
      </c>
      <c r="D43" s="279" t="str">
        <f>Global!D43</f>
        <v>Bélgica (Belgium)</v>
      </c>
      <c r="E43" s="280">
        <v>2</v>
      </c>
      <c r="F43" s="281" t="s">
        <v>4</v>
      </c>
      <c r="G43" s="280">
        <v>1</v>
      </c>
      <c r="H43" s="282" t="str">
        <f>Global!H43</f>
        <v>Canada</v>
      </c>
      <c r="I43" s="283" t="str">
        <f t="shared" ref="I43:I48" si="11">IF(OR(E43="",G43=""),"",IF(E43&gt;G43,"L",IF(G43&gt;E43,"V","E")))</f>
        <v>L</v>
      </c>
      <c r="J43" s="284"/>
      <c r="K43" s="285">
        <f>IF(Global!E43="","",Global!E43)</f>
        <v>1</v>
      </c>
      <c r="L43" s="285">
        <f>IF(Global!G43="","",Global!G43)</f>
        <v>0</v>
      </c>
      <c r="M43" s="296" t="str">
        <f t="shared" si="1"/>
        <v>L</v>
      </c>
      <c r="N43" s="287">
        <f t="shared" ref="N43:N48" si="12">IF(M43="","",IF(AND(E43=K43,L43=G43),GPOSPuntosPorMarcador,0)+IF(M43=I43,GPOSPuntosPorGanador,0)+IF(E43-G43=K43-L43,GPOSPuntosPorDiferencia,0))</f>
        <v>2</v>
      </c>
      <c r="O43" s="166"/>
      <c r="P43" s="166"/>
      <c r="Q43" s="166"/>
      <c r="R43" s="166"/>
      <c r="S43" s="166"/>
    </row>
    <row r="44" spans="1:19" s="158" customFormat="1" ht="30.95" customHeight="1" thickBot="1" x14ac:dyDescent="0.25">
      <c r="A44" s="276">
        <f>Global!A44</f>
        <v>44888</v>
      </c>
      <c r="B44" s="306">
        <f>Global!B44</f>
        <v>0.16666666666666666</v>
      </c>
      <c r="C44" s="289">
        <f>Global!C44</f>
        <v>12</v>
      </c>
      <c r="D44" s="290" t="str">
        <f>Global!D44</f>
        <v>Marruecos (Morocco)</v>
      </c>
      <c r="E44" s="291">
        <v>1</v>
      </c>
      <c r="F44" s="292" t="s">
        <v>4</v>
      </c>
      <c r="G44" s="291">
        <v>0</v>
      </c>
      <c r="H44" s="293" t="str">
        <f>Global!H44</f>
        <v>Croacia</v>
      </c>
      <c r="I44" s="283" t="str">
        <f t="shared" si="11"/>
        <v>L</v>
      </c>
      <c r="J44" s="284"/>
      <c r="K44" s="285">
        <f>IF(Global!E44="","",Global!E44)</f>
        <v>0</v>
      </c>
      <c r="L44" s="285">
        <f>IF(Global!G44="","",Global!G44)</f>
        <v>0</v>
      </c>
      <c r="M44" s="296" t="str">
        <f t="shared" si="1"/>
        <v>E</v>
      </c>
      <c r="N44" s="287">
        <f t="shared" si="12"/>
        <v>0</v>
      </c>
      <c r="O44" s="166"/>
      <c r="P44" s="166"/>
      <c r="Q44" s="166"/>
      <c r="R44" s="166"/>
      <c r="S44" s="166"/>
    </row>
    <row r="45" spans="1:19" s="158" customFormat="1" ht="30.95" customHeight="1" thickBot="1" x14ac:dyDescent="0.25">
      <c r="A45" s="276">
        <f>Global!A45</f>
        <v>44892</v>
      </c>
      <c r="B45" s="306">
        <f>Global!B45</f>
        <v>0.29166666666666669</v>
      </c>
      <c r="C45" s="289">
        <f>Global!C45</f>
        <v>27</v>
      </c>
      <c r="D45" s="290" t="str">
        <f>Global!D45</f>
        <v>Bélgica (Belgium)</v>
      </c>
      <c r="E45" s="291">
        <v>3</v>
      </c>
      <c r="F45" s="292" t="s">
        <v>4</v>
      </c>
      <c r="G45" s="291">
        <v>0</v>
      </c>
      <c r="H45" s="293" t="str">
        <f>Global!H45</f>
        <v>Marruecos (Morocco)</v>
      </c>
      <c r="I45" s="283" t="str">
        <f t="shared" si="11"/>
        <v>L</v>
      </c>
      <c r="J45" s="284"/>
      <c r="K45" s="285">
        <f>IF(Global!E45="","",Global!E45)</f>
        <v>0</v>
      </c>
      <c r="L45" s="285">
        <f>IF(Global!G45="","",Global!G45)</f>
        <v>2</v>
      </c>
      <c r="M45" s="296" t="str">
        <f t="shared" si="1"/>
        <v>V</v>
      </c>
      <c r="N45" s="287">
        <f t="shared" si="12"/>
        <v>0</v>
      </c>
      <c r="O45" s="166"/>
      <c r="P45" s="166"/>
      <c r="Q45" s="166"/>
      <c r="R45" s="166"/>
      <c r="S45" s="166"/>
    </row>
    <row r="46" spans="1:19" s="158" customFormat="1" ht="30.95" customHeight="1" thickBot="1" x14ac:dyDescent="0.25">
      <c r="A46" s="276">
        <f>Global!A46</f>
        <v>44892</v>
      </c>
      <c r="B46" s="306">
        <f>Global!B46</f>
        <v>0.41666666666666669</v>
      </c>
      <c r="C46" s="289">
        <f>Global!C46</f>
        <v>28</v>
      </c>
      <c r="D46" s="290" t="str">
        <f>Global!D46</f>
        <v>Croacia</v>
      </c>
      <c r="E46" s="291">
        <v>2</v>
      </c>
      <c r="F46" s="292" t="s">
        <v>4</v>
      </c>
      <c r="G46" s="291">
        <v>0</v>
      </c>
      <c r="H46" s="293" t="str">
        <f>Global!H46</f>
        <v>Canada</v>
      </c>
      <c r="I46" s="283" t="str">
        <f t="shared" si="11"/>
        <v>L</v>
      </c>
      <c r="J46" s="284"/>
      <c r="K46" s="285">
        <f>IF(Global!E46="","",Global!E46)</f>
        <v>4</v>
      </c>
      <c r="L46" s="285">
        <f>IF(Global!G46="","",Global!G46)</f>
        <v>1</v>
      </c>
      <c r="M46" s="296" t="str">
        <f t="shared" si="1"/>
        <v>L</v>
      </c>
      <c r="N46" s="287">
        <f t="shared" si="12"/>
        <v>1</v>
      </c>
      <c r="O46" s="166"/>
      <c r="P46" s="166"/>
      <c r="Q46" s="166"/>
      <c r="R46" s="166"/>
      <c r="S46" s="166"/>
    </row>
    <row r="47" spans="1:19" s="158" customFormat="1" ht="30.95" customHeight="1" thickBot="1" x14ac:dyDescent="0.25">
      <c r="A47" s="276">
        <f>Global!A47</f>
        <v>44896</v>
      </c>
      <c r="B47" s="306">
        <f>Global!B47</f>
        <v>0.375</v>
      </c>
      <c r="C47" s="289">
        <f>Global!C47</f>
        <v>41</v>
      </c>
      <c r="D47" s="290" t="str">
        <f>Global!D47</f>
        <v>Croacia</v>
      </c>
      <c r="E47" s="291">
        <v>1</v>
      </c>
      <c r="F47" s="292" t="s">
        <v>4</v>
      </c>
      <c r="G47" s="291">
        <v>3</v>
      </c>
      <c r="H47" s="293" t="str">
        <f>Global!H47</f>
        <v>Bélgica (Belgium)</v>
      </c>
      <c r="I47" s="283" t="str">
        <f t="shared" si="11"/>
        <v>V</v>
      </c>
      <c r="J47" s="284"/>
      <c r="K47" s="285">
        <f>IF(Global!E47="","",Global!E47)</f>
        <v>0</v>
      </c>
      <c r="L47" s="285">
        <f>IF(Global!G47="","",Global!G47)</f>
        <v>0</v>
      </c>
      <c r="M47" s="296" t="str">
        <f t="shared" si="1"/>
        <v>E</v>
      </c>
      <c r="N47" s="287">
        <f t="shared" si="12"/>
        <v>0</v>
      </c>
      <c r="O47" s="166"/>
      <c r="P47" s="166"/>
      <c r="Q47" s="166"/>
      <c r="R47" s="166"/>
      <c r="S47" s="166"/>
    </row>
    <row r="48" spans="1:19" s="158" customFormat="1" ht="30.95" customHeight="1" thickBot="1" x14ac:dyDescent="0.25">
      <c r="A48" s="276">
        <f>Global!A48</f>
        <v>44896</v>
      </c>
      <c r="B48" s="306">
        <f>Global!B48</f>
        <v>0.375</v>
      </c>
      <c r="C48" s="289">
        <f>Global!C48</f>
        <v>42</v>
      </c>
      <c r="D48" s="308" t="str">
        <f>Global!D48</f>
        <v>Canada</v>
      </c>
      <c r="E48" s="291">
        <v>1</v>
      </c>
      <c r="F48" s="309" t="s">
        <v>4</v>
      </c>
      <c r="G48" s="291">
        <v>1</v>
      </c>
      <c r="H48" s="310" t="str">
        <f>Global!H48</f>
        <v>Marruecos (Morocco)</v>
      </c>
      <c r="I48" s="283" t="str">
        <f t="shared" si="11"/>
        <v>E</v>
      </c>
      <c r="J48" s="311"/>
      <c r="K48" s="285">
        <f>IF(Global!E48="","",Global!E48)</f>
        <v>1</v>
      </c>
      <c r="L48" s="285">
        <f>IF(Global!G48="","",Global!G48)</f>
        <v>2</v>
      </c>
      <c r="M48" s="286" t="str">
        <f t="shared" si="1"/>
        <v>V</v>
      </c>
      <c r="N48" s="287">
        <f t="shared" si="12"/>
        <v>0</v>
      </c>
      <c r="O48" s="166"/>
      <c r="P48" s="166"/>
      <c r="Q48" s="166"/>
      <c r="R48" s="166"/>
      <c r="S48" s="166"/>
    </row>
    <row r="49" spans="1:19" s="158" customFormat="1" ht="17.25" customHeight="1" thickBot="1" x14ac:dyDescent="0.25">
      <c r="A49" s="297" t="str">
        <f>Global!A49</f>
        <v>GRUPO G (Group  G)</v>
      </c>
      <c r="B49" s="298"/>
      <c r="C49" s="299"/>
      <c r="D49" s="298"/>
      <c r="E49" s="300"/>
      <c r="F49" s="298"/>
      <c r="G49" s="300"/>
      <c r="H49" s="298"/>
      <c r="I49" s="301"/>
      <c r="J49" s="117"/>
      <c r="K49" s="302"/>
      <c r="L49" s="302"/>
      <c r="M49" s="303" t="str">
        <f t="shared" si="1"/>
        <v/>
      </c>
      <c r="N49" s="304"/>
      <c r="O49" s="166"/>
      <c r="P49" s="166"/>
      <c r="Q49" s="166"/>
      <c r="R49" s="166"/>
      <c r="S49" s="166"/>
    </row>
    <row r="50" spans="1:19" s="158" customFormat="1" ht="30.95" customHeight="1" thickBot="1" x14ac:dyDescent="0.25">
      <c r="A50" s="276">
        <f>Global!A50</f>
        <v>44889</v>
      </c>
      <c r="B50" s="305">
        <f>Global!B50</f>
        <v>0.54166666666666663</v>
      </c>
      <c r="C50" s="278">
        <f>Global!C50</f>
        <v>13</v>
      </c>
      <c r="D50" s="279" t="str">
        <f>Global!D50</f>
        <v>Brasil (Brazil)</v>
      </c>
      <c r="E50" s="280">
        <v>3</v>
      </c>
      <c r="F50" s="281" t="s">
        <v>4</v>
      </c>
      <c r="G50" s="280">
        <v>0</v>
      </c>
      <c r="H50" s="282" t="str">
        <f>Global!H50</f>
        <v>Serbia</v>
      </c>
      <c r="I50" s="283" t="str">
        <f t="shared" ref="I50:I55" si="13">IF(OR(E50="",G50=""),"",IF(E50&gt;G50,"L",IF(G50&gt;E50,"V","E")))</f>
        <v>L</v>
      </c>
      <c r="J50" s="284"/>
      <c r="K50" s="285">
        <f>IF(Global!E50="","",Global!E50)</f>
        <v>2</v>
      </c>
      <c r="L50" s="285">
        <f>IF(Global!G50="","",Global!G50)</f>
        <v>0</v>
      </c>
      <c r="M50" s="296" t="str">
        <f t="shared" si="1"/>
        <v>L</v>
      </c>
      <c r="N50" s="287">
        <f t="shared" ref="N50:N55" si="14">IF(M50="","",IF(AND(E50=K50,L50=G50),GPOSPuntosPorMarcador,0)+IF(M50=I50,GPOSPuntosPorGanador,0)+IF(E50-G50=K50-L50,GPOSPuntosPorDiferencia,0))</f>
        <v>1</v>
      </c>
      <c r="O50" s="166"/>
      <c r="P50" s="166"/>
      <c r="Q50" s="166"/>
      <c r="R50" s="166"/>
      <c r="S50" s="166"/>
    </row>
    <row r="51" spans="1:19" s="158" customFormat="1" ht="30.95" customHeight="1" thickBot="1" x14ac:dyDescent="0.25">
      <c r="A51" s="276">
        <f>Global!A51</f>
        <v>44889</v>
      </c>
      <c r="B51" s="306">
        <f>Global!B51</f>
        <v>0.16666666666666666</v>
      </c>
      <c r="C51" s="289">
        <f>Global!C51</f>
        <v>14</v>
      </c>
      <c r="D51" s="290" t="str">
        <f>Global!D51</f>
        <v>Suiza (Switzerland)</v>
      </c>
      <c r="E51" s="291">
        <v>1</v>
      </c>
      <c r="F51" s="292" t="s">
        <v>4</v>
      </c>
      <c r="G51" s="291">
        <v>0</v>
      </c>
      <c r="H51" s="293" t="str">
        <f>Global!H51</f>
        <v>Camerún (Cameroon)</v>
      </c>
      <c r="I51" s="283" t="str">
        <f t="shared" si="13"/>
        <v>L</v>
      </c>
      <c r="J51" s="284"/>
      <c r="K51" s="285">
        <f>IF(Global!E51="","",Global!E51)</f>
        <v>1</v>
      </c>
      <c r="L51" s="285">
        <f>IF(Global!G51="","",Global!G51)</f>
        <v>0</v>
      </c>
      <c r="M51" s="296" t="str">
        <f t="shared" si="1"/>
        <v>L</v>
      </c>
      <c r="N51" s="287">
        <f t="shared" si="14"/>
        <v>3</v>
      </c>
      <c r="O51" s="166"/>
      <c r="P51" s="166"/>
      <c r="Q51" s="166"/>
      <c r="R51" s="166"/>
      <c r="S51" s="166"/>
    </row>
    <row r="52" spans="1:19" s="158" customFormat="1" ht="30.95" customHeight="1" thickBot="1" x14ac:dyDescent="0.25">
      <c r="A52" s="276">
        <f>Global!A52</f>
        <v>44893</v>
      </c>
      <c r="B52" s="306">
        <f>Global!B52</f>
        <v>0.41666666666666669</v>
      </c>
      <c r="C52" s="289">
        <f>Global!C52</f>
        <v>29</v>
      </c>
      <c r="D52" s="290" t="str">
        <f>Global!D52</f>
        <v>Brasil (Brazil)</v>
      </c>
      <c r="E52" s="291">
        <v>2</v>
      </c>
      <c r="F52" s="292" t="s">
        <v>4</v>
      </c>
      <c r="G52" s="291">
        <v>1</v>
      </c>
      <c r="H52" s="293" t="str">
        <f>Global!H52</f>
        <v>Suiza (Switzerland)</v>
      </c>
      <c r="I52" s="283" t="str">
        <f t="shared" si="13"/>
        <v>L</v>
      </c>
      <c r="J52" s="284"/>
      <c r="K52" s="285">
        <f>IF(Global!E52="","",Global!E52)</f>
        <v>1</v>
      </c>
      <c r="L52" s="285">
        <f>IF(Global!G52="","",Global!G52)</f>
        <v>0</v>
      </c>
      <c r="M52" s="296" t="str">
        <f t="shared" si="1"/>
        <v>L</v>
      </c>
      <c r="N52" s="287">
        <f t="shared" si="14"/>
        <v>2</v>
      </c>
      <c r="O52" s="166"/>
      <c r="P52" s="166"/>
      <c r="Q52" s="166"/>
      <c r="R52" s="166"/>
      <c r="S52" s="166"/>
    </row>
    <row r="53" spans="1:19" s="158" customFormat="1" ht="30.95" customHeight="1" thickBot="1" x14ac:dyDescent="0.25">
      <c r="A53" s="276">
        <f>Global!A53</f>
        <v>44893</v>
      </c>
      <c r="B53" s="306">
        <f>Global!B53</f>
        <v>0.16666666666666666</v>
      </c>
      <c r="C53" s="289">
        <f>Global!C53</f>
        <v>30</v>
      </c>
      <c r="D53" s="290" t="str">
        <f>Global!D53</f>
        <v>Camerún (Cameroon)</v>
      </c>
      <c r="E53" s="291">
        <v>0</v>
      </c>
      <c r="F53" s="292" t="s">
        <v>4</v>
      </c>
      <c r="G53" s="291">
        <v>1</v>
      </c>
      <c r="H53" s="293" t="str">
        <f>Global!H53</f>
        <v>Serbia</v>
      </c>
      <c r="I53" s="283" t="str">
        <f t="shared" si="13"/>
        <v>V</v>
      </c>
      <c r="J53" s="284"/>
      <c r="K53" s="285">
        <f>IF(Global!E53="","",Global!E53)</f>
        <v>3</v>
      </c>
      <c r="L53" s="285">
        <f>IF(Global!G53="","",Global!G53)</f>
        <v>3</v>
      </c>
      <c r="M53" s="296" t="str">
        <f t="shared" si="1"/>
        <v>E</v>
      </c>
      <c r="N53" s="287">
        <f t="shared" si="14"/>
        <v>0</v>
      </c>
      <c r="O53" s="166"/>
      <c r="P53" s="166"/>
      <c r="Q53" s="166"/>
      <c r="R53" s="166"/>
      <c r="S53" s="166"/>
    </row>
    <row r="54" spans="1:19" s="158" customFormat="1" ht="30.95" customHeight="1" thickBot="1" x14ac:dyDescent="0.25">
      <c r="A54" s="276">
        <f>Global!A54</f>
        <v>44897</v>
      </c>
      <c r="B54" s="306">
        <f>Global!B54</f>
        <v>0.54166666666666663</v>
      </c>
      <c r="C54" s="289">
        <f>Global!C54</f>
        <v>45</v>
      </c>
      <c r="D54" s="290" t="str">
        <f>Global!D54</f>
        <v>Camerún (Cameroon)</v>
      </c>
      <c r="E54" s="291">
        <v>2</v>
      </c>
      <c r="F54" s="292" t="s">
        <v>4</v>
      </c>
      <c r="G54" s="291">
        <v>4</v>
      </c>
      <c r="H54" s="293" t="str">
        <f>Global!H54</f>
        <v>Brasil (Brazil)</v>
      </c>
      <c r="I54" s="283" t="str">
        <f t="shared" si="13"/>
        <v>V</v>
      </c>
      <c r="J54" s="284"/>
      <c r="K54" s="285">
        <f>IF(Global!E54="","",Global!E54)</f>
        <v>1</v>
      </c>
      <c r="L54" s="285">
        <f>IF(Global!G54="","",Global!G54)</f>
        <v>0</v>
      </c>
      <c r="M54" s="296" t="str">
        <f t="shared" si="1"/>
        <v>L</v>
      </c>
      <c r="N54" s="287">
        <f t="shared" si="14"/>
        <v>0</v>
      </c>
      <c r="O54" s="166"/>
      <c r="P54" s="166"/>
      <c r="Q54" s="166"/>
      <c r="R54" s="166"/>
      <c r="S54" s="166"/>
    </row>
    <row r="55" spans="1:19" s="158" customFormat="1" ht="30.95" customHeight="1" thickBot="1" x14ac:dyDescent="0.25">
      <c r="A55" s="276">
        <f>Global!A55</f>
        <v>44897</v>
      </c>
      <c r="B55" s="306">
        <f>Global!B55</f>
        <v>0.54166666666666663</v>
      </c>
      <c r="C55" s="289">
        <f>Global!C55</f>
        <v>46</v>
      </c>
      <c r="D55" s="290" t="str">
        <f>Global!D55</f>
        <v>Serbia</v>
      </c>
      <c r="E55" s="291">
        <v>1</v>
      </c>
      <c r="F55" s="292" t="s">
        <v>4</v>
      </c>
      <c r="G55" s="291">
        <v>3</v>
      </c>
      <c r="H55" s="293" t="str">
        <f>Global!H55</f>
        <v>Suiza (Switzerland)</v>
      </c>
      <c r="I55" s="283" t="str">
        <f t="shared" si="13"/>
        <v>V</v>
      </c>
      <c r="J55" s="284"/>
      <c r="K55" s="285">
        <f>IF(Global!E55="","",Global!E55)</f>
        <v>2</v>
      </c>
      <c r="L55" s="285">
        <f>IF(Global!G55="","",Global!G55)</f>
        <v>3</v>
      </c>
      <c r="M55" s="296" t="str">
        <f t="shared" si="1"/>
        <v>V</v>
      </c>
      <c r="N55" s="287">
        <f t="shared" si="14"/>
        <v>1</v>
      </c>
      <c r="O55" s="166"/>
      <c r="P55" s="166"/>
      <c r="Q55" s="166"/>
      <c r="R55" s="166"/>
      <c r="S55" s="166"/>
    </row>
    <row r="56" spans="1:19" s="158" customFormat="1" ht="17.25" customHeight="1" thickBot="1" x14ac:dyDescent="0.25">
      <c r="A56" s="297" t="str">
        <f>Global!A56</f>
        <v>GRUPO H (Group H)</v>
      </c>
      <c r="B56" s="298"/>
      <c r="C56" s="299"/>
      <c r="D56" s="298"/>
      <c r="E56" s="300"/>
      <c r="F56" s="298"/>
      <c r="G56" s="300"/>
      <c r="H56" s="298"/>
      <c r="I56" s="301"/>
      <c r="J56" s="117"/>
      <c r="K56" s="302"/>
      <c r="L56" s="302"/>
      <c r="M56" s="303" t="str">
        <f t="shared" si="1"/>
        <v/>
      </c>
      <c r="N56" s="304"/>
      <c r="O56" s="166"/>
      <c r="P56" s="166"/>
      <c r="Q56" s="166"/>
      <c r="R56" s="166"/>
      <c r="S56" s="166"/>
    </row>
    <row r="57" spans="1:19" s="158" customFormat="1" ht="30.95" customHeight="1" thickBot="1" x14ac:dyDescent="0.25">
      <c r="A57" s="276">
        <f>Global!A57</f>
        <v>44889</v>
      </c>
      <c r="B57" s="305">
        <f>Global!B57</f>
        <v>0.41666666666666669</v>
      </c>
      <c r="C57" s="278">
        <f>Global!C57</f>
        <v>15</v>
      </c>
      <c r="D57" s="279" t="str">
        <f>Global!D57</f>
        <v>Portugal</v>
      </c>
      <c r="E57" s="280">
        <v>1</v>
      </c>
      <c r="F57" s="281" t="s">
        <v>4</v>
      </c>
      <c r="G57" s="280">
        <v>1</v>
      </c>
      <c r="H57" s="282" t="str">
        <f>Global!H57</f>
        <v>Ghana</v>
      </c>
      <c r="I57" s="283" t="str">
        <f t="shared" ref="I57:I62" si="15">IF(OR(E57="",G57=""),"",IF(E57&gt;G57,"L",IF(G57&gt;E57,"V","E")))</f>
        <v>E</v>
      </c>
      <c r="J57" s="284"/>
      <c r="K57" s="285">
        <f>IF(Global!E57="","",Global!E57)</f>
        <v>3</v>
      </c>
      <c r="L57" s="285">
        <f>IF(Global!G57="","",Global!G57)</f>
        <v>2</v>
      </c>
      <c r="M57" s="296" t="str">
        <f t="shared" si="1"/>
        <v>L</v>
      </c>
      <c r="N57" s="287">
        <f t="shared" ref="N57:N62" si="16">IF(M57="","",IF(AND(E57=K57,L57=G57),GPOSPuntosPorMarcador,0)+IF(M57=I57,GPOSPuntosPorGanador,0)+IF(E57-G57=K57-L57,GPOSPuntosPorDiferencia,0))</f>
        <v>0</v>
      </c>
      <c r="O57" s="166"/>
      <c r="P57" s="166"/>
      <c r="Q57" s="166"/>
      <c r="R57" s="166"/>
      <c r="S57" s="166"/>
    </row>
    <row r="58" spans="1:19" s="158" customFormat="1" ht="30.95" customHeight="1" thickBot="1" x14ac:dyDescent="0.25">
      <c r="A58" s="276">
        <f>Global!A58</f>
        <v>44889</v>
      </c>
      <c r="B58" s="306">
        <f>Global!B58</f>
        <v>0.29166666666666669</v>
      </c>
      <c r="C58" s="289">
        <f>Global!C58</f>
        <v>16</v>
      </c>
      <c r="D58" s="290" t="str">
        <f>Global!D58</f>
        <v>Uruguay</v>
      </c>
      <c r="E58" s="280">
        <v>1</v>
      </c>
      <c r="F58" s="292" t="s">
        <v>4</v>
      </c>
      <c r="G58" s="291">
        <v>3</v>
      </c>
      <c r="H58" s="293" t="str">
        <f>Global!H58</f>
        <v>Corea del Sur (S. Korea)</v>
      </c>
      <c r="I58" s="283" t="str">
        <f t="shared" si="15"/>
        <v>V</v>
      </c>
      <c r="J58" s="284"/>
      <c r="K58" s="285">
        <f>IF(Global!E58="","",Global!E58)</f>
        <v>0</v>
      </c>
      <c r="L58" s="285">
        <f>IF(Global!G58="","",Global!G58)</f>
        <v>0</v>
      </c>
      <c r="M58" s="296" t="str">
        <f t="shared" si="1"/>
        <v>E</v>
      </c>
      <c r="N58" s="287">
        <f t="shared" si="16"/>
        <v>0</v>
      </c>
      <c r="O58" s="166"/>
      <c r="P58" s="166"/>
      <c r="Q58" s="166"/>
      <c r="R58" s="166"/>
      <c r="S58" s="166"/>
    </row>
    <row r="59" spans="1:19" s="158" customFormat="1" ht="30.95" customHeight="1" thickBot="1" x14ac:dyDescent="0.25">
      <c r="A59" s="276">
        <f>Global!A59</f>
        <v>44893</v>
      </c>
      <c r="B59" s="306">
        <f>Global!B59</f>
        <v>0.54166666666666663</v>
      </c>
      <c r="C59" s="289">
        <f>Global!C59</f>
        <v>31</v>
      </c>
      <c r="D59" s="290" t="str">
        <f>Global!D59</f>
        <v>Portugal</v>
      </c>
      <c r="E59" s="291">
        <v>0</v>
      </c>
      <c r="F59" s="292" t="s">
        <v>4</v>
      </c>
      <c r="G59" s="291">
        <v>1</v>
      </c>
      <c r="H59" s="293" t="str">
        <f>Global!H59</f>
        <v>Uruguay</v>
      </c>
      <c r="I59" s="283" t="str">
        <f t="shared" si="15"/>
        <v>V</v>
      </c>
      <c r="J59" s="284"/>
      <c r="K59" s="285">
        <f>IF(Global!E59="","",Global!E59)</f>
        <v>2</v>
      </c>
      <c r="L59" s="285">
        <f>IF(Global!G59="","",Global!G59)</f>
        <v>0</v>
      </c>
      <c r="M59" s="296" t="str">
        <f t="shared" si="1"/>
        <v>L</v>
      </c>
      <c r="N59" s="287">
        <f t="shared" si="16"/>
        <v>0</v>
      </c>
      <c r="O59" s="166"/>
      <c r="P59" s="166"/>
      <c r="Q59" s="166"/>
      <c r="R59" s="166"/>
      <c r="S59" s="166"/>
    </row>
    <row r="60" spans="1:19" s="158" customFormat="1" ht="30.95" customHeight="1" thickBot="1" x14ac:dyDescent="0.25">
      <c r="A60" s="276">
        <f>Global!A60</f>
        <v>44893</v>
      </c>
      <c r="B60" s="306">
        <f>Global!B60</f>
        <v>0.29166666666666669</v>
      </c>
      <c r="C60" s="289">
        <f>Global!C60</f>
        <v>32</v>
      </c>
      <c r="D60" s="290" t="str">
        <f>Global!D60</f>
        <v>Corea del Sur (S. Korea)</v>
      </c>
      <c r="E60" s="280">
        <v>1</v>
      </c>
      <c r="F60" s="292" t="s">
        <v>4</v>
      </c>
      <c r="G60" s="291">
        <v>1</v>
      </c>
      <c r="H60" s="293" t="str">
        <f>Global!H60</f>
        <v>Ghana</v>
      </c>
      <c r="I60" s="283" t="str">
        <f t="shared" si="15"/>
        <v>E</v>
      </c>
      <c r="J60" s="284"/>
      <c r="K60" s="285">
        <f>IF(Global!E60="","",Global!E60)</f>
        <v>2</v>
      </c>
      <c r="L60" s="285">
        <f>IF(Global!G60="","",Global!G60)</f>
        <v>3</v>
      </c>
      <c r="M60" s="296" t="str">
        <f t="shared" si="1"/>
        <v>V</v>
      </c>
      <c r="N60" s="287">
        <f t="shared" si="16"/>
        <v>0</v>
      </c>
      <c r="O60" s="166"/>
      <c r="P60" s="166"/>
      <c r="Q60" s="166"/>
      <c r="R60" s="166"/>
      <c r="S60" s="166"/>
    </row>
    <row r="61" spans="1:19" s="158" customFormat="1" ht="30.95" customHeight="1" thickBot="1" x14ac:dyDescent="0.25">
      <c r="A61" s="276">
        <f>Global!A61</f>
        <v>44897</v>
      </c>
      <c r="B61" s="306">
        <f>Global!B61</f>
        <v>0.375</v>
      </c>
      <c r="C61" s="289">
        <f>Global!C61</f>
        <v>47</v>
      </c>
      <c r="D61" s="290" t="str">
        <f>Global!D61</f>
        <v>Corea del Sur (S. Korea)</v>
      </c>
      <c r="E61" s="291">
        <v>0</v>
      </c>
      <c r="F61" s="292" t="s">
        <v>4</v>
      </c>
      <c r="G61" s="291">
        <v>1</v>
      </c>
      <c r="H61" s="293" t="str">
        <f>Global!H61</f>
        <v>Portugal</v>
      </c>
      <c r="I61" s="283" t="str">
        <f t="shared" si="15"/>
        <v>V</v>
      </c>
      <c r="J61" s="284"/>
      <c r="K61" s="285">
        <f>IF(Global!E61="","",Global!E61)</f>
        <v>2</v>
      </c>
      <c r="L61" s="285">
        <f>IF(Global!G61="","",Global!G61)</f>
        <v>1</v>
      </c>
      <c r="M61" s="296" t="str">
        <f t="shared" si="1"/>
        <v>L</v>
      </c>
      <c r="N61" s="287">
        <f t="shared" si="16"/>
        <v>0</v>
      </c>
      <c r="O61" s="166"/>
      <c r="P61" s="166"/>
      <c r="Q61" s="166"/>
      <c r="R61" s="166"/>
      <c r="S61" s="166"/>
    </row>
    <row r="62" spans="1:19" s="158" customFormat="1" ht="30.95" customHeight="1" thickBot="1" x14ac:dyDescent="0.25">
      <c r="A62" s="276">
        <f>Global!A62</f>
        <v>44897</v>
      </c>
      <c r="B62" s="306">
        <f>Global!B62</f>
        <v>0.375</v>
      </c>
      <c r="C62" s="289">
        <f>Global!C62</f>
        <v>48</v>
      </c>
      <c r="D62" s="290" t="str">
        <f>Global!D62</f>
        <v>Ghana</v>
      </c>
      <c r="E62" s="291">
        <v>0</v>
      </c>
      <c r="F62" s="292" t="s">
        <v>4</v>
      </c>
      <c r="G62" s="291">
        <v>0</v>
      </c>
      <c r="H62" s="293" t="str">
        <f>Global!H62</f>
        <v>Uruguay</v>
      </c>
      <c r="I62" s="283" t="str">
        <f t="shared" si="15"/>
        <v>E</v>
      </c>
      <c r="J62" s="284"/>
      <c r="K62" s="285">
        <f>IF(Global!E62="","",Global!E62)</f>
        <v>0</v>
      </c>
      <c r="L62" s="285">
        <f>IF(Global!G62="","",Global!G62)</f>
        <v>2</v>
      </c>
      <c r="M62" s="296" t="str">
        <f t="shared" si="1"/>
        <v>V</v>
      </c>
      <c r="N62" s="287">
        <f t="shared" si="16"/>
        <v>0</v>
      </c>
      <c r="O62" s="166"/>
      <c r="P62" s="166"/>
      <c r="Q62" s="166"/>
      <c r="R62" s="166"/>
      <c r="S62" s="166"/>
    </row>
    <row r="63" spans="1:19" s="158" customFormat="1" ht="17.25" customHeight="1" thickBot="1" x14ac:dyDescent="0.25">
      <c r="A63" s="297" t="str">
        <f>Global!A63</f>
        <v>OCTAVOS DE FINAL (Round of 16)</v>
      </c>
      <c r="B63" s="312"/>
      <c r="C63" s="313"/>
      <c r="D63" s="298"/>
      <c r="E63" s="300"/>
      <c r="F63" s="298"/>
      <c r="G63" s="300"/>
      <c r="H63" s="298"/>
      <c r="I63" s="301"/>
      <c r="J63" s="117"/>
      <c r="K63" s="302"/>
      <c r="L63" s="302"/>
      <c r="M63" s="303" t="str">
        <f t="shared" si="1"/>
        <v/>
      </c>
      <c r="N63" s="304"/>
      <c r="O63" s="166"/>
      <c r="P63" s="166"/>
      <c r="Q63" s="166"/>
      <c r="R63" s="166"/>
      <c r="S63" s="166"/>
    </row>
    <row r="64" spans="1:19" s="158" customFormat="1" ht="30.95" customHeight="1" thickBot="1" x14ac:dyDescent="0.25">
      <c r="A64" s="276">
        <f>Global!A64</f>
        <v>44898</v>
      </c>
      <c r="B64" s="305">
        <f>Global!B64</f>
        <v>0.375</v>
      </c>
      <c r="C64" s="278">
        <f>Global!C64</f>
        <v>49</v>
      </c>
      <c r="D64" s="281" t="str">
        <f>Global!D64</f>
        <v>Holanda (Holland)</v>
      </c>
      <c r="E64" s="280">
        <v>2</v>
      </c>
      <c r="F64" s="281" t="s">
        <v>4</v>
      </c>
      <c r="G64" s="280">
        <v>0</v>
      </c>
      <c r="H64" s="314" t="str">
        <f>Global!H64</f>
        <v>Estados Unidos (USA)</v>
      </c>
      <c r="I64" s="283" t="str">
        <f t="shared" ref="I64:I71" si="17">IF(OR(E64="",G64=""),"",IF(E64&gt;G64,"L",IF(G64&gt;E64,"V","E")))</f>
        <v>L</v>
      </c>
      <c r="J64" s="284"/>
      <c r="K64" s="285">
        <f>IF(Global!E64="","",Global!E64)</f>
        <v>3</v>
      </c>
      <c r="L64" s="285">
        <f>IF(Global!G64="","",Global!G64)</f>
        <v>1</v>
      </c>
      <c r="M64" s="296" t="str">
        <f t="shared" si="1"/>
        <v>L</v>
      </c>
      <c r="N64" s="287">
        <f t="shared" ref="N64:N71" si="18">IF(M64="","",IF(AND(E64=K64,L64=G64),OCTPuntosPorMarcador,0)+IF(M64=I64,OCTPuntosPorGanador,0)+IF(E64-G64=K64-L64,OCTPuntosPorDiferencia,0))</f>
        <v>4</v>
      </c>
      <c r="O64" s="166"/>
      <c r="P64" s="166"/>
      <c r="Q64" s="166"/>
      <c r="R64" s="166"/>
      <c r="S64" s="166"/>
    </row>
    <row r="65" spans="1:19" s="158" customFormat="1" ht="30.95" customHeight="1" thickBot="1" x14ac:dyDescent="0.25">
      <c r="A65" s="276">
        <f>Global!A65</f>
        <v>44898</v>
      </c>
      <c r="B65" s="306">
        <f>Global!B65</f>
        <v>0.54166666666666663</v>
      </c>
      <c r="C65" s="289">
        <f>Global!C65</f>
        <v>50</v>
      </c>
      <c r="D65" s="292" t="str">
        <f>Global!D65</f>
        <v>Argentina</v>
      </c>
      <c r="E65" s="291">
        <v>3</v>
      </c>
      <c r="F65" s="292" t="s">
        <v>4</v>
      </c>
      <c r="G65" s="291">
        <v>0</v>
      </c>
      <c r="H65" s="315" t="str">
        <f>Global!H65</f>
        <v>Australia</v>
      </c>
      <c r="I65" s="283" t="str">
        <f t="shared" si="17"/>
        <v>L</v>
      </c>
      <c r="J65" s="284"/>
      <c r="K65" s="285">
        <f>IF(Global!E65="","",Global!E65)</f>
        <v>2</v>
      </c>
      <c r="L65" s="285">
        <f>IF(Global!G65="","",Global!G65)</f>
        <v>1</v>
      </c>
      <c r="M65" s="296" t="str">
        <f t="shared" si="1"/>
        <v>L</v>
      </c>
      <c r="N65" s="287">
        <f t="shared" si="18"/>
        <v>3</v>
      </c>
      <c r="O65" s="166"/>
      <c r="P65" s="166"/>
      <c r="Q65" s="166"/>
      <c r="R65" s="166"/>
      <c r="S65" s="166"/>
    </row>
    <row r="66" spans="1:19" s="158" customFormat="1" ht="30.95" customHeight="1" thickBot="1" x14ac:dyDescent="0.25">
      <c r="A66" s="276">
        <f>Global!A66</f>
        <v>44899</v>
      </c>
      <c r="B66" s="306">
        <f>Global!B66</f>
        <v>0.375</v>
      </c>
      <c r="C66" s="289">
        <f>Global!C66</f>
        <v>51</v>
      </c>
      <c r="D66" s="292" t="str">
        <f>Global!D66</f>
        <v>Francia (France)</v>
      </c>
      <c r="E66" s="291">
        <v>2</v>
      </c>
      <c r="F66" s="292" t="s">
        <v>4</v>
      </c>
      <c r="G66" s="291">
        <v>1</v>
      </c>
      <c r="H66" s="315" t="str">
        <f>Global!H66</f>
        <v>Polonia (Poland)</v>
      </c>
      <c r="I66" s="283" t="str">
        <f t="shared" si="17"/>
        <v>L</v>
      </c>
      <c r="J66" s="284"/>
      <c r="K66" s="285">
        <f>IF(Global!E66="","",Global!E66)</f>
        <v>3</v>
      </c>
      <c r="L66" s="285">
        <f>IF(Global!G66="","",Global!G66)</f>
        <v>1</v>
      </c>
      <c r="M66" s="296" t="str">
        <f t="shared" si="1"/>
        <v>L</v>
      </c>
      <c r="N66" s="287">
        <f t="shared" si="18"/>
        <v>3</v>
      </c>
      <c r="O66" s="166"/>
      <c r="P66" s="166"/>
      <c r="Q66" s="166"/>
      <c r="R66" s="166"/>
      <c r="S66" s="166"/>
    </row>
    <row r="67" spans="1:19" s="158" customFormat="1" ht="30.95" customHeight="1" thickBot="1" x14ac:dyDescent="0.25">
      <c r="A67" s="276">
        <f>Global!A67</f>
        <v>44899</v>
      </c>
      <c r="B67" s="306">
        <f>Global!B67</f>
        <v>0.54166666666666663</v>
      </c>
      <c r="C67" s="289">
        <f>Global!C67</f>
        <v>52</v>
      </c>
      <c r="D67" s="292" t="str">
        <f>Global!D67</f>
        <v>Inglaterra (England)</v>
      </c>
      <c r="E67" s="291">
        <v>2</v>
      </c>
      <c r="F67" s="292" t="s">
        <v>4</v>
      </c>
      <c r="G67" s="291">
        <v>0</v>
      </c>
      <c r="H67" s="315" t="str">
        <f>Global!H67</f>
        <v>Senegal</v>
      </c>
      <c r="I67" s="283" t="str">
        <f t="shared" si="17"/>
        <v>L</v>
      </c>
      <c r="J67" s="284"/>
      <c r="K67" s="285">
        <f>IF(Global!E67="","",Global!E67)</f>
        <v>3</v>
      </c>
      <c r="L67" s="285">
        <f>IF(Global!G67="","",Global!G67)</f>
        <v>0</v>
      </c>
      <c r="M67" s="296" t="str">
        <f t="shared" si="1"/>
        <v>L</v>
      </c>
      <c r="N67" s="287">
        <f t="shared" si="18"/>
        <v>3</v>
      </c>
      <c r="O67" s="166"/>
      <c r="P67" s="166"/>
      <c r="Q67" s="166"/>
      <c r="R67" s="166"/>
      <c r="S67" s="166"/>
    </row>
    <row r="68" spans="1:19" s="158" customFormat="1" ht="30.95" customHeight="1" thickBot="1" x14ac:dyDescent="0.25">
      <c r="A68" s="276">
        <f>Global!A68</f>
        <v>44900</v>
      </c>
      <c r="B68" s="306">
        <f>Global!B68</f>
        <v>0.375</v>
      </c>
      <c r="C68" s="289">
        <f>Global!C68</f>
        <v>53</v>
      </c>
      <c r="D68" s="292" t="str">
        <f>Global!D68</f>
        <v>Japón (Japan)</v>
      </c>
      <c r="E68" s="291">
        <v>1</v>
      </c>
      <c r="F68" s="292" t="s">
        <v>4</v>
      </c>
      <c r="G68" s="291">
        <v>0</v>
      </c>
      <c r="H68" s="315" t="str">
        <f>Global!H68</f>
        <v>Croacia</v>
      </c>
      <c r="I68" s="283" t="str">
        <f t="shared" si="17"/>
        <v>L</v>
      </c>
      <c r="J68" s="284"/>
      <c r="K68" s="285">
        <f>IF(Global!E68="","",Global!E68)</f>
        <v>1</v>
      </c>
      <c r="L68" s="285">
        <f>IF(Global!G68="","",Global!G68)</f>
        <v>1</v>
      </c>
      <c r="M68" s="296" t="str">
        <f t="shared" si="1"/>
        <v>E</v>
      </c>
      <c r="N68" s="287">
        <f t="shared" si="18"/>
        <v>0</v>
      </c>
      <c r="O68" s="166"/>
      <c r="P68" s="166"/>
      <c r="Q68" s="166"/>
      <c r="R68" s="166"/>
      <c r="S68" s="166"/>
    </row>
    <row r="69" spans="1:19" s="158" customFormat="1" ht="30.95" customHeight="1" thickBot="1" x14ac:dyDescent="0.25">
      <c r="A69" s="276">
        <f>Global!A69</f>
        <v>44900</v>
      </c>
      <c r="B69" s="306">
        <f>Global!B69</f>
        <v>0.54166666666666663</v>
      </c>
      <c r="C69" s="289">
        <f>Global!C69</f>
        <v>54</v>
      </c>
      <c r="D69" s="292" t="str">
        <f>Global!D69</f>
        <v>Brasil (Brazil)</v>
      </c>
      <c r="E69" s="291">
        <v>3</v>
      </c>
      <c r="F69" s="292" t="s">
        <v>4</v>
      </c>
      <c r="G69" s="291">
        <v>1</v>
      </c>
      <c r="H69" s="315" t="str">
        <f>Global!H69</f>
        <v>Corea del Sur (S. Korea)</v>
      </c>
      <c r="I69" s="283" t="str">
        <f t="shared" si="17"/>
        <v>L</v>
      </c>
      <c r="J69" s="284"/>
      <c r="K69" s="285">
        <f>IF(Global!E69="","",Global!E69)</f>
        <v>4</v>
      </c>
      <c r="L69" s="285">
        <f>IF(Global!G69="","",Global!G69)</f>
        <v>1</v>
      </c>
      <c r="M69" s="296" t="str">
        <f t="shared" si="1"/>
        <v>L</v>
      </c>
      <c r="N69" s="287">
        <f t="shared" si="18"/>
        <v>3</v>
      </c>
      <c r="O69" s="166"/>
      <c r="P69" s="166"/>
      <c r="Q69" s="166"/>
      <c r="R69" s="166"/>
      <c r="S69" s="166"/>
    </row>
    <row r="70" spans="1:19" s="158" customFormat="1" ht="30.95" customHeight="1" thickBot="1" x14ac:dyDescent="0.25">
      <c r="A70" s="276">
        <f>Global!A70</f>
        <v>44901</v>
      </c>
      <c r="B70" s="306">
        <f>Global!B70</f>
        <v>0.375</v>
      </c>
      <c r="C70" s="289">
        <f>Global!C70</f>
        <v>55</v>
      </c>
      <c r="D70" s="292" t="str">
        <f>Global!D70</f>
        <v>Marruecos (Morocco)</v>
      </c>
      <c r="E70" s="291">
        <v>1</v>
      </c>
      <c r="F70" s="292" t="s">
        <v>4</v>
      </c>
      <c r="G70" s="291">
        <v>0</v>
      </c>
      <c r="H70" s="315" t="str">
        <f>Global!H70</f>
        <v>España (Spain)</v>
      </c>
      <c r="I70" s="283" t="str">
        <f t="shared" si="17"/>
        <v>L</v>
      </c>
      <c r="J70" s="284"/>
      <c r="K70" s="285">
        <f>IF(Global!E70="","",Global!E70)</f>
        <v>0</v>
      </c>
      <c r="L70" s="285">
        <f>IF(Global!G70="","",Global!G70)</f>
        <v>0</v>
      </c>
      <c r="M70" s="296" t="str">
        <f t="shared" si="1"/>
        <v>E</v>
      </c>
      <c r="N70" s="287">
        <f t="shared" si="18"/>
        <v>0</v>
      </c>
      <c r="O70" s="166"/>
      <c r="P70" s="166"/>
      <c r="Q70" s="166"/>
      <c r="R70" s="166"/>
      <c r="S70" s="166"/>
    </row>
    <row r="71" spans="1:19" s="158" customFormat="1" ht="30.95" customHeight="1" thickBot="1" x14ac:dyDescent="0.25">
      <c r="A71" s="276">
        <f>Global!A71</f>
        <v>44901</v>
      </c>
      <c r="B71" s="306">
        <f>Global!B71</f>
        <v>0.54166666666666663</v>
      </c>
      <c r="C71" s="289">
        <f>Global!C71</f>
        <v>56</v>
      </c>
      <c r="D71" s="292" t="str">
        <f>Global!D71</f>
        <v>Portugal</v>
      </c>
      <c r="E71" s="291">
        <v>2</v>
      </c>
      <c r="F71" s="292" t="s">
        <v>4</v>
      </c>
      <c r="G71" s="291">
        <v>4</v>
      </c>
      <c r="H71" s="315" t="str">
        <f>Global!H71</f>
        <v>Suiza (Switzerland)</v>
      </c>
      <c r="I71" s="283" t="str">
        <f t="shared" si="17"/>
        <v>V</v>
      </c>
      <c r="J71" s="284"/>
      <c r="K71" s="285">
        <f>IF(Global!E71="","",Global!E71)</f>
        <v>6</v>
      </c>
      <c r="L71" s="285">
        <f>IF(Global!G71="","",Global!G71)</f>
        <v>1</v>
      </c>
      <c r="M71" s="296" t="str">
        <f t="shared" si="1"/>
        <v>L</v>
      </c>
      <c r="N71" s="287">
        <f t="shared" si="18"/>
        <v>0</v>
      </c>
      <c r="O71" s="166"/>
      <c r="P71" s="166"/>
      <c r="Q71" s="166"/>
      <c r="R71" s="166"/>
      <c r="S71" s="166"/>
    </row>
    <row r="72" spans="1:19" s="158" customFormat="1" ht="17.25" customHeight="1" thickBot="1" x14ac:dyDescent="0.25">
      <c r="A72" s="297" t="str">
        <f>Global!A72</f>
        <v>CUARTOS DE FINAL (Quarterfinals)</v>
      </c>
      <c r="B72" s="312"/>
      <c r="C72" s="313"/>
      <c r="D72" s="298"/>
      <c r="E72" s="300"/>
      <c r="F72" s="298"/>
      <c r="G72" s="300" t="s">
        <v>73</v>
      </c>
      <c r="H72" s="298"/>
      <c r="I72" s="301"/>
      <c r="J72" s="117"/>
      <c r="K72" s="302"/>
      <c r="L72" s="302"/>
      <c r="M72" s="303" t="str">
        <f t="shared" ref="M72:M83" si="19">IF(OR(K72="",L72=""),"",IF(K72&gt;L72,"L",IF(L72&gt;K72,"V","E")))</f>
        <v/>
      </c>
      <c r="N72" s="304"/>
      <c r="O72" s="166"/>
      <c r="P72" s="166"/>
      <c r="Q72" s="166"/>
      <c r="R72" s="166"/>
      <c r="S72" s="166"/>
    </row>
    <row r="73" spans="1:19" s="158" customFormat="1" ht="30.95" customHeight="1" thickBot="1" x14ac:dyDescent="0.25">
      <c r="A73" s="276">
        <f>Global!A73</f>
        <v>44904</v>
      </c>
      <c r="B73" s="305">
        <f>Global!B73</f>
        <v>0.375</v>
      </c>
      <c r="C73" s="278">
        <f>Global!C73</f>
        <v>57</v>
      </c>
      <c r="D73" s="292" t="str">
        <f>Global!D73</f>
        <v>Croacia</v>
      </c>
      <c r="E73" s="280">
        <v>1</v>
      </c>
      <c r="F73" s="281" t="s">
        <v>4</v>
      </c>
      <c r="G73" s="280">
        <v>3</v>
      </c>
      <c r="H73" s="315" t="str">
        <f>Global!H73</f>
        <v>Brasil (Brazil)</v>
      </c>
      <c r="I73" s="283" t="str">
        <f>IF(OR(E73="",G73=""),"",IF(E73&gt;G73,"L",IF(G73&gt;E73,"V","E")))</f>
        <v>V</v>
      </c>
      <c r="J73" s="284"/>
      <c r="K73" s="285">
        <f>IF(Global!E73="","",Global!E73)</f>
        <v>0</v>
      </c>
      <c r="L73" s="285">
        <f>IF(Global!G73="","",Global!G73)</f>
        <v>0</v>
      </c>
      <c r="M73" s="296" t="str">
        <f t="shared" si="19"/>
        <v>E</v>
      </c>
      <c r="N73" s="287">
        <f>IF(M73="","",IF(AND(E73=K73,L73=G73),CTOSPuntosPorMarcador,0)+IF(M73=I73,CTOSPuntosPorGanador,0)+IF(E73-G73=K73-L73,CTOSPuntosPorDiferencia,0))</f>
        <v>0</v>
      </c>
      <c r="O73" s="166"/>
      <c r="P73" s="166"/>
      <c r="Q73" s="166"/>
      <c r="R73" s="166"/>
      <c r="S73" s="166"/>
    </row>
    <row r="74" spans="1:19" s="158" customFormat="1" ht="30.95" customHeight="1" thickBot="1" x14ac:dyDescent="0.25">
      <c r="A74" s="276">
        <f>Global!A74</f>
        <v>44904</v>
      </c>
      <c r="B74" s="306">
        <f>Global!B74</f>
        <v>0.54166666666666663</v>
      </c>
      <c r="C74" s="289">
        <f>Global!C74</f>
        <v>58</v>
      </c>
      <c r="D74" s="292" t="str">
        <f>Global!D74</f>
        <v>Holanda (Holland)</v>
      </c>
      <c r="E74" s="291">
        <v>0</v>
      </c>
      <c r="F74" s="292" t="s">
        <v>4</v>
      </c>
      <c r="G74" s="280">
        <v>3</v>
      </c>
      <c r="H74" s="315" t="str">
        <f>Global!H74</f>
        <v>Argentina</v>
      </c>
      <c r="I74" s="283" t="str">
        <f>IF(OR(E74="",G74=""),"",IF(E74&gt;G74,"L",IF(G74&gt;E74,"V","E")))</f>
        <v>V</v>
      </c>
      <c r="J74" s="284"/>
      <c r="K74" s="285">
        <f>IF(Global!E74="","",Global!E74)</f>
        <v>2</v>
      </c>
      <c r="L74" s="285">
        <f>IF(Global!G74="","",Global!G74)</f>
        <v>2</v>
      </c>
      <c r="M74" s="296" t="str">
        <f t="shared" si="19"/>
        <v>E</v>
      </c>
      <c r="N74" s="287">
        <f>IF(M74="","",IF(AND(E74=K74,L74=G74),CTOSPuntosPorMarcador,0)+IF(M74=I74,CTOSPuntosPorGanador,0)+IF(E74-G74=K74-L74,CTOSPuntosPorDiferencia,0))</f>
        <v>0</v>
      </c>
      <c r="O74" s="166"/>
      <c r="P74" s="166"/>
      <c r="Q74" s="166"/>
      <c r="R74" s="166"/>
      <c r="S74" s="166"/>
    </row>
    <row r="75" spans="1:19" s="158" customFormat="1" ht="30.95" customHeight="1" thickBot="1" x14ac:dyDescent="0.25">
      <c r="A75" s="276">
        <f>Global!A75</f>
        <v>44905</v>
      </c>
      <c r="B75" s="306">
        <f>Global!B75</f>
        <v>0.375</v>
      </c>
      <c r="C75" s="289">
        <f>Global!C75</f>
        <v>59</v>
      </c>
      <c r="D75" s="292" t="str">
        <f>Global!D75</f>
        <v>Marruecos (Morocco)</v>
      </c>
      <c r="E75" s="291">
        <v>2</v>
      </c>
      <c r="F75" s="292" t="s">
        <v>4</v>
      </c>
      <c r="G75" s="280">
        <v>0</v>
      </c>
      <c r="H75" s="315" t="str">
        <f>Global!H75</f>
        <v>Portugal</v>
      </c>
      <c r="I75" s="283" t="str">
        <f>IF(OR(E75="",G75=""),"",IF(E75&gt;G75,"L",IF(G75&gt;E75,"V","E")))</f>
        <v>L</v>
      </c>
      <c r="J75" s="284"/>
      <c r="K75" s="285">
        <f>IF(Global!E75="","",Global!E75)</f>
        <v>1</v>
      </c>
      <c r="L75" s="285">
        <f>IF(Global!G75="","",Global!G75)</f>
        <v>0</v>
      </c>
      <c r="M75" s="296" t="str">
        <f t="shared" si="19"/>
        <v>L</v>
      </c>
      <c r="N75" s="287">
        <f>IF(M75="","",IF(AND(E75=K75,L75=G75),CTOSPuntosPorMarcador,0)+IF(M75=I75,CTOSPuntosPorGanador,0)+IF(E75-G75=K75-L75,CTOSPuntosPorDiferencia,0))</f>
        <v>5</v>
      </c>
      <c r="O75" s="166"/>
      <c r="P75" s="166"/>
      <c r="Q75" s="166"/>
      <c r="R75" s="166"/>
      <c r="S75" s="166"/>
    </row>
    <row r="76" spans="1:19" s="158" customFormat="1" ht="30.95" customHeight="1" thickBot="1" x14ac:dyDescent="0.25">
      <c r="A76" s="276">
        <f>Global!A76</f>
        <v>44905</v>
      </c>
      <c r="B76" s="306">
        <f>Global!B76</f>
        <v>0.54166666666666663</v>
      </c>
      <c r="C76" s="289">
        <f>Global!C76</f>
        <v>60</v>
      </c>
      <c r="D76" s="292" t="str">
        <f>Global!D76</f>
        <v>Francia (France)</v>
      </c>
      <c r="E76" s="291">
        <v>1</v>
      </c>
      <c r="F76" s="292" t="s">
        <v>4</v>
      </c>
      <c r="G76" s="280">
        <v>2</v>
      </c>
      <c r="H76" s="315" t="str">
        <f>Global!H76</f>
        <v>Inglaterra (England)</v>
      </c>
      <c r="I76" s="283" t="str">
        <f>IF(OR(E76="",G76=""),"",IF(E76&gt;G76,"L",IF(G76&gt;E76,"V","E")))</f>
        <v>V</v>
      </c>
      <c r="J76" s="284"/>
      <c r="K76" s="285">
        <f>IF(Global!E76="","",Global!E76)</f>
        <v>2</v>
      </c>
      <c r="L76" s="285">
        <f>IF(Global!G76="","",Global!G76)</f>
        <v>1</v>
      </c>
      <c r="M76" s="296" t="str">
        <f t="shared" si="19"/>
        <v>L</v>
      </c>
      <c r="N76" s="287">
        <f>IF(M76="","",IF(AND(E76=K76,L76=G76),CTOSPuntosPorMarcador,0)+IF(M76=I76,CTOSPuntosPorGanador,0)+IF(E76-G76=K76-L76,CTOSPuntosPorDiferencia,0))</f>
        <v>0</v>
      </c>
      <c r="O76" s="166"/>
      <c r="P76" s="166"/>
      <c r="Q76" s="166"/>
      <c r="R76" s="166"/>
      <c r="S76" s="166"/>
    </row>
    <row r="77" spans="1:19" s="158" customFormat="1" ht="17.25" customHeight="1" thickBot="1" x14ac:dyDescent="0.25">
      <c r="A77" s="297" t="str">
        <f>Global!A77</f>
        <v>SEMIFINALES (Semifinals)</v>
      </c>
      <c r="B77" s="298"/>
      <c r="C77" s="299"/>
      <c r="D77" s="298"/>
      <c r="E77" s="300"/>
      <c r="F77" s="298"/>
      <c r="G77" s="300"/>
      <c r="H77" s="298"/>
      <c r="I77" s="301"/>
      <c r="J77" s="117"/>
      <c r="K77" s="302"/>
      <c r="L77" s="302"/>
      <c r="M77" s="303" t="str">
        <f t="shared" si="19"/>
        <v/>
      </c>
      <c r="N77" s="304"/>
      <c r="O77" s="166"/>
      <c r="P77" s="166"/>
      <c r="Q77" s="166"/>
      <c r="R77" s="166"/>
      <c r="S77" s="166"/>
    </row>
    <row r="78" spans="1:19" s="158" customFormat="1" ht="30.95" customHeight="1" thickBot="1" x14ac:dyDescent="0.25">
      <c r="A78" s="276">
        <f>Global!A78</f>
        <v>44908</v>
      </c>
      <c r="B78" s="305">
        <f>Global!B78</f>
        <v>0.54166666666666663</v>
      </c>
      <c r="C78" s="278">
        <f>Global!C78</f>
        <v>61</v>
      </c>
      <c r="D78" s="281" t="str">
        <f>Global!D78</f>
        <v>Croacia</v>
      </c>
      <c r="E78" s="280">
        <v>3</v>
      </c>
      <c r="F78" s="281" t="s">
        <v>4</v>
      </c>
      <c r="G78" s="280">
        <v>2</v>
      </c>
      <c r="H78" s="314" t="str">
        <f>Global!H78</f>
        <v>Argentina</v>
      </c>
      <c r="I78" s="283" t="str">
        <f>IF(OR(E78="",G78=""),"",IF(E78&gt;G78,"L",IF(G78&gt;E78,"V","E")))</f>
        <v>L</v>
      </c>
      <c r="J78" s="284"/>
      <c r="K78" s="285">
        <f>IF(Global!E78="","",Global!E78)</f>
        <v>0</v>
      </c>
      <c r="L78" s="285">
        <f>IF(Global!G78="","",Global!G78)</f>
        <v>3</v>
      </c>
      <c r="M78" s="296" t="str">
        <f t="shared" si="19"/>
        <v>V</v>
      </c>
      <c r="N78" s="287">
        <f>IF(M78="","",IF(AND(E78=K78,L78=G78),SEMIPuntosPorMarcador,0)+IF(M78=I78,SEMIPuntosPorGanador,0)+IF(E78-G78=K78-L78,SEMIPuntosPorDiferencia,0))</f>
        <v>0</v>
      </c>
      <c r="O78" s="166"/>
      <c r="P78" s="166"/>
      <c r="Q78" s="166"/>
      <c r="R78" s="166"/>
      <c r="S78" s="166"/>
    </row>
    <row r="79" spans="1:19" s="158" customFormat="1" ht="30.95" customHeight="1" thickBot="1" x14ac:dyDescent="0.25">
      <c r="A79" s="276">
        <f>Global!A79</f>
        <v>44909</v>
      </c>
      <c r="B79" s="306">
        <f>Global!B79</f>
        <v>0.54166666666666663</v>
      </c>
      <c r="C79" s="289">
        <f>Global!C79</f>
        <v>62</v>
      </c>
      <c r="D79" s="292" t="str">
        <f>Global!D79</f>
        <v>Marruecos (Morocco)</v>
      </c>
      <c r="E79" s="291">
        <v>1</v>
      </c>
      <c r="F79" s="292" t="s">
        <v>4</v>
      </c>
      <c r="G79" s="291">
        <v>2</v>
      </c>
      <c r="H79" s="315" t="str">
        <f>Global!H79</f>
        <v>Francia (France)</v>
      </c>
      <c r="I79" s="283" t="str">
        <f>IF(OR(E79="",G79=""),"",IF(E79&gt;G79,"L",IF(G79&gt;E79,"V","E")))</f>
        <v>V</v>
      </c>
      <c r="J79" s="284"/>
      <c r="K79" s="285">
        <f>IF(Global!E79="","",Global!E79)</f>
        <v>0</v>
      </c>
      <c r="L79" s="285">
        <f>IF(Global!G79="","",Global!G79)</f>
        <v>2</v>
      </c>
      <c r="M79" s="296" t="str">
        <f t="shared" si="19"/>
        <v>V</v>
      </c>
      <c r="N79" s="287">
        <f>IF(M79="","",IF(AND(E79=K79,L79=G79),SEMIPuntosPorMarcador,0)+IF(M79=I79,SEMIPuntosPorGanador,0)+IF(E79-G79=K79-L79,SEMIPuntosPorDiferencia,0))</f>
        <v>7</v>
      </c>
      <c r="O79" s="166"/>
      <c r="P79" s="166"/>
      <c r="Q79" s="166"/>
      <c r="R79" s="166"/>
      <c r="S79" s="166"/>
    </row>
    <row r="80" spans="1:19" s="158" customFormat="1" ht="17.25" customHeight="1" thickBot="1" x14ac:dyDescent="0.25">
      <c r="A80" s="297" t="str">
        <f>Global!A80</f>
        <v>TERCER PUESTO (Third Place)</v>
      </c>
      <c r="B80" s="312"/>
      <c r="C80" s="313"/>
      <c r="D80" s="298"/>
      <c r="E80" s="300"/>
      <c r="F80" s="298"/>
      <c r="G80" s="300"/>
      <c r="H80" s="298"/>
      <c r="I80" s="301"/>
      <c r="J80" s="117"/>
      <c r="K80" s="302"/>
      <c r="L80" s="302"/>
      <c r="M80" s="303" t="str">
        <f t="shared" si="19"/>
        <v/>
      </c>
      <c r="N80" s="304"/>
      <c r="O80" s="166"/>
      <c r="P80" s="166"/>
      <c r="Q80" s="166"/>
      <c r="R80" s="166"/>
      <c r="S80" s="166"/>
    </row>
    <row r="81" spans="1:19" s="158" customFormat="1" ht="30.95" customHeight="1" thickBot="1" x14ac:dyDescent="0.25">
      <c r="A81" s="276">
        <f>Global!A81</f>
        <v>44912</v>
      </c>
      <c r="B81" s="305">
        <f>Global!B81</f>
        <v>0.375</v>
      </c>
      <c r="C81" s="278">
        <f>Global!C81</f>
        <v>63</v>
      </c>
      <c r="D81" s="281" t="str">
        <f>Global!D81</f>
        <v>Croacia</v>
      </c>
      <c r="E81" s="280">
        <v>2</v>
      </c>
      <c r="F81" s="281" t="s">
        <v>4</v>
      </c>
      <c r="G81" s="280">
        <v>1</v>
      </c>
      <c r="H81" s="314" t="str">
        <f>Global!H81</f>
        <v>Marruecos (Morocco)</v>
      </c>
      <c r="I81" s="283" t="str">
        <f>IF(OR(E81="",G81=""),"",IF(E81&gt;G81,"L",IF(G81&gt;E81,"V","E")))</f>
        <v>L</v>
      </c>
      <c r="J81" s="284"/>
      <c r="K81" s="285">
        <f>IF(Global!E81="","",Global!E81)</f>
        <v>2</v>
      </c>
      <c r="L81" s="285">
        <f>IF(Global!G81="","",Global!G81)</f>
        <v>1</v>
      </c>
      <c r="M81" s="296" t="str">
        <f t="shared" si="19"/>
        <v>L</v>
      </c>
      <c r="N81" s="287">
        <f>IF(M81="","",IF(AND(E81=K81,L81=G81),TERCPuntosPorMarcador,0)+IF(M81=I81,TERCPuntosPorGanador,0)+IF(E81-G81=K81-L81,TERCPuntosPorDiferencia,0))</f>
        <v>10</v>
      </c>
      <c r="O81" s="166"/>
      <c r="P81" s="166"/>
      <c r="Q81" s="166"/>
      <c r="R81" s="166"/>
      <c r="S81" s="166"/>
    </row>
    <row r="82" spans="1:19" s="158" customFormat="1" ht="17.25" customHeight="1" thickBot="1" x14ac:dyDescent="0.25">
      <c r="A82" s="297" t="str">
        <f>Global!A82</f>
        <v>FINAL</v>
      </c>
      <c r="B82" s="298"/>
      <c r="C82" s="299"/>
      <c r="D82" s="298"/>
      <c r="E82" s="300"/>
      <c r="F82" s="298"/>
      <c r="G82" s="300"/>
      <c r="H82" s="298"/>
      <c r="I82" s="301"/>
      <c r="J82" s="117"/>
      <c r="K82" s="302"/>
      <c r="L82" s="302"/>
      <c r="M82" s="303" t="str">
        <f t="shared" si="19"/>
        <v/>
      </c>
      <c r="N82" s="304"/>
      <c r="O82" s="166"/>
      <c r="P82" s="166"/>
      <c r="Q82" s="166"/>
      <c r="R82" s="166"/>
      <c r="S82" s="166"/>
    </row>
    <row r="83" spans="1:19" s="158" customFormat="1" ht="30.95" customHeight="1" thickBot="1" x14ac:dyDescent="0.25">
      <c r="A83" s="276">
        <f>Global!A83</f>
        <v>44913</v>
      </c>
      <c r="B83" s="316">
        <f>Global!B83</f>
        <v>0.375</v>
      </c>
      <c r="C83" s="317">
        <f>Global!C83</f>
        <v>64</v>
      </c>
      <c r="D83" s="318" t="str">
        <f>Global!D83</f>
        <v>Argentina</v>
      </c>
      <c r="E83" s="280">
        <v>2</v>
      </c>
      <c r="F83" s="318" t="s">
        <v>4</v>
      </c>
      <c r="G83" s="280">
        <v>1</v>
      </c>
      <c r="H83" s="319" t="str">
        <f>Global!H83</f>
        <v>Francia (France)</v>
      </c>
      <c r="I83" s="283" t="str">
        <f>IF(OR(E83="",G83=""),"",IF(E83&gt;G83,"L",IF(G83&gt;E83,"V","E")))</f>
        <v>L</v>
      </c>
      <c r="J83" s="311"/>
      <c r="K83" s="320">
        <f>IF(Global!E83="","",Global!E83)</f>
        <v>2</v>
      </c>
      <c r="L83" s="320">
        <f>IF(Global!G83="","",Global!G83)</f>
        <v>2</v>
      </c>
      <c r="M83" s="286" t="str">
        <f t="shared" si="19"/>
        <v>E</v>
      </c>
      <c r="N83" s="287">
        <f>IF(M83="","",IF(AND(E83=K83,L83=G83),FINALPuntosPorMarcador,0)+IF(M83=I83,FINALPuntosPorGanador,0)+IF(E83-G83=K83-L83,FINALPuntosPorDiferencia,0))</f>
        <v>0</v>
      </c>
      <c r="O83" s="166"/>
      <c r="P83" s="166"/>
      <c r="Q83" s="166"/>
      <c r="R83" s="166"/>
      <c r="S83" s="166"/>
    </row>
    <row r="84" spans="1:19" ht="17.25" customHeight="1" x14ac:dyDescent="0.2">
      <c r="A84" s="262"/>
      <c r="B84" s="263"/>
      <c r="C84" s="264"/>
      <c r="D84" s="196"/>
      <c r="E84" s="192"/>
      <c r="F84" s="196"/>
      <c r="G84" s="192"/>
      <c r="H84" s="196"/>
      <c r="I84" s="195"/>
      <c r="J84" s="29"/>
      <c r="K84" s="198"/>
      <c r="L84" s="198"/>
      <c r="M84" s="265" t="s">
        <v>22</v>
      </c>
      <c r="N84" s="266">
        <f>SUM(N8:N83)</f>
        <v>79</v>
      </c>
      <c r="O84" s="161"/>
      <c r="P84" s="161"/>
      <c r="Q84" s="161"/>
      <c r="R84" s="161"/>
      <c r="S84" s="161"/>
    </row>
    <row r="85" spans="1:19" s="10" customFormat="1" ht="17.25" customHeight="1" x14ac:dyDescent="0.2">
      <c r="A85" s="87" t="str">
        <f>Global!A85</f>
        <v>FASE DE GRUPOS</v>
      </c>
      <c r="B85" s="88"/>
      <c r="C85" s="89"/>
      <c r="D85" s="90"/>
      <c r="E85" s="267"/>
      <c r="F85" s="90"/>
      <c r="G85" s="267"/>
      <c r="H85" s="92"/>
      <c r="I85" s="81"/>
      <c r="J85" s="30"/>
      <c r="K85" s="189"/>
      <c r="L85" s="189"/>
      <c r="M85" s="189"/>
      <c r="N85" s="189"/>
      <c r="O85" s="82"/>
      <c r="P85" s="82"/>
      <c r="Q85" s="82"/>
      <c r="R85" s="82"/>
      <c r="S85" s="82"/>
    </row>
    <row r="86" spans="1:19" ht="17.25" customHeight="1" x14ac:dyDescent="0.2">
      <c r="A86" s="83" t="str">
        <f>Global!A86</f>
        <v>Puntos por Marcador Atinado</v>
      </c>
      <c r="B86" s="83"/>
      <c r="C86" s="93"/>
      <c r="D86" s="83"/>
      <c r="E86" s="94">
        <f>Global!E86</f>
        <v>1</v>
      </c>
      <c r="F86" s="53"/>
      <c r="G86" s="268"/>
      <c r="H86" s="53"/>
      <c r="I86" s="57"/>
      <c r="J86" s="30"/>
      <c r="K86" s="167"/>
      <c r="L86" s="167"/>
      <c r="M86" s="167"/>
      <c r="N86" s="167"/>
      <c r="O86" s="167"/>
      <c r="P86" s="167"/>
      <c r="Q86" s="167"/>
      <c r="R86" s="167"/>
      <c r="S86" s="167"/>
    </row>
    <row r="87" spans="1:19" ht="17.25" customHeight="1" x14ac:dyDescent="0.2">
      <c r="A87" s="83" t="str">
        <f>Global!A87</f>
        <v>Puntos por Ganador/Empate Atinado</v>
      </c>
      <c r="B87" s="83"/>
      <c r="C87" s="93"/>
      <c r="D87" s="85"/>
      <c r="E87" s="94">
        <f>Global!E87</f>
        <v>1</v>
      </c>
      <c r="F87" s="53"/>
      <c r="G87" s="268"/>
      <c r="H87" s="53"/>
      <c r="I87" s="57"/>
      <c r="J87" s="30"/>
      <c r="K87" s="167"/>
      <c r="L87" s="167"/>
      <c r="M87" s="167"/>
      <c r="N87" s="167"/>
      <c r="O87" s="167"/>
      <c r="P87" s="167"/>
      <c r="Q87" s="167"/>
      <c r="R87" s="167"/>
      <c r="S87" s="167"/>
    </row>
    <row r="88" spans="1:19" ht="17.25" customHeight="1" x14ac:dyDescent="0.2">
      <c r="A88" s="83" t="str">
        <f>Global!A88</f>
        <v>Puntos por Ganador y Diferencia de Goles Atinado</v>
      </c>
      <c r="B88" s="84"/>
      <c r="C88" s="84"/>
      <c r="D88" s="85"/>
      <c r="E88" s="94">
        <f>Global!E88</f>
        <v>1</v>
      </c>
      <c r="F88" s="53"/>
      <c r="G88" s="268"/>
      <c r="H88" s="53"/>
      <c r="I88" s="57"/>
      <c r="J88" s="30"/>
      <c r="K88" s="167"/>
      <c r="L88" s="167"/>
      <c r="M88" s="167"/>
      <c r="N88" s="167"/>
      <c r="O88" s="167"/>
      <c r="P88" s="167"/>
      <c r="Q88" s="167"/>
      <c r="R88" s="167"/>
      <c r="S88" s="167"/>
    </row>
    <row r="89" spans="1:19" ht="17.25" customHeight="1" x14ac:dyDescent="0.2">
      <c r="A89" s="83"/>
      <c r="B89" s="84"/>
      <c r="C89" s="84"/>
      <c r="D89" s="85"/>
      <c r="E89" s="269"/>
      <c r="F89" s="53"/>
      <c r="G89" s="268"/>
      <c r="H89" s="53"/>
      <c r="I89" s="57"/>
      <c r="J89" s="30"/>
      <c r="K89" s="167"/>
      <c r="L89" s="167"/>
      <c r="M89" s="167"/>
      <c r="N89" s="167"/>
      <c r="O89" s="167"/>
      <c r="P89" s="167"/>
      <c r="Q89" s="167"/>
      <c r="R89" s="167"/>
      <c r="S89" s="167"/>
    </row>
    <row r="90" spans="1:19" ht="17.25" customHeight="1" x14ac:dyDescent="0.2">
      <c r="A90" s="87" t="str">
        <f>Global!A90</f>
        <v>OCTAVOS DE FINAL</v>
      </c>
      <c r="B90" s="55"/>
      <c r="C90" s="55"/>
      <c r="D90" s="53"/>
      <c r="E90" s="268"/>
      <c r="F90" s="53"/>
      <c r="G90" s="268"/>
      <c r="H90" s="53"/>
      <c r="I90" s="57"/>
      <c r="J90" s="30"/>
      <c r="K90" s="167"/>
      <c r="L90" s="167"/>
      <c r="M90" s="167"/>
      <c r="N90" s="167"/>
      <c r="O90" s="167"/>
      <c r="P90" s="167"/>
      <c r="Q90" s="167"/>
      <c r="R90" s="167"/>
      <c r="S90" s="167"/>
    </row>
    <row r="91" spans="1:19" ht="17.25" customHeight="1" x14ac:dyDescent="0.2">
      <c r="A91" s="83" t="str">
        <f>Global!A91</f>
        <v>Puntos por Marcador Atinado</v>
      </c>
      <c r="B91" s="83"/>
      <c r="C91" s="93"/>
      <c r="D91" s="83"/>
      <c r="E91" s="94">
        <f>Global!E91</f>
        <v>1</v>
      </c>
      <c r="F91" s="53"/>
      <c r="G91" s="268"/>
      <c r="H91" s="53"/>
      <c r="I91" s="57"/>
      <c r="J91" s="30"/>
      <c r="K91" s="167"/>
      <c r="L91" s="167"/>
      <c r="M91" s="167"/>
      <c r="N91" s="167"/>
      <c r="O91" s="167"/>
      <c r="P91" s="167"/>
      <c r="Q91" s="167"/>
      <c r="R91" s="167"/>
      <c r="S91" s="167"/>
    </row>
    <row r="92" spans="1:19" ht="17.25" customHeight="1" x14ac:dyDescent="0.2">
      <c r="A92" s="83" t="str">
        <f>Global!A92</f>
        <v>Puntos por Ganador/Empate Atinado</v>
      </c>
      <c r="B92" s="83"/>
      <c r="C92" s="93"/>
      <c r="D92" s="85"/>
      <c r="E92" s="94">
        <f>Global!E92</f>
        <v>3</v>
      </c>
      <c r="F92" s="53"/>
      <c r="G92" s="268"/>
      <c r="H92" s="53"/>
      <c r="I92" s="57"/>
      <c r="J92" s="30"/>
      <c r="K92" s="167"/>
      <c r="L92" s="167"/>
      <c r="M92" s="167"/>
      <c r="N92" s="167"/>
      <c r="O92" s="167"/>
      <c r="P92" s="167"/>
      <c r="Q92" s="167"/>
      <c r="R92" s="167"/>
      <c r="S92" s="167"/>
    </row>
    <row r="93" spans="1:19" ht="17.25" customHeight="1" x14ac:dyDescent="0.2">
      <c r="A93" s="83" t="str">
        <f>Global!A93</f>
        <v>Puntos por Ganador y Diferencia de Goles Atinado</v>
      </c>
      <c r="B93" s="84"/>
      <c r="C93" s="84"/>
      <c r="D93" s="85"/>
      <c r="E93" s="94">
        <f>Global!E93</f>
        <v>1</v>
      </c>
      <c r="F93" s="53"/>
      <c r="G93" s="268"/>
      <c r="H93" s="53"/>
      <c r="I93" s="57"/>
      <c r="J93" s="30"/>
      <c r="K93" s="167"/>
      <c r="L93" s="167"/>
      <c r="M93" s="167"/>
      <c r="N93" s="167"/>
      <c r="O93" s="167"/>
      <c r="P93" s="167"/>
      <c r="Q93" s="167"/>
      <c r="R93" s="167"/>
      <c r="S93" s="167"/>
    </row>
    <row r="94" spans="1:19" ht="17.25" customHeight="1" x14ac:dyDescent="0.2">
      <c r="A94" s="54"/>
      <c r="B94" s="55"/>
      <c r="C94" s="55"/>
      <c r="D94" s="53"/>
      <c r="E94" s="268"/>
      <c r="F94" s="53"/>
      <c r="G94" s="268"/>
      <c r="H94" s="53"/>
      <c r="I94" s="57"/>
      <c r="J94" s="30"/>
      <c r="K94" s="167"/>
      <c r="L94" s="167"/>
      <c r="M94" s="167"/>
      <c r="N94" s="167"/>
      <c r="O94" s="167"/>
      <c r="P94" s="167"/>
      <c r="Q94" s="167"/>
      <c r="R94" s="167"/>
      <c r="S94" s="167"/>
    </row>
    <row r="95" spans="1:19" ht="17.25" customHeight="1" x14ac:dyDescent="0.2">
      <c r="A95" s="87" t="str">
        <f>Global!A95</f>
        <v>CUARTOS DE FINAL</v>
      </c>
      <c r="B95" s="55"/>
      <c r="C95" s="55"/>
      <c r="D95" s="53"/>
      <c r="E95" s="268"/>
      <c r="F95" s="53"/>
      <c r="G95" s="268"/>
      <c r="H95" s="53"/>
      <c r="I95" s="57"/>
      <c r="J95" s="30"/>
      <c r="K95" s="167"/>
      <c r="L95" s="167"/>
      <c r="M95" s="167"/>
      <c r="N95" s="167"/>
      <c r="O95" s="167"/>
      <c r="P95" s="167"/>
      <c r="Q95" s="167"/>
      <c r="R95" s="167"/>
      <c r="S95" s="167"/>
    </row>
    <row r="96" spans="1:19" ht="17.25" customHeight="1" x14ac:dyDescent="0.2">
      <c r="A96" s="83" t="str">
        <f>Global!A96</f>
        <v>Puntos por Marcador Atinado</v>
      </c>
      <c r="B96" s="83"/>
      <c r="C96" s="93"/>
      <c r="D96" s="83"/>
      <c r="E96" s="94">
        <f>Global!E96</f>
        <v>1</v>
      </c>
      <c r="F96" s="53"/>
      <c r="G96" s="268"/>
      <c r="H96" s="53"/>
      <c r="I96" s="57"/>
      <c r="J96" s="30"/>
      <c r="K96" s="167"/>
      <c r="L96" s="167"/>
      <c r="M96" s="167"/>
      <c r="N96" s="167"/>
      <c r="O96" s="167"/>
      <c r="P96" s="167"/>
      <c r="Q96" s="167"/>
      <c r="R96" s="167"/>
      <c r="S96" s="167"/>
    </row>
    <row r="97" spans="1:19" ht="17.25" customHeight="1" x14ac:dyDescent="0.2">
      <c r="A97" s="83" t="str">
        <f>Global!A97</f>
        <v>Puntos por Ganador/Empate Atinado</v>
      </c>
      <c r="B97" s="83"/>
      <c r="C97" s="93"/>
      <c r="D97" s="85"/>
      <c r="E97" s="94">
        <f>Global!E97</f>
        <v>5</v>
      </c>
      <c r="F97" s="53"/>
      <c r="G97" s="268"/>
      <c r="H97" s="53"/>
      <c r="I97" s="57"/>
      <c r="J97" s="30"/>
      <c r="K97" s="167"/>
      <c r="L97" s="167"/>
      <c r="M97" s="167"/>
      <c r="N97" s="167"/>
      <c r="O97" s="167"/>
      <c r="P97" s="167"/>
      <c r="Q97" s="167"/>
      <c r="R97" s="167"/>
      <c r="S97" s="167"/>
    </row>
    <row r="98" spans="1:19" ht="17.25" customHeight="1" x14ac:dyDescent="0.2">
      <c r="A98" s="83" t="str">
        <f>Global!A98</f>
        <v>Puntos por Ganador y Diferencia de Goles Atinado</v>
      </c>
      <c r="B98" s="84"/>
      <c r="C98" s="84"/>
      <c r="D98" s="85"/>
      <c r="E98" s="94">
        <f>Global!E98</f>
        <v>1</v>
      </c>
      <c r="F98" s="53"/>
      <c r="G98" s="268"/>
      <c r="H98" s="53"/>
      <c r="I98" s="57"/>
      <c r="J98" s="30"/>
      <c r="K98" s="167"/>
      <c r="L98" s="167"/>
      <c r="M98" s="167"/>
      <c r="N98" s="167"/>
      <c r="O98" s="167"/>
      <c r="P98" s="167"/>
      <c r="Q98" s="167"/>
      <c r="R98" s="167"/>
      <c r="S98" s="167"/>
    </row>
    <row r="99" spans="1:19" ht="17.25" customHeight="1" x14ac:dyDescent="0.2">
      <c r="A99" s="54"/>
      <c r="B99" s="55"/>
      <c r="C99" s="55"/>
      <c r="D99" s="53"/>
      <c r="E99" s="268"/>
      <c r="F99" s="53"/>
      <c r="G99" s="268"/>
      <c r="H99" s="53"/>
      <c r="I99" s="57"/>
      <c r="J99" s="30"/>
      <c r="K99" s="167"/>
      <c r="L99" s="167"/>
      <c r="M99" s="167"/>
      <c r="N99" s="167"/>
      <c r="O99" s="167"/>
      <c r="P99" s="167"/>
      <c r="Q99" s="167"/>
      <c r="R99" s="167"/>
      <c r="S99" s="167"/>
    </row>
    <row r="100" spans="1:19" ht="17.25" customHeight="1" x14ac:dyDescent="0.2">
      <c r="A100" s="87" t="str">
        <f>Global!A100</f>
        <v>SEMIFINAL</v>
      </c>
      <c r="B100" s="55"/>
      <c r="C100" s="55"/>
      <c r="D100" s="53"/>
      <c r="E100" s="268"/>
      <c r="F100" s="53"/>
      <c r="G100" s="268"/>
      <c r="H100" s="53"/>
      <c r="I100" s="57"/>
      <c r="J100" s="30"/>
      <c r="K100" s="167"/>
      <c r="L100" s="167"/>
      <c r="M100" s="167"/>
      <c r="N100" s="167"/>
      <c r="O100" s="167"/>
      <c r="P100" s="167"/>
      <c r="Q100" s="167"/>
      <c r="R100" s="167"/>
      <c r="S100" s="167"/>
    </row>
    <row r="101" spans="1:19" ht="17.25" customHeight="1" x14ac:dyDescent="0.2">
      <c r="A101" s="83" t="str">
        <f>Global!A101</f>
        <v>Puntos por Marcador Atinado</v>
      </c>
      <c r="B101" s="83"/>
      <c r="C101" s="93"/>
      <c r="D101" s="83"/>
      <c r="E101" s="94">
        <f>Global!E101</f>
        <v>1</v>
      </c>
      <c r="F101" s="53"/>
      <c r="G101" s="268"/>
      <c r="H101" s="53"/>
      <c r="I101" s="57"/>
      <c r="J101" s="30"/>
      <c r="K101" s="167"/>
      <c r="L101" s="167"/>
      <c r="M101" s="167"/>
      <c r="N101" s="167"/>
      <c r="O101" s="167"/>
      <c r="P101" s="167"/>
      <c r="Q101" s="167"/>
      <c r="R101" s="167"/>
      <c r="S101" s="167"/>
    </row>
    <row r="102" spans="1:19" ht="17.25" customHeight="1" x14ac:dyDescent="0.2">
      <c r="A102" s="83" t="str">
        <f>Global!A102</f>
        <v>Puntos por Ganador/Empate Atinado</v>
      </c>
      <c r="B102" s="83"/>
      <c r="C102" s="93"/>
      <c r="D102" s="85"/>
      <c r="E102" s="94">
        <f>Global!E102</f>
        <v>7</v>
      </c>
      <c r="F102" s="53"/>
      <c r="G102" s="268"/>
      <c r="H102" s="53"/>
      <c r="I102" s="57"/>
      <c r="J102" s="30"/>
      <c r="K102" s="167"/>
      <c r="L102" s="167"/>
      <c r="M102" s="167"/>
      <c r="N102" s="167"/>
      <c r="O102" s="167"/>
      <c r="P102" s="167"/>
      <c r="Q102" s="167"/>
      <c r="R102" s="167"/>
      <c r="S102" s="167"/>
    </row>
    <row r="103" spans="1:19" ht="17.25" customHeight="1" x14ac:dyDescent="0.2">
      <c r="A103" s="83" t="str">
        <f>Global!A103</f>
        <v>Puntos por Ganador y Diferencia de Goles Atinado</v>
      </c>
      <c r="B103" s="84"/>
      <c r="C103" s="84"/>
      <c r="D103" s="85"/>
      <c r="E103" s="94">
        <f>Global!E103</f>
        <v>1</v>
      </c>
      <c r="F103" s="53"/>
      <c r="G103" s="268"/>
      <c r="H103" s="53"/>
      <c r="I103" s="57"/>
      <c r="J103" s="30"/>
      <c r="K103" s="167"/>
      <c r="L103" s="167"/>
      <c r="M103" s="167"/>
      <c r="N103" s="167"/>
      <c r="O103" s="167"/>
      <c r="P103" s="167"/>
      <c r="Q103" s="167"/>
      <c r="R103" s="167"/>
      <c r="S103" s="167"/>
    </row>
    <row r="104" spans="1:19" ht="17.25" customHeight="1" x14ac:dyDescent="0.2">
      <c r="A104" s="54"/>
      <c r="B104" s="55"/>
      <c r="C104" s="55"/>
      <c r="D104" s="53"/>
      <c r="E104" s="268"/>
      <c r="F104" s="53"/>
      <c r="G104" s="268"/>
      <c r="H104" s="53"/>
      <c r="I104" s="57"/>
      <c r="J104" s="30"/>
      <c r="K104" s="167"/>
      <c r="L104" s="167"/>
      <c r="M104" s="167"/>
      <c r="N104" s="167"/>
      <c r="O104" s="167"/>
      <c r="P104" s="167"/>
      <c r="Q104" s="167"/>
      <c r="R104" s="167"/>
      <c r="S104" s="167"/>
    </row>
    <row r="105" spans="1:19" ht="17.25" customHeight="1" x14ac:dyDescent="0.2">
      <c r="A105" s="87" t="str">
        <f>Global!A105</f>
        <v>TERCER LUGAR</v>
      </c>
      <c r="B105" s="55"/>
      <c r="C105" s="55"/>
      <c r="D105" s="53"/>
      <c r="E105" s="268"/>
      <c r="F105" s="53"/>
      <c r="G105" s="268"/>
      <c r="H105" s="53"/>
      <c r="I105" s="57"/>
      <c r="J105" s="30"/>
      <c r="K105" s="167"/>
      <c r="L105" s="167"/>
      <c r="M105" s="167"/>
      <c r="N105" s="167"/>
      <c r="O105" s="167"/>
      <c r="P105" s="167"/>
      <c r="Q105" s="167"/>
      <c r="R105" s="167"/>
      <c r="S105" s="167"/>
    </row>
    <row r="106" spans="1:19" ht="17.25" customHeight="1" x14ac:dyDescent="0.2">
      <c r="A106" s="83" t="str">
        <f>Global!A106</f>
        <v>Puntos por Marcador Atinado</v>
      </c>
      <c r="B106" s="83"/>
      <c r="C106" s="93"/>
      <c r="D106" s="83"/>
      <c r="E106" s="94">
        <f>Global!E106</f>
        <v>1</v>
      </c>
      <c r="F106" s="53"/>
      <c r="G106" s="268"/>
      <c r="H106" s="53"/>
      <c r="I106" s="57"/>
      <c r="J106" s="30"/>
      <c r="K106" s="167"/>
      <c r="L106" s="167"/>
      <c r="M106" s="167"/>
      <c r="N106" s="167"/>
      <c r="O106" s="167"/>
      <c r="P106" s="167"/>
      <c r="Q106" s="167"/>
      <c r="R106" s="167"/>
      <c r="S106" s="167"/>
    </row>
    <row r="107" spans="1:19" ht="17.25" customHeight="1" x14ac:dyDescent="0.2">
      <c r="A107" s="83" t="str">
        <f>Global!A107</f>
        <v>Puntos por Ganador/Empate Atinado</v>
      </c>
      <c r="B107" s="83"/>
      <c r="C107" s="93"/>
      <c r="D107" s="85"/>
      <c r="E107" s="94">
        <f>Global!E107</f>
        <v>8</v>
      </c>
      <c r="F107" s="53"/>
      <c r="G107" s="268"/>
      <c r="H107" s="53"/>
      <c r="I107" s="57"/>
      <c r="J107" s="30"/>
      <c r="K107" s="167"/>
      <c r="L107" s="167"/>
      <c r="M107" s="167"/>
      <c r="N107" s="167"/>
      <c r="O107" s="167"/>
      <c r="P107" s="167"/>
      <c r="Q107" s="167"/>
      <c r="R107" s="167"/>
      <c r="S107" s="167"/>
    </row>
    <row r="108" spans="1:19" ht="17.25" customHeight="1" x14ac:dyDescent="0.2">
      <c r="A108" s="83" t="str">
        <f>Global!A108</f>
        <v>Puntos por Ganador y Diferencia de Goles Atinado</v>
      </c>
      <c r="B108" s="84"/>
      <c r="C108" s="84"/>
      <c r="D108" s="85"/>
      <c r="E108" s="94">
        <f>Global!E108</f>
        <v>1</v>
      </c>
      <c r="F108" s="53"/>
      <c r="G108" s="268"/>
      <c r="H108" s="53"/>
      <c r="I108" s="57"/>
      <c r="J108" s="30"/>
      <c r="K108" s="167"/>
      <c r="L108" s="167"/>
      <c r="M108" s="167"/>
      <c r="N108" s="167"/>
      <c r="O108" s="167"/>
      <c r="P108" s="167"/>
      <c r="Q108" s="167"/>
      <c r="R108" s="167"/>
      <c r="S108" s="167"/>
    </row>
    <row r="109" spans="1:19" ht="17.25" customHeight="1" x14ac:dyDescent="0.2">
      <c r="A109" s="83"/>
      <c r="B109" s="84"/>
      <c r="C109" s="84"/>
      <c r="D109" s="85"/>
      <c r="E109" s="94"/>
      <c r="F109" s="53"/>
      <c r="G109" s="268"/>
      <c r="H109" s="53"/>
      <c r="I109" s="57"/>
      <c r="J109" s="30"/>
      <c r="K109" s="167"/>
      <c r="L109" s="167"/>
      <c r="M109" s="167"/>
      <c r="N109" s="167"/>
      <c r="O109" s="167"/>
      <c r="P109" s="167"/>
      <c r="Q109" s="167"/>
      <c r="R109" s="167"/>
      <c r="S109" s="167"/>
    </row>
    <row r="110" spans="1:19" ht="17.25" customHeight="1" x14ac:dyDescent="0.2">
      <c r="A110" s="87" t="str">
        <f>Global!A110</f>
        <v>FINAL</v>
      </c>
      <c r="B110" s="55"/>
      <c r="C110" s="55"/>
      <c r="D110" s="53"/>
      <c r="E110" s="268"/>
      <c r="F110" s="53"/>
      <c r="G110" s="268"/>
      <c r="H110" s="53"/>
      <c r="I110" s="57"/>
      <c r="J110" s="30"/>
      <c r="K110" s="167"/>
      <c r="L110" s="167"/>
      <c r="M110" s="167"/>
      <c r="N110" s="167"/>
      <c r="O110" s="167"/>
      <c r="P110" s="167"/>
      <c r="Q110" s="167"/>
      <c r="R110" s="167"/>
      <c r="S110" s="167"/>
    </row>
    <row r="111" spans="1:19" ht="17.25" customHeight="1" x14ac:dyDescent="0.2">
      <c r="A111" s="83" t="str">
        <f>Global!A111</f>
        <v>Puntos por Marcador Atinado</v>
      </c>
      <c r="B111" s="83"/>
      <c r="C111" s="93"/>
      <c r="D111" s="83"/>
      <c r="E111" s="94">
        <f>Global!E111</f>
        <v>1</v>
      </c>
      <c r="F111" s="53"/>
      <c r="G111" s="268"/>
      <c r="H111" s="53"/>
      <c r="I111" s="57"/>
      <c r="J111" s="30"/>
      <c r="K111" s="167"/>
      <c r="L111" s="167"/>
      <c r="M111" s="167"/>
      <c r="N111" s="167"/>
      <c r="O111" s="167"/>
      <c r="P111" s="167"/>
      <c r="Q111" s="167"/>
      <c r="R111" s="167"/>
      <c r="S111" s="167"/>
    </row>
    <row r="112" spans="1:19" ht="17.25" customHeight="1" x14ac:dyDescent="0.2">
      <c r="A112" s="83" t="str">
        <f>Global!A112</f>
        <v>Puntos por Ganador/Empate Atinado</v>
      </c>
      <c r="B112" s="83"/>
      <c r="C112" s="93"/>
      <c r="D112" s="85"/>
      <c r="E112" s="94">
        <f>Global!E112</f>
        <v>10</v>
      </c>
      <c r="F112" s="53"/>
      <c r="G112" s="268"/>
      <c r="H112" s="53"/>
      <c r="I112" s="57"/>
      <c r="J112" s="30"/>
      <c r="K112" s="167"/>
      <c r="L112" s="167"/>
      <c r="M112" s="167"/>
      <c r="N112" s="167"/>
      <c r="O112" s="167"/>
      <c r="P112" s="167"/>
      <c r="Q112" s="167"/>
      <c r="R112" s="167"/>
      <c r="S112" s="167"/>
    </row>
    <row r="113" spans="1:19" ht="17.25" customHeight="1" x14ac:dyDescent="0.2">
      <c r="A113" s="83" t="str">
        <f>Global!A113</f>
        <v>Puntos por Ganador y Diferencia de Goles Atinado</v>
      </c>
      <c r="B113" s="84"/>
      <c r="C113" s="84"/>
      <c r="D113" s="85"/>
      <c r="E113" s="94">
        <f>Global!E113</f>
        <v>1</v>
      </c>
      <c r="F113" s="53"/>
      <c r="G113" s="268"/>
      <c r="H113" s="53"/>
      <c r="I113" s="57"/>
      <c r="J113" s="30"/>
      <c r="K113" s="167"/>
      <c r="L113" s="167"/>
      <c r="M113" s="167"/>
      <c r="N113" s="167"/>
      <c r="O113" s="167"/>
      <c r="P113" s="167"/>
      <c r="Q113" s="167"/>
      <c r="R113" s="167"/>
      <c r="S113" s="167"/>
    </row>
    <row r="114" spans="1:19" ht="17.25" customHeight="1" x14ac:dyDescent="0.2">
      <c r="A114" s="54"/>
      <c r="B114" s="55"/>
      <c r="C114" s="55"/>
      <c r="D114" s="53"/>
      <c r="E114" s="268"/>
      <c r="F114" s="53"/>
      <c r="G114" s="268"/>
      <c r="H114" s="53"/>
      <c r="I114" s="57"/>
      <c r="J114" s="30"/>
      <c r="K114" s="167"/>
      <c r="L114" s="167"/>
      <c r="M114" s="167"/>
      <c r="N114" s="167"/>
      <c r="O114" s="167"/>
      <c r="P114" s="167"/>
      <c r="Q114" s="167"/>
      <c r="R114" s="167"/>
      <c r="S114" s="167"/>
    </row>
    <row r="115" spans="1:19" ht="17.25" customHeight="1" x14ac:dyDescent="0.2">
      <c r="A115" s="54"/>
      <c r="B115" s="55"/>
      <c r="C115" s="55"/>
      <c r="D115" s="53"/>
      <c r="E115" s="268"/>
      <c r="F115" s="53"/>
      <c r="G115" s="268"/>
      <c r="H115" s="53"/>
      <c r="I115" s="57"/>
      <c r="J115" s="30"/>
      <c r="K115" s="167"/>
      <c r="L115" s="167"/>
      <c r="M115" s="167"/>
      <c r="N115" s="167"/>
      <c r="O115" s="167"/>
      <c r="P115" s="167"/>
      <c r="Q115" s="167"/>
      <c r="R115" s="167"/>
      <c r="S115" s="167"/>
    </row>
    <row r="116" spans="1:19" ht="17.25" customHeight="1" x14ac:dyDescent="0.2">
      <c r="A116" s="54"/>
      <c r="B116" s="55"/>
      <c r="C116" s="55"/>
      <c r="D116" s="53"/>
      <c r="E116" s="268"/>
      <c r="F116" s="53"/>
      <c r="G116" s="268"/>
      <c r="H116" s="53"/>
      <c r="I116" s="57"/>
      <c r="J116" s="30"/>
      <c r="K116" s="167"/>
      <c r="L116" s="167"/>
      <c r="M116" s="167"/>
      <c r="N116" s="167"/>
      <c r="O116" s="167"/>
      <c r="P116" s="167"/>
      <c r="Q116" s="167"/>
      <c r="R116" s="167"/>
      <c r="S116" s="167"/>
    </row>
    <row r="117" spans="1:19" ht="17.25" customHeight="1" x14ac:dyDescent="0.2">
      <c r="A117" s="54"/>
      <c r="B117" s="55"/>
      <c r="C117" s="55"/>
      <c r="D117" s="53"/>
      <c r="E117" s="268"/>
      <c r="F117" s="53"/>
      <c r="G117" s="268"/>
      <c r="H117" s="53"/>
      <c r="I117" s="57"/>
      <c r="J117" s="30"/>
      <c r="K117" s="167"/>
      <c r="L117" s="167"/>
      <c r="M117" s="167"/>
      <c r="N117" s="167"/>
      <c r="O117" s="167"/>
      <c r="P117" s="167"/>
      <c r="Q117" s="167"/>
      <c r="R117" s="167"/>
      <c r="S117" s="167"/>
    </row>
    <row r="118" spans="1:19" ht="17.25" customHeight="1" x14ac:dyDescent="0.2">
      <c r="A118" s="54"/>
      <c r="B118" s="55"/>
      <c r="C118" s="55"/>
      <c r="D118" s="53"/>
      <c r="E118" s="268"/>
      <c r="F118" s="53"/>
      <c r="G118" s="268"/>
      <c r="H118" s="53"/>
      <c r="I118" s="57"/>
      <c r="J118" s="30"/>
      <c r="K118" s="167"/>
      <c r="L118" s="167"/>
      <c r="M118" s="167"/>
      <c r="N118" s="167"/>
      <c r="O118" s="167"/>
      <c r="P118" s="167"/>
      <c r="Q118" s="167"/>
      <c r="R118" s="167"/>
      <c r="S118" s="167"/>
    </row>
    <row r="119" spans="1:19" ht="17.25" customHeight="1" x14ac:dyDescent="0.2">
      <c r="A119" s="54"/>
      <c r="B119" s="55"/>
      <c r="C119" s="55"/>
      <c r="D119" s="53"/>
      <c r="E119" s="268"/>
      <c r="F119" s="53"/>
      <c r="G119" s="268"/>
      <c r="H119" s="53"/>
      <c r="I119" s="57"/>
      <c r="J119" s="30"/>
      <c r="K119" s="167"/>
      <c r="L119" s="167"/>
      <c r="M119" s="167"/>
      <c r="N119" s="167"/>
      <c r="O119" s="167"/>
      <c r="P119" s="167"/>
      <c r="Q119" s="167"/>
      <c r="R119" s="167"/>
      <c r="S119" s="167"/>
    </row>
    <row r="120" spans="1:19" ht="17.25" customHeight="1" x14ac:dyDescent="0.2">
      <c r="A120" s="54"/>
      <c r="B120" s="55"/>
      <c r="C120" s="55"/>
      <c r="D120" s="53"/>
      <c r="E120" s="268"/>
      <c r="F120" s="53"/>
      <c r="G120" s="268"/>
      <c r="H120" s="53"/>
      <c r="I120" s="57"/>
      <c r="J120" s="30"/>
      <c r="K120" s="167"/>
      <c r="L120" s="167"/>
      <c r="M120" s="167"/>
      <c r="N120" s="167"/>
      <c r="O120" s="167"/>
      <c r="P120" s="167"/>
      <c r="Q120" s="167"/>
      <c r="R120" s="167"/>
      <c r="S120" s="167"/>
    </row>
  </sheetData>
  <sheetProtection sheet="1" objects="1" scenarios="1"/>
  <mergeCells count="3">
    <mergeCell ref="A1:N1"/>
    <mergeCell ref="B3:D3"/>
    <mergeCell ref="B4:D4"/>
  </mergeCells>
  <dataValidations count="1">
    <dataValidation type="whole" allowBlank="1" showInputMessage="1" showErrorMessage="1" sqref="E3:E85 E114:E120 E89:E90 E94:E95 E99:E100 E104:E105 E110" xr:uid="{6FCC0539-BA59-4A0F-BD20-3A6DEF14A2D3}">
      <formula1>0</formula1>
      <formula2>20</formula2>
    </dataValidation>
  </dataValidations>
  <hyperlinks>
    <hyperlink ref="A1:N1" location="Global!A1" display="Quiniela Mundial 2010" xr:uid="{C835CE7A-B0E7-4D1D-8E33-B32DA68EDB8B}"/>
  </hyperlinks>
  <pageMargins left="0.7" right="0.7" top="0.75" bottom="0.75" header="0.3" footer="0.3"/>
  <pageSetup orientation="portrait"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codeName="Sheet57"/>
  <dimension ref="A1:S120"/>
  <sheetViews>
    <sheetView workbookViewId="0">
      <selection activeCell="A2" sqref="A1:N1048576"/>
    </sheetView>
  </sheetViews>
  <sheetFormatPr defaultColWidth="9.140625" defaultRowHeight="17.25" customHeight="1" x14ac:dyDescent="0.2"/>
  <cols>
    <col min="1" max="1" width="12" style="270" customWidth="1"/>
    <col min="2" max="2" width="10.7109375" style="271" customWidth="1"/>
    <col min="3" max="3" width="6.85546875" style="271" bestFit="1" customWidth="1"/>
    <col min="4" max="4" width="12.42578125" style="157" customWidth="1"/>
    <col min="5" max="5" width="3.7109375" style="272" customWidth="1"/>
    <col min="6" max="6" width="5.42578125" style="157" customWidth="1"/>
    <col min="7" max="7" width="3.85546875" style="272" customWidth="1"/>
    <col min="8" max="8" width="13" style="157" customWidth="1"/>
    <col min="9" max="9" width="5.85546875" style="273" customWidth="1"/>
    <col min="10" max="10" width="3" style="10" customWidth="1"/>
    <col min="11" max="11" width="5" style="274" customWidth="1"/>
    <col min="12" max="12" width="5.28515625" style="274" customWidth="1"/>
    <col min="13" max="13" width="6.5703125" style="275" customWidth="1"/>
    <col min="14" max="14" width="7.7109375" style="10" bestFit="1" customWidth="1"/>
    <col min="15" max="16384" width="9.140625" style="157"/>
  </cols>
  <sheetData>
    <row r="1" spans="1:19" ht="26.25" customHeight="1" x14ac:dyDescent="0.35">
      <c r="A1" s="352" t="s">
        <v>82</v>
      </c>
      <c r="B1" s="352"/>
      <c r="C1" s="352"/>
      <c r="D1" s="352"/>
      <c r="E1" s="352"/>
      <c r="F1" s="352"/>
      <c r="G1" s="352"/>
      <c r="H1" s="352"/>
      <c r="I1" s="352"/>
      <c r="J1" s="352"/>
      <c r="K1" s="352"/>
      <c r="L1" s="352"/>
      <c r="M1" s="352"/>
      <c r="N1" s="352"/>
      <c r="O1" s="161"/>
      <c r="P1" s="161"/>
      <c r="Q1" s="161"/>
      <c r="R1" s="161"/>
      <c r="S1" s="161"/>
    </row>
    <row r="2" spans="1:19" ht="12.75" customHeight="1" x14ac:dyDescent="0.3">
      <c r="A2" s="28"/>
      <c r="B2" s="28"/>
      <c r="C2" s="28"/>
      <c r="D2" s="28"/>
      <c r="E2" s="1"/>
      <c r="F2" s="28"/>
      <c r="G2" s="1"/>
      <c r="H2" s="28"/>
      <c r="I2" s="28"/>
      <c r="J2" s="28"/>
      <c r="K2" s="33"/>
      <c r="L2" s="33"/>
      <c r="M2" s="28"/>
      <c r="N2" s="28"/>
      <c r="O2" s="161"/>
      <c r="P2" s="161"/>
      <c r="Q2" s="161"/>
      <c r="R2" s="161"/>
      <c r="S2" s="161"/>
    </row>
    <row r="3" spans="1:19" ht="17.25" customHeight="1" x14ac:dyDescent="0.2">
      <c r="A3" s="191" t="s">
        <v>17</v>
      </c>
      <c r="B3" s="353" t="s">
        <v>210</v>
      </c>
      <c r="C3" s="353"/>
      <c r="D3" s="353"/>
      <c r="E3" s="192"/>
      <c r="F3" s="193"/>
      <c r="G3" s="192"/>
      <c r="H3" s="194"/>
      <c r="I3" s="195"/>
      <c r="J3" s="29"/>
      <c r="K3" s="34"/>
      <c r="L3" s="34"/>
      <c r="M3" s="196"/>
      <c r="N3" s="29"/>
      <c r="O3" s="161"/>
      <c r="P3" s="161"/>
      <c r="Q3" s="161"/>
      <c r="R3" s="161"/>
      <c r="S3" s="161"/>
    </row>
    <row r="4" spans="1:19" ht="17.25" customHeight="1" thickBot="1" x14ac:dyDescent="0.25">
      <c r="A4" s="197" t="s">
        <v>18</v>
      </c>
      <c r="B4" s="354" t="s">
        <v>215</v>
      </c>
      <c r="C4" s="354"/>
      <c r="D4" s="354"/>
      <c r="E4" s="192"/>
      <c r="F4" s="196"/>
      <c r="G4" s="192"/>
      <c r="H4" s="196"/>
      <c r="I4" s="195"/>
      <c r="J4" s="29"/>
      <c r="K4" s="198"/>
      <c r="L4" s="198"/>
      <c r="M4" s="199"/>
      <c r="N4" s="29"/>
      <c r="O4" s="161"/>
      <c r="P4" s="161"/>
      <c r="Q4" s="161"/>
      <c r="R4" s="161"/>
      <c r="S4" s="161"/>
    </row>
    <row r="5" spans="1:19" ht="17.25" customHeight="1" thickBot="1" x14ac:dyDescent="0.25">
      <c r="A5" s="197"/>
      <c r="B5" s="200"/>
      <c r="C5" s="200"/>
      <c r="D5" s="201"/>
      <c r="E5" s="192"/>
      <c r="F5" s="196"/>
      <c r="G5" s="192"/>
      <c r="H5" s="196"/>
      <c r="I5" s="195"/>
      <c r="J5" s="29"/>
      <c r="K5" s="202" t="s">
        <v>19</v>
      </c>
      <c r="L5" s="203"/>
      <c r="M5" s="204"/>
      <c r="N5" s="29"/>
      <c r="O5" s="161"/>
      <c r="P5" s="161"/>
      <c r="Q5" s="161"/>
      <c r="R5" s="161"/>
      <c r="S5" s="161"/>
    </row>
    <row r="6" spans="1:19" s="168" customFormat="1" ht="34.5" customHeight="1" thickBot="1" x14ac:dyDescent="0.25">
      <c r="A6" s="205" t="s">
        <v>0</v>
      </c>
      <c r="B6" s="206" t="s">
        <v>1</v>
      </c>
      <c r="C6" s="206" t="s">
        <v>25</v>
      </c>
      <c r="D6" s="207" t="s">
        <v>2</v>
      </c>
      <c r="E6" s="208"/>
      <c r="F6" s="209" t="s">
        <v>20</v>
      </c>
      <c r="G6" s="208"/>
      <c r="H6" s="209" t="s">
        <v>3</v>
      </c>
      <c r="I6" s="209" t="s">
        <v>21</v>
      </c>
      <c r="J6" s="210"/>
      <c r="K6" s="211" t="s">
        <v>109</v>
      </c>
      <c r="L6" s="211" t="s">
        <v>112</v>
      </c>
      <c r="M6" s="212" t="s">
        <v>110</v>
      </c>
      <c r="N6" s="213" t="s">
        <v>111</v>
      </c>
      <c r="O6" s="165"/>
      <c r="P6" s="165"/>
      <c r="Q6" s="165"/>
      <c r="R6" s="165"/>
      <c r="S6" s="165"/>
    </row>
    <row r="7" spans="1:19" ht="17.25" customHeight="1" thickBot="1" x14ac:dyDescent="0.25">
      <c r="A7" s="214" t="str">
        <f>Global!A7</f>
        <v>GRUPO A (Group A)</v>
      </c>
      <c r="B7" s="215"/>
      <c r="C7" s="216"/>
      <c r="D7" s="215"/>
      <c r="E7" s="217"/>
      <c r="F7" s="215"/>
      <c r="G7" s="217"/>
      <c r="H7" s="215"/>
      <c r="I7" s="218"/>
      <c r="J7" s="77"/>
      <c r="K7" s="219"/>
      <c r="L7" s="219"/>
      <c r="M7" s="220"/>
      <c r="N7" s="221"/>
      <c r="O7" s="161"/>
      <c r="P7" s="161"/>
      <c r="Q7" s="161"/>
      <c r="R7" s="161"/>
      <c r="S7" s="161"/>
    </row>
    <row r="8" spans="1:19" s="158" customFormat="1" ht="30.95" customHeight="1" thickBot="1" x14ac:dyDescent="0.25">
      <c r="A8" s="276">
        <f>Global!A8</f>
        <v>44885</v>
      </c>
      <c r="B8" s="277">
        <f>Global!B8</f>
        <v>0.41666666666666669</v>
      </c>
      <c r="C8" s="278">
        <f>Global!C8</f>
        <v>1</v>
      </c>
      <c r="D8" s="279" t="str">
        <f>Global!D8</f>
        <v>Qatar</v>
      </c>
      <c r="E8" s="280">
        <v>0</v>
      </c>
      <c r="F8" s="281" t="s">
        <v>4</v>
      </c>
      <c r="G8" s="280">
        <v>1</v>
      </c>
      <c r="H8" s="282" t="str">
        <f>Global!H8</f>
        <v>Ecuador</v>
      </c>
      <c r="I8" s="283" t="str">
        <f t="shared" ref="I8:I13" si="0">IF(OR(E8="",G8=""),"",IF(E8&gt;G8,"L",IF(G8&gt;E8,"V","E")))</f>
        <v>V</v>
      </c>
      <c r="J8" s="284"/>
      <c r="K8" s="285">
        <f>IF(Global!E8="","",Global!E8)</f>
        <v>0</v>
      </c>
      <c r="L8" s="285">
        <f>IF(Global!G8="","",Global!G8)</f>
        <v>2</v>
      </c>
      <c r="M8" s="286" t="str">
        <f t="shared" ref="M8:M71" si="1">IF(OR(K8="",L8=""),"",IF(K8&gt;L8,"L",IF(L8&gt;K8,"V","E")))</f>
        <v>V</v>
      </c>
      <c r="N8" s="287">
        <f t="shared" ref="N8:N13" si="2">IF(M8="","",IF(AND(E8=K8,L8=G8),GPOSPuntosPorMarcador,0)+IF(M8=I8,GPOSPuntosPorGanador,0)+IF(E8-G8=K8-L8,GPOSPuntosPorDiferencia,0))</f>
        <v>1</v>
      </c>
      <c r="O8" s="166"/>
      <c r="P8" s="166"/>
      <c r="Q8" s="166"/>
      <c r="R8" s="166"/>
      <c r="S8" s="166"/>
    </row>
    <row r="9" spans="1:19" s="158" customFormat="1" ht="30.95" customHeight="1" thickBot="1" x14ac:dyDescent="0.25">
      <c r="A9" s="276">
        <f>Global!A9</f>
        <v>44886</v>
      </c>
      <c r="B9" s="288">
        <f>Global!B9</f>
        <v>0.41666666666666669</v>
      </c>
      <c r="C9" s="289">
        <f>Global!C9</f>
        <v>2</v>
      </c>
      <c r="D9" s="290" t="str">
        <f>Global!D9</f>
        <v>Senegal</v>
      </c>
      <c r="E9" s="291">
        <v>0</v>
      </c>
      <c r="F9" s="292" t="s">
        <v>4</v>
      </c>
      <c r="G9" s="291">
        <v>2</v>
      </c>
      <c r="H9" s="293" t="str">
        <f>Global!H9</f>
        <v>Holanda (Holland)</v>
      </c>
      <c r="I9" s="283" t="str">
        <f t="shared" si="0"/>
        <v>V</v>
      </c>
      <c r="J9" s="284"/>
      <c r="K9" s="285">
        <f>IF(Global!E9="","",Global!E9)</f>
        <v>0</v>
      </c>
      <c r="L9" s="285">
        <f>IF(Global!G9="","",Global!G9)</f>
        <v>2</v>
      </c>
      <c r="M9" s="294" t="str">
        <f t="shared" si="1"/>
        <v>V</v>
      </c>
      <c r="N9" s="287">
        <f t="shared" si="2"/>
        <v>3</v>
      </c>
      <c r="O9" s="166"/>
      <c r="P9" s="166"/>
      <c r="Q9" s="166"/>
      <c r="R9" s="166"/>
      <c r="S9" s="166"/>
    </row>
    <row r="10" spans="1:19" s="158" customFormat="1" ht="30.95" customHeight="1" thickBot="1" x14ac:dyDescent="0.25">
      <c r="A10" s="276">
        <f>Global!A10</f>
        <v>44890</v>
      </c>
      <c r="B10" s="288">
        <f>Global!B10</f>
        <v>0.29166666666666669</v>
      </c>
      <c r="C10" s="289">
        <f>Global!C10</f>
        <v>17</v>
      </c>
      <c r="D10" s="290" t="str">
        <f>Global!D10</f>
        <v>Qatar</v>
      </c>
      <c r="E10" s="291">
        <v>0</v>
      </c>
      <c r="F10" s="292" t="s">
        <v>4</v>
      </c>
      <c r="G10" s="291">
        <v>1</v>
      </c>
      <c r="H10" s="293" t="str">
        <f>Global!H10</f>
        <v>Senegal</v>
      </c>
      <c r="I10" s="283" t="str">
        <f t="shared" si="0"/>
        <v>V</v>
      </c>
      <c r="J10" s="284"/>
      <c r="K10" s="285">
        <f>IF(Global!E10="","",Global!E10)</f>
        <v>1</v>
      </c>
      <c r="L10" s="285">
        <f>IF(Global!G10="","",Global!G10)</f>
        <v>3</v>
      </c>
      <c r="M10" s="295" t="str">
        <f t="shared" si="1"/>
        <v>V</v>
      </c>
      <c r="N10" s="287">
        <f t="shared" si="2"/>
        <v>1</v>
      </c>
      <c r="O10" s="166"/>
      <c r="P10" s="166"/>
      <c r="Q10" s="166"/>
      <c r="R10" s="166"/>
      <c r="S10" s="166"/>
    </row>
    <row r="11" spans="1:19" s="158" customFormat="1" ht="30.95" customHeight="1" thickBot="1" x14ac:dyDescent="0.25">
      <c r="A11" s="276">
        <f>Global!A11</f>
        <v>44890</v>
      </c>
      <c r="B11" s="288">
        <f>Global!B11</f>
        <v>0.41666666666666669</v>
      </c>
      <c r="C11" s="289">
        <f>Global!C11</f>
        <v>18</v>
      </c>
      <c r="D11" s="290" t="str">
        <f>Global!D11</f>
        <v>Holanda (Holland)</v>
      </c>
      <c r="E11" s="291">
        <v>3</v>
      </c>
      <c r="F11" s="292" t="s">
        <v>4</v>
      </c>
      <c r="G11" s="291">
        <v>0</v>
      </c>
      <c r="H11" s="293" t="str">
        <f>Global!H11</f>
        <v>Ecuador</v>
      </c>
      <c r="I11" s="283" t="str">
        <f t="shared" si="0"/>
        <v>L</v>
      </c>
      <c r="J11" s="284"/>
      <c r="K11" s="285">
        <f>IF(Global!E11="","",Global!E11)</f>
        <v>1</v>
      </c>
      <c r="L11" s="285">
        <f>IF(Global!G11="","",Global!G11)</f>
        <v>1</v>
      </c>
      <c r="M11" s="296" t="str">
        <f t="shared" si="1"/>
        <v>E</v>
      </c>
      <c r="N11" s="287">
        <f t="shared" si="2"/>
        <v>0</v>
      </c>
      <c r="O11" s="166"/>
      <c r="P11" s="166"/>
      <c r="Q11" s="166"/>
      <c r="R11" s="166"/>
      <c r="S11" s="166"/>
    </row>
    <row r="12" spans="1:19" s="158" customFormat="1" ht="30.95" customHeight="1" thickBot="1" x14ac:dyDescent="0.25">
      <c r="A12" s="276">
        <f>Global!A12</f>
        <v>44894</v>
      </c>
      <c r="B12" s="288">
        <f>Global!B12</f>
        <v>0.375</v>
      </c>
      <c r="C12" s="289">
        <f>Global!C12</f>
        <v>33</v>
      </c>
      <c r="D12" s="290" t="str">
        <f>Global!D12</f>
        <v>Holanda (Holland)</v>
      </c>
      <c r="E12" s="291">
        <v>5</v>
      </c>
      <c r="F12" s="292" t="s">
        <v>4</v>
      </c>
      <c r="G12" s="291">
        <v>0</v>
      </c>
      <c r="H12" s="293" t="str">
        <f>Global!H12</f>
        <v>Qatar</v>
      </c>
      <c r="I12" s="283" t="str">
        <f t="shared" si="0"/>
        <v>L</v>
      </c>
      <c r="J12" s="284"/>
      <c r="K12" s="285">
        <f>IF(Global!E12="","",Global!E12)</f>
        <v>2</v>
      </c>
      <c r="L12" s="285">
        <f>IF(Global!G12="","",Global!G12)</f>
        <v>0</v>
      </c>
      <c r="M12" s="296" t="str">
        <f t="shared" si="1"/>
        <v>L</v>
      </c>
      <c r="N12" s="287">
        <f t="shared" si="2"/>
        <v>1</v>
      </c>
      <c r="O12" s="166"/>
      <c r="P12" s="166"/>
      <c r="Q12" s="166"/>
      <c r="R12" s="166"/>
      <c r="S12" s="166"/>
    </row>
    <row r="13" spans="1:19" s="158" customFormat="1" ht="30.95" customHeight="1" thickBot="1" x14ac:dyDescent="0.25">
      <c r="A13" s="276">
        <f>Global!A13</f>
        <v>44894</v>
      </c>
      <c r="B13" s="288">
        <f>Global!B13</f>
        <v>0.375</v>
      </c>
      <c r="C13" s="289">
        <f>Global!C13</f>
        <v>34</v>
      </c>
      <c r="D13" s="290" t="str">
        <f>Global!D13</f>
        <v>Ecuador</v>
      </c>
      <c r="E13" s="291">
        <v>1</v>
      </c>
      <c r="F13" s="292" t="s">
        <v>4</v>
      </c>
      <c r="G13" s="291">
        <v>1</v>
      </c>
      <c r="H13" s="293" t="str">
        <f>Global!H13</f>
        <v>Senegal</v>
      </c>
      <c r="I13" s="283" t="str">
        <f t="shared" si="0"/>
        <v>E</v>
      </c>
      <c r="J13" s="284"/>
      <c r="K13" s="285">
        <f>IF(Global!E13="","",Global!E13)</f>
        <v>1</v>
      </c>
      <c r="L13" s="285">
        <f>IF(Global!G13="","",Global!G13)</f>
        <v>2</v>
      </c>
      <c r="M13" s="296" t="str">
        <f t="shared" si="1"/>
        <v>V</v>
      </c>
      <c r="N13" s="287">
        <f t="shared" si="2"/>
        <v>0</v>
      </c>
      <c r="O13" s="166"/>
      <c r="P13" s="166"/>
      <c r="Q13" s="166"/>
      <c r="R13" s="166"/>
      <c r="S13" s="166"/>
    </row>
    <row r="14" spans="1:19" s="158" customFormat="1" ht="17.25" customHeight="1" thickBot="1" x14ac:dyDescent="0.25">
      <c r="A14" s="297" t="str">
        <f>Global!A14</f>
        <v>GRUPO B (Group B)</v>
      </c>
      <c r="B14" s="298"/>
      <c r="C14" s="299"/>
      <c r="D14" s="298"/>
      <c r="E14" s="300"/>
      <c r="F14" s="298"/>
      <c r="G14" s="300"/>
      <c r="H14" s="298"/>
      <c r="I14" s="301"/>
      <c r="J14" s="117"/>
      <c r="K14" s="302"/>
      <c r="L14" s="302"/>
      <c r="M14" s="303" t="str">
        <f t="shared" si="1"/>
        <v/>
      </c>
      <c r="N14" s="304"/>
      <c r="O14" s="166"/>
      <c r="P14" s="166"/>
      <c r="Q14" s="166"/>
      <c r="R14" s="166"/>
      <c r="S14" s="166"/>
    </row>
    <row r="15" spans="1:19" s="158" customFormat="1" ht="30.95" customHeight="1" thickBot="1" x14ac:dyDescent="0.25">
      <c r="A15" s="276">
        <f>Global!A15</f>
        <v>44886</v>
      </c>
      <c r="B15" s="305">
        <f>Global!B15</f>
        <v>0.29166666666666669</v>
      </c>
      <c r="C15" s="278">
        <f>Global!C15</f>
        <v>3</v>
      </c>
      <c r="D15" s="279" t="str">
        <f>Global!D15</f>
        <v>Inglaterra (England)</v>
      </c>
      <c r="E15" s="280">
        <v>4</v>
      </c>
      <c r="F15" s="281" t="s">
        <v>4</v>
      </c>
      <c r="G15" s="280">
        <v>0</v>
      </c>
      <c r="H15" s="282" t="str">
        <f>Global!H15</f>
        <v>Irán</v>
      </c>
      <c r="I15" s="283" t="str">
        <f t="shared" ref="I15:I20" si="3">IF(OR(E15="",G15=""),"",IF(E15&gt;G15,"L",IF(G15&gt;E15,"V","E")))</f>
        <v>L</v>
      </c>
      <c r="J15" s="284"/>
      <c r="K15" s="285">
        <f>IF(Global!E15="","",Global!E15)</f>
        <v>6</v>
      </c>
      <c r="L15" s="285">
        <f>IF(Global!G15="","",Global!G15)</f>
        <v>2</v>
      </c>
      <c r="M15" s="296" t="str">
        <f t="shared" si="1"/>
        <v>L</v>
      </c>
      <c r="N15" s="287">
        <f t="shared" ref="N15:N20" si="4">IF(M15="","",IF(AND(E15=K15,L15=G15),GPOSPuntosPorMarcador,0)+IF(M15=I15,GPOSPuntosPorGanador,0)+IF(E15-G15=K15-L15,GPOSPuntosPorDiferencia,0))</f>
        <v>2</v>
      </c>
      <c r="O15" s="166"/>
      <c r="P15" s="166"/>
      <c r="Q15" s="166"/>
      <c r="R15" s="166"/>
      <c r="S15" s="166"/>
    </row>
    <row r="16" spans="1:19" s="158" customFormat="1" ht="30.95" customHeight="1" thickBot="1" x14ac:dyDescent="0.25">
      <c r="A16" s="276">
        <f>Global!A16</f>
        <v>44886</v>
      </c>
      <c r="B16" s="306">
        <f>Global!B16</f>
        <v>0.54166666666666663</v>
      </c>
      <c r="C16" s="289">
        <f>Global!C16</f>
        <v>4</v>
      </c>
      <c r="D16" s="290" t="str">
        <f>Global!D16</f>
        <v>Estados Unidos (USA)</v>
      </c>
      <c r="E16" s="291">
        <v>0</v>
      </c>
      <c r="F16" s="292" t="s">
        <v>4</v>
      </c>
      <c r="G16" s="291">
        <v>1</v>
      </c>
      <c r="H16" s="293" t="str">
        <f>Global!H16</f>
        <v>Gales (Wales)</v>
      </c>
      <c r="I16" s="283" t="str">
        <f t="shared" si="3"/>
        <v>V</v>
      </c>
      <c r="J16" s="284"/>
      <c r="K16" s="285">
        <f>IF(Global!E16="","",Global!E16)</f>
        <v>1</v>
      </c>
      <c r="L16" s="285">
        <f>IF(Global!G16="","",Global!G16)</f>
        <v>1</v>
      </c>
      <c r="M16" s="296" t="str">
        <f t="shared" si="1"/>
        <v>E</v>
      </c>
      <c r="N16" s="287">
        <f t="shared" si="4"/>
        <v>0</v>
      </c>
      <c r="O16" s="166"/>
      <c r="P16" s="166"/>
      <c r="Q16" s="166"/>
      <c r="R16" s="166"/>
      <c r="S16" s="166"/>
    </row>
    <row r="17" spans="1:19" s="158" customFormat="1" ht="30.95" customHeight="1" thickBot="1" x14ac:dyDescent="0.25">
      <c r="A17" s="276">
        <f>Global!A17</f>
        <v>44890</v>
      </c>
      <c r="B17" s="306">
        <f>Global!B17</f>
        <v>0.54166666666666663</v>
      </c>
      <c r="C17" s="289">
        <f>Global!C17</f>
        <v>19</v>
      </c>
      <c r="D17" s="290" t="str">
        <f>Global!D17</f>
        <v>Inglaterra (England)</v>
      </c>
      <c r="E17" s="291">
        <v>2</v>
      </c>
      <c r="F17" s="292" t="s">
        <v>4</v>
      </c>
      <c r="G17" s="291">
        <v>1</v>
      </c>
      <c r="H17" s="293" t="str">
        <f>Global!H17</f>
        <v>Estados Unidos (USA)</v>
      </c>
      <c r="I17" s="283" t="str">
        <f t="shared" si="3"/>
        <v>L</v>
      </c>
      <c r="J17" s="284"/>
      <c r="K17" s="285">
        <f>IF(Global!E17="","",Global!E17)</f>
        <v>0</v>
      </c>
      <c r="L17" s="285">
        <f>IF(Global!G17="","",Global!G17)</f>
        <v>0</v>
      </c>
      <c r="M17" s="296" t="str">
        <f t="shared" si="1"/>
        <v>E</v>
      </c>
      <c r="N17" s="287">
        <f t="shared" si="4"/>
        <v>0</v>
      </c>
      <c r="O17" s="166"/>
      <c r="P17" s="166"/>
      <c r="Q17" s="166"/>
      <c r="R17" s="166"/>
      <c r="S17" s="166"/>
    </row>
    <row r="18" spans="1:19" s="158" customFormat="1" ht="30.95" customHeight="1" thickBot="1" x14ac:dyDescent="0.25">
      <c r="A18" s="276">
        <f>Global!A18</f>
        <v>44890</v>
      </c>
      <c r="B18" s="306">
        <f>Global!B18</f>
        <v>0.16666666666666666</v>
      </c>
      <c r="C18" s="289">
        <f>Global!C18</f>
        <v>20</v>
      </c>
      <c r="D18" s="290" t="str">
        <f>Global!D18</f>
        <v>Gales (Wales)</v>
      </c>
      <c r="E18" s="291">
        <v>3</v>
      </c>
      <c r="F18" s="292" t="s">
        <v>4</v>
      </c>
      <c r="G18" s="291">
        <v>1</v>
      </c>
      <c r="H18" s="293" t="str">
        <f>Global!H18</f>
        <v>Irán</v>
      </c>
      <c r="I18" s="283" t="str">
        <f t="shared" si="3"/>
        <v>L</v>
      </c>
      <c r="J18" s="284"/>
      <c r="K18" s="285">
        <f>IF(Global!E18="","",Global!E18)</f>
        <v>0</v>
      </c>
      <c r="L18" s="285">
        <f>IF(Global!G18="","",Global!G18)</f>
        <v>2</v>
      </c>
      <c r="M18" s="296" t="str">
        <f t="shared" si="1"/>
        <v>V</v>
      </c>
      <c r="N18" s="287">
        <f t="shared" si="4"/>
        <v>0</v>
      </c>
      <c r="O18" s="166"/>
      <c r="P18" s="166"/>
      <c r="Q18" s="166"/>
      <c r="R18" s="166"/>
      <c r="S18" s="166"/>
    </row>
    <row r="19" spans="1:19" s="158" customFormat="1" ht="30.95" customHeight="1" thickBot="1" x14ac:dyDescent="0.25">
      <c r="A19" s="276">
        <f>Global!A19</f>
        <v>44894</v>
      </c>
      <c r="B19" s="306">
        <f>Global!B19</f>
        <v>0.54166666666666663</v>
      </c>
      <c r="C19" s="289">
        <f>Global!C19</f>
        <v>35</v>
      </c>
      <c r="D19" s="290" t="str">
        <f>Global!D19</f>
        <v>Gales (Wales)</v>
      </c>
      <c r="E19" s="291">
        <v>0</v>
      </c>
      <c r="F19" s="292" t="s">
        <v>4</v>
      </c>
      <c r="G19" s="291">
        <v>1</v>
      </c>
      <c r="H19" s="293" t="str">
        <f>Global!H19</f>
        <v>Inglaterra (England)</v>
      </c>
      <c r="I19" s="283" t="str">
        <f t="shared" si="3"/>
        <v>V</v>
      </c>
      <c r="J19" s="284"/>
      <c r="K19" s="285">
        <f>IF(Global!E19="","",Global!E19)</f>
        <v>0</v>
      </c>
      <c r="L19" s="285">
        <f>IF(Global!G19="","",Global!G19)</f>
        <v>3</v>
      </c>
      <c r="M19" s="296" t="str">
        <f t="shared" si="1"/>
        <v>V</v>
      </c>
      <c r="N19" s="287">
        <f t="shared" si="4"/>
        <v>1</v>
      </c>
      <c r="O19" s="166"/>
      <c r="P19" s="166"/>
      <c r="Q19" s="166"/>
      <c r="R19" s="166"/>
      <c r="S19" s="166"/>
    </row>
    <row r="20" spans="1:19" s="158" customFormat="1" ht="30.95" customHeight="1" thickBot="1" x14ac:dyDescent="0.25">
      <c r="A20" s="276">
        <f>Global!A20</f>
        <v>44894</v>
      </c>
      <c r="B20" s="306">
        <f>Global!B20</f>
        <v>0.54166666666666663</v>
      </c>
      <c r="C20" s="289">
        <f>Global!C20</f>
        <v>36</v>
      </c>
      <c r="D20" s="290" t="str">
        <f>Global!D20</f>
        <v>Irán</v>
      </c>
      <c r="E20" s="291">
        <v>0</v>
      </c>
      <c r="F20" s="292" t="s">
        <v>4</v>
      </c>
      <c r="G20" s="291">
        <v>3</v>
      </c>
      <c r="H20" s="293" t="str">
        <f>Global!H20</f>
        <v>Estados Unidos (USA)</v>
      </c>
      <c r="I20" s="283" t="str">
        <f t="shared" si="3"/>
        <v>V</v>
      </c>
      <c r="J20" s="284"/>
      <c r="K20" s="285">
        <f>IF(Global!E20="","",Global!E20)</f>
        <v>0</v>
      </c>
      <c r="L20" s="285">
        <f>IF(Global!G20="","",Global!G20)</f>
        <v>1</v>
      </c>
      <c r="M20" s="296" t="str">
        <f t="shared" si="1"/>
        <v>V</v>
      </c>
      <c r="N20" s="287">
        <f t="shared" si="4"/>
        <v>1</v>
      </c>
      <c r="O20" s="166"/>
      <c r="P20" s="166"/>
      <c r="Q20" s="166"/>
      <c r="R20" s="166"/>
      <c r="S20" s="166"/>
    </row>
    <row r="21" spans="1:19" s="158" customFormat="1" ht="17.25" customHeight="1" thickBot="1" x14ac:dyDescent="0.25">
      <c r="A21" s="297" t="str">
        <f>Global!A21</f>
        <v>GRUPO C (Group C)</v>
      </c>
      <c r="B21" s="298"/>
      <c r="C21" s="299"/>
      <c r="D21" s="298"/>
      <c r="E21" s="300"/>
      <c r="F21" s="298"/>
      <c r="G21" s="300"/>
      <c r="H21" s="298"/>
      <c r="I21" s="301"/>
      <c r="J21" s="117"/>
      <c r="K21" s="302"/>
      <c r="L21" s="302"/>
      <c r="M21" s="303" t="str">
        <f t="shared" si="1"/>
        <v/>
      </c>
      <c r="N21" s="304"/>
      <c r="O21" s="166"/>
      <c r="P21" s="166"/>
      <c r="Q21" s="166"/>
      <c r="R21" s="166"/>
      <c r="S21" s="166"/>
    </row>
    <row r="22" spans="1:19" s="158" customFormat="1" ht="30.95" customHeight="1" thickBot="1" x14ac:dyDescent="0.25">
      <c r="A22" s="276">
        <f>Global!A22</f>
        <v>44887</v>
      </c>
      <c r="B22" s="305">
        <f>Global!B22</f>
        <v>0.16666666666666666</v>
      </c>
      <c r="C22" s="278">
        <f>Global!C22</f>
        <v>5</v>
      </c>
      <c r="D22" s="279" t="str">
        <f>Global!D22</f>
        <v>Argentina</v>
      </c>
      <c r="E22" s="280">
        <v>4</v>
      </c>
      <c r="F22" s="281" t="s">
        <v>4</v>
      </c>
      <c r="G22" s="280">
        <v>0</v>
      </c>
      <c r="H22" s="282" t="str">
        <f>Global!H22</f>
        <v>A. Saudita (Saudi A.)</v>
      </c>
      <c r="I22" s="283" t="str">
        <f t="shared" ref="I22:I27" si="5">IF(OR(E22="",G22=""),"",IF(E22&gt;G22,"L",IF(G22&gt;E22,"V","E")))</f>
        <v>L</v>
      </c>
      <c r="J22" s="284"/>
      <c r="K22" s="285">
        <f>IF(Global!E22="","",Global!E22)</f>
        <v>1</v>
      </c>
      <c r="L22" s="285">
        <f>IF(Global!G22="","",Global!G22)</f>
        <v>2</v>
      </c>
      <c r="M22" s="296" t="str">
        <f t="shared" si="1"/>
        <v>V</v>
      </c>
      <c r="N22" s="287">
        <f t="shared" ref="N22:N27" si="6">IF(M22="","",IF(AND(E22=K22,L22=G22),GPOSPuntosPorMarcador,0)+IF(M22=I22,GPOSPuntosPorGanador,0)+IF(E22-G22=K22-L22,GPOSPuntosPorDiferencia,0))</f>
        <v>0</v>
      </c>
      <c r="O22" s="166"/>
      <c r="P22" s="166"/>
      <c r="Q22" s="166"/>
      <c r="R22" s="166"/>
      <c r="S22" s="166"/>
    </row>
    <row r="23" spans="1:19" s="158" customFormat="1" ht="30.95" customHeight="1" thickBot="1" x14ac:dyDescent="0.25">
      <c r="A23" s="276">
        <f>Global!A23</f>
        <v>44887</v>
      </c>
      <c r="B23" s="306">
        <f>Global!B23</f>
        <v>0.41666666666666669</v>
      </c>
      <c r="C23" s="289">
        <f>Global!C23</f>
        <v>6</v>
      </c>
      <c r="D23" s="290" t="str">
        <f>Global!D23</f>
        <v>México</v>
      </c>
      <c r="E23" s="291">
        <v>1</v>
      </c>
      <c r="F23" s="292" t="s">
        <v>4</v>
      </c>
      <c r="G23" s="291">
        <v>1</v>
      </c>
      <c r="H23" s="293" t="str">
        <f>Global!H23</f>
        <v>Polonia (Poland)</v>
      </c>
      <c r="I23" s="283" t="str">
        <f t="shared" si="5"/>
        <v>E</v>
      </c>
      <c r="J23" s="284"/>
      <c r="K23" s="285">
        <f>IF(Global!E23="","",Global!E23)</f>
        <v>0</v>
      </c>
      <c r="L23" s="285">
        <f>IF(Global!G23="","",Global!G23)</f>
        <v>0</v>
      </c>
      <c r="M23" s="296" t="str">
        <f t="shared" si="1"/>
        <v>E</v>
      </c>
      <c r="N23" s="287">
        <f t="shared" si="6"/>
        <v>2</v>
      </c>
      <c r="O23" s="166"/>
      <c r="P23" s="166"/>
      <c r="Q23" s="166"/>
      <c r="R23" s="166"/>
      <c r="S23" s="166"/>
    </row>
    <row r="24" spans="1:19" s="158" customFormat="1" ht="30.95" customHeight="1" thickBot="1" x14ac:dyDescent="0.25">
      <c r="A24" s="276">
        <f>Global!A24</f>
        <v>44891</v>
      </c>
      <c r="B24" s="306">
        <f>Global!B24</f>
        <v>0.54166666666666663</v>
      </c>
      <c r="C24" s="289">
        <f>Global!C24</f>
        <v>22</v>
      </c>
      <c r="D24" s="290" t="str">
        <f>Global!D24</f>
        <v>Argentina</v>
      </c>
      <c r="E24" s="291">
        <v>2</v>
      </c>
      <c r="F24" s="292" t="s">
        <v>4</v>
      </c>
      <c r="G24" s="291">
        <v>1</v>
      </c>
      <c r="H24" s="293" t="str">
        <f>Global!H24</f>
        <v>México</v>
      </c>
      <c r="I24" s="283" t="str">
        <f t="shared" si="5"/>
        <v>L</v>
      </c>
      <c r="J24" s="284"/>
      <c r="K24" s="285">
        <f>IF(Global!E24="","",Global!E24)</f>
        <v>2</v>
      </c>
      <c r="L24" s="285">
        <f>IF(Global!G24="","",Global!G24)</f>
        <v>0</v>
      </c>
      <c r="M24" s="296" t="str">
        <f t="shared" si="1"/>
        <v>L</v>
      </c>
      <c r="N24" s="287">
        <f t="shared" si="6"/>
        <v>1</v>
      </c>
      <c r="O24" s="166"/>
      <c r="P24" s="166"/>
      <c r="Q24" s="166"/>
      <c r="R24" s="166"/>
      <c r="S24" s="166"/>
    </row>
    <row r="25" spans="1:19" s="158" customFormat="1" ht="30.95" customHeight="1" thickBot="1" x14ac:dyDescent="0.25">
      <c r="A25" s="276">
        <f>Global!A25</f>
        <v>44891</v>
      </c>
      <c r="B25" s="306">
        <f>Global!B25</f>
        <v>0.29166666666666669</v>
      </c>
      <c r="C25" s="289">
        <f>Global!C25</f>
        <v>23</v>
      </c>
      <c r="D25" s="290" t="str">
        <f>Global!D25</f>
        <v>Polonia (Poland)</v>
      </c>
      <c r="E25" s="291">
        <v>3</v>
      </c>
      <c r="F25" s="292" t="s">
        <v>4</v>
      </c>
      <c r="G25" s="291">
        <v>1</v>
      </c>
      <c r="H25" s="293" t="str">
        <f>Global!H25</f>
        <v>A. Saudita (Saudi A.)</v>
      </c>
      <c r="I25" s="283" t="str">
        <f t="shared" si="5"/>
        <v>L</v>
      </c>
      <c r="J25" s="284"/>
      <c r="K25" s="285">
        <f>IF(Global!E25="","",Global!E25)</f>
        <v>2</v>
      </c>
      <c r="L25" s="285">
        <f>IF(Global!G25="","",Global!G25)</f>
        <v>0</v>
      </c>
      <c r="M25" s="296" t="str">
        <f t="shared" si="1"/>
        <v>L</v>
      </c>
      <c r="N25" s="287">
        <f t="shared" si="6"/>
        <v>2</v>
      </c>
      <c r="O25" s="166"/>
      <c r="P25" s="166"/>
      <c r="Q25" s="166"/>
      <c r="R25" s="166"/>
      <c r="S25" s="166"/>
    </row>
    <row r="26" spans="1:19" s="158" customFormat="1" ht="30.95" customHeight="1" thickBot="1" x14ac:dyDescent="0.25">
      <c r="A26" s="276">
        <f>Global!A26</f>
        <v>44895</v>
      </c>
      <c r="B26" s="306">
        <f>Global!B26</f>
        <v>0.54166666666666663</v>
      </c>
      <c r="C26" s="289">
        <f>Global!C26</f>
        <v>37</v>
      </c>
      <c r="D26" s="290" t="str">
        <f>Global!D26</f>
        <v>Polonia (Poland)</v>
      </c>
      <c r="E26" s="291">
        <v>1</v>
      </c>
      <c r="F26" s="292" t="s">
        <v>4</v>
      </c>
      <c r="G26" s="291">
        <v>2</v>
      </c>
      <c r="H26" s="293" t="str">
        <f>Global!H26</f>
        <v>Argentina</v>
      </c>
      <c r="I26" s="283" t="str">
        <f t="shared" si="5"/>
        <v>V</v>
      </c>
      <c r="J26" s="284"/>
      <c r="K26" s="285">
        <f>IF(Global!E26="","",Global!E26)</f>
        <v>0</v>
      </c>
      <c r="L26" s="285">
        <f>IF(Global!G26="","",Global!G26)</f>
        <v>2</v>
      </c>
      <c r="M26" s="296" t="str">
        <f t="shared" si="1"/>
        <v>V</v>
      </c>
      <c r="N26" s="287">
        <f t="shared" si="6"/>
        <v>1</v>
      </c>
      <c r="O26" s="166"/>
      <c r="P26" s="166"/>
      <c r="Q26" s="166"/>
      <c r="R26" s="166"/>
      <c r="S26" s="166"/>
    </row>
    <row r="27" spans="1:19" s="158" customFormat="1" ht="30.95" customHeight="1" thickBot="1" x14ac:dyDescent="0.25">
      <c r="A27" s="276">
        <f>Global!A27</f>
        <v>44895</v>
      </c>
      <c r="B27" s="306">
        <f>Global!B27</f>
        <v>0.54166666666666663</v>
      </c>
      <c r="C27" s="289">
        <f>Global!C27</f>
        <v>38</v>
      </c>
      <c r="D27" s="290" t="str">
        <f>Global!D27</f>
        <v>A. Saudita (Saudi A.)</v>
      </c>
      <c r="E27" s="291">
        <v>1</v>
      </c>
      <c r="F27" s="292" t="s">
        <v>4</v>
      </c>
      <c r="G27" s="291">
        <v>0</v>
      </c>
      <c r="H27" s="293" t="str">
        <f>Global!H27</f>
        <v>México</v>
      </c>
      <c r="I27" s="283" t="str">
        <f t="shared" si="5"/>
        <v>L</v>
      </c>
      <c r="J27" s="284"/>
      <c r="K27" s="285">
        <f>IF(Global!E27="","",Global!E27)</f>
        <v>1</v>
      </c>
      <c r="L27" s="285">
        <f>IF(Global!G27="","",Global!G27)</f>
        <v>2</v>
      </c>
      <c r="M27" s="296" t="str">
        <f t="shared" si="1"/>
        <v>V</v>
      </c>
      <c r="N27" s="287">
        <f t="shared" si="6"/>
        <v>0</v>
      </c>
      <c r="O27" s="166"/>
      <c r="P27" s="166"/>
      <c r="Q27" s="166"/>
      <c r="R27" s="166"/>
      <c r="S27" s="166"/>
    </row>
    <row r="28" spans="1:19" s="158" customFormat="1" ht="17.25" customHeight="1" thickBot="1" x14ac:dyDescent="0.25">
      <c r="A28" s="297" t="str">
        <f>Global!A28</f>
        <v>GRUPO D (Group D )</v>
      </c>
      <c r="B28" s="298"/>
      <c r="C28" s="299"/>
      <c r="D28" s="298"/>
      <c r="E28" s="300"/>
      <c r="F28" s="298"/>
      <c r="G28" s="300"/>
      <c r="H28" s="298"/>
      <c r="I28" s="301"/>
      <c r="J28" s="117"/>
      <c r="K28" s="302"/>
      <c r="L28" s="302"/>
      <c r="M28" s="303" t="str">
        <f t="shared" si="1"/>
        <v/>
      </c>
      <c r="N28" s="304"/>
      <c r="O28" s="166"/>
      <c r="P28" s="166"/>
      <c r="Q28" s="166"/>
      <c r="R28" s="166"/>
      <c r="S28" s="166"/>
    </row>
    <row r="29" spans="1:19" s="158" customFormat="1" ht="30.95" customHeight="1" thickBot="1" x14ac:dyDescent="0.25">
      <c r="A29" s="276">
        <f>Global!A29</f>
        <v>44887</v>
      </c>
      <c r="B29" s="305">
        <f>Global!B29</f>
        <v>0.54166666666666663</v>
      </c>
      <c r="C29" s="278">
        <f>Global!C29</f>
        <v>7</v>
      </c>
      <c r="D29" s="279" t="str">
        <f>Global!D29</f>
        <v>Francia (France)</v>
      </c>
      <c r="E29" s="280">
        <v>2</v>
      </c>
      <c r="F29" s="281" t="s">
        <v>4</v>
      </c>
      <c r="G29" s="280">
        <v>1</v>
      </c>
      <c r="H29" s="282" t="str">
        <f>Global!H29</f>
        <v>Australia</v>
      </c>
      <c r="I29" s="283" t="str">
        <f t="shared" ref="I29:I34" si="7">IF(OR(E29="",G29=""),"",IF(E29&gt;G29,"L",IF(G29&gt;E29,"V","E")))</f>
        <v>L</v>
      </c>
      <c r="J29" s="284"/>
      <c r="K29" s="285">
        <f>IF(Global!E29="","",Global!E29)</f>
        <v>4</v>
      </c>
      <c r="L29" s="285">
        <f>IF(Global!G29="","",Global!G29)</f>
        <v>1</v>
      </c>
      <c r="M29" s="296" t="str">
        <f t="shared" si="1"/>
        <v>L</v>
      </c>
      <c r="N29" s="287">
        <f t="shared" ref="N29:N34" si="8">IF(M29="","",IF(AND(E29=K29,L29=G29),GPOSPuntosPorMarcador,0)+IF(M29=I29,GPOSPuntosPorGanador,0)+IF(E29-G29=K29-L29,GPOSPuntosPorDiferencia,0))</f>
        <v>1</v>
      </c>
      <c r="O29" s="166"/>
      <c r="P29" s="166"/>
      <c r="Q29" s="166"/>
      <c r="R29" s="166"/>
      <c r="S29" s="166"/>
    </row>
    <row r="30" spans="1:19" s="158" customFormat="1" ht="30.95" customHeight="1" thickBot="1" x14ac:dyDescent="0.25">
      <c r="A30" s="276">
        <f>Global!A30</f>
        <v>44887</v>
      </c>
      <c r="B30" s="306">
        <f>Global!B30</f>
        <v>0.29166666666666669</v>
      </c>
      <c r="C30" s="289">
        <f>Global!C30</f>
        <v>8</v>
      </c>
      <c r="D30" s="290" t="str">
        <f>Global!D30</f>
        <v>Dinamarca (Denmark)</v>
      </c>
      <c r="E30" s="291">
        <v>3</v>
      </c>
      <c r="F30" s="292" t="s">
        <v>4</v>
      </c>
      <c r="G30" s="291">
        <v>0</v>
      </c>
      <c r="H30" s="293" t="str">
        <f>Global!H30</f>
        <v>Túnez (Tunisia)</v>
      </c>
      <c r="I30" s="283" t="str">
        <f t="shared" si="7"/>
        <v>L</v>
      </c>
      <c r="J30" s="284"/>
      <c r="K30" s="285">
        <f>IF(Global!E30="","",Global!E30)</f>
        <v>0</v>
      </c>
      <c r="L30" s="285">
        <f>IF(Global!G30="","",Global!G30)</f>
        <v>0</v>
      </c>
      <c r="M30" s="296" t="str">
        <f t="shared" si="1"/>
        <v>E</v>
      </c>
      <c r="N30" s="287">
        <f t="shared" si="8"/>
        <v>0</v>
      </c>
      <c r="O30" s="166"/>
      <c r="P30" s="166"/>
      <c r="Q30" s="166"/>
      <c r="R30" s="166"/>
      <c r="S30" s="166"/>
    </row>
    <row r="31" spans="1:19" s="158" customFormat="1" ht="30.95" customHeight="1" thickBot="1" x14ac:dyDescent="0.25">
      <c r="A31" s="276">
        <f>Global!A31</f>
        <v>44891</v>
      </c>
      <c r="B31" s="306">
        <f>Global!B31</f>
        <v>0.41666666666666669</v>
      </c>
      <c r="C31" s="289">
        <f>Global!C31</f>
        <v>21</v>
      </c>
      <c r="D31" s="290" t="str">
        <f>Global!D31</f>
        <v>Francia (France)</v>
      </c>
      <c r="E31" s="291">
        <v>1</v>
      </c>
      <c r="F31" s="292" t="s">
        <v>4</v>
      </c>
      <c r="G31" s="291">
        <v>2</v>
      </c>
      <c r="H31" s="293" t="str">
        <f>Global!H31</f>
        <v>Dinamarca (Denmark)</v>
      </c>
      <c r="I31" s="283" t="str">
        <f t="shared" si="7"/>
        <v>V</v>
      </c>
      <c r="J31" s="284"/>
      <c r="K31" s="285">
        <f>IF(Global!E31="","",Global!E31)</f>
        <v>2</v>
      </c>
      <c r="L31" s="285">
        <f>IF(Global!G31="","",Global!G31)</f>
        <v>1</v>
      </c>
      <c r="M31" s="296" t="str">
        <f t="shared" si="1"/>
        <v>L</v>
      </c>
      <c r="N31" s="287">
        <f t="shared" si="8"/>
        <v>0</v>
      </c>
      <c r="O31" s="166"/>
      <c r="P31" s="166"/>
      <c r="Q31" s="166"/>
      <c r="R31" s="166"/>
      <c r="S31" s="166"/>
    </row>
    <row r="32" spans="1:19" s="158" customFormat="1" ht="30.95" customHeight="1" thickBot="1" x14ac:dyDescent="0.25">
      <c r="A32" s="276">
        <f>Global!A32</f>
        <v>44891</v>
      </c>
      <c r="B32" s="306">
        <f>Global!B32</f>
        <v>0.16666666666666666</v>
      </c>
      <c r="C32" s="289">
        <f>Global!C32</f>
        <v>24</v>
      </c>
      <c r="D32" s="290" t="str">
        <f>Global!D32</f>
        <v>Túnez (Tunisia)</v>
      </c>
      <c r="E32" s="291">
        <v>2</v>
      </c>
      <c r="F32" s="292" t="s">
        <v>4</v>
      </c>
      <c r="G32" s="291">
        <v>2</v>
      </c>
      <c r="H32" s="293" t="str">
        <f>Global!H32</f>
        <v>Australia</v>
      </c>
      <c r="I32" s="283" t="str">
        <f t="shared" si="7"/>
        <v>E</v>
      </c>
      <c r="J32" s="284"/>
      <c r="K32" s="285">
        <f>IF(Global!E32="","",Global!E32)</f>
        <v>0</v>
      </c>
      <c r="L32" s="285">
        <f>IF(Global!G32="","",Global!G32)</f>
        <v>1</v>
      </c>
      <c r="M32" s="296" t="str">
        <f t="shared" si="1"/>
        <v>V</v>
      </c>
      <c r="N32" s="287">
        <f t="shared" si="8"/>
        <v>0</v>
      </c>
      <c r="O32" s="166"/>
      <c r="P32" s="166"/>
      <c r="Q32" s="166"/>
      <c r="R32" s="166"/>
      <c r="S32" s="166"/>
    </row>
    <row r="33" spans="1:19" s="158" customFormat="1" ht="30.95" customHeight="1" thickBot="1" x14ac:dyDescent="0.25">
      <c r="A33" s="276">
        <f>Global!A33</f>
        <v>44895</v>
      </c>
      <c r="B33" s="306">
        <f>Global!B33</f>
        <v>0.375</v>
      </c>
      <c r="C33" s="289">
        <f>Global!C33</f>
        <v>39</v>
      </c>
      <c r="D33" s="290" t="str">
        <f>Global!D33</f>
        <v>Túnez (Tunisia)</v>
      </c>
      <c r="E33" s="291">
        <v>1</v>
      </c>
      <c r="F33" s="292" t="s">
        <v>4</v>
      </c>
      <c r="G33" s="291">
        <v>1</v>
      </c>
      <c r="H33" s="293" t="str">
        <f>Global!H33</f>
        <v>Francia (France)</v>
      </c>
      <c r="I33" s="283" t="str">
        <f t="shared" si="7"/>
        <v>E</v>
      </c>
      <c r="J33" s="284"/>
      <c r="K33" s="285">
        <f>IF(Global!E33="","",Global!E33)</f>
        <v>1</v>
      </c>
      <c r="L33" s="285">
        <f>IF(Global!G33="","",Global!G33)</f>
        <v>0</v>
      </c>
      <c r="M33" s="296" t="str">
        <f t="shared" si="1"/>
        <v>L</v>
      </c>
      <c r="N33" s="287">
        <f t="shared" si="8"/>
        <v>0</v>
      </c>
      <c r="O33" s="166"/>
      <c r="P33" s="166"/>
      <c r="Q33" s="166"/>
      <c r="R33" s="166"/>
      <c r="S33" s="166"/>
    </row>
    <row r="34" spans="1:19" s="158" customFormat="1" ht="30.95" customHeight="1" thickBot="1" x14ac:dyDescent="0.25">
      <c r="A34" s="276">
        <f>Global!A34</f>
        <v>44895</v>
      </c>
      <c r="B34" s="306">
        <f>Global!B34</f>
        <v>0.375</v>
      </c>
      <c r="C34" s="289">
        <f>Global!C34</f>
        <v>40</v>
      </c>
      <c r="D34" s="290" t="str">
        <f>Global!D34</f>
        <v>Australia</v>
      </c>
      <c r="E34" s="291">
        <v>1</v>
      </c>
      <c r="F34" s="292" t="s">
        <v>4</v>
      </c>
      <c r="G34" s="291">
        <v>3</v>
      </c>
      <c r="H34" s="293" t="str">
        <f>Global!H34</f>
        <v>Dinamarca (Denmark)</v>
      </c>
      <c r="I34" s="283" t="str">
        <f t="shared" si="7"/>
        <v>V</v>
      </c>
      <c r="J34" s="284"/>
      <c r="K34" s="285">
        <f>IF(Global!E34="","",Global!E34)</f>
        <v>1</v>
      </c>
      <c r="L34" s="285">
        <f>IF(Global!G34="","",Global!G34)</f>
        <v>0</v>
      </c>
      <c r="M34" s="296" t="str">
        <f t="shared" si="1"/>
        <v>L</v>
      </c>
      <c r="N34" s="287">
        <f t="shared" si="8"/>
        <v>0</v>
      </c>
      <c r="O34" s="166"/>
      <c r="P34" s="166"/>
      <c r="Q34" s="166"/>
      <c r="R34" s="166"/>
      <c r="S34" s="166"/>
    </row>
    <row r="35" spans="1:19" s="158" customFormat="1" ht="17.25" customHeight="1" thickBot="1" x14ac:dyDescent="0.25">
      <c r="A35" s="297" t="str">
        <f>Global!A35</f>
        <v>Grupo E  (Group  E)</v>
      </c>
      <c r="B35" s="298"/>
      <c r="C35" s="299"/>
      <c r="D35" s="298"/>
      <c r="E35" s="300"/>
      <c r="F35" s="298"/>
      <c r="G35" s="300"/>
      <c r="H35" s="298"/>
      <c r="I35" s="301"/>
      <c r="J35" s="117"/>
      <c r="K35" s="302"/>
      <c r="L35" s="302"/>
      <c r="M35" s="303" t="str">
        <f t="shared" si="1"/>
        <v/>
      </c>
      <c r="N35" s="304"/>
      <c r="O35" s="166"/>
      <c r="P35" s="166"/>
      <c r="Q35" s="166"/>
      <c r="R35" s="166"/>
      <c r="S35" s="166"/>
    </row>
    <row r="36" spans="1:19" s="158" customFormat="1" ht="30.95" customHeight="1" thickBot="1" x14ac:dyDescent="0.25">
      <c r="A36" s="276">
        <f>Global!A36</f>
        <v>44888</v>
      </c>
      <c r="B36" s="305">
        <f>Global!B36</f>
        <v>0.41666666666666669</v>
      </c>
      <c r="C36" s="278">
        <f>Global!C36</f>
        <v>9</v>
      </c>
      <c r="D36" s="279" t="str">
        <f>Global!D36</f>
        <v>España (Spain)</v>
      </c>
      <c r="E36" s="280">
        <v>4</v>
      </c>
      <c r="F36" s="281" t="s">
        <v>4</v>
      </c>
      <c r="G36" s="280">
        <v>0</v>
      </c>
      <c r="H36" s="282" t="str">
        <f>Global!H36</f>
        <v>Costa Rica</v>
      </c>
      <c r="I36" s="283" t="str">
        <f t="shared" ref="I36:I41" si="9">IF(OR(E36="",G36=""),"",IF(E36&gt;G36,"L",IF(G36&gt;E36,"V","E")))</f>
        <v>L</v>
      </c>
      <c r="J36" s="284"/>
      <c r="K36" s="285">
        <f>IF(Global!E36="","",Global!E36)</f>
        <v>7</v>
      </c>
      <c r="L36" s="285">
        <f>IF(Global!G36="","",Global!G36)</f>
        <v>0</v>
      </c>
      <c r="M36" s="296" t="str">
        <f t="shared" si="1"/>
        <v>L</v>
      </c>
      <c r="N36" s="287">
        <f t="shared" ref="N36:N41" si="10">IF(M36="","",IF(AND(E36=K36,L36=G36),GPOSPuntosPorMarcador,0)+IF(M36=I36,GPOSPuntosPorGanador,0)+IF(E36-G36=K36-L36,GPOSPuntosPorDiferencia,0))</f>
        <v>1</v>
      </c>
      <c r="O36" s="166"/>
      <c r="P36" s="166"/>
      <c r="Q36" s="166"/>
      <c r="R36" s="166"/>
      <c r="S36" s="166"/>
    </row>
    <row r="37" spans="1:19" s="158" customFormat="1" ht="30.95" customHeight="1" thickBot="1" x14ac:dyDescent="0.25">
      <c r="A37" s="276">
        <f>Global!A37</f>
        <v>44888</v>
      </c>
      <c r="B37" s="306">
        <f>Global!B37</f>
        <v>0.29166666666666669</v>
      </c>
      <c r="C37" s="289">
        <f>Global!C37</f>
        <v>10</v>
      </c>
      <c r="D37" s="290" t="str">
        <f>Global!D37</f>
        <v>Alemania (Germany)</v>
      </c>
      <c r="E37" s="291">
        <v>2</v>
      </c>
      <c r="F37" s="292" t="s">
        <v>4</v>
      </c>
      <c r="G37" s="291">
        <v>1</v>
      </c>
      <c r="H37" s="293" t="str">
        <f>Global!H37</f>
        <v>Japón (Japan)</v>
      </c>
      <c r="I37" s="283" t="str">
        <f t="shared" si="9"/>
        <v>L</v>
      </c>
      <c r="J37" s="284"/>
      <c r="K37" s="285">
        <f>IF(Global!E37="","",Global!E37)</f>
        <v>1</v>
      </c>
      <c r="L37" s="285">
        <f>IF(Global!G37="","",Global!G37)</f>
        <v>2</v>
      </c>
      <c r="M37" s="296" t="str">
        <f t="shared" si="1"/>
        <v>V</v>
      </c>
      <c r="N37" s="287">
        <f t="shared" si="10"/>
        <v>0</v>
      </c>
      <c r="O37" s="166"/>
      <c r="P37" s="166"/>
      <c r="Q37" s="166"/>
      <c r="R37" s="166"/>
      <c r="S37" s="166"/>
    </row>
    <row r="38" spans="1:19" s="158" customFormat="1" ht="30.95" customHeight="1" thickBot="1" x14ac:dyDescent="0.25">
      <c r="A38" s="276">
        <f>Global!A38</f>
        <v>44892</v>
      </c>
      <c r="B38" s="306">
        <f>Global!B38</f>
        <v>0.54166666666666663</v>
      </c>
      <c r="C38" s="289">
        <f>Global!C38</f>
        <v>25</v>
      </c>
      <c r="D38" s="290" t="str">
        <f>Global!D38</f>
        <v>España (Spain)</v>
      </c>
      <c r="E38" s="291">
        <v>3</v>
      </c>
      <c r="F38" s="292" t="s">
        <v>4</v>
      </c>
      <c r="G38" s="291">
        <v>2</v>
      </c>
      <c r="H38" s="293" t="str">
        <f>Global!H38</f>
        <v>Alemania (Germany)</v>
      </c>
      <c r="I38" s="283" t="str">
        <f t="shared" si="9"/>
        <v>L</v>
      </c>
      <c r="J38" s="284"/>
      <c r="K38" s="285">
        <f>IF(Global!E38="","",Global!E38)</f>
        <v>1</v>
      </c>
      <c r="L38" s="285">
        <f>IF(Global!G38="","",Global!G38)</f>
        <v>1</v>
      </c>
      <c r="M38" s="296" t="str">
        <f t="shared" si="1"/>
        <v>E</v>
      </c>
      <c r="N38" s="287">
        <f t="shared" si="10"/>
        <v>0</v>
      </c>
      <c r="O38" s="166"/>
      <c r="P38" s="166"/>
      <c r="Q38" s="166"/>
      <c r="R38" s="166"/>
      <c r="S38" s="166"/>
    </row>
    <row r="39" spans="1:19" s="158" customFormat="1" ht="30.95" customHeight="1" thickBot="1" x14ac:dyDescent="0.25">
      <c r="A39" s="276">
        <f>Global!A39</f>
        <v>44892</v>
      </c>
      <c r="B39" s="306">
        <f>Global!B39</f>
        <v>0.16666666666666666</v>
      </c>
      <c r="C39" s="289">
        <f>Global!C39</f>
        <v>26</v>
      </c>
      <c r="D39" s="290" t="str">
        <f>Global!D39</f>
        <v>Japón (Japan)</v>
      </c>
      <c r="E39" s="280">
        <v>2</v>
      </c>
      <c r="F39" s="292" t="s">
        <v>4</v>
      </c>
      <c r="G39" s="280">
        <v>1</v>
      </c>
      <c r="H39" s="293" t="str">
        <f>Global!H39</f>
        <v>Costa Rica</v>
      </c>
      <c r="I39" s="283" t="str">
        <f t="shared" si="9"/>
        <v>L</v>
      </c>
      <c r="J39" s="284"/>
      <c r="K39" s="285">
        <f>IF(Global!E39="","",Global!E39)</f>
        <v>0</v>
      </c>
      <c r="L39" s="285">
        <f>IF(Global!G39="","",Global!G39)</f>
        <v>1</v>
      </c>
      <c r="M39" s="296" t="str">
        <f t="shared" si="1"/>
        <v>V</v>
      </c>
      <c r="N39" s="287">
        <f t="shared" si="10"/>
        <v>0</v>
      </c>
      <c r="O39" s="166"/>
      <c r="P39" s="166"/>
      <c r="Q39" s="166"/>
      <c r="R39" s="166"/>
      <c r="S39" s="166"/>
    </row>
    <row r="40" spans="1:19" s="158" customFormat="1" ht="30.95" customHeight="1" thickBot="1" x14ac:dyDescent="0.25">
      <c r="A40" s="276">
        <f>Global!A40</f>
        <v>44896</v>
      </c>
      <c r="B40" s="306">
        <f>Global!B40</f>
        <v>0.54166666666666663</v>
      </c>
      <c r="C40" s="289">
        <f>Global!C40</f>
        <v>43</v>
      </c>
      <c r="D40" s="290" t="str">
        <f>Global!D40</f>
        <v>Japón (Japan)</v>
      </c>
      <c r="E40" s="307">
        <v>1</v>
      </c>
      <c r="F40" s="292" t="s">
        <v>4</v>
      </c>
      <c r="G40" s="307">
        <v>3</v>
      </c>
      <c r="H40" s="293" t="str">
        <f>Global!H40</f>
        <v>España (Spain)</v>
      </c>
      <c r="I40" s="283" t="str">
        <f t="shared" si="9"/>
        <v>V</v>
      </c>
      <c r="J40" s="284"/>
      <c r="K40" s="285">
        <f>IF(Global!E40="","",Global!E40)</f>
        <v>2</v>
      </c>
      <c r="L40" s="285">
        <f>IF(Global!G40="","",Global!G40)</f>
        <v>1</v>
      </c>
      <c r="M40" s="296" t="str">
        <f t="shared" si="1"/>
        <v>L</v>
      </c>
      <c r="N40" s="287">
        <f t="shared" si="10"/>
        <v>0</v>
      </c>
      <c r="O40" s="166"/>
      <c r="P40" s="166"/>
      <c r="Q40" s="166"/>
      <c r="R40" s="166"/>
      <c r="S40" s="166"/>
    </row>
    <row r="41" spans="1:19" s="158" customFormat="1" ht="30.95" customHeight="1" thickBot="1" x14ac:dyDescent="0.25">
      <c r="A41" s="276">
        <f>Global!A41</f>
        <v>44896</v>
      </c>
      <c r="B41" s="306">
        <f>Global!B41</f>
        <v>0.54166666666666663</v>
      </c>
      <c r="C41" s="289">
        <f>Global!C41</f>
        <v>44</v>
      </c>
      <c r="D41" s="290" t="str">
        <f>Global!D41</f>
        <v>Costa Rica</v>
      </c>
      <c r="E41" s="280">
        <v>0</v>
      </c>
      <c r="F41" s="292" t="s">
        <v>4</v>
      </c>
      <c r="G41" s="280">
        <v>2</v>
      </c>
      <c r="H41" s="293" t="str">
        <f>Global!H41</f>
        <v>Alemania (Germany)</v>
      </c>
      <c r="I41" s="283" t="str">
        <f t="shared" si="9"/>
        <v>V</v>
      </c>
      <c r="J41" s="284"/>
      <c r="K41" s="285">
        <f>IF(Global!E41="","",Global!E41)</f>
        <v>2</v>
      </c>
      <c r="L41" s="285">
        <f>IF(Global!G41="","",Global!G41)</f>
        <v>4</v>
      </c>
      <c r="M41" s="296" t="str">
        <f t="shared" si="1"/>
        <v>V</v>
      </c>
      <c r="N41" s="287">
        <f t="shared" si="10"/>
        <v>2</v>
      </c>
      <c r="O41" s="166"/>
      <c r="P41" s="166"/>
      <c r="Q41" s="166"/>
      <c r="R41" s="166"/>
      <c r="S41" s="166"/>
    </row>
    <row r="42" spans="1:19" s="158" customFormat="1" ht="17.25" customHeight="1" thickBot="1" x14ac:dyDescent="0.25">
      <c r="A42" s="297" t="str">
        <f>Global!A42</f>
        <v>GRUPO F (Group F )</v>
      </c>
      <c r="B42" s="298"/>
      <c r="C42" s="299"/>
      <c r="D42" s="298"/>
      <c r="E42" s="300"/>
      <c r="F42" s="298"/>
      <c r="G42" s="300"/>
      <c r="H42" s="298"/>
      <c r="I42" s="301"/>
      <c r="J42" s="117"/>
      <c r="K42" s="302"/>
      <c r="L42" s="302"/>
      <c r="M42" s="303" t="str">
        <f t="shared" si="1"/>
        <v/>
      </c>
      <c r="N42" s="304"/>
      <c r="O42" s="166"/>
      <c r="P42" s="166"/>
      <c r="Q42" s="166"/>
      <c r="R42" s="166"/>
      <c r="S42" s="166"/>
    </row>
    <row r="43" spans="1:19" s="158" customFormat="1" ht="30.95" customHeight="1" thickBot="1" x14ac:dyDescent="0.25">
      <c r="A43" s="276">
        <f>Global!A43</f>
        <v>44888</v>
      </c>
      <c r="B43" s="305">
        <f>Global!B43</f>
        <v>0.54166666666666663</v>
      </c>
      <c r="C43" s="278">
        <f>Global!C43</f>
        <v>11</v>
      </c>
      <c r="D43" s="279" t="str">
        <f>Global!D43</f>
        <v>Bélgica (Belgium)</v>
      </c>
      <c r="E43" s="280">
        <v>2</v>
      </c>
      <c r="F43" s="281" t="s">
        <v>4</v>
      </c>
      <c r="G43" s="280">
        <v>1</v>
      </c>
      <c r="H43" s="282" t="str">
        <f>Global!H43</f>
        <v>Canada</v>
      </c>
      <c r="I43" s="283" t="str">
        <f t="shared" ref="I43:I48" si="11">IF(OR(E43="",G43=""),"",IF(E43&gt;G43,"L",IF(G43&gt;E43,"V","E")))</f>
        <v>L</v>
      </c>
      <c r="J43" s="284"/>
      <c r="K43" s="285">
        <f>IF(Global!E43="","",Global!E43)</f>
        <v>1</v>
      </c>
      <c r="L43" s="285">
        <f>IF(Global!G43="","",Global!G43)</f>
        <v>0</v>
      </c>
      <c r="M43" s="296" t="str">
        <f t="shared" si="1"/>
        <v>L</v>
      </c>
      <c r="N43" s="287">
        <f t="shared" ref="N43:N48" si="12">IF(M43="","",IF(AND(E43=K43,L43=G43),GPOSPuntosPorMarcador,0)+IF(M43=I43,GPOSPuntosPorGanador,0)+IF(E43-G43=K43-L43,GPOSPuntosPorDiferencia,0))</f>
        <v>2</v>
      </c>
      <c r="O43" s="166"/>
      <c r="P43" s="166"/>
      <c r="Q43" s="166"/>
      <c r="R43" s="166"/>
      <c r="S43" s="166"/>
    </row>
    <row r="44" spans="1:19" s="158" customFormat="1" ht="30.95" customHeight="1" thickBot="1" x14ac:dyDescent="0.25">
      <c r="A44" s="276">
        <f>Global!A44</f>
        <v>44888</v>
      </c>
      <c r="B44" s="306">
        <f>Global!B44</f>
        <v>0.16666666666666666</v>
      </c>
      <c r="C44" s="289">
        <f>Global!C44</f>
        <v>12</v>
      </c>
      <c r="D44" s="290" t="str">
        <f>Global!D44</f>
        <v>Marruecos (Morocco)</v>
      </c>
      <c r="E44" s="291">
        <v>1</v>
      </c>
      <c r="F44" s="292" t="s">
        <v>4</v>
      </c>
      <c r="G44" s="291">
        <v>3</v>
      </c>
      <c r="H44" s="293" t="str">
        <f>Global!H44</f>
        <v>Croacia</v>
      </c>
      <c r="I44" s="283" t="str">
        <f t="shared" si="11"/>
        <v>V</v>
      </c>
      <c r="J44" s="284"/>
      <c r="K44" s="285">
        <f>IF(Global!E44="","",Global!E44)</f>
        <v>0</v>
      </c>
      <c r="L44" s="285">
        <f>IF(Global!G44="","",Global!G44)</f>
        <v>0</v>
      </c>
      <c r="M44" s="296" t="str">
        <f t="shared" si="1"/>
        <v>E</v>
      </c>
      <c r="N44" s="287">
        <f t="shared" si="12"/>
        <v>0</v>
      </c>
      <c r="O44" s="166"/>
      <c r="P44" s="166"/>
      <c r="Q44" s="166"/>
      <c r="R44" s="166"/>
      <c r="S44" s="166"/>
    </row>
    <row r="45" spans="1:19" s="158" customFormat="1" ht="30.95" customHeight="1" thickBot="1" x14ac:dyDescent="0.25">
      <c r="A45" s="276">
        <f>Global!A45</f>
        <v>44892</v>
      </c>
      <c r="B45" s="306">
        <f>Global!B45</f>
        <v>0.29166666666666669</v>
      </c>
      <c r="C45" s="289">
        <f>Global!C45</f>
        <v>27</v>
      </c>
      <c r="D45" s="290" t="str">
        <f>Global!D45</f>
        <v>Bélgica (Belgium)</v>
      </c>
      <c r="E45" s="291">
        <v>2</v>
      </c>
      <c r="F45" s="292" t="s">
        <v>4</v>
      </c>
      <c r="G45" s="291">
        <v>1</v>
      </c>
      <c r="H45" s="293" t="str">
        <f>Global!H45</f>
        <v>Marruecos (Morocco)</v>
      </c>
      <c r="I45" s="283" t="str">
        <f t="shared" si="11"/>
        <v>L</v>
      </c>
      <c r="J45" s="284"/>
      <c r="K45" s="285">
        <f>IF(Global!E45="","",Global!E45)</f>
        <v>0</v>
      </c>
      <c r="L45" s="285">
        <f>IF(Global!G45="","",Global!G45)</f>
        <v>2</v>
      </c>
      <c r="M45" s="296" t="str">
        <f t="shared" si="1"/>
        <v>V</v>
      </c>
      <c r="N45" s="287">
        <f t="shared" si="12"/>
        <v>0</v>
      </c>
      <c r="O45" s="166"/>
      <c r="P45" s="166"/>
      <c r="Q45" s="166"/>
      <c r="R45" s="166"/>
      <c r="S45" s="166"/>
    </row>
    <row r="46" spans="1:19" s="158" customFormat="1" ht="30.95" customHeight="1" thickBot="1" x14ac:dyDescent="0.25">
      <c r="A46" s="276">
        <f>Global!A46</f>
        <v>44892</v>
      </c>
      <c r="B46" s="306">
        <f>Global!B46</f>
        <v>0.41666666666666669</v>
      </c>
      <c r="C46" s="289">
        <f>Global!C46</f>
        <v>28</v>
      </c>
      <c r="D46" s="290" t="str">
        <f>Global!D46</f>
        <v>Croacia</v>
      </c>
      <c r="E46" s="291">
        <v>2</v>
      </c>
      <c r="F46" s="292" t="s">
        <v>4</v>
      </c>
      <c r="G46" s="291">
        <v>0</v>
      </c>
      <c r="H46" s="293" t="str">
        <f>Global!H46</f>
        <v>Canada</v>
      </c>
      <c r="I46" s="283" t="str">
        <f t="shared" si="11"/>
        <v>L</v>
      </c>
      <c r="J46" s="284"/>
      <c r="K46" s="285">
        <f>IF(Global!E46="","",Global!E46)</f>
        <v>4</v>
      </c>
      <c r="L46" s="285">
        <f>IF(Global!G46="","",Global!G46)</f>
        <v>1</v>
      </c>
      <c r="M46" s="296" t="str">
        <f t="shared" si="1"/>
        <v>L</v>
      </c>
      <c r="N46" s="287">
        <f t="shared" si="12"/>
        <v>1</v>
      </c>
      <c r="O46" s="166"/>
      <c r="P46" s="166"/>
      <c r="Q46" s="166"/>
      <c r="R46" s="166"/>
      <c r="S46" s="166"/>
    </row>
    <row r="47" spans="1:19" s="158" customFormat="1" ht="30.95" customHeight="1" thickBot="1" x14ac:dyDescent="0.25">
      <c r="A47" s="276">
        <f>Global!A47</f>
        <v>44896</v>
      </c>
      <c r="B47" s="306">
        <f>Global!B47</f>
        <v>0.375</v>
      </c>
      <c r="C47" s="289">
        <f>Global!C47</f>
        <v>41</v>
      </c>
      <c r="D47" s="290" t="str">
        <f>Global!D47</f>
        <v>Croacia</v>
      </c>
      <c r="E47" s="291">
        <v>2</v>
      </c>
      <c r="F47" s="292" t="s">
        <v>4</v>
      </c>
      <c r="G47" s="291">
        <v>2</v>
      </c>
      <c r="H47" s="293" t="str">
        <f>Global!H47</f>
        <v>Bélgica (Belgium)</v>
      </c>
      <c r="I47" s="283" t="str">
        <f t="shared" si="11"/>
        <v>E</v>
      </c>
      <c r="J47" s="284"/>
      <c r="K47" s="285">
        <f>IF(Global!E47="","",Global!E47)</f>
        <v>0</v>
      </c>
      <c r="L47" s="285">
        <f>IF(Global!G47="","",Global!G47)</f>
        <v>0</v>
      </c>
      <c r="M47" s="296" t="str">
        <f t="shared" si="1"/>
        <v>E</v>
      </c>
      <c r="N47" s="287">
        <f t="shared" si="12"/>
        <v>2</v>
      </c>
      <c r="O47" s="166"/>
      <c r="P47" s="166"/>
      <c r="Q47" s="166"/>
      <c r="R47" s="166"/>
      <c r="S47" s="166"/>
    </row>
    <row r="48" spans="1:19" s="158" customFormat="1" ht="30.95" customHeight="1" thickBot="1" x14ac:dyDescent="0.25">
      <c r="A48" s="276">
        <f>Global!A48</f>
        <v>44896</v>
      </c>
      <c r="B48" s="306">
        <f>Global!B48</f>
        <v>0.375</v>
      </c>
      <c r="C48" s="289">
        <f>Global!C48</f>
        <v>42</v>
      </c>
      <c r="D48" s="308" t="str">
        <f>Global!D48</f>
        <v>Canada</v>
      </c>
      <c r="E48" s="291">
        <v>2</v>
      </c>
      <c r="F48" s="309" t="s">
        <v>4</v>
      </c>
      <c r="G48" s="291">
        <v>0</v>
      </c>
      <c r="H48" s="310" t="str">
        <f>Global!H48</f>
        <v>Marruecos (Morocco)</v>
      </c>
      <c r="I48" s="283" t="str">
        <f t="shared" si="11"/>
        <v>L</v>
      </c>
      <c r="J48" s="311"/>
      <c r="K48" s="285">
        <f>IF(Global!E48="","",Global!E48)</f>
        <v>1</v>
      </c>
      <c r="L48" s="285">
        <f>IF(Global!G48="","",Global!G48)</f>
        <v>2</v>
      </c>
      <c r="M48" s="286" t="str">
        <f t="shared" si="1"/>
        <v>V</v>
      </c>
      <c r="N48" s="287">
        <f t="shared" si="12"/>
        <v>0</v>
      </c>
      <c r="O48" s="166"/>
      <c r="P48" s="166"/>
      <c r="Q48" s="166"/>
      <c r="R48" s="166"/>
      <c r="S48" s="166"/>
    </row>
    <row r="49" spans="1:19" s="158" customFormat="1" ht="17.25" customHeight="1" thickBot="1" x14ac:dyDescent="0.25">
      <c r="A49" s="297" t="str">
        <f>Global!A49</f>
        <v>GRUPO G (Group  G)</v>
      </c>
      <c r="B49" s="298"/>
      <c r="C49" s="299"/>
      <c r="D49" s="298"/>
      <c r="E49" s="300"/>
      <c r="F49" s="298"/>
      <c r="G49" s="300"/>
      <c r="H49" s="298"/>
      <c r="I49" s="301"/>
      <c r="J49" s="117"/>
      <c r="K49" s="302"/>
      <c r="L49" s="302"/>
      <c r="M49" s="303" t="str">
        <f t="shared" si="1"/>
        <v/>
      </c>
      <c r="N49" s="304"/>
      <c r="O49" s="166"/>
      <c r="P49" s="166"/>
      <c r="Q49" s="166"/>
      <c r="R49" s="166"/>
      <c r="S49" s="166"/>
    </row>
    <row r="50" spans="1:19" s="158" customFormat="1" ht="30.95" customHeight="1" thickBot="1" x14ac:dyDescent="0.25">
      <c r="A50" s="276">
        <f>Global!A50</f>
        <v>44889</v>
      </c>
      <c r="B50" s="305">
        <f>Global!B50</f>
        <v>0.54166666666666663</v>
      </c>
      <c r="C50" s="278">
        <f>Global!C50</f>
        <v>13</v>
      </c>
      <c r="D50" s="279" t="str">
        <f>Global!D50</f>
        <v>Brasil (Brazil)</v>
      </c>
      <c r="E50" s="280">
        <v>4</v>
      </c>
      <c r="F50" s="281" t="s">
        <v>4</v>
      </c>
      <c r="G50" s="280">
        <v>1</v>
      </c>
      <c r="H50" s="282" t="str">
        <f>Global!H50</f>
        <v>Serbia</v>
      </c>
      <c r="I50" s="283" t="str">
        <f t="shared" ref="I50:I55" si="13">IF(OR(E50="",G50=""),"",IF(E50&gt;G50,"L",IF(G50&gt;E50,"V","E")))</f>
        <v>L</v>
      </c>
      <c r="J50" s="284"/>
      <c r="K50" s="285">
        <f>IF(Global!E50="","",Global!E50)</f>
        <v>2</v>
      </c>
      <c r="L50" s="285">
        <f>IF(Global!G50="","",Global!G50)</f>
        <v>0</v>
      </c>
      <c r="M50" s="296" t="str">
        <f t="shared" si="1"/>
        <v>L</v>
      </c>
      <c r="N50" s="287">
        <f t="shared" ref="N50:N55" si="14">IF(M50="","",IF(AND(E50=K50,L50=G50),GPOSPuntosPorMarcador,0)+IF(M50=I50,GPOSPuntosPorGanador,0)+IF(E50-G50=K50-L50,GPOSPuntosPorDiferencia,0))</f>
        <v>1</v>
      </c>
      <c r="O50" s="166"/>
      <c r="P50" s="166"/>
      <c r="Q50" s="166"/>
      <c r="R50" s="166"/>
      <c r="S50" s="166"/>
    </row>
    <row r="51" spans="1:19" s="158" customFormat="1" ht="30.95" customHeight="1" thickBot="1" x14ac:dyDescent="0.25">
      <c r="A51" s="276">
        <f>Global!A51</f>
        <v>44889</v>
      </c>
      <c r="B51" s="306">
        <f>Global!B51</f>
        <v>0.16666666666666666</v>
      </c>
      <c r="C51" s="289">
        <f>Global!C51</f>
        <v>14</v>
      </c>
      <c r="D51" s="290" t="str">
        <f>Global!D51</f>
        <v>Suiza (Switzerland)</v>
      </c>
      <c r="E51" s="291">
        <v>2</v>
      </c>
      <c r="F51" s="292" t="s">
        <v>4</v>
      </c>
      <c r="G51" s="291">
        <v>0</v>
      </c>
      <c r="H51" s="293" t="str">
        <f>Global!H51</f>
        <v>Camerún (Cameroon)</v>
      </c>
      <c r="I51" s="283" t="str">
        <f t="shared" si="13"/>
        <v>L</v>
      </c>
      <c r="J51" s="284"/>
      <c r="K51" s="285">
        <f>IF(Global!E51="","",Global!E51)</f>
        <v>1</v>
      </c>
      <c r="L51" s="285">
        <f>IF(Global!G51="","",Global!G51)</f>
        <v>0</v>
      </c>
      <c r="M51" s="296" t="str">
        <f t="shared" si="1"/>
        <v>L</v>
      </c>
      <c r="N51" s="287">
        <f t="shared" si="14"/>
        <v>1</v>
      </c>
      <c r="O51" s="166"/>
      <c r="P51" s="166"/>
      <c r="Q51" s="166"/>
      <c r="R51" s="166"/>
      <c r="S51" s="166"/>
    </row>
    <row r="52" spans="1:19" s="158" customFormat="1" ht="30.95" customHeight="1" thickBot="1" x14ac:dyDescent="0.25">
      <c r="A52" s="276">
        <f>Global!A52</f>
        <v>44893</v>
      </c>
      <c r="B52" s="306">
        <f>Global!B52</f>
        <v>0.41666666666666669</v>
      </c>
      <c r="C52" s="289">
        <f>Global!C52</f>
        <v>29</v>
      </c>
      <c r="D52" s="290" t="str">
        <f>Global!D52</f>
        <v>Brasil (Brazil)</v>
      </c>
      <c r="E52" s="291">
        <v>4</v>
      </c>
      <c r="F52" s="292" t="s">
        <v>4</v>
      </c>
      <c r="G52" s="291">
        <v>3</v>
      </c>
      <c r="H52" s="293" t="str">
        <f>Global!H52</f>
        <v>Suiza (Switzerland)</v>
      </c>
      <c r="I52" s="283" t="str">
        <f t="shared" si="13"/>
        <v>L</v>
      </c>
      <c r="J52" s="284"/>
      <c r="K52" s="285">
        <f>IF(Global!E52="","",Global!E52)</f>
        <v>1</v>
      </c>
      <c r="L52" s="285">
        <f>IF(Global!G52="","",Global!G52)</f>
        <v>0</v>
      </c>
      <c r="M52" s="296" t="str">
        <f t="shared" si="1"/>
        <v>L</v>
      </c>
      <c r="N52" s="287">
        <f t="shared" si="14"/>
        <v>2</v>
      </c>
      <c r="O52" s="166"/>
      <c r="P52" s="166"/>
      <c r="Q52" s="166"/>
      <c r="R52" s="166"/>
      <c r="S52" s="166"/>
    </row>
    <row r="53" spans="1:19" s="158" customFormat="1" ht="30.95" customHeight="1" thickBot="1" x14ac:dyDescent="0.25">
      <c r="A53" s="276">
        <f>Global!A53</f>
        <v>44893</v>
      </c>
      <c r="B53" s="306">
        <f>Global!B53</f>
        <v>0.16666666666666666</v>
      </c>
      <c r="C53" s="289">
        <f>Global!C53</f>
        <v>30</v>
      </c>
      <c r="D53" s="290" t="str">
        <f>Global!D53</f>
        <v>Camerún (Cameroon)</v>
      </c>
      <c r="E53" s="291">
        <v>0</v>
      </c>
      <c r="F53" s="292" t="s">
        <v>4</v>
      </c>
      <c r="G53" s="291">
        <v>2</v>
      </c>
      <c r="H53" s="293" t="str">
        <f>Global!H53</f>
        <v>Serbia</v>
      </c>
      <c r="I53" s="283" t="str">
        <f t="shared" si="13"/>
        <v>V</v>
      </c>
      <c r="J53" s="284"/>
      <c r="K53" s="285">
        <f>IF(Global!E53="","",Global!E53)</f>
        <v>3</v>
      </c>
      <c r="L53" s="285">
        <f>IF(Global!G53="","",Global!G53)</f>
        <v>3</v>
      </c>
      <c r="M53" s="296" t="str">
        <f t="shared" si="1"/>
        <v>E</v>
      </c>
      <c r="N53" s="287">
        <f t="shared" si="14"/>
        <v>0</v>
      </c>
      <c r="O53" s="166"/>
      <c r="P53" s="166"/>
      <c r="Q53" s="166"/>
      <c r="R53" s="166"/>
      <c r="S53" s="166"/>
    </row>
    <row r="54" spans="1:19" s="158" customFormat="1" ht="30.95" customHeight="1" thickBot="1" x14ac:dyDescent="0.25">
      <c r="A54" s="276">
        <f>Global!A54</f>
        <v>44897</v>
      </c>
      <c r="B54" s="306">
        <f>Global!B54</f>
        <v>0.54166666666666663</v>
      </c>
      <c r="C54" s="289">
        <f>Global!C54</f>
        <v>45</v>
      </c>
      <c r="D54" s="290" t="str">
        <f>Global!D54</f>
        <v>Camerún (Cameroon)</v>
      </c>
      <c r="E54" s="291">
        <v>0</v>
      </c>
      <c r="F54" s="292" t="s">
        <v>4</v>
      </c>
      <c r="G54" s="291">
        <v>2</v>
      </c>
      <c r="H54" s="293" t="str">
        <f>Global!H54</f>
        <v>Brasil (Brazil)</v>
      </c>
      <c r="I54" s="283" t="str">
        <f t="shared" si="13"/>
        <v>V</v>
      </c>
      <c r="J54" s="284"/>
      <c r="K54" s="285">
        <f>IF(Global!E54="","",Global!E54)</f>
        <v>1</v>
      </c>
      <c r="L54" s="285">
        <f>IF(Global!G54="","",Global!G54)</f>
        <v>0</v>
      </c>
      <c r="M54" s="296" t="str">
        <f t="shared" si="1"/>
        <v>L</v>
      </c>
      <c r="N54" s="287">
        <f t="shared" si="14"/>
        <v>0</v>
      </c>
      <c r="O54" s="166"/>
      <c r="P54" s="166"/>
      <c r="Q54" s="166"/>
      <c r="R54" s="166"/>
      <c r="S54" s="166"/>
    </row>
    <row r="55" spans="1:19" s="158" customFormat="1" ht="30.95" customHeight="1" thickBot="1" x14ac:dyDescent="0.25">
      <c r="A55" s="276">
        <f>Global!A55</f>
        <v>44897</v>
      </c>
      <c r="B55" s="306">
        <f>Global!B55</f>
        <v>0.54166666666666663</v>
      </c>
      <c r="C55" s="289">
        <f>Global!C55</f>
        <v>46</v>
      </c>
      <c r="D55" s="290" t="str">
        <f>Global!D55</f>
        <v>Serbia</v>
      </c>
      <c r="E55" s="291">
        <v>2</v>
      </c>
      <c r="F55" s="292" t="s">
        <v>4</v>
      </c>
      <c r="G55" s="291">
        <v>2</v>
      </c>
      <c r="H55" s="293" t="str">
        <f>Global!H55</f>
        <v>Suiza (Switzerland)</v>
      </c>
      <c r="I55" s="283" t="str">
        <f t="shared" si="13"/>
        <v>E</v>
      </c>
      <c r="J55" s="284"/>
      <c r="K55" s="285">
        <f>IF(Global!E55="","",Global!E55)</f>
        <v>2</v>
      </c>
      <c r="L55" s="285">
        <f>IF(Global!G55="","",Global!G55)</f>
        <v>3</v>
      </c>
      <c r="M55" s="296" t="str">
        <f t="shared" si="1"/>
        <v>V</v>
      </c>
      <c r="N55" s="287">
        <f t="shared" si="14"/>
        <v>0</v>
      </c>
      <c r="O55" s="166"/>
      <c r="P55" s="166"/>
      <c r="Q55" s="166"/>
      <c r="R55" s="166"/>
      <c r="S55" s="166"/>
    </row>
    <row r="56" spans="1:19" s="158" customFormat="1" ht="17.25" customHeight="1" thickBot="1" x14ac:dyDescent="0.25">
      <c r="A56" s="297" t="str">
        <f>Global!A56</f>
        <v>GRUPO H (Group H)</v>
      </c>
      <c r="B56" s="298"/>
      <c r="C56" s="299"/>
      <c r="D56" s="298"/>
      <c r="E56" s="300"/>
      <c r="F56" s="298"/>
      <c r="G56" s="300"/>
      <c r="H56" s="298"/>
      <c r="I56" s="301"/>
      <c r="J56" s="117"/>
      <c r="K56" s="302"/>
      <c r="L56" s="302"/>
      <c r="M56" s="303" t="str">
        <f t="shared" si="1"/>
        <v/>
      </c>
      <c r="N56" s="304"/>
      <c r="O56" s="166"/>
      <c r="P56" s="166"/>
      <c r="Q56" s="166"/>
      <c r="R56" s="166"/>
      <c r="S56" s="166"/>
    </row>
    <row r="57" spans="1:19" s="158" customFormat="1" ht="30.95" customHeight="1" thickBot="1" x14ac:dyDescent="0.25">
      <c r="A57" s="276">
        <f>Global!A57</f>
        <v>44889</v>
      </c>
      <c r="B57" s="305">
        <f>Global!B57</f>
        <v>0.41666666666666669</v>
      </c>
      <c r="C57" s="278">
        <f>Global!C57</f>
        <v>15</v>
      </c>
      <c r="D57" s="279" t="str">
        <f>Global!D57</f>
        <v>Portugal</v>
      </c>
      <c r="E57" s="280">
        <v>2</v>
      </c>
      <c r="F57" s="281" t="s">
        <v>4</v>
      </c>
      <c r="G57" s="280">
        <v>0</v>
      </c>
      <c r="H57" s="282" t="str">
        <f>Global!H57</f>
        <v>Ghana</v>
      </c>
      <c r="I57" s="283" t="str">
        <f t="shared" ref="I57:I62" si="15">IF(OR(E57="",G57=""),"",IF(E57&gt;G57,"L",IF(G57&gt;E57,"V","E")))</f>
        <v>L</v>
      </c>
      <c r="J57" s="284"/>
      <c r="K57" s="285">
        <f>IF(Global!E57="","",Global!E57)</f>
        <v>3</v>
      </c>
      <c r="L57" s="285">
        <f>IF(Global!G57="","",Global!G57)</f>
        <v>2</v>
      </c>
      <c r="M57" s="296" t="str">
        <f t="shared" si="1"/>
        <v>L</v>
      </c>
      <c r="N57" s="287">
        <f t="shared" ref="N57:N62" si="16">IF(M57="","",IF(AND(E57=K57,L57=G57),GPOSPuntosPorMarcador,0)+IF(M57=I57,GPOSPuntosPorGanador,0)+IF(E57-G57=K57-L57,GPOSPuntosPorDiferencia,0))</f>
        <v>1</v>
      </c>
      <c r="O57" s="166"/>
      <c r="P57" s="166"/>
      <c r="Q57" s="166"/>
      <c r="R57" s="166"/>
      <c r="S57" s="166"/>
    </row>
    <row r="58" spans="1:19" s="158" customFormat="1" ht="30.95" customHeight="1" thickBot="1" x14ac:dyDescent="0.25">
      <c r="A58" s="276">
        <f>Global!A58</f>
        <v>44889</v>
      </c>
      <c r="B58" s="306">
        <f>Global!B58</f>
        <v>0.29166666666666669</v>
      </c>
      <c r="C58" s="289">
        <f>Global!C58</f>
        <v>16</v>
      </c>
      <c r="D58" s="290" t="str">
        <f>Global!D58</f>
        <v>Uruguay</v>
      </c>
      <c r="E58" s="280">
        <v>3</v>
      </c>
      <c r="F58" s="292" t="s">
        <v>4</v>
      </c>
      <c r="G58" s="291">
        <v>2</v>
      </c>
      <c r="H58" s="293" t="str">
        <f>Global!H58</f>
        <v>Corea del Sur (S. Korea)</v>
      </c>
      <c r="I58" s="283" t="str">
        <f t="shared" si="15"/>
        <v>L</v>
      </c>
      <c r="J58" s="284"/>
      <c r="K58" s="285">
        <f>IF(Global!E58="","",Global!E58)</f>
        <v>0</v>
      </c>
      <c r="L58" s="285">
        <f>IF(Global!G58="","",Global!G58)</f>
        <v>0</v>
      </c>
      <c r="M58" s="296" t="str">
        <f t="shared" si="1"/>
        <v>E</v>
      </c>
      <c r="N58" s="287">
        <f t="shared" si="16"/>
        <v>0</v>
      </c>
      <c r="O58" s="166"/>
      <c r="P58" s="166"/>
      <c r="Q58" s="166"/>
      <c r="R58" s="166"/>
      <c r="S58" s="166"/>
    </row>
    <row r="59" spans="1:19" s="158" customFormat="1" ht="30.95" customHeight="1" thickBot="1" x14ac:dyDescent="0.25">
      <c r="A59" s="276">
        <f>Global!A59</f>
        <v>44893</v>
      </c>
      <c r="B59" s="306">
        <f>Global!B59</f>
        <v>0.54166666666666663</v>
      </c>
      <c r="C59" s="289">
        <f>Global!C59</f>
        <v>31</v>
      </c>
      <c r="D59" s="290" t="str">
        <f>Global!D59</f>
        <v>Portugal</v>
      </c>
      <c r="E59" s="291">
        <v>2</v>
      </c>
      <c r="F59" s="292" t="s">
        <v>4</v>
      </c>
      <c r="G59" s="291">
        <v>2</v>
      </c>
      <c r="H59" s="293" t="str">
        <f>Global!H59</f>
        <v>Uruguay</v>
      </c>
      <c r="I59" s="283" t="str">
        <f t="shared" si="15"/>
        <v>E</v>
      </c>
      <c r="J59" s="284"/>
      <c r="K59" s="285">
        <f>IF(Global!E59="","",Global!E59)</f>
        <v>2</v>
      </c>
      <c r="L59" s="285">
        <f>IF(Global!G59="","",Global!G59)</f>
        <v>0</v>
      </c>
      <c r="M59" s="296" t="str">
        <f t="shared" si="1"/>
        <v>L</v>
      </c>
      <c r="N59" s="287">
        <f t="shared" si="16"/>
        <v>0</v>
      </c>
      <c r="O59" s="166"/>
      <c r="P59" s="166"/>
      <c r="Q59" s="166"/>
      <c r="R59" s="166"/>
      <c r="S59" s="166"/>
    </row>
    <row r="60" spans="1:19" s="158" customFormat="1" ht="30.95" customHeight="1" thickBot="1" x14ac:dyDescent="0.25">
      <c r="A60" s="276">
        <f>Global!A60</f>
        <v>44893</v>
      </c>
      <c r="B60" s="306">
        <f>Global!B60</f>
        <v>0.29166666666666669</v>
      </c>
      <c r="C60" s="289">
        <f>Global!C60</f>
        <v>32</v>
      </c>
      <c r="D60" s="290" t="str">
        <f>Global!D60</f>
        <v>Corea del Sur (S. Korea)</v>
      </c>
      <c r="E60" s="280">
        <v>3</v>
      </c>
      <c r="F60" s="292" t="s">
        <v>4</v>
      </c>
      <c r="G60" s="291">
        <v>1</v>
      </c>
      <c r="H60" s="293" t="str">
        <f>Global!H60</f>
        <v>Ghana</v>
      </c>
      <c r="I60" s="283" t="str">
        <f t="shared" si="15"/>
        <v>L</v>
      </c>
      <c r="J60" s="284"/>
      <c r="K60" s="285">
        <f>IF(Global!E60="","",Global!E60)</f>
        <v>2</v>
      </c>
      <c r="L60" s="285">
        <f>IF(Global!G60="","",Global!G60)</f>
        <v>3</v>
      </c>
      <c r="M60" s="296" t="str">
        <f t="shared" si="1"/>
        <v>V</v>
      </c>
      <c r="N60" s="287">
        <f t="shared" si="16"/>
        <v>0</v>
      </c>
      <c r="O60" s="166"/>
      <c r="P60" s="166"/>
      <c r="Q60" s="166"/>
      <c r="R60" s="166"/>
      <c r="S60" s="166"/>
    </row>
    <row r="61" spans="1:19" s="158" customFormat="1" ht="30.95" customHeight="1" thickBot="1" x14ac:dyDescent="0.25">
      <c r="A61" s="276">
        <f>Global!A61</f>
        <v>44897</v>
      </c>
      <c r="B61" s="306">
        <f>Global!B61</f>
        <v>0.375</v>
      </c>
      <c r="C61" s="289">
        <f>Global!C61</f>
        <v>47</v>
      </c>
      <c r="D61" s="290" t="str">
        <f>Global!D61</f>
        <v>Corea del Sur (S. Korea)</v>
      </c>
      <c r="E61" s="291">
        <v>1</v>
      </c>
      <c r="F61" s="292" t="s">
        <v>4</v>
      </c>
      <c r="G61" s="291">
        <v>2</v>
      </c>
      <c r="H61" s="293" t="str">
        <f>Global!H61</f>
        <v>Portugal</v>
      </c>
      <c r="I61" s="283" t="str">
        <f t="shared" si="15"/>
        <v>V</v>
      </c>
      <c r="J61" s="284"/>
      <c r="K61" s="285">
        <f>IF(Global!E61="","",Global!E61)</f>
        <v>2</v>
      </c>
      <c r="L61" s="285">
        <f>IF(Global!G61="","",Global!G61)</f>
        <v>1</v>
      </c>
      <c r="M61" s="296" t="str">
        <f t="shared" si="1"/>
        <v>L</v>
      </c>
      <c r="N61" s="287">
        <f t="shared" si="16"/>
        <v>0</v>
      </c>
      <c r="O61" s="166"/>
      <c r="P61" s="166"/>
      <c r="Q61" s="166"/>
      <c r="R61" s="166"/>
      <c r="S61" s="166"/>
    </row>
    <row r="62" spans="1:19" s="158" customFormat="1" ht="30.95" customHeight="1" thickBot="1" x14ac:dyDescent="0.25">
      <c r="A62" s="276">
        <f>Global!A62</f>
        <v>44897</v>
      </c>
      <c r="B62" s="306">
        <f>Global!B62</f>
        <v>0.375</v>
      </c>
      <c r="C62" s="289">
        <f>Global!C62</f>
        <v>48</v>
      </c>
      <c r="D62" s="290" t="str">
        <f>Global!D62</f>
        <v>Ghana</v>
      </c>
      <c r="E62" s="291">
        <v>1</v>
      </c>
      <c r="F62" s="292" t="s">
        <v>4</v>
      </c>
      <c r="G62" s="291">
        <v>3</v>
      </c>
      <c r="H62" s="293" t="str">
        <f>Global!H62</f>
        <v>Uruguay</v>
      </c>
      <c r="I62" s="283" t="str">
        <f t="shared" si="15"/>
        <v>V</v>
      </c>
      <c r="J62" s="284"/>
      <c r="K62" s="285">
        <f>IF(Global!E62="","",Global!E62)</f>
        <v>0</v>
      </c>
      <c r="L62" s="285">
        <f>IF(Global!G62="","",Global!G62)</f>
        <v>2</v>
      </c>
      <c r="M62" s="296" t="str">
        <f t="shared" si="1"/>
        <v>V</v>
      </c>
      <c r="N62" s="287">
        <f t="shared" si="16"/>
        <v>2</v>
      </c>
      <c r="O62" s="166"/>
      <c r="P62" s="166"/>
      <c r="Q62" s="166"/>
      <c r="R62" s="166"/>
      <c r="S62" s="166"/>
    </row>
    <row r="63" spans="1:19" s="158" customFormat="1" ht="17.25" customHeight="1" thickBot="1" x14ac:dyDescent="0.25">
      <c r="A63" s="297" t="str">
        <f>Global!A63</f>
        <v>OCTAVOS DE FINAL (Round of 16)</v>
      </c>
      <c r="B63" s="312"/>
      <c r="C63" s="313"/>
      <c r="D63" s="298"/>
      <c r="E63" s="300"/>
      <c r="F63" s="298"/>
      <c r="G63" s="300"/>
      <c r="H63" s="298"/>
      <c r="I63" s="301"/>
      <c r="J63" s="117"/>
      <c r="K63" s="302"/>
      <c r="L63" s="302"/>
      <c r="M63" s="303" t="str">
        <f t="shared" si="1"/>
        <v/>
      </c>
      <c r="N63" s="304"/>
      <c r="O63" s="166"/>
      <c r="P63" s="166"/>
      <c r="Q63" s="166"/>
      <c r="R63" s="166"/>
      <c r="S63" s="166"/>
    </row>
    <row r="64" spans="1:19" s="158" customFormat="1" ht="30.95" customHeight="1" thickBot="1" x14ac:dyDescent="0.25">
      <c r="A64" s="276">
        <f>Global!A64</f>
        <v>44898</v>
      </c>
      <c r="B64" s="305">
        <f>Global!B64</f>
        <v>0.375</v>
      </c>
      <c r="C64" s="278">
        <f>Global!C64</f>
        <v>49</v>
      </c>
      <c r="D64" s="281" t="str">
        <f>Global!D64</f>
        <v>Holanda (Holland)</v>
      </c>
      <c r="E64" s="280">
        <v>3</v>
      </c>
      <c r="F64" s="281" t="s">
        <v>4</v>
      </c>
      <c r="G64" s="280">
        <v>1</v>
      </c>
      <c r="H64" s="314" t="str">
        <f>Global!H64</f>
        <v>Estados Unidos (USA)</v>
      </c>
      <c r="I64" s="283" t="str">
        <f t="shared" ref="I64:I71" si="17">IF(OR(E64="",G64=""),"",IF(E64&gt;G64,"L",IF(G64&gt;E64,"V","E")))</f>
        <v>L</v>
      </c>
      <c r="J64" s="284"/>
      <c r="K64" s="285">
        <f>IF(Global!E64="","",Global!E64)</f>
        <v>3</v>
      </c>
      <c r="L64" s="285">
        <f>IF(Global!G64="","",Global!G64)</f>
        <v>1</v>
      </c>
      <c r="M64" s="296" t="str">
        <f t="shared" si="1"/>
        <v>L</v>
      </c>
      <c r="N64" s="287">
        <f t="shared" ref="N64:N71" si="18">IF(M64="","",IF(AND(E64=K64,L64=G64),OCTPuntosPorMarcador,0)+IF(M64=I64,OCTPuntosPorGanador,0)+IF(E64-G64=K64-L64,OCTPuntosPorDiferencia,0))</f>
        <v>5</v>
      </c>
      <c r="O64" s="166"/>
      <c r="P64" s="166"/>
      <c r="Q64" s="166"/>
      <c r="R64" s="166"/>
      <c r="S64" s="166"/>
    </row>
    <row r="65" spans="1:19" s="158" customFormat="1" ht="30.95" customHeight="1" thickBot="1" x14ac:dyDescent="0.25">
      <c r="A65" s="276">
        <f>Global!A65</f>
        <v>44898</v>
      </c>
      <c r="B65" s="306">
        <f>Global!B65</f>
        <v>0.54166666666666663</v>
      </c>
      <c r="C65" s="289">
        <f>Global!C65</f>
        <v>50</v>
      </c>
      <c r="D65" s="292" t="str">
        <f>Global!D65</f>
        <v>Argentina</v>
      </c>
      <c r="E65" s="291">
        <v>2</v>
      </c>
      <c r="F65" s="292" t="s">
        <v>4</v>
      </c>
      <c r="G65" s="291">
        <v>0</v>
      </c>
      <c r="H65" s="315" t="str">
        <f>Global!H65</f>
        <v>Australia</v>
      </c>
      <c r="I65" s="283" t="str">
        <f t="shared" si="17"/>
        <v>L</v>
      </c>
      <c r="J65" s="284"/>
      <c r="K65" s="285">
        <f>IF(Global!E65="","",Global!E65)</f>
        <v>2</v>
      </c>
      <c r="L65" s="285">
        <f>IF(Global!G65="","",Global!G65)</f>
        <v>1</v>
      </c>
      <c r="M65" s="296" t="str">
        <f t="shared" si="1"/>
        <v>L</v>
      </c>
      <c r="N65" s="287">
        <f t="shared" si="18"/>
        <v>3</v>
      </c>
      <c r="O65" s="166"/>
      <c r="P65" s="166"/>
      <c r="Q65" s="166"/>
      <c r="R65" s="166"/>
      <c r="S65" s="166"/>
    </row>
    <row r="66" spans="1:19" s="158" customFormat="1" ht="30.95" customHeight="1" thickBot="1" x14ac:dyDescent="0.25">
      <c r="A66" s="276">
        <f>Global!A66</f>
        <v>44899</v>
      </c>
      <c r="B66" s="306">
        <f>Global!B66</f>
        <v>0.375</v>
      </c>
      <c r="C66" s="289">
        <f>Global!C66</f>
        <v>51</v>
      </c>
      <c r="D66" s="292" t="str">
        <f>Global!D66</f>
        <v>Francia (France)</v>
      </c>
      <c r="E66" s="291">
        <v>2</v>
      </c>
      <c r="F66" s="292" t="s">
        <v>4</v>
      </c>
      <c r="G66" s="291">
        <v>1</v>
      </c>
      <c r="H66" s="315" t="str">
        <f>Global!H66</f>
        <v>Polonia (Poland)</v>
      </c>
      <c r="I66" s="283" t="str">
        <f t="shared" si="17"/>
        <v>L</v>
      </c>
      <c r="J66" s="284"/>
      <c r="K66" s="285">
        <f>IF(Global!E66="","",Global!E66)</f>
        <v>3</v>
      </c>
      <c r="L66" s="285">
        <f>IF(Global!G66="","",Global!G66)</f>
        <v>1</v>
      </c>
      <c r="M66" s="296" t="str">
        <f t="shared" si="1"/>
        <v>L</v>
      </c>
      <c r="N66" s="287">
        <f t="shared" si="18"/>
        <v>3</v>
      </c>
      <c r="O66" s="166"/>
      <c r="P66" s="166"/>
      <c r="Q66" s="166"/>
      <c r="R66" s="166"/>
      <c r="S66" s="166"/>
    </row>
    <row r="67" spans="1:19" s="158" customFormat="1" ht="30.95" customHeight="1" thickBot="1" x14ac:dyDescent="0.25">
      <c r="A67" s="276">
        <f>Global!A67</f>
        <v>44899</v>
      </c>
      <c r="B67" s="306">
        <f>Global!B67</f>
        <v>0.54166666666666663</v>
      </c>
      <c r="C67" s="289">
        <f>Global!C67</f>
        <v>52</v>
      </c>
      <c r="D67" s="292" t="str">
        <f>Global!D67</f>
        <v>Inglaterra (England)</v>
      </c>
      <c r="E67" s="291">
        <v>2</v>
      </c>
      <c r="F67" s="292" t="s">
        <v>4</v>
      </c>
      <c r="G67" s="291">
        <v>3</v>
      </c>
      <c r="H67" s="315" t="str">
        <f>Global!H67</f>
        <v>Senegal</v>
      </c>
      <c r="I67" s="283" t="str">
        <f t="shared" si="17"/>
        <v>V</v>
      </c>
      <c r="J67" s="284"/>
      <c r="K67" s="285">
        <f>IF(Global!E67="","",Global!E67)</f>
        <v>3</v>
      </c>
      <c r="L67" s="285">
        <f>IF(Global!G67="","",Global!G67)</f>
        <v>0</v>
      </c>
      <c r="M67" s="296" t="str">
        <f t="shared" si="1"/>
        <v>L</v>
      </c>
      <c r="N67" s="287">
        <f t="shared" si="18"/>
        <v>0</v>
      </c>
      <c r="O67" s="166"/>
      <c r="P67" s="166"/>
      <c r="Q67" s="166"/>
      <c r="R67" s="166"/>
      <c r="S67" s="166"/>
    </row>
    <row r="68" spans="1:19" s="158" customFormat="1" ht="30.95" customHeight="1" thickBot="1" x14ac:dyDescent="0.25">
      <c r="A68" s="276">
        <f>Global!A68</f>
        <v>44900</v>
      </c>
      <c r="B68" s="306">
        <f>Global!B68</f>
        <v>0.375</v>
      </c>
      <c r="C68" s="289">
        <f>Global!C68</f>
        <v>53</v>
      </c>
      <c r="D68" s="292" t="str">
        <f>Global!D68</f>
        <v>Japón (Japan)</v>
      </c>
      <c r="E68" s="291">
        <v>1</v>
      </c>
      <c r="F68" s="292" t="s">
        <v>4</v>
      </c>
      <c r="G68" s="291">
        <v>2</v>
      </c>
      <c r="H68" s="315" t="str">
        <f>Global!H68</f>
        <v>Croacia</v>
      </c>
      <c r="I68" s="283" t="str">
        <f t="shared" si="17"/>
        <v>V</v>
      </c>
      <c r="J68" s="284"/>
      <c r="K68" s="285">
        <f>IF(Global!E68="","",Global!E68)</f>
        <v>1</v>
      </c>
      <c r="L68" s="285">
        <f>IF(Global!G68="","",Global!G68)</f>
        <v>1</v>
      </c>
      <c r="M68" s="296" t="str">
        <f t="shared" si="1"/>
        <v>E</v>
      </c>
      <c r="N68" s="287">
        <f t="shared" si="18"/>
        <v>0</v>
      </c>
      <c r="O68" s="166"/>
      <c r="P68" s="166"/>
      <c r="Q68" s="166"/>
      <c r="R68" s="166"/>
      <c r="S68" s="166"/>
    </row>
    <row r="69" spans="1:19" s="158" customFormat="1" ht="30.95" customHeight="1" thickBot="1" x14ac:dyDescent="0.25">
      <c r="A69" s="276">
        <f>Global!A69</f>
        <v>44900</v>
      </c>
      <c r="B69" s="306">
        <f>Global!B69</f>
        <v>0.54166666666666663</v>
      </c>
      <c r="C69" s="289">
        <f>Global!C69</f>
        <v>54</v>
      </c>
      <c r="D69" s="292" t="str">
        <f>Global!D69</f>
        <v>Brasil (Brazil)</v>
      </c>
      <c r="E69" s="291">
        <v>2</v>
      </c>
      <c r="F69" s="292" t="s">
        <v>4</v>
      </c>
      <c r="G69" s="291">
        <v>1</v>
      </c>
      <c r="H69" s="315" t="str">
        <f>Global!H69</f>
        <v>Corea del Sur (S. Korea)</v>
      </c>
      <c r="I69" s="283" t="str">
        <f t="shared" si="17"/>
        <v>L</v>
      </c>
      <c r="J69" s="284"/>
      <c r="K69" s="285">
        <f>IF(Global!E69="","",Global!E69)</f>
        <v>4</v>
      </c>
      <c r="L69" s="285">
        <f>IF(Global!G69="","",Global!G69)</f>
        <v>1</v>
      </c>
      <c r="M69" s="296" t="str">
        <f t="shared" si="1"/>
        <v>L</v>
      </c>
      <c r="N69" s="287">
        <f t="shared" si="18"/>
        <v>3</v>
      </c>
      <c r="O69" s="166"/>
      <c r="P69" s="166"/>
      <c r="Q69" s="166"/>
      <c r="R69" s="166"/>
      <c r="S69" s="166"/>
    </row>
    <row r="70" spans="1:19" s="158" customFormat="1" ht="30.95" customHeight="1" thickBot="1" x14ac:dyDescent="0.25">
      <c r="A70" s="276">
        <f>Global!A70</f>
        <v>44901</v>
      </c>
      <c r="B70" s="306">
        <f>Global!B70</f>
        <v>0.375</v>
      </c>
      <c r="C70" s="289">
        <f>Global!C70</f>
        <v>55</v>
      </c>
      <c r="D70" s="292" t="str">
        <f>Global!D70</f>
        <v>Marruecos (Morocco)</v>
      </c>
      <c r="E70" s="291">
        <v>2</v>
      </c>
      <c r="F70" s="292" t="s">
        <v>4</v>
      </c>
      <c r="G70" s="291">
        <v>1</v>
      </c>
      <c r="H70" s="315" t="str">
        <f>Global!H70</f>
        <v>España (Spain)</v>
      </c>
      <c r="I70" s="283" t="str">
        <f t="shared" si="17"/>
        <v>L</v>
      </c>
      <c r="J70" s="284"/>
      <c r="K70" s="285">
        <f>IF(Global!E70="","",Global!E70)</f>
        <v>0</v>
      </c>
      <c r="L70" s="285">
        <f>IF(Global!G70="","",Global!G70)</f>
        <v>0</v>
      </c>
      <c r="M70" s="296" t="str">
        <f t="shared" si="1"/>
        <v>E</v>
      </c>
      <c r="N70" s="287">
        <f t="shared" si="18"/>
        <v>0</v>
      </c>
      <c r="O70" s="166"/>
      <c r="P70" s="166"/>
      <c r="Q70" s="166"/>
      <c r="R70" s="166"/>
      <c r="S70" s="166"/>
    </row>
    <row r="71" spans="1:19" s="158" customFormat="1" ht="30.95" customHeight="1" thickBot="1" x14ac:dyDescent="0.25">
      <c r="A71" s="276">
        <f>Global!A71</f>
        <v>44901</v>
      </c>
      <c r="B71" s="306">
        <f>Global!B71</f>
        <v>0.54166666666666663</v>
      </c>
      <c r="C71" s="289">
        <f>Global!C71</f>
        <v>56</v>
      </c>
      <c r="D71" s="292" t="str">
        <f>Global!D71</f>
        <v>Portugal</v>
      </c>
      <c r="E71" s="291">
        <v>2</v>
      </c>
      <c r="F71" s="292" t="s">
        <v>4</v>
      </c>
      <c r="G71" s="291">
        <v>0</v>
      </c>
      <c r="H71" s="315" t="str">
        <f>Global!H71</f>
        <v>Suiza (Switzerland)</v>
      </c>
      <c r="I71" s="283" t="str">
        <f t="shared" si="17"/>
        <v>L</v>
      </c>
      <c r="J71" s="284"/>
      <c r="K71" s="285">
        <f>IF(Global!E71="","",Global!E71)</f>
        <v>6</v>
      </c>
      <c r="L71" s="285">
        <f>IF(Global!G71="","",Global!G71)</f>
        <v>1</v>
      </c>
      <c r="M71" s="296" t="str">
        <f t="shared" si="1"/>
        <v>L</v>
      </c>
      <c r="N71" s="287">
        <f t="shared" si="18"/>
        <v>3</v>
      </c>
      <c r="O71" s="166"/>
      <c r="P71" s="166"/>
      <c r="Q71" s="166"/>
      <c r="R71" s="166"/>
      <c r="S71" s="166"/>
    </row>
    <row r="72" spans="1:19" s="158" customFormat="1" ht="17.25" customHeight="1" thickBot="1" x14ac:dyDescent="0.25">
      <c r="A72" s="297" t="str">
        <f>Global!A72</f>
        <v>CUARTOS DE FINAL (Quarterfinals)</v>
      </c>
      <c r="B72" s="312"/>
      <c r="C72" s="313"/>
      <c r="D72" s="298"/>
      <c r="E72" s="300"/>
      <c r="F72" s="298"/>
      <c r="G72" s="300" t="s">
        <v>73</v>
      </c>
      <c r="H72" s="298"/>
      <c r="I72" s="301"/>
      <c r="J72" s="117"/>
      <c r="K72" s="302"/>
      <c r="L72" s="302"/>
      <c r="M72" s="303" t="str">
        <f t="shared" ref="M72:M83" si="19">IF(OR(K72="",L72=""),"",IF(K72&gt;L72,"L",IF(L72&gt;K72,"V","E")))</f>
        <v/>
      </c>
      <c r="N72" s="304"/>
      <c r="O72" s="166"/>
      <c r="P72" s="166"/>
      <c r="Q72" s="166"/>
      <c r="R72" s="166"/>
      <c r="S72" s="166"/>
    </row>
    <row r="73" spans="1:19" s="158" customFormat="1" ht="30.95" customHeight="1" thickBot="1" x14ac:dyDescent="0.25">
      <c r="A73" s="276">
        <f>Global!A73</f>
        <v>44904</v>
      </c>
      <c r="B73" s="305">
        <f>Global!B73</f>
        <v>0.375</v>
      </c>
      <c r="C73" s="278">
        <f>Global!C73</f>
        <v>57</v>
      </c>
      <c r="D73" s="292" t="str">
        <f>Global!D73</f>
        <v>Croacia</v>
      </c>
      <c r="E73" s="280">
        <v>3</v>
      </c>
      <c r="F73" s="281" t="s">
        <v>4</v>
      </c>
      <c r="G73" s="280">
        <v>4</v>
      </c>
      <c r="H73" s="315" t="str">
        <f>Global!H73</f>
        <v>Brasil (Brazil)</v>
      </c>
      <c r="I73" s="283" t="str">
        <f>IF(OR(E73="",G73=""),"",IF(E73&gt;G73,"L",IF(G73&gt;E73,"V","E")))</f>
        <v>V</v>
      </c>
      <c r="J73" s="284"/>
      <c r="K73" s="285">
        <f>IF(Global!E73="","",Global!E73)</f>
        <v>0</v>
      </c>
      <c r="L73" s="285">
        <f>IF(Global!G73="","",Global!G73)</f>
        <v>0</v>
      </c>
      <c r="M73" s="296" t="str">
        <f t="shared" si="19"/>
        <v>E</v>
      </c>
      <c r="N73" s="287">
        <f>IF(M73="","",IF(AND(E73=K73,L73=G73),CTOSPuntosPorMarcador,0)+IF(M73=I73,CTOSPuntosPorGanador,0)+IF(E73-G73=K73-L73,CTOSPuntosPorDiferencia,0))</f>
        <v>0</v>
      </c>
      <c r="O73" s="166"/>
      <c r="P73" s="166"/>
      <c r="Q73" s="166"/>
      <c r="R73" s="166"/>
      <c r="S73" s="166"/>
    </row>
    <row r="74" spans="1:19" s="158" customFormat="1" ht="30.95" customHeight="1" thickBot="1" x14ac:dyDescent="0.25">
      <c r="A74" s="276">
        <f>Global!A74</f>
        <v>44904</v>
      </c>
      <c r="B74" s="306">
        <f>Global!B74</f>
        <v>0.54166666666666663</v>
      </c>
      <c r="C74" s="289">
        <f>Global!C74</f>
        <v>58</v>
      </c>
      <c r="D74" s="292" t="str">
        <f>Global!D74</f>
        <v>Holanda (Holland)</v>
      </c>
      <c r="E74" s="291">
        <v>0</v>
      </c>
      <c r="F74" s="292" t="s">
        <v>4</v>
      </c>
      <c r="G74" s="280">
        <v>3</v>
      </c>
      <c r="H74" s="315" t="str">
        <f>Global!H74</f>
        <v>Argentina</v>
      </c>
      <c r="I74" s="283" t="str">
        <f>IF(OR(E74="",G74=""),"",IF(E74&gt;G74,"L",IF(G74&gt;E74,"V","E")))</f>
        <v>V</v>
      </c>
      <c r="J74" s="284"/>
      <c r="K74" s="285">
        <f>IF(Global!E74="","",Global!E74)</f>
        <v>2</v>
      </c>
      <c r="L74" s="285">
        <f>IF(Global!G74="","",Global!G74)</f>
        <v>2</v>
      </c>
      <c r="M74" s="296" t="str">
        <f t="shared" si="19"/>
        <v>E</v>
      </c>
      <c r="N74" s="287">
        <f>IF(M74="","",IF(AND(E74=K74,L74=G74),CTOSPuntosPorMarcador,0)+IF(M74=I74,CTOSPuntosPorGanador,0)+IF(E74-G74=K74-L74,CTOSPuntosPorDiferencia,0))</f>
        <v>0</v>
      </c>
      <c r="O74" s="166"/>
      <c r="P74" s="166"/>
      <c r="Q74" s="166"/>
      <c r="R74" s="166"/>
      <c r="S74" s="166"/>
    </row>
    <row r="75" spans="1:19" s="158" customFormat="1" ht="30.95" customHeight="1" thickBot="1" x14ac:dyDescent="0.25">
      <c r="A75" s="276">
        <f>Global!A75</f>
        <v>44905</v>
      </c>
      <c r="B75" s="306">
        <f>Global!B75</f>
        <v>0.375</v>
      </c>
      <c r="C75" s="289">
        <f>Global!C75</f>
        <v>59</v>
      </c>
      <c r="D75" s="292" t="str">
        <f>Global!D75</f>
        <v>Marruecos (Morocco)</v>
      </c>
      <c r="E75" s="291">
        <v>2</v>
      </c>
      <c r="F75" s="292" t="s">
        <v>4</v>
      </c>
      <c r="G75" s="280">
        <v>1</v>
      </c>
      <c r="H75" s="315" t="str">
        <f>Global!H75</f>
        <v>Portugal</v>
      </c>
      <c r="I75" s="283" t="str">
        <f>IF(OR(E75="",G75=""),"",IF(E75&gt;G75,"L",IF(G75&gt;E75,"V","E")))</f>
        <v>L</v>
      </c>
      <c r="J75" s="284"/>
      <c r="K75" s="285">
        <f>IF(Global!E75="","",Global!E75)</f>
        <v>1</v>
      </c>
      <c r="L75" s="285">
        <f>IF(Global!G75="","",Global!G75)</f>
        <v>0</v>
      </c>
      <c r="M75" s="296" t="str">
        <f t="shared" si="19"/>
        <v>L</v>
      </c>
      <c r="N75" s="287">
        <f>IF(M75="","",IF(AND(E75=K75,L75=G75),CTOSPuntosPorMarcador,0)+IF(M75=I75,CTOSPuntosPorGanador,0)+IF(E75-G75=K75-L75,CTOSPuntosPorDiferencia,0))</f>
        <v>6</v>
      </c>
      <c r="O75" s="166"/>
      <c r="P75" s="166"/>
      <c r="Q75" s="166"/>
      <c r="R75" s="166"/>
      <c r="S75" s="166"/>
    </row>
    <row r="76" spans="1:19" s="158" customFormat="1" ht="30.95" customHeight="1" thickBot="1" x14ac:dyDescent="0.25">
      <c r="A76" s="276">
        <f>Global!A76</f>
        <v>44905</v>
      </c>
      <c r="B76" s="306">
        <f>Global!B76</f>
        <v>0.54166666666666663</v>
      </c>
      <c r="C76" s="289">
        <f>Global!C76</f>
        <v>60</v>
      </c>
      <c r="D76" s="292" t="str">
        <f>Global!D76</f>
        <v>Francia (France)</v>
      </c>
      <c r="E76" s="291">
        <v>0</v>
      </c>
      <c r="F76" s="292" t="s">
        <v>4</v>
      </c>
      <c r="G76" s="280">
        <v>2</v>
      </c>
      <c r="H76" s="315" t="str">
        <f>Global!H76</f>
        <v>Inglaterra (England)</v>
      </c>
      <c r="I76" s="283" t="str">
        <f>IF(OR(E76="",G76=""),"",IF(E76&gt;G76,"L",IF(G76&gt;E76,"V","E")))</f>
        <v>V</v>
      </c>
      <c r="J76" s="284"/>
      <c r="K76" s="285">
        <f>IF(Global!E76="","",Global!E76)</f>
        <v>2</v>
      </c>
      <c r="L76" s="285">
        <f>IF(Global!G76="","",Global!G76)</f>
        <v>1</v>
      </c>
      <c r="M76" s="296" t="str">
        <f t="shared" si="19"/>
        <v>L</v>
      </c>
      <c r="N76" s="287">
        <f>IF(M76="","",IF(AND(E76=K76,L76=G76),CTOSPuntosPorMarcador,0)+IF(M76=I76,CTOSPuntosPorGanador,0)+IF(E76-G76=K76-L76,CTOSPuntosPorDiferencia,0))</f>
        <v>0</v>
      </c>
      <c r="O76" s="166"/>
      <c r="P76" s="166"/>
      <c r="Q76" s="166"/>
      <c r="R76" s="166"/>
      <c r="S76" s="166"/>
    </row>
    <row r="77" spans="1:19" s="158" customFormat="1" ht="17.25" customHeight="1" thickBot="1" x14ac:dyDescent="0.25">
      <c r="A77" s="297" t="str">
        <f>Global!A77</f>
        <v>SEMIFINALES (Semifinals)</v>
      </c>
      <c r="B77" s="298"/>
      <c r="C77" s="299"/>
      <c r="D77" s="298"/>
      <c r="E77" s="300"/>
      <c r="F77" s="298"/>
      <c r="G77" s="300"/>
      <c r="H77" s="298"/>
      <c r="I77" s="301"/>
      <c r="J77" s="117"/>
      <c r="K77" s="302"/>
      <c r="L77" s="302"/>
      <c r="M77" s="303" t="str">
        <f t="shared" si="19"/>
        <v/>
      </c>
      <c r="N77" s="304"/>
      <c r="O77" s="166"/>
      <c r="P77" s="166"/>
      <c r="Q77" s="166"/>
      <c r="R77" s="166"/>
      <c r="S77" s="166"/>
    </row>
    <row r="78" spans="1:19" s="158" customFormat="1" ht="30.95" customHeight="1" thickBot="1" x14ac:dyDescent="0.25">
      <c r="A78" s="276">
        <f>Global!A78</f>
        <v>44908</v>
      </c>
      <c r="B78" s="305">
        <f>Global!B78</f>
        <v>0.54166666666666663</v>
      </c>
      <c r="C78" s="278">
        <f>Global!C78</f>
        <v>61</v>
      </c>
      <c r="D78" s="281" t="str">
        <f>Global!D78</f>
        <v>Croacia</v>
      </c>
      <c r="E78" s="280">
        <v>3</v>
      </c>
      <c r="F78" s="281" t="s">
        <v>4</v>
      </c>
      <c r="G78" s="280">
        <v>3</v>
      </c>
      <c r="H78" s="314" t="str">
        <f>Global!H78</f>
        <v>Argentina</v>
      </c>
      <c r="I78" s="283" t="str">
        <f>IF(OR(E78="",G78=""),"",IF(E78&gt;G78,"L",IF(G78&gt;E78,"V","E")))</f>
        <v>E</v>
      </c>
      <c r="J78" s="284"/>
      <c r="K78" s="285">
        <f>IF(Global!E78="","",Global!E78)</f>
        <v>0</v>
      </c>
      <c r="L78" s="285">
        <f>IF(Global!G78="","",Global!G78)</f>
        <v>3</v>
      </c>
      <c r="M78" s="296" t="str">
        <f t="shared" si="19"/>
        <v>V</v>
      </c>
      <c r="N78" s="287">
        <f>IF(M78="","",IF(AND(E78=K78,L78=G78),SEMIPuntosPorMarcador,0)+IF(M78=I78,SEMIPuntosPorGanador,0)+IF(E78-G78=K78-L78,SEMIPuntosPorDiferencia,0))</f>
        <v>0</v>
      </c>
      <c r="O78" s="166"/>
      <c r="P78" s="166"/>
      <c r="Q78" s="166"/>
      <c r="R78" s="166"/>
      <c r="S78" s="166"/>
    </row>
    <row r="79" spans="1:19" s="158" customFormat="1" ht="30.95" customHeight="1" thickBot="1" x14ac:dyDescent="0.25">
      <c r="A79" s="276">
        <f>Global!A79</f>
        <v>44909</v>
      </c>
      <c r="B79" s="306">
        <f>Global!B79</f>
        <v>0.54166666666666663</v>
      </c>
      <c r="C79" s="289">
        <f>Global!C79</f>
        <v>62</v>
      </c>
      <c r="D79" s="292" t="str">
        <f>Global!D79</f>
        <v>Marruecos (Morocco)</v>
      </c>
      <c r="E79" s="291">
        <v>1</v>
      </c>
      <c r="F79" s="292" t="s">
        <v>4</v>
      </c>
      <c r="G79" s="291">
        <v>2</v>
      </c>
      <c r="H79" s="315" t="str">
        <f>Global!H79</f>
        <v>Francia (France)</v>
      </c>
      <c r="I79" s="283" t="str">
        <f>IF(OR(E79="",G79=""),"",IF(E79&gt;G79,"L",IF(G79&gt;E79,"V","E")))</f>
        <v>V</v>
      </c>
      <c r="J79" s="284"/>
      <c r="K79" s="285">
        <f>IF(Global!E79="","",Global!E79)</f>
        <v>0</v>
      </c>
      <c r="L79" s="285">
        <f>IF(Global!G79="","",Global!G79)</f>
        <v>2</v>
      </c>
      <c r="M79" s="296" t="str">
        <f t="shared" si="19"/>
        <v>V</v>
      </c>
      <c r="N79" s="287">
        <f>IF(M79="","",IF(AND(E79=K79,L79=G79),SEMIPuntosPorMarcador,0)+IF(M79=I79,SEMIPuntosPorGanador,0)+IF(E79-G79=K79-L79,SEMIPuntosPorDiferencia,0))</f>
        <v>7</v>
      </c>
      <c r="O79" s="166"/>
      <c r="P79" s="166"/>
      <c r="Q79" s="166"/>
      <c r="R79" s="166"/>
      <c r="S79" s="166"/>
    </row>
    <row r="80" spans="1:19" s="158" customFormat="1" ht="17.25" customHeight="1" thickBot="1" x14ac:dyDescent="0.25">
      <c r="A80" s="297" t="str">
        <f>Global!A80</f>
        <v>TERCER PUESTO (Third Place)</v>
      </c>
      <c r="B80" s="312"/>
      <c r="C80" s="313"/>
      <c r="D80" s="298"/>
      <c r="E80" s="300"/>
      <c r="F80" s="298"/>
      <c r="G80" s="300"/>
      <c r="H80" s="298"/>
      <c r="I80" s="301"/>
      <c r="J80" s="117"/>
      <c r="K80" s="302"/>
      <c r="L80" s="302"/>
      <c r="M80" s="303" t="str">
        <f t="shared" si="19"/>
        <v/>
      </c>
      <c r="N80" s="304"/>
      <c r="O80" s="166"/>
      <c r="P80" s="166"/>
      <c r="Q80" s="166"/>
      <c r="R80" s="166"/>
      <c r="S80" s="166"/>
    </row>
    <row r="81" spans="1:19" s="158" customFormat="1" ht="30.95" customHeight="1" thickBot="1" x14ac:dyDescent="0.25">
      <c r="A81" s="276">
        <f>Global!A81</f>
        <v>44912</v>
      </c>
      <c r="B81" s="305">
        <f>Global!B81</f>
        <v>0.375</v>
      </c>
      <c r="C81" s="278">
        <f>Global!C81</f>
        <v>63</v>
      </c>
      <c r="D81" s="281" t="str">
        <f>Global!D81</f>
        <v>Croacia</v>
      </c>
      <c r="E81" s="280">
        <v>3</v>
      </c>
      <c r="F81" s="281" t="s">
        <v>4</v>
      </c>
      <c r="G81" s="280">
        <v>2</v>
      </c>
      <c r="H81" s="314" t="str">
        <f>Global!H81</f>
        <v>Marruecos (Morocco)</v>
      </c>
      <c r="I81" s="283" t="str">
        <f>IF(OR(E81="",G81=""),"",IF(E81&gt;G81,"L",IF(G81&gt;E81,"V","E")))</f>
        <v>L</v>
      </c>
      <c r="J81" s="284"/>
      <c r="K81" s="285">
        <f>IF(Global!E81="","",Global!E81)</f>
        <v>2</v>
      </c>
      <c r="L81" s="285">
        <f>IF(Global!G81="","",Global!G81)</f>
        <v>1</v>
      </c>
      <c r="M81" s="296" t="str">
        <f t="shared" si="19"/>
        <v>L</v>
      </c>
      <c r="N81" s="287">
        <f>IF(M81="","",IF(AND(E81=K81,L81=G81),TERCPuntosPorMarcador,0)+IF(M81=I81,TERCPuntosPorGanador,0)+IF(E81-G81=K81-L81,TERCPuntosPorDiferencia,0))</f>
        <v>9</v>
      </c>
      <c r="O81" s="166"/>
      <c r="P81" s="166"/>
      <c r="Q81" s="166"/>
      <c r="R81" s="166"/>
      <c r="S81" s="166"/>
    </row>
    <row r="82" spans="1:19" s="158" customFormat="1" ht="17.25" customHeight="1" thickBot="1" x14ac:dyDescent="0.25">
      <c r="A82" s="297" t="str">
        <f>Global!A82</f>
        <v>FINAL</v>
      </c>
      <c r="B82" s="298"/>
      <c r="C82" s="299"/>
      <c r="D82" s="298"/>
      <c r="E82" s="300"/>
      <c r="F82" s="298"/>
      <c r="G82" s="300"/>
      <c r="H82" s="298"/>
      <c r="I82" s="301"/>
      <c r="J82" s="117"/>
      <c r="K82" s="302"/>
      <c r="L82" s="302"/>
      <c r="M82" s="303" t="str">
        <f t="shared" si="19"/>
        <v/>
      </c>
      <c r="N82" s="304"/>
      <c r="O82" s="166"/>
      <c r="P82" s="166"/>
      <c r="Q82" s="166"/>
      <c r="R82" s="166"/>
      <c r="S82" s="166"/>
    </row>
    <row r="83" spans="1:19" s="158" customFormat="1" ht="30.95" customHeight="1" thickBot="1" x14ac:dyDescent="0.25">
      <c r="A83" s="276">
        <f>Global!A83</f>
        <v>44913</v>
      </c>
      <c r="B83" s="316">
        <f>Global!B83</f>
        <v>0.375</v>
      </c>
      <c r="C83" s="317">
        <f>Global!C83</f>
        <v>64</v>
      </c>
      <c r="D83" s="318" t="str">
        <f>Global!D83</f>
        <v>Argentina</v>
      </c>
      <c r="E83" s="280">
        <v>2</v>
      </c>
      <c r="F83" s="318" t="s">
        <v>4</v>
      </c>
      <c r="G83" s="280">
        <v>1</v>
      </c>
      <c r="H83" s="319" t="str">
        <f>Global!H83</f>
        <v>Francia (France)</v>
      </c>
      <c r="I83" s="283" t="str">
        <f>IF(OR(E83="",G83=""),"",IF(E83&gt;G83,"L",IF(G83&gt;E83,"V","E")))</f>
        <v>L</v>
      </c>
      <c r="J83" s="311"/>
      <c r="K83" s="320">
        <f>IF(Global!E83="","",Global!E83)</f>
        <v>2</v>
      </c>
      <c r="L83" s="320">
        <f>IF(Global!G83="","",Global!G83)</f>
        <v>2</v>
      </c>
      <c r="M83" s="286" t="str">
        <f t="shared" si="19"/>
        <v>E</v>
      </c>
      <c r="N83" s="287">
        <f>IF(M83="","",IF(AND(E83=K83,L83=G83),FINALPuntosPorMarcador,0)+IF(M83=I83,FINALPuntosPorGanador,0)+IF(E83-G83=K83-L83,FINALPuntosPorDiferencia,0))</f>
        <v>0</v>
      </c>
      <c r="O83" s="166"/>
      <c r="P83" s="166"/>
      <c r="Q83" s="166"/>
      <c r="R83" s="166"/>
      <c r="S83" s="166"/>
    </row>
    <row r="84" spans="1:19" ht="17.25" customHeight="1" x14ac:dyDescent="0.2">
      <c r="A84" s="262"/>
      <c r="B84" s="263"/>
      <c r="C84" s="264"/>
      <c r="D84" s="196"/>
      <c r="E84" s="192"/>
      <c r="F84" s="196"/>
      <c r="G84" s="192"/>
      <c r="H84" s="196"/>
      <c r="I84" s="195"/>
      <c r="J84" s="29"/>
      <c r="K84" s="198"/>
      <c r="L84" s="198"/>
      <c r="M84" s="265" t="s">
        <v>22</v>
      </c>
      <c r="N84" s="266">
        <f>SUM(N8:N83)</f>
        <v>71</v>
      </c>
      <c r="O84" s="161"/>
      <c r="P84" s="161"/>
      <c r="Q84" s="161"/>
      <c r="R84" s="161"/>
      <c r="S84" s="161"/>
    </row>
    <row r="85" spans="1:19" s="10" customFormat="1" ht="17.25" customHeight="1" x14ac:dyDescent="0.2">
      <c r="A85" s="87" t="str">
        <f>Global!A85</f>
        <v>FASE DE GRUPOS</v>
      </c>
      <c r="B85" s="88"/>
      <c r="C85" s="89"/>
      <c r="D85" s="90"/>
      <c r="E85" s="267"/>
      <c r="F85" s="90"/>
      <c r="G85" s="267"/>
      <c r="H85" s="92"/>
      <c r="I85" s="81"/>
      <c r="J85" s="30"/>
      <c r="K85" s="189"/>
      <c r="L85" s="189"/>
      <c r="M85" s="189"/>
      <c r="N85" s="189"/>
      <c r="O85" s="82"/>
      <c r="P85" s="82"/>
      <c r="Q85" s="82"/>
      <c r="R85" s="82"/>
      <c r="S85" s="82"/>
    </row>
    <row r="86" spans="1:19" ht="17.25" customHeight="1" x14ac:dyDescent="0.2">
      <c r="A86" s="83" t="str">
        <f>Global!A86</f>
        <v>Puntos por Marcador Atinado</v>
      </c>
      <c r="B86" s="83"/>
      <c r="C86" s="93"/>
      <c r="D86" s="83"/>
      <c r="E86" s="94">
        <f>Global!E86</f>
        <v>1</v>
      </c>
      <c r="F86" s="53"/>
      <c r="G86" s="268"/>
      <c r="H86" s="53"/>
      <c r="I86" s="57"/>
      <c r="J86" s="30"/>
      <c r="K86" s="167"/>
      <c r="L86" s="167"/>
      <c r="M86" s="167"/>
      <c r="N86" s="167"/>
      <c r="O86" s="167"/>
      <c r="P86" s="167"/>
      <c r="Q86" s="167"/>
      <c r="R86" s="167"/>
      <c r="S86" s="167"/>
    </row>
    <row r="87" spans="1:19" ht="17.25" customHeight="1" x14ac:dyDescent="0.2">
      <c r="A87" s="83" t="str">
        <f>Global!A87</f>
        <v>Puntos por Ganador/Empate Atinado</v>
      </c>
      <c r="B87" s="83"/>
      <c r="C87" s="93"/>
      <c r="D87" s="85"/>
      <c r="E87" s="94">
        <f>Global!E87</f>
        <v>1</v>
      </c>
      <c r="F87" s="53"/>
      <c r="G87" s="268"/>
      <c r="H87" s="53"/>
      <c r="I87" s="57"/>
      <c r="J87" s="30"/>
      <c r="K87" s="167"/>
      <c r="L87" s="167"/>
      <c r="M87" s="167"/>
      <c r="N87" s="167"/>
      <c r="O87" s="167"/>
      <c r="P87" s="167"/>
      <c r="Q87" s="167"/>
      <c r="R87" s="167"/>
      <c r="S87" s="167"/>
    </row>
    <row r="88" spans="1:19" ht="17.25" customHeight="1" x14ac:dyDescent="0.2">
      <c r="A88" s="83" t="str">
        <f>Global!A88</f>
        <v>Puntos por Ganador y Diferencia de Goles Atinado</v>
      </c>
      <c r="B88" s="84"/>
      <c r="C88" s="84"/>
      <c r="D88" s="85"/>
      <c r="E88" s="94">
        <f>Global!E88</f>
        <v>1</v>
      </c>
      <c r="F88" s="53"/>
      <c r="G88" s="268"/>
      <c r="H88" s="53"/>
      <c r="I88" s="57"/>
      <c r="J88" s="30"/>
      <c r="K88" s="167"/>
      <c r="L88" s="167"/>
      <c r="M88" s="167"/>
      <c r="N88" s="167"/>
      <c r="O88" s="167"/>
      <c r="P88" s="167"/>
      <c r="Q88" s="167"/>
      <c r="R88" s="167"/>
      <c r="S88" s="167"/>
    </row>
    <row r="89" spans="1:19" ht="17.25" customHeight="1" x14ac:dyDescent="0.2">
      <c r="A89" s="83"/>
      <c r="B89" s="84"/>
      <c r="C89" s="84"/>
      <c r="D89" s="85"/>
      <c r="E89" s="269"/>
      <c r="F89" s="53"/>
      <c r="G89" s="268"/>
      <c r="H89" s="53"/>
      <c r="I89" s="57"/>
      <c r="J89" s="30"/>
      <c r="K89" s="167"/>
      <c r="L89" s="167"/>
      <c r="M89" s="167"/>
      <c r="N89" s="167"/>
      <c r="O89" s="167"/>
      <c r="P89" s="167"/>
      <c r="Q89" s="167"/>
      <c r="R89" s="167"/>
      <c r="S89" s="167"/>
    </row>
    <row r="90" spans="1:19" ht="17.25" customHeight="1" x14ac:dyDescent="0.2">
      <c r="A90" s="87" t="str">
        <f>Global!A90</f>
        <v>OCTAVOS DE FINAL</v>
      </c>
      <c r="B90" s="55"/>
      <c r="C90" s="55"/>
      <c r="D90" s="53"/>
      <c r="E90" s="268"/>
      <c r="F90" s="53"/>
      <c r="G90" s="268"/>
      <c r="H90" s="53"/>
      <c r="I90" s="57"/>
      <c r="J90" s="30"/>
      <c r="K90" s="167"/>
      <c r="L90" s="167"/>
      <c r="M90" s="167"/>
      <c r="N90" s="167"/>
      <c r="O90" s="167"/>
      <c r="P90" s="167"/>
      <c r="Q90" s="167"/>
      <c r="R90" s="167"/>
      <c r="S90" s="167"/>
    </row>
    <row r="91" spans="1:19" ht="17.25" customHeight="1" x14ac:dyDescent="0.2">
      <c r="A91" s="83" t="str">
        <f>Global!A91</f>
        <v>Puntos por Marcador Atinado</v>
      </c>
      <c r="B91" s="83"/>
      <c r="C91" s="93"/>
      <c r="D91" s="83"/>
      <c r="E91" s="94">
        <f>Global!E91</f>
        <v>1</v>
      </c>
      <c r="F91" s="53"/>
      <c r="G91" s="268"/>
      <c r="H91" s="53"/>
      <c r="I91" s="57"/>
      <c r="J91" s="30"/>
      <c r="K91" s="167"/>
      <c r="L91" s="167"/>
      <c r="M91" s="167"/>
      <c r="N91" s="167"/>
      <c r="O91" s="167"/>
      <c r="P91" s="167"/>
      <c r="Q91" s="167"/>
      <c r="R91" s="167"/>
      <c r="S91" s="167"/>
    </row>
    <row r="92" spans="1:19" ht="17.25" customHeight="1" x14ac:dyDescent="0.2">
      <c r="A92" s="83" t="str">
        <f>Global!A92</f>
        <v>Puntos por Ganador/Empate Atinado</v>
      </c>
      <c r="B92" s="83"/>
      <c r="C92" s="93"/>
      <c r="D92" s="85"/>
      <c r="E92" s="94">
        <f>Global!E92</f>
        <v>3</v>
      </c>
      <c r="F92" s="53"/>
      <c r="G92" s="268"/>
      <c r="H92" s="53"/>
      <c r="I92" s="57"/>
      <c r="J92" s="30"/>
      <c r="K92" s="167"/>
      <c r="L92" s="167"/>
      <c r="M92" s="167"/>
      <c r="N92" s="167"/>
      <c r="O92" s="167"/>
      <c r="P92" s="167"/>
      <c r="Q92" s="167"/>
      <c r="R92" s="167"/>
      <c r="S92" s="167"/>
    </row>
    <row r="93" spans="1:19" ht="17.25" customHeight="1" x14ac:dyDescent="0.2">
      <c r="A93" s="83" t="str">
        <f>Global!A93</f>
        <v>Puntos por Ganador y Diferencia de Goles Atinado</v>
      </c>
      <c r="B93" s="84"/>
      <c r="C93" s="84"/>
      <c r="D93" s="85"/>
      <c r="E93" s="94">
        <f>Global!E93</f>
        <v>1</v>
      </c>
      <c r="F93" s="53"/>
      <c r="G93" s="268"/>
      <c r="H93" s="53"/>
      <c r="I93" s="57"/>
      <c r="J93" s="30"/>
      <c r="K93" s="167"/>
      <c r="L93" s="167"/>
      <c r="M93" s="167"/>
      <c r="N93" s="167"/>
      <c r="O93" s="167"/>
      <c r="P93" s="167"/>
      <c r="Q93" s="167"/>
      <c r="R93" s="167"/>
      <c r="S93" s="167"/>
    </row>
    <row r="94" spans="1:19" ht="17.25" customHeight="1" x14ac:dyDescent="0.2">
      <c r="A94" s="54"/>
      <c r="B94" s="55"/>
      <c r="C94" s="55"/>
      <c r="D94" s="53"/>
      <c r="E94" s="268"/>
      <c r="F94" s="53"/>
      <c r="G94" s="268"/>
      <c r="H94" s="53"/>
      <c r="I94" s="57"/>
      <c r="J94" s="30"/>
      <c r="K94" s="167"/>
      <c r="L94" s="167"/>
      <c r="M94" s="167"/>
      <c r="N94" s="167"/>
      <c r="O94" s="167"/>
      <c r="P94" s="167"/>
      <c r="Q94" s="167"/>
      <c r="R94" s="167"/>
      <c r="S94" s="167"/>
    </row>
    <row r="95" spans="1:19" ht="17.25" customHeight="1" x14ac:dyDescent="0.2">
      <c r="A95" s="87" t="str">
        <f>Global!A95</f>
        <v>CUARTOS DE FINAL</v>
      </c>
      <c r="B95" s="55"/>
      <c r="C95" s="55"/>
      <c r="D95" s="53"/>
      <c r="E95" s="268"/>
      <c r="F95" s="53"/>
      <c r="G95" s="268"/>
      <c r="H95" s="53"/>
      <c r="I95" s="57"/>
      <c r="J95" s="30"/>
      <c r="K95" s="167"/>
      <c r="L95" s="167"/>
      <c r="M95" s="167"/>
      <c r="N95" s="167"/>
      <c r="O95" s="167"/>
      <c r="P95" s="167"/>
      <c r="Q95" s="167"/>
      <c r="R95" s="167"/>
      <c r="S95" s="167"/>
    </row>
    <row r="96" spans="1:19" ht="17.25" customHeight="1" x14ac:dyDescent="0.2">
      <c r="A96" s="83" t="str">
        <f>Global!A96</f>
        <v>Puntos por Marcador Atinado</v>
      </c>
      <c r="B96" s="83"/>
      <c r="C96" s="93"/>
      <c r="D96" s="83"/>
      <c r="E96" s="94">
        <f>Global!E96</f>
        <v>1</v>
      </c>
      <c r="F96" s="53"/>
      <c r="G96" s="268"/>
      <c r="H96" s="53"/>
      <c r="I96" s="57"/>
      <c r="J96" s="30"/>
      <c r="K96" s="167"/>
      <c r="L96" s="167"/>
      <c r="M96" s="167"/>
      <c r="N96" s="167"/>
      <c r="O96" s="167"/>
      <c r="P96" s="167"/>
      <c r="Q96" s="167"/>
      <c r="R96" s="167"/>
      <c r="S96" s="167"/>
    </row>
    <row r="97" spans="1:19" ht="17.25" customHeight="1" x14ac:dyDescent="0.2">
      <c r="A97" s="83" t="str">
        <f>Global!A97</f>
        <v>Puntos por Ganador/Empate Atinado</v>
      </c>
      <c r="B97" s="83"/>
      <c r="C97" s="93"/>
      <c r="D97" s="85"/>
      <c r="E97" s="94">
        <f>Global!E97</f>
        <v>5</v>
      </c>
      <c r="F97" s="53"/>
      <c r="G97" s="268"/>
      <c r="H97" s="53"/>
      <c r="I97" s="57"/>
      <c r="J97" s="30"/>
      <c r="K97" s="167"/>
      <c r="L97" s="167"/>
      <c r="M97" s="167"/>
      <c r="N97" s="167"/>
      <c r="O97" s="167"/>
      <c r="P97" s="167"/>
      <c r="Q97" s="167"/>
      <c r="R97" s="167"/>
      <c r="S97" s="167"/>
    </row>
    <row r="98" spans="1:19" ht="17.25" customHeight="1" x14ac:dyDescent="0.2">
      <c r="A98" s="83" t="str">
        <f>Global!A98</f>
        <v>Puntos por Ganador y Diferencia de Goles Atinado</v>
      </c>
      <c r="B98" s="84"/>
      <c r="C98" s="84"/>
      <c r="D98" s="85"/>
      <c r="E98" s="94">
        <f>Global!E98</f>
        <v>1</v>
      </c>
      <c r="F98" s="53"/>
      <c r="G98" s="268"/>
      <c r="H98" s="53"/>
      <c r="I98" s="57"/>
      <c r="J98" s="30"/>
      <c r="K98" s="167"/>
      <c r="L98" s="167"/>
      <c r="M98" s="167"/>
      <c r="N98" s="167"/>
      <c r="O98" s="167"/>
      <c r="P98" s="167"/>
      <c r="Q98" s="167"/>
      <c r="R98" s="167"/>
      <c r="S98" s="167"/>
    </row>
    <row r="99" spans="1:19" ht="17.25" customHeight="1" x14ac:dyDescent="0.2">
      <c r="A99" s="54"/>
      <c r="B99" s="55"/>
      <c r="C99" s="55"/>
      <c r="D99" s="53"/>
      <c r="E99" s="268"/>
      <c r="F99" s="53"/>
      <c r="G99" s="268"/>
      <c r="H99" s="53"/>
      <c r="I99" s="57"/>
      <c r="J99" s="30"/>
      <c r="K99" s="167"/>
      <c r="L99" s="167"/>
      <c r="M99" s="167"/>
      <c r="N99" s="167"/>
      <c r="O99" s="167"/>
      <c r="P99" s="167"/>
      <c r="Q99" s="167"/>
      <c r="R99" s="167"/>
      <c r="S99" s="167"/>
    </row>
    <row r="100" spans="1:19" ht="17.25" customHeight="1" x14ac:dyDescent="0.2">
      <c r="A100" s="87" t="str">
        <f>Global!A100</f>
        <v>SEMIFINAL</v>
      </c>
      <c r="B100" s="55"/>
      <c r="C100" s="55"/>
      <c r="D100" s="53"/>
      <c r="E100" s="268"/>
      <c r="F100" s="53"/>
      <c r="G100" s="268"/>
      <c r="H100" s="53"/>
      <c r="I100" s="57"/>
      <c r="J100" s="30"/>
      <c r="K100" s="167"/>
      <c r="L100" s="167"/>
      <c r="M100" s="167"/>
      <c r="N100" s="167"/>
      <c r="O100" s="167"/>
      <c r="P100" s="167"/>
      <c r="Q100" s="167"/>
      <c r="R100" s="167"/>
      <c r="S100" s="167"/>
    </row>
    <row r="101" spans="1:19" ht="17.25" customHeight="1" x14ac:dyDescent="0.2">
      <c r="A101" s="83" t="str">
        <f>Global!A101</f>
        <v>Puntos por Marcador Atinado</v>
      </c>
      <c r="B101" s="83"/>
      <c r="C101" s="93"/>
      <c r="D101" s="83"/>
      <c r="E101" s="94">
        <f>Global!E101</f>
        <v>1</v>
      </c>
      <c r="F101" s="53"/>
      <c r="G101" s="268"/>
      <c r="H101" s="53"/>
      <c r="I101" s="57"/>
      <c r="J101" s="30"/>
      <c r="K101" s="167"/>
      <c r="L101" s="167"/>
      <c r="M101" s="167"/>
      <c r="N101" s="167"/>
      <c r="O101" s="167"/>
      <c r="P101" s="167"/>
      <c r="Q101" s="167"/>
      <c r="R101" s="167"/>
      <c r="S101" s="167"/>
    </row>
    <row r="102" spans="1:19" ht="17.25" customHeight="1" x14ac:dyDescent="0.2">
      <c r="A102" s="83" t="str">
        <f>Global!A102</f>
        <v>Puntos por Ganador/Empate Atinado</v>
      </c>
      <c r="B102" s="83"/>
      <c r="C102" s="93"/>
      <c r="D102" s="85"/>
      <c r="E102" s="94">
        <f>Global!E102</f>
        <v>7</v>
      </c>
      <c r="F102" s="53"/>
      <c r="G102" s="268"/>
      <c r="H102" s="53"/>
      <c r="I102" s="57"/>
      <c r="J102" s="30"/>
      <c r="K102" s="167"/>
      <c r="L102" s="167"/>
      <c r="M102" s="167"/>
      <c r="N102" s="167"/>
      <c r="O102" s="167"/>
      <c r="P102" s="167"/>
      <c r="Q102" s="167"/>
      <c r="R102" s="167"/>
      <c r="S102" s="167"/>
    </row>
    <row r="103" spans="1:19" ht="17.25" customHeight="1" x14ac:dyDescent="0.2">
      <c r="A103" s="83" t="str">
        <f>Global!A103</f>
        <v>Puntos por Ganador y Diferencia de Goles Atinado</v>
      </c>
      <c r="B103" s="84"/>
      <c r="C103" s="84"/>
      <c r="D103" s="85"/>
      <c r="E103" s="94">
        <f>Global!E103</f>
        <v>1</v>
      </c>
      <c r="F103" s="53"/>
      <c r="G103" s="268"/>
      <c r="H103" s="53"/>
      <c r="I103" s="57"/>
      <c r="J103" s="30"/>
      <c r="K103" s="167"/>
      <c r="L103" s="167"/>
      <c r="M103" s="167"/>
      <c r="N103" s="167"/>
      <c r="O103" s="167"/>
      <c r="P103" s="167"/>
      <c r="Q103" s="167"/>
      <c r="R103" s="167"/>
      <c r="S103" s="167"/>
    </row>
    <row r="104" spans="1:19" ht="17.25" customHeight="1" x14ac:dyDescent="0.2">
      <c r="A104" s="54"/>
      <c r="B104" s="55"/>
      <c r="C104" s="55"/>
      <c r="D104" s="53"/>
      <c r="E104" s="268"/>
      <c r="F104" s="53"/>
      <c r="G104" s="268"/>
      <c r="H104" s="53"/>
      <c r="I104" s="57"/>
      <c r="J104" s="30"/>
      <c r="K104" s="167"/>
      <c r="L104" s="167"/>
      <c r="M104" s="167"/>
      <c r="N104" s="167"/>
      <c r="O104" s="167"/>
      <c r="P104" s="167"/>
      <c r="Q104" s="167"/>
      <c r="R104" s="167"/>
      <c r="S104" s="167"/>
    </row>
    <row r="105" spans="1:19" ht="17.25" customHeight="1" x14ac:dyDescent="0.2">
      <c r="A105" s="87" t="str">
        <f>Global!A105</f>
        <v>TERCER LUGAR</v>
      </c>
      <c r="B105" s="55"/>
      <c r="C105" s="55"/>
      <c r="D105" s="53"/>
      <c r="E105" s="268"/>
      <c r="F105" s="53"/>
      <c r="G105" s="268"/>
      <c r="H105" s="53"/>
      <c r="I105" s="57"/>
      <c r="J105" s="30"/>
      <c r="K105" s="167"/>
      <c r="L105" s="167"/>
      <c r="M105" s="167"/>
      <c r="N105" s="167"/>
      <c r="O105" s="167"/>
      <c r="P105" s="167"/>
      <c r="Q105" s="167"/>
      <c r="R105" s="167"/>
      <c r="S105" s="167"/>
    </row>
    <row r="106" spans="1:19" ht="17.25" customHeight="1" x14ac:dyDescent="0.2">
      <c r="A106" s="83" t="str">
        <f>Global!A106</f>
        <v>Puntos por Marcador Atinado</v>
      </c>
      <c r="B106" s="83"/>
      <c r="C106" s="93"/>
      <c r="D106" s="83"/>
      <c r="E106" s="94">
        <f>Global!E106</f>
        <v>1</v>
      </c>
      <c r="F106" s="53"/>
      <c r="G106" s="268"/>
      <c r="H106" s="53"/>
      <c r="I106" s="57"/>
      <c r="J106" s="30"/>
      <c r="K106" s="167"/>
      <c r="L106" s="167"/>
      <c r="M106" s="167"/>
      <c r="N106" s="167"/>
      <c r="O106" s="167"/>
      <c r="P106" s="167"/>
      <c r="Q106" s="167"/>
      <c r="R106" s="167"/>
      <c r="S106" s="167"/>
    </row>
    <row r="107" spans="1:19" ht="17.25" customHeight="1" x14ac:dyDescent="0.2">
      <c r="A107" s="83" t="str">
        <f>Global!A107</f>
        <v>Puntos por Ganador/Empate Atinado</v>
      </c>
      <c r="B107" s="83"/>
      <c r="C107" s="93"/>
      <c r="D107" s="85"/>
      <c r="E107" s="94">
        <f>Global!E107</f>
        <v>8</v>
      </c>
      <c r="F107" s="53"/>
      <c r="G107" s="268"/>
      <c r="H107" s="53"/>
      <c r="I107" s="57"/>
      <c r="J107" s="30"/>
      <c r="K107" s="167"/>
      <c r="L107" s="167"/>
      <c r="M107" s="167"/>
      <c r="N107" s="167"/>
      <c r="O107" s="167"/>
      <c r="P107" s="167"/>
      <c r="Q107" s="167"/>
      <c r="R107" s="167"/>
      <c r="S107" s="167"/>
    </row>
    <row r="108" spans="1:19" ht="17.25" customHeight="1" x14ac:dyDescent="0.2">
      <c r="A108" s="83" t="str">
        <f>Global!A108</f>
        <v>Puntos por Ganador y Diferencia de Goles Atinado</v>
      </c>
      <c r="B108" s="84"/>
      <c r="C108" s="84"/>
      <c r="D108" s="85"/>
      <c r="E108" s="94">
        <f>Global!E108</f>
        <v>1</v>
      </c>
      <c r="F108" s="53"/>
      <c r="G108" s="268"/>
      <c r="H108" s="53"/>
      <c r="I108" s="57"/>
      <c r="J108" s="30"/>
      <c r="K108" s="167"/>
      <c r="L108" s="167"/>
      <c r="M108" s="167"/>
      <c r="N108" s="167"/>
      <c r="O108" s="167"/>
      <c r="P108" s="167"/>
      <c r="Q108" s="167"/>
      <c r="R108" s="167"/>
      <c r="S108" s="167"/>
    </row>
    <row r="109" spans="1:19" ht="17.25" customHeight="1" x14ac:dyDescent="0.2">
      <c r="A109" s="83"/>
      <c r="B109" s="84"/>
      <c r="C109" s="84"/>
      <c r="D109" s="85"/>
      <c r="E109" s="94"/>
      <c r="F109" s="53"/>
      <c r="G109" s="268"/>
      <c r="H109" s="53"/>
      <c r="I109" s="57"/>
      <c r="J109" s="30"/>
      <c r="K109" s="167"/>
      <c r="L109" s="167"/>
      <c r="M109" s="167"/>
      <c r="N109" s="167"/>
      <c r="O109" s="167"/>
      <c r="P109" s="167"/>
      <c r="Q109" s="167"/>
      <c r="R109" s="167"/>
      <c r="S109" s="167"/>
    </row>
    <row r="110" spans="1:19" ht="17.25" customHeight="1" x14ac:dyDescent="0.2">
      <c r="A110" s="87" t="str">
        <f>Global!A110</f>
        <v>FINAL</v>
      </c>
      <c r="B110" s="55"/>
      <c r="C110" s="55"/>
      <c r="D110" s="53"/>
      <c r="E110" s="268"/>
      <c r="F110" s="53"/>
      <c r="G110" s="268"/>
      <c r="H110" s="53"/>
      <c r="I110" s="57"/>
      <c r="J110" s="30"/>
      <c r="K110" s="167"/>
      <c r="L110" s="167"/>
      <c r="M110" s="167"/>
      <c r="N110" s="167"/>
      <c r="O110" s="167"/>
      <c r="P110" s="167"/>
      <c r="Q110" s="167"/>
      <c r="R110" s="167"/>
      <c r="S110" s="167"/>
    </row>
    <row r="111" spans="1:19" ht="17.25" customHeight="1" x14ac:dyDescent="0.2">
      <c r="A111" s="83" t="str">
        <f>Global!A111</f>
        <v>Puntos por Marcador Atinado</v>
      </c>
      <c r="B111" s="83"/>
      <c r="C111" s="93"/>
      <c r="D111" s="83"/>
      <c r="E111" s="94">
        <f>Global!E111</f>
        <v>1</v>
      </c>
      <c r="F111" s="53"/>
      <c r="G111" s="268"/>
      <c r="H111" s="53"/>
      <c r="I111" s="57"/>
      <c r="J111" s="30"/>
      <c r="K111" s="167"/>
      <c r="L111" s="167"/>
      <c r="M111" s="167"/>
      <c r="N111" s="167"/>
      <c r="O111" s="167"/>
      <c r="P111" s="167"/>
      <c r="Q111" s="167"/>
      <c r="R111" s="167"/>
      <c r="S111" s="167"/>
    </row>
    <row r="112" spans="1:19" ht="17.25" customHeight="1" x14ac:dyDescent="0.2">
      <c r="A112" s="83" t="str">
        <f>Global!A112</f>
        <v>Puntos por Ganador/Empate Atinado</v>
      </c>
      <c r="B112" s="83"/>
      <c r="C112" s="93"/>
      <c r="D112" s="85"/>
      <c r="E112" s="94">
        <f>Global!E112</f>
        <v>10</v>
      </c>
      <c r="F112" s="53"/>
      <c r="G112" s="268"/>
      <c r="H112" s="53"/>
      <c r="I112" s="57"/>
      <c r="J112" s="30"/>
      <c r="K112" s="167"/>
      <c r="L112" s="167"/>
      <c r="M112" s="167"/>
      <c r="N112" s="167"/>
      <c r="O112" s="167"/>
      <c r="P112" s="167"/>
      <c r="Q112" s="167"/>
      <c r="R112" s="167"/>
      <c r="S112" s="167"/>
    </row>
    <row r="113" spans="1:19" ht="17.25" customHeight="1" x14ac:dyDescent="0.2">
      <c r="A113" s="83" t="str">
        <f>Global!A113</f>
        <v>Puntos por Ganador y Diferencia de Goles Atinado</v>
      </c>
      <c r="B113" s="84"/>
      <c r="C113" s="84"/>
      <c r="D113" s="85"/>
      <c r="E113" s="94">
        <f>Global!E113</f>
        <v>1</v>
      </c>
      <c r="F113" s="53"/>
      <c r="G113" s="268"/>
      <c r="H113" s="53"/>
      <c r="I113" s="57"/>
      <c r="J113" s="30"/>
      <c r="K113" s="167"/>
      <c r="L113" s="167"/>
      <c r="M113" s="167"/>
      <c r="N113" s="167"/>
      <c r="O113" s="167"/>
      <c r="P113" s="167"/>
      <c r="Q113" s="167"/>
      <c r="R113" s="167"/>
      <c r="S113" s="167"/>
    </row>
    <row r="114" spans="1:19" ht="17.25" customHeight="1" x14ac:dyDescent="0.2">
      <c r="A114" s="54"/>
      <c r="B114" s="55"/>
      <c r="C114" s="55"/>
      <c r="D114" s="53"/>
      <c r="E114" s="268"/>
      <c r="F114" s="53"/>
      <c r="G114" s="268"/>
      <c r="H114" s="53"/>
      <c r="I114" s="57"/>
      <c r="J114" s="30"/>
      <c r="K114" s="167"/>
      <c r="L114" s="167"/>
      <c r="M114" s="167"/>
      <c r="N114" s="167"/>
      <c r="O114" s="167"/>
      <c r="P114" s="167"/>
      <c r="Q114" s="167"/>
      <c r="R114" s="167"/>
      <c r="S114" s="167"/>
    </row>
    <row r="115" spans="1:19" ht="17.25" customHeight="1" x14ac:dyDescent="0.2">
      <c r="A115" s="54"/>
      <c r="B115" s="55"/>
      <c r="C115" s="55"/>
      <c r="D115" s="53"/>
      <c r="E115" s="268"/>
      <c r="F115" s="53"/>
      <c r="G115" s="268"/>
      <c r="H115" s="53"/>
      <c r="I115" s="57"/>
      <c r="J115" s="30"/>
      <c r="K115" s="167"/>
      <c r="L115" s="167"/>
      <c r="M115" s="167"/>
      <c r="N115" s="167"/>
      <c r="O115" s="167"/>
      <c r="P115" s="167"/>
      <c r="Q115" s="167"/>
      <c r="R115" s="167"/>
      <c r="S115" s="167"/>
    </row>
    <row r="116" spans="1:19" ht="17.25" customHeight="1" x14ac:dyDescent="0.2">
      <c r="A116" s="54"/>
      <c r="B116" s="55"/>
      <c r="C116" s="55"/>
      <c r="D116" s="53"/>
      <c r="E116" s="268"/>
      <c r="F116" s="53"/>
      <c r="G116" s="268"/>
      <c r="H116" s="53"/>
      <c r="I116" s="57"/>
      <c r="J116" s="30"/>
      <c r="K116" s="167"/>
      <c r="L116" s="167"/>
      <c r="M116" s="167"/>
      <c r="N116" s="167"/>
      <c r="O116" s="167"/>
      <c r="P116" s="167"/>
      <c r="Q116" s="167"/>
      <c r="R116" s="167"/>
      <c r="S116" s="167"/>
    </row>
    <row r="117" spans="1:19" ht="17.25" customHeight="1" x14ac:dyDescent="0.2">
      <c r="A117" s="54"/>
      <c r="B117" s="55"/>
      <c r="C117" s="55"/>
      <c r="D117" s="53"/>
      <c r="E117" s="268"/>
      <c r="F117" s="53"/>
      <c r="G117" s="268"/>
      <c r="H117" s="53"/>
      <c r="I117" s="57"/>
      <c r="J117" s="30"/>
      <c r="K117" s="167"/>
      <c r="L117" s="167"/>
      <c r="M117" s="167"/>
      <c r="N117" s="167"/>
      <c r="O117" s="167"/>
      <c r="P117" s="167"/>
      <c r="Q117" s="167"/>
      <c r="R117" s="167"/>
      <c r="S117" s="167"/>
    </row>
    <row r="118" spans="1:19" ht="17.25" customHeight="1" x14ac:dyDescent="0.2">
      <c r="A118" s="54"/>
      <c r="B118" s="55"/>
      <c r="C118" s="55"/>
      <c r="D118" s="53"/>
      <c r="E118" s="268"/>
      <c r="F118" s="53"/>
      <c r="G118" s="268"/>
      <c r="H118" s="53"/>
      <c r="I118" s="57"/>
      <c r="J118" s="30"/>
      <c r="K118" s="167"/>
      <c r="L118" s="167"/>
      <c r="M118" s="167"/>
      <c r="N118" s="167"/>
      <c r="O118" s="167"/>
      <c r="P118" s="167"/>
      <c r="Q118" s="167"/>
      <c r="R118" s="167"/>
      <c r="S118" s="167"/>
    </row>
    <row r="119" spans="1:19" ht="17.25" customHeight="1" x14ac:dyDescent="0.2">
      <c r="A119" s="54"/>
      <c r="B119" s="55"/>
      <c r="C119" s="55"/>
      <c r="D119" s="53"/>
      <c r="E119" s="268"/>
      <c r="F119" s="53"/>
      <c r="G119" s="268"/>
      <c r="H119" s="53"/>
      <c r="I119" s="57"/>
      <c r="J119" s="30"/>
      <c r="K119" s="167"/>
      <c r="L119" s="167"/>
      <c r="M119" s="167"/>
      <c r="N119" s="167"/>
      <c r="O119" s="167"/>
      <c r="P119" s="167"/>
      <c r="Q119" s="167"/>
      <c r="R119" s="167"/>
      <c r="S119" s="167"/>
    </row>
    <row r="120" spans="1:19" ht="17.25" customHeight="1" x14ac:dyDescent="0.2">
      <c r="A120" s="54"/>
      <c r="B120" s="55"/>
      <c r="C120" s="55"/>
      <c r="D120" s="53"/>
      <c r="E120" s="268"/>
      <c r="F120" s="53"/>
      <c r="G120" s="268"/>
      <c r="H120" s="53"/>
      <c r="I120" s="57"/>
      <c r="J120" s="30"/>
      <c r="K120" s="167"/>
      <c r="L120" s="167"/>
      <c r="M120" s="167"/>
      <c r="N120" s="167"/>
      <c r="O120" s="167"/>
      <c r="P120" s="167"/>
      <c r="Q120" s="167"/>
      <c r="R120" s="167"/>
      <c r="S120" s="167"/>
    </row>
  </sheetData>
  <sheetProtection sheet="1" objects="1" scenarios="1"/>
  <mergeCells count="3">
    <mergeCell ref="A1:N1"/>
    <mergeCell ref="B3:D3"/>
    <mergeCell ref="B4:D4"/>
  </mergeCells>
  <dataValidations count="1">
    <dataValidation type="whole" allowBlank="1" showInputMessage="1" showErrorMessage="1" sqref="E3:E85 E114:E120 E89:E90 E94:E95 E99:E100 E104:E105 E110" xr:uid="{AFED478E-F013-49BE-BB29-A8CFAA576AD6}">
      <formula1>0</formula1>
      <formula2>20</formula2>
    </dataValidation>
  </dataValidations>
  <hyperlinks>
    <hyperlink ref="A1:N1" location="Global!A1" display="Quiniela Mundial 2010" xr:uid="{124E4DA9-F7D3-4D3F-A6FB-7866722EB533}"/>
  </hyperlinks>
  <pageMargins left="0.7" right="0.7" top="0.75" bottom="0.75" header="0.3" footer="0.3"/>
  <pageSetup orientation="portrait"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codeName="Sheet58"/>
  <dimension ref="A1:S120"/>
  <sheetViews>
    <sheetView workbookViewId="0">
      <selection activeCell="A2" sqref="A1:N1048576"/>
    </sheetView>
  </sheetViews>
  <sheetFormatPr defaultColWidth="9.140625" defaultRowHeight="17.25" customHeight="1" x14ac:dyDescent="0.2"/>
  <cols>
    <col min="1" max="1" width="12" style="270" customWidth="1"/>
    <col min="2" max="2" width="10.7109375" style="271" customWidth="1"/>
    <col min="3" max="3" width="6.85546875" style="271" bestFit="1" customWidth="1"/>
    <col min="4" max="4" width="12.42578125" style="157" customWidth="1"/>
    <col min="5" max="5" width="3.7109375" style="272" customWidth="1"/>
    <col min="6" max="6" width="5.42578125" style="157" customWidth="1"/>
    <col min="7" max="7" width="3.85546875" style="272" customWidth="1"/>
    <col min="8" max="8" width="13" style="157" customWidth="1"/>
    <col min="9" max="9" width="5.85546875" style="273" customWidth="1"/>
    <col min="10" max="10" width="3" style="10" customWidth="1"/>
    <col min="11" max="11" width="5" style="274" customWidth="1"/>
    <col min="12" max="12" width="5.28515625" style="274" customWidth="1"/>
    <col min="13" max="13" width="6.5703125" style="275" customWidth="1"/>
    <col min="14" max="14" width="7.7109375" style="10" bestFit="1" customWidth="1"/>
    <col min="15" max="16384" width="9.140625" style="157"/>
  </cols>
  <sheetData>
    <row r="1" spans="1:19" ht="26.25" customHeight="1" x14ac:dyDescent="0.35">
      <c r="A1" s="352" t="s">
        <v>82</v>
      </c>
      <c r="B1" s="352"/>
      <c r="C1" s="352"/>
      <c r="D1" s="352"/>
      <c r="E1" s="352"/>
      <c r="F1" s="352"/>
      <c r="G1" s="352"/>
      <c r="H1" s="352"/>
      <c r="I1" s="352"/>
      <c r="J1" s="352"/>
      <c r="K1" s="352"/>
      <c r="L1" s="352"/>
      <c r="M1" s="352"/>
      <c r="N1" s="352"/>
      <c r="O1" s="161"/>
      <c r="P1" s="161"/>
      <c r="Q1" s="161"/>
      <c r="R1" s="161"/>
      <c r="S1" s="161"/>
    </row>
    <row r="2" spans="1:19" ht="12.75" customHeight="1" x14ac:dyDescent="0.3">
      <c r="A2" s="28"/>
      <c r="B2" s="28"/>
      <c r="C2" s="28"/>
      <c r="D2" s="28"/>
      <c r="E2" s="1"/>
      <c r="F2" s="28"/>
      <c r="G2" s="1"/>
      <c r="H2" s="28"/>
      <c r="I2" s="28"/>
      <c r="J2" s="28"/>
      <c r="K2" s="33"/>
      <c r="L2" s="33"/>
      <c r="M2" s="28"/>
      <c r="N2" s="28"/>
      <c r="O2" s="161"/>
      <c r="P2" s="161"/>
      <c r="Q2" s="161"/>
      <c r="R2" s="161"/>
      <c r="S2" s="161"/>
    </row>
    <row r="3" spans="1:19" ht="17.25" customHeight="1" x14ac:dyDescent="0.2">
      <c r="A3" s="191" t="s">
        <v>17</v>
      </c>
      <c r="B3" s="353" t="s">
        <v>212</v>
      </c>
      <c r="C3" s="353"/>
      <c r="D3" s="353"/>
      <c r="E3" s="192"/>
      <c r="F3" s="193"/>
      <c r="G3" s="192"/>
      <c r="H3" s="194"/>
      <c r="I3" s="195"/>
      <c r="J3" s="29"/>
      <c r="K3" s="34"/>
      <c r="L3" s="34"/>
      <c r="M3" s="196"/>
      <c r="N3" s="29"/>
      <c r="O3" s="161"/>
      <c r="P3" s="161"/>
      <c r="Q3" s="161"/>
      <c r="R3" s="161"/>
      <c r="S3" s="161"/>
    </row>
    <row r="4" spans="1:19" ht="17.25" customHeight="1" thickBot="1" x14ac:dyDescent="0.25">
      <c r="A4" s="197" t="s">
        <v>18</v>
      </c>
      <c r="B4" s="354" t="s">
        <v>211</v>
      </c>
      <c r="C4" s="354"/>
      <c r="D4" s="354"/>
      <c r="E4" s="192"/>
      <c r="F4" s="196"/>
      <c r="G4" s="192"/>
      <c r="H4" s="196"/>
      <c r="I4" s="195"/>
      <c r="J4" s="29"/>
      <c r="K4" s="198"/>
      <c r="L4" s="198"/>
      <c r="M4" s="199"/>
      <c r="N4" s="29"/>
      <c r="O4" s="161"/>
      <c r="P4" s="161"/>
      <c r="Q4" s="161"/>
      <c r="R4" s="161"/>
      <c r="S4" s="161"/>
    </row>
    <row r="5" spans="1:19" ht="17.25" customHeight="1" thickBot="1" x14ac:dyDescent="0.25">
      <c r="A5" s="197"/>
      <c r="B5" s="200"/>
      <c r="C5" s="200"/>
      <c r="D5" s="201"/>
      <c r="E5" s="192"/>
      <c r="F5" s="196"/>
      <c r="G5" s="192"/>
      <c r="H5" s="196"/>
      <c r="I5" s="195"/>
      <c r="J5" s="29"/>
      <c r="K5" s="202" t="s">
        <v>19</v>
      </c>
      <c r="L5" s="203"/>
      <c r="M5" s="204"/>
      <c r="N5" s="29"/>
      <c r="O5" s="161"/>
      <c r="P5" s="161"/>
      <c r="Q5" s="161"/>
      <c r="R5" s="161"/>
      <c r="S5" s="161"/>
    </row>
    <row r="6" spans="1:19" s="168" customFormat="1" ht="34.5" customHeight="1" thickBot="1" x14ac:dyDescent="0.25">
      <c r="A6" s="205" t="s">
        <v>0</v>
      </c>
      <c r="B6" s="206" t="s">
        <v>1</v>
      </c>
      <c r="C6" s="206" t="s">
        <v>25</v>
      </c>
      <c r="D6" s="207" t="s">
        <v>2</v>
      </c>
      <c r="E6" s="208"/>
      <c r="F6" s="209" t="s">
        <v>20</v>
      </c>
      <c r="G6" s="208"/>
      <c r="H6" s="209" t="s">
        <v>3</v>
      </c>
      <c r="I6" s="209" t="s">
        <v>21</v>
      </c>
      <c r="J6" s="210"/>
      <c r="K6" s="211" t="s">
        <v>109</v>
      </c>
      <c r="L6" s="211" t="s">
        <v>112</v>
      </c>
      <c r="M6" s="212" t="s">
        <v>110</v>
      </c>
      <c r="N6" s="213" t="s">
        <v>111</v>
      </c>
      <c r="O6" s="165"/>
      <c r="P6" s="165"/>
      <c r="Q6" s="165"/>
      <c r="R6" s="165"/>
      <c r="S6" s="165"/>
    </row>
    <row r="7" spans="1:19" ht="17.25" customHeight="1" thickBot="1" x14ac:dyDescent="0.25">
      <c r="A7" s="214" t="str">
        <f>Global!A7</f>
        <v>GRUPO A (Group A)</v>
      </c>
      <c r="B7" s="215"/>
      <c r="C7" s="216"/>
      <c r="D7" s="215"/>
      <c r="E7" s="217"/>
      <c r="F7" s="215"/>
      <c r="G7" s="217"/>
      <c r="H7" s="215"/>
      <c r="I7" s="218"/>
      <c r="J7" s="77"/>
      <c r="K7" s="219"/>
      <c r="L7" s="219"/>
      <c r="M7" s="220"/>
      <c r="N7" s="221"/>
      <c r="O7" s="161"/>
      <c r="P7" s="161"/>
      <c r="Q7" s="161"/>
      <c r="R7" s="161"/>
      <c r="S7" s="161"/>
    </row>
    <row r="8" spans="1:19" s="158" customFormat="1" ht="30.95" customHeight="1" thickBot="1" x14ac:dyDescent="0.25">
      <c r="A8" s="276">
        <f>Global!A8</f>
        <v>44885</v>
      </c>
      <c r="B8" s="277">
        <f>Global!B8</f>
        <v>0.41666666666666669</v>
      </c>
      <c r="C8" s="278">
        <f>Global!C8</f>
        <v>1</v>
      </c>
      <c r="D8" s="279" t="str">
        <f>Global!D8</f>
        <v>Qatar</v>
      </c>
      <c r="E8" s="280">
        <v>0</v>
      </c>
      <c r="F8" s="281" t="s">
        <v>4</v>
      </c>
      <c r="G8" s="280">
        <v>2</v>
      </c>
      <c r="H8" s="282" t="str">
        <f>Global!H8</f>
        <v>Ecuador</v>
      </c>
      <c r="I8" s="283" t="str">
        <f t="shared" ref="I8:I13" si="0">IF(OR(E8="",G8=""),"",IF(E8&gt;G8,"L",IF(G8&gt;E8,"V","E")))</f>
        <v>V</v>
      </c>
      <c r="J8" s="284"/>
      <c r="K8" s="285">
        <f>IF(Global!E8="","",Global!E8)</f>
        <v>0</v>
      </c>
      <c r="L8" s="285">
        <f>IF(Global!G8="","",Global!G8)</f>
        <v>2</v>
      </c>
      <c r="M8" s="286" t="str">
        <f t="shared" ref="M8:M71" si="1">IF(OR(K8="",L8=""),"",IF(K8&gt;L8,"L",IF(L8&gt;K8,"V","E")))</f>
        <v>V</v>
      </c>
      <c r="N8" s="287">
        <f t="shared" ref="N8:N13" si="2">IF(M8="","",IF(AND(E8=K8,L8=G8),GPOSPuntosPorMarcador,0)+IF(M8=I8,GPOSPuntosPorGanador,0)+IF(E8-G8=K8-L8,GPOSPuntosPorDiferencia,0))</f>
        <v>3</v>
      </c>
      <c r="O8" s="166"/>
      <c r="P8" s="166"/>
      <c r="Q8" s="166"/>
      <c r="R8" s="166"/>
      <c r="S8" s="166"/>
    </row>
    <row r="9" spans="1:19" s="158" customFormat="1" ht="30.95" customHeight="1" thickBot="1" x14ac:dyDescent="0.25">
      <c r="A9" s="276">
        <f>Global!A9</f>
        <v>44886</v>
      </c>
      <c r="B9" s="288">
        <f>Global!B9</f>
        <v>0.41666666666666669</v>
      </c>
      <c r="C9" s="289">
        <f>Global!C9</f>
        <v>2</v>
      </c>
      <c r="D9" s="290" t="str">
        <f>Global!D9</f>
        <v>Senegal</v>
      </c>
      <c r="E9" s="291">
        <v>1</v>
      </c>
      <c r="F9" s="292" t="s">
        <v>4</v>
      </c>
      <c r="G9" s="291">
        <v>3</v>
      </c>
      <c r="H9" s="293" t="str">
        <f>Global!H9</f>
        <v>Holanda (Holland)</v>
      </c>
      <c r="I9" s="283" t="str">
        <f t="shared" si="0"/>
        <v>V</v>
      </c>
      <c r="J9" s="284"/>
      <c r="K9" s="285">
        <f>IF(Global!E9="","",Global!E9)</f>
        <v>0</v>
      </c>
      <c r="L9" s="285">
        <f>IF(Global!G9="","",Global!G9)</f>
        <v>2</v>
      </c>
      <c r="M9" s="294" t="str">
        <f t="shared" si="1"/>
        <v>V</v>
      </c>
      <c r="N9" s="287">
        <f t="shared" si="2"/>
        <v>2</v>
      </c>
      <c r="O9" s="166"/>
      <c r="P9" s="166"/>
      <c r="Q9" s="166"/>
      <c r="R9" s="166"/>
      <c r="S9" s="166"/>
    </row>
    <row r="10" spans="1:19" s="158" customFormat="1" ht="30.95" customHeight="1" thickBot="1" x14ac:dyDescent="0.25">
      <c r="A10" s="276">
        <f>Global!A10</f>
        <v>44890</v>
      </c>
      <c r="B10" s="288">
        <f>Global!B10</f>
        <v>0.29166666666666669</v>
      </c>
      <c r="C10" s="289">
        <f>Global!C10</f>
        <v>17</v>
      </c>
      <c r="D10" s="290" t="str">
        <f>Global!D10</f>
        <v>Qatar</v>
      </c>
      <c r="E10" s="291">
        <v>1</v>
      </c>
      <c r="F10" s="292" t="s">
        <v>4</v>
      </c>
      <c r="G10" s="291">
        <v>1</v>
      </c>
      <c r="H10" s="293" t="str">
        <f>Global!H10</f>
        <v>Senegal</v>
      </c>
      <c r="I10" s="283" t="str">
        <f t="shared" si="0"/>
        <v>E</v>
      </c>
      <c r="J10" s="284"/>
      <c r="K10" s="285">
        <f>IF(Global!E10="","",Global!E10)</f>
        <v>1</v>
      </c>
      <c r="L10" s="285">
        <f>IF(Global!G10="","",Global!G10)</f>
        <v>3</v>
      </c>
      <c r="M10" s="295" t="str">
        <f t="shared" si="1"/>
        <v>V</v>
      </c>
      <c r="N10" s="287">
        <f t="shared" si="2"/>
        <v>0</v>
      </c>
      <c r="O10" s="166"/>
      <c r="P10" s="166"/>
      <c r="Q10" s="166"/>
      <c r="R10" s="166"/>
      <c r="S10" s="166"/>
    </row>
    <row r="11" spans="1:19" s="158" customFormat="1" ht="30.95" customHeight="1" thickBot="1" x14ac:dyDescent="0.25">
      <c r="A11" s="276">
        <f>Global!A11</f>
        <v>44890</v>
      </c>
      <c r="B11" s="288">
        <f>Global!B11</f>
        <v>0.41666666666666669</v>
      </c>
      <c r="C11" s="289">
        <f>Global!C11</f>
        <v>18</v>
      </c>
      <c r="D11" s="290" t="str">
        <f>Global!D11</f>
        <v>Holanda (Holland)</v>
      </c>
      <c r="E11" s="291">
        <v>2</v>
      </c>
      <c r="F11" s="292" t="s">
        <v>4</v>
      </c>
      <c r="G11" s="291">
        <v>0</v>
      </c>
      <c r="H11" s="293" t="str">
        <f>Global!H11</f>
        <v>Ecuador</v>
      </c>
      <c r="I11" s="283" t="str">
        <f t="shared" si="0"/>
        <v>L</v>
      </c>
      <c r="J11" s="284"/>
      <c r="K11" s="285">
        <f>IF(Global!E11="","",Global!E11)</f>
        <v>1</v>
      </c>
      <c r="L11" s="285">
        <f>IF(Global!G11="","",Global!G11)</f>
        <v>1</v>
      </c>
      <c r="M11" s="296" t="str">
        <f t="shared" si="1"/>
        <v>E</v>
      </c>
      <c r="N11" s="287">
        <f t="shared" si="2"/>
        <v>0</v>
      </c>
      <c r="O11" s="166"/>
      <c r="P11" s="166"/>
      <c r="Q11" s="166"/>
      <c r="R11" s="166"/>
      <c r="S11" s="166"/>
    </row>
    <row r="12" spans="1:19" s="158" customFormat="1" ht="30.95" customHeight="1" thickBot="1" x14ac:dyDescent="0.25">
      <c r="A12" s="276">
        <f>Global!A12</f>
        <v>44894</v>
      </c>
      <c r="B12" s="288">
        <f>Global!B12</f>
        <v>0.375</v>
      </c>
      <c r="C12" s="289">
        <f>Global!C12</f>
        <v>33</v>
      </c>
      <c r="D12" s="290" t="str">
        <f>Global!D12</f>
        <v>Holanda (Holland)</v>
      </c>
      <c r="E12" s="291">
        <v>2</v>
      </c>
      <c r="F12" s="292" t="s">
        <v>4</v>
      </c>
      <c r="G12" s="291">
        <v>0</v>
      </c>
      <c r="H12" s="293" t="str">
        <f>Global!H12</f>
        <v>Qatar</v>
      </c>
      <c r="I12" s="283" t="str">
        <f t="shared" si="0"/>
        <v>L</v>
      </c>
      <c r="J12" s="284"/>
      <c r="K12" s="285">
        <f>IF(Global!E12="","",Global!E12)</f>
        <v>2</v>
      </c>
      <c r="L12" s="285">
        <f>IF(Global!G12="","",Global!G12)</f>
        <v>0</v>
      </c>
      <c r="M12" s="296" t="str">
        <f t="shared" si="1"/>
        <v>L</v>
      </c>
      <c r="N12" s="287">
        <f t="shared" si="2"/>
        <v>3</v>
      </c>
      <c r="O12" s="166"/>
      <c r="P12" s="166"/>
      <c r="Q12" s="166"/>
      <c r="R12" s="166"/>
      <c r="S12" s="166"/>
    </row>
    <row r="13" spans="1:19" s="158" customFormat="1" ht="30.95" customHeight="1" thickBot="1" x14ac:dyDescent="0.25">
      <c r="A13" s="276">
        <f>Global!A13</f>
        <v>44894</v>
      </c>
      <c r="B13" s="288">
        <f>Global!B13</f>
        <v>0.375</v>
      </c>
      <c r="C13" s="289">
        <f>Global!C13</f>
        <v>34</v>
      </c>
      <c r="D13" s="290" t="str">
        <f>Global!D13</f>
        <v>Ecuador</v>
      </c>
      <c r="E13" s="291">
        <v>2</v>
      </c>
      <c r="F13" s="292" t="s">
        <v>4</v>
      </c>
      <c r="G13" s="291">
        <v>1</v>
      </c>
      <c r="H13" s="293" t="str">
        <f>Global!H13</f>
        <v>Senegal</v>
      </c>
      <c r="I13" s="283" t="str">
        <f t="shared" si="0"/>
        <v>L</v>
      </c>
      <c r="J13" s="284"/>
      <c r="K13" s="285">
        <f>IF(Global!E13="","",Global!E13)</f>
        <v>1</v>
      </c>
      <c r="L13" s="285">
        <f>IF(Global!G13="","",Global!G13)</f>
        <v>2</v>
      </c>
      <c r="M13" s="296" t="str">
        <f t="shared" si="1"/>
        <v>V</v>
      </c>
      <c r="N13" s="287">
        <f t="shared" si="2"/>
        <v>0</v>
      </c>
      <c r="O13" s="166"/>
      <c r="P13" s="166"/>
      <c r="Q13" s="166"/>
      <c r="R13" s="166"/>
      <c r="S13" s="166"/>
    </row>
    <row r="14" spans="1:19" s="158" customFormat="1" ht="17.25" customHeight="1" thickBot="1" x14ac:dyDescent="0.25">
      <c r="A14" s="297" t="str">
        <f>Global!A14</f>
        <v>GRUPO B (Group B)</v>
      </c>
      <c r="B14" s="298"/>
      <c r="C14" s="299"/>
      <c r="D14" s="298"/>
      <c r="E14" s="300"/>
      <c r="F14" s="298"/>
      <c r="G14" s="300"/>
      <c r="H14" s="298"/>
      <c r="I14" s="301"/>
      <c r="J14" s="117"/>
      <c r="K14" s="302"/>
      <c r="L14" s="302"/>
      <c r="M14" s="303" t="str">
        <f t="shared" si="1"/>
        <v/>
      </c>
      <c r="N14" s="304"/>
      <c r="O14" s="166"/>
      <c r="P14" s="166"/>
      <c r="Q14" s="166"/>
      <c r="R14" s="166"/>
      <c r="S14" s="166"/>
    </row>
    <row r="15" spans="1:19" s="158" customFormat="1" ht="30.95" customHeight="1" thickBot="1" x14ac:dyDescent="0.25">
      <c r="A15" s="276">
        <f>Global!A15</f>
        <v>44886</v>
      </c>
      <c r="B15" s="305">
        <f>Global!B15</f>
        <v>0.29166666666666669</v>
      </c>
      <c r="C15" s="278">
        <f>Global!C15</f>
        <v>3</v>
      </c>
      <c r="D15" s="279" t="str">
        <f>Global!D15</f>
        <v>Inglaterra (England)</v>
      </c>
      <c r="E15" s="280">
        <v>3</v>
      </c>
      <c r="F15" s="281" t="s">
        <v>4</v>
      </c>
      <c r="G15" s="280">
        <v>0</v>
      </c>
      <c r="H15" s="282" t="str">
        <f>Global!H15</f>
        <v>Irán</v>
      </c>
      <c r="I15" s="283" t="str">
        <f t="shared" ref="I15:I20" si="3">IF(OR(E15="",G15=""),"",IF(E15&gt;G15,"L",IF(G15&gt;E15,"V","E")))</f>
        <v>L</v>
      </c>
      <c r="J15" s="284"/>
      <c r="K15" s="285">
        <f>IF(Global!E15="","",Global!E15)</f>
        <v>6</v>
      </c>
      <c r="L15" s="285">
        <f>IF(Global!G15="","",Global!G15)</f>
        <v>2</v>
      </c>
      <c r="M15" s="296" t="str">
        <f t="shared" si="1"/>
        <v>L</v>
      </c>
      <c r="N15" s="287">
        <f t="shared" ref="N15:N20" si="4">IF(M15="","",IF(AND(E15=K15,L15=G15),GPOSPuntosPorMarcador,0)+IF(M15=I15,GPOSPuntosPorGanador,0)+IF(E15-G15=K15-L15,GPOSPuntosPorDiferencia,0))</f>
        <v>1</v>
      </c>
      <c r="O15" s="166"/>
      <c r="P15" s="166"/>
      <c r="Q15" s="166"/>
      <c r="R15" s="166"/>
      <c r="S15" s="166"/>
    </row>
    <row r="16" spans="1:19" s="158" customFormat="1" ht="30.95" customHeight="1" thickBot="1" x14ac:dyDescent="0.25">
      <c r="A16" s="276">
        <f>Global!A16</f>
        <v>44886</v>
      </c>
      <c r="B16" s="306">
        <f>Global!B16</f>
        <v>0.54166666666666663</v>
      </c>
      <c r="C16" s="289">
        <f>Global!C16</f>
        <v>4</v>
      </c>
      <c r="D16" s="290" t="str">
        <f>Global!D16</f>
        <v>Estados Unidos (USA)</v>
      </c>
      <c r="E16" s="291">
        <v>2</v>
      </c>
      <c r="F16" s="292" t="s">
        <v>4</v>
      </c>
      <c r="G16" s="291">
        <v>1</v>
      </c>
      <c r="H16" s="293" t="str">
        <f>Global!H16</f>
        <v>Gales (Wales)</v>
      </c>
      <c r="I16" s="283" t="str">
        <f t="shared" si="3"/>
        <v>L</v>
      </c>
      <c r="J16" s="284"/>
      <c r="K16" s="285">
        <f>IF(Global!E16="","",Global!E16)</f>
        <v>1</v>
      </c>
      <c r="L16" s="285">
        <f>IF(Global!G16="","",Global!G16)</f>
        <v>1</v>
      </c>
      <c r="M16" s="296" t="str">
        <f t="shared" si="1"/>
        <v>E</v>
      </c>
      <c r="N16" s="287">
        <f t="shared" si="4"/>
        <v>0</v>
      </c>
      <c r="O16" s="166"/>
      <c r="P16" s="166"/>
      <c r="Q16" s="166"/>
      <c r="R16" s="166"/>
      <c r="S16" s="166"/>
    </row>
    <row r="17" spans="1:19" s="158" customFormat="1" ht="30.95" customHeight="1" thickBot="1" x14ac:dyDescent="0.25">
      <c r="A17" s="276">
        <f>Global!A17</f>
        <v>44890</v>
      </c>
      <c r="B17" s="306">
        <f>Global!B17</f>
        <v>0.54166666666666663</v>
      </c>
      <c r="C17" s="289">
        <f>Global!C17</f>
        <v>19</v>
      </c>
      <c r="D17" s="290" t="str">
        <f>Global!D17</f>
        <v>Inglaterra (England)</v>
      </c>
      <c r="E17" s="291">
        <v>1</v>
      </c>
      <c r="F17" s="292" t="s">
        <v>4</v>
      </c>
      <c r="G17" s="291">
        <v>0</v>
      </c>
      <c r="H17" s="293" t="str">
        <f>Global!H17</f>
        <v>Estados Unidos (USA)</v>
      </c>
      <c r="I17" s="283" t="str">
        <f t="shared" si="3"/>
        <v>L</v>
      </c>
      <c r="J17" s="284"/>
      <c r="K17" s="285">
        <f>IF(Global!E17="","",Global!E17)</f>
        <v>0</v>
      </c>
      <c r="L17" s="285">
        <f>IF(Global!G17="","",Global!G17)</f>
        <v>0</v>
      </c>
      <c r="M17" s="296" t="str">
        <f t="shared" si="1"/>
        <v>E</v>
      </c>
      <c r="N17" s="287">
        <f t="shared" si="4"/>
        <v>0</v>
      </c>
      <c r="O17" s="166"/>
      <c r="P17" s="166"/>
      <c r="Q17" s="166"/>
      <c r="R17" s="166"/>
      <c r="S17" s="166"/>
    </row>
    <row r="18" spans="1:19" s="158" customFormat="1" ht="30.95" customHeight="1" thickBot="1" x14ac:dyDescent="0.25">
      <c r="A18" s="276">
        <f>Global!A18</f>
        <v>44890</v>
      </c>
      <c r="B18" s="306">
        <f>Global!B18</f>
        <v>0.16666666666666666</v>
      </c>
      <c r="C18" s="289">
        <f>Global!C18</f>
        <v>20</v>
      </c>
      <c r="D18" s="290" t="str">
        <f>Global!D18</f>
        <v>Gales (Wales)</v>
      </c>
      <c r="E18" s="291">
        <v>1</v>
      </c>
      <c r="F18" s="292" t="s">
        <v>4</v>
      </c>
      <c r="G18" s="291">
        <v>1</v>
      </c>
      <c r="H18" s="293" t="str">
        <f>Global!H18</f>
        <v>Irán</v>
      </c>
      <c r="I18" s="283" t="str">
        <f t="shared" si="3"/>
        <v>E</v>
      </c>
      <c r="J18" s="284"/>
      <c r="K18" s="285">
        <f>IF(Global!E18="","",Global!E18)</f>
        <v>0</v>
      </c>
      <c r="L18" s="285">
        <f>IF(Global!G18="","",Global!G18)</f>
        <v>2</v>
      </c>
      <c r="M18" s="296" t="str">
        <f t="shared" si="1"/>
        <v>V</v>
      </c>
      <c r="N18" s="287">
        <f t="shared" si="4"/>
        <v>0</v>
      </c>
      <c r="O18" s="166"/>
      <c r="P18" s="166"/>
      <c r="Q18" s="166"/>
      <c r="R18" s="166"/>
      <c r="S18" s="166"/>
    </row>
    <row r="19" spans="1:19" s="158" customFormat="1" ht="30.95" customHeight="1" thickBot="1" x14ac:dyDescent="0.25">
      <c r="A19" s="276">
        <f>Global!A19</f>
        <v>44894</v>
      </c>
      <c r="B19" s="306">
        <f>Global!B19</f>
        <v>0.54166666666666663</v>
      </c>
      <c r="C19" s="289">
        <f>Global!C19</f>
        <v>35</v>
      </c>
      <c r="D19" s="290" t="str">
        <f>Global!D19</f>
        <v>Gales (Wales)</v>
      </c>
      <c r="E19" s="291">
        <v>1</v>
      </c>
      <c r="F19" s="292" t="s">
        <v>4</v>
      </c>
      <c r="G19" s="291">
        <v>2</v>
      </c>
      <c r="H19" s="293" t="str">
        <f>Global!H19</f>
        <v>Inglaterra (England)</v>
      </c>
      <c r="I19" s="283" t="str">
        <f t="shared" si="3"/>
        <v>V</v>
      </c>
      <c r="J19" s="284"/>
      <c r="K19" s="285">
        <f>IF(Global!E19="","",Global!E19)</f>
        <v>0</v>
      </c>
      <c r="L19" s="285">
        <f>IF(Global!G19="","",Global!G19)</f>
        <v>3</v>
      </c>
      <c r="M19" s="296" t="str">
        <f t="shared" si="1"/>
        <v>V</v>
      </c>
      <c r="N19" s="287">
        <f t="shared" si="4"/>
        <v>1</v>
      </c>
      <c r="O19" s="166"/>
      <c r="P19" s="166"/>
      <c r="Q19" s="166"/>
      <c r="R19" s="166"/>
      <c r="S19" s="166"/>
    </row>
    <row r="20" spans="1:19" s="158" customFormat="1" ht="30.95" customHeight="1" thickBot="1" x14ac:dyDescent="0.25">
      <c r="A20" s="276">
        <f>Global!A20</f>
        <v>44894</v>
      </c>
      <c r="B20" s="306">
        <f>Global!B20</f>
        <v>0.54166666666666663</v>
      </c>
      <c r="C20" s="289">
        <f>Global!C20</f>
        <v>36</v>
      </c>
      <c r="D20" s="290" t="str">
        <f>Global!D20</f>
        <v>Irán</v>
      </c>
      <c r="E20" s="291">
        <v>0</v>
      </c>
      <c r="F20" s="292" t="s">
        <v>4</v>
      </c>
      <c r="G20" s="291">
        <v>2</v>
      </c>
      <c r="H20" s="293" t="str">
        <f>Global!H20</f>
        <v>Estados Unidos (USA)</v>
      </c>
      <c r="I20" s="283" t="str">
        <f t="shared" si="3"/>
        <v>V</v>
      </c>
      <c r="J20" s="284"/>
      <c r="K20" s="285">
        <f>IF(Global!E20="","",Global!E20)</f>
        <v>0</v>
      </c>
      <c r="L20" s="285">
        <f>IF(Global!G20="","",Global!G20)</f>
        <v>1</v>
      </c>
      <c r="M20" s="296" t="str">
        <f t="shared" si="1"/>
        <v>V</v>
      </c>
      <c r="N20" s="287">
        <f t="shared" si="4"/>
        <v>1</v>
      </c>
      <c r="O20" s="166"/>
      <c r="P20" s="166"/>
      <c r="Q20" s="166"/>
      <c r="R20" s="166"/>
      <c r="S20" s="166"/>
    </row>
    <row r="21" spans="1:19" s="158" customFormat="1" ht="17.25" customHeight="1" thickBot="1" x14ac:dyDescent="0.25">
      <c r="A21" s="297" t="str">
        <f>Global!A21</f>
        <v>GRUPO C (Group C)</v>
      </c>
      <c r="B21" s="298"/>
      <c r="C21" s="299"/>
      <c r="D21" s="298"/>
      <c r="E21" s="300"/>
      <c r="F21" s="298"/>
      <c r="G21" s="300"/>
      <c r="H21" s="298"/>
      <c r="I21" s="301"/>
      <c r="J21" s="117"/>
      <c r="K21" s="302"/>
      <c r="L21" s="302"/>
      <c r="M21" s="303" t="str">
        <f t="shared" si="1"/>
        <v/>
      </c>
      <c r="N21" s="304"/>
      <c r="O21" s="166"/>
      <c r="P21" s="166"/>
      <c r="Q21" s="166"/>
      <c r="R21" s="166"/>
      <c r="S21" s="166"/>
    </row>
    <row r="22" spans="1:19" s="158" customFormat="1" ht="30.95" customHeight="1" thickBot="1" x14ac:dyDescent="0.25">
      <c r="A22" s="276">
        <f>Global!A22</f>
        <v>44887</v>
      </c>
      <c r="B22" s="305">
        <f>Global!B22</f>
        <v>0.16666666666666666</v>
      </c>
      <c r="C22" s="278">
        <f>Global!C22</f>
        <v>5</v>
      </c>
      <c r="D22" s="279" t="str">
        <f>Global!D22</f>
        <v>Argentina</v>
      </c>
      <c r="E22" s="280">
        <v>2</v>
      </c>
      <c r="F22" s="281" t="s">
        <v>4</v>
      </c>
      <c r="G22" s="280">
        <v>0</v>
      </c>
      <c r="H22" s="282" t="str">
        <f>Global!H22</f>
        <v>A. Saudita (Saudi A.)</v>
      </c>
      <c r="I22" s="283" t="str">
        <f t="shared" ref="I22:I27" si="5">IF(OR(E22="",G22=""),"",IF(E22&gt;G22,"L",IF(G22&gt;E22,"V","E")))</f>
        <v>L</v>
      </c>
      <c r="J22" s="284"/>
      <c r="K22" s="285">
        <f>IF(Global!E22="","",Global!E22)</f>
        <v>1</v>
      </c>
      <c r="L22" s="285">
        <f>IF(Global!G22="","",Global!G22)</f>
        <v>2</v>
      </c>
      <c r="M22" s="296" t="str">
        <f t="shared" si="1"/>
        <v>V</v>
      </c>
      <c r="N22" s="287">
        <f t="shared" ref="N22:N27" si="6">IF(M22="","",IF(AND(E22=K22,L22=G22),GPOSPuntosPorMarcador,0)+IF(M22=I22,GPOSPuntosPorGanador,0)+IF(E22-G22=K22-L22,GPOSPuntosPorDiferencia,0))</f>
        <v>0</v>
      </c>
      <c r="O22" s="166"/>
      <c r="P22" s="166"/>
      <c r="Q22" s="166"/>
      <c r="R22" s="166"/>
      <c r="S22" s="166"/>
    </row>
    <row r="23" spans="1:19" s="158" customFormat="1" ht="30.95" customHeight="1" thickBot="1" x14ac:dyDescent="0.25">
      <c r="A23" s="276">
        <f>Global!A23</f>
        <v>44887</v>
      </c>
      <c r="B23" s="306">
        <f>Global!B23</f>
        <v>0.41666666666666669</v>
      </c>
      <c r="C23" s="289">
        <f>Global!C23</f>
        <v>6</v>
      </c>
      <c r="D23" s="290" t="str">
        <f>Global!D23</f>
        <v>México</v>
      </c>
      <c r="E23" s="291">
        <v>0</v>
      </c>
      <c r="F23" s="292" t="s">
        <v>4</v>
      </c>
      <c r="G23" s="291">
        <v>2</v>
      </c>
      <c r="H23" s="293" t="str">
        <f>Global!H23</f>
        <v>Polonia (Poland)</v>
      </c>
      <c r="I23" s="283" t="str">
        <f t="shared" si="5"/>
        <v>V</v>
      </c>
      <c r="J23" s="284"/>
      <c r="K23" s="285">
        <f>IF(Global!E23="","",Global!E23)</f>
        <v>0</v>
      </c>
      <c r="L23" s="285">
        <f>IF(Global!G23="","",Global!G23)</f>
        <v>0</v>
      </c>
      <c r="M23" s="296" t="str">
        <f t="shared" si="1"/>
        <v>E</v>
      </c>
      <c r="N23" s="287">
        <f t="shared" si="6"/>
        <v>0</v>
      </c>
      <c r="O23" s="166"/>
      <c r="P23" s="166"/>
      <c r="Q23" s="166"/>
      <c r="R23" s="166"/>
      <c r="S23" s="166"/>
    </row>
    <row r="24" spans="1:19" s="158" customFormat="1" ht="30.95" customHeight="1" thickBot="1" x14ac:dyDescent="0.25">
      <c r="A24" s="276">
        <f>Global!A24</f>
        <v>44891</v>
      </c>
      <c r="B24" s="306">
        <f>Global!B24</f>
        <v>0.54166666666666663</v>
      </c>
      <c r="C24" s="289">
        <f>Global!C24</f>
        <v>22</v>
      </c>
      <c r="D24" s="290" t="str">
        <f>Global!D24</f>
        <v>Argentina</v>
      </c>
      <c r="E24" s="291">
        <v>2</v>
      </c>
      <c r="F24" s="292" t="s">
        <v>4</v>
      </c>
      <c r="G24" s="291">
        <v>0</v>
      </c>
      <c r="H24" s="293" t="str">
        <f>Global!H24</f>
        <v>México</v>
      </c>
      <c r="I24" s="283" t="str">
        <f t="shared" si="5"/>
        <v>L</v>
      </c>
      <c r="J24" s="284"/>
      <c r="K24" s="285">
        <f>IF(Global!E24="","",Global!E24)</f>
        <v>2</v>
      </c>
      <c r="L24" s="285">
        <f>IF(Global!G24="","",Global!G24)</f>
        <v>0</v>
      </c>
      <c r="M24" s="296" t="str">
        <f t="shared" si="1"/>
        <v>L</v>
      </c>
      <c r="N24" s="287">
        <f t="shared" si="6"/>
        <v>3</v>
      </c>
      <c r="O24" s="166"/>
      <c r="P24" s="166"/>
      <c r="Q24" s="166"/>
      <c r="R24" s="166"/>
      <c r="S24" s="166"/>
    </row>
    <row r="25" spans="1:19" s="158" customFormat="1" ht="30.95" customHeight="1" thickBot="1" x14ac:dyDescent="0.25">
      <c r="A25" s="276">
        <f>Global!A25</f>
        <v>44891</v>
      </c>
      <c r="B25" s="306">
        <f>Global!B25</f>
        <v>0.29166666666666669</v>
      </c>
      <c r="C25" s="289">
        <f>Global!C25</f>
        <v>23</v>
      </c>
      <c r="D25" s="290" t="str">
        <f>Global!D25</f>
        <v>Polonia (Poland)</v>
      </c>
      <c r="E25" s="291">
        <v>2</v>
      </c>
      <c r="F25" s="292" t="s">
        <v>4</v>
      </c>
      <c r="G25" s="291">
        <v>0</v>
      </c>
      <c r="H25" s="293" t="str">
        <f>Global!H25</f>
        <v>A. Saudita (Saudi A.)</v>
      </c>
      <c r="I25" s="283" t="str">
        <f t="shared" si="5"/>
        <v>L</v>
      </c>
      <c r="J25" s="284"/>
      <c r="K25" s="285">
        <f>IF(Global!E25="","",Global!E25)</f>
        <v>2</v>
      </c>
      <c r="L25" s="285">
        <f>IF(Global!G25="","",Global!G25)</f>
        <v>0</v>
      </c>
      <c r="M25" s="296" t="str">
        <f t="shared" si="1"/>
        <v>L</v>
      </c>
      <c r="N25" s="287">
        <f t="shared" si="6"/>
        <v>3</v>
      </c>
      <c r="O25" s="166"/>
      <c r="P25" s="166"/>
      <c r="Q25" s="166"/>
      <c r="R25" s="166"/>
      <c r="S25" s="166"/>
    </row>
    <row r="26" spans="1:19" s="158" customFormat="1" ht="30.95" customHeight="1" thickBot="1" x14ac:dyDescent="0.25">
      <c r="A26" s="276">
        <f>Global!A26</f>
        <v>44895</v>
      </c>
      <c r="B26" s="306">
        <f>Global!B26</f>
        <v>0.54166666666666663</v>
      </c>
      <c r="C26" s="289">
        <f>Global!C26</f>
        <v>37</v>
      </c>
      <c r="D26" s="290" t="str">
        <f>Global!D26</f>
        <v>Polonia (Poland)</v>
      </c>
      <c r="E26" s="291">
        <v>1</v>
      </c>
      <c r="F26" s="292" t="s">
        <v>4</v>
      </c>
      <c r="G26" s="291">
        <v>3</v>
      </c>
      <c r="H26" s="293" t="str">
        <f>Global!H26</f>
        <v>Argentina</v>
      </c>
      <c r="I26" s="283" t="str">
        <f t="shared" si="5"/>
        <v>V</v>
      </c>
      <c r="J26" s="284"/>
      <c r="K26" s="285">
        <f>IF(Global!E26="","",Global!E26)</f>
        <v>0</v>
      </c>
      <c r="L26" s="285">
        <f>IF(Global!G26="","",Global!G26)</f>
        <v>2</v>
      </c>
      <c r="M26" s="296" t="str">
        <f t="shared" si="1"/>
        <v>V</v>
      </c>
      <c r="N26" s="287">
        <f t="shared" si="6"/>
        <v>2</v>
      </c>
      <c r="O26" s="166"/>
      <c r="P26" s="166"/>
      <c r="Q26" s="166"/>
      <c r="R26" s="166"/>
      <c r="S26" s="166"/>
    </row>
    <row r="27" spans="1:19" s="158" customFormat="1" ht="30.95" customHeight="1" thickBot="1" x14ac:dyDescent="0.25">
      <c r="A27" s="276">
        <f>Global!A27</f>
        <v>44895</v>
      </c>
      <c r="B27" s="306">
        <f>Global!B27</f>
        <v>0.54166666666666663</v>
      </c>
      <c r="C27" s="289">
        <f>Global!C27</f>
        <v>38</v>
      </c>
      <c r="D27" s="290" t="str">
        <f>Global!D27</f>
        <v>A. Saudita (Saudi A.)</v>
      </c>
      <c r="E27" s="291">
        <v>1</v>
      </c>
      <c r="F27" s="292" t="s">
        <v>4</v>
      </c>
      <c r="G27" s="291">
        <v>1</v>
      </c>
      <c r="H27" s="293" t="str">
        <f>Global!H27</f>
        <v>México</v>
      </c>
      <c r="I27" s="283" t="str">
        <f t="shared" si="5"/>
        <v>E</v>
      </c>
      <c r="J27" s="284"/>
      <c r="K27" s="285">
        <f>IF(Global!E27="","",Global!E27)</f>
        <v>1</v>
      </c>
      <c r="L27" s="285">
        <f>IF(Global!G27="","",Global!G27)</f>
        <v>2</v>
      </c>
      <c r="M27" s="296" t="str">
        <f t="shared" si="1"/>
        <v>V</v>
      </c>
      <c r="N27" s="287">
        <f t="shared" si="6"/>
        <v>0</v>
      </c>
      <c r="O27" s="166"/>
      <c r="P27" s="166"/>
      <c r="Q27" s="166"/>
      <c r="R27" s="166"/>
      <c r="S27" s="166"/>
    </row>
    <row r="28" spans="1:19" s="158" customFormat="1" ht="17.25" customHeight="1" thickBot="1" x14ac:dyDescent="0.25">
      <c r="A28" s="297" t="str">
        <f>Global!A28</f>
        <v>GRUPO D (Group D )</v>
      </c>
      <c r="B28" s="298"/>
      <c r="C28" s="299"/>
      <c r="D28" s="298"/>
      <c r="E28" s="300"/>
      <c r="F28" s="298"/>
      <c r="G28" s="300"/>
      <c r="H28" s="298"/>
      <c r="I28" s="301"/>
      <c r="J28" s="117"/>
      <c r="K28" s="302"/>
      <c r="L28" s="302"/>
      <c r="M28" s="303" t="str">
        <f t="shared" si="1"/>
        <v/>
      </c>
      <c r="N28" s="304"/>
      <c r="O28" s="166"/>
      <c r="P28" s="166"/>
      <c r="Q28" s="166"/>
      <c r="R28" s="166"/>
      <c r="S28" s="166"/>
    </row>
    <row r="29" spans="1:19" s="158" customFormat="1" ht="30.95" customHeight="1" thickBot="1" x14ac:dyDescent="0.25">
      <c r="A29" s="276">
        <f>Global!A29</f>
        <v>44887</v>
      </c>
      <c r="B29" s="305">
        <f>Global!B29</f>
        <v>0.54166666666666663</v>
      </c>
      <c r="C29" s="278">
        <f>Global!C29</f>
        <v>7</v>
      </c>
      <c r="D29" s="279" t="str">
        <f>Global!D29</f>
        <v>Francia (France)</v>
      </c>
      <c r="E29" s="280">
        <v>3</v>
      </c>
      <c r="F29" s="281" t="s">
        <v>4</v>
      </c>
      <c r="G29" s="280">
        <v>0</v>
      </c>
      <c r="H29" s="282" t="str">
        <f>Global!H29</f>
        <v>Australia</v>
      </c>
      <c r="I29" s="283" t="str">
        <f t="shared" ref="I29:I34" si="7">IF(OR(E29="",G29=""),"",IF(E29&gt;G29,"L",IF(G29&gt;E29,"V","E")))</f>
        <v>L</v>
      </c>
      <c r="J29" s="284"/>
      <c r="K29" s="285">
        <f>IF(Global!E29="","",Global!E29)</f>
        <v>4</v>
      </c>
      <c r="L29" s="285">
        <f>IF(Global!G29="","",Global!G29)</f>
        <v>1</v>
      </c>
      <c r="M29" s="296" t="str">
        <f t="shared" si="1"/>
        <v>L</v>
      </c>
      <c r="N29" s="287">
        <f t="shared" ref="N29:N34" si="8">IF(M29="","",IF(AND(E29=K29,L29=G29),GPOSPuntosPorMarcador,0)+IF(M29=I29,GPOSPuntosPorGanador,0)+IF(E29-G29=K29-L29,GPOSPuntosPorDiferencia,0))</f>
        <v>2</v>
      </c>
      <c r="O29" s="166"/>
      <c r="P29" s="166"/>
      <c r="Q29" s="166"/>
      <c r="R29" s="166"/>
      <c r="S29" s="166"/>
    </row>
    <row r="30" spans="1:19" s="158" customFormat="1" ht="30.95" customHeight="1" thickBot="1" x14ac:dyDescent="0.25">
      <c r="A30" s="276">
        <f>Global!A30</f>
        <v>44887</v>
      </c>
      <c r="B30" s="306">
        <f>Global!B30</f>
        <v>0.29166666666666669</v>
      </c>
      <c r="C30" s="289">
        <f>Global!C30</f>
        <v>8</v>
      </c>
      <c r="D30" s="290" t="str">
        <f>Global!D30</f>
        <v>Dinamarca (Denmark)</v>
      </c>
      <c r="E30" s="291">
        <v>2</v>
      </c>
      <c r="F30" s="292" t="s">
        <v>4</v>
      </c>
      <c r="G30" s="291">
        <v>0</v>
      </c>
      <c r="H30" s="293" t="str">
        <f>Global!H30</f>
        <v>Túnez (Tunisia)</v>
      </c>
      <c r="I30" s="283" t="str">
        <f t="shared" si="7"/>
        <v>L</v>
      </c>
      <c r="J30" s="284"/>
      <c r="K30" s="285">
        <f>IF(Global!E30="","",Global!E30)</f>
        <v>0</v>
      </c>
      <c r="L30" s="285">
        <f>IF(Global!G30="","",Global!G30)</f>
        <v>0</v>
      </c>
      <c r="M30" s="296" t="str">
        <f t="shared" si="1"/>
        <v>E</v>
      </c>
      <c r="N30" s="287">
        <f t="shared" si="8"/>
        <v>0</v>
      </c>
      <c r="O30" s="166"/>
      <c r="P30" s="166"/>
      <c r="Q30" s="166"/>
      <c r="R30" s="166"/>
      <c r="S30" s="166"/>
    </row>
    <row r="31" spans="1:19" s="158" customFormat="1" ht="30.95" customHeight="1" thickBot="1" x14ac:dyDescent="0.25">
      <c r="A31" s="276">
        <f>Global!A31</f>
        <v>44891</v>
      </c>
      <c r="B31" s="306">
        <f>Global!B31</f>
        <v>0.41666666666666669</v>
      </c>
      <c r="C31" s="289">
        <f>Global!C31</f>
        <v>21</v>
      </c>
      <c r="D31" s="290" t="str">
        <f>Global!D31</f>
        <v>Francia (France)</v>
      </c>
      <c r="E31" s="291">
        <v>1</v>
      </c>
      <c r="F31" s="292" t="s">
        <v>4</v>
      </c>
      <c r="G31" s="291">
        <v>1</v>
      </c>
      <c r="H31" s="293" t="str">
        <f>Global!H31</f>
        <v>Dinamarca (Denmark)</v>
      </c>
      <c r="I31" s="283" t="str">
        <f t="shared" si="7"/>
        <v>E</v>
      </c>
      <c r="J31" s="284"/>
      <c r="K31" s="285">
        <f>IF(Global!E31="","",Global!E31)</f>
        <v>2</v>
      </c>
      <c r="L31" s="285">
        <f>IF(Global!G31="","",Global!G31)</f>
        <v>1</v>
      </c>
      <c r="M31" s="296" t="str">
        <f t="shared" si="1"/>
        <v>L</v>
      </c>
      <c r="N31" s="287">
        <f t="shared" si="8"/>
        <v>0</v>
      </c>
      <c r="O31" s="166"/>
      <c r="P31" s="166"/>
      <c r="Q31" s="166"/>
      <c r="R31" s="166"/>
      <c r="S31" s="166"/>
    </row>
    <row r="32" spans="1:19" s="158" customFormat="1" ht="30.95" customHeight="1" thickBot="1" x14ac:dyDescent="0.25">
      <c r="A32" s="276">
        <f>Global!A32</f>
        <v>44891</v>
      </c>
      <c r="B32" s="306">
        <f>Global!B32</f>
        <v>0.16666666666666666</v>
      </c>
      <c r="C32" s="289">
        <f>Global!C32</f>
        <v>24</v>
      </c>
      <c r="D32" s="290" t="str">
        <f>Global!D32</f>
        <v>Túnez (Tunisia)</v>
      </c>
      <c r="E32" s="291">
        <v>1</v>
      </c>
      <c r="F32" s="292" t="s">
        <v>4</v>
      </c>
      <c r="G32" s="291">
        <v>1</v>
      </c>
      <c r="H32" s="293" t="str">
        <f>Global!H32</f>
        <v>Australia</v>
      </c>
      <c r="I32" s="283" t="str">
        <f t="shared" si="7"/>
        <v>E</v>
      </c>
      <c r="J32" s="284"/>
      <c r="K32" s="285">
        <f>IF(Global!E32="","",Global!E32)</f>
        <v>0</v>
      </c>
      <c r="L32" s="285">
        <f>IF(Global!G32="","",Global!G32)</f>
        <v>1</v>
      </c>
      <c r="M32" s="296" t="str">
        <f t="shared" si="1"/>
        <v>V</v>
      </c>
      <c r="N32" s="287">
        <f t="shared" si="8"/>
        <v>0</v>
      </c>
      <c r="O32" s="166"/>
      <c r="P32" s="166"/>
      <c r="Q32" s="166"/>
      <c r="R32" s="166"/>
      <c r="S32" s="166"/>
    </row>
    <row r="33" spans="1:19" s="158" customFormat="1" ht="30.95" customHeight="1" thickBot="1" x14ac:dyDescent="0.25">
      <c r="A33" s="276">
        <f>Global!A33</f>
        <v>44895</v>
      </c>
      <c r="B33" s="306">
        <f>Global!B33</f>
        <v>0.375</v>
      </c>
      <c r="C33" s="289">
        <f>Global!C33</f>
        <v>39</v>
      </c>
      <c r="D33" s="290" t="str">
        <f>Global!D33</f>
        <v>Túnez (Tunisia)</v>
      </c>
      <c r="E33" s="291">
        <v>0</v>
      </c>
      <c r="F33" s="292" t="s">
        <v>4</v>
      </c>
      <c r="G33" s="291">
        <v>2</v>
      </c>
      <c r="H33" s="293" t="str">
        <f>Global!H33</f>
        <v>Francia (France)</v>
      </c>
      <c r="I33" s="283" t="str">
        <f t="shared" si="7"/>
        <v>V</v>
      </c>
      <c r="J33" s="284"/>
      <c r="K33" s="285">
        <f>IF(Global!E33="","",Global!E33)</f>
        <v>1</v>
      </c>
      <c r="L33" s="285">
        <f>IF(Global!G33="","",Global!G33)</f>
        <v>0</v>
      </c>
      <c r="M33" s="296" t="str">
        <f t="shared" si="1"/>
        <v>L</v>
      </c>
      <c r="N33" s="287">
        <f t="shared" si="8"/>
        <v>0</v>
      </c>
      <c r="O33" s="166"/>
      <c r="P33" s="166"/>
      <c r="Q33" s="166"/>
      <c r="R33" s="166"/>
      <c r="S33" s="166"/>
    </row>
    <row r="34" spans="1:19" s="158" customFormat="1" ht="30.95" customHeight="1" thickBot="1" x14ac:dyDescent="0.25">
      <c r="A34" s="276">
        <f>Global!A34</f>
        <v>44895</v>
      </c>
      <c r="B34" s="306">
        <f>Global!B34</f>
        <v>0.375</v>
      </c>
      <c r="C34" s="289">
        <f>Global!C34</f>
        <v>40</v>
      </c>
      <c r="D34" s="290" t="str">
        <f>Global!D34</f>
        <v>Australia</v>
      </c>
      <c r="E34" s="291">
        <v>1</v>
      </c>
      <c r="F34" s="292" t="s">
        <v>4</v>
      </c>
      <c r="G34" s="291">
        <v>3</v>
      </c>
      <c r="H34" s="293" t="str">
        <f>Global!H34</f>
        <v>Dinamarca (Denmark)</v>
      </c>
      <c r="I34" s="283" t="str">
        <f t="shared" si="7"/>
        <v>V</v>
      </c>
      <c r="J34" s="284"/>
      <c r="K34" s="285">
        <f>IF(Global!E34="","",Global!E34)</f>
        <v>1</v>
      </c>
      <c r="L34" s="285">
        <f>IF(Global!G34="","",Global!G34)</f>
        <v>0</v>
      </c>
      <c r="M34" s="296" t="str">
        <f t="shared" si="1"/>
        <v>L</v>
      </c>
      <c r="N34" s="287">
        <f t="shared" si="8"/>
        <v>0</v>
      </c>
      <c r="O34" s="166"/>
      <c r="P34" s="166"/>
      <c r="Q34" s="166"/>
      <c r="R34" s="166"/>
      <c r="S34" s="166"/>
    </row>
    <row r="35" spans="1:19" s="158" customFormat="1" ht="17.25" customHeight="1" thickBot="1" x14ac:dyDescent="0.25">
      <c r="A35" s="297" t="str">
        <f>Global!A35</f>
        <v>Grupo E  (Group  E)</v>
      </c>
      <c r="B35" s="298"/>
      <c r="C35" s="299"/>
      <c r="D35" s="298"/>
      <c r="E35" s="300"/>
      <c r="F35" s="298"/>
      <c r="G35" s="300"/>
      <c r="H35" s="298"/>
      <c r="I35" s="301"/>
      <c r="J35" s="117"/>
      <c r="K35" s="302"/>
      <c r="L35" s="302"/>
      <c r="M35" s="303" t="str">
        <f t="shared" si="1"/>
        <v/>
      </c>
      <c r="N35" s="304"/>
      <c r="O35" s="166"/>
      <c r="P35" s="166"/>
      <c r="Q35" s="166"/>
      <c r="R35" s="166"/>
      <c r="S35" s="166"/>
    </row>
    <row r="36" spans="1:19" s="158" customFormat="1" ht="30.95" customHeight="1" thickBot="1" x14ac:dyDescent="0.25">
      <c r="A36" s="276">
        <f>Global!A36</f>
        <v>44888</v>
      </c>
      <c r="B36" s="305">
        <f>Global!B36</f>
        <v>0.41666666666666669</v>
      </c>
      <c r="C36" s="278">
        <f>Global!C36</f>
        <v>9</v>
      </c>
      <c r="D36" s="279" t="str">
        <f>Global!D36</f>
        <v>España (Spain)</v>
      </c>
      <c r="E36" s="280">
        <v>2</v>
      </c>
      <c r="F36" s="281" t="s">
        <v>4</v>
      </c>
      <c r="G36" s="280">
        <v>0</v>
      </c>
      <c r="H36" s="282" t="str">
        <f>Global!H36</f>
        <v>Costa Rica</v>
      </c>
      <c r="I36" s="283" t="str">
        <f t="shared" ref="I36:I41" si="9">IF(OR(E36="",G36=""),"",IF(E36&gt;G36,"L",IF(G36&gt;E36,"V","E")))</f>
        <v>L</v>
      </c>
      <c r="J36" s="284"/>
      <c r="K36" s="285">
        <f>IF(Global!E36="","",Global!E36)</f>
        <v>7</v>
      </c>
      <c r="L36" s="285">
        <f>IF(Global!G36="","",Global!G36)</f>
        <v>0</v>
      </c>
      <c r="M36" s="296" t="str">
        <f t="shared" si="1"/>
        <v>L</v>
      </c>
      <c r="N36" s="287">
        <f t="shared" ref="N36:N41" si="10">IF(M36="","",IF(AND(E36=K36,L36=G36),GPOSPuntosPorMarcador,0)+IF(M36=I36,GPOSPuntosPorGanador,0)+IF(E36-G36=K36-L36,GPOSPuntosPorDiferencia,0))</f>
        <v>1</v>
      </c>
      <c r="O36" s="166"/>
      <c r="P36" s="166"/>
      <c r="Q36" s="166"/>
      <c r="R36" s="166"/>
      <c r="S36" s="166"/>
    </row>
    <row r="37" spans="1:19" s="158" customFormat="1" ht="30.95" customHeight="1" thickBot="1" x14ac:dyDescent="0.25">
      <c r="A37" s="276">
        <f>Global!A37</f>
        <v>44888</v>
      </c>
      <c r="B37" s="306">
        <f>Global!B37</f>
        <v>0.29166666666666669</v>
      </c>
      <c r="C37" s="289">
        <f>Global!C37</f>
        <v>10</v>
      </c>
      <c r="D37" s="290" t="str">
        <f>Global!D37</f>
        <v>Alemania (Germany)</v>
      </c>
      <c r="E37" s="291">
        <v>2</v>
      </c>
      <c r="F37" s="292" t="s">
        <v>4</v>
      </c>
      <c r="G37" s="291">
        <v>0</v>
      </c>
      <c r="H37" s="293" t="str">
        <f>Global!H37</f>
        <v>Japón (Japan)</v>
      </c>
      <c r="I37" s="283" t="str">
        <f t="shared" si="9"/>
        <v>L</v>
      </c>
      <c r="J37" s="284"/>
      <c r="K37" s="285">
        <f>IF(Global!E37="","",Global!E37)</f>
        <v>1</v>
      </c>
      <c r="L37" s="285">
        <f>IF(Global!G37="","",Global!G37)</f>
        <v>2</v>
      </c>
      <c r="M37" s="296" t="str">
        <f t="shared" si="1"/>
        <v>V</v>
      </c>
      <c r="N37" s="287">
        <f t="shared" si="10"/>
        <v>0</v>
      </c>
      <c r="O37" s="166"/>
      <c r="P37" s="166"/>
      <c r="Q37" s="166"/>
      <c r="R37" s="166"/>
      <c r="S37" s="166"/>
    </row>
    <row r="38" spans="1:19" s="158" customFormat="1" ht="30.95" customHeight="1" thickBot="1" x14ac:dyDescent="0.25">
      <c r="A38" s="276">
        <f>Global!A38</f>
        <v>44892</v>
      </c>
      <c r="B38" s="306">
        <f>Global!B38</f>
        <v>0.54166666666666663</v>
      </c>
      <c r="C38" s="289">
        <f>Global!C38</f>
        <v>25</v>
      </c>
      <c r="D38" s="290" t="str">
        <f>Global!D38</f>
        <v>España (Spain)</v>
      </c>
      <c r="E38" s="291">
        <v>1</v>
      </c>
      <c r="F38" s="292" t="s">
        <v>4</v>
      </c>
      <c r="G38" s="291">
        <v>2</v>
      </c>
      <c r="H38" s="293" t="str">
        <f>Global!H38</f>
        <v>Alemania (Germany)</v>
      </c>
      <c r="I38" s="283" t="str">
        <f t="shared" si="9"/>
        <v>V</v>
      </c>
      <c r="J38" s="284"/>
      <c r="K38" s="285">
        <f>IF(Global!E38="","",Global!E38)</f>
        <v>1</v>
      </c>
      <c r="L38" s="285">
        <f>IF(Global!G38="","",Global!G38)</f>
        <v>1</v>
      </c>
      <c r="M38" s="296" t="str">
        <f t="shared" si="1"/>
        <v>E</v>
      </c>
      <c r="N38" s="287">
        <f t="shared" si="10"/>
        <v>0</v>
      </c>
      <c r="O38" s="166"/>
      <c r="P38" s="166"/>
      <c r="Q38" s="166"/>
      <c r="R38" s="166"/>
      <c r="S38" s="166"/>
    </row>
    <row r="39" spans="1:19" s="158" customFormat="1" ht="30.95" customHeight="1" thickBot="1" x14ac:dyDescent="0.25">
      <c r="A39" s="276">
        <f>Global!A39</f>
        <v>44892</v>
      </c>
      <c r="B39" s="306">
        <f>Global!B39</f>
        <v>0.16666666666666666</v>
      </c>
      <c r="C39" s="289">
        <f>Global!C39</f>
        <v>26</v>
      </c>
      <c r="D39" s="290" t="str">
        <f>Global!D39</f>
        <v>Japón (Japan)</v>
      </c>
      <c r="E39" s="280">
        <v>1</v>
      </c>
      <c r="F39" s="292" t="s">
        <v>4</v>
      </c>
      <c r="G39" s="280">
        <v>1</v>
      </c>
      <c r="H39" s="293" t="str">
        <f>Global!H39</f>
        <v>Costa Rica</v>
      </c>
      <c r="I39" s="283" t="str">
        <f t="shared" si="9"/>
        <v>E</v>
      </c>
      <c r="J39" s="284"/>
      <c r="K39" s="285">
        <f>IF(Global!E39="","",Global!E39)</f>
        <v>0</v>
      </c>
      <c r="L39" s="285">
        <f>IF(Global!G39="","",Global!G39)</f>
        <v>1</v>
      </c>
      <c r="M39" s="296" t="str">
        <f t="shared" si="1"/>
        <v>V</v>
      </c>
      <c r="N39" s="287">
        <f t="shared" si="10"/>
        <v>0</v>
      </c>
      <c r="O39" s="166"/>
      <c r="P39" s="166"/>
      <c r="Q39" s="166"/>
      <c r="R39" s="166"/>
      <c r="S39" s="166"/>
    </row>
    <row r="40" spans="1:19" s="158" customFormat="1" ht="30.95" customHeight="1" thickBot="1" x14ac:dyDescent="0.25">
      <c r="A40" s="276">
        <f>Global!A40</f>
        <v>44896</v>
      </c>
      <c r="B40" s="306">
        <f>Global!B40</f>
        <v>0.54166666666666663</v>
      </c>
      <c r="C40" s="289">
        <f>Global!C40</f>
        <v>43</v>
      </c>
      <c r="D40" s="290" t="str">
        <f>Global!D40</f>
        <v>Japón (Japan)</v>
      </c>
      <c r="E40" s="307">
        <v>1</v>
      </c>
      <c r="F40" s="292" t="s">
        <v>4</v>
      </c>
      <c r="G40" s="307">
        <v>3</v>
      </c>
      <c r="H40" s="293" t="str">
        <f>Global!H40</f>
        <v>España (Spain)</v>
      </c>
      <c r="I40" s="283" t="str">
        <f t="shared" si="9"/>
        <v>V</v>
      </c>
      <c r="J40" s="284"/>
      <c r="K40" s="285">
        <f>IF(Global!E40="","",Global!E40)</f>
        <v>2</v>
      </c>
      <c r="L40" s="285">
        <f>IF(Global!G40="","",Global!G40)</f>
        <v>1</v>
      </c>
      <c r="M40" s="296" t="str">
        <f t="shared" si="1"/>
        <v>L</v>
      </c>
      <c r="N40" s="287">
        <f t="shared" si="10"/>
        <v>0</v>
      </c>
      <c r="O40" s="166"/>
      <c r="P40" s="166"/>
      <c r="Q40" s="166"/>
      <c r="R40" s="166"/>
      <c r="S40" s="166"/>
    </row>
    <row r="41" spans="1:19" s="158" customFormat="1" ht="30.95" customHeight="1" thickBot="1" x14ac:dyDescent="0.25">
      <c r="A41" s="276">
        <f>Global!A41</f>
        <v>44896</v>
      </c>
      <c r="B41" s="306">
        <f>Global!B41</f>
        <v>0.54166666666666663</v>
      </c>
      <c r="C41" s="289">
        <f>Global!C41</f>
        <v>44</v>
      </c>
      <c r="D41" s="290" t="str">
        <f>Global!D41</f>
        <v>Costa Rica</v>
      </c>
      <c r="E41" s="280">
        <v>0</v>
      </c>
      <c r="F41" s="292" t="s">
        <v>4</v>
      </c>
      <c r="G41" s="280">
        <v>2</v>
      </c>
      <c r="H41" s="293" t="str">
        <f>Global!H41</f>
        <v>Alemania (Germany)</v>
      </c>
      <c r="I41" s="283" t="str">
        <f t="shared" si="9"/>
        <v>V</v>
      </c>
      <c r="J41" s="284"/>
      <c r="K41" s="285">
        <f>IF(Global!E41="","",Global!E41)</f>
        <v>2</v>
      </c>
      <c r="L41" s="285">
        <f>IF(Global!G41="","",Global!G41)</f>
        <v>4</v>
      </c>
      <c r="M41" s="296" t="str">
        <f t="shared" si="1"/>
        <v>V</v>
      </c>
      <c r="N41" s="287">
        <f t="shared" si="10"/>
        <v>2</v>
      </c>
      <c r="O41" s="166"/>
      <c r="P41" s="166"/>
      <c r="Q41" s="166"/>
      <c r="R41" s="166"/>
      <c r="S41" s="166"/>
    </row>
    <row r="42" spans="1:19" s="158" customFormat="1" ht="17.25" customHeight="1" thickBot="1" x14ac:dyDescent="0.25">
      <c r="A42" s="297" t="str">
        <f>Global!A42</f>
        <v>GRUPO F (Group F )</v>
      </c>
      <c r="B42" s="298"/>
      <c r="C42" s="299"/>
      <c r="D42" s="298"/>
      <c r="E42" s="300"/>
      <c r="F42" s="298"/>
      <c r="G42" s="300"/>
      <c r="H42" s="298"/>
      <c r="I42" s="301"/>
      <c r="J42" s="117"/>
      <c r="K42" s="302"/>
      <c r="L42" s="302"/>
      <c r="M42" s="303" t="str">
        <f t="shared" si="1"/>
        <v/>
      </c>
      <c r="N42" s="304"/>
      <c r="O42" s="166"/>
      <c r="P42" s="166"/>
      <c r="Q42" s="166"/>
      <c r="R42" s="166"/>
      <c r="S42" s="166"/>
    </row>
    <row r="43" spans="1:19" s="158" customFormat="1" ht="30.95" customHeight="1" thickBot="1" x14ac:dyDescent="0.25">
      <c r="A43" s="276">
        <f>Global!A43</f>
        <v>44888</v>
      </c>
      <c r="B43" s="305">
        <f>Global!B43</f>
        <v>0.54166666666666663</v>
      </c>
      <c r="C43" s="278">
        <f>Global!C43</f>
        <v>11</v>
      </c>
      <c r="D43" s="279" t="str">
        <f>Global!D43</f>
        <v>Bélgica (Belgium)</v>
      </c>
      <c r="E43" s="280">
        <v>2</v>
      </c>
      <c r="F43" s="281" t="s">
        <v>4</v>
      </c>
      <c r="G43" s="280">
        <v>0</v>
      </c>
      <c r="H43" s="282" t="str">
        <f>Global!H43</f>
        <v>Canada</v>
      </c>
      <c r="I43" s="283" t="str">
        <f t="shared" ref="I43:I48" si="11">IF(OR(E43="",G43=""),"",IF(E43&gt;G43,"L",IF(G43&gt;E43,"V","E")))</f>
        <v>L</v>
      </c>
      <c r="J43" s="284"/>
      <c r="K43" s="285">
        <f>IF(Global!E43="","",Global!E43)</f>
        <v>1</v>
      </c>
      <c r="L43" s="285">
        <f>IF(Global!G43="","",Global!G43)</f>
        <v>0</v>
      </c>
      <c r="M43" s="296" t="str">
        <f t="shared" si="1"/>
        <v>L</v>
      </c>
      <c r="N43" s="287">
        <f t="shared" ref="N43:N48" si="12">IF(M43="","",IF(AND(E43=K43,L43=G43),GPOSPuntosPorMarcador,0)+IF(M43=I43,GPOSPuntosPorGanador,0)+IF(E43-G43=K43-L43,GPOSPuntosPorDiferencia,0))</f>
        <v>1</v>
      </c>
      <c r="O43" s="166"/>
      <c r="P43" s="166"/>
      <c r="Q43" s="166"/>
      <c r="R43" s="166"/>
      <c r="S43" s="166"/>
    </row>
    <row r="44" spans="1:19" s="158" customFormat="1" ht="30.95" customHeight="1" thickBot="1" x14ac:dyDescent="0.25">
      <c r="A44" s="276">
        <f>Global!A44</f>
        <v>44888</v>
      </c>
      <c r="B44" s="306">
        <f>Global!B44</f>
        <v>0.16666666666666666</v>
      </c>
      <c r="C44" s="289">
        <f>Global!C44</f>
        <v>12</v>
      </c>
      <c r="D44" s="290" t="str">
        <f>Global!D44</f>
        <v>Marruecos (Morocco)</v>
      </c>
      <c r="E44" s="291">
        <v>1</v>
      </c>
      <c r="F44" s="292" t="s">
        <v>4</v>
      </c>
      <c r="G44" s="291">
        <v>3</v>
      </c>
      <c r="H44" s="293" t="str">
        <f>Global!H44</f>
        <v>Croacia</v>
      </c>
      <c r="I44" s="283" t="str">
        <f t="shared" si="11"/>
        <v>V</v>
      </c>
      <c r="J44" s="284"/>
      <c r="K44" s="285">
        <f>IF(Global!E44="","",Global!E44)</f>
        <v>0</v>
      </c>
      <c r="L44" s="285">
        <f>IF(Global!G44="","",Global!G44)</f>
        <v>0</v>
      </c>
      <c r="M44" s="296" t="str">
        <f t="shared" si="1"/>
        <v>E</v>
      </c>
      <c r="N44" s="287">
        <f t="shared" si="12"/>
        <v>0</v>
      </c>
      <c r="O44" s="166"/>
      <c r="P44" s="166"/>
      <c r="Q44" s="166"/>
      <c r="R44" s="166"/>
      <c r="S44" s="166"/>
    </row>
    <row r="45" spans="1:19" s="158" customFormat="1" ht="30.95" customHeight="1" thickBot="1" x14ac:dyDescent="0.25">
      <c r="A45" s="276">
        <f>Global!A45</f>
        <v>44892</v>
      </c>
      <c r="B45" s="306">
        <f>Global!B45</f>
        <v>0.29166666666666669</v>
      </c>
      <c r="C45" s="289">
        <f>Global!C45</f>
        <v>27</v>
      </c>
      <c r="D45" s="290" t="str">
        <f>Global!D45</f>
        <v>Bélgica (Belgium)</v>
      </c>
      <c r="E45" s="291">
        <v>3</v>
      </c>
      <c r="F45" s="292" t="s">
        <v>4</v>
      </c>
      <c r="G45" s="291">
        <v>1</v>
      </c>
      <c r="H45" s="293" t="str">
        <f>Global!H45</f>
        <v>Marruecos (Morocco)</v>
      </c>
      <c r="I45" s="283" t="str">
        <f t="shared" si="11"/>
        <v>L</v>
      </c>
      <c r="J45" s="284"/>
      <c r="K45" s="285">
        <f>IF(Global!E45="","",Global!E45)</f>
        <v>0</v>
      </c>
      <c r="L45" s="285">
        <f>IF(Global!G45="","",Global!G45)</f>
        <v>2</v>
      </c>
      <c r="M45" s="296" t="str">
        <f t="shared" si="1"/>
        <v>V</v>
      </c>
      <c r="N45" s="287">
        <f t="shared" si="12"/>
        <v>0</v>
      </c>
      <c r="O45" s="166"/>
      <c r="P45" s="166"/>
      <c r="Q45" s="166"/>
      <c r="R45" s="166"/>
      <c r="S45" s="166"/>
    </row>
    <row r="46" spans="1:19" s="158" customFormat="1" ht="30.95" customHeight="1" thickBot="1" x14ac:dyDescent="0.25">
      <c r="A46" s="276">
        <f>Global!A46</f>
        <v>44892</v>
      </c>
      <c r="B46" s="306">
        <f>Global!B46</f>
        <v>0.41666666666666669</v>
      </c>
      <c r="C46" s="289">
        <f>Global!C46</f>
        <v>28</v>
      </c>
      <c r="D46" s="290" t="str">
        <f>Global!D46</f>
        <v>Croacia</v>
      </c>
      <c r="E46" s="291">
        <v>3</v>
      </c>
      <c r="F46" s="292" t="s">
        <v>4</v>
      </c>
      <c r="G46" s="291">
        <v>1</v>
      </c>
      <c r="H46" s="293" t="str">
        <f>Global!H46</f>
        <v>Canada</v>
      </c>
      <c r="I46" s="283" t="str">
        <f t="shared" si="11"/>
        <v>L</v>
      </c>
      <c r="J46" s="284"/>
      <c r="K46" s="285">
        <f>IF(Global!E46="","",Global!E46)</f>
        <v>4</v>
      </c>
      <c r="L46" s="285">
        <f>IF(Global!G46="","",Global!G46)</f>
        <v>1</v>
      </c>
      <c r="M46" s="296" t="str">
        <f t="shared" si="1"/>
        <v>L</v>
      </c>
      <c r="N46" s="287">
        <f t="shared" si="12"/>
        <v>1</v>
      </c>
      <c r="O46" s="166"/>
      <c r="P46" s="166"/>
      <c r="Q46" s="166"/>
      <c r="R46" s="166"/>
      <c r="S46" s="166"/>
    </row>
    <row r="47" spans="1:19" s="158" customFormat="1" ht="30.95" customHeight="1" thickBot="1" x14ac:dyDescent="0.25">
      <c r="A47" s="276">
        <f>Global!A47</f>
        <v>44896</v>
      </c>
      <c r="B47" s="306">
        <f>Global!B47</f>
        <v>0.375</v>
      </c>
      <c r="C47" s="289">
        <f>Global!C47</f>
        <v>41</v>
      </c>
      <c r="D47" s="290" t="str">
        <f>Global!D47</f>
        <v>Croacia</v>
      </c>
      <c r="E47" s="291">
        <v>1</v>
      </c>
      <c r="F47" s="292" t="s">
        <v>4</v>
      </c>
      <c r="G47" s="291">
        <v>1</v>
      </c>
      <c r="H47" s="293" t="str">
        <f>Global!H47</f>
        <v>Bélgica (Belgium)</v>
      </c>
      <c r="I47" s="283" t="str">
        <f t="shared" si="11"/>
        <v>E</v>
      </c>
      <c r="J47" s="284"/>
      <c r="K47" s="285">
        <f>IF(Global!E47="","",Global!E47)</f>
        <v>0</v>
      </c>
      <c r="L47" s="285">
        <f>IF(Global!G47="","",Global!G47)</f>
        <v>0</v>
      </c>
      <c r="M47" s="296" t="str">
        <f t="shared" si="1"/>
        <v>E</v>
      </c>
      <c r="N47" s="287">
        <f t="shared" si="12"/>
        <v>2</v>
      </c>
      <c r="O47" s="166"/>
      <c r="P47" s="166"/>
      <c r="Q47" s="166"/>
      <c r="R47" s="166"/>
      <c r="S47" s="166"/>
    </row>
    <row r="48" spans="1:19" s="158" customFormat="1" ht="30.95" customHeight="1" thickBot="1" x14ac:dyDescent="0.25">
      <c r="A48" s="276">
        <f>Global!A48</f>
        <v>44896</v>
      </c>
      <c r="B48" s="306">
        <f>Global!B48</f>
        <v>0.375</v>
      </c>
      <c r="C48" s="289">
        <f>Global!C48</f>
        <v>42</v>
      </c>
      <c r="D48" s="308" t="str">
        <f>Global!D48</f>
        <v>Canada</v>
      </c>
      <c r="E48" s="291">
        <v>2</v>
      </c>
      <c r="F48" s="309" t="s">
        <v>4</v>
      </c>
      <c r="G48" s="291">
        <v>1</v>
      </c>
      <c r="H48" s="310" t="str">
        <f>Global!H48</f>
        <v>Marruecos (Morocco)</v>
      </c>
      <c r="I48" s="283" t="str">
        <f t="shared" si="11"/>
        <v>L</v>
      </c>
      <c r="J48" s="311"/>
      <c r="K48" s="285">
        <f>IF(Global!E48="","",Global!E48)</f>
        <v>1</v>
      </c>
      <c r="L48" s="285">
        <f>IF(Global!G48="","",Global!G48)</f>
        <v>2</v>
      </c>
      <c r="M48" s="286" t="str">
        <f t="shared" si="1"/>
        <v>V</v>
      </c>
      <c r="N48" s="287">
        <f t="shared" si="12"/>
        <v>0</v>
      </c>
      <c r="O48" s="166"/>
      <c r="P48" s="166"/>
      <c r="Q48" s="166"/>
      <c r="R48" s="166"/>
      <c r="S48" s="166"/>
    </row>
    <row r="49" spans="1:19" s="158" customFormat="1" ht="17.25" customHeight="1" thickBot="1" x14ac:dyDescent="0.25">
      <c r="A49" s="297" t="str">
        <f>Global!A49</f>
        <v>GRUPO G (Group  G)</v>
      </c>
      <c r="B49" s="298"/>
      <c r="C49" s="299"/>
      <c r="D49" s="298"/>
      <c r="E49" s="300"/>
      <c r="F49" s="298"/>
      <c r="G49" s="300"/>
      <c r="H49" s="298"/>
      <c r="I49" s="301"/>
      <c r="J49" s="117"/>
      <c r="K49" s="302"/>
      <c r="L49" s="302"/>
      <c r="M49" s="303" t="str">
        <f t="shared" si="1"/>
        <v/>
      </c>
      <c r="N49" s="304"/>
      <c r="O49" s="166"/>
      <c r="P49" s="166"/>
      <c r="Q49" s="166"/>
      <c r="R49" s="166"/>
      <c r="S49" s="166"/>
    </row>
    <row r="50" spans="1:19" s="158" customFormat="1" ht="30.95" customHeight="1" thickBot="1" x14ac:dyDescent="0.25">
      <c r="A50" s="276">
        <f>Global!A50</f>
        <v>44889</v>
      </c>
      <c r="B50" s="305">
        <f>Global!B50</f>
        <v>0.54166666666666663</v>
      </c>
      <c r="C50" s="278">
        <f>Global!C50</f>
        <v>13</v>
      </c>
      <c r="D50" s="279" t="str">
        <f>Global!D50</f>
        <v>Brasil (Brazil)</v>
      </c>
      <c r="E50" s="280">
        <v>2</v>
      </c>
      <c r="F50" s="281" t="s">
        <v>4</v>
      </c>
      <c r="G50" s="280">
        <v>1</v>
      </c>
      <c r="H50" s="282" t="str">
        <f>Global!H50</f>
        <v>Serbia</v>
      </c>
      <c r="I50" s="283" t="str">
        <f t="shared" ref="I50:I55" si="13">IF(OR(E50="",G50=""),"",IF(E50&gt;G50,"L",IF(G50&gt;E50,"V","E")))</f>
        <v>L</v>
      </c>
      <c r="J50" s="284"/>
      <c r="K50" s="285">
        <f>IF(Global!E50="","",Global!E50)</f>
        <v>2</v>
      </c>
      <c r="L50" s="285">
        <f>IF(Global!G50="","",Global!G50)</f>
        <v>0</v>
      </c>
      <c r="M50" s="296" t="str">
        <f t="shared" si="1"/>
        <v>L</v>
      </c>
      <c r="N50" s="287">
        <f t="shared" ref="N50:N55" si="14">IF(M50="","",IF(AND(E50=K50,L50=G50),GPOSPuntosPorMarcador,0)+IF(M50=I50,GPOSPuntosPorGanador,0)+IF(E50-G50=K50-L50,GPOSPuntosPorDiferencia,0))</f>
        <v>1</v>
      </c>
      <c r="O50" s="166"/>
      <c r="P50" s="166"/>
      <c r="Q50" s="166"/>
      <c r="R50" s="166"/>
      <c r="S50" s="166"/>
    </row>
    <row r="51" spans="1:19" s="158" customFormat="1" ht="30.95" customHeight="1" thickBot="1" x14ac:dyDescent="0.25">
      <c r="A51" s="276">
        <f>Global!A51</f>
        <v>44889</v>
      </c>
      <c r="B51" s="306">
        <f>Global!B51</f>
        <v>0.16666666666666666</v>
      </c>
      <c r="C51" s="289">
        <f>Global!C51</f>
        <v>14</v>
      </c>
      <c r="D51" s="290" t="str">
        <f>Global!D51</f>
        <v>Suiza (Switzerland)</v>
      </c>
      <c r="E51" s="291">
        <v>2</v>
      </c>
      <c r="F51" s="292" t="s">
        <v>4</v>
      </c>
      <c r="G51" s="291">
        <v>1</v>
      </c>
      <c r="H51" s="293" t="str">
        <f>Global!H51</f>
        <v>Camerún (Cameroon)</v>
      </c>
      <c r="I51" s="283" t="str">
        <f t="shared" si="13"/>
        <v>L</v>
      </c>
      <c r="J51" s="284"/>
      <c r="K51" s="285">
        <f>IF(Global!E51="","",Global!E51)</f>
        <v>1</v>
      </c>
      <c r="L51" s="285">
        <f>IF(Global!G51="","",Global!G51)</f>
        <v>0</v>
      </c>
      <c r="M51" s="296" t="str">
        <f t="shared" si="1"/>
        <v>L</v>
      </c>
      <c r="N51" s="287">
        <f t="shared" si="14"/>
        <v>2</v>
      </c>
      <c r="O51" s="166"/>
      <c r="P51" s="166"/>
      <c r="Q51" s="166"/>
      <c r="R51" s="166"/>
      <c r="S51" s="166"/>
    </row>
    <row r="52" spans="1:19" s="158" customFormat="1" ht="30.95" customHeight="1" thickBot="1" x14ac:dyDescent="0.25">
      <c r="A52" s="276">
        <f>Global!A52</f>
        <v>44893</v>
      </c>
      <c r="B52" s="306">
        <f>Global!B52</f>
        <v>0.41666666666666669</v>
      </c>
      <c r="C52" s="289">
        <f>Global!C52</f>
        <v>29</v>
      </c>
      <c r="D52" s="290" t="str">
        <f>Global!D52</f>
        <v>Brasil (Brazil)</v>
      </c>
      <c r="E52" s="291">
        <v>2</v>
      </c>
      <c r="F52" s="292" t="s">
        <v>4</v>
      </c>
      <c r="G52" s="291">
        <v>1</v>
      </c>
      <c r="H52" s="293" t="str">
        <f>Global!H52</f>
        <v>Suiza (Switzerland)</v>
      </c>
      <c r="I52" s="283" t="str">
        <f t="shared" si="13"/>
        <v>L</v>
      </c>
      <c r="J52" s="284"/>
      <c r="K52" s="285">
        <f>IF(Global!E52="","",Global!E52)</f>
        <v>1</v>
      </c>
      <c r="L52" s="285">
        <f>IF(Global!G52="","",Global!G52)</f>
        <v>0</v>
      </c>
      <c r="M52" s="296" t="str">
        <f t="shared" si="1"/>
        <v>L</v>
      </c>
      <c r="N52" s="287">
        <f t="shared" si="14"/>
        <v>2</v>
      </c>
      <c r="O52" s="166"/>
      <c r="P52" s="166"/>
      <c r="Q52" s="166"/>
      <c r="R52" s="166"/>
      <c r="S52" s="166"/>
    </row>
    <row r="53" spans="1:19" s="158" customFormat="1" ht="30.95" customHeight="1" thickBot="1" x14ac:dyDescent="0.25">
      <c r="A53" s="276">
        <f>Global!A53</f>
        <v>44893</v>
      </c>
      <c r="B53" s="306">
        <f>Global!B53</f>
        <v>0.16666666666666666</v>
      </c>
      <c r="C53" s="289">
        <f>Global!C53</f>
        <v>30</v>
      </c>
      <c r="D53" s="290" t="str">
        <f>Global!D53</f>
        <v>Camerún (Cameroon)</v>
      </c>
      <c r="E53" s="291">
        <v>1</v>
      </c>
      <c r="F53" s="292" t="s">
        <v>4</v>
      </c>
      <c r="G53" s="291">
        <v>1</v>
      </c>
      <c r="H53" s="293" t="str">
        <f>Global!H53</f>
        <v>Serbia</v>
      </c>
      <c r="I53" s="283" t="str">
        <f t="shared" si="13"/>
        <v>E</v>
      </c>
      <c r="J53" s="284"/>
      <c r="K53" s="285">
        <f>IF(Global!E53="","",Global!E53)</f>
        <v>3</v>
      </c>
      <c r="L53" s="285">
        <f>IF(Global!G53="","",Global!G53)</f>
        <v>3</v>
      </c>
      <c r="M53" s="296" t="str">
        <f t="shared" si="1"/>
        <v>E</v>
      </c>
      <c r="N53" s="287">
        <f t="shared" si="14"/>
        <v>2</v>
      </c>
      <c r="O53" s="166"/>
      <c r="P53" s="166"/>
      <c r="Q53" s="166"/>
      <c r="R53" s="166"/>
      <c r="S53" s="166"/>
    </row>
    <row r="54" spans="1:19" s="158" customFormat="1" ht="30.95" customHeight="1" thickBot="1" x14ac:dyDescent="0.25">
      <c r="A54" s="276">
        <f>Global!A54</f>
        <v>44897</v>
      </c>
      <c r="B54" s="306">
        <f>Global!B54</f>
        <v>0.54166666666666663</v>
      </c>
      <c r="C54" s="289">
        <f>Global!C54</f>
        <v>45</v>
      </c>
      <c r="D54" s="290" t="str">
        <f>Global!D54</f>
        <v>Camerún (Cameroon)</v>
      </c>
      <c r="E54" s="291">
        <v>0</v>
      </c>
      <c r="F54" s="292" t="s">
        <v>4</v>
      </c>
      <c r="G54" s="291">
        <v>2</v>
      </c>
      <c r="H54" s="293" t="str">
        <f>Global!H54</f>
        <v>Brasil (Brazil)</v>
      </c>
      <c r="I54" s="283" t="str">
        <f t="shared" si="13"/>
        <v>V</v>
      </c>
      <c r="J54" s="284"/>
      <c r="K54" s="285">
        <f>IF(Global!E54="","",Global!E54)</f>
        <v>1</v>
      </c>
      <c r="L54" s="285">
        <f>IF(Global!G54="","",Global!G54)</f>
        <v>0</v>
      </c>
      <c r="M54" s="296" t="str">
        <f t="shared" si="1"/>
        <v>L</v>
      </c>
      <c r="N54" s="287">
        <f t="shared" si="14"/>
        <v>0</v>
      </c>
      <c r="O54" s="166"/>
      <c r="P54" s="166"/>
      <c r="Q54" s="166"/>
      <c r="R54" s="166"/>
      <c r="S54" s="166"/>
    </row>
    <row r="55" spans="1:19" s="158" customFormat="1" ht="30.95" customHeight="1" thickBot="1" x14ac:dyDescent="0.25">
      <c r="A55" s="276">
        <f>Global!A55</f>
        <v>44897</v>
      </c>
      <c r="B55" s="306">
        <f>Global!B55</f>
        <v>0.54166666666666663</v>
      </c>
      <c r="C55" s="289">
        <f>Global!C55</f>
        <v>46</v>
      </c>
      <c r="D55" s="290" t="str">
        <f>Global!D55</f>
        <v>Serbia</v>
      </c>
      <c r="E55" s="291">
        <v>1</v>
      </c>
      <c r="F55" s="292" t="s">
        <v>4</v>
      </c>
      <c r="G55" s="291">
        <v>1</v>
      </c>
      <c r="H55" s="293" t="str">
        <f>Global!H55</f>
        <v>Suiza (Switzerland)</v>
      </c>
      <c r="I55" s="283" t="str">
        <f t="shared" si="13"/>
        <v>E</v>
      </c>
      <c r="J55" s="284"/>
      <c r="K55" s="285">
        <f>IF(Global!E55="","",Global!E55)</f>
        <v>2</v>
      </c>
      <c r="L55" s="285">
        <f>IF(Global!G55="","",Global!G55)</f>
        <v>3</v>
      </c>
      <c r="M55" s="296" t="str">
        <f t="shared" si="1"/>
        <v>V</v>
      </c>
      <c r="N55" s="287">
        <f t="shared" si="14"/>
        <v>0</v>
      </c>
      <c r="O55" s="166"/>
      <c r="P55" s="166"/>
      <c r="Q55" s="166"/>
      <c r="R55" s="166"/>
      <c r="S55" s="166"/>
    </row>
    <row r="56" spans="1:19" s="158" customFormat="1" ht="17.25" customHeight="1" thickBot="1" x14ac:dyDescent="0.25">
      <c r="A56" s="297" t="str">
        <f>Global!A56</f>
        <v>GRUPO H (Group H)</v>
      </c>
      <c r="B56" s="298"/>
      <c r="C56" s="299"/>
      <c r="D56" s="298"/>
      <c r="E56" s="300"/>
      <c r="F56" s="298"/>
      <c r="G56" s="300"/>
      <c r="H56" s="298"/>
      <c r="I56" s="301"/>
      <c r="J56" s="117"/>
      <c r="K56" s="302"/>
      <c r="L56" s="302"/>
      <c r="M56" s="303" t="str">
        <f t="shared" si="1"/>
        <v/>
      </c>
      <c r="N56" s="304"/>
      <c r="O56" s="166"/>
      <c r="P56" s="166"/>
      <c r="Q56" s="166"/>
      <c r="R56" s="166"/>
      <c r="S56" s="166"/>
    </row>
    <row r="57" spans="1:19" s="158" customFormat="1" ht="30.95" customHeight="1" thickBot="1" x14ac:dyDescent="0.25">
      <c r="A57" s="276">
        <f>Global!A57</f>
        <v>44889</v>
      </c>
      <c r="B57" s="305">
        <f>Global!B57</f>
        <v>0.41666666666666669</v>
      </c>
      <c r="C57" s="278">
        <f>Global!C57</f>
        <v>15</v>
      </c>
      <c r="D57" s="279" t="str">
        <f>Global!D57</f>
        <v>Portugal</v>
      </c>
      <c r="E57" s="280">
        <v>2</v>
      </c>
      <c r="F57" s="281" t="s">
        <v>4</v>
      </c>
      <c r="G57" s="280">
        <v>0</v>
      </c>
      <c r="H57" s="282" t="str">
        <f>Global!H57</f>
        <v>Ghana</v>
      </c>
      <c r="I57" s="283" t="str">
        <f t="shared" ref="I57:I62" si="15">IF(OR(E57="",G57=""),"",IF(E57&gt;G57,"L",IF(G57&gt;E57,"V","E")))</f>
        <v>L</v>
      </c>
      <c r="J57" s="284"/>
      <c r="K57" s="285">
        <f>IF(Global!E57="","",Global!E57)</f>
        <v>3</v>
      </c>
      <c r="L57" s="285">
        <f>IF(Global!G57="","",Global!G57)</f>
        <v>2</v>
      </c>
      <c r="M57" s="296" t="str">
        <f t="shared" si="1"/>
        <v>L</v>
      </c>
      <c r="N57" s="287">
        <f t="shared" ref="N57:N62" si="16">IF(M57="","",IF(AND(E57=K57,L57=G57),GPOSPuntosPorMarcador,0)+IF(M57=I57,GPOSPuntosPorGanador,0)+IF(E57-G57=K57-L57,GPOSPuntosPorDiferencia,0))</f>
        <v>1</v>
      </c>
      <c r="O57" s="166"/>
      <c r="P57" s="166"/>
      <c r="Q57" s="166"/>
      <c r="R57" s="166"/>
      <c r="S57" s="166"/>
    </row>
    <row r="58" spans="1:19" s="158" customFormat="1" ht="30.95" customHeight="1" thickBot="1" x14ac:dyDescent="0.25">
      <c r="A58" s="276">
        <f>Global!A58</f>
        <v>44889</v>
      </c>
      <c r="B58" s="306">
        <f>Global!B58</f>
        <v>0.29166666666666669</v>
      </c>
      <c r="C58" s="289">
        <f>Global!C58</f>
        <v>16</v>
      </c>
      <c r="D58" s="290" t="str">
        <f>Global!D58</f>
        <v>Uruguay</v>
      </c>
      <c r="E58" s="280">
        <v>1</v>
      </c>
      <c r="F58" s="292" t="s">
        <v>4</v>
      </c>
      <c r="G58" s="291">
        <v>0</v>
      </c>
      <c r="H58" s="293" t="str">
        <f>Global!H58</f>
        <v>Corea del Sur (S. Korea)</v>
      </c>
      <c r="I58" s="283" t="str">
        <f t="shared" si="15"/>
        <v>L</v>
      </c>
      <c r="J58" s="284"/>
      <c r="K58" s="285">
        <f>IF(Global!E58="","",Global!E58)</f>
        <v>0</v>
      </c>
      <c r="L58" s="285">
        <f>IF(Global!G58="","",Global!G58)</f>
        <v>0</v>
      </c>
      <c r="M58" s="296" t="str">
        <f t="shared" si="1"/>
        <v>E</v>
      </c>
      <c r="N58" s="287">
        <f t="shared" si="16"/>
        <v>0</v>
      </c>
      <c r="O58" s="166"/>
      <c r="P58" s="166"/>
      <c r="Q58" s="166"/>
      <c r="R58" s="166"/>
      <c r="S58" s="166"/>
    </row>
    <row r="59" spans="1:19" s="158" customFormat="1" ht="30.95" customHeight="1" thickBot="1" x14ac:dyDescent="0.25">
      <c r="A59" s="276">
        <f>Global!A59</f>
        <v>44893</v>
      </c>
      <c r="B59" s="306">
        <f>Global!B59</f>
        <v>0.54166666666666663</v>
      </c>
      <c r="C59" s="289">
        <f>Global!C59</f>
        <v>31</v>
      </c>
      <c r="D59" s="290" t="str">
        <f>Global!D59</f>
        <v>Portugal</v>
      </c>
      <c r="E59" s="291">
        <v>1</v>
      </c>
      <c r="F59" s="292" t="s">
        <v>4</v>
      </c>
      <c r="G59" s="291">
        <v>1</v>
      </c>
      <c r="H59" s="293" t="str">
        <f>Global!H59</f>
        <v>Uruguay</v>
      </c>
      <c r="I59" s="283" t="str">
        <f t="shared" si="15"/>
        <v>E</v>
      </c>
      <c r="J59" s="284"/>
      <c r="K59" s="285">
        <f>IF(Global!E59="","",Global!E59)</f>
        <v>2</v>
      </c>
      <c r="L59" s="285">
        <f>IF(Global!G59="","",Global!G59)</f>
        <v>0</v>
      </c>
      <c r="M59" s="296" t="str">
        <f t="shared" si="1"/>
        <v>L</v>
      </c>
      <c r="N59" s="287">
        <f t="shared" si="16"/>
        <v>0</v>
      </c>
      <c r="O59" s="166"/>
      <c r="P59" s="166"/>
      <c r="Q59" s="166"/>
      <c r="R59" s="166"/>
      <c r="S59" s="166"/>
    </row>
    <row r="60" spans="1:19" s="158" customFormat="1" ht="30.95" customHeight="1" thickBot="1" x14ac:dyDescent="0.25">
      <c r="A60" s="276">
        <f>Global!A60</f>
        <v>44893</v>
      </c>
      <c r="B60" s="306">
        <f>Global!B60</f>
        <v>0.29166666666666669</v>
      </c>
      <c r="C60" s="289">
        <f>Global!C60</f>
        <v>32</v>
      </c>
      <c r="D60" s="290" t="str">
        <f>Global!D60</f>
        <v>Corea del Sur (S. Korea)</v>
      </c>
      <c r="E60" s="280">
        <v>1</v>
      </c>
      <c r="F60" s="292" t="s">
        <v>4</v>
      </c>
      <c r="G60" s="291">
        <v>1</v>
      </c>
      <c r="H60" s="293" t="str">
        <f>Global!H60</f>
        <v>Ghana</v>
      </c>
      <c r="I60" s="283" t="str">
        <f t="shared" si="15"/>
        <v>E</v>
      </c>
      <c r="J60" s="284"/>
      <c r="K60" s="285">
        <f>IF(Global!E60="","",Global!E60)</f>
        <v>2</v>
      </c>
      <c r="L60" s="285">
        <f>IF(Global!G60="","",Global!G60)</f>
        <v>3</v>
      </c>
      <c r="M60" s="296" t="str">
        <f t="shared" si="1"/>
        <v>V</v>
      </c>
      <c r="N60" s="287">
        <f t="shared" si="16"/>
        <v>0</v>
      </c>
      <c r="O60" s="166"/>
      <c r="P60" s="166"/>
      <c r="Q60" s="166"/>
      <c r="R60" s="166"/>
      <c r="S60" s="166"/>
    </row>
    <row r="61" spans="1:19" s="158" customFormat="1" ht="30.95" customHeight="1" thickBot="1" x14ac:dyDescent="0.25">
      <c r="A61" s="276">
        <f>Global!A61</f>
        <v>44897</v>
      </c>
      <c r="B61" s="306">
        <f>Global!B61</f>
        <v>0.375</v>
      </c>
      <c r="C61" s="289">
        <f>Global!C61</f>
        <v>47</v>
      </c>
      <c r="D61" s="290" t="str">
        <f>Global!D61</f>
        <v>Corea del Sur (S. Korea)</v>
      </c>
      <c r="E61" s="291">
        <v>0</v>
      </c>
      <c r="F61" s="292" t="s">
        <v>4</v>
      </c>
      <c r="G61" s="291">
        <v>2</v>
      </c>
      <c r="H61" s="293" t="str">
        <f>Global!H61</f>
        <v>Portugal</v>
      </c>
      <c r="I61" s="283" t="str">
        <f t="shared" si="15"/>
        <v>V</v>
      </c>
      <c r="J61" s="284"/>
      <c r="K61" s="285">
        <f>IF(Global!E61="","",Global!E61)</f>
        <v>2</v>
      </c>
      <c r="L61" s="285">
        <f>IF(Global!G61="","",Global!G61)</f>
        <v>1</v>
      </c>
      <c r="M61" s="296" t="str">
        <f t="shared" si="1"/>
        <v>L</v>
      </c>
      <c r="N61" s="287">
        <f t="shared" si="16"/>
        <v>0</v>
      </c>
      <c r="O61" s="166"/>
      <c r="P61" s="166"/>
      <c r="Q61" s="166"/>
      <c r="R61" s="166"/>
      <c r="S61" s="166"/>
    </row>
    <row r="62" spans="1:19" s="158" customFormat="1" ht="30.95" customHeight="1" thickBot="1" x14ac:dyDescent="0.25">
      <c r="A62" s="276">
        <f>Global!A62</f>
        <v>44897</v>
      </c>
      <c r="B62" s="306">
        <f>Global!B62</f>
        <v>0.375</v>
      </c>
      <c r="C62" s="289">
        <f>Global!C62</f>
        <v>48</v>
      </c>
      <c r="D62" s="290" t="str">
        <f>Global!D62</f>
        <v>Ghana</v>
      </c>
      <c r="E62" s="291">
        <v>0</v>
      </c>
      <c r="F62" s="292" t="s">
        <v>4</v>
      </c>
      <c r="G62" s="291">
        <v>1</v>
      </c>
      <c r="H62" s="293" t="str">
        <f>Global!H62</f>
        <v>Uruguay</v>
      </c>
      <c r="I62" s="283" t="str">
        <f t="shared" si="15"/>
        <v>V</v>
      </c>
      <c r="J62" s="284"/>
      <c r="K62" s="285">
        <f>IF(Global!E62="","",Global!E62)</f>
        <v>0</v>
      </c>
      <c r="L62" s="285">
        <f>IF(Global!G62="","",Global!G62)</f>
        <v>2</v>
      </c>
      <c r="M62" s="296" t="str">
        <f t="shared" si="1"/>
        <v>V</v>
      </c>
      <c r="N62" s="287">
        <f t="shared" si="16"/>
        <v>1</v>
      </c>
      <c r="O62" s="166"/>
      <c r="P62" s="166"/>
      <c r="Q62" s="166"/>
      <c r="R62" s="166"/>
      <c r="S62" s="166"/>
    </row>
    <row r="63" spans="1:19" s="158" customFormat="1" ht="17.25" customHeight="1" thickBot="1" x14ac:dyDescent="0.25">
      <c r="A63" s="297" t="str">
        <f>Global!A63</f>
        <v>OCTAVOS DE FINAL (Round of 16)</v>
      </c>
      <c r="B63" s="312"/>
      <c r="C63" s="313"/>
      <c r="D63" s="298"/>
      <c r="E63" s="300"/>
      <c r="F63" s="298"/>
      <c r="G63" s="300"/>
      <c r="H63" s="298"/>
      <c r="I63" s="301"/>
      <c r="J63" s="117"/>
      <c r="K63" s="302"/>
      <c r="L63" s="302"/>
      <c r="M63" s="303" t="str">
        <f t="shared" si="1"/>
        <v/>
      </c>
      <c r="N63" s="304"/>
      <c r="O63" s="166"/>
      <c r="P63" s="166"/>
      <c r="Q63" s="166"/>
      <c r="R63" s="166"/>
      <c r="S63" s="166"/>
    </row>
    <row r="64" spans="1:19" s="158" customFormat="1" ht="30.95" customHeight="1" thickBot="1" x14ac:dyDescent="0.25">
      <c r="A64" s="276">
        <f>Global!A64</f>
        <v>44898</v>
      </c>
      <c r="B64" s="305">
        <f>Global!B64</f>
        <v>0.375</v>
      </c>
      <c r="C64" s="278">
        <f>Global!C64</f>
        <v>49</v>
      </c>
      <c r="D64" s="281" t="str">
        <f>Global!D64</f>
        <v>Holanda (Holland)</v>
      </c>
      <c r="E64" s="280">
        <v>2</v>
      </c>
      <c r="F64" s="281" t="s">
        <v>4</v>
      </c>
      <c r="G64" s="280">
        <v>1</v>
      </c>
      <c r="H64" s="314" t="str">
        <f>Global!H64</f>
        <v>Estados Unidos (USA)</v>
      </c>
      <c r="I64" s="283" t="str">
        <f t="shared" ref="I64:I71" si="17">IF(OR(E64="",G64=""),"",IF(E64&gt;G64,"L",IF(G64&gt;E64,"V","E")))</f>
        <v>L</v>
      </c>
      <c r="J64" s="284"/>
      <c r="K64" s="285">
        <f>IF(Global!E64="","",Global!E64)</f>
        <v>3</v>
      </c>
      <c r="L64" s="285">
        <f>IF(Global!G64="","",Global!G64)</f>
        <v>1</v>
      </c>
      <c r="M64" s="296" t="str">
        <f t="shared" si="1"/>
        <v>L</v>
      </c>
      <c r="N64" s="287">
        <f t="shared" ref="N64:N71" si="18">IF(M64="","",IF(AND(E64=K64,L64=G64),OCTPuntosPorMarcador,0)+IF(M64=I64,OCTPuntosPorGanador,0)+IF(E64-G64=K64-L64,OCTPuntosPorDiferencia,0))</f>
        <v>3</v>
      </c>
      <c r="O64" s="166"/>
      <c r="P64" s="166"/>
      <c r="Q64" s="166"/>
      <c r="R64" s="166"/>
      <c r="S64" s="166"/>
    </row>
    <row r="65" spans="1:19" s="158" customFormat="1" ht="30.95" customHeight="1" thickBot="1" x14ac:dyDescent="0.25">
      <c r="A65" s="276">
        <f>Global!A65</f>
        <v>44898</v>
      </c>
      <c r="B65" s="306">
        <f>Global!B65</f>
        <v>0.54166666666666663</v>
      </c>
      <c r="C65" s="289">
        <f>Global!C65</f>
        <v>50</v>
      </c>
      <c r="D65" s="292" t="str">
        <f>Global!D65</f>
        <v>Argentina</v>
      </c>
      <c r="E65" s="291">
        <v>3</v>
      </c>
      <c r="F65" s="292" t="s">
        <v>4</v>
      </c>
      <c r="G65" s="291">
        <v>1</v>
      </c>
      <c r="H65" s="315" t="str">
        <f>Global!H65</f>
        <v>Australia</v>
      </c>
      <c r="I65" s="283" t="str">
        <f t="shared" si="17"/>
        <v>L</v>
      </c>
      <c r="J65" s="284"/>
      <c r="K65" s="285">
        <f>IF(Global!E65="","",Global!E65)</f>
        <v>2</v>
      </c>
      <c r="L65" s="285">
        <f>IF(Global!G65="","",Global!G65)</f>
        <v>1</v>
      </c>
      <c r="M65" s="296" t="str">
        <f t="shared" si="1"/>
        <v>L</v>
      </c>
      <c r="N65" s="287">
        <f t="shared" si="18"/>
        <v>3</v>
      </c>
      <c r="O65" s="166"/>
      <c r="P65" s="166"/>
      <c r="Q65" s="166"/>
      <c r="R65" s="166"/>
      <c r="S65" s="166"/>
    </row>
    <row r="66" spans="1:19" s="158" customFormat="1" ht="30.95" customHeight="1" thickBot="1" x14ac:dyDescent="0.25">
      <c r="A66" s="276">
        <f>Global!A66</f>
        <v>44899</v>
      </c>
      <c r="B66" s="306">
        <f>Global!B66</f>
        <v>0.375</v>
      </c>
      <c r="C66" s="289">
        <f>Global!C66</f>
        <v>51</v>
      </c>
      <c r="D66" s="292" t="str">
        <f>Global!D66</f>
        <v>Francia (France)</v>
      </c>
      <c r="E66" s="291">
        <v>2</v>
      </c>
      <c r="F66" s="292" t="s">
        <v>4</v>
      </c>
      <c r="G66" s="291">
        <v>0</v>
      </c>
      <c r="H66" s="315" t="str">
        <f>Global!H66</f>
        <v>Polonia (Poland)</v>
      </c>
      <c r="I66" s="283" t="str">
        <f t="shared" si="17"/>
        <v>L</v>
      </c>
      <c r="J66" s="284"/>
      <c r="K66" s="285">
        <f>IF(Global!E66="","",Global!E66)</f>
        <v>3</v>
      </c>
      <c r="L66" s="285">
        <f>IF(Global!G66="","",Global!G66)</f>
        <v>1</v>
      </c>
      <c r="M66" s="296" t="str">
        <f t="shared" si="1"/>
        <v>L</v>
      </c>
      <c r="N66" s="287">
        <f t="shared" si="18"/>
        <v>4</v>
      </c>
      <c r="O66" s="166"/>
      <c r="P66" s="166"/>
      <c r="Q66" s="166"/>
      <c r="R66" s="166"/>
      <c r="S66" s="166"/>
    </row>
    <row r="67" spans="1:19" s="158" customFormat="1" ht="30.95" customHeight="1" thickBot="1" x14ac:dyDescent="0.25">
      <c r="A67" s="276">
        <f>Global!A67</f>
        <v>44899</v>
      </c>
      <c r="B67" s="306">
        <f>Global!B67</f>
        <v>0.54166666666666663</v>
      </c>
      <c r="C67" s="289">
        <f>Global!C67</f>
        <v>52</v>
      </c>
      <c r="D67" s="292" t="str">
        <f>Global!D67</f>
        <v>Inglaterra (England)</v>
      </c>
      <c r="E67" s="291">
        <v>3</v>
      </c>
      <c r="F67" s="292" t="s">
        <v>4</v>
      </c>
      <c r="G67" s="291">
        <v>0</v>
      </c>
      <c r="H67" s="315" t="str">
        <f>Global!H67</f>
        <v>Senegal</v>
      </c>
      <c r="I67" s="283" t="str">
        <f t="shared" si="17"/>
        <v>L</v>
      </c>
      <c r="J67" s="284"/>
      <c r="K67" s="285">
        <f>IF(Global!E67="","",Global!E67)</f>
        <v>3</v>
      </c>
      <c r="L67" s="285">
        <f>IF(Global!G67="","",Global!G67)</f>
        <v>0</v>
      </c>
      <c r="M67" s="296" t="str">
        <f t="shared" si="1"/>
        <v>L</v>
      </c>
      <c r="N67" s="287">
        <f t="shared" si="18"/>
        <v>5</v>
      </c>
      <c r="O67" s="166"/>
      <c r="P67" s="166"/>
      <c r="Q67" s="166"/>
      <c r="R67" s="166"/>
      <c r="S67" s="166"/>
    </row>
    <row r="68" spans="1:19" s="158" customFormat="1" ht="30.95" customHeight="1" thickBot="1" x14ac:dyDescent="0.25">
      <c r="A68" s="276">
        <f>Global!A68</f>
        <v>44900</v>
      </c>
      <c r="B68" s="306">
        <f>Global!B68</f>
        <v>0.375</v>
      </c>
      <c r="C68" s="289">
        <f>Global!C68</f>
        <v>53</v>
      </c>
      <c r="D68" s="292" t="str">
        <f>Global!D68</f>
        <v>Japón (Japan)</v>
      </c>
      <c r="E68" s="291">
        <v>2</v>
      </c>
      <c r="F68" s="292" t="s">
        <v>4</v>
      </c>
      <c r="G68" s="291">
        <v>0</v>
      </c>
      <c r="H68" s="315" t="str">
        <f>Global!H68</f>
        <v>Croacia</v>
      </c>
      <c r="I68" s="283" t="str">
        <f t="shared" si="17"/>
        <v>L</v>
      </c>
      <c r="J68" s="284"/>
      <c r="K68" s="285">
        <f>IF(Global!E68="","",Global!E68)</f>
        <v>1</v>
      </c>
      <c r="L68" s="285">
        <f>IF(Global!G68="","",Global!G68)</f>
        <v>1</v>
      </c>
      <c r="M68" s="296" t="str">
        <f t="shared" si="1"/>
        <v>E</v>
      </c>
      <c r="N68" s="287">
        <f t="shared" si="18"/>
        <v>0</v>
      </c>
      <c r="O68" s="166"/>
      <c r="P68" s="166"/>
      <c r="Q68" s="166"/>
      <c r="R68" s="166"/>
      <c r="S68" s="166"/>
    </row>
    <row r="69" spans="1:19" s="158" customFormat="1" ht="30.95" customHeight="1" thickBot="1" x14ac:dyDescent="0.25">
      <c r="A69" s="276">
        <f>Global!A69</f>
        <v>44900</v>
      </c>
      <c r="B69" s="306">
        <f>Global!B69</f>
        <v>0.54166666666666663</v>
      </c>
      <c r="C69" s="289">
        <f>Global!C69</f>
        <v>54</v>
      </c>
      <c r="D69" s="292" t="str">
        <f>Global!D69</f>
        <v>Brasil (Brazil)</v>
      </c>
      <c r="E69" s="291">
        <v>3</v>
      </c>
      <c r="F69" s="292" t="s">
        <v>4</v>
      </c>
      <c r="G69" s="291">
        <v>1</v>
      </c>
      <c r="H69" s="315" t="str">
        <f>Global!H69</f>
        <v>Corea del Sur (S. Korea)</v>
      </c>
      <c r="I69" s="283" t="str">
        <f t="shared" si="17"/>
        <v>L</v>
      </c>
      <c r="J69" s="284"/>
      <c r="K69" s="285">
        <f>IF(Global!E69="","",Global!E69)</f>
        <v>4</v>
      </c>
      <c r="L69" s="285">
        <f>IF(Global!G69="","",Global!G69)</f>
        <v>1</v>
      </c>
      <c r="M69" s="296" t="str">
        <f t="shared" si="1"/>
        <v>L</v>
      </c>
      <c r="N69" s="287">
        <f t="shared" si="18"/>
        <v>3</v>
      </c>
      <c r="O69" s="166"/>
      <c r="P69" s="166"/>
      <c r="Q69" s="166"/>
      <c r="R69" s="166"/>
      <c r="S69" s="166"/>
    </row>
    <row r="70" spans="1:19" s="158" customFormat="1" ht="30.95" customHeight="1" thickBot="1" x14ac:dyDescent="0.25">
      <c r="A70" s="276">
        <f>Global!A70</f>
        <v>44901</v>
      </c>
      <c r="B70" s="306">
        <f>Global!B70</f>
        <v>0.375</v>
      </c>
      <c r="C70" s="289">
        <f>Global!C70</f>
        <v>55</v>
      </c>
      <c r="D70" s="292" t="str">
        <f>Global!D70</f>
        <v>Marruecos (Morocco)</v>
      </c>
      <c r="E70" s="291">
        <v>1</v>
      </c>
      <c r="F70" s="292" t="s">
        <v>4</v>
      </c>
      <c r="G70" s="291">
        <v>2</v>
      </c>
      <c r="H70" s="315" t="str">
        <f>Global!H70</f>
        <v>España (Spain)</v>
      </c>
      <c r="I70" s="283" t="str">
        <f t="shared" si="17"/>
        <v>V</v>
      </c>
      <c r="J70" s="284"/>
      <c r="K70" s="285">
        <f>IF(Global!E70="","",Global!E70)</f>
        <v>0</v>
      </c>
      <c r="L70" s="285">
        <f>IF(Global!G70="","",Global!G70)</f>
        <v>0</v>
      </c>
      <c r="M70" s="296" t="str">
        <f t="shared" si="1"/>
        <v>E</v>
      </c>
      <c r="N70" s="287">
        <f t="shared" si="18"/>
        <v>0</v>
      </c>
      <c r="O70" s="166"/>
      <c r="P70" s="166"/>
      <c r="Q70" s="166"/>
      <c r="R70" s="166"/>
      <c r="S70" s="166"/>
    </row>
    <row r="71" spans="1:19" s="158" customFormat="1" ht="30.95" customHeight="1" thickBot="1" x14ac:dyDescent="0.25">
      <c r="A71" s="276">
        <f>Global!A71</f>
        <v>44901</v>
      </c>
      <c r="B71" s="306">
        <f>Global!B71</f>
        <v>0.54166666666666663</v>
      </c>
      <c r="C71" s="289">
        <f>Global!C71</f>
        <v>56</v>
      </c>
      <c r="D71" s="292" t="str">
        <f>Global!D71</f>
        <v>Portugal</v>
      </c>
      <c r="E71" s="291">
        <v>3</v>
      </c>
      <c r="F71" s="292" t="s">
        <v>4</v>
      </c>
      <c r="G71" s="291">
        <v>1</v>
      </c>
      <c r="H71" s="315" t="str">
        <f>Global!H71</f>
        <v>Suiza (Switzerland)</v>
      </c>
      <c r="I71" s="283" t="str">
        <f t="shared" si="17"/>
        <v>L</v>
      </c>
      <c r="J71" s="284"/>
      <c r="K71" s="285">
        <f>IF(Global!E71="","",Global!E71)</f>
        <v>6</v>
      </c>
      <c r="L71" s="285">
        <f>IF(Global!G71="","",Global!G71)</f>
        <v>1</v>
      </c>
      <c r="M71" s="296" t="str">
        <f t="shared" si="1"/>
        <v>L</v>
      </c>
      <c r="N71" s="287">
        <f t="shared" si="18"/>
        <v>3</v>
      </c>
      <c r="O71" s="166"/>
      <c r="P71" s="166"/>
      <c r="Q71" s="166"/>
      <c r="R71" s="166"/>
      <c r="S71" s="166"/>
    </row>
    <row r="72" spans="1:19" s="158" customFormat="1" ht="17.25" customHeight="1" thickBot="1" x14ac:dyDescent="0.25">
      <c r="A72" s="297" t="str">
        <f>Global!A72</f>
        <v>CUARTOS DE FINAL (Quarterfinals)</v>
      </c>
      <c r="B72" s="312"/>
      <c r="C72" s="313"/>
      <c r="D72" s="298"/>
      <c r="E72" s="300"/>
      <c r="F72" s="298"/>
      <c r="G72" s="300" t="s">
        <v>73</v>
      </c>
      <c r="H72" s="298"/>
      <c r="I72" s="301"/>
      <c r="J72" s="117"/>
      <c r="K72" s="302"/>
      <c r="L72" s="302"/>
      <c r="M72" s="303" t="str">
        <f t="shared" ref="M72:M83" si="19">IF(OR(K72="",L72=""),"",IF(K72&gt;L72,"L",IF(L72&gt;K72,"V","E")))</f>
        <v/>
      </c>
      <c r="N72" s="304"/>
      <c r="O72" s="166"/>
      <c r="P72" s="166"/>
      <c r="Q72" s="166"/>
      <c r="R72" s="166"/>
      <c r="S72" s="166"/>
    </row>
    <row r="73" spans="1:19" s="158" customFormat="1" ht="30.95" customHeight="1" thickBot="1" x14ac:dyDescent="0.25">
      <c r="A73" s="276">
        <f>Global!A73</f>
        <v>44904</v>
      </c>
      <c r="B73" s="305">
        <f>Global!B73</f>
        <v>0.375</v>
      </c>
      <c r="C73" s="278">
        <f>Global!C73</f>
        <v>57</v>
      </c>
      <c r="D73" s="292" t="str">
        <f>Global!D73</f>
        <v>Croacia</v>
      </c>
      <c r="E73" s="280">
        <v>1</v>
      </c>
      <c r="F73" s="281" t="s">
        <v>4</v>
      </c>
      <c r="G73" s="280">
        <v>2</v>
      </c>
      <c r="H73" s="315" t="str">
        <f>Global!H73</f>
        <v>Brasil (Brazil)</v>
      </c>
      <c r="I73" s="283" t="str">
        <f>IF(OR(E73="",G73=""),"",IF(E73&gt;G73,"L",IF(G73&gt;E73,"V","E")))</f>
        <v>V</v>
      </c>
      <c r="J73" s="284"/>
      <c r="K73" s="285">
        <f>IF(Global!E73="","",Global!E73)</f>
        <v>0</v>
      </c>
      <c r="L73" s="285">
        <f>IF(Global!G73="","",Global!G73)</f>
        <v>0</v>
      </c>
      <c r="M73" s="296" t="str">
        <f t="shared" si="19"/>
        <v>E</v>
      </c>
      <c r="N73" s="287">
        <f>IF(M73="","",IF(AND(E73=K73,L73=G73),CTOSPuntosPorMarcador,0)+IF(M73=I73,CTOSPuntosPorGanador,0)+IF(E73-G73=K73-L73,CTOSPuntosPorDiferencia,0))</f>
        <v>0</v>
      </c>
      <c r="O73" s="166"/>
      <c r="P73" s="166"/>
      <c r="Q73" s="166"/>
      <c r="R73" s="166"/>
      <c r="S73" s="166"/>
    </row>
    <row r="74" spans="1:19" s="158" customFormat="1" ht="30.95" customHeight="1" thickBot="1" x14ac:dyDescent="0.25">
      <c r="A74" s="276">
        <f>Global!A74</f>
        <v>44904</v>
      </c>
      <c r="B74" s="306">
        <f>Global!B74</f>
        <v>0.54166666666666663</v>
      </c>
      <c r="C74" s="289">
        <f>Global!C74</f>
        <v>58</v>
      </c>
      <c r="D74" s="292" t="str">
        <f>Global!D74</f>
        <v>Holanda (Holland)</v>
      </c>
      <c r="E74" s="291">
        <v>1</v>
      </c>
      <c r="F74" s="292" t="s">
        <v>4</v>
      </c>
      <c r="G74" s="280">
        <v>3</v>
      </c>
      <c r="H74" s="315" t="str">
        <f>Global!H74</f>
        <v>Argentina</v>
      </c>
      <c r="I74" s="283" t="str">
        <f>IF(OR(E74="",G74=""),"",IF(E74&gt;G74,"L",IF(G74&gt;E74,"V","E")))</f>
        <v>V</v>
      </c>
      <c r="J74" s="284"/>
      <c r="K74" s="285">
        <f>IF(Global!E74="","",Global!E74)</f>
        <v>2</v>
      </c>
      <c r="L74" s="285">
        <f>IF(Global!G74="","",Global!G74)</f>
        <v>2</v>
      </c>
      <c r="M74" s="296" t="str">
        <f t="shared" si="19"/>
        <v>E</v>
      </c>
      <c r="N74" s="287">
        <f>IF(M74="","",IF(AND(E74=K74,L74=G74),CTOSPuntosPorMarcador,0)+IF(M74=I74,CTOSPuntosPorGanador,0)+IF(E74-G74=K74-L74,CTOSPuntosPorDiferencia,0))</f>
        <v>0</v>
      </c>
      <c r="O74" s="166"/>
      <c r="P74" s="166"/>
      <c r="Q74" s="166"/>
      <c r="R74" s="166"/>
      <c r="S74" s="166"/>
    </row>
    <row r="75" spans="1:19" s="158" customFormat="1" ht="30.95" customHeight="1" thickBot="1" x14ac:dyDescent="0.25">
      <c r="A75" s="276">
        <f>Global!A75</f>
        <v>44905</v>
      </c>
      <c r="B75" s="306">
        <f>Global!B75</f>
        <v>0.375</v>
      </c>
      <c r="C75" s="289">
        <f>Global!C75</f>
        <v>59</v>
      </c>
      <c r="D75" s="292" t="str">
        <f>Global!D75</f>
        <v>Marruecos (Morocco)</v>
      </c>
      <c r="E75" s="291">
        <v>2</v>
      </c>
      <c r="F75" s="292" t="s">
        <v>4</v>
      </c>
      <c r="G75" s="280">
        <v>1</v>
      </c>
      <c r="H75" s="315" t="str">
        <f>Global!H75</f>
        <v>Portugal</v>
      </c>
      <c r="I75" s="283" t="str">
        <f>IF(OR(E75="",G75=""),"",IF(E75&gt;G75,"L",IF(G75&gt;E75,"V","E")))</f>
        <v>L</v>
      </c>
      <c r="J75" s="284"/>
      <c r="K75" s="285">
        <f>IF(Global!E75="","",Global!E75)</f>
        <v>1</v>
      </c>
      <c r="L75" s="285">
        <f>IF(Global!G75="","",Global!G75)</f>
        <v>0</v>
      </c>
      <c r="M75" s="296" t="str">
        <f t="shared" si="19"/>
        <v>L</v>
      </c>
      <c r="N75" s="287">
        <f>IF(M75="","",IF(AND(E75=K75,L75=G75),CTOSPuntosPorMarcador,0)+IF(M75=I75,CTOSPuntosPorGanador,0)+IF(E75-G75=K75-L75,CTOSPuntosPorDiferencia,0))</f>
        <v>6</v>
      </c>
      <c r="O75" s="166"/>
      <c r="P75" s="166"/>
      <c r="Q75" s="166"/>
      <c r="R75" s="166"/>
      <c r="S75" s="166"/>
    </row>
    <row r="76" spans="1:19" s="158" customFormat="1" ht="30.95" customHeight="1" thickBot="1" x14ac:dyDescent="0.25">
      <c r="A76" s="276">
        <f>Global!A76</f>
        <v>44905</v>
      </c>
      <c r="B76" s="306">
        <f>Global!B76</f>
        <v>0.54166666666666663</v>
      </c>
      <c r="C76" s="289">
        <f>Global!C76</f>
        <v>60</v>
      </c>
      <c r="D76" s="292" t="str">
        <f>Global!D76</f>
        <v>Francia (France)</v>
      </c>
      <c r="E76" s="291">
        <v>2</v>
      </c>
      <c r="F76" s="292" t="s">
        <v>4</v>
      </c>
      <c r="G76" s="280">
        <v>1</v>
      </c>
      <c r="H76" s="315" t="str">
        <f>Global!H76</f>
        <v>Inglaterra (England)</v>
      </c>
      <c r="I76" s="283" t="str">
        <f>IF(OR(E76="",G76=""),"",IF(E76&gt;G76,"L",IF(G76&gt;E76,"V","E")))</f>
        <v>L</v>
      </c>
      <c r="J76" s="284"/>
      <c r="K76" s="285">
        <f>IF(Global!E76="","",Global!E76)</f>
        <v>2</v>
      </c>
      <c r="L76" s="285">
        <f>IF(Global!G76="","",Global!G76)</f>
        <v>1</v>
      </c>
      <c r="M76" s="296" t="str">
        <f t="shared" si="19"/>
        <v>L</v>
      </c>
      <c r="N76" s="287">
        <f>IF(M76="","",IF(AND(E76=K76,L76=G76),CTOSPuntosPorMarcador,0)+IF(M76=I76,CTOSPuntosPorGanador,0)+IF(E76-G76=K76-L76,CTOSPuntosPorDiferencia,0))</f>
        <v>7</v>
      </c>
      <c r="O76" s="166"/>
      <c r="P76" s="166"/>
      <c r="Q76" s="166"/>
      <c r="R76" s="166"/>
      <c r="S76" s="166"/>
    </row>
    <row r="77" spans="1:19" s="158" customFormat="1" ht="17.25" customHeight="1" thickBot="1" x14ac:dyDescent="0.25">
      <c r="A77" s="297" t="str">
        <f>Global!A77</f>
        <v>SEMIFINALES (Semifinals)</v>
      </c>
      <c r="B77" s="298"/>
      <c r="C77" s="299"/>
      <c r="D77" s="298"/>
      <c r="E77" s="300"/>
      <c r="F77" s="298"/>
      <c r="G77" s="300"/>
      <c r="H77" s="298"/>
      <c r="I77" s="301"/>
      <c r="J77" s="117"/>
      <c r="K77" s="302"/>
      <c r="L77" s="302"/>
      <c r="M77" s="303" t="str">
        <f t="shared" si="19"/>
        <v/>
      </c>
      <c r="N77" s="304"/>
      <c r="O77" s="166"/>
      <c r="P77" s="166"/>
      <c r="Q77" s="166"/>
      <c r="R77" s="166"/>
      <c r="S77" s="166"/>
    </row>
    <row r="78" spans="1:19" s="158" customFormat="1" ht="30.95" customHeight="1" thickBot="1" x14ac:dyDescent="0.25">
      <c r="A78" s="276">
        <f>Global!A78</f>
        <v>44908</v>
      </c>
      <c r="B78" s="305">
        <f>Global!B78</f>
        <v>0.54166666666666663</v>
      </c>
      <c r="C78" s="278">
        <f>Global!C78</f>
        <v>61</v>
      </c>
      <c r="D78" s="281" t="str">
        <f>Global!D78</f>
        <v>Croacia</v>
      </c>
      <c r="E78" s="280">
        <v>1</v>
      </c>
      <c r="F78" s="281" t="s">
        <v>4</v>
      </c>
      <c r="G78" s="280">
        <v>2</v>
      </c>
      <c r="H78" s="314" t="str">
        <f>Global!H78</f>
        <v>Argentina</v>
      </c>
      <c r="I78" s="283" t="str">
        <f>IF(OR(E78="",G78=""),"",IF(E78&gt;G78,"L",IF(G78&gt;E78,"V","E")))</f>
        <v>V</v>
      </c>
      <c r="J78" s="284"/>
      <c r="K78" s="285">
        <f>IF(Global!E78="","",Global!E78)</f>
        <v>0</v>
      </c>
      <c r="L78" s="285">
        <f>IF(Global!G78="","",Global!G78)</f>
        <v>3</v>
      </c>
      <c r="M78" s="296" t="str">
        <f t="shared" si="19"/>
        <v>V</v>
      </c>
      <c r="N78" s="287">
        <f>IF(M78="","",IF(AND(E78=K78,L78=G78),SEMIPuntosPorMarcador,0)+IF(M78=I78,SEMIPuntosPorGanador,0)+IF(E78-G78=K78-L78,SEMIPuntosPorDiferencia,0))</f>
        <v>7</v>
      </c>
      <c r="O78" s="166"/>
      <c r="P78" s="166"/>
      <c r="Q78" s="166"/>
      <c r="R78" s="166"/>
      <c r="S78" s="166"/>
    </row>
    <row r="79" spans="1:19" s="158" customFormat="1" ht="30.95" customHeight="1" thickBot="1" x14ac:dyDescent="0.25">
      <c r="A79" s="276">
        <f>Global!A79</f>
        <v>44909</v>
      </c>
      <c r="B79" s="306">
        <f>Global!B79</f>
        <v>0.54166666666666663</v>
      </c>
      <c r="C79" s="289">
        <f>Global!C79</f>
        <v>62</v>
      </c>
      <c r="D79" s="292" t="str">
        <f>Global!D79</f>
        <v>Marruecos (Morocco)</v>
      </c>
      <c r="E79" s="291">
        <v>1</v>
      </c>
      <c r="F79" s="292" t="s">
        <v>4</v>
      </c>
      <c r="G79" s="291">
        <v>2</v>
      </c>
      <c r="H79" s="315" t="str">
        <f>Global!H79</f>
        <v>Francia (France)</v>
      </c>
      <c r="I79" s="283" t="str">
        <f>IF(OR(E79="",G79=""),"",IF(E79&gt;G79,"L",IF(G79&gt;E79,"V","E")))</f>
        <v>V</v>
      </c>
      <c r="J79" s="284"/>
      <c r="K79" s="285">
        <f>IF(Global!E79="","",Global!E79)</f>
        <v>0</v>
      </c>
      <c r="L79" s="285">
        <f>IF(Global!G79="","",Global!G79)</f>
        <v>2</v>
      </c>
      <c r="M79" s="296" t="str">
        <f t="shared" si="19"/>
        <v>V</v>
      </c>
      <c r="N79" s="287">
        <f>IF(M79="","",IF(AND(E79=K79,L79=G79),SEMIPuntosPorMarcador,0)+IF(M79=I79,SEMIPuntosPorGanador,0)+IF(E79-G79=K79-L79,SEMIPuntosPorDiferencia,0))</f>
        <v>7</v>
      </c>
      <c r="O79" s="166"/>
      <c r="P79" s="166"/>
      <c r="Q79" s="166"/>
      <c r="R79" s="166"/>
      <c r="S79" s="166"/>
    </row>
    <row r="80" spans="1:19" s="158" customFormat="1" ht="17.25" customHeight="1" thickBot="1" x14ac:dyDescent="0.25">
      <c r="A80" s="297" t="str">
        <f>Global!A80</f>
        <v>TERCER PUESTO (Third Place)</v>
      </c>
      <c r="B80" s="312"/>
      <c r="C80" s="313"/>
      <c r="D80" s="298"/>
      <c r="E80" s="300"/>
      <c r="F80" s="298"/>
      <c r="G80" s="300"/>
      <c r="H80" s="298"/>
      <c r="I80" s="301"/>
      <c r="J80" s="117"/>
      <c r="K80" s="302"/>
      <c r="L80" s="302"/>
      <c r="M80" s="303" t="str">
        <f t="shared" si="19"/>
        <v/>
      </c>
      <c r="N80" s="304"/>
      <c r="O80" s="166"/>
      <c r="P80" s="166"/>
      <c r="Q80" s="166"/>
      <c r="R80" s="166"/>
      <c r="S80" s="166"/>
    </row>
    <row r="81" spans="1:19" s="158" customFormat="1" ht="30.95" customHeight="1" thickBot="1" x14ac:dyDescent="0.25">
      <c r="A81" s="276">
        <f>Global!A81</f>
        <v>44912</v>
      </c>
      <c r="B81" s="305">
        <f>Global!B81</f>
        <v>0.375</v>
      </c>
      <c r="C81" s="278">
        <f>Global!C81</f>
        <v>63</v>
      </c>
      <c r="D81" s="281" t="str">
        <f>Global!D81</f>
        <v>Croacia</v>
      </c>
      <c r="E81" s="280">
        <v>2</v>
      </c>
      <c r="F81" s="281" t="s">
        <v>4</v>
      </c>
      <c r="G81" s="280">
        <v>1</v>
      </c>
      <c r="H81" s="314" t="str">
        <f>Global!H81</f>
        <v>Marruecos (Morocco)</v>
      </c>
      <c r="I81" s="283" t="str">
        <f>IF(OR(E81="",G81=""),"",IF(E81&gt;G81,"L",IF(G81&gt;E81,"V","E")))</f>
        <v>L</v>
      </c>
      <c r="J81" s="284"/>
      <c r="K81" s="285">
        <f>IF(Global!E81="","",Global!E81)</f>
        <v>2</v>
      </c>
      <c r="L81" s="285">
        <f>IF(Global!G81="","",Global!G81)</f>
        <v>1</v>
      </c>
      <c r="M81" s="296" t="str">
        <f t="shared" si="19"/>
        <v>L</v>
      </c>
      <c r="N81" s="287">
        <f>IF(M81="","",IF(AND(E81=K81,L81=G81),TERCPuntosPorMarcador,0)+IF(M81=I81,TERCPuntosPorGanador,0)+IF(E81-G81=K81-L81,TERCPuntosPorDiferencia,0))</f>
        <v>10</v>
      </c>
      <c r="O81" s="166"/>
      <c r="P81" s="166"/>
      <c r="Q81" s="166"/>
      <c r="R81" s="166"/>
      <c r="S81" s="166"/>
    </row>
    <row r="82" spans="1:19" s="158" customFormat="1" ht="17.25" customHeight="1" thickBot="1" x14ac:dyDescent="0.25">
      <c r="A82" s="297" t="str">
        <f>Global!A82</f>
        <v>FINAL</v>
      </c>
      <c r="B82" s="298"/>
      <c r="C82" s="299"/>
      <c r="D82" s="298"/>
      <c r="E82" s="300"/>
      <c r="F82" s="298"/>
      <c r="G82" s="300"/>
      <c r="H82" s="298"/>
      <c r="I82" s="301"/>
      <c r="J82" s="117"/>
      <c r="K82" s="302"/>
      <c r="L82" s="302"/>
      <c r="M82" s="303" t="str">
        <f t="shared" si="19"/>
        <v/>
      </c>
      <c r="N82" s="304"/>
      <c r="O82" s="166"/>
      <c r="P82" s="166"/>
      <c r="Q82" s="166"/>
      <c r="R82" s="166"/>
      <c r="S82" s="166"/>
    </row>
    <row r="83" spans="1:19" s="158" customFormat="1" ht="30.95" customHeight="1" thickBot="1" x14ac:dyDescent="0.25">
      <c r="A83" s="276">
        <f>Global!A83</f>
        <v>44913</v>
      </c>
      <c r="B83" s="316">
        <f>Global!B83</f>
        <v>0.375</v>
      </c>
      <c r="C83" s="317">
        <f>Global!C83</f>
        <v>64</v>
      </c>
      <c r="D83" s="318" t="str">
        <f>Global!D83</f>
        <v>Argentina</v>
      </c>
      <c r="E83" s="280">
        <v>2</v>
      </c>
      <c r="F83" s="318" t="s">
        <v>4</v>
      </c>
      <c r="G83" s="280">
        <v>1</v>
      </c>
      <c r="H83" s="319" t="str">
        <f>Global!H83</f>
        <v>Francia (France)</v>
      </c>
      <c r="I83" s="283" t="str">
        <f>IF(OR(E83="",G83=""),"",IF(E83&gt;G83,"L",IF(G83&gt;E83,"V","E")))</f>
        <v>L</v>
      </c>
      <c r="J83" s="311"/>
      <c r="K83" s="320">
        <f>IF(Global!E83="","",Global!E83)</f>
        <v>2</v>
      </c>
      <c r="L83" s="320">
        <f>IF(Global!G83="","",Global!G83)</f>
        <v>2</v>
      </c>
      <c r="M83" s="286" t="str">
        <f t="shared" si="19"/>
        <v>E</v>
      </c>
      <c r="N83" s="287">
        <f>IF(M83="","",IF(AND(E83=K83,L83=G83),FINALPuntosPorMarcador,0)+IF(M83=I83,FINALPuntosPorGanador,0)+IF(E83-G83=K83-L83,FINALPuntosPorDiferencia,0))</f>
        <v>0</v>
      </c>
      <c r="O83" s="166"/>
      <c r="P83" s="166"/>
      <c r="Q83" s="166"/>
      <c r="R83" s="166"/>
      <c r="S83" s="166"/>
    </row>
    <row r="84" spans="1:19" ht="17.25" customHeight="1" x14ac:dyDescent="0.2">
      <c r="A84" s="262"/>
      <c r="B84" s="263"/>
      <c r="C84" s="264"/>
      <c r="D84" s="196"/>
      <c r="E84" s="192"/>
      <c r="F84" s="196"/>
      <c r="G84" s="192"/>
      <c r="H84" s="196"/>
      <c r="I84" s="195"/>
      <c r="J84" s="29"/>
      <c r="K84" s="198"/>
      <c r="L84" s="198"/>
      <c r="M84" s="265" t="s">
        <v>22</v>
      </c>
      <c r="N84" s="266">
        <f>SUM(N8:N83)</f>
        <v>95</v>
      </c>
      <c r="O84" s="161"/>
      <c r="P84" s="161"/>
      <c r="Q84" s="161"/>
      <c r="R84" s="161"/>
      <c r="S84" s="161"/>
    </row>
    <row r="85" spans="1:19" s="10" customFormat="1" ht="17.25" customHeight="1" x14ac:dyDescent="0.2">
      <c r="A85" s="87" t="str">
        <f>Global!A85</f>
        <v>FASE DE GRUPOS</v>
      </c>
      <c r="B85" s="88"/>
      <c r="C85" s="89"/>
      <c r="D85" s="90"/>
      <c r="E85" s="267"/>
      <c r="F85" s="90"/>
      <c r="G85" s="267"/>
      <c r="H85" s="92"/>
      <c r="I85" s="81"/>
      <c r="J85" s="30"/>
      <c r="K85" s="189"/>
      <c r="L85" s="189"/>
      <c r="M85" s="189"/>
      <c r="N85" s="189"/>
      <c r="O85" s="82"/>
      <c r="P85" s="82"/>
      <c r="Q85" s="82"/>
      <c r="R85" s="82"/>
      <c r="S85" s="82"/>
    </row>
    <row r="86" spans="1:19" ht="17.25" customHeight="1" x14ac:dyDescent="0.2">
      <c r="A86" s="83" t="str">
        <f>Global!A86</f>
        <v>Puntos por Marcador Atinado</v>
      </c>
      <c r="B86" s="83"/>
      <c r="C86" s="93"/>
      <c r="D86" s="83"/>
      <c r="E86" s="94">
        <f>Global!E86</f>
        <v>1</v>
      </c>
      <c r="F86" s="53"/>
      <c r="G86" s="268"/>
      <c r="H86" s="53"/>
      <c r="I86" s="57"/>
      <c r="J86" s="30"/>
      <c r="K86" s="167"/>
      <c r="L86" s="167"/>
      <c r="M86" s="167"/>
      <c r="N86" s="167"/>
      <c r="O86" s="167"/>
      <c r="P86" s="167"/>
      <c r="Q86" s="167"/>
      <c r="R86" s="167"/>
      <c r="S86" s="167"/>
    </row>
    <row r="87" spans="1:19" ht="17.25" customHeight="1" x14ac:dyDescent="0.2">
      <c r="A87" s="83" t="str">
        <f>Global!A87</f>
        <v>Puntos por Ganador/Empate Atinado</v>
      </c>
      <c r="B87" s="83"/>
      <c r="C87" s="93"/>
      <c r="D87" s="85"/>
      <c r="E87" s="94">
        <f>Global!E87</f>
        <v>1</v>
      </c>
      <c r="F87" s="53"/>
      <c r="G87" s="268"/>
      <c r="H87" s="53"/>
      <c r="I87" s="57"/>
      <c r="J87" s="30"/>
      <c r="K87" s="167"/>
      <c r="L87" s="167"/>
      <c r="M87" s="167"/>
      <c r="N87" s="167"/>
      <c r="O87" s="167"/>
      <c r="P87" s="167"/>
      <c r="Q87" s="167"/>
      <c r="R87" s="167"/>
      <c r="S87" s="167"/>
    </row>
    <row r="88" spans="1:19" ht="17.25" customHeight="1" x14ac:dyDescent="0.2">
      <c r="A88" s="83" t="str">
        <f>Global!A88</f>
        <v>Puntos por Ganador y Diferencia de Goles Atinado</v>
      </c>
      <c r="B88" s="84"/>
      <c r="C88" s="84"/>
      <c r="D88" s="85"/>
      <c r="E88" s="94">
        <f>Global!E88</f>
        <v>1</v>
      </c>
      <c r="F88" s="53"/>
      <c r="G88" s="268"/>
      <c r="H88" s="53"/>
      <c r="I88" s="57"/>
      <c r="J88" s="30"/>
      <c r="K88" s="167"/>
      <c r="L88" s="167"/>
      <c r="M88" s="167"/>
      <c r="N88" s="167"/>
      <c r="O88" s="167"/>
      <c r="P88" s="167"/>
      <c r="Q88" s="167"/>
      <c r="R88" s="167"/>
      <c r="S88" s="167"/>
    </row>
    <row r="89" spans="1:19" ht="17.25" customHeight="1" x14ac:dyDescent="0.2">
      <c r="A89" s="83"/>
      <c r="B89" s="84"/>
      <c r="C89" s="84"/>
      <c r="D89" s="85"/>
      <c r="E89" s="269"/>
      <c r="F89" s="53"/>
      <c r="G89" s="268"/>
      <c r="H89" s="53"/>
      <c r="I89" s="57"/>
      <c r="J89" s="30"/>
      <c r="K89" s="167"/>
      <c r="L89" s="167"/>
      <c r="M89" s="167"/>
      <c r="N89" s="167"/>
      <c r="O89" s="167"/>
      <c r="P89" s="167"/>
      <c r="Q89" s="167"/>
      <c r="R89" s="167"/>
      <c r="S89" s="167"/>
    </row>
    <row r="90" spans="1:19" ht="17.25" customHeight="1" x14ac:dyDescent="0.2">
      <c r="A90" s="87" t="str">
        <f>Global!A90</f>
        <v>OCTAVOS DE FINAL</v>
      </c>
      <c r="B90" s="55"/>
      <c r="C90" s="55"/>
      <c r="D90" s="53"/>
      <c r="E90" s="268"/>
      <c r="F90" s="53"/>
      <c r="G90" s="268"/>
      <c r="H90" s="53"/>
      <c r="I90" s="57"/>
      <c r="J90" s="30"/>
      <c r="K90" s="167"/>
      <c r="L90" s="167"/>
      <c r="M90" s="167"/>
      <c r="N90" s="167"/>
      <c r="O90" s="167"/>
      <c r="P90" s="167"/>
      <c r="Q90" s="167"/>
      <c r="R90" s="167"/>
      <c r="S90" s="167"/>
    </row>
    <row r="91" spans="1:19" ht="17.25" customHeight="1" x14ac:dyDescent="0.2">
      <c r="A91" s="83" t="str">
        <f>Global!A91</f>
        <v>Puntos por Marcador Atinado</v>
      </c>
      <c r="B91" s="83"/>
      <c r="C91" s="93"/>
      <c r="D91" s="83"/>
      <c r="E91" s="94">
        <f>Global!E91</f>
        <v>1</v>
      </c>
      <c r="F91" s="53"/>
      <c r="G91" s="268"/>
      <c r="H91" s="53"/>
      <c r="I91" s="57"/>
      <c r="J91" s="30"/>
      <c r="K91" s="167"/>
      <c r="L91" s="167"/>
      <c r="M91" s="167"/>
      <c r="N91" s="167"/>
      <c r="O91" s="167"/>
      <c r="P91" s="167"/>
      <c r="Q91" s="167"/>
      <c r="R91" s="167"/>
      <c r="S91" s="167"/>
    </row>
    <row r="92" spans="1:19" ht="17.25" customHeight="1" x14ac:dyDescent="0.2">
      <c r="A92" s="83" t="str">
        <f>Global!A92</f>
        <v>Puntos por Ganador/Empate Atinado</v>
      </c>
      <c r="B92" s="83"/>
      <c r="C92" s="93"/>
      <c r="D92" s="85"/>
      <c r="E92" s="94">
        <f>Global!E92</f>
        <v>3</v>
      </c>
      <c r="F92" s="53"/>
      <c r="G92" s="268"/>
      <c r="H92" s="53"/>
      <c r="I92" s="57"/>
      <c r="J92" s="30"/>
      <c r="K92" s="167"/>
      <c r="L92" s="167"/>
      <c r="M92" s="167"/>
      <c r="N92" s="167"/>
      <c r="O92" s="167"/>
      <c r="P92" s="167"/>
      <c r="Q92" s="167"/>
      <c r="R92" s="167"/>
      <c r="S92" s="167"/>
    </row>
    <row r="93" spans="1:19" ht="17.25" customHeight="1" x14ac:dyDescent="0.2">
      <c r="A93" s="83" t="str">
        <f>Global!A93</f>
        <v>Puntos por Ganador y Diferencia de Goles Atinado</v>
      </c>
      <c r="B93" s="84"/>
      <c r="C93" s="84"/>
      <c r="D93" s="85"/>
      <c r="E93" s="94">
        <f>Global!E93</f>
        <v>1</v>
      </c>
      <c r="F93" s="53"/>
      <c r="G93" s="268"/>
      <c r="H93" s="53"/>
      <c r="I93" s="57"/>
      <c r="J93" s="30"/>
      <c r="K93" s="167"/>
      <c r="L93" s="167"/>
      <c r="M93" s="167"/>
      <c r="N93" s="167"/>
      <c r="O93" s="167"/>
      <c r="P93" s="167"/>
      <c r="Q93" s="167"/>
      <c r="R93" s="167"/>
      <c r="S93" s="167"/>
    </row>
    <row r="94" spans="1:19" ht="17.25" customHeight="1" x14ac:dyDescent="0.2">
      <c r="A94" s="54"/>
      <c r="B94" s="55"/>
      <c r="C94" s="55"/>
      <c r="D94" s="53"/>
      <c r="E94" s="268"/>
      <c r="F94" s="53"/>
      <c r="G94" s="268"/>
      <c r="H94" s="53"/>
      <c r="I94" s="57"/>
      <c r="J94" s="30"/>
      <c r="K94" s="167"/>
      <c r="L94" s="167"/>
      <c r="M94" s="167"/>
      <c r="N94" s="167"/>
      <c r="O94" s="167"/>
      <c r="P94" s="167"/>
      <c r="Q94" s="167"/>
      <c r="R94" s="167"/>
      <c r="S94" s="167"/>
    </row>
    <row r="95" spans="1:19" ht="17.25" customHeight="1" x14ac:dyDescent="0.2">
      <c r="A95" s="87" t="str">
        <f>Global!A95</f>
        <v>CUARTOS DE FINAL</v>
      </c>
      <c r="B95" s="55"/>
      <c r="C95" s="55"/>
      <c r="D95" s="53"/>
      <c r="E95" s="268"/>
      <c r="F95" s="53"/>
      <c r="G95" s="268"/>
      <c r="H95" s="53"/>
      <c r="I95" s="57"/>
      <c r="J95" s="30"/>
      <c r="K95" s="167"/>
      <c r="L95" s="167"/>
      <c r="M95" s="167"/>
      <c r="N95" s="167"/>
      <c r="O95" s="167"/>
      <c r="P95" s="167"/>
      <c r="Q95" s="167"/>
      <c r="R95" s="167"/>
      <c r="S95" s="167"/>
    </row>
    <row r="96" spans="1:19" ht="17.25" customHeight="1" x14ac:dyDescent="0.2">
      <c r="A96" s="83" t="str">
        <f>Global!A96</f>
        <v>Puntos por Marcador Atinado</v>
      </c>
      <c r="B96" s="83"/>
      <c r="C96" s="93"/>
      <c r="D96" s="83"/>
      <c r="E96" s="94">
        <f>Global!E96</f>
        <v>1</v>
      </c>
      <c r="F96" s="53"/>
      <c r="G96" s="268"/>
      <c r="H96" s="53"/>
      <c r="I96" s="57"/>
      <c r="J96" s="30"/>
      <c r="K96" s="167"/>
      <c r="L96" s="167"/>
      <c r="M96" s="167"/>
      <c r="N96" s="167"/>
      <c r="O96" s="167"/>
      <c r="P96" s="167"/>
      <c r="Q96" s="167"/>
      <c r="R96" s="167"/>
      <c r="S96" s="167"/>
    </row>
    <row r="97" spans="1:19" ht="17.25" customHeight="1" x14ac:dyDescent="0.2">
      <c r="A97" s="83" t="str">
        <f>Global!A97</f>
        <v>Puntos por Ganador/Empate Atinado</v>
      </c>
      <c r="B97" s="83"/>
      <c r="C97" s="93"/>
      <c r="D97" s="85"/>
      <c r="E97" s="94">
        <f>Global!E97</f>
        <v>5</v>
      </c>
      <c r="F97" s="53"/>
      <c r="G97" s="268"/>
      <c r="H97" s="53"/>
      <c r="I97" s="57"/>
      <c r="J97" s="30"/>
      <c r="K97" s="167"/>
      <c r="L97" s="167"/>
      <c r="M97" s="167"/>
      <c r="N97" s="167"/>
      <c r="O97" s="167"/>
      <c r="P97" s="167"/>
      <c r="Q97" s="167"/>
      <c r="R97" s="167"/>
      <c r="S97" s="167"/>
    </row>
    <row r="98" spans="1:19" ht="17.25" customHeight="1" x14ac:dyDescent="0.2">
      <c r="A98" s="83" t="str">
        <f>Global!A98</f>
        <v>Puntos por Ganador y Diferencia de Goles Atinado</v>
      </c>
      <c r="B98" s="84"/>
      <c r="C98" s="84"/>
      <c r="D98" s="85"/>
      <c r="E98" s="94">
        <f>Global!E98</f>
        <v>1</v>
      </c>
      <c r="F98" s="53"/>
      <c r="G98" s="268"/>
      <c r="H98" s="53"/>
      <c r="I98" s="57"/>
      <c r="J98" s="30"/>
      <c r="K98" s="167"/>
      <c r="L98" s="167"/>
      <c r="M98" s="167"/>
      <c r="N98" s="167"/>
      <c r="O98" s="167"/>
      <c r="P98" s="167"/>
      <c r="Q98" s="167"/>
      <c r="R98" s="167"/>
      <c r="S98" s="167"/>
    </row>
    <row r="99" spans="1:19" ht="17.25" customHeight="1" x14ac:dyDescent="0.2">
      <c r="A99" s="54"/>
      <c r="B99" s="55"/>
      <c r="C99" s="55"/>
      <c r="D99" s="53"/>
      <c r="E99" s="268"/>
      <c r="F99" s="53"/>
      <c r="G99" s="268"/>
      <c r="H99" s="53"/>
      <c r="I99" s="57"/>
      <c r="J99" s="30"/>
      <c r="K99" s="167"/>
      <c r="L99" s="167"/>
      <c r="M99" s="167"/>
      <c r="N99" s="167"/>
      <c r="O99" s="167"/>
      <c r="P99" s="167"/>
      <c r="Q99" s="167"/>
      <c r="R99" s="167"/>
      <c r="S99" s="167"/>
    </row>
    <row r="100" spans="1:19" ht="17.25" customHeight="1" x14ac:dyDescent="0.2">
      <c r="A100" s="87" t="str">
        <f>Global!A100</f>
        <v>SEMIFINAL</v>
      </c>
      <c r="B100" s="55"/>
      <c r="C100" s="55"/>
      <c r="D100" s="53"/>
      <c r="E100" s="268"/>
      <c r="F100" s="53"/>
      <c r="G100" s="268"/>
      <c r="H100" s="53"/>
      <c r="I100" s="57"/>
      <c r="J100" s="30"/>
      <c r="K100" s="167"/>
      <c r="L100" s="167"/>
      <c r="M100" s="167"/>
      <c r="N100" s="167"/>
      <c r="O100" s="167"/>
      <c r="P100" s="167"/>
      <c r="Q100" s="167"/>
      <c r="R100" s="167"/>
      <c r="S100" s="167"/>
    </row>
    <row r="101" spans="1:19" ht="17.25" customHeight="1" x14ac:dyDescent="0.2">
      <c r="A101" s="83" t="str">
        <f>Global!A101</f>
        <v>Puntos por Marcador Atinado</v>
      </c>
      <c r="B101" s="83"/>
      <c r="C101" s="93"/>
      <c r="D101" s="83"/>
      <c r="E101" s="94">
        <f>Global!E101</f>
        <v>1</v>
      </c>
      <c r="F101" s="53"/>
      <c r="G101" s="268"/>
      <c r="H101" s="53"/>
      <c r="I101" s="57"/>
      <c r="J101" s="30"/>
      <c r="K101" s="167"/>
      <c r="L101" s="167"/>
      <c r="M101" s="167"/>
      <c r="N101" s="167"/>
      <c r="O101" s="167"/>
      <c r="P101" s="167"/>
      <c r="Q101" s="167"/>
      <c r="R101" s="167"/>
      <c r="S101" s="167"/>
    </row>
    <row r="102" spans="1:19" ht="17.25" customHeight="1" x14ac:dyDescent="0.2">
      <c r="A102" s="83" t="str">
        <f>Global!A102</f>
        <v>Puntos por Ganador/Empate Atinado</v>
      </c>
      <c r="B102" s="83"/>
      <c r="C102" s="93"/>
      <c r="D102" s="85"/>
      <c r="E102" s="94">
        <f>Global!E102</f>
        <v>7</v>
      </c>
      <c r="F102" s="53"/>
      <c r="G102" s="268"/>
      <c r="H102" s="53"/>
      <c r="I102" s="57"/>
      <c r="J102" s="30"/>
      <c r="K102" s="167"/>
      <c r="L102" s="167"/>
      <c r="M102" s="167"/>
      <c r="N102" s="167"/>
      <c r="O102" s="167"/>
      <c r="P102" s="167"/>
      <c r="Q102" s="167"/>
      <c r="R102" s="167"/>
      <c r="S102" s="167"/>
    </row>
    <row r="103" spans="1:19" ht="17.25" customHeight="1" x14ac:dyDescent="0.2">
      <c r="A103" s="83" t="str">
        <f>Global!A103</f>
        <v>Puntos por Ganador y Diferencia de Goles Atinado</v>
      </c>
      <c r="B103" s="84"/>
      <c r="C103" s="84"/>
      <c r="D103" s="85"/>
      <c r="E103" s="94">
        <f>Global!E103</f>
        <v>1</v>
      </c>
      <c r="F103" s="53"/>
      <c r="G103" s="268"/>
      <c r="H103" s="53"/>
      <c r="I103" s="57"/>
      <c r="J103" s="30"/>
      <c r="K103" s="167"/>
      <c r="L103" s="167"/>
      <c r="M103" s="167"/>
      <c r="N103" s="167"/>
      <c r="O103" s="167"/>
      <c r="P103" s="167"/>
      <c r="Q103" s="167"/>
      <c r="R103" s="167"/>
      <c r="S103" s="167"/>
    </row>
    <row r="104" spans="1:19" ht="17.25" customHeight="1" x14ac:dyDescent="0.2">
      <c r="A104" s="54"/>
      <c r="B104" s="55"/>
      <c r="C104" s="55"/>
      <c r="D104" s="53"/>
      <c r="E104" s="268"/>
      <c r="F104" s="53"/>
      <c r="G104" s="268"/>
      <c r="H104" s="53"/>
      <c r="I104" s="57"/>
      <c r="J104" s="30"/>
      <c r="K104" s="167"/>
      <c r="L104" s="167"/>
      <c r="M104" s="167"/>
      <c r="N104" s="167"/>
      <c r="O104" s="167"/>
      <c r="P104" s="167"/>
      <c r="Q104" s="167"/>
      <c r="R104" s="167"/>
      <c r="S104" s="167"/>
    </row>
    <row r="105" spans="1:19" ht="17.25" customHeight="1" x14ac:dyDescent="0.2">
      <c r="A105" s="87" t="str">
        <f>Global!A105</f>
        <v>TERCER LUGAR</v>
      </c>
      <c r="B105" s="55"/>
      <c r="C105" s="55"/>
      <c r="D105" s="53"/>
      <c r="E105" s="268"/>
      <c r="F105" s="53"/>
      <c r="G105" s="268"/>
      <c r="H105" s="53"/>
      <c r="I105" s="57"/>
      <c r="J105" s="30"/>
      <c r="K105" s="167"/>
      <c r="L105" s="167"/>
      <c r="M105" s="167"/>
      <c r="N105" s="167"/>
      <c r="O105" s="167"/>
      <c r="P105" s="167"/>
      <c r="Q105" s="167"/>
      <c r="R105" s="167"/>
      <c r="S105" s="167"/>
    </row>
    <row r="106" spans="1:19" ht="17.25" customHeight="1" x14ac:dyDescent="0.2">
      <c r="A106" s="83" t="str">
        <f>Global!A106</f>
        <v>Puntos por Marcador Atinado</v>
      </c>
      <c r="B106" s="83"/>
      <c r="C106" s="93"/>
      <c r="D106" s="83"/>
      <c r="E106" s="94">
        <f>Global!E106</f>
        <v>1</v>
      </c>
      <c r="F106" s="53"/>
      <c r="G106" s="268"/>
      <c r="H106" s="53"/>
      <c r="I106" s="57"/>
      <c r="J106" s="30"/>
      <c r="K106" s="167"/>
      <c r="L106" s="167"/>
      <c r="M106" s="167"/>
      <c r="N106" s="167"/>
      <c r="O106" s="167"/>
      <c r="P106" s="167"/>
      <c r="Q106" s="167"/>
      <c r="R106" s="167"/>
      <c r="S106" s="167"/>
    </row>
    <row r="107" spans="1:19" ht="17.25" customHeight="1" x14ac:dyDescent="0.2">
      <c r="A107" s="83" t="str">
        <f>Global!A107</f>
        <v>Puntos por Ganador/Empate Atinado</v>
      </c>
      <c r="B107" s="83"/>
      <c r="C107" s="93"/>
      <c r="D107" s="85"/>
      <c r="E107" s="94">
        <f>Global!E107</f>
        <v>8</v>
      </c>
      <c r="F107" s="53"/>
      <c r="G107" s="268"/>
      <c r="H107" s="53"/>
      <c r="I107" s="57"/>
      <c r="J107" s="30"/>
      <c r="K107" s="167"/>
      <c r="L107" s="167"/>
      <c r="M107" s="167"/>
      <c r="N107" s="167"/>
      <c r="O107" s="167"/>
      <c r="P107" s="167"/>
      <c r="Q107" s="167"/>
      <c r="R107" s="167"/>
      <c r="S107" s="167"/>
    </row>
    <row r="108" spans="1:19" ht="17.25" customHeight="1" x14ac:dyDescent="0.2">
      <c r="A108" s="83" t="str">
        <f>Global!A108</f>
        <v>Puntos por Ganador y Diferencia de Goles Atinado</v>
      </c>
      <c r="B108" s="84"/>
      <c r="C108" s="84"/>
      <c r="D108" s="85"/>
      <c r="E108" s="94">
        <f>Global!E108</f>
        <v>1</v>
      </c>
      <c r="F108" s="53"/>
      <c r="G108" s="268"/>
      <c r="H108" s="53"/>
      <c r="I108" s="57"/>
      <c r="J108" s="30"/>
      <c r="K108" s="167"/>
      <c r="L108" s="167"/>
      <c r="M108" s="167"/>
      <c r="N108" s="167"/>
      <c r="O108" s="167"/>
      <c r="P108" s="167"/>
      <c r="Q108" s="167"/>
      <c r="R108" s="167"/>
      <c r="S108" s="167"/>
    </row>
    <row r="109" spans="1:19" ht="17.25" customHeight="1" x14ac:dyDescent="0.2">
      <c r="A109" s="83"/>
      <c r="B109" s="84"/>
      <c r="C109" s="84"/>
      <c r="D109" s="85"/>
      <c r="E109" s="94"/>
      <c r="F109" s="53"/>
      <c r="G109" s="268"/>
      <c r="H109" s="53"/>
      <c r="I109" s="57"/>
      <c r="J109" s="30"/>
      <c r="K109" s="167"/>
      <c r="L109" s="167"/>
      <c r="M109" s="167"/>
      <c r="N109" s="167"/>
      <c r="O109" s="167"/>
      <c r="P109" s="167"/>
      <c r="Q109" s="167"/>
      <c r="R109" s="167"/>
      <c r="S109" s="167"/>
    </row>
    <row r="110" spans="1:19" ht="17.25" customHeight="1" x14ac:dyDescent="0.2">
      <c r="A110" s="87" t="str">
        <f>Global!A110</f>
        <v>FINAL</v>
      </c>
      <c r="B110" s="55"/>
      <c r="C110" s="55"/>
      <c r="D110" s="53"/>
      <c r="E110" s="268"/>
      <c r="F110" s="53"/>
      <c r="G110" s="268"/>
      <c r="H110" s="53"/>
      <c r="I110" s="57"/>
      <c r="J110" s="30"/>
      <c r="K110" s="167"/>
      <c r="L110" s="167"/>
      <c r="M110" s="167"/>
      <c r="N110" s="167"/>
      <c r="O110" s="167"/>
      <c r="P110" s="167"/>
      <c r="Q110" s="167"/>
      <c r="R110" s="167"/>
      <c r="S110" s="167"/>
    </row>
    <row r="111" spans="1:19" ht="17.25" customHeight="1" x14ac:dyDescent="0.2">
      <c r="A111" s="83" t="str">
        <f>Global!A111</f>
        <v>Puntos por Marcador Atinado</v>
      </c>
      <c r="B111" s="83"/>
      <c r="C111" s="93"/>
      <c r="D111" s="83"/>
      <c r="E111" s="94">
        <f>Global!E111</f>
        <v>1</v>
      </c>
      <c r="F111" s="53"/>
      <c r="G111" s="268"/>
      <c r="H111" s="53"/>
      <c r="I111" s="57"/>
      <c r="J111" s="30"/>
      <c r="K111" s="167"/>
      <c r="L111" s="167"/>
      <c r="M111" s="167"/>
      <c r="N111" s="167"/>
      <c r="O111" s="167"/>
      <c r="P111" s="167"/>
      <c r="Q111" s="167"/>
      <c r="R111" s="167"/>
      <c r="S111" s="167"/>
    </row>
    <row r="112" spans="1:19" ht="17.25" customHeight="1" x14ac:dyDescent="0.2">
      <c r="A112" s="83" t="str">
        <f>Global!A112</f>
        <v>Puntos por Ganador/Empate Atinado</v>
      </c>
      <c r="B112" s="83"/>
      <c r="C112" s="93"/>
      <c r="D112" s="85"/>
      <c r="E112" s="94">
        <f>Global!E112</f>
        <v>10</v>
      </c>
      <c r="F112" s="53"/>
      <c r="G112" s="268"/>
      <c r="H112" s="53"/>
      <c r="I112" s="57"/>
      <c r="J112" s="30"/>
      <c r="K112" s="167"/>
      <c r="L112" s="167"/>
      <c r="M112" s="167"/>
      <c r="N112" s="167"/>
      <c r="O112" s="167"/>
      <c r="P112" s="167"/>
      <c r="Q112" s="167"/>
      <c r="R112" s="167"/>
      <c r="S112" s="167"/>
    </row>
    <row r="113" spans="1:19" ht="17.25" customHeight="1" x14ac:dyDescent="0.2">
      <c r="A113" s="83" t="str">
        <f>Global!A113</f>
        <v>Puntos por Ganador y Diferencia de Goles Atinado</v>
      </c>
      <c r="B113" s="84"/>
      <c r="C113" s="84"/>
      <c r="D113" s="85"/>
      <c r="E113" s="94">
        <f>Global!E113</f>
        <v>1</v>
      </c>
      <c r="F113" s="53"/>
      <c r="G113" s="268"/>
      <c r="H113" s="53"/>
      <c r="I113" s="57"/>
      <c r="J113" s="30"/>
      <c r="K113" s="167"/>
      <c r="L113" s="167"/>
      <c r="M113" s="167"/>
      <c r="N113" s="167"/>
      <c r="O113" s="167"/>
      <c r="P113" s="167"/>
      <c r="Q113" s="167"/>
      <c r="R113" s="167"/>
      <c r="S113" s="167"/>
    </row>
    <row r="114" spans="1:19" ht="17.25" customHeight="1" x14ac:dyDescent="0.2">
      <c r="A114" s="54"/>
      <c r="B114" s="55"/>
      <c r="C114" s="55"/>
      <c r="D114" s="53"/>
      <c r="E114" s="268"/>
      <c r="F114" s="53"/>
      <c r="G114" s="268"/>
      <c r="H114" s="53"/>
      <c r="I114" s="57"/>
      <c r="J114" s="30"/>
      <c r="K114" s="167"/>
      <c r="L114" s="167"/>
      <c r="M114" s="167"/>
      <c r="N114" s="167"/>
      <c r="O114" s="167"/>
      <c r="P114" s="167"/>
      <c r="Q114" s="167"/>
      <c r="R114" s="167"/>
      <c r="S114" s="167"/>
    </row>
    <row r="115" spans="1:19" ht="17.25" customHeight="1" x14ac:dyDescent="0.2">
      <c r="A115" s="54"/>
      <c r="B115" s="55"/>
      <c r="C115" s="55"/>
      <c r="D115" s="53"/>
      <c r="E115" s="268"/>
      <c r="F115" s="53"/>
      <c r="G115" s="268"/>
      <c r="H115" s="53"/>
      <c r="I115" s="57"/>
      <c r="J115" s="30"/>
      <c r="K115" s="167"/>
      <c r="L115" s="167"/>
      <c r="M115" s="167"/>
      <c r="N115" s="167"/>
      <c r="O115" s="167"/>
      <c r="P115" s="167"/>
      <c r="Q115" s="167"/>
      <c r="R115" s="167"/>
      <c r="S115" s="167"/>
    </row>
    <row r="116" spans="1:19" ht="17.25" customHeight="1" x14ac:dyDescent="0.2">
      <c r="A116" s="54"/>
      <c r="B116" s="55"/>
      <c r="C116" s="55"/>
      <c r="D116" s="53"/>
      <c r="E116" s="268"/>
      <c r="F116" s="53"/>
      <c r="G116" s="268"/>
      <c r="H116" s="53"/>
      <c r="I116" s="57"/>
      <c r="J116" s="30"/>
      <c r="K116" s="167"/>
      <c r="L116" s="167"/>
      <c r="M116" s="167"/>
      <c r="N116" s="167"/>
      <c r="O116" s="167"/>
      <c r="P116" s="167"/>
      <c r="Q116" s="167"/>
      <c r="R116" s="167"/>
      <c r="S116" s="167"/>
    </row>
    <row r="117" spans="1:19" ht="17.25" customHeight="1" x14ac:dyDescent="0.2">
      <c r="A117" s="54"/>
      <c r="B117" s="55"/>
      <c r="C117" s="55"/>
      <c r="D117" s="53"/>
      <c r="E117" s="268"/>
      <c r="F117" s="53"/>
      <c r="G117" s="268"/>
      <c r="H117" s="53"/>
      <c r="I117" s="57"/>
      <c r="J117" s="30"/>
      <c r="K117" s="167"/>
      <c r="L117" s="167"/>
      <c r="M117" s="167"/>
      <c r="N117" s="167"/>
      <c r="O117" s="167"/>
      <c r="P117" s="167"/>
      <c r="Q117" s="167"/>
      <c r="R117" s="167"/>
      <c r="S117" s="167"/>
    </row>
    <row r="118" spans="1:19" ht="17.25" customHeight="1" x14ac:dyDescent="0.2">
      <c r="A118" s="54"/>
      <c r="B118" s="55"/>
      <c r="C118" s="55"/>
      <c r="D118" s="53"/>
      <c r="E118" s="268"/>
      <c r="F118" s="53"/>
      <c r="G118" s="268"/>
      <c r="H118" s="53"/>
      <c r="I118" s="57"/>
      <c r="J118" s="30"/>
      <c r="K118" s="167"/>
      <c r="L118" s="167"/>
      <c r="M118" s="167"/>
      <c r="N118" s="167"/>
      <c r="O118" s="167"/>
      <c r="P118" s="167"/>
      <c r="Q118" s="167"/>
      <c r="R118" s="167"/>
      <c r="S118" s="167"/>
    </row>
    <row r="119" spans="1:19" ht="17.25" customHeight="1" x14ac:dyDescent="0.2">
      <c r="A119" s="54"/>
      <c r="B119" s="55"/>
      <c r="C119" s="55"/>
      <c r="D119" s="53"/>
      <c r="E119" s="268"/>
      <c r="F119" s="53"/>
      <c r="G119" s="268"/>
      <c r="H119" s="53"/>
      <c r="I119" s="57"/>
      <c r="J119" s="30"/>
      <c r="K119" s="167"/>
      <c r="L119" s="167"/>
      <c r="M119" s="167"/>
      <c r="N119" s="167"/>
      <c r="O119" s="167"/>
      <c r="P119" s="167"/>
      <c r="Q119" s="167"/>
      <c r="R119" s="167"/>
      <c r="S119" s="167"/>
    </row>
    <row r="120" spans="1:19" ht="17.25" customHeight="1" x14ac:dyDescent="0.2">
      <c r="A120" s="54"/>
      <c r="B120" s="55"/>
      <c r="C120" s="55"/>
      <c r="D120" s="53"/>
      <c r="E120" s="268"/>
      <c r="F120" s="53"/>
      <c r="G120" s="268"/>
      <c r="H120" s="53"/>
      <c r="I120" s="57"/>
      <c r="J120" s="30"/>
      <c r="K120" s="167"/>
      <c r="L120" s="167"/>
      <c r="M120" s="167"/>
      <c r="N120" s="167"/>
      <c r="O120" s="167"/>
      <c r="P120" s="167"/>
      <c r="Q120" s="167"/>
      <c r="R120" s="167"/>
      <c r="S120" s="167"/>
    </row>
  </sheetData>
  <sheetProtection sheet="1" objects="1" scenarios="1"/>
  <mergeCells count="3">
    <mergeCell ref="A1:N1"/>
    <mergeCell ref="B3:D3"/>
    <mergeCell ref="B4:D4"/>
  </mergeCells>
  <dataValidations count="1">
    <dataValidation type="whole" allowBlank="1" showInputMessage="1" showErrorMessage="1" sqref="E3:E85 E114:E120 E89:E90 E94:E95 E99:E100 E104:E105 E110" xr:uid="{44A461E8-39F6-4015-B875-DA6E0A579531}">
      <formula1>0</formula1>
      <formula2>20</formula2>
    </dataValidation>
  </dataValidations>
  <hyperlinks>
    <hyperlink ref="A1:N1" location="Global!A1" display="Quiniela Mundial 2010" xr:uid="{12408CC2-DC48-4D2A-83B8-98D4876BEC54}"/>
  </hyperlink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S120"/>
  <sheetViews>
    <sheetView workbookViewId="0">
      <selection activeCell="A2" sqref="A1:N1048576"/>
    </sheetView>
  </sheetViews>
  <sheetFormatPr defaultColWidth="9.140625" defaultRowHeight="17.25" customHeight="1" x14ac:dyDescent="0.2"/>
  <cols>
    <col min="1" max="1" width="12" style="270" customWidth="1"/>
    <col min="2" max="2" width="10.7109375" style="271" customWidth="1"/>
    <col min="3" max="3" width="6.85546875" style="271" bestFit="1" customWidth="1"/>
    <col min="4" max="4" width="12.42578125" style="157" customWidth="1"/>
    <col min="5" max="5" width="3.7109375" style="272" customWidth="1"/>
    <col min="6" max="6" width="5.42578125" style="157" customWidth="1"/>
    <col min="7" max="7" width="3.85546875" style="272" customWidth="1"/>
    <col min="8" max="8" width="13" style="157" customWidth="1"/>
    <col min="9" max="9" width="5.85546875" style="273" customWidth="1"/>
    <col min="10" max="10" width="3" style="10" customWidth="1"/>
    <col min="11" max="11" width="5" style="274" customWidth="1"/>
    <col min="12" max="12" width="5.28515625" style="274" customWidth="1"/>
    <col min="13" max="13" width="6.5703125" style="275" customWidth="1"/>
    <col min="14" max="14" width="7.7109375" style="10" bestFit="1" customWidth="1"/>
    <col min="15" max="16384" width="9.140625" style="157"/>
  </cols>
  <sheetData>
    <row r="1" spans="1:19" ht="26.25" customHeight="1" x14ac:dyDescent="0.35">
      <c r="A1" s="352" t="s">
        <v>82</v>
      </c>
      <c r="B1" s="352"/>
      <c r="C1" s="352"/>
      <c r="D1" s="352"/>
      <c r="E1" s="352"/>
      <c r="F1" s="352"/>
      <c r="G1" s="352"/>
      <c r="H1" s="352"/>
      <c r="I1" s="352"/>
      <c r="J1" s="352"/>
      <c r="K1" s="352"/>
      <c r="L1" s="352"/>
      <c r="M1" s="352"/>
      <c r="N1" s="352"/>
      <c r="O1" s="161"/>
      <c r="P1" s="161"/>
      <c r="Q1" s="161"/>
      <c r="R1" s="161"/>
      <c r="S1" s="161"/>
    </row>
    <row r="2" spans="1:19" ht="12.75" customHeight="1" x14ac:dyDescent="0.3">
      <c r="A2" s="28"/>
      <c r="B2" s="28"/>
      <c r="C2" s="28"/>
      <c r="D2" s="28"/>
      <c r="E2" s="1"/>
      <c r="F2" s="28"/>
      <c r="G2" s="1"/>
      <c r="H2" s="28"/>
      <c r="I2" s="28"/>
      <c r="J2" s="28"/>
      <c r="K2" s="33"/>
      <c r="L2" s="33"/>
      <c r="M2" s="28"/>
      <c r="N2" s="28"/>
      <c r="O2" s="161"/>
      <c r="P2" s="161"/>
      <c r="Q2" s="161"/>
      <c r="R2" s="161"/>
      <c r="S2" s="161"/>
    </row>
    <row r="3" spans="1:19" ht="17.25" customHeight="1" x14ac:dyDescent="0.2">
      <c r="A3" s="191" t="s">
        <v>17</v>
      </c>
      <c r="B3" s="353" t="s">
        <v>115</v>
      </c>
      <c r="C3" s="353"/>
      <c r="D3" s="353"/>
      <c r="E3" s="192"/>
      <c r="F3" s="193"/>
      <c r="G3" s="192"/>
      <c r="H3" s="194"/>
      <c r="I3" s="195"/>
      <c r="J3" s="29"/>
      <c r="K3" s="34"/>
      <c r="L3" s="34"/>
      <c r="M3" s="196"/>
      <c r="N3" s="29"/>
      <c r="O3" s="161"/>
      <c r="P3" s="161"/>
      <c r="Q3" s="161"/>
      <c r="R3" s="161"/>
      <c r="S3" s="161"/>
    </row>
    <row r="4" spans="1:19" ht="17.25" customHeight="1" thickBot="1" x14ac:dyDescent="0.25">
      <c r="A4" s="197" t="s">
        <v>18</v>
      </c>
      <c r="B4" s="354" t="s">
        <v>116</v>
      </c>
      <c r="C4" s="354"/>
      <c r="D4" s="354"/>
      <c r="E4" s="192"/>
      <c r="F4" s="196"/>
      <c r="G4" s="192"/>
      <c r="H4" s="196"/>
      <c r="I4" s="195"/>
      <c r="J4" s="29"/>
      <c r="K4" s="198"/>
      <c r="L4" s="198"/>
      <c r="M4" s="199"/>
      <c r="N4" s="29"/>
      <c r="O4" s="161"/>
      <c r="P4" s="161"/>
      <c r="Q4" s="161"/>
      <c r="R4" s="161"/>
      <c r="S4" s="161"/>
    </row>
    <row r="5" spans="1:19" ht="17.25" customHeight="1" thickBot="1" x14ac:dyDescent="0.25">
      <c r="A5" s="197"/>
      <c r="B5" s="200"/>
      <c r="C5" s="200"/>
      <c r="D5" s="201"/>
      <c r="E5" s="192"/>
      <c r="F5" s="196"/>
      <c r="G5" s="192"/>
      <c r="H5" s="196"/>
      <c r="I5" s="195"/>
      <c r="J5" s="29"/>
      <c r="K5" s="202" t="s">
        <v>19</v>
      </c>
      <c r="L5" s="203"/>
      <c r="M5" s="204"/>
      <c r="N5" s="29"/>
      <c r="O5" s="161"/>
      <c r="P5" s="161"/>
      <c r="Q5" s="161"/>
      <c r="R5" s="161"/>
      <c r="S5" s="161"/>
    </row>
    <row r="6" spans="1:19" s="168" customFormat="1" ht="34.5" customHeight="1" thickBot="1" x14ac:dyDescent="0.25">
      <c r="A6" s="205" t="s">
        <v>0</v>
      </c>
      <c r="B6" s="206" t="s">
        <v>1</v>
      </c>
      <c r="C6" s="206" t="s">
        <v>25</v>
      </c>
      <c r="D6" s="207" t="s">
        <v>2</v>
      </c>
      <c r="E6" s="208"/>
      <c r="F6" s="209" t="s">
        <v>20</v>
      </c>
      <c r="G6" s="208"/>
      <c r="H6" s="209" t="s">
        <v>3</v>
      </c>
      <c r="I6" s="209" t="s">
        <v>21</v>
      </c>
      <c r="J6" s="210"/>
      <c r="K6" s="211" t="s">
        <v>109</v>
      </c>
      <c r="L6" s="211" t="s">
        <v>112</v>
      </c>
      <c r="M6" s="212" t="s">
        <v>110</v>
      </c>
      <c r="N6" s="213" t="s">
        <v>111</v>
      </c>
      <c r="O6" s="165"/>
      <c r="P6" s="165"/>
      <c r="Q6" s="165"/>
      <c r="R6" s="165"/>
      <c r="S6" s="165"/>
    </row>
    <row r="7" spans="1:19" ht="17.25" customHeight="1" thickBot="1" x14ac:dyDescent="0.25">
      <c r="A7" s="214" t="str">
        <f>Global!A7</f>
        <v>GRUPO A (Group A)</v>
      </c>
      <c r="B7" s="215"/>
      <c r="C7" s="216"/>
      <c r="D7" s="215"/>
      <c r="E7" s="217"/>
      <c r="F7" s="215"/>
      <c r="G7" s="217"/>
      <c r="H7" s="215"/>
      <c r="I7" s="218"/>
      <c r="J7" s="77"/>
      <c r="K7" s="219"/>
      <c r="L7" s="219"/>
      <c r="M7" s="220"/>
      <c r="N7" s="221"/>
      <c r="O7" s="161"/>
      <c r="P7" s="161"/>
      <c r="Q7" s="161"/>
      <c r="R7" s="161"/>
      <c r="S7" s="161"/>
    </row>
    <row r="8" spans="1:19" s="158" customFormat="1" ht="30.95" customHeight="1" thickBot="1" x14ac:dyDescent="0.25">
      <c r="A8" s="276">
        <f>Global!A8</f>
        <v>44885</v>
      </c>
      <c r="B8" s="277">
        <f>Global!B8</f>
        <v>0.41666666666666669</v>
      </c>
      <c r="C8" s="278">
        <f>Global!C8</f>
        <v>1</v>
      </c>
      <c r="D8" s="279" t="str">
        <f>Global!D8</f>
        <v>Qatar</v>
      </c>
      <c r="E8" s="280">
        <v>0</v>
      </c>
      <c r="F8" s="281" t="s">
        <v>4</v>
      </c>
      <c r="G8" s="280">
        <v>2</v>
      </c>
      <c r="H8" s="282" t="str">
        <f>Global!H8</f>
        <v>Ecuador</v>
      </c>
      <c r="I8" s="283" t="str">
        <f t="shared" ref="I8:I13" si="0">IF(OR(E8="",G8=""),"",IF(E8&gt;G8,"L",IF(G8&gt;E8,"V","E")))</f>
        <v>V</v>
      </c>
      <c r="J8" s="284"/>
      <c r="K8" s="285">
        <f>IF(Global!E8="","",Global!E8)</f>
        <v>0</v>
      </c>
      <c r="L8" s="285">
        <f>IF(Global!G8="","",Global!G8)</f>
        <v>2</v>
      </c>
      <c r="M8" s="286" t="str">
        <f t="shared" ref="M8:M71" si="1">IF(OR(K8="",L8=""),"",IF(K8&gt;L8,"L",IF(L8&gt;K8,"V","E")))</f>
        <v>V</v>
      </c>
      <c r="N8" s="287">
        <f t="shared" ref="N8:N13" si="2">IF(M8="","",IF(AND(E8=K8,L8=G8),GPOSPuntosPorMarcador,0)+IF(M8=I8,GPOSPuntosPorGanador,0)+IF(E8-G8=K8-L8,GPOSPuntosPorDiferencia,0))</f>
        <v>3</v>
      </c>
      <c r="O8" s="166"/>
      <c r="P8" s="166"/>
      <c r="Q8" s="166"/>
      <c r="R8" s="166"/>
      <c r="S8" s="166"/>
    </row>
    <row r="9" spans="1:19" s="158" customFormat="1" ht="30.95" customHeight="1" thickBot="1" x14ac:dyDescent="0.25">
      <c r="A9" s="276">
        <f>Global!A9</f>
        <v>44886</v>
      </c>
      <c r="B9" s="288">
        <f>Global!B9</f>
        <v>0.41666666666666669</v>
      </c>
      <c r="C9" s="289">
        <f>Global!C9</f>
        <v>2</v>
      </c>
      <c r="D9" s="290" t="str">
        <f>Global!D9</f>
        <v>Senegal</v>
      </c>
      <c r="E9" s="291">
        <v>1</v>
      </c>
      <c r="F9" s="292" t="s">
        <v>4</v>
      </c>
      <c r="G9" s="291">
        <v>1</v>
      </c>
      <c r="H9" s="293" t="str">
        <f>Global!H9</f>
        <v>Holanda (Holland)</v>
      </c>
      <c r="I9" s="283" t="str">
        <f t="shared" si="0"/>
        <v>E</v>
      </c>
      <c r="J9" s="284"/>
      <c r="K9" s="285">
        <f>IF(Global!E9="","",Global!E9)</f>
        <v>0</v>
      </c>
      <c r="L9" s="285">
        <f>IF(Global!G9="","",Global!G9)</f>
        <v>2</v>
      </c>
      <c r="M9" s="294" t="str">
        <f t="shared" si="1"/>
        <v>V</v>
      </c>
      <c r="N9" s="287">
        <f t="shared" si="2"/>
        <v>0</v>
      </c>
      <c r="O9" s="166"/>
      <c r="P9" s="166"/>
      <c r="Q9" s="166"/>
      <c r="R9" s="166"/>
      <c r="S9" s="166"/>
    </row>
    <row r="10" spans="1:19" s="158" customFormat="1" ht="30.95" customHeight="1" thickBot="1" x14ac:dyDescent="0.25">
      <c r="A10" s="276">
        <f>Global!A10</f>
        <v>44890</v>
      </c>
      <c r="B10" s="288">
        <f>Global!B10</f>
        <v>0.29166666666666669</v>
      </c>
      <c r="C10" s="289">
        <f>Global!C10</f>
        <v>17</v>
      </c>
      <c r="D10" s="290" t="str">
        <f>Global!D10</f>
        <v>Qatar</v>
      </c>
      <c r="E10" s="291">
        <v>1</v>
      </c>
      <c r="F10" s="292" t="s">
        <v>4</v>
      </c>
      <c r="G10" s="291">
        <v>3</v>
      </c>
      <c r="H10" s="293" t="str">
        <f>Global!H10</f>
        <v>Senegal</v>
      </c>
      <c r="I10" s="283" t="str">
        <f t="shared" si="0"/>
        <v>V</v>
      </c>
      <c r="J10" s="284"/>
      <c r="K10" s="285">
        <f>IF(Global!E10="","",Global!E10)</f>
        <v>1</v>
      </c>
      <c r="L10" s="285">
        <f>IF(Global!G10="","",Global!G10)</f>
        <v>3</v>
      </c>
      <c r="M10" s="295" t="str">
        <f t="shared" si="1"/>
        <v>V</v>
      </c>
      <c r="N10" s="287">
        <f t="shared" si="2"/>
        <v>3</v>
      </c>
      <c r="O10" s="166"/>
      <c r="P10" s="166"/>
      <c r="Q10" s="166"/>
      <c r="R10" s="166"/>
      <c r="S10" s="166"/>
    </row>
    <row r="11" spans="1:19" s="158" customFormat="1" ht="30.95" customHeight="1" thickBot="1" x14ac:dyDescent="0.25">
      <c r="A11" s="276">
        <f>Global!A11</f>
        <v>44890</v>
      </c>
      <c r="B11" s="288">
        <f>Global!B11</f>
        <v>0.41666666666666669</v>
      </c>
      <c r="C11" s="289">
        <f>Global!C11</f>
        <v>18</v>
      </c>
      <c r="D11" s="290" t="str">
        <f>Global!D11</f>
        <v>Holanda (Holland)</v>
      </c>
      <c r="E11" s="291">
        <v>4</v>
      </c>
      <c r="F11" s="292" t="s">
        <v>4</v>
      </c>
      <c r="G11" s="291">
        <v>2</v>
      </c>
      <c r="H11" s="293" t="str">
        <f>Global!H11</f>
        <v>Ecuador</v>
      </c>
      <c r="I11" s="283" t="str">
        <f t="shared" si="0"/>
        <v>L</v>
      </c>
      <c r="J11" s="284"/>
      <c r="K11" s="285">
        <f>IF(Global!E11="","",Global!E11)</f>
        <v>1</v>
      </c>
      <c r="L11" s="285">
        <f>IF(Global!G11="","",Global!G11)</f>
        <v>1</v>
      </c>
      <c r="M11" s="296" t="str">
        <f t="shared" si="1"/>
        <v>E</v>
      </c>
      <c r="N11" s="287">
        <f t="shared" si="2"/>
        <v>0</v>
      </c>
      <c r="O11" s="166"/>
      <c r="P11" s="166"/>
      <c r="Q11" s="166"/>
      <c r="R11" s="166"/>
      <c r="S11" s="166"/>
    </row>
    <row r="12" spans="1:19" s="158" customFormat="1" ht="30.95" customHeight="1" thickBot="1" x14ac:dyDescent="0.25">
      <c r="A12" s="276">
        <f>Global!A12</f>
        <v>44894</v>
      </c>
      <c r="B12" s="288">
        <f>Global!B12</f>
        <v>0.375</v>
      </c>
      <c r="C12" s="289">
        <f>Global!C12</f>
        <v>33</v>
      </c>
      <c r="D12" s="290" t="str">
        <f>Global!D12</f>
        <v>Holanda (Holland)</v>
      </c>
      <c r="E12" s="291">
        <v>2</v>
      </c>
      <c r="F12" s="292" t="s">
        <v>4</v>
      </c>
      <c r="G12" s="291">
        <v>0</v>
      </c>
      <c r="H12" s="293" t="str">
        <f>Global!H12</f>
        <v>Qatar</v>
      </c>
      <c r="I12" s="283" t="str">
        <f t="shared" si="0"/>
        <v>L</v>
      </c>
      <c r="J12" s="284"/>
      <c r="K12" s="285">
        <f>IF(Global!E12="","",Global!E12)</f>
        <v>2</v>
      </c>
      <c r="L12" s="285">
        <f>IF(Global!G12="","",Global!G12)</f>
        <v>0</v>
      </c>
      <c r="M12" s="296" t="str">
        <f t="shared" si="1"/>
        <v>L</v>
      </c>
      <c r="N12" s="287">
        <f t="shared" si="2"/>
        <v>3</v>
      </c>
      <c r="O12" s="166"/>
      <c r="P12" s="166"/>
      <c r="Q12" s="166"/>
      <c r="R12" s="166"/>
      <c r="S12" s="166"/>
    </row>
    <row r="13" spans="1:19" s="158" customFormat="1" ht="30.95" customHeight="1" thickBot="1" x14ac:dyDescent="0.25">
      <c r="A13" s="276">
        <f>Global!A13</f>
        <v>44894</v>
      </c>
      <c r="B13" s="288">
        <f>Global!B13</f>
        <v>0.375</v>
      </c>
      <c r="C13" s="289">
        <f>Global!C13</f>
        <v>34</v>
      </c>
      <c r="D13" s="290" t="str">
        <f>Global!D13</f>
        <v>Ecuador</v>
      </c>
      <c r="E13" s="291">
        <v>1</v>
      </c>
      <c r="F13" s="292" t="s">
        <v>4</v>
      </c>
      <c r="G13" s="291">
        <v>2</v>
      </c>
      <c r="H13" s="293" t="str">
        <f>Global!H13</f>
        <v>Senegal</v>
      </c>
      <c r="I13" s="283" t="str">
        <f t="shared" si="0"/>
        <v>V</v>
      </c>
      <c r="J13" s="284"/>
      <c r="K13" s="285">
        <f>IF(Global!E13="","",Global!E13)</f>
        <v>1</v>
      </c>
      <c r="L13" s="285">
        <f>IF(Global!G13="","",Global!G13)</f>
        <v>2</v>
      </c>
      <c r="M13" s="296" t="str">
        <f t="shared" si="1"/>
        <v>V</v>
      </c>
      <c r="N13" s="287">
        <f t="shared" si="2"/>
        <v>3</v>
      </c>
      <c r="O13" s="166"/>
      <c r="P13" s="166"/>
      <c r="Q13" s="166"/>
      <c r="R13" s="166"/>
      <c r="S13" s="166"/>
    </row>
    <row r="14" spans="1:19" s="158" customFormat="1" ht="17.25" customHeight="1" thickBot="1" x14ac:dyDescent="0.25">
      <c r="A14" s="297" t="str">
        <f>Global!A14</f>
        <v>GRUPO B (Group B)</v>
      </c>
      <c r="B14" s="298"/>
      <c r="C14" s="299"/>
      <c r="D14" s="298"/>
      <c r="E14" s="300"/>
      <c r="F14" s="298"/>
      <c r="G14" s="300"/>
      <c r="H14" s="298"/>
      <c r="I14" s="301"/>
      <c r="J14" s="117"/>
      <c r="K14" s="302"/>
      <c r="L14" s="302"/>
      <c r="M14" s="303" t="str">
        <f t="shared" si="1"/>
        <v/>
      </c>
      <c r="N14" s="304"/>
      <c r="O14" s="166"/>
      <c r="P14" s="166"/>
      <c r="Q14" s="166"/>
      <c r="R14" s="166"/>
      <c r="S14" s="166"/>
    </row>
    <row r="15" spans="1:19" s="158" customFormat="1" ht="30.95" customHeight="1" thickBot="1" x14ac:dyDescent="0.25">
      <c r="A15" s="276">
        <f>Global!A15</f>
        <v>44886</v>
      </c>
      <c r="B15" s="305">
        <f>Global!B15</f>
        <v>0.29166666666666669</v>
      </c>
      <c r="C15" s="278">
        <f>Global!C15</f>
        <v>3</v>
      </c>
      <c r="D15" s="279" t="str">
        <f>Global!D15</f>
        <v>Inglaterra (England)</v>
      </c>
      <c r="E15" s="280">
        <v>3</v>
      </c>
      <c r="F15" s="281" t="s">
        <v>4</v>
      </c>
      <c r="G15" s="280">
        <v>0</v>
      </c>
      <c r="H15" s="282" t="str">
        <f>Global!H15</f>
        <v>Irán</v>
      </c>
      <c r="I15" s="283" t="str">
        <f t="shared" ref="I15:I20" si="3">IF(OR(E15="",G15=""),"",IF(E15&gt;G15,"L",IF(G15&gt;E15,"V","E")))</f>
        <v>L</v>
      </c>
      <c r="J15" s="284"/>
      <c r="K15" s="285">
        <f>IF(Global!E15="","",Global!E15)</f>
        <v>6</v>
      </c>
      <c r="L15" s="285">
        <f>IF(Global!G15="","",Global!G15)</f>
        <v>2</v>
      </c>
      <c r="M15" s="296" t="str">
        <f t="shared" si="1"/>
        <v>L</v>
      </c>
      <c r="N15" s="287">
        <f t="shared" ref="N15:N20" si="4">IF(M15="","",IF(AND(E15=K15,L15=G15),GPOSPuntosPorMarcador,0)+IF(M15=I15,GPOSPuntosPorGanador,0)+IF(E15-G15=K15-L15,GPOSPuntosPorDiferencia,0))</f>
        <v>1</v>
      </c>
      <c r="O15" s="166"/>
      <c r="P15" s="166"/>
      <c r="Q15" s="166"/>
      <c r="R15" s="166"/>
      <c r="S15" s="166"/>
    </row>
    <row r="16" spans="1:19" s="158" customFormat="1" ht="30.95" customHeight="1" thickBot="1" x14ac:dyDescent="0.25">
      <c r="A16" s="276">
        <f>Global!A16</f>
        <v>44886</v>
      </c>
      <c r="B16" s="306">
        <f>Global!B16</f>
        <v>0.54166666666666663</v>
      </c>
      <c r="C16" s="289">
        <f>Global!C16</f>
        <v>4</v>
      </c>
      <c r="D16" s="290" t="str">
        <f>Global!D16</f>
        <v>Estados Unidos (USA)</v>
      </c>
      <c r="E16" s="291">
        <v>2</v>
      </c>
      <c r="F16" s="292" t="s">
        <v>4</v>
      </c>
      <c r="G16" s="291">
        <v>2</v>
      </c>
      <c r="H16" s="293" t="str">
        <f>Global!H16</f>
        <v>Gales (Wales)</v>
      </c>
      <c r="I16" s="283" t="str">
        <f t="shared" si="3"/>
        <v>E</v>
      </c>
      <c r="J16" s="284"/>
      <c r="K16" s="285">
        <f>IF(Global!E16="","",Global!E16)</f>
        <v>1</v>
      </c>
      <c r="L16" s="285">
        <f>IF(Global!G16="","",Global!G16)</f>
        <v>1</v>
      </c>
      <c r="M16" s="296" t="str">
        <f t="shared" si="1"/>
        <v>E</v>
      </c>
      <c r="N16" s="287">
        <f t="shared" si="4"/>
        <v>2</v>
      </c>
      <c r="O16" s="166"/>
      <c r="P16" s="166"/>
      <c r="Q16" s="166"/>
      <c r="R16" s="166"/>
      <c r="S16" s="166"/>
    </row>
    <row r="17" spans="1:19" s="158" customFormat="1" ht="30.95" customHeight="1" thickBot="1" x14ac:dyDescent="0.25">
      <c r="A17" s="276">
        <f>Global!A17</f>
        <v>44890</v>
      </c>
      <c r="B17" s="306">
        <f>Global!B17</f>
        <v>0.54166666666666663</v>
      </c>
      <c r="C17" s="289">
        <f>Global!C17</f>
        <v>19</v>
      </c>
      <c r="D17" s="290" t="str">
        <f>Global!D17</f>
        <v>Inglaterra (England)</v>
      </c>
      <c r="E17" s="291">
        <v>2</v>
      </c>
      <c r="F17" s="292" t="s">
        <v>4</v>
      </c>
      <c r="G17" s="291">
        <v>1</v>
      </c>
      <c r="H17" s="293" t="str">
        <f>Global!H17</f>
        <v>Estados Unidos (USA)</v>
      </c>
      <c r="I17" s="283" t="str">
        <f t="shared" si="3"/>
        <v>L</v>
      </c>
      <c r="J17" s="284"/>
      <c r="K17" s="285">
        <f>IF(Global!E17="","",Global!E17)</f>
        <v>0</v>
      </c>
      <c r="L17" s="285">
        <f>IF(Global!G17="","",Global!G17)</f>
        <v>0</v>
      </c>
      <c r="M17" s="296" t="str">
        <f t="shared" si="1"/>
        <v>E</v>
      </c>
      <c r="N17" s="287">
        <f t="shared" si="4"/>
        <v>0</v>
      </c>
      <c r="O17" s="166"/>
      <c r="P17" s="166"/>
      <c r="Q17" s="166"/>
      <c r="R17" s="166"/>
      <c r="S17" s="166"/>
    </row>
    <row r="18" spans="1:19" s="158" customFormat="1" ht="30.95" customHeight="1" thickBot="1" x14ac:dyDescent="0.25">
      <c r="A18" s="276">
        <f>Global!A18</f>
        <v>44890</v>
      </c>
      <c r="B18" s="306">
        <f>Global!B18</f>
        <v>0.16666666666666666</v>
      </c>
      <c r="C18" s="289">
        <f>Global!C18</f>
        <v>20</v>
      </c>
      <c r="D18" s="290" t="str">
        <f>Global!D18</f>
        <v>Gales (Wales)</v>
      </c>
      <c r="E18" s="291">
        <v>1</v>
      </c>
      <c r="F18" s="292" t="s">
        <v>4</v>
      </c>
      <c r="G18" s="291">
        <v>0</v>
      </c>
      <c r="H18" s="293" t="str">
        <f>Global!H18</f>
        <v>Irán</v>
      </c>
      <c r="I18" s="283" t="str">
        <f t="shared" si="3"/>
        <v>L</v>
      </c>
      <c r="J18" s="284"/>
      <c r="K18" s="285">
        <f>IF(Global!E18="","",Global!E18)</f>
        <v>0</v>
      </c>
      <c r="L18" s="285">
        <f>IF(Global!G18="","",Global!G18)</f>
        <v>2</v>
      </c>
      <c r="M18" s="296" t="str">
        <f t="shared" si="1"/>
        <v>V</v>
      </c>
      <c r="N18" s="287">
        <f t="shared" si="4"/>
        <v>0</v>
      </c>
      <c r="O18" s="166"/>
      <c r="P18" s="166"/>
      <c r="Q18" s="166"/>
      <c r="R18" s="166"/>
      <c r="S18" s="166"/>
    </row>
    <row r="19" spans="1:19" s="158" customFormat="1" ht="30.95" customHeight="1" thickBot="1" x14ac:dyDescent="0.25">
      <c r="A19" s="276">
        <f>Global!A19</f>
        <v>44894</v>
      </c>
      <c r="B19" s="306">
        <f>Global!B19</f>
        <v>0.54166666666666663</v>
      </c>
      <c r="C19" s="289">
        <f>Global!C19</f>
        <v>35</v>
      </c>
      <c r="D19" s="290" t="str">
        <f>Global!D19</f>
        <v>Gales (Wales)</v>
      </c>
      <c r="E19" s="291">
        <v>1</v>
      </c>
      <c r="F19" s="292" t="s">
        <v>4</v>
      </c>
      <c r="G19" s="291">
        <v>6</v>
      </c>
      <c r="H19" s="293" t="str">
        <f>Global!H19</f>
        <v>Inglaterra (England)</v>
      </c>
      <c r="I19" s="283" t="str">
        <f t="shared" si="3"/>
        <v>V</v>
      </c>
      <c r="J19" s="284"/>
      <c r="K19" s="285">
        <f>IF(Global!E19="","",Global!E19)</f>
        <v>0</v>
      </c>
      <c r="L19" s="285">
        <f>IF(Global!G19="","",Global!G19)</f>
        <v>3</v>
      </c>
      <c r="M19" s="296" t="str">
        <f t="shared" si="1"/>
        <v>V</v>
      </c>
      <c r="N19" s="287">
        <f t="shared" si="4"/>
        <v>1</v>
      </c>
      <c r="O19" s="166"/>
      <c r="P19" s="166"/>
      <c r="Q19" s="166"/>
      <c r="R19" s="166"/>
      <c r="S19" s="166"/>
    </row>
    <row r="20" spans="1:19" s="158" customFormat="1" ht="30.95" customHeight="1" thickBot="1" x14ac:dyDescent="0.25">
      <c r="A20" s="276">
        <f>Global!A20</f>
        <v>44894</v>
      </c>
      <c r="B20" s="306">
        <f>Global!B20</f>
        <v>0.54166666666666663</v>
      </c>
      <c r="C20" s="289">
        <f>Global!C20</f>
        <v>36</v>
      </c>
      <c r="D20" s="290" t="str">
        <f>Global!D20</f>
        <v>Irán</v>
      </c>
      <c r="E20" s="291">
        <v>0</v>
      </c>
      <c r="F20" s="292" t="s">
        <v>4</v>
      </c>
      <c r="G20" s="291">
        <v>0</v>
      </c>
      <c r="H20" s="293" t="str">
        <f>Global!H20</f>
        <v>Estados Unidos (USA)</v>
      </c>
      <c r="I20" s="283" t="str">
        <f t="shared" si="3"/>
        <v>E</v>
      </c>
      <c r="J20" s="284"/>
      <c r="K20" s="285">
        <f>IF(Global!E20="","",Global!E20)</f>
        <v>0</v>
      </c>
      <c r="L20" s="285">
        <f>IF(Global!G20="","",Global!G20)</f>
        <v>1</v>
      </c>
      <c r="M20" s="296" t="str">
        <f t="shared" si="1"/>
        <v>V</v>
      </c>
      <c r="N20" s="287">
        <f t="shared" si="4"/>
        <v>0</v>
      </c>
      <c r="O20" s="166"/>
      <c r="P20" s="166"/>
      <c r="Q20" s="166"/>
      <c r="R20" s="166"/>
      <c r="S20" s="166"/>
    </row>
    <row r="21" spans="1:19" s="158" customFormat="1" ht="17.25" customHeight="1" thickBot="1" x14ac:dyDescent="0.25">
      <c r="A21" s="297" t="str">
        <f>Global!A21</f>
        <v>GRUPO C (Group C)</v>
      </c>
      <c r="B21" s="298"/>
      <c r="C21" s="299"/>
      <c r="D21" s="298"/>
      <c r="E21" s="300"/>
      <c r="F21" s="298"/>
      <c r="G21" s="300"/>
      <c r="H21" s="298"/>
      <c r="I21" s="301"/>
      <c r="J21" s="117"/>
      <c r="K21" s="302"/>
      <c r="L21" s="302"/>
      <c r="M21" s="303" t="str">
        <f t="shared" si="1"/>
        <v/>
      </c>
      <c r="N21" s="304"/>
      <c r="O21" s="166"/>
      <c r="P21" s="166"/>
      <c r="Q21" s="166"/>
      <c r="R21" s="166"/>
      <c r="S21" s="166"/>
    </row>
    <row r="22" spans="1:19" s="158" customFormat="1" ht="30.95" customHeight="1" thickBot="1" x14ac:dyDescent="0.25">
      <c r="A22" s="276">
        <f>Global!A22</f>
        <v>44887</v>
      </c>
      <c r="B22" s="305">
        <f>Global!B22</f>
        <v>0.16666666666666666</v>
      </c>
      <c r="C22" s="278">
        <f>Global!C22</f>
        <v>5</v>
      </c>
      <c r="D22" s="279" t="str">
        <f>Global!D22</f>
        <v>Argentina</v>
      </c>
      <c r="E22" s="280">
        <v>1</v>
      </c>
      <c r="F22" s="281" t="s">
        <v>4</v>
      </c>
      <c r="G22" s="280">
        <v>0</v>
      </c>
      <c r="H22" s="282" t="str">
        <f>Global!H22</f>
        <v>A. Saudita (Saudi A.)</v>
      </c>
      <c r="I22" s="283" t="str">
        <f t="shared" ref="I22:I27" si="5">IF(OR(E22="",G22=""),"",IF(E22&gt;G22,"L",IF(G22&gt;E22,"V","E")))</f>
        <v>L</v>
      </c>
      <c r="J22" s="284"/>
      <c r="K22" s="285">
        <f>IF(Global!E22="","",Global!E22)</f>
        <v>1</v>
      </c>
      <c r="L22" s="285">
        <f>IF(Global!G22="","",Global!G22)</f>
        <v>2</v>
      </c>
      <c r="M22" s="296" t="str">
        <f t="shared" si="1"/>
        <v>V</v>
      </c>
      <c r="N22" s="287">
        <f t="shared" ref="N22:N27" si="6">IF(M22="","",IF(AND(E22=K22,L22=G22),GPOSPuntosPorMarcador,0)+IF(M22=I22,GPOSPuntosPorGanador,0)+IF(E22-G22=K22-L22,GPOSPuntosPorDiferencia,0))</f>
        <v>0</v>
      </c>
      <c r="O22" s="166"/>
      <c r="P22" s="166"/>
      <c r="Q22" s="166"/>
      <c r="R22" s="166"/>
      <c r="S22" s="166"/>
    </row>
    <row r="23" spans="1:19" s="158" customFormat="1" ht="30.95" customHeight="1" thickBot="1" x14ac:dyDescent="0.25">
      <c r="A23" s="276">
        <f>Global!A23</f>
        <v>44887</v>
      </c>
      <c r="B23" s="306">
        <f>Global!B23</f>
        <v>0.41666666666666669</v>
      </c>
      <c r="C23" s="289">
        <f>Global!C23</f>
        <v>6</v>
      </c>
      <c r="D23" s="290" t="str">
        <f>Global!D23</f>
        <v>México</v>
      </c>
      <c r="E23" s="291">
        <v>1</v>
      </c>
      <c r="F23" s="292" t="s">
        <v>4</v>
      </c>
      <c r="G23" s="291">
        <v>2</v>
      </c>
      <c r="H23" s="293" t="str">
        <f>Global!H23</f>
        <v>Polonia (Poland)</v>
      </c>
      <c r="I23" s="283" t="str">
        <f t="shared" si="5"/>
        <v>V</v>
      </c>
      <c r="J23" s="284"/>
      <c r="K23" s="285">
        <f>IF(Global!E23="","",Global!E23)</f>
        <v>0</v>
      </c>
      <c r="L23" s="285">
        <f>IF(Global!G23="","",Global!G23)</f>
        <v>0</v>
      </c>
      <c r="M23" s="296" t="str">
        <f t="shared" si="1"/>
        <v>E</v>
      </c>
      <c r="N23" s="287">
        <f t="shared" si="6"/>
        <v>0</v>
      </c>
      <c r="O23" s="166"/>
      <c r="P23" s="166"/>
      <c r="Q23" s="166"/>
      <c r="R23" s="166"/>
      <c r="S23" s="166"/>
    </row>
    <row r="24" spans="1:19" s="158" customFormat="1" ht="30.95" customHeight="1" thickBot="1" x14ac:dyDescent="0.25">
      <c r="A24" s="276">
        <f>Global!A24</f>
        <v>44891</v>
      </c>
      <c r="B24" s="306">
        <f>Global!B24</f>
        <v>0.54166666666666663</v>
      </c>
      <c r="C24" s="289">
        <f>Global!C24</f>
        <v>22</v>
      </c>
      <c r="D24" s="290" t="str">
        <f>Global!D24</f>
        <v>Argentina</v>
      </c>
      <c r="E24" s="291">
        <v>3</v>
      </c>
      <c r="F24" s="292" t="s">
        <v>4</v>
      </c>
      <c r="G24" s="291">
        <v>0</v>
      </c>
      <c r="H24" s="293" t="str">
        <f>Global!H24</f>
        <v>México</v>
      </c>
      <c r="I24" s="283" t="str">
        <f t="shared" si="5"/>
        <v>L</v>
      </c>
      <c r="J24" s="284"/>
      <c r="K24" s="285">
        <f>IF(Global!E24="","",Global!E24)</f>
        <v>2</v>
      </c>
      <c r="L24" s="285">
        <f>IF(Global!G24="","",Global!G24)</f>
        <v>0</v>
      </c>
      <c r="M24" s="296" t="str">
        <f t="shared" si="1"/>
        <v>L</v>
      </c>
      <c r="N24" s="287">
        <f t="shared" si="6"/>
        <v>1</v>
      </c>
      <c r="O24" s="166"/>
      <c r="P24" s="166"/>
      <c r="Q24" s="166"/>
      <c r="R24" s="166"/>
      <c r="S24" s="166"/>
    </row>
    <row r="25" spans="1:19" s="158" customFormat="1" ht="30.95" customHeight="1" thickBot="1" x14ac:dyDescent="0.25">
      <c r="A25" s="276">
        <f>Global!A25</f>
        <v>44891</v>
      </c>
      <c r="B25" s="306">
        <f>Global!B25</f>
        <v>0.29166666666666669</v>
      </c>
      <c r="C25" s="289">
        <f>Global!C25</f>
        <v>23</v>
      </c>
      <c r="D25" s="290" t="str">
        <f>Global!D25</f>
        <v>Polonia (Poland)</v>
      </c>
      <c r="E25" s="291">
        <v>1</v>
      </c>
      <c r="F25" s="292" t="s">
        <v>4</v>
      </c>
      <c r="G25" s="291">
        <v>0</v>
      </c>
      <c r="H25" s="293" t="str">
        <f>Global!H25</f>
        <v>A. Saudita (Saudi A.)</v>
      </c>
      <c r="I25" s="283" t="str">
        <f t="shared" si="5"/>
        <v>L</v>
      </c>
      <c r="J25" s="284"/>
      <c r="K25" s="285">
        <f>IF(Global!E25="","",Global!E25)</f>
        <v>2</v>
      </c>
      <c r="L25" s="285">
        <f>IF(Global!G25="","",Global!G25)</f>
        <v>0</v>
      </c>
      <c r="M25" s="296" t="str">
        <f t="shared" si="1"/>
        <v>L</v>
      </c>
      <c r="N25" s="287">
        <f t="shared" si="6"/>
        <v>1</v>
      </c>
      <c r="O25" s="166"/>
      <c r="P25" s="166"/>
      <c r="Q25" s="166"/>
      <c r="R25" s="166"/>
      <c r="S25" s="166"/>
    </row>
    <row r="26" spans="1:19" s="158" customFormat="1" ht="30.95" customHeight="1" thickBot="1" x14ac:dyDescent="0.25">
      <c r="A26" s="276">
        <f>Global!A26</f>
        <v>44895</v>
      </c>
      <c r="B26" s="306">
        <f>Global!B26</f>
        <v>0.54166666666666663</v>
      </c>
      <c r="C26" s="289">
        <f>Global!C26</f>
        <v>37</v>
      </c>
      <c r="D26" s="290" t="str">
        <f>Global!D26</f>
        <v>Polonia (Poland)</v>
      </c>
      <c r="E26" s="291">
        <v>2</v>
      </c>
      <c r="F26" s="292" t="s">
        <v>4</v>
      </c>
      <c r="G26" s="291">
        <v>2</v>
      </c>
      <c r="H26" s="293" t="str">
        <f>Global!H26</f>
        <v>Argentina</v>
      </c>
      <c r="I26" s="283" t="str">
        <f t="shared" si="5"/>
        <v>E</v>
      </c>
      <c r="J26" s="284"/>
      <c r="K26" s="285">
        <f>IF(Global!E26="","",Global!E26)</f>
        <v>0</v>
      </c>
      <c r="L26" s="285">
        <f>IF(Global!G26="","",Global!G26)</f>
        <v>2</v>
      </c>
      <c r="M26" s="296" t="str">
        <f t="shared" si="1"/>
        <v>V</v>
      </c>
      <c r="N26" s="287">
        <f t="shared" si="6"/>
        <v>0</v>
      </c>
      <c r="O26" s="166"/>
      <c r="P26" s="166"/>
      <c r="Q26" s="166"/>
      <c r="R26" s="166"/>
      <c r="S26" s="166"/>
    </row>
    <row r="27" spans="1:19" s="158" customFormat="1" ht="30.95" customHeight="1" thickBot="1" x14ac:dyDescent="0.25">
      <c r="A27" s="276">
        <f>Global!A27</f>
        <v>44895</v>
      </c>
      <c r="B27" s="306">
        <f>Global!B27</f>
        <v>0.54166666666666663</v>
      </c>
      <c r="C27" s="289">
        <f>Global!C27</f>
        <v>38</v>
      </c>
      <c r="D27" s="290" t="str">
        <f>Global!D27</f>
        <v>A. Saudita (Saudi A.)</v>
      </c>
      <c r="E27" s="291">
        <v>1</v>
      </c>
      <c r="F27" s="292" t="s">
        <v>4</v>
      </c>
      <c r="G27" s="291">
        <v>1</v>
      </c>
      <c r="H27" s="293" t="str">
        <f>Global!H27</f>
        <v>México</v>
      </c>
      <c r="I27" s="283" t="str">
        <f t="shared" si="5"/>
        <v>E</v>
      </c>
      <c r="J27" s="284"/>
      <c r="K27" s="285">
        <f>IF(Global!E27="","",Global!E27)</f>
        <v>1</v>
      </c>
      <c r="L27" s="285">
        <f>IF(Global!G27="","",Global!G27)</f>
        <v>2</v>
      </c>
      <c r="M27" s="296" t="str">
        <f t="shared" si="1"/>
        <v>V</v>
      </c>
      <c r="N27" s="287">
        <f t="shared" si="6"/>
        <v>0</v>
      </c>
      <c r="O27" s="166"/>
      <c r="P27" s="166"/>
      <c r="Q27" s="166"/>
      <c r="R27" s="166"/>
      <c r="S27" s="166"/>
    </row>
    <row r="28" spans="1:19" s="158" customFormat="1" ht="17.25" customHeight="1" thickBot="1" x14ac:dyDescent="0.25">
      <c r="A28" s="297" t="str">
        <f>Global!A28</f>
        <v>GRUPO D (Group D )</v>
      </c>
      <c r="B28" s="298"/>
      <c r="C28" s="299"/>
      <c r="D28" s="298"/>
      <c r="E28" s="300"/>
      <c r="F28" s="298"/>
      <c r="G28" s="300"/>
      <c r="H28" s="298"/>
      <c r="I28" s="301"/>
      <c r="J28" s="117"/>
      <c r="K28" s="302"/>
      <c r="L28" s="302"/>
      <c r="M28" s="303" t="str">
        <f t="shared" si="1"/>
        <v/>
      </c>
      <c r="N28" s="304"/>
      <c r="O28" s="166"/>
      <c r="P28" s="166"/>
      <c r="Q28" s="166"/>
      <c r="R28" s="166"/>
      <c r="S28" s="166"/>
    </row>
    <row r="29" spans="1:19" s="158" customFormat="1" ht="30.95" customHeight="1" thickBot="1" x14ac:dyDescent="0.25">
      <c r="A29" s="276">
        <f>Global!A29</f>
        <v>44887</v>
      </c>
      <c r="B29" s="305">
        <f>Global!B29</f>
        <v>0.54166666666666663</v>
      </c>
      <c r="C29" s="278">
        <f>Global!C29</f>
        <v>7</v>
      </c>
      <c r="D29" s="279" t="str">
        <f>Global!D29</f>
        <v>Francia (France)</v>
      </c>
      <c r="E29" s="280">
        <v>2</v>
      </c>
      <c r="F29" s="281" t="s">
        <v>4</v>
      </c>
      <c r="G29" s="280">
        <v>0</v>
      </c>
      <c r="H29" s="282" t="str">
        <f>Global!H29</f>
        <v>Australia</v>
      </c>
      <c r="I29" s="283" t="str">
        <f t="shared" ref="I29:I34" si="7">IF(OR(E29="",G29=""),"",IF(E29&gt;G29,"L",IF(G29&gt;E29,"V","E")))</f>
        <v>L</v>
      </c>
      <c r="J29" s="284"/>
      <c r="K29" s="285">
        <f>IF(Global!E29="","",Global!E29)</f>
        <v>4</v>
      </c>
      <c r="L29" s="285">
        <f>IF(Global!G29="","",Global!G29)</f>
        <v>1</v>
      </c>
      <c r="M29" s="296" t="str">
        <f t="shared" si="1"/>
        <v>L</v>
      </c>
      <c r="N29" s="287">
        <f t="shared" ref="N29:N34" si="8">IF(M29="","",IF(AND(E29=K29,L29=G29),GPOSPuntosPorMarcador,0)+IF(M29=I29,GPOSPuntosPorGanador,0)+IF(E29-G29=K29-L29,GPOSPuntosPorDiferencia,0))</f>
        <v>1</v>
      </c>
      <c r="O29" s="166"/>
      <c r="P29" s="166"/>
      <c r="Q29" s="166"/>
      <c r="R29" s="166"/>
      <c r="S29" s="166"/>
    </row>
    <row r="30" spans="1:19" s="158" customFormat="1" ht="30.95" customHeight="1" thickBot="1" x14ac:dyDescent="0.25">
      <c r="A30" s="276">
        <f>Global!A30</f>
        <v>44887</v>
      </c>
      <c r="B30" s="306">
        <f>Global!B30</f>
        <v>0.29166666666666669</v>
      </c>
      <c r="C30" s="289">
        <f>Global!C30</f>
        <v>8</v>
      </c>
      <c r="D30" s="290" t="str">
        <f>Global!D30</f>
        <v>Dinamarca (Denmark)</v>
      </c>
      <c r="E30" s="291">
        <v>1</v>
      </c>
      <c r="F30" s="292" t="s">
        <v>4</v>
      </c>
      <c r="G30" s="291">
        <v>0</v>
      </c>
      <c r="H30" s="293" t="str">
        <f>Global!H30</f>
        <v>Túnez (Tunisia)</v>
      </c>
      <c r="I30" s="283" t="str">
        <f t="shared" si="7"/>
        <v>L</v>
      </c>
      <c r="J30" s="284"/>
      <c r="K30" s="285">
        <f>IF(Global!E30="","",Global!E30)</f>
        <v>0</v>
      </c>
      <c r="L30" s="285">
        <f>IF(Global!G30="","",Global!G30)</f>
        <v>0</v>
      </c>
      <c r="M30" s="296" t="str">
        <f t="shared" si="1"/>
        <v>E</v>
      </c>
      <c r="N30" s="287">
        <f t="shared" si="8"/>
        <v>0</v>
      </c>
      <c r="O30" s="166"/>
      <c r="P30" s="166"/>
      <c r="Q30" s="166"/>
      <c r="R30" s="166"/>
      <c r="S30" s="166"/>
    </row>
    <row r="31" spans="1:19" s="158" customFormat="1" ht="30.95" customHeight="1" thickBot="1" x14ac:dyDescent="0.25">
      <c r="A31" s="276">
        <f>Global!A31</f>
        <v>44891</v>
      </c>
      <c r="B31" s="306">
        <f>Global!B31</f>
        <v>0.41666666666666669</v>
      </c>
      <c r="C31" s="289">
        <f>Global!C31</f>
        <v>21</v>
      </c>
      <c r="D31" s="290" t="str">
        <f>Global!D31</f>
        <v>Francia (France)</v>
      </c>
      <c r="E31" s="291">
        <v>1</v>
      </c>
      <c r="F31" s="292" t="s">
        <v>4</v>
      </c>
      <c r="G31" s="291">
        <v>1</v>
      </c>
      <c r="H31" s="293" t="str">
        <f>Global!H31</f>
        <v>Dinamarca (Denmark)</v>
      </c>
      <c r="I31" s="283" t="str">
        <f t="shared" si="7"/>
        <v>E</v>
      </c>
      <c r="J31" s="284"/>
      <c r="K31" s="285">
        <f>IF(Global!E31="","",Global!E31)</f>
        <v>2</v>
      </c>
      <c r="L31" s="285">
        <f>IF(Global!G31="","",Global!G31)</f>
        <v>1</v>
      </c>
      <c r="M31" s="296" t="str">
        <f t="shared" si="1"/>
        <v>L</v>
      </c>
      <c r="N31" s="287">
        <f t="shared" si="8"/>
        <v>0</v>
      </c>
      <c r="O31" s="166"/>
      <c r="P31" s="166"/>
      <c r="Q31" s="166"/>
      <c r="R31" s="166"/>
      <c r="S31" s="166"/>
    </row>
    <row r="32" spans="1:19" s="158" customFormat="1" ht="30.95" customHeight="1" thickBot="1" x14ac:dyDescent="0.25">
      <c r="A32" s="276">
        <f>Global!A32</f>
        <v>44891</v>
      </c>
      <c r="B32" s="306">
        <f>Global!B32</f>
        <v>0.16666666666666666</v>
      </c>
      <c r="C32" s="289">
        <f>Global!C32</f>
        <v>24</v>
      </c>
      <c r="D32" s="290" t="str">
        <f>Global!D32</f>
        <v>Túnez (Tunisia)</v>
      </c>
      <c r="E32" s="291">
        <v>0</v>
      </c>
      <c r="F32" s="292" t="s">
        <v>4</v>
      </c>
      <c r="G32" s="291">
        <v>0</v>
      </c>
      <c r="H32" s="293" t="str">
        <f>Global!H32</f>
        <v>Australia</v>
      </c>
      <c r="I32" s="283" t="str">
        <f t="shared" si="7"/>
        <v>E</v>
      </c>
      <c r="J32" s="284"/>
      <c r="K32" s="285">
        <f>IF(Global!E32="","",Global!E32)</f>
        <v>0</v>
      </c>
      <c r="L32" s="285">
        <f>IF(Global!G32="","",Global!G32)</f>
        <v>1</v>
      </c>
      <c r="M32" s="296" t="str">
        <f t="shared" si="1"/>
        <v>V</v>
      </c>
      <c r="N32" s="287">
        <f t="shared" si="8"/>
        <v>0</v>
      </c>
      <c r="O32" s="166"/>
      <c r="P32" s="166"/>
      <c r="Q32" s="166"/>
      <c r="R32" s="166"/>
      <c r="S32" s="166"/>
    </row>
    <row r="33" spans="1:19" s="158" customFormat="1" ht="30.95" customHeight="1" thickBot="1" x14ac:dyDescent="0.25">
      <c r="A33" s="276">
        <f>Global!A33</f>
        <v>44895</v>
      </c>
      <c r="B33" s="306">
        <f>Global!B33</f>
        <v>0.375</v>
      </c>
      <c r="C33" s="289">
        <f>Global!C33</f>
        <v>39</v>
      </c>
      <c r="D33" s="290" t="str">
        <f>Global!D33</f>
        <v>Túnez (Tunisia)</v>
      </c>
      <c r="E33" s="291">
        <v>1</v>
      </c>
      <c r="F33" s="292" t="s">
        <v>4</v>
      </c>
      <c r="G33" s="291">
        <v>3</v>
      </c>
      <c r="H33" s="293" t="str">
        <f>Global!H33</f>
        <v>Francia (France)</v>
      </c>
      <c r="I33" s="283" t="str">
        <f t="shared" si="7"/>
        <v>V</v>
      </c>
      <c r="J33" s="284"/>
      <c r="K33" s="285">
        <f>IF(Global!E33="","",Global!E33)</f>
        <v>1</v>
      </c>
      <c r="L33" s="285">
        <f>IF(Global!G33="","",Global!G33)</f>
        <v>0</v>
      </c>
      <c r="M33" s="296" t="str">
        <f t="shared" si="1"/>
        <v>L</v>
      </c>
      <c r="N33" s="287">
        <f t="shared" si="8"/>
        <v>0</v>
      </c>
      <c r="O33" s="166"/>
      <c r="P33" s="166"/>
      <c r="Q33" s="166"/>
      <c r="R33" s="166"/>
      <c r="S33" s="166"/>
    </row>
    <row r="34" spans="1:19" s="158" customFormat="1" ht="30.95" customHeight="1" thickBot="1" x14ac:dyDescent="0.25">
      <c r="A34" s="276">
        <f>Global!A34</f>
        <v>44895</v>
      </c>
      <c r="B34" s="306">
        <f>Global!B34</f>
        <v>0.375</v>
      </c>
      <c r="C34" s="289">
        <f>Global!C34</f>
        <v>40</v>
      </c>
      <c r="D34" s="290" t="str">
        <f>Global!D34</f>
        <v>Australia</v>
      </c>
      <c r="E34" s="291">
        <v>2</v>
      </c>
      <c r="F34" s="292" t="s">
        <v>4</v>
      </c>
      <c r="G34" s="291">
        <v>2</v>
      </c>
      <c r="H34" s="293" t="str">
        <f>Global!H34</f>
        <v>Dinamarca (Denmark)</v>
      </c>
      <c r="I34" s="283" t="str">
        <f t="shared" si="7"/>
        <v>E</v>
      </c>
      <c r="J34" s="284"/>
      <c r="K34" s="285">
        <f>IF(Global!E34="","",Global!E34)</f>
        <v>1</v>
      </c>
      <c r="L34" s="285">
        <f>IF(Global!G34="","",Global!G34)</f>
        <v>0</v>
      </c>
      <c r="M34" s="296" t="str">
        <f t="shared" si="1"/>
        <v>L</v>
      </c>
      <c r="N34" s="287">
        <f t="shared" si="8"/>
        <v>0</v>
      </c>
      <c r="O34" s="166"/>
      <c r="P34" s="166"/>
      <c r="Q34" s="166"/>
      <c r="R34" s="166"/>
      <c r="S34" s="166"/>
    </row>
    <row r="35" spans="1:19" s="158" customFormat="1" ht="17.25" customHeight="1" thickBot="1" x14ac:dyDescent="0.25">
      <c r="A35" s="297" t="str">
        <f>Global!A35</f>
        <v>Grupo E  (Group  E)</v>
      </c>
      <c r="B35" s="298"/>
      <c r="C35" s="299"/>
      <c r="D35" s="298"/>
      <c r="E35" s="300"/>
      <c r="F35" s="298"/>
      <c r="G35" s="300"/>
      <c r="H35" s="298"/>
      <c r="I35" s="301"/>
      <c r="J35" s="117"/>
      <c r="K35" s="302"/>
      <c r="L35" s="302"/>
      <c r="M35" s="303" t="str">
        <f t="shared" si="1"/>
        <v/>
      </c>
      <c r="N35" s="304"/>
      <c r="O35" s="166"/>
      <c r="P35" s="166"/>
      <c r="Q35" s="166"/>
      <c r="R35" s="166"/>
      <c r="S35" s="166"/>
    </row>
    <row r="36" spans="1:19" s="158" customFormat="1" ht="30.95" customHeight="1" thickBot="1" x14ac:dyDescent="0.25">
      <c r="A36" s="276">
        <f>Global!A36</f>
        <v>44888</v>
      </c>
      <c r="B36" s="305">
        <f>Global!B36</f>
        <v>0.41666666666666669</v>
      </c>
      <c r="C36" s="278">
        <f>Global!C36</f>
        <v>9</v>
      </c>
      <c r="D36" s="279" t="str">
        <f>Global!D36</f>
        <v>España (Spain)</v>
      </c>
      <c r="E36" s="280">
        <v>3</v>
      </c>
      <c r="F36" s="281" t="s">
        <v>4</v>
      </c>
      <c r="G36" s="280">
        <v>1</v>
      </c>
      <c r="H36" s="282" t="str">
        <f>Global!H36</f>
        <v>Costa Rica</v>
      </c>
      <c r="I36" s="283" t="str">
        <f t="shared" ref="I36:I41" si="9">IF(OR(E36="",G36=""),"",IF(E36&gt;G36,"L",IF(G36&gt;E36,"V","E")))</f>
        <v>L</v>
      </c>
      <c r="J36" s="284"/>
      <c r="K36" s="285">
        <f>IF(Global!E36="","",Global!E36)</f>
        <v>7</v>
      </c>
      <c r="L36" s="285">
        <f>IF(Global!G36="","",Global!G36)</f>
        <v>0</v>
      </c>
      <c r="M36" s="296" t="str">
        <f t="shared" si="1"/>
        <v>L</v>
      </c>
      <c r="N36" s="287">
        <f t="shared" ref="N36:N41" si="10">IF(M36="","",IF(AND(E36=K36,L36=G36),GPOSPuntosPorMarcador,0)+IF(M36=I36,GPOSPuntosPorGanador,0)+IF(E36-G36=K36-L36,GPOSPuntosPorDiferencia,0))</f>
        <v>1</v>
      </c>
      <c r="O36" s="166"/>
      <c r="P36" s="166"/>
      <c r="Q36" s="166"/>
      <c r="R36" s="166"/>
      <c r="S36" s="166"/>
    </row>
    <row r="37" spans="1:19" s="158" customFormat="1" ht="30.95" customHeight="1" thickBot="1" x14ac:dyDescent="0.25">
      <c r="A37" s="276">
        <f>Global!A37</f>
        <v>44888</v>
      </c>
      <c r="B37" s="306">
        <f>Global!B37</f>
        <v>0.29166666666666669</v>
      </c>
      <c r="C37" s="289">
        <f>Global!C37</f>
        <v>10</v>
      </c>
      <c r="D37" s="290" t="str">
        <f>Global!D37</f>
        <v>Alemania (Germany)</v>
      </c>
      <c r="E37" s="291">
        <v>2</v>
      </c>
      <c r="F37" s="292" t="s">
        <v>4</v>
      </c>
      <c r="G37" s="291">
        <v>0</v>
      </c>
      <c r="H37" s="293" t="str">
        <f>Global!H37</f>
        <v>Japón (Japan)</v>
      </c>
      <c r="I37" s="283" t="str">
        <f t="shared" si="9"/>
        <v>L</v>
      </c>
      <c r="J37" s="284"/>
      <c r="K37" s="285">
        <f>IF(Global!E37="","",Global!E37)</f>
        <v>1</v>
      </c>
      <c r="L37" s="285">
        <f>IF(Global!G37="","",Global!G37)</f>
        <v>2</v>
      </c>
      <c r="M37" s="296" t="str">
        <f t="shared" si="1"/>
        <v>V</v>
      </c>
      <c r="N37" s="287">
        <f t="shared" si="10"/>
        <v>0</v>
      </c>
      <c r="O37" s="166"/>
      <c r="P37" s="166"/>
      <c r="Q37" s="166"/>
      <c r="R37" s="166"/>
      <c r="S37" s="166"/>
    </row>
    <row r="38" spans="1:19" s="158" customFormat="1" ht="30.95" customHeight="1" thickBot="1" x14ac:dyDescent="0.25">
      <c r="A38" s="276">
        <f>Global!A38</f>
        <v>44892</v>
      </c>
      <c r="B38" s="306">
        <f>Global!B38</f>
        <v>0.54166666666666663</v>
      </c>
      <c r="C38" s="289">
        <f>Global!C38</f>
        <v>25</v>
      </c>
      <c r="D38" s="290" t="str">
        <f>Global!D38</f>
        <v>España (Spain)</v>
      </c>
      <c r="E38" s="291">
        <v>1</v>
      </c>
      <c r="F38" s="292" t="s">
        <v>4</v>
      </c>
      <c r="G38" s="291">
        <v>1</v>
      </c>
      <c r="H38" s="293" t="str">
        <f>Global!H38</f>
        <v>Alemania (Germany)</v>
      </c>
      <c r="I38" s="283" t="str">
        <f t="shared" si="9"/>
        <v>E</v>
      </c>
      <c r="J38" s="284"/>
      <c r="K38" s="285">
        <f>IF(Global!E38="","",Global!E38)</f>
        <v>1</v>
      </c>
      <c r="L38" s="285">
        <f>IF(Global!G38="","",Global!G38)</f>
        <v>1</v>
      </c>
      <c r="M38" s="296" t="str">
        <f t="shared" si="1"/>
        <v>E</v>
      </c>
      <c r="N38" s="287">
        <f t="shared" si="10"/>
        <v>3</v>
      </c>
      <c r="O38" s="166"/>
      <c r="P38" s="166"/>
      <c r="Q38" s="166"/>
      <c r="R38" s="166"/>
      <c r="S38" s="166"/>
    </row>
    <row r="39" spans="1:19" s="158" customFormat="1" ht="30.95" customHeight="1" thickBot="1" x14ac:dyDescent="0.25">
      <c r="A39" s="276">
        <f>Global!A39</f>
        <v>44892</v>
      </c>
      <c r="B39" s="306">
        <f>Global!B39</f>
        <v>0.16666666666666666</v>
      </c>
      <c r="C39" s="289">
        <f>Global!C39</f>
        <v>26</v>
      </c>
      <c r="D39" s="290" t="str">
        <f>Global!D39</f>
        <v>Japón (Japan)</v>
      </c>
      <c r="E39" s="280">
        <v>1</v>
      </c>
      <c r="F39" s="292" t="s">
        <v>4</v>
      </c>
      <c r="G39" s="280">
        <v>0</v>
      </c>
      <c r="H39" s="293" t="str">
        <f>Global!H39</f>
        <v>Costa Rica</v>
      </c>
      <c r="I39" s="283" t="str">
        <f t="shared" si="9"/>
        <v>L</v>
      </c>
      <c r="J39" s="284"/>
      <c r="K39" s="285">
        <f>IF(Global!E39="","",Global!E39)</f>
        <v>0</v>
      </c>
      <c r="L39" s="285">
        <f>IF(Global!G39="","",Global!G39)</f>
        <v>1</v>
      </c>
      <c r="M39" s="296" t="str">
        <f t="shared" si="1"/>
        <v>V</v>
      </c>
      <c r="N39" s="287">
        <f t="shared" si="10"/>
        <v>0</v>
      </c>
      <c r="O39" s="166"/>
      <c r="P39" s="166"/>
      <c r="Q39" s="166"/>
      <c r="R39" s="166"/>
      <c r="S39" s="166"/>
    </row>
    <row r="40" spans="1:19" s="158" customFormat="1" ht="30.95" customHeight="1" thickBot="1" x14ac:dyDescent="0.25">
      <c r="A40" s="276">
        <f>Global!A40</f>
        <v>44896</v>
      </c>
      <c r="B40" s="306">
        <f>Global!B40</f>
        <v>0.54166666666666663</v>
      </c>
      <c r="C40" s="289">
        <f>Global!C40</f>
        <v>43</v>
      </c>
      <c r="D40" s="290" t="str">
        <f>Global!D40</f>
        <v>Japón (Japan)</v>
      </c>
      <c r="E40" s="307">
        <v>0</v>
      </c>
      <c r="F40" s="292" t="s">
        <v>4</v>
      </c>
      <c r="G40" s="307">
        <v>1</v>
      </c>
      <c r="H40" s="293" t="str">
        <f>Global!H40</f>
        <v>España (Spain)</v>
      </c>
      <c r="I40" s="283" t="str">
        <f t="shared" si="9"/>
        <v>V</v>
      </c>
      <c r="J40" s="284"/>
      <c r="K40" s="285">
        <f>IF(Global!E40="","",Global!E40)</f>
        <v>2</v>
      </c>
      <c r="L40" s="285">
        <f>IF(Global!G40="","",Global!G40)</f>
        <v>1</v>
      </c>
      <c r="M40" s="296" t="str">
        <f t="shared" si="1"/>
        <v>L</v>
      </c>
      <c r="N40" s="287">
        <f t="shared" si="10"/>
        <v>0</v>
      </c>
      <c r="O40" s="166"/>
      <c r="P40" s="166"/>
      <c r="Q40" s="166"/>
      <c r="R40" s="166"/>
      <c r="S40" s="166"/>
    </row>
    <row r="41" spans="1:19" s="158" customFormat="1" ht="30.95" customHeight="1" thickBot="1" x14ac:dyDescent="0.25">
      <c r="A41" s="276">
        <f>Global!A41</f>
        <v>44896</v>
      </c>
      <c r="B41" s="306">
        <f>Global!B41</f>
        <v>0.54166666666666663</v>
      </c>
      <c r="C41" s="289">
        <f>Global!C41</f>
        <v>44</v>
      </c>
      <c r="D41" s="290" t="str">
        <f>Global!D41</f>
        <v>Costa Rica</v>
      </c>
      <c r="E41" s="280">
        <v>0</v>
      </c>
      <c r="F41" s="292" t="s">
        <v>4</v>
      </c>
      <c r="G41" s="280">
        <v>2</v>
      </c>
      <c r="H41" s="293" t="str">
        <f>Global!H41</f>
        <v>Alemania (Germany)</v>
      </c>
      <c r="I41" s="283" t="str">
        <f t="shared" si="9"/>
        <v>V</v>
      </c>
      <c r="J41" s="284"/>
      <c r="K41" s="285">
        <f>IF(Global!E41="","",Global!E41)</f>
        <v>2</v>
      </c>
      <c r="L41" s="285">
        <f>IF(Global!G41="","",Global!G41)</f>
        <v>4</v>
      </c>
      <c r="M41" s="296" t="str">
        <f t="shared" si="1"/>
        <v>V</v>
      </c>
      <c r="N41" s="287">
        <f t="shared" si="10"/>
        <v>2</v>
      </c>
      <c r="O41" s="166"/>
      <c r="P41" s="166"/>
      <c r="Q41" s="166"/>
      <c r="R41" s="166"/>
      <c r="S41" s="166"/>
    </row>
    <row r="42" spans="1:19" s="158" customFormat="1" ht="17.25" customHeight="1" thickBot="1" x14ac:dyDescent="0.25">
      <c r="A42" s="297" t="str">
        <f>Global!A42</f>
        <v>GRUPO F (Group F )</v>
      </c>
      <c r="B42" s="298"/>
      <c r="C42" s="299"/>
      <c r="D42" s="298"/>
      <c r="E42" s="300"/>
      <c r="F42" s="298"/>
      <c r="G42" s="300"/>
      <c r="H42" s="298"/>
      <c r="I42" s="301"/>
      <c r="J42" s="117"/>
      <c r="K42" s="302"/>
      <c r="L42" s="302"/>
      <c r="M42" s="303" t="str">
        <f t="shared" si="1"/>
        <v/>
      </c>
      <c r="N42" s="304"/>
      <c r="O42" s="166"/>
      <c r="P42" s="166"/>
      <c r="Q42" s="166"/>
      <c r="R42" s="166"/>
      <c r="S42" s="166"/>
    </row>
    <row r="43" spans="1:19" s="158" customFormat="1" ht="30.95" customHeight="1" thickBot="1" x14ac:dyDescent="0.25">
      <c r="A43" s="276">
        <f>Global!A43</f>
        <v>44888</v>
      </c>
      <c r="B43" s="305">
        <f>Global!B43</f>
        <v>0.54166666666666663</v>
      </c>
      <c r="C43" s="278">
        <f>Global!C43</f>
        <v>11</v>
      </c>
      <c r="D43" s="279" t="str">
        <f>Global!D43</f>
        <v>Bélgica (Belgium)</v>
      </c>
      <c r="E43" s="280">
        <v>1</v>
      </c>
      <c r="F43" s="281" t="s">
        <v>4</v>
      </c>
      <c r="G43" s="280">
        <v>0</v>
      </c>
      <c r="H43" s="282" t="str">
        <f>Global!H43</f>
        <v>Canada</v>
      </c>
      <c r="I43" s="283" t="str">
        <f t="shared" ref="I43:I48" si="11">IF(OR(E43="",G43=""),"",IF(E43&gt;G43,"L",IF(G43&gt;E43,"V","E")))</f>
        <v>L</v>
      </c>
      <c r="J43" s="284"/>
      <c r="K43" s="285">
        <f>IF(Global!E43="","",Global!E43)</f>
        <v>1</v>
      </c>
      <c r="L43" s="285">
        <f>IF(Global!G43="","",Global!G43)</f>
        <v>0</v>
      </c>
      <c r="M43" s="296" t="str">
        <f t="shared" si="1"/>
        <v>L</v>
      </c>
      <c r="N43" s="287">
        <f t="shared" ref="N43:N48" si="12">IF(M43="","",IF(AND(E43=K43,L43=G43),GPOSPuntosPorMarcador,0)+IF(M43=I43,GPOSPuntosPorGanador,0)+IF(E43-G43=K43-L43,GPOSPuntosPorDiferencia,0))</f>
        <v>3</v>
      </c>
      <c r="O43" s="166"/>
      <c r="P43" s="166"/>
      <c r="Q43" s="166"/>
      <c r="R43" s="166"/>
      <c r="S43" s="166"/>
    </row>
    <row r="44" spans="1:19" s="158" customFormat="1" ht="30.95" customHeight="1" thickBot="1" x14ac:dyDescent="0.25">
      <c r="A44" s="276">
        <f>Global!A44</f>
        <v>44888</v>
      </c>
      <c r="B44" s="306">
        <f>Global!B44</f>
        <v>0.16666666666666666</v>
      </c>
      <c r="C44" s="289">
        <f>Global!C44</f>
        <v>12</v>
      </c>
      <c r="D44" s="290" t="str">
        <f>Global!D44</f>
        <v>Marruecos (Morocco)</v>
      </c>
      <c r="E44" s="291">
        <v>0</v>
      </c>
      <c r="F44" s="292" t="s">
        <v>4</v>
      </c>
      <c r="G44" s="291">
        <v>2</v>
      </c>
      <c r="H44" s="293" t="str">
        <f>Global!H44</f>
        <v>Croacia</v>
      </c>
      <c r="I44" s="283" t="str">
        <f t="shared" si="11"/>
        <v>V</v>
      </c>
      <c r="J44" s="284"/>
      <c r="K44" s="285">
        <f>IF(Global!E44="","",Global!E44)</f>
        <v>0</v>
      </c>
      <c r="L44" s="285">
        <f>IF(Global!G44="","",Global!G44)</f>
        <v>0</v>
      </c>
      <c r="M44" s="296" t="str">
        <f t="shared" si="1"/>
        <v>E</v>
      </c>
      <c r="N44" s="287">
        <f t="shared" si="12"/>
        <v>0</v>
      </c>
      <c r="O44" s="166"/>
      <c r="P44" s="166"/>
      <c r="Q44" s="166"/>
      <c r="R44" s="166"/>
      <c r="S44" s="166"/>
    </row>
    <row r="45" spans="1:19" s="158" customFormat="1" ht="30.95" customHeight="1" thickBot="1" x14ac:dyDescent="0.25">
      <c r="A45" s="276">
        <f>Global!A45</f>
        <v>44892</v>
      </c>
      <c r="B45" s="306">
        <f>Global!B45</f>
        <v>0.29166666666666669</v>
      </c>
      <c r="C45" s="289">
        <f>Global!C45</f>
        <v>27</v>
      </c>
      <c r="D45" s="290" t="str">
        <f>Global!D45</f>
        <v>Bélgica (Belgium)</v>
      </c>
      <c r="E45" s="291">
        <v>2</v>
      </c>
      <c r="F45" s="292" t="s">
        <v>4</v>
      </c>
      <c r="G45" s="291">
        <v>0</v>
      </c>
      <c r="H45" s="293" t="str">
        <f>Global!H45</f>
        <v>Marruecos (Morocco)</v>
      </c>
      <c r="I45" s="283" t="str">
        <f t="shared" si="11"/>
        <v>L</v>
      </c>
      <c r="J45" s="284"/>
      <c r="K45" s="285">
        <f>IF(Global!E45="","",Global!E45)</f>
        <v>0</v>
      </c>
      <c r="L45" s="285">
        <f>IF(Global!G45="","",Global!G45)</f>
        <v>2</v>
      </c>
      <c r="M45" s="296" t="str">
        <f t="shared" si="1"/>
        <v>V</v>
      </c>
      <c r="N45" s="287">
        <f t="shared" si="12"/>
        <v>0</v>
      </c>
      <c r="O45" s="166"/>
      <c r="P45" s="166"/>
      <c r="Q45" s="166"/>
      <c r="R45" s="166"/>
      <c r="S45" s="166"/>
    </row>
    <row r="46" spans="1:19" s="158" customFormat="1" ht="30.95" customHeight="1" thickBot="1" x14ac:dyDescent="0.25">
      <c r="A46" s="276">
        <f>Global!A46</f>
        <v>44892</v>
      </c>
      <c r="B46" s="306">
        <f>Global!B46</f>
        <v>0.41666666666666669</v>
      </c>
      <c r="C46" s="289">
        <f>Global!C46</f>
        <v>28</v>
      </c>
      <c r="D46" s="290" t="str">
        <f>Global!D46</f>
        <v>Croacia</v>
      </c>
      <c r="E46" s="291">
        <v>1</v>
      </c>
      <c r="F46" s="292" t="s">
        <v>4</v>
      </c>
      <c r="G46" s="291">
        <v>1</v>
      </c>
      <c r="H46" s="293" t="str">
        <f>Global!H46</f>
        <v>Canada</v>
      </c>
      <c r="I46" s="283" t="str">
        <f t="shared" si="11"/>
        <v>E</v>
      </c>
      <c r="J46" s="284"/>
      <c r="K46" s="285">
        <f>IF(Global!E46="","",Global!E46)</f>
        <v>4</v>
      </c>
      <c r="L46" s="285">
        <f>IF(Global!G46="","",Global!G46)</f>
        <v>1</v>
      </c>
      <c r="M46" s="296" t="str">
        <f t="shared" si="1"/>
        <v>L</v>
      </c>
      <c r="N46" s="287">
        <f t="shared" si="12"/>
        <v>0</v>
      </c>
      <c r="O46" s="166"/>
      <c r="P46" s="166"/>
      <c r="Q46" s="166"/>
      <c r="R46" s="166"/>
      <c r="S46" s="166"/>
    </row>
    <row r="47" spans="1:19" s="158" customFormat="1" ht="30.95" customHeight="1" thickBot="1" x14ac:dyDescent="0.25">
      <c r="A47" s="276">
        <f>Global!A47</f>
        <v>44896</v>
      </c>
      <c r="B47" s="306">
        <f>Global!B47</f>
        <v>0.375</v>
      </c>
      <c r="C47" s="289">
        <f>Global!C47</f>
        <v>41</v>
      </c>
      <c r="D47" s="290" t="str">
        <f>Global!D47</f>
        <v>Croacia</v>
      </c>
      <c r="E47" s="291">
        <v>1</v>
      </c>
      <c r="F47" s="292" t="s">
        <v>4</v>
      </c>
      <c r="G47" s="291">
        <v>3</v>
      </c>
      <c r="H47" s="293" t="str">
        <f>Global!H47</f>
        <v>Bélgica (Belgium)</v>
      </c>
      <c r="I47" s="283" t="str">
        <f t="shared" si="11"/>
        <v>V</v>
      </c>
      <c r="J47" s="284"/>
      <c r="K47" s="285">
        <f>IF(Global!E47="","",Global!E47)</f>
        <v>0</v>
      </c>
      <c r="L47" s="285">
        <f>IF(Global!G47="","",Global!G47)</f>
        <v>0</v>
      </c>
      <c r="M47" s="296" t="str">
        <f t="shared" si="1"/>
        <v>E</v>
      </c>
      <c r="N47" s="287">
        <f t="shared" si="12"/>
        <v>0</v>
      </c>
      <c r="O47" s="166"/>
      <c r="P47" s="166"/>
      <c r="Q47" s="166"/>
      <c r="R47" s="166"/>
      <c r="S47" s="166"/>
    </row>
    <row r="48" spans="1:19" s="158" customFormat="1" ht="30.95" customHeight="1" thickBot="1" x14ac:dyDescent="0.25">
      <c r="A48" s="276">
        <f>Global!A48</f>
        <v>44896</v>
      </c>
      <c r="B48" s="306">
        <f>Global!B48</f>
        <v>0.375</v>
      </c>
      <c r="C48" s="289">
        <f>Global!C48</f>
        <v>42</v>
      </c>
      <c r="D48" s="308" t="str">
        <f>Global!D48</f>
        <v>Canada</v>
      </c>
      <c r="E48" s="291">
        <v>2</v>
      </c>
      <c r="F48" s="309" t="s">
        <v>4</v>
      </c>
      <c r="G48" s="291">
        <v>0</v>
      </c>
      <c r="H48" s="310" t="str">
        <f>Global!H48</f>
        <v>Marruecos (Morocco)</v>
      </c>
      <c r="I48" s="283" t="str">
        <f t="shared" si="11"/>
        <v>L</v>
      </c>
      <c r="J48" s="311"/>
      <c r="K48" s="285">
        <f>IF(Global!E48="","",Global!E48)</f>
        <v>1</v>
      </c>
      <c r="L48" s="285">
        <f>IF(Global!G48="","",Global!G48)</f>
        <v>2</v>
      </c>
      <c r="M48" s="286" t="str">
        <f t="shared" si="1"/>
        <v>V</v>
      </c>
      <c r="N48" s="287">
        <f t="shared" si="12"/>
        <v>0</v>
      </c>
      <c r="O48" s="166"/>
      <c r="P48" s="166"/>
      <c r="Q48" s="166"/>
      <c r="R48" s="166"/>
      <c r="S48" s="166"/>
    </row>
    <row r="49" spans="1:19" s="158" customFormat="1" ht="17.25" customHeight="1" thickBot="1" x14ac:dyDescent="0.25">
      <c r="A49" s="297" t="str">
        <f>Global!A49</f>
        <v>GRUPO G (Group  G)</v>
      </c>
      <c r="B49" s="298"/>
      <c r="C49" s="299"/>
      <c r="D49" s="298"/>
      <c r="E49" s="300"/>
      <c r="F49" s="298"/>
      <c r="G49" s="300"/>
      <c r="H49" s="298"/>
      <c r="I49" s="301"/>
      <c r="J49" s="117"/>
      <c r="K49" s="302"/>
      <c r="L49" s="302"/>
      <c r="M49" s="303" t="str">
        <f t="shared" si="1"/>
        <v/>
      </c>
      <c r="N49" s="304"/>
      <c r="O49" s="166"/>
      <c r="P49" s="166"/>
      <c r="Q49" s="166"/>
      <c r="R49" s="166"/>
      <c r="S49" s="166"/>
    </row>
    <row r="50" spans="1:19" s="158" customFormat="1" ht="30.95" customHeight="1" thickBot="1" x14ac:dyDescent="0.25">
      <c r="A50" s="276">
        <f>Global!A50</f>
        <v>44889</v>
      </c>
      <c r="B50" s="305">
        <f>Global!B50</f>
        <v>0.54166666666666663</v>
      </c>
      <c r="C50" s="278">
        <f>Global!C50</f>
        <v>13</v>
      </c>
      <c r="D50" s="279" t="str">
        <f>Global!D50</f>
        <v>Brasil (Brazil)</v>
      </c>
      <c r="E50" s="280">
        <v>2</v>
      </c>
      <c r="F50" s="281" t="s">
        <v>4</v>
      </c>
      <c r="G50" s="280">
        <v>0</v>
      </c>
      <c r="H50" s="282" t="str">
        <f>Global!H50</f>
        <v>Serbia</v>
      </c>
      <c r="I50" s="283" t="str">
        <f t="shared" ref="I50:I55" si="13">IF(OR(E50="",G50=""),"",IF(E50&gt;G50,"L",IF(G50&gt;E50,"V","E")))</f>
        <v>L</v>
      </c>
      <c r="J50" s="284"/>
      <c r="K50" s="285">
        <f>IF(Global!E50="","",Global!E50)</f>
        <v>2</v>
      </c>
      <c r="L50" s="285">
        <f>IF(Global!G50="","",Global!G50)</f>
        <v>0</v>
      </c>
      <c r="M50" s="296" t="str">
        <f t="shared" si="1"/>
        <v>L</v>
      </c>
      <c r="N50" s="287">
        <f t="shared" ref="N50:N55" si="14">IF(M50="","",IF(AND(E50=K50,L50=G50),GPOSPuntosPorMarcador,0)+IF(M50=I50,GPOSPuntosPorGanador,0)+IF(E50-G50=K50-L50,GPOSPuntosPorDiferencia,0))</f>
        <v>3</v>
      </c>
      <c r="O50" s="166"/>
      <c r="P50" s="166"/>
      <c r="Q50" s="166"/>
      <c r="R50" s="166"/>
      <c r="S50" s="166"/>
    </row>
    <row r="51" spans="1:19" s="158" customFormat="1" ht="30.95" customHeight="1" thickBot="1" x14ac:dyDescent="0.25">
      <c r="A51" s="276">
        <f>Global!A51</f>
        <v>44889</v>
      </c>
      <c r="B51" s="306">
        <f>Global!B51</f>
        <v>0.16666666666666666</v>
      </c>
      <c r="C51" s="289">
        <f>Global!C51</f>
        <v>14</v>
      </c>
      <c r="D51" s="290" t="str">
        <f>Global!D51</f>
        <v>Suiza (Switzerland)</v>
      </c>
      <c r="E51" s="291">
        <v>1</v>
      </c>
      <c r="F51" s="292" t="s">
        <v>4</v>
      </c>
      <c r="G51" s="291">
        <v>0</v>
      </c>
      <c r="H51" s="293" t="str">
        <f>Global!H51</f>
        <v>Camerún (Cameroon)</v>
      </c>
      <c r="I51" s="283" t="str">
        <f t="shared" si="13"/>
        <v>L</v>
      </c>
      <c r="J51" s="284"/>
      <c r="K51" s="285">
        <f>IF(Global!E51="","",Global!E51)</f>
        <v>1</v>
      </c>
      <c r="L51" s="285">
        <f>IF(Global!G51="","",Global!G51)</f>
        <v>0</v>
      </c>
      <c r="M51" s="296" t="str">
        <f t="shared" si="1"/>
        <v>L</v>
      </c>
      <c r="N51" s="287">
        <f t="shared" si="14"/>
        <v>3</v>
      </c>
      <c r="O51" s="166"/>
      <c r="P51" s="166"/>
      <c r="Q51" s="166"/>
      <c r="R51" s="166"/>
      <c r="S51" s="166"/>
    </row>
    <row r="52" spans="1:19" s="158" customFormat="1" ht="30.95" customHeight="1" thickBot="1" x14ac:dyDescent="0.25">
      <c r="A52" s="276">
        <f>Global!A52</f>
        <v>44893</v>
      </c>
      <c r="B52" s="306">
        <f>Global!B52</f>
        <v>0.41666666666666669</v>
      </c>
      <c r="C52" s="289">
        <f>Global!C52</f>
        <v>29</v>
      </c>
      <c r="D52" s="290" t="str">
        <f>Global!D52</f>
        <v>Brasil (Brazil)</v>
      </c>
      <c r="E52" s="291">
        <v>3</v>
      </c>
      <c r="F52" s="292" t="s">
        <v>4</v>
      </c>
      <c r="G52" s="291">
        <v>0</v>
      </c>
      <c r="H52" s="293" t="str">
        <f>Global!H52</f>
        <v>Suiza (Switzerland)</v>
      </c>
      <c r="I52" s="283" t="str">
        <f t="shared" si="13"/>
        <v>L</v>
      </c>
      <c r="J52" s="284"/>
      <c r="K52" s="285">
        <f>IF(Global!E52="","",Global!E52)</f>
        <v>1</v>
      </c>
      <c r="L52" s="285">
        <f>IF(Global!G52="","",Global!G52)</f>
        <v>0</v>
      </c>
      <c r="M52" s="296" t="str">
        <f t="shared" si="1"/>
        <v>L</v>
      </c>
      <c r="N52" s="287">
        <f t="shared" si="14"/>
        <v>1</v>
      </c>
      <c r="O52" s="166"/>
      <c r="P52" s="166"/>
      <c r="Q52" s="166"/>
      <c r="R52" s="166"/>
      <c r="S52" s="166"/>
    </row>
    <row r="53" spans="1:19" s="158" customFormat="1" ht="30.95" customHeight="1" thickBot="1" x14ac:dyDescent="0.25">
      <c r="A53" s="276">
        <f>Global!A53</f>
        <v>44893</v>
      </c>
      <c r="B53" s="306">
        <f>Global!B53</f>
        <v>0.16666666666666666</v>
      </c>
      <c r="C53" s="289">
        <f>Global!C53</f>
        <v>30</v>
      </c>
      <c r="D53" s="290" t="str">
        <f>Global!D53</f>
        <v>Camerún (Cameroon)</v>
      </c>
      <c r="E53" s="291">
        <v>0</v>
      </c>
      <c r="F53" s="292" t="s">
        <v>4</v>
      </c>
      <c r="G53" s="291">
        <v>2</v>
      </c>
      <c r="H53" s="293" t="str">
        <f>Global!H53</f>
        <v>Serbia</v>
      </c>
      <c r="I53" s="283" t="str">
        <f t="shared" si="13"/>
        <v>V</v>
      </c>
      <c r="J53" s="284"/>
      <c r="K53" s="285">
        <f>IF(Global!E53="","",Global!E53)</f>
        <v>3</v>
      </c>
      <c r="L53" s="285">
        <f>IF(Global!G53="","",Global!G53)</f>
        <v>3</v>
      </c>
      <c r="M53" s="296" t="str">
        <f t="shared" si="1"/>
        <v>E</v>
      </c>
      <c r="N53" s="287">
        <f t="shared" si="14"/>
        <v>0</v>
      </c>
      <c r="O53" s="166"/>
      <c r="P53" s="166"/>
      <c r="Q53" s="166"/>
      <c r="R53" s="166"/>
      <c r="S53" s="166"/>
    </row>
    <row r="54" spans="1:19" s="158" customFormat="1" ht="30.95" customHeight="1" thickBot="1" x14ac:dyDescent="0.25">
      <c r="A54" s="276">
        <f>Global!A54</f>
        <v>44897</v>
      </c>
      <c r="B54" s="306">
        <f>Global!B54</f>
        <v>0.54166666666666663</v>
      </c>
      <c r="C54" s="289">
        <f>Global!C54</f>
        <v>45</v>
      </c>
      <c r="D54" s="290" t="str">
        <f>Global!D54</f>
        <v>Camerún (Cameroon)</v>
      </c>
      <c r="E54" s="291">
        <v>0</v>
      </c>
      <c r="F54" s="292" t="s">
        <v>4</v>
      </c>
      <c r="G54" s="291">
        <v>4</v>
      </c>
      <c r="H54" s="293" t="str">
        <f>Global!H54</f>
        <v>Brasil (Brazil)</v>
      </c>
      <c r="I54" s="283" t="str">
        <f t="shared" si="13"/>
        <v>V</v>
      </c>
      <c r="J54" s="284"/>
      <c r="K54" s="285">
        <f>IF(Global!E54="","",Global!E54)</f>
        <v>1</v>
      </c>
      <c r="L54" s="285">
        <f>IF(Global!G54="","",Global!G54)</f>
        <v>0</v>
      </c>
      <c r="M54" s="296" t="str">
        <f t="shared" si="1"/>
        <v>L</v>
      </c>
      <c r="N54" s="287">
        <f t="shared" si="14"/>
        <v>0</v>
      </c>
      <c r="O54" s="166"/>
      <c r="P54" s="166"/>
      <c r="Q54" s="166"/>
      <c r="R54" s="166"/>
      <c r="S54" s="166"/>
    </row>
    <row r="55" spans="1:19" s="158" customFormat="1" ht="30.95" customHeight="1" thickBot="1" x14ac:dyDescent="0.25">
      <c r="A55" s="276">
        <f>Global!A55</f>
        <v>44897</v>
      </c>
      <c r="B55" s="306">
        <f>Global!B55</f>
        <v>0.54166666666666663</v>
      </c>
      <c r="C55" s="289">
        <f>Global!C55</f>
        <v>46</v>
      </c>
      <c r="D55" s="290" t="str">
        <f>Global!D55</f>
        <v>Serbia</v>
      </c>
      <c r="E55" s="291">
        <v>1</v>
      </c>
      <c r="F55" s="292" t="s">
        <v>4</v>
      </c>
      <c r="G55" s="291">
        <v>0</v>
      </c>
      <c r="H55" s="293" t="str">
        <f>Global!H55</f>
        <v>Suiza (Switzerland)</v>
      </c>
      <c r="I55" s="283" t="str">
        <f t="shared" si="13"/>
        <v>L</v>
      </c>
      <c r="J55" s="284"/>
      <c r="K55" s="285">
        <f>IF(Global!E55="","",Global!E55)</f>
        <v>2</v>
      </c>
      <c r="L55" s="285">
        <f>IF(Global!G55="","",Global!G55)</f>
        <v>3</v>
      </c>
      <c r="M55" s="296" t="str">
        <f t="shared" si="1"/>
        <v>V</v>
      </c>
      <c r="N55" s="287">
        <f t="shared" si="14"/>
        <v>0</v>
      </c>
      <c r="O55" s="166"/>
      <c r="P55" s="166"/>
      <c r="Q55" s="166"/>
      <c r="R55" s="166"/>
      <c r="S55" s="166"/>
    </row>
    <row r="56" spans="1:19" s="158" customFormat="1" ht="17.25" customHeight="1" thickBot="1" x14ac:dyDescent="0.25">
      <c r="A56" s="297" t="str">
        <f>Global!A56</f>
        <v>GRUPO H (Group H)</v>
      </c>
      <c r="B56" s="298"/>
      <c r="C56" s="299"/>
      <c r="D56" s="298"/>
      <c r="E56" s="300"/>
      <c r="F56" s="298"/>
      <c r="G56" s="300"/>
      <c r="H56" s="298"/>
      <c r="I56" s="301"/>
      <c r="J56" s="117"/>
      <c r="K56" s="302"/>
      <c r="L56" s="302"/>
      <c r="M56" s="303" t="str">
        <f t="shared" si="1"/>
        <v/>
      </c>
      <c r="N56" s="304"/>
      <c r="O56" s="166"/>
      <c r="P56" s="166"/>
      <c r="Q56" s="166"/>
      <c r="R56" s="166"/>
      <c r="S56" s="166"/>
    </row>
    <row r="57" spans="1:19" s="158" customFormat="1" ht="30.95" customHeight="1" thickBot="1" x14ac:dyDescent="0.25">
      <c r="A57" s="276">
        <f>Global!A57</f>
        <v>44889</v>
      </c>
      <c r="B57" s="305">
        <f>Global!B57</f>
        <v>0.41666666666666669</v>
      </c>
      <c r="C57" s="278">
        <f>Global!C57</f>
        <v>15</v>
      </c>
      <c r="D57" s="279" t="str">
        <f>Global!D57</f>
        <v>Portugal</v>
      </c>
      <c r="E57" s="280">
        <v>2</v>
      </c>
      <c r="F57" s="281" t="s">
        <v>4</v>
      </c>
      <c r="G57" s="280">
        <v>1</v>
      </c>
      <c r="H57" s="282" t="str">
        <f>Global!H57</f>
        <v>Ghana</v>
      </c>
      <c r="I57" s="283" t="str">
        <f t="shared" ref="I57:I62" si="15">IF(OR(E57="",G57=""),"",IF(E57&gt;G57,"L",IF(G57&gt;E57,"V","E")))</f>
        <v>L</v>
      </c>
      <c r="J57" s="284"/>
      <c r="K57" s="285">
        <f>IF(Global!E57="","",Global!E57)</f>
        <v>3</v>
      </c>
      <c r="L57" s="285">
        <f>IF(Global!G57="","",Global!G57)</f>
        <v>2</v>
      </c>
      <c r="M57" s="296" t="str">
        <f t="shared" si="1"/>
        <v>L</v>
      </c>
      <c r="N57" s="287">
        <f t="shared" ref="N57:N62" si="16">IF(M57="","",IF(AND(E57=K57,L57=G57),GPOSPuntosPorMarcador,0)+IF(M57=I57,GPOSPuntosPorGanador,0)+IF(E57-G57=K57-L57,GPOSPuntosPorDiferencia,0))</f>
        <v>2</v>
      </c>
      <c r="O57" s="166"/>
      <c r="P57" s="166"/>
      <c r="Q57" s="166"/>
      <c r="R57" s="166"/>
      <c r="S57" s="166"/>
    </row>
    <row r="58" spans="1:19" s="158" customFormat="1" ht="30.95" customHeight="1" thickBot="1" x14ac:dyDescent="0.25">
      <c r="A58" s="276">
        <f>Global!A58</f>
        <v>44889</v>
      </c>
      <c r="B58" s="306">
        <f>Global!B58</f>
        <v>0.29166666666666669</v>
      </c>
      <c r="C58" s="289">
        <f>Global!C58</f>
        <v>16</v>
      </c>
      <c r="D58" s="290" t="str">
        <f>Global!D58</f>
        <v>Uruguay</v>
      </c>
      <c r="E58" s="280">
        <v>2</v>
      </c>
      <c r="F58" s="292" t="s">
        <v>4</v>
      </c>
      <c r="G58" s="291">
        <v>1</v>
      </c>
      <c r="H58" s="293" t="str">
        <f>Global!H58</f>
        <v>Corea del Sur (S. Korea)</v>
      </c>
      <c r="I58" s="283" t="str">
        <f t="shared" si="15"/>
        <v>L</v>
      </c>
      <c r="J58" s="284"/>
      <c r="K58" s="285">
        <f>IF(Global!E58="","",Global!E58)</f>
        <v>0</v>
      </c>
      <c r="L58" s="285">
        <f>IF(Global!G58="","",Global!G58)</f>
        <v>0</v>
      </c>
      <c r="M58" s="296" t="str">
        <f t="shared" si="1"/>
        <v>E</v>
      </c>
      <c r="N58" s="287">
        <f t="shared" si="16"/>
        <v>0</v>
      </c>
      <c r="O58" s="166"/>
      <c r="P58" s="166"/>
      <c r="Q58" s="166"/>
      <c r="R58" s="166"/>
      <c r="S58" s="166"/>
    </row>
    <row r="59" spans="1:19" s="158" customFormat="1" ht="30.95" customHeight="1" thickBot="1" x14ac:dyDescent="0.25">
      <c r="A59" s="276">
        <f>Global!A59</f>
        <v>44893</v>
      </c>
      <c r="B59" s="306">
        <f>Global!B59</f>
        <v>0.54166666666666663</v>
      </c>
      <c r="C59" s="289">
        <f>Global!C59</f>
        <v>31</v>
      </c>
      <c r="D59" s="290" t="str">
        <f>Global!D59</f>
        <v>Portugal</v>
      </c>
      <c r="E59" s="291">
        <v>2</v>
      </c>
      <c r="F59" s="292" t="s">
        <v>4</v>
      </c>
      <c r="G59" s="291">
        <v>2</v>
      </c>
      <c r="H59" s="293" t="str">
        <f>Global!H59</f>
        <v>Uruguay</v>
      </c>
      <c r="I59" s="283" t="str">
        <f t="shared" si="15"/>
        <v>E</v>
      </c>
      <c r="J59" s="284"/>
      <c r="K59" s="285">
        <f>IF(Global!E59="","",Global!E59)</f>
        <v>2</v>
      </c>
      <c r="L59" s="285">
        <f>IF(Global!G59="","",Global!G59)</f>
        <v>0</v>
      </c>
      <c r="M59" s="296" t="str">
        <f t="shared" si="1"/>
        <v>L</v>
      </c>
      <c r="N59" s="287">
        <f t="shared" si="16"/>
        <v>0</v>
      </c>
      <c r="O59" s="166"/>
      <c r="P59" s="166"/>
      <c r="Q59" s="166"/>
      <c r="R59" s="166"/>
      <c r="S59" s="166"/>
    </row>
    <row r="60" spans="1:19" s="158" customFormat="1" ht="30.95" customHeight="1" thickBot="1" x14ac:dyDescent="0.25">
      <c r="A60" s="276">
        <f>Global!A60</f>
        <v>44893</v>
      </c>
      <c r="B60" s="306">
        <f>Global!B60</f>
        <v>0.29166666666666669</v>
      </c>
      <c r="C60" s="289">
        <f>Global!C60</f>
        <v>32</v>
      </c>
      <c r="D60" s="290" t="str">
        <f>Global!D60</f>
        <v>Corea del Sur (S. Korea)</v>
      </c>
      <c r="E60" s="280">
        <v>1</v>
      </c>
      <c r="F60" s="292" t="s">
        <v>4</v>
      </c>
      <c r="G60" s="291">
        <v>1</v>
      </c>
      <c r="H60" s="293" t="str">
        <f>Global!H60</f>
        <v>Ghana</v>
      </c>
      <c r="I60" s="283" t="str">
        <f t="shared" si="15"/>
        <v>E</v>
      </c>
      <c r="J60" s="284"/>
      <c r="K60" s="285">
        <f>IF(Global!E60="","",Global!E60)</f>
        <v>2</v>
      </c>
      <c r="L60" s="285">
        <f>IF(Global!G60="","",Global!G60)</f>
        <v>3</v>
      </c>
      <c r="M60" s="296" t="str">
        <f t="shared" si="1"/>
        <v>V</v>
      </c>
      <c r="N60" s="287">
        <f t="shared" si="16"/>
        <v>0</v>
      </c>
      <c r="O60" s="166"/>
      <c r="P60" s="166"/>
      <c r="Q60" s="166"/>
      <c r="R60" s="166"/>
      <c r="S60" s="166"/>
    </row>
    <row r="61" spans="1:19" s="158" customFormat="1" ht="30.95" customHeight="1" thickBot="1" x14ac:dyDescent="0.25">
      <c r="A61" s="276">
        <f>Global!A61</f>
        <v>44897</v>
      </c>
      <c r="B61" s="306">
        <f>Global!B61</f>
        <v>0.375</v>
      </c>
      <c r="C61" s="289">
        <f>Global!C61</f>
        <v>47</v>
      </c>
      <c r="D61" s="290" t="str">
        <f>Global!D61</f>
        <v>Corea del Sur (S. Korea)</v>
      </c>
      <c r="E61" s="291">
        <v>3</v>
      </c>
      <c r="F61" s="292" t="s">
        <v>4</v>
      </c>
      <c r="G61" s="291">
        <v>1</v>
      </c>
      <c r="H61" s="293" t="str">
        <f>Global!H61</f>
        <v>Portugal</v>
      </c>
      <c r="I61" s="283" t="str">
        <f t="shared" si="15"/>
        <v>L</v>
      </c>
      <c r="J61" s="284"/>
      <c r="K61" s="285">
        <f>IF(Global!E61="","",Global!E61)</f>
        <v>2</v>
      </c>
      <c r="L61" s="285">
        <f>IF(Global!G61="","",Global!G61)</f>
        <v>1</v>
      </c>
      <c r="M61" s="296" t="str">
        <f t="shared" si="1"/>
        <v>L</v>
      </c>
      <c r="N61" s="287">
        <f t="shared" si="16"/>
        <v>1</v>
      </c>
      <c r="O61" s="166"/>
      <c r="P61" s="166"/>
      <c r="Q61" s="166"/>
      <c r="R61" s="166"/>
      <c r="S61" s="166"/>
    </row>
    <row r="62" spans="1:19" s="158" customFormat="1" ht="30.95" customHeight="1" thickBot="1" x14ac:dyDescent="0.25">
      <c r="A62" s="276">
        <f>Global!A62</f>
        <v>44897</v>
      </c>
      <c r="B62" s="306">
        <f>Global!B62</f>
        <v>0.375</v>
      </c>
      <c r="C62" s="289">
        <f>Global!C62</f>
        <v>48</v>
      </c>
      <c r="D62" s="290" t="str">
        <f>Global!D62</f>
        <v>Ghana</v>
      </c>
      <c r="E62" s="291">
        <v>0</v>
      </c>
      <c r="F62" s="292" t="s">
        <v>4</v>
      </c>
      <c r="G62" s="291">
        <v>2</v>
      </c>
      <c r="H62" s="293" t="str">
        <f>Global!H62</f>
        <v>Uruguay</v>
      </c>
      <c r="I62" s="283" t="str">
        <f t="shared" si="15"/>
        <v>V</v>
      </c>
      <c r="J62" s="284"/>
      <c r="K62" s="285">
        <f>IF(Global!E62="","",Global!E62)</f>
        <v>0</v>
      </c>
      <c r="L62" s="285">
        <f>IF(Global!G62="","",Global!G62)</f>
        <v>2</v>
      </c>
      <c r="M62" s="296" t="str">
        <f t="shared" si="1"/>
        <v>V</v>
      </c>
      <c r="N62" s="287">
        <f t="shared" si="16"/>
        <v>3</v>
      </c>
      <c r="O62" s="166"/>
      <c r="P62" s="166"/>
      <c r="Q62" s="166"/>
      <c r="R62" s="166"/>
      <c r="S62" s="166"/>
    </row>
    <row r="63" spans="1:19" s="158" customFormat="1" ht="17.25" customHeight="1" thickBot="1" x14ac:dyDescent="0.25">
      <c r="A63" s="297" t="str">
        <f>Global!A63</f>
        <v>OCTAVOS DE FINAL (Round of 16)</v>
      </c>
      <c r="B63" s="312"/>
      <c r="C63" s="313"/>
      <c r="D63" s="298"/>
      <c r="E63" s="300"/>
      <c r="F63" s="298"/>
      <c r="G63" s="300"/>
      <c r="H63" s="298"/>
      <c r="I63" s="301"/>
      <c r="J63" s="117"/>
      <c r="K63" s="302"/>
      <c r="L63" s="302"/>
      <c r="M63" s="303" t="str">
        <f t="shared" si="1"/>
        <v/>
      </c>
      <c r="N63" s="304"/>
      <c r="O63" s="166"/>
      <c r="P63" s="166"/>
      <c r="Q63" s="166"/>
      <c r="R63" s="166"/>
      <c r="S63" s="166"/>
    </row>
    <row r="64" spans="1:19" s="158" customFormat="1" ht="30.95" customHeight="1" thickBot="1" x14ac:dyDescent="0.25">
      <c r="A64" s="276">
        <f>Global!A64</f>
        <v>44898</v>
      </c>
      <c r="B64" s="305">
        <f>Global!B64</f>
        <v>0.375</v>
      </c>
      <c r="C64" s="278">
        <f>Global!C64</f>
        <v>49</v>
      </c>
      <c r="D64" s="281" t="str">
        <f>Global!D64</f>
        <v>Holanda (Holland)</v>
      </c>
      <c r="E64" s="280">
        <v>3</v>
      </c>
      <c r="F64" s="281" t="s">
        <v>4</v>
      </c>
      <c r="G64" s="280">
        <v>1</v>
      </c>
      <c r="H64" s="314" t="str">
        <f>Global!H64</f>
        <v>Estados Unidos (USA)</v>
      </c>
      <c r="I64" s="283" t="str">
        <f t="shared" ref="I64:I71" si="17">IF(OR(E64="",G64=""),"",IF(E64&gt;G64,"L",IF(G64&gt;E64,"V","E")))</f>
        <v>L</v>
      </c>
      <c r="J64" s="284"/>
      <c r="K64" s="285">
        <f>IF(Global!E64="","",Global!E64)</f>
        <v>3</v>
      </c>
      <c r="L64" s="285">
        <f>IF(Global!G64="","",Global!G64)</f>
        <v>1</v>
      </c>
      <c r="M64" s="296" t="str">
        <f t="shared" si="1"/>
        <v>L</v>
      </c>
      <c r="N64" s="287">
        <f t="shared" ref="N64:N71" si="18">IF(M64="","",IF(AND(E64=K64,L64=G64),OCTPuntosPorMarcador,0)+IF(M64=I64,OCTPuntosPorGanador,0)+IF(E64-G64=K64-L64,OCTPuntosPorDiferencia,0))</f>
        <v>5</v>
      </c>
      <c r="O64" s="166"/>
      <c r="P64" s="166"/>
      <c r="Q64" s="166"/>
      <c r="R64" s="166"/>
      <c r="S64" s="166"/>
    </row>
    <row r="65" spans="1:19" s="158" customFormat="1" ht="30.95" customHeight="1" thickBot="1" x14ac:dyDescent="0.25">
      <c r="A65" s="276">
        <f>Global!A65</f>
        <v>44898</v>
      </c>
      <c r="B65" s="306">
        <f>Global!B65</f>
        <v>0.54166666666666663</v>
      </c>
      <c r="C65" s="289">
        <f>Global!C65</f>
        <v>50</v>
      </c>
      <c r="D65" s="292" t="str">
        <f>Global!D65</f>
        <v>Argentina</v>
      </c>
      <c r="E65" s="291">
        <v>3</v>
      </c>
      <c r="F65" s="292" t="s">
        <v>4</v>
      </c>
      <c r="G65" s="291">
        <v>2</v>
      </c>
      <c r="H65" s="315" t="str">
        <f>Global!H65</f>
        <v>Australia</v>
      </c>
      <c r="I65" s="283" t="str">
        <f t="shared" si="17"/>
        <v>L</v>
      </c>
      <c r="J65" s="284"/>
      <c r="K65" s="285">
        <f>IF(Global!E65="","",Global!E65)</f>
        <v>2</v>
      </c>
      <c r="L65" s="285">
        <f>IF(Global!G65="","",Global!G65)</f>
        <v>1</v>
      </c>
      <c r="M65" s="296" t="str">
        <f t="shared" si="1"/>
        <v>L</v>
      </c>
      <c r="N65" s="287">
        <f t="shared" si="18"/>
        <v>4</v>
      </c>
      <c r="O65" s="166"/>
      <c r="P65" s="166"/>
      <c r="Q65" s="166"/>
      <c r="R65" s="166"/>
      <c r="S65" s="166"/>
    </row>
    <row r="66" spans="1:19" s="158" customFormat="1" ht="30.95" customHeight="1" thickBot="1" x14ac:dyDescent="0.25">
      <c r="A66" s="276">
        <f>Global!A66</f>
        <v>44899</v>
      </c>
      <c r="B66" s="306">
        <f>Global!B66</f>
        <v>0.375</v>
      </c>
      <c r="C66" s="289">
        <f>Global!C66</f>
        <v>51</v>
      </c>
      <c r="D66" s="292" t="str">
        <f>Global!D66</f>
        <v>Francia (France)</v>
      </c>
      <c r="E66" s="291">
        <v>3</v>
      </c>
      <c r="F66" s="292" t="s">
        <v>4</v>
      </c>
      <c r="G66" s="291">
        <v>2</v>
      </c>
      <c r="H66" s="315" t="str">
        <f>Global!H66</f>
        <v>Polonia (Poland)</v>
      </c>
      <c r="I66" s="283" t="str">
        <f t="shared" si="17"/>
        <v>L</v>
      </c>
      <c r="J66" s="284"/>
      <c r="K66" s="285">
        <f>IF(Global!E66="","",Global!E66)</f>
        <v>3</v>
      </c>
      <c r="L66" s="285">
        <f>IF(Global!G66="","",Global!G66)</f>
        <v>1</v>
      </c>
      <c r="M66" s="296" t="str">
        <f t="shared" si="1"/>
        <v>L</v>
      </c>
      <c r="N66" s="287">
        <f t="shared" si="18"/>
        <v>3</v>
      </c>
      <c r="O66" s="166"/>
      <c r="P66" s="166"/>
      <c r="Q66" s="166"/>
      <c r="R66" s="166"/>
      <c r="S66" s="166"/>
    </row>
    <row r="67" spans="1:19" s="158" customFormat="1" ht="30.95" customHeight="1" thickBot="1" x14ac:dyDescent="0.25">
      <c r="A67" s="276">
        <f>Global!A67</f>
        <v>44899</v>
      </c>
      <c r="B67" s="306">
        <f>Global!B67</f>
        <v>0.54166666666666663</v>
      </c>
      <c r="C67" s="289">
        <f>Global!C67</f>
        <v>52</v>
      </c>
      <c r="D67" s="292" t="str">
        <f>Global!D67</f>
        <v>Inglaterra (England)</v>
      </c>
      <c r="E67" s="291">
        <v>1</v>
      </c>
      <c r="F67" s="292" t="s">
        <v>4</v>
      </c>
      <c r="G67" s="291">
        <v>3</v>
      </c>
      <c r="H67" s="315" t="str">
        <f>Global!H67</f>
        <v>Senegal</v>
      </c>
      <c r="I67" s="283" t="str">
        <f t="shared" si="17"/>
        <v>V</v>
      </c>
      <c r="J67" s="284"/>
      <c r="K67" s="285">
        <f>IF(Global!E67="","",Global!E67)</f>
        <v>3</v>
      </c>
      <c r="L67" s="285">
        <f>IF(Global!G67="","",Global!G67)</f>
        <v>0</v>
      </c>
      <c r="M67" s="296" t="str">
        <f t="shared" si="1"/>
        <v>L</v>
      </c>
      <c r="N67" s="287">
        <f t="shared" si="18"/>
        <v>0</v>
      </c>
      <c r="O67" s="166"/>
      <c r="P67" s="166"/>
      <c r="Q67" s="166"/>
      <c r="R67" s="166"/>
      <c r="S67" s="166"/>
    </row>
    <row r="68" spans="1:19" s="158" customFormat="1" ht="30.95" customHeight="1" thickBot="1" x14ac:dyDescent="0.25">
      <c r="A68" s="276">
        <f>Global!A68</f>
        <v>44900</v>
      </c>
      <c r="B68" s="306">
        <f>Global!B68</f>
        <v>0.375</v>
      </c>
      <c r="C68" s="289">
        <f>Global!C68</f>
        <v>53</v>
      </c>
      <c r="D68" s="292" t="str">
        <f>Global!D68</f>
        <v>Japón (Japan)</v>
      </c>
      <c r="E68" s="291">
        <v>4</v>
      </c>
      <c r="F68" s="292" t="s">
        <v>4</v>
      </c>
      <c r="G68" s="291">
        <v>1</v>
      </c>
      <c r="H68" s="315" t="str">
        <f>Global!H68</f>
        <v>Croacia</v>
      </c>
      <c r="I68" s="283" t="str">
        <f t="shared" si="17"/>
        <v>L</v>
      </c>
      <c r="J68" s="284"/>
      <c r="K68" s="285">
        <f>IF(Global!E68="","",Global!E68)</f>
        <v>1</v>
      </c>
      <c r="L68" s="285">
        <f>IF(Global!G68="","",Global!G68)</f>
        <v>1</v>
      </c>
      <c r="M68" s="296" t="str">
        <f t="shared" si="1"/>
        <v>E</v>
      </c>
      <c r="N68" s="287">
        <f t="shared" si="18"/>
        <v>0</v>
      </c>
      <c r="O68" s="166"/>
      <c r="P68" s="166"/>
      <c r="Q68" s="166"/>
      <c r="R68" s="166"/>
      <c r="S68" s="166"/>
    </row>
    <row r="69" spans="1:19" s="158" customFormat="1" ht="30.95" customHeight="1" thickBot="1" x14ac:dyDescent="0.25">
      <c r="A69" s="276">
        <f>Global!A69</f>
        <v>44900</v>
      </c>
      <c r="B69" s="306">
        <f>Global!B69</f>
        <v>0.54166666666666663</v>
      </c>
      <c r="C69" s="289">
        <f>Global!C69</f>
        <v>54</v>
      </c>
      <c r="D69" s="292" t="str">
        <f>Global!D69</f>
        <v>Brasil (Brazil)</v>
      </c>
      <c r="E69" s="291">
        <v>3</v>
      </c>
      <c r="F69" s="292" t="s">
        <v>4</v>
      </c>
      <c r="G69" s="291">
        <v>2</v>
      </c>
      <c r="H69" s="315" t="str">
        <f>Global!H69</f>
        <v>Corea del Sur (S. Korea)</v>
      </c>
      <c r="I69" s="283" t="str">
        <f t="shared" si="17"/>
        <v>L</v>
      </c>
      <c r="J69" s="284"/>
      <c r="K69" s="285">
        <f>IF(Global!E69="","",Global!E69)</f>
        <v>4</v>
      </c>
      <c r="L69" s="285">
        <f>IF(Global!G69="","",Global!G69)</f>
        <v>1</v>
      </c>
      <c r="M69" s="296" t="str">
        <f t="shared" si="1"/>
        <v>L</v>
      </c>
      <c r="N69" s="287">
        <f t="shared" si="18"/>
        <v>3</v>
      </c>
      <c r="O69" s="166"/>
      <c r="P69" s="166"/>
      <c r="Q69" s="166"/>
      <c r="R69" s="166"/>
      <c r="S69" s="166"/>
    </row>
    <row r="70" spans="1:19" s="158" customFormat="1" ht="30.95" customHeight="1" thickBot="1" x14ac:dyDescent="0.25">
      <c r="A70" s="276">
        <f>Global!A70</f>
        <v>44901</v>
      </c>
      <c r="B70" s="306">
        <f>Global!B70</f>
        <v>0.375</v>
      </c>
      <c r="C70" s="289">
        <f>Global!C70</f>
        <v>55</v>
      </c>
      <c r="D70" s="292" t="str">
        <f>Global!D70</f>
        <v>Marruecos (Morocco)</v>
      </c>
      <c r="E70" s="291">
        <v>1</v>
      </c>
      <c r="F70" s="292" t="s">
        <v>4</v>
      </c>
      <c r="G70" s="291">
        <v>2</v>
      </c>
      <c r="H70" s="315" t="str">
        <f>Global!H70</f>
        <v>España (Spain)</v>
      </c>
      <c r="I70" s="283" t="str">
        <f t="shared" si="17"/>
        <v>V</v>
      </c>
      <c r="J70" s="284"/>
      <c r="K70" s="285">
        <f>IF(Global!E70="","",Global!E70)</f>
        <v>0</v>
      </c>
      <c r="L70" s="285">
        <f>IF(Global!G70="","",Global!G70)</f>
        <v>0</v>
      </c>
      <c r="M70" s="296" t="str">
        <f t="shared" si="1"/>
        <v>E</v>
      </c>
      <c r="N70" s="287">
        <f t="shared" si="18"/>
        <v>0</v>
      </c>
      <c r="O70" s="166"/>
      <c r="P70" s="166"/>
      <c r="Q70" s="166"/>
      <c r="R70" s="166"/>
      <c r="S70" s="166"/>
    </row>
    <row r="71" spans="1:19" s="158" customFormat="1" ht="30.95" customHeight="1" thickBot="1" x14ac:dyDescent="0.25">
      <c r="A71" s="276">
        <f>Global!A71</f>
        <v>44901</v>
      </c>
      <c r="B71" s="306">
        <f>Global!B71</f>
        <v>0.54166666666666663</v>
      </c>
      <c r="C71" s="289">
        <f>Global!C71</f>
        <v>56</v>
      </c>
      <c r="D71" s="292" t="str">
        <f>Global!D71</f>
        <v>Portugal</v>
      </c>
      <c r="E71" s="291">
        <v>1</v>
      </c>
      <c r="F71" s="292" t="s">
        <v>4</v>
      </c>
      <c r="G71" s="291">
        <v>0</v>
      </c>
      <c r="H71" s="315" t="str">
        <f>Global!H71</f>
        <v>Suiza (Switzerland)</v>
      </c>
      <c r="I71" s="283" t="str">
        <f t="shared" si="17"/>
        <v>L</v>
      </c>
      <c r="J71" s="284"/>
      <c r="K71" s="285">
        <f>IF(Global!E71="","",Global!E71)</f>
        <v>6</v>
      </c>
      <c r="L71" s="285">
        <f>IF(Global!G71="","",Global!G71)</f>
        <v>1</v>
      </c>
      <c r="M71" s="296" t="str">
        <f t="shared" si="1"/>
        <v>L</v>
      </c>
      <c r="N71" s="287">
        <f t="shared" si="18"/>
        <v>3</v>
      </c>
      <c r="O71" s="166"/>
      <c r="P71" s="166"/>
      <c r="Q71" s="166"/>
      <c r="R71" s="166"/>
      <c r="S71" s="166"/>
    </row>
    <row r="72" spans="1:19" s="158" customFormat="1" ht="17.25" customHeight="1" thickBot="1" x14ac:dyDescent="0.25">
      <c r="A72" s="297" t="str">
        <f>Global!A72</f>
        <v>CUARTOS DE FINAL (Quarterfinals)</v>
      </c>
      <c r="B72" s="312"/>
      <c r="C72" s="313"/>
      <c r="D72" s="298"/>
      <c r="E72" s="300"/>
      <c r="F72" s="298"/>
      <c r="G72" s="300" t="s">
        <v>73</v>
      </c>
      <c r="H72" s="298"/>
      <c r="I72" s="301"/>
      <c r="J72" s="117"/>
      <c r="K72" s="302"/>
      <c r="L72" s="302"/>
      <c r="M72" s="303" t="str">
        <f t="shared" ref="M72:M83" si="19">IF(OR(K72="",L72=""),"",IF(K72&gt;L72,"L",IF(L72&gt;K72,"V","E")))</f>
        <v/>
      </c>
      <c r="N72" s="304"/>
      <c r="O72" s="166"/>
      <c r="P72" s="166"/>
      <c r="Q72" s="166"/>
      <c r="R72" s="166"/>
      <c r="S72" s="166"/>
    </row>
    <row r="73" spans="1:19" s="158" customFormat="1" ht="30.95" customHeight="1" thickBot="1" x14ac:dyDescent="0.25">
      <c r="A73" s="276">
        <f>Global!A73</f>
        <v>44904</v>
      </c>
      <c r="B73" s="305">
        <f>Global!B73</f>
        <v>0.375</v>
      </c>
      <c r="C73" s="278">
        <f>Global!C73</f>
        <v>57</v>
      </c>
      <c r="D73" s="292" t="str">
        <f>Global!D73</f>
        <v>Croacia</v>
      </c>
      <c r="E73" s="280">
        <v>2</v>
      </c>
      <c r="F73" s="281" t="s">
        <v>4</v>
      </c>
      <c r="G73" s="280">
        <v>3</v>
      </c>
      <c r="H73" s="315" t="str">
        <f>Global!H73</f>
        <v>Brasil (Brazil)</v>
      </c>
      <c r="I73" s="283" t="str">
        <f>IF(OR(E73="",G73=""),"",IF(E73&gt;G73,"L",IF(G73&gt;E73,"V","E")))</f>
        <v>V</v>
      </c>
      <c r="J73" s="284"/>
      <c r="K73" s="285">
        <f>IF(Global!E73="","",Global!E73)</f>
        <v>0</v>
      </c>
      <c r="L73" s="285">
        <f>IF(Global!G73="","",Global!G73)</f>
        <v>0</v>
      </c>
      <c r="M73" s="296" t="str">
        <f t="shared" si="19"/>
        <v>E</v>
      </c>
      <c r="N73" s="287">
        <f>IF(M73="","",IF(AND(E73=K73,L73=G73),CTOSPuntosPorMarcador,0)+IF(M73=I73,CTOSPuntosPorGanador,0)+IF(E73-G73=K73-L73,CTOSPuntosPorDiferencia,0))</f>
        <v>0</v>
      </c>
      <c r="O73" s="166"/>
      <c r="P73" s="166"/>
      <c r="Q73" s="166"/>
      <c r="R73" s="166"/>
      <c r="S73" s="166"/>
    </row>
    <row r="74" spans="1:19" s="158" customFormat="1" ht="30.95" customHeight="1" thickBot="1" x14ac:dyDescent="0.25">
      <c r="A74" s="276">
        <f>Global!A74</f>
        <v>44904</v>
      </c>
      <c r="B74" s="306">
        <f>Global!B74</f>
        <v>0.54166666666666663</v>
      </c>
      <c r="C74" s="289">
        <f>Global!C74</f>
        <v>58</v>
      </c>
      <c r="D74" s="292" t="str">
        <f>Global!D74</f>
        <v>Holanda (Holland)</v>
      </c>
      <c r="E74" s="291">
        <v>1</v>
      </c>
      <c r="F74" s="292" t="s">
        <v>4</v>
      </c>
      <c r="G74" s="280">
        <v>2</v>
      </c>
      <c r="H74" s="315" t="str">
        <f>Global!H74</f>
        <v>Argentina</v>
      </c>
      <c r="I74" s="283" t="str">
        <f>IF(OR(E74="",G74=""),"",IF(E74&gt;G74,"L",IF(G74&gt;E74,"V","E")))</f>
        <v>V</v>
      </c>
      <c r="J74" s="284"/>
      <c r="K74" s="285">
        <f>IF(Global!E74="","",Global!E74)</f>
        <v>2</v>
      </c>
      <c r="L74" s="285">
        <f>IF(Global!G74="","",Global!G74)</f>
        <v>2</v>
      </c>
      <c r="M74" s="296" t="str">
        <f t="shared" si="19"/>
        <v>E</v>
      </c>
      <c r="N74" s="287">
        <f>IF(M74="","",IF(AND(E74=K74,L74=G74),CTOSPuntosPorMarcador,0)+IF(M74=I74,CTOSPuntosPorGanador,0)+IF(E74-G74=K74-L74,CTOSPuntosPorDiferencia,0))</f>
        <v>0</v>
      </c>
      <c r="O74" s="166"/>
      <c r="P74" s="166"/>
      <c r="Q74" s="166"/>
      <c r="R74" s="166"/>
      <c r="S74" s="166"/>
    </row>
    <row r="75" spans="1:19" s="158" customFormat="1" ht="30.95" customHeight="1" thickBot="1" x14ac:dyDescent="0.25">
      <c r="A75" s="276">
        <f>Global!A75</f>
        <v>44905</v>
      </c>
      <c r="B75" s="306">
        <f>Global!B75</f>
        <v>0.375</v>
      </c>
      <c r="C75" s="289">
        <f>Global!C75</f>
        <v>59</v>
      </c>
      <c r="D75" s="292" t="str">
        <f>Global!D75</f>
        <v>Marruecos (Morocco)</v>
      </c>
      <c r="E75" s="291">
        <v>4</v>
      </c>
      <c r="F75" s="292" t="s">
        <v>4</v>
      </c>
      <c r="G75" s="280">
        <v>2</v>
      </c>
      <c r="H75" s="315" t="str">
        <f>Global!H75</f>
        <v>Portugal</v>
      </c>
      <c r="I75" s="283" t="str">
        <f>IF(OR(E75="",G75=""),"",IF(E75&gt;G75,"L",IF(G75&gt;E75,"V","E")))</f>
        <v>L</v>
      </c>
      <c r="J75" s="284"/>
      <c r="K75" s="285">
        <f>IF(Global!E75="","",Global!E75)</f>
        <v>1</v>
      </c>
      <c r="L75" s="285">
        <f>IF(Global!G75="","",Global!G75)</f>
        <v>0</v>
      </c>
      <c r="M75" s="296" t="str">
        <f t="shared" si="19"/>
        <v>L</v>
      </c>
      <c r="N75" s="287">
        <f>IF(M75="","",IF(AND(E75=K75,L75=G75),CTOSPuntosPorMarcador,0)+IF(M75=I75,CTOSPuntosPorGanador,0)+IF(E75-G75=K75-L75,CTOSPuntosPorDiferencia,0))</f>
        <v>5</v>
      </c>
      <c r="O75" s="166"/>
      <c r="P75" s="166"/>
      <c r="Q75" s="166"/>
      <c r="R75" s="166"/>
      <c r="S75" s="166"/>
    </row>
    <row r="76" spans="1:19" s="158" customFormat="1" ht="30.95" customHeight="1" thickBot="1" x14ac:dyDescent="0.25">
      <c r="A76" s="276">
        <f>Global!A76</f>
        <v>44905</v>
      </c>
      <c r="B76" s="306">
        <f>Global!B76</f>
        <v>0.54166666666666663</v>
      </c>
      <c r="C76" s="289">
        <f>Global!C76</f>
        <v>60</v>
      </c>
      <c r="D76" s="292" t="str">
        <f>Global!D76</f>
        <v>Francia (France)</v>
      </c>
      <c r="E76" s="291">
        <v>2</v>
      </c>
      <c r="F76" s="292" t="s">
        <v>4</v>
      </c>
      <c r="G76" s="280">
        <v>1</v>
      </c>
      <c r="H76" s="315" t="str">
        <f>Global!H76</f>
        <v>Inglaterra (England)</v>
      </c>
      <c r="I76" s="283" t="str">
        <f>IF(OR(E76="",G76=""),"",IF(E76&gt;G76,"L",IF(G76&gt;E76,"V","E")))</f>
        <v>L</v>
      </c>
      <c r="J76" s="284"/>
      <c r="K76" s="285">
        <f>IF(Global!E76="","",Global!E76)</f>
        <v>2</v>
      </c>
      <c r="L76" s="285">
        <f>IF(Global!G76="","",Global!G76)</f>
        <v>1</v>
      </c>
      <c r="M76" s="296" t="str">
        <f t="shared" si="19"/>
        <v>L</v>
      </c>
      <c r="N76" s="287">
        <f>IF(M76="","",IF(AND(E76=K76,L76=G76),CTOSPuntosPorMarcador,0)+IF(M76=I76,CTOSPuntosPorGanador,0)+IF(E76-G76=K76-L76,CTOSPuntosPorDiferencia,0))</f>
        <v>7</v>
      </c>
      <c r="O76" s="166"/>
      <c r="P76" s="166"/>
      <c r="Q76" s="166"/>
      <c r="R76" s="166"/>
      <c r="S76" s="166"/>
    </row>
    <row r="77" spans="1:19" s="158" customFormat="1" ht="17.25" customHeight="1" thickBot="1" x14ac:dyDescent="0.25">
      <c r="A77" s="297" t="str">
        <f>Global!A77</f>
        <v>SEMIFINALES (Semifinals)</v>
      </c>
      <c r="B77" s="298"/>
      <c r="C77" s="299"/>
      <c r="D77" s="298"/>
      <c r="E77" s="300"/>
      <c r="F77" s="298"/>
      <c r="G77" s="300"/>
      <c r="H77" s="298"/>
      <c r="I77" s="301"/>
      <c r="J77" s="117"/>
      <c r="K77" s="302"/>
      <c r="L77" s="302"/>
      <c r="M77" s="303" t="str">
        <f t="shared" si="19"/>
        <v/>
      </c>
      <c r="N77" s="304"/>
      <c r="O77" s="166"/>
      <c r="P77" s="166"/>
      <c r="Q77" s="166"/>
      <c r="R77" s="166"/>
      <c r="S77" s="166"/>
    </row>
    <row r="78" spans="1:19" s="158" customFormat="1" ht="30.95" customHeight="1" thickBot="1" x14ac:dyDescent="0.25">
      <c r="A78" s="276">
        <f>Global!A78</f>
        <v>44908</v>
      </c>
      <c r="B78" s="305">
        <f>Global!B78</f>
        <v>0.54166666666666663</v>
      </c>
      <c r="C78" s="278">
        <f>Global!C78</f>
        <v>61</v>
      </c>
      <c r="D78" s="281" t="str">
        <f>Global!D78</f>
        <v>Croacia</v>
      </c>
      <c r="E78" s="280">
        <v>2</v>
      </c>
      <c r="F78" s="281" t="s">
        <v>4</v>
      </c>
      <c r="G78" s="280">
        <v>3</v>
      </c>
      <c r="H78" s="314" t="str">
        <f>Global!H78</f>
        <v>Argentina</v>
      </c>
      <c r="I78" s="283" t="str">
        <f>IF(OR(E78="",G78=""),"",IF(E78&gt;G78,"L",IF(G78&gt;E78,"V","E")))</f>
        <v>V</v>
      </c>
      <c r="J78" s="284"/>
      <c r="K78" s="285">
        <f>IF(Global!E78="","",Global!E78)</f>
        <v>0</v>
      </c>
      <c r="L78" s="285">
        <f>IF(Global!G78="","",Global!G78)</f>
        <v>3</v>
      </c>
      <c r="M78" s="296" t="str">
        <f t="shared" si="19"/>
        <v>V</v>
      </c>
      <c r="N78" s="287">
        <f>IF(M78="","",IF(AND(E78=K78,L78=G78),SEMIPuntosPorMarcador,0)+IF(M78=I78,SEMIPuntosPorGanador,0)+IF(E78-G78=K78-L78,SEMIPuntosPorDiferencia,0))</f>
        <v>7</v>
      </c>
      <c r="O78" s="166"/>
      <c r="P78" s="166"/>
      <c r="Q78" s="166"/>
      <c r="R78" s="166"/>
      <c r="S78" s="166"/>
    </row>
    <row r="79" spans="1:19" s="158" customFormat="1" ht="30.95" customHeight="1" thickBot="1" x14ac:dyDescent="0.25">
      <c r="A79" s="276">
        <f>Global!A79</f>
        <v>44909</v>
      </c>
      <c r="B79" s="306">
        <f>Global!B79</f>
        <v>0.54166666666666663</v>
      </c>
      <c r="C79" s="289">
        <f>Global!C79</f>
        <v>62</v>
      </c>
      <c r="D79" s="292" t="str">
        <f>Global!D79</f>
        <v>Marruecos (Morocco)</v>
      </c>
      <c r="E79" s="291">
        <v>0</v>
      </c>
      <c r="F79" s="292" t="s">
        <v>4</v>
      </c>
      <c r="G79" s="291">
        <v>1</v>
      </c>
      <c r="H79" s="315" t="str">
        <f>Global!H79</f>
        <v>Francia (France)</v>
      </c>
      <c r="I79" s="283" t="str">
        <f>IF(OR(E79="",G79=""),"",IF(E79&gt;G79,"L",IF(G79&gt;E79,"V","E")))</f>
        <v>V</v>
      </c>
      <c r="J79" s="284"/>
      <c r="K79" s="285">
        <f>IF(Global!E79="","",Global!E79)</f>
        <v>0</v>
      </c>
      <c r="L79" s="285">
        <f>IF(Global!G79="","",Global!G79)</f>
        <v>2</v>
      </c>
      <c r="M79" s="296" t="str">
        <f t="shared" si="19"/>
        <v>V</v>
      </c>
      <c r="N79" s="287">
        <f>IF(M79="","",IF(AND(E79=K79,L79=G79),SEMIPuntosPorMarcador,0)+IF(M79=I79,SEMIPuntosPorGanador,0)+IF(E79-G79=K79-L79,SEMIPuntosPorDiferencia,0))</f>
        <v>7</v>
      </c>
      <c r="O79" s="166"/>
      <c r="P79" s="166"/>
      <c r="Q79" s="166"/>
      <c r="R79" s="166"/>
      <c r="S79" s="166"/>
    </row>
    <row r="80" spans="1:19" s="158" customFormat="1" ht="17.25" customHeight="1" thickBot="1" x14ac:dyDescent="0.25">
      <c r="A80" s="297" t="str">
        <f>Global!A80</f>
        <v>TERCER PUESTO (Third Place)</v>
      </c>
      <c r="B80" s="312"/>
      <c r="C80" s="313"/>
      <c r="D80" s="298"/>
      <c r="E80" s="300"/>
      <c r="F80" s="298"/>
      <c r="G80" s="300"/>
      <c r="H80" s="298"/>
      <c r="I80" s="301"/>
      <c r="J80" s="117"/>
      <c r="K80" s="302"/>
      <c r="L80" s="302"/>
      <c r="M80" s="303" t="str">
        <f t="shared" si="19"/>
        <v/>
      </c>
      <c r="N80" s="304"/>
      <c r="O80" s="166"/>
      <c r="P80" s="166"/>
      <c r="Q80" s="166"/>
      <c r="R80" s="166"/>
      <c r="S80" s="166"/>
    </row>
    <row r="81" spans="1:19" s="158" customFormat="1" ht="30.95" customHeight="1" thickBot="1" x14ac:dyDescent="0.25">
      <c r="A81" s="276">
        <f>Global!A81</f>
        <v>44912</v>
      </c>
      <c r="B81" s="305">
        <f>Global!B81</f>
        <v>0.375</v>
      </c>
      <c r="C81" s="278">
        <f>Global!C81</f>
        <v>63</v>
      </c>
      <c r="D81" s="281" t="str">
        <f>Global!D81</f>
        <v>Croacia</v>
      </c>
      <c r="E81" s="280">
        <v>2</v>
      </c>
      <c r="F81" s="281" t="s">
        <v>4</v>
      </c>
      <c r="G81" s="280">
        <v>1</v>
      </c>
      <c r="H81" s="314" t="str">
        <f>Global!H81</f>
        <v>Marruecos (Morocco)</v>
      </c>
      <c r="I81" s="283" t="str">
        <f>IF(OR(E81="",G81=""),"",IF(E81&gt;G81,"L",IF(G81&gt;E81,"V","E")))</f>
        <v>L</v>
      </c>
      <c r="J81" s="284"/>
      <c r="K81" s="285">
        <f>IF(Global!E81="","",Global!E81)</f>
        <v>2</v>
      </c>
      <c r="L81" s="285">
        <f>IF(Global!G81="","",Global!G81)</f>
        <v>1</v>
      </c>
      <c r="M81" s="296" t="str">
        <f t="shared" si="19"/>
        <v>L</v>
      </c>
      <c r="N81" s="287">
        <f>IF(M81="","",IF(AND(E81=K81,L81=G81),TERCPuntosPorMarcador,0)+IF(M81=I81,TERCPuntosPorGanador,0)+IF(E81-G81=K81-L81,TERCPuntosPorDiferencia,0))</f>
        <v>10</v>
      </c>
      <c r="O81" s="166"/>
      <c r="P81" s="166"/>
      <c r="Q81" s="166"/>
      <c r="R81" s="166"/>
      <c r="S81" s="166"/>
    </row>
    <row r="82" spans="1:19" s="158" customFormat="1" ht="17.25" customHeight="1" thickBot="1" x14ac:dyDescent="0.25">
      <c r="A82" s="297" t="str">
        <f>Global!A82</f>
        <v>FINAL</v>
      </c>
      <c r="B82" s="298"/>
      <c r="C82" s="299"/>
      <c r="D82" s="298"/>
      <c r="E82" s="300"/>
      <c r="F82" s="298"/>
      <c r="G82" s="300"/>
      <c r="H82" s="298"/>
      <c r="I82" s="301"/>
      <c r="J82" s="117"/>
      <c r="K82" s="302"/>
      <c r="L82" s="302"/>
      <c r="M82" s="303" t="str">
        <f t="shared" si="19"/>
        <v/>
      </c>
      <c r="N82" s="304"/>
      <c r="O82" s="166"/>
      <c r="P82" s="166"/>
      <c r="Q82" s="166"/>
      <c r="R82" s="166"/>
      <c r="S82" s="166"/>
    </row>
    <row r="83" spans="1:19" s="158" customFormat="1" ht="30.95" customHeight="1" thickBot="1" x14ac:dyDescent="0.25">
      <c r="A83" s="276">
        <f>Global!A83</f>
        <v>44913</v>
      </c>
      <c r="B83" s="316">
        <f>Global!B83</f>
        <v>0.375</v>
      </c>
      <c r="C83" s="317">
        <f>Global!C83</f>
        <v>64</v>
      </c>
      <c r="D83" s="318" t="str">
        <f>Global!D83</f>
        <v>Argentina</v>
      </c>
      <c r="E83" s="280">
        <v>2</v>
      </c>
      <c r="F83" s="318" t="s">
        <v>4</v>
      </c>
      <c r="G83" s="280">
        <v>1</v>
      </c>
      <c r="H83" s="319" t="str">
        <f>Global!H83</f>
        <v>Francia (France)</v>
      </c>
      <c r="I83" s="283" t="str">
        <f>IF(OR(E83="",G83=""),"",IF(E83&gt;G83,"L",IF(G83&gt;E83,"V","E")))</f>
        <v>L</v>
      </c>
      <c r="J83" s="311"/>
      <c r="K83" s="320">
        <f>IF(Global!E83="","",Global!E83)</f>
        <v>2</v>
      </c>
      <c r="L83" s="320">
        <f>IF(Global!G83="","",Global!G83)</f>
        <v>2</v>
      </c>
      <c r="M83" s="286" t="str">
        <f t="shared" si="19"/>
        <v>E</v>
      </c>
      <c r="N83" s="287">
        <f>IF(M83="","",IF(AND(E83=K83,L83=G83),FINALPuntosPorMarcador,0)+IF(M83=I83,FINALPuntosPorGanador,0)+IF(E83-G83=K83-L83,FINALPuntosPorDiferencia,0))</f>
        <v>0</v>
      </c>
      <c r="O83" s="166"/>
      <c r="P83" s="166"/>
      <c r="Q83" s="166"/>
      <c r="R83" s="166"/>
      <c r="S83" s="166"/>
    </row>
    <row r="84" spans="1:19" ht="17.25" customHeight="1" x14ac:dyDescent="0.2">
      <c r="A84" s="262"/>
      <c r="B84" s="263"/>
      <c r="C84" s="264"/>
      <c r="D84" s="196"/>
      <c r="E84" s="192"/>
      <c r="F84" s="196"/>
      <c r="G84" s="192"/>
      <c r="H84" s="196"/>
      <c r="I84" s="195"/>
      <c r="J84" s="29"/>
      <c r="K84" s="198"/>
      <c r="L84" s="198"/>
      <c r="M84" s="265" t="s">
        <v>22</v>
      </c>
      <c r="N84" s="266">
        <f>SUM(N8:N83)</f>
        <v>95</v>
      </c>
      <c r="O84" s="161"/>
      <c r="P84" s="161"/>
      <c r="Q84" s="161"/>
      <c r="R84" s="161"/>
      <c r="S84" s="161"/>
    </row>
    <row r="85" spans="1:19" s="10" customFormat="1" ht="17.25" customHeight="1" x14ac:dyDescent="0.2">
      <c r="A85" s="87" t="str">
        <f>Global!A85</f>
        <v>FASE DE GRUPOS</v>
      </c>
      <c r="B85" s="88"/>
      <c r="C85" s="89"/>
      <c r="D85" s="90"/>
      <c r="E85" s="267"/>
      <c r="F85" s="90"/>
      <c r="G85" s="267"/>
      <c r="H85" s="92"/>
      <c r="I85" s="81"/>
      <c r="J85" s="30"/>
      <c r="K85" s="189"/>
      <c r="L85" s="189"/>
      <c r="M85" s="189"/>
      <c r="N85" s="189"/>
      <c r="O85" s="82"/>
      <c r="P85" s="82"/>
      <c r="Q85" s="82"/>
      <c r="R85" s="82"/>
      <c r="S85" s="82"/>
    </row>
    <row r="86" spans="1:19" ht="17.25" customHeight="1" x14ac:dyDescent="0.2">
      <c r="A86" s="83" t="str">
        <f>Global!A86</f>
        <v>Puntos por Marcador Atinado</v>
      </c>
      <c r="B86" s="83"/>
      <c r="C86" s="93"/>
      <c r="D86" s="83"/>
      <c r="E86" s="94">
        <f>Global!E86</f>
        <v>1</v>
      </c>
      <c r="F86" s="53"/>
      <c r="G86" s="268"/>
      <c r="H86" s="53"/>
      <c r="I86" s="57"/>
      <c r="J86" s="30"/>
      <c r="K86" s="167"/>
      <c r="L86" s="167"/>
      <c r="M86" s="167"/>
      <c r="N86" s="167"/>
      <c r="O86" s="167"/>
      <c r="P86" s="167"/>
      <c r="Q86" s="167"/>
      <c r="R86" s="167"/>
      <c r="S86" s="167"/>
    </row>
    <row r="87" spans="1:19" ht="17.25" customHeight="1" x14ac:dyDescent="0.2">
      <c r="A87" s="83" t="str">
        <f>Global!A87</f>
        <v>Puntos por Ganador/Empate Atinado</v>
      </c>
      <c r="B87" s="83"/>
      <c r="C87" s="93"/>
      <c r="D87" s="85"/>
      <c r="E87" s="94">
        <f>Global!E87</f>
        <v>1</v>
      </c>
      <c r="F87" s="53"/>
      <c r="G87" s="268"/>
      <c r="H87" s="53"/>
      <c r="I87" s="57"/>
      <c r="J87" s="30"/>
      <c r="K87" s="167"/>
      <c r="L87" s="167"/>
      <c r="M87" s="167"/>
      <c r="N87" s="167"/>
      <c r="O87" s="167"/>
      <c r="P87" s="167"/>
      <c r="Q87" s="167"/>
      <c r="R87" s="167"/>
      <c r="S87" s="167"/>
    </row>
    <row r="88" spans="1:19" ht="17.25" customHeight="1" x14ac:dyDescent="0.2">
      <c r="A88" s="83" t="str">
        <f>Global!A88</f>
        <v>Puntos por Ganador y Diferencia de Goles Atinado</v>
      </c>
      <c r="B88" s="84"/>
      <c r="C88" s="84"/>
      <c r="D88" s="85"/>
      <c r="E88" s="94">
        <f>Global!E88</f>
        <v>1</v>
      </c>
      <c r="F88" s="53"/>
      <c r="G88" s="268"/>
      <c r="H88" s="53"/>
      <c r="I88" s="57"/>
      <c r="J88" s="30"/>
      <c r="K88" s="167"/>
      <c r="L88" s="167"/>
      <c r="M88" s="167"/>
      <c r="N88" s="167"/>
      <c r="O88" s="167"/>
      <c r="P88" s="167"/>
      <c r="Q88" s="167"/>
      <c r="R88" s="167"/>
      <c r="S88" s="167"/>
    </row>
    <row r="89" spans="1:19" ht="17.25" customHeight="1" x14ac:dyDescent="0.2">
      <c r="A89" s="83"/>
      <c r="B89" s="84"/>
      <c r="C89" s="84"/>
      <c r="D89" s="85"/>
      <c r="E89" s="269"/>
      <c r="F89" s="53"/>
      <c r="G89" s="268"/>
      <c r="H89" s="53"/>
      <c r="I89" s="57"/>
      <c r="J89" s="30"/>
      <c r="K89" s="167"/>
      <c r="L89" s="167"/>
      <c r="M89" s="167"/>
      <c r="N89" s="167"/>
      <c r="O89" s="167"/>
      <c r="P89" s="167"/>
      <c r="Q89" s="167"/>
      <c r="R89" s="167"/>
      <c r="S89" s="167"/>
    </row>
    <row r="90" spans="1:19" ht="17.25" customHeight="1" x14ac:dyDescent="0.2">
      <c r="A90" s="87" t="str">
        <f>Global!A90</f>
        <v>OCTAVOS DE FINAL</v>
      </c>
      <c r="B90" s="55"/>
      <c r="C90" s="55"/>
      <c r="D90" s="53"/>
      <c r="E90" s="268"/>
      <c r="F90" s="53"/>
      <c r="G90" s="268"/>
      <c r="H90" s="53"/>
      <c r="I90" s="57"/>
      <c r="J90" s="30"/>
      <c r="K90" s="167"/>
      <c r="L90" s="167"/>
      <c r="M90" s="167"/>
      <c r="N90" s="167"/>
      <c r="O90" s="167"/>
      <c r="P90" s="167"/>
      <c r="Q90" s="167"/>
      <c r="R90" s="167"/>
      <c r="S90" s="167"/>
    </row>
    <row r="91" spans="1:19" ht="17.25" customHeight="1" x14ac:dyDescent="0.2">
      <c r="A91" s="83" t="str">
        <f>Global!A91</f>
        <v>Puntos por Marcador Atinado</v>
      </c>
      <c r="B91" s="83"/>
      <c r="C91" s="93"/>
      <c r="D91" s="83"/>
      <c r="E91" s="94">
        <f>Global!E91</f>
        <v>1</v>
      </c>
      <c r="F91" s="53"/>
      <c r="G91" s="268"/>
      <c r="H91" s="53"/>
      <c r="I91" s="57"/>
      <c r="J91" s="30"/>
      <c r="K91" s="167"/>
      <c r="L91" s="167"/>
      <c r="M91" s="167"/>
      <c r="N91" s="167"/>
      <c r="O91" s="167"/>
      <c r="P91" s="167"/>
      <c r="Q91" s="167"/>
      <c r="R91" s="167"/>
      <c r="S91" s="167"/>
    </row>
    <row r="92" spans="1:19" ht="17.25" customHeight="1" x14ac:dyDescent="0.2">
      <c r="A92" s="83" t="str">
        <f>Global!A92</f>
        <v>Puntos por Ganador/Empate Atinado</v>
      </c>
      <c r="B92" s="83"/>
      <c r="C92" s="93"/>
      <c r="D92" s="85"/>
      <c r="E92" s="94">
        <f>Global!E92</f>
        <v>3</v>
      </c>
      <c r="F92" s="53"/>
      <c r="G92" s="268"/>
      <c r="H92" s="53"/>
      <c r="I92" s="57"/>
      <c r="J92" s="30"/>
      <c r="K92" s="167"/>
      <c r="L92" s="167"/>
      <c r="M92" s="167"/>
      <c r="N92" s="167"/>
      <c r="O92" s="167"/>
      <c r="P92" s="167"/>
      <c r="Q92" s="167"/>
      <c r="R92" s="167"/>
      <c r="S92" s="167"/>
    </row>
    <row r="93" spans="1:19" ht="17.25" customHeight="1" x14ac:dyDescent="0.2">
      <c r="A93" s="83" t="str">
        <f>Global!A93</f>
        <v>Puntos por Ganador y Diferencia de Goles Atinado</v>
      </c>
      <c r="B93" s="84"/>
      <c r="C93" s="84"/>
      <c r="D93" s="85"/>
      <c r="E93" s="94">
        <f>Global!E93</f>
        <v>1</v>
      </c>
      <c r="F93" s="53"/>
      <c r="G93" s="268"/>
      <c r="H93" s="53"/>
      <c r="I93" s="57"/>
      <c r="J93" s="30"/>
      <c r="K93" s="167"/>
      <c r="L93" s="167"/>
      <c r="M93" s="167"/>
      <c r="N93" s="167"/>
      <c r="O93" s="167"/>
      <c r="P93" s="167"/>
      <c r="Q93" s="167"/>
      <c r="R93" s="167"/>
      <c r="S93" s="167"/>
    </row>
    <row r="94" spans="1:19" ht="17.25" customHeight="1" x14ac:dyDescent="0.2">
      <c r="A94" s="54"/>
      <c r="B94" s="55"/>
      <c r="C94" s="55"/>
      <c r="D94" s="53"/>
      <c r="E94" s="268"/>
      <c r="F94" s="53"/>
      <c r="G94" s="268"/>
      <c r="H94" s="53"/>
      <c r="I94" s="57"/>
      <c r="J94" s="30"/>
      <c r="K94" s="167"/>
      <c r="L94" s="167"/>
      <c r="M94" s="167"/>
      <c r="N94" s="167"/>
      <c r="O94" s="167"/>
      <c r="P94" s="167"/>
      <c r="Q94" s="167"/>
      <c r="R94" s="167"/>
      <c r="S94" s="167"/>
    </row>
    <row r="95" spans="1:19" ht="17.25" customHeight="1" x14ac:dyDescent="0.2">
      <c r="A95" s="87" t="str">
        <f>Global!A95</f>
        <v>CUARTOS DE FINAL</v>
      </c>
      <c r="B95" s="55"/>
      <c r="C95" s="55"/>
      <c r="D95" s="53"/>
      <c r="E95" s="268"/>
      <c r="F95" s="53"/>
      <c r="G95" s="268"/>
      <c r="H95" s="53"/>
      <c r="I95" s="57"/>
      <c r="J95" s="30"/>
      <c r="K95" s="167"/>
      <c r="L95" s="167"/>
      <c r="M95" s="167"/>
      <c r="N95" s="167"/>
      <c r="O95" s="167"/>
      <c r="P95" s="167"/>
      <c r="Q95" s="167"/>
      <c r="R95" s="167"/>
      <c r="S95" s="167"/>
    </row>
    <row r="96" spans="1:19" ht="17.25" customHeight="1" x14ac:dyDescent="0.2">
      <c r="A96" s="83" t="str">
        <f>Global!A96</f>
        <v>Puntos por Marcador Atinado</v>
      </c>
      <c r="B96" s="83"/>
      <c r="C96" s="93"/>
      <c r="D96" s="83"/>
      <c r="E96" s="94">
        <f>Global!E96</f>
        <v>1</v>
      </c>
      <c r="F96" s="53"/>
      <c r="G96" s="268"/>
      <c r="H96" s="53"/>
      <c r="I96" s="57"/>
      <c r="J96" s="30"/>
      <c r="K96" s="167"/>
      <c r="L96" s="167"/>
      <c r="M96" s="167"/>
      <c r="N96" s="167"/>
      <c r="O96" s="167"/>
      <c r="P96" s="167"/>
      <c r="Q96" s="167"/>
      <c r="R96" s="167"/>
      <c r="S96" s="167"/>
    </row>
    <row r="97" spans="1:19" ht="17.25" customHeight="1" x14ac:dyDescent="0.2">
      <c r="A97" s="83" t="str">
        <f>Global!A97</f>
        <v>Puntos por Ganador/Empate Atinado</v>
      </c>
      <c r="B97" s="83"/>
      <c r="C97" s="93"/>
      <c r="D97" s="85"/>
      <c r="E97" s="94">
        <f>Global!E97</f>
        <v>5</v>
      </c>
      <c r="F97" s="53"/>
      <c r="G97" s="268"/>
      <c r="H97" s="53"/>
      <c r="I97" s="57"/>
      <c r="J97" s="30"/>
      <c r="K97" s="167"/>
      <c r="L97" s="167"/>
      <c r="M97" s="167"/>
      <c r="N97" s="167"/>
      <c r="O97" s="167"/>
      <c r="P97" s="167"/>
      <c r="Q97" s="167"/>
      <c r="R97" s="167"/>
      <c r="S97" s="167"/>
    </row>
    <row r="98" spans="1:19" ht="17.25" customHeight="1" x14ac:dyDescent="0.2">
      <c r="A98" s="83" t="str">
        <f>Global!A98</f>
        <v>Puntos por Ganador y Diferencia de Goles Atinado</v>
      </c>
      <c r="B98" s="84"/>
      <c r="C98" s="84"/>
      <c r="D98" s="85"/>
      <c r="E98" s="94">
        <f>Global!E98</f>
        <v>1</v>
      </c>
      <c r="F98" s="53"/>
      <c r="G98" s="268"/>
      <c r="H98" s="53"/>
      <c r="I98" s="57"/>
      <c r="J98" s="30"/>
      <c r="K98" s="167"/>
      <c r="L98" s="167"/>
      <c r="M98" s="167"/>
      <c r="N98" s="167"/>
      <c r="O98" s="167"/>
      <c r="P98" s="167"/>
      <c r="Q98" s="167"/>
      <c r="R98" s="167"/>
      <c r="S98" s="167"/>
    </row>
    <row r="99" spans="1:19" ht="17.25" customHeight="1" x14ac:dyDescent="0.2">
      <c r="A99" s="54"/>
      <c r="B99" s="55"/>
      <c r="C99" s="55"/>
      <c r="D99" s="53"/>
      <c r="E99" s="268"/>
      <c r="F99" s="53"/>
      <c r="G99" s="268"/>
      <c r="H99" s="53"/>
      <c r="I99" s="57"/>
      <c r="J99" s="30"/>
      <c r="K99" s="167"/>
      <c r="L99" s="167"/>
      <c r="M99" s="167"/>
      <c r="N99" s="167"/>
      <c r="O99" s="167"/>
      <c r="P99" s="167"/>
      <c r="Q99" s="167"/>
      <c r="R99" s="167"/>
      <c r="S99" s="167"/>
    </row>
    <row r="100" spans="1:19" ht="17.25" customHeight="1" x14ac:dyDescent="0.2">
      <c r="A100" s="87" t="str">
        <f>Global!A100</f>
        <v>SEMIFINAL</v>
      </c>
      <c r="B100" s="55"/>
      <c r="C100" s="55"/>
      <c r="D100" s="53"/>
      <c r="E100" s="268"/>
      <c r="F100" s="53"/>
      <c r="G100" s="268"/>
      <c r="H100" s="53"/>
      <c r="I100" s="57"/>
      <c r="J100" s="30"/>
      <c r="K100" s="167"/>
      <c r="L100" s="167"/>
      <c r="M100" s="167"/>
      <c r="N100" s="167"/>
      <c r="O100" s="167"/>
      <c r="P100" s="167"/>
      <c r="Q100" s="167"/>
      <c r="R100" s="167"/>
      <c r="S100" s="167"/>
    </row>
    <row r="101" spans="1:19" ht="17.25" customHeight="1" x14ac:dyDescent="0.2">
      <c r="A101" s="83" t="str">
        <f>Global!A101</f>
        <v>Puntos por Marcador Atinado</v>
      </c>
      <c r="B101" s="83"/>
      <c r="C101" s="93"/>
      <c r="D101" s="83"/>
      <c r="E101" s="94">
        <f>Global!E101</f>
        <v>1</v>
      </c>
      <c r="F101" s="53"/>
      <c r="G101" s="268"/>
      <c r="H101" s="53"/>
      <c r="I101" s="57"/>
      <c r="J101" s="30"/>
      <c r="K101" s="167"/>
      <c r="L101" s="167"/>
      <c r="M101" s="167"/>
      <c r="N101" s="167"/>
      <c r="O101" s="167"/>
      <c r="P101" s="167"/>
      <c r="Q101" s="167"/>
      <c r="R101" s="167"/>
      <c r="S101" s="167"/>
    </row>
    <row r="102" spans="1:19" ht="17.25" customHeight="1" x14ac:dyDescent="0.2">
      <c r="A102" s="83" t="str">
        <f>Global!A102</f>
        <v>Puntos por Ganador/Empate Atinado</v>
      </c>
      <c r="B102" s="83"/>
      <c r="C102" s="93"/>
      <c r="D102" s="85"/>
      <c r="E102" s="94">
        <f>Global!E102</f>
        <v>7</v>
      </c>
      <c r="F102" s="53"/>
      <c r="G102" s="268"/>
      <c r="H102" s="53"/>
      <c r="I102" s="57"/>
      <c r="J102" s="30"/>
      <c r="K102" s="167"/>
      <c r="L102" s="167"/>
      <c r="M102" s="167"/>
      <c r="N102" s="167"/>
      <c r="O102" s="167"/>
      <c r="P102" s="167"/>
      <c r="Q102" s="167"/>
      <c r="R102" s="167"/>
      <c r="S102" s="167"/>
    </row>
    <row r="103" spans="1:19" ht="17.25" customHeight="1" x14ac:dyDescent="0.2">
      <c r="A103" s="83" t="str">
        <f>Global!A103</f>
        <v>Puntos por Ganador y Diferencia de Goles Atinado</v>
      </c>
      <c r="B103" s="84"/>
      <c r="C103" s="84"/>
      <c r="D103" s="85"/>
      <c r="E103" s="94">
        <f>Global!E103</f>
        <v>1</v>
      </c>
      <c r="F103" s="53"/>
      <c r="G103" s="268"/>
      <c r="H103" s="53"/>
      <c r="I103" s="57"/>
      <c r="J103" s="30"/>
      <c r="K103" s="167"/>
      <c r="L103" s="167"/>
      <c r="M103" s="167"/>
      <c r="N103" s="167"/>
      <c r="O103" s="167"/>
      <c r="P103" s="167"/>
      <c r="Q103" s="167"/>
      <c r="R103" s="167"/>
      <c r="S103" s="167"/>
    </row>
    <row r="104" spans="1:19" ht="17.25" customHeight="1" x14ac:dyDescent="0.2">
      <c r="A104" s="54"/>
      <c r="B104" s="55"/>
      <c r="C104" s="55"/>
      <c r="D104" s="53"/>
      <c r="E104" s="268"/>
      <c r="F104" s="53"/>
      <c r="G104" s="268"/>
      <c r="H104" s="53"/>
      <c r="I104" s="57"/>
      <c r="J104" s="30"/>
      <c r="K104" s="167"/>
      <c r="L104" s="167"/>
      <c r="M104" s="167"/>
      <c r="N104" s="167"/>
      <c r="O104" s="167"/>
      <c r="P104" s="167"/>
      <c r="Q104" s="167"/>
      <c r="R104" s="167"/>
      <c r="S104" s="167"/>
    </row>
    <row r="105" spans="1:19" ht="17.25" customHeight="1" x14ac:dyDescent="0.2">
      <c r="A105" s="87" t="str">
        <f>Global!A105</f>
        <v>TERCER LUGAR</v>
      </c>
      <c r="B105" s="55"/>
      <c r="C105" s="55"/>
      <c r="D105" s="53"/>
      <c r="E105" s="268"/>
      <c r="F105" s="53"/>
      <c r="G105" s="268"/>
      <c r="H105" s="53"/>
      <c r="I105" s="57"/>
      <c r="J105" s="30"/>
      <c r="K105" s="167"/>
      <c r="L105" s="167"/>
      <c r="M105" s="167"/>
      <c r="N105" s="167"/>
      <c r="O105" s="167"/>
      <c r="P105" s="167"/>
      <c r="Q105" s="167"/>
      <c r="R105" s="167"/>
      <c r="S105" s="167"/>
    </row>
    <row r="106" spans="1:19" ht="17.25" customHeight="1" x14ac:dyDescent="0.2">
      <c r="A106" s="83" t="str">
        <f>Global!A106</f>
        <v>Puntos por Marcador Atinado</v>
      </c>
      <c r="B106" s="83"/>
      <c r="C106" s="93"/>
      <c r="D106" s="83"/>
      <c r="E106" s="94">
        <f>Global!E106</f>
        <v>1</v>
      </c>
      <c r="F106" s="53"/>
      <c r="G106" s="268"/>
      <c r="H106" s="53"/>
      <c r="I106" s="57"/>
      <c r="J106" s="30"/>
      <c r="K106" s="167"/>
      <c r="L106" s="167"/>
      <c r="M106" s="167"/>
      <c r="N106" s="167"/>
      <c r="O106" s="167"/>
      <c r="P106" s="167"/>
      <c r="Q106" s="167"/>
      <c r="R106" s="167"/>
      <c r="S106" s="167"/>
    </row>
    <row r="107" spans="1:19" ht="17.25" customHeight="1" x14ac:dyDescent="0.2">
      <c r="A107" s="83" t="str">
        <f>Global!A107</f>
        <v>Puntos por Ganador/Empate Atinado</v>
      </c>
      <c r="B107" s="83"/>
      <c r="C107" s="93"/>
      <c r="D107" s="85"/>
      <c r="E107" s="94">
        <f>Global!E107</f>
        <v>8</v>
      </c>
      <c r="F107" s="53"/>
      <c r="G107" s="268"/>
      <c r="H107" s="53"/>
      <c r="I107" s="57"/>
      <c r="J107" s="30"/>
      <c r="K107" s="167"/>
      <c r="L107" s="167"/>
      <c r="M107" s="167"/>
      <c r="N107" s="167"/>
      <c r="O107" s="167"/>
      <c r="P107" s="167"/>
      <c r="Q107" s="167"/>
      <c r="R107" s="167"/>
      <c r="S107" s="167"/>
    </row>
    <row r="108" spans="1:19" ht="17.25" customHeight="1" x14ac:dyDescent="0.2">
      <c r="A108" s="83" t="str">
        <f>Global!A108</f>
        <v>Puntos por Ganador y Diferencia de Goles Atinado</v>
      </c>
      <c r="B108" s="84"/>
      <c r="C108" s="84"/>
      <c r="D108" s="85"/>
      <c r="E108" s="94">
        <f>Global!E108</f>
        <v>1</v>
      </c>
      <c r="F108" s="53"/>
      <c r="G108" s="268"/>
      <c r="H108" s="53"/>
      <c r="I108" s="57"/>
      <c r="J108" s="30"/>
      <c r="K108" s="167"/>
      <c r="L108" s="167"/>
      <c r="M108" s="167"/>
      <c r="N108" s="167"/>
      <c r="O108" s="167"/>
      <c r="P108" s="167"/>
      <c r="Q108" s="167"/>
      <c r="R108" s="167"/>
      <c r="S108" s="167"/>
    </row>
    <row r="109" spans="1:19" ht="17.25" customHeight="1" x14ac:dyDescent="0.2">
      <c r="A109" s="83"/>
      <c r="B109" s="84"/>
      <c r="C109" s="84"/>
      <c r="D109" s="85"/>
      <c r="E109" s="94"/>
      <c r="F109" s="53"/>
      <c r="G109" s="268"/>
      <c r="H109" s="53"/>
      <c r="I109" s="57"/>
      <c r="J109" s="30"/>
      <c r="K109" s="167"/>
      <c r="L109" s="167"/>
      <c r="M109" s="167"/>
      <c r="N109" s="167"/>
      <c r="O109" s="167"/>
      <c r="P109" s="167"/>
      <c r="Q109" s="167"/>
      <c r="R109" s="167"/>
      <c r="S109" s="167"/>
    </row>
    <row r="110" spans="1:19" ht="17.25" customHeight="1" x14ac:dyDescent="0.2">
      <c r="A110" s="87" t="str">
        <f>Global!A110</f>
        <v>FINAL</v>
      </c>
      <c r="B110" s="55"/>
      <c r="C110" s="55"/>
      <c r="D110" s="53"/>
      <c r="E110" s="268"/>
      <c r="F110" s="53"/>
      <c r="G110" s="268"/>
      <c r="H110" s="53"/>
      <c r="I110" s="57"/>
      <c r="J110" s="30"/>
      <c r="K110" s="167"/>
      <c r="L110" s="167"/>
      <c r="M110" s="167"/>
      <c r="N110" s="167"/>
      <c r="O110" s="167"/>
      <c r="P110" s="167"/>
      <c r="Q110" s="167"/>
      <c r="R110" s="167"/>
      <c r="S110" s="167"/>
    </row>
    <row r="111" spans="1:19" ht="17.25" customHeight="1" x14ac:dyDescent="0.2">
      <c r="A111" s="83" t="str">
        <f>Global!A111</f>
        <v>Puntos por Marcador Atinado</v>
      </c>
      <c r="B111" s="83"/>
      <c r="C111" s="93"/>
      <c r="D111" s="83"/>
      <c r="E111" s="94">
        <f>Global!E111</f>
        <v>1</v>
      </c>
      <c r="F111" s="53"/>
      <c r="G111" s="268"/>
      <c r="H111" s="53"/>
      <c r="I111" s="57"/>
      <c r="J111" s="30"/>
      <c r="K111" s="167"/>
      <c r="L111" s="167"/>
      <c r="M111" s="167"/>
      <c r="N111" s="167"/>
      <c r="O111" s="167"/>
      <c r="P111" s="167"/>
      <c r="Q111" s="167"/>
      <c r="R111" s="167"/>
      <c r="S111" s="167"/>
    </row>
    <row r="112" spans="1:19" ht="17.25" customHeight="1" x14ac:dyDescent="0.2">
      <c r="A112" s="83" t="str">
        <f>Global!A112</f>
        <v>Puntos por Ganador/Empate Atinado</v>
      </c>
      <c r="B112" s="83"/>
      <c r="C112" s="93"/>
      <c r="D112" s="85"/>
      <c r="E112" s="94">
        <f>Global!E112</f>
        <v>10</v>
      </c>
      <c r="F112" s="53"/>
      <c r="G112" s="268"/>
      <c r="H112" s="53"/>
      <c r="I112" s="57"/>
      <c r="J112" s="30"/>
      <c r="K112" s="167"/>
      <c r="L112" s="167"/>
      <c r="M112" s="167"/>
      <c r="N112" s="167"/>
      <c r="O112" s="167"/>
      <c r="P112" s="167"/>
      <c r="Q112" s="167"/>
      <c r="R112" s="167"/>
      <c r="S112" s="167"/>
    </row>
    <row r="113" spans="1:19" ht="17.25" customHeight="1" x14ac:dyDescent="0.2">
      <c r="A113" s="83" t="str">
        <f>Global!A113</f>
        <v>Puntos por Ganador y Diferencia de Goles Atinado</v>
      </c>
      <c r="B113" s="84"/>
      <c r="C113" s="84"/>
      <c r="D113" s="85"/>
      <c r="E113" s="94">
        <f>Global!E113</f>
        <v>1</v>
      </c>
      <c r="F113" s="53"/>
      <c r="G113" s="268"/>
      <c r="H113" s="53"/>
      <c r="I113" s="57"/>
      <c r="J113" s="30"/>
      <c r="K113" s="167"/>
      <c r="L113" s="167"/>
      <c r="M113" s="167"/>
      <c r="N113" s="167"/>
      <c r="O113" s="167"/>
      <c r="P113" s="167"/>
      <c r="Q113" s="167"/>
      <c r="R113" s="167"/>
      <c r="S113" s="167"/>
    </row>
    <row r="114" spans="1:19" ht="17.25" customHeight="1" x14ac:dyDescent="0.2">
      <c r="A114" s="54"/>
      <c r="B114" s="55"/>
      <c r="C114" s="55"/>
      <c r="D114" s="53"/>
      <c r="E114" s="268"/>
      <c r="F114" s="53"/>
      <c r="G114" s="268"/>
      <c r="H114" s="53"/>
      <c r="I114" s="57"/>
      <c r="J114" s="30"/>
      <c r="K114" s="167"/>
      <c r="L114" s="167"/>
      <c r="M114" s="167"/>
      <c r="N114" s="167"/>
      <c r="O114" s="167"/>
      <c r="P114" s="167"/>
      <c r="Q114" s="167"/>
      <c r="R114" s="167"/>
      <c r="S114" s="167"/>
    </row>
    <row r="115" spans="1:19" ht="17.25" customHeight="1" x14ac:dyDescent="0.2">
      <c r="A115" s="54"/>
      <c r="B115" s="55"/>
      <c r="C115" s="55"/>
      <c r="D115" s="53"/>
      <c r="E115" s="268"/>
      <c r="F115" s="53"/>
      <c r="G115" s="268"/>
      <c r="H115" s="53"/>
      <c r="I115" s="57"/>
      <c r="J115" s="30"/>
      <c r="K115" s="167"/>
      <c r="L115" s="167"/>
      <c r="M115" s="167"/>
      <c r="N115" s="167"/>
      <c r="O115" s="167"/>
      <c r="P115" s="167"/>
      <c r="Q115" s="167"/>
      <c r="R115" s="167"/>
      <c r="S115" s="167"/>
    </row>
    <row r="116" spans="1:19" ht="17.25" customHeight="1" x14ac:dyDescent="0.2">
      <c r="A116" s="54"/>
      <c r="B116" s="55"/>
      <c r="C116" s="55"/>
      <c r="D116" s="53"/>
      <c r="E116" s="268"/>
      <c r="F116" s="53"/>
      <c r="G116" s="268"/>
      <c r="H116" s="53"/>
      <c r="I116" s="57"/>
      <c r="J116" s="30"/>
      <c r="K116" s="167"/>
      <c r="L116" s="167"/>
      <c r="M116" s="167"/>
      <c r="N116" s="167"/>
      <c r="O116" s="167"/>
      <c r="P116" s="167"/>
      <c r="Q116" s="167"/>
      <c r="R116" s="167"/>
      <c r="S116" s="167"/>
    </row>
    <row r="117" spans="1:19" ht="17.25" customHeight="1" x14ac:dyDescent="0.2">
      <c r="A117" s="54"/>
      <c r="B117" s="55"/>
      <c r="C117" s="55"/>
      <c r="D117" s="53"/>
      <c r="E117" s="268"/>
      <c r="F117" s="53"/>
      <c r="G117" s="268"/>
      <c r="H117" s="53"/>
      <c r="I117" s="57"/>
      <c r="J117" s="30"/>
      <c r="K117" s="167"/>
      <c r="L117" s="167"/>
      <c r="M117" s="167"/>
      <c r="N117" s="167"/>
      <c r="O117" s="167"/>
      <c r="P117" s="167"/>
      <c r="Q117" s="167"/>
      <c r="R117" s="167"/>
      <c r="S117" s="167"/>
    </row>
    <row r="118" spans="1:19" ht="17.25" customHeight="1" x14ac:dyDescent="0.2">
      <c r="A118" s="54"/>
      <c r="B118" s="55"/>
      <c r="C118" s="55"/>
      <c r="D118" s="53"/>
      <c r="E118" s="268"/>
      <c r="F118" s="53"/>
      <c r="G118" s="268"/>
      <c r="H118" s="53"/>
      <c r="I118" s="57"/>
      <c r="J118" s="30"/>
      <c r="K118" s="167"/>
      <c r="L118" s="167"/>
      <c r="M118" s="167"/>
      <c r="N118" s="167"/>
      <c r="O118" s="167"/>
      <c r="P118" s="167"/>
      <c r="Q118" s="167"/>
      <c r="R118" s="167"/>
      <c r="S118" s="167"/>
    </row>
    <row r="119" spans="1:19" ht="17.25" customHeight="1" x14ac:dyDescent="0.2">
      <c r="A119" s="54"/>
      <c r="B119" s="55"/>
      <c r="C119" s="55"/>
      <c r="D119" s="53"/>
      <c r="E119" s="268"/>
      <c r="F119" s="53"/>
      <c r="G119" s="268"/>
      <c r="H119" s="53"/>
      <c r="I119" s="57"/>
      <c r="J119" s="30"/>
      <c r="K119" s="167"/>
      <c r="L119" s="167"/>
      <c r="M119" s="167"/>
      <c r="N119" s="167"/>
      <c r="O119" s="167"/>
      <c r="P119" s="167"/>
      <c r="Q119" s="167"/>
      <c r="R119" s="167"/>
      <c r="S119" s="167"/>
    </row>
    <row r="120" spans="1:19" ht="17.25" customHeight="1" x14ac:dyDescent="0.2">
      <c r="A120" s="54"/>
      <c r="B120" s="55"/>
      <c r="C120" s="55"/>
      <c r="D120" s="53"/>
      <c r="E120" s="268"/>
      <c r="F120" s="53"/>
      <c r="G120" s="268"/>
      <c r="H120" s="53"/>
      <c r="I120" s="57"/>
      <c r="J120" s="30"/>
      <c r="K120" s="167"/>
      <c r="L120" s="167"/>
      <c r="M120" s="167"/>
      <c r="N120" s="167"/>
      <c r="O120" s="167"/>
      <c r="P120" s="167"/>
      <c r="Q120" s="167"/>
      <c r="R120" s="167"/>
      <c r="S120" s="167"/>
    </row>
  </sheetData>
  <sheetProtection sheet="1" objects="1" scenarios="1"/>
  <mergeCells count="3">
    <mergeCell ref="A1:N1"/>
    <mergeCell ref="B3:D3"/>
    <mergeCell ref="B4:D4"/>
  </mergeCells>
  <phoneticPr fontId="17" type="noConversion"/>
  <dataValidations count="1">
    <dataValidation type="whole" allowBlank="1" showInputMessage="1" showErrorMessage="1" sqref="E3:E85 E114:E120 E89:E90 E94:E95 E99:E100 E104:E105 E110" xr:uid="{026EBDA9-4FBE-4510-AE2F-69D0B5ABDA7C}">
      <formula1>0</formula1>
      <formula2>20</formula2>
    </dataValidation>
  </dataValidations>
  <hyperlinks>
    <hyperlink ref="A1:N1" location="Global!A1" display="Quiniela Mundial 2010" xr:uid="{0B9C586E-9424-4AFA-8548-62AF363D2DC8}"/>
  </hyperlinks>
  <pageMargins left="0.75" right="0.75" top="1" bottom="1" header="0.5" footer="0.5"/>
  <pageSetup orientation="portrait" r:id="rId1"/>
  <headerFooter alignWithMargins="0"/>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codeName="Sheet59"/>
  <dimension ref="A1:S120"/>
  <sheetViews>
    <sheetView topLeftCell="A3" workbookViewId="0">
      <selection activeCell="A2" sqref="A1:N1048576"/>
    </sheetView>
  </sheetViews>
  <sheetFormatPr defaultColWidth="9.140625" defaultRowHeight="17.25" customHeight="1" x14ac:dyDescent="0.2"/>
  <cols>
    <col min="1" max="1" width="12" style="270" customWidth="1"/>
    <col min="2" max="2" width="10.7109375" style="271" customWidth="1"/>
    <col min="3" max="3" width="6.85546875" style="271" bestFit="1" customWidth="1"/>
    <col min="4" max="4" width="12.42578125" style="157" customWidth="1"/>
    <col min="5" max="5" width="3.7109375" style="272" customWidth="1"/>
    <col min="6" max="6" width="5.42578125" style="157" customWidth="1"/>
    <col min="7" max="7" width="3.85546875" style="272" customWidth="1"/>
    <col min="8" max="8" width="13" style="157" customWidth="1"/>
    <col min="9" max="9" width="5.85546875" style="273" customWidth="1"/>
    <col min="10" max="10" width="3" style="10" customWidth="1"/>
    <col min="11" max="11" width="5" style="274" customWidth="1"/>
    <col min="12" max="12" width="5.28515625" style="274" customWidth="1"/>
    <col min="13" max="13" width="6.5703125" style="275" customWidth="1"/>
    <col min="14" max="14" width="7.7109375" style="10" bestFit="1" customWidth="1"/>
    <col min="15" max="16384" width="9.140625" style="157"/>
  </cols>
  <sheetData>
    <row r="1" spans="1:19" ht="26.25" customHeight="1" x14ac:dyDescent="0.35">
      <c r="A1" s="352" t="s">
        <v>82</v>
      </c>
      <c r="B1" s="352"/>
      <c r="C1" s="352"/>
      <c r="D1" s="352"/>
      <c r="E1" s="352"/>
      <c r="F1" s="352"/>
      <c r="G1" s="352"/>
      <c r="H1" s="352"/>
      <c r="I1" s="352"/>
      <c r="J1" s="352"/>
      <c r="K1" s="352"/>
      <c r="L1" s="352"/>
      <c r="M1" s="352"/>
      <c r="N1" s="352"/>
      <c r="O1" s="161"/>
      <c r="P1" s="161"/>
      <c r="Q1" s="161"/>
      <c r="R1" s="161"/>
      <c r="S1" s="161"/>
    </row>
    <row r="2" spans="1:19" ht="12.75" customHeight="1" x14ac:dyDescent="0.3">
      <c r="A2" s="28"/>
      <c r="B2" s="28"/>
      <c r="C2" s="28"/>
      <c r="D2" s="28"/>
      <c r="E2" s="1"/>
      <c r="F2" s="28"/>
      <c r="G2" s="1"/>
      <c r="H2" s="28"/>
      <c r="I2" s="28"/>
      <c r="J2" s="28"/>
      <c r="K2" s="33"/>
      <c r="L2" s="33"/>
      <c r="M2" s="28"/>
      <c r="N2" s="28"/>
      <c r="O2" s="161"/>
      <c r="P2" s="161"/>
      <c r="Q2" s="161"/>
      <c r="R2" s="161"/>
      <c r="S2" s="161"/>
    </row>
    <row r="3" spans="1:19" ht="17.25" customHeight="1" x14ac:dyDescent="0.2">
      <c r="A3" s="191" t="s">
        <v>17</v>
      </c>
      <c r="B3" s="353" t="s">
        <v>215</v>
      </c>
      <c r="C3" s="353"/>
      <c r="D3" s="353"/>
      <c r="E3" s="192"/>
      <c r="F3" s="193"/>
      <c r="G3" s="192"/>
      <c r="H3" s="194"/>
      <c r="I3" s="195"/>
      <c r="J3" s="29"/>
      <c r="K3" s="34"/>
      <c r="L3" s="34"/>
      <c r="M3" s="196"/>
      <c r="N3" s="29"/>
      <c r="O3" s="161"/>
      <c r="P3" s="161"/>
      <c r="Q3" s="161"/>
      <c r="R3" s="161"/>
      <c r="S3" s="161"/>
    </row>
    <row r="4" spans="1:19" ht="17.25" customHeight="1" thickBot="1" x14ac:dyDescent="0.25">
      <c r="A4" s="197" t="s">
        <v>18</v>
      </c>
      <c r="B4" s="354" t="s">
        <v>215</v>
      </c>
      <c r="C4" s="354"/>
      <c r="D4" s="354"/>
      <c r="E4" s="192"/>
      <c r="F4" s="196"/>
      <c r="G4" s="192"/>
      <c r="H4" s="196"/>
      <c r="I4" s="195"/>
      <c r="J4" s="29"/>
      <c r="K4" s="198"/>
      <c r="L4" s="198"/>
      <c r="M4" s="199"/>
      <c r="N4" s="29"/>
      <c r="O4" s="161"/>
      <c r="P4" s="161"/>
      <c r="Q4" s="161"/>
      <c r="R4" s="161"/>
      <c r="S4" s="161"/>
    </row>
    <row r="5" spans="1:19" ht="17.25" customHeight="1" thickBot="1" x14ac:dyDescent="0.25">
      <c r="A5" s="197"/>
      <c r="B5" s="200"/>
      <c r="C5" s="200"/>
      <c r="D5" s="201"/>
      <c r="E5" s="192"/>
      <c r="F5" s="196"/>
      <c r="G5" s="192"/>
      <c r="H5" s="196"/>
      <c r="I5" s="195"/>
      <c r="J5" s="29"/>
      <c r="K5" s="202" t="s">
        <v>19</v>
      </c>
      <c r="L5" s="203"/>
      <c r="M5" s="204"/>
      <c r="N5" s="29"/>
      <c r="O5" s="161"/>
      <c r="P5" s="161"/>
      <c r="Q5" s="161"/>
      <c r="R5" s="161"/>
      <c r="S5" s="161"/>
    </row>
    <row r="6" spans="1:19" s="168" customFormat="1" ht="34.5" customHeight="1" thickBot="1" x14ac:dyDescent="0.25">
      <c r="A6" s="205" t="s">
        <v>0</v>
      </c>
      <c r="B6" s="206" t="s">
        <v>1</v>
      </c>
      <c r="C6" s="206" t="s">
        <v>25</v>
      </c>
      <c r="D6" s="207" t="s">
        <v>2</v>
      </c>
      <c r="E6" s="208"/>
      <c r="F6" s="209" t="s">
        <v>20</v>
      </c>
      <c r="G6" s="208"/>
      <c r="H6" s="209" t="s">
        <v>3</v>
      </c>
      <c r="I6" s="209" t="s">
        <v>21</v>
      </c>
      <c r="J6" s="210"/>
      <c r="K6" s="211" t="s">
        <v>109</v>
      </c>
      <c r="L6" s="211" t="s">
        <v>112</v>
      </c>
      <c r="M6" s="212" t="s">
        <v>110</v>
      </c>
      <c r="N6" s="213" t="s">
        <v>111</v>
      </c>
      <c r="O6" s="165"/>
      <c r="P6" s="165"/>
      <c r="Q6" s="165"/>
      <c r="R6" s="165"/>
      <c r="S6" s="165"/>
    </row>
    <row r="7" spans="1:19" ht="17.25" customHeight="1" thickBot="1" x14ac:dyDescent="0.25">
      <c r="A7" s="214" t="str">
        <f>Global!A7</f>
        <v>GRUPO A (Group A)</v>
      </c>
      <c r="B7" s="215"/>
      <c r="C7" s="216"/>
      <c r="D7" s="215"/>
      <c r="E7" s="217"/>
      <c r="F7" s="215"/>
      <c r="G7" s="217"/>
      <c r="H7" s="215"/>
      <c r="I7" s="218"/>
      <c r="J7" s="77"/>
      <c r="K7" s="219"/>
      <c r="L7" s="219"/>
      <c r="M7" s="220"/>
      <c r="N7" s="221"/>
      <c r="O7" s="161"/>
      <c r="P7" s="161"/>
      <c r="Q7" s="161"/>
      <c r="R7" s="161"/>
      <c r="S7" s="161"/>
    </row>
    <row r="8" spans="1:19" s="158" customFormat="1" ht="30.95" customHeight="1" thickBot="1" x14ac:dyDescent="0.25">
      <c r="A8" s="276">
        <f>Global!A8</f>
        <v>44885</v>
      </c>
      <c r="B8" s="277">
        <f>Global!B8</f>
        <v>0.41666666666666669</v>
      </c>
      <c r="C8" s="278">
        <f>Global!C8</f>
        <v>1</v>
      </c>
      <c r="D8" s="279" t="str">
        <f>Global!D8</f>
        <v>Qatar</v>
      </c>
      <c r="E8" s="280"/>
      <c r="F8" s="281" t="s">
        <v>4</v>
      </c>
      <c r="G8" s="280"/>
      <c r="H8" s="282" t="str">
        <f>Global!H8</f>
        <v>Ecuador</v>
      </c>
      <c r="I8" s="283" t="str">
        <f t="shared" ref="I8:I13" si="0">IF(OR(E8="",G8=""),"",IF(E8&gt;G8,"L",IF(G8&gt;E8,"V","E")))</f>
        <v/>
      </c>
      <c r="J8" s="284"/>
      <c r="K8" s="285">
        <f>IF(Global!E8="","",Global!E8)</f>
        <v>0</v>
      </c>
      <c r="L8" s="285">
        <f>IF(Global!G8="","",Global!G8)</f>
        <v>2</v>
      </c>
      <c r="M8" s="286" t="str">
        <f t="shared" ref="M8:M71" si="1">IF(OR(K8="",L8=""),"",IF(K8&gt;L8,"L",IF(L8&gt;K8,"V","E")))</f>
        <v>V</v>
      </c>
      <c r="N8" s="287">
        <f t="shared" ref="N8:N13" si="2">IF(M8="","",IF(AND(E8=K8,L8=G8),GPOSPuntosPorMarcador,0)+IF(M8=I8,GPOSPuntosPorGanador,0)+IF(E8-G8=K8-L8,GPOSPuntosPorDiferencia,0))</f>
        <v>0</v>
      </c>
      <c r="O8" s="166"/>
      <c r="P8" s="166"/>
      <c r="Q8" s="166"/>
      <c r="R8" s="166"/>
      <c r="S8" s="166"/>
    </row>
    <row r="9" spans="1:19" s="158" customFormat="1" ht="30.95" customHeight="1" thickBot="1" x14ac:dyDescent="0.25">
      <c r="A9" s="276">
        <f>Global!A9</f>
        <v>44886</v>
      </c>
      <c r="B9" s="288">
        <f>Global!B9</f>
        <v>0.41666666666666669</v>
      </c>
      <c r="C9" s="289">
        <f>Global!C9</f>
        <v>2</v>
      </c>
      <c r="D9" s="290" t="str">
        <f>Global!D9</f>
        <v>Senegal</v>
      </c>
      <c r="E9" s="291"/>
      <c r="F9" s="292" t="s">
        <v>4</v>
      </c>
      <c r="G9" s="291"/>
      <c r="H9" s="293" t="str">
        <f>Global!H9</f>
        <v>Holanda (Holland)</v>
      </c>
      <c r="I9" s="283" t="str">
        <f t="shared" si="0"/>
        <v/>
      </c>
      <c r="J9" s="284"/>
      <c r="K9" s="285">
        <f>IF(Global!E9="","",Global!E9)</f>
        <v>0</v>
      </c>
      <c r="L9" s="285">
        <f>IF(Global!G9="","",Global!G9)</f>
        <v>2</v>
      </c>
      <c r="M9" s="294" t="str">
        <f t="shared" si="1"/>
        <v>V</v>
      </c>
      <c r="N9" s="287">
        <f t="shared" si="2"/>
        <v>0</v>
      </c>
      <c r="O9" s="166"/>
      <c r="P9" s="166"/>
      <c r="Q9" s="166"/>
      <c r="R9" s="166"/>
      <c r="S9" s="166"/>
    </row>
    <row r="10" spans="1:19" s="158" customFormat="1" ht="30.95" customHeight="1" thickBot="1" x14ac:dyDescent="0.25">
      <c r="A10" s="276">
        <f>Global!A10</f>
        <v>44890</v>
      </c>
      <c r="B10" s="288">
        <f>Global!B10</f>
        <v>0.29166666666666669</v>
      </c>
      <c r="C10" s="289">
        <f>Global!C10</f>
        <v>17</v>
      </c>
      <c r="D10" s="290" t="str">
        <f>Global!D10</f>
        <v>Qatar</v>
      </c>
      <c r="E10" s="291"/>
      <c r="F10" s="292" t="s">
        <v>4</v>
      </c>
      <c r="G10" s="291"/>
      <c r="H10" s="293" t="str">
        <f>Global!H10</f>
        <v>Senegal</v>
      </c>
      <c r="I10" s="283" t="str">
        <f t="shared" si="0"/>
        <v/>
      </c>
      <c r="J10" s="284"/>
      <c r="K10" s="285">
        <f>IF(Global!E10="","",Global!E10)</f>
        <v>1</v>
      </c>
      <c r="L10" s="285">
        <f>IF(Global!G10="","",Global!G10)</f>
        <v>3</v>
      </c>
      <c r="M10" s="295" t="str">
        <f t="shared" si="1"/>
        <v>V</v>
      </c>
      <c r="N10" s="287">
        <f t="shared" si="2"/>
        <v>0</v>
      </c>
      <c r="O10" s="166"/>
      <c r="P10" s="166"/>
      <c r="Q10" s="166"/>
      <c r="R10" s="166"/>
      <c r="S10" s="166"/>
    </row>
    <row r="11" spans="1:19" s="158" customFormat="1" ht="30.95" customHeight="1" thickBot="1" x14ac:dyDescent="0.25">
      <c r="A11" s="276">
        <f>Global!A11</f>
        <v>44890</v>
      </c>
      <c r="B11" s="288">
        <f>Global!B11</f>
        <v>0.41666666666666669</v>
      </c>
      <c r="C11" s="289">
        <f>Global!C11</f>
        <v>18</v>
      </c>
      <c r="D11" s="290" t="str">
        <f>Global!D11</f>
        <v>Holanda (Holland)</v>
      </c>
      <c r="E11" s="291"/>
      <c r="F11" s="292" t="s">
        <v>4</v>
      </c>
      <c r="G11" s="291"/>
      <c r="H11" s="293" t="str">
        <f>Global!H11</f>
        <v>Ecuador</v>
      </c>
      <c r="I11" s="283" t="str">
        <f t="shared" si="0"/>
        <v/>
      </c>
      <c r="J11" s="284"/>
      <c r="K11" s="285">
        <f>IF(Global!E11="","",Global!E11)</f>
        <v>1</v>
      </c>
      <c r="L11" s="285">
        <f>IF(Global!G11="","",Global!G11)</f>
        <v>1</v>
      </c>
      <c r="M11" s="296" t="str">
        <f t="shared" si="1"/>
        <v>E</v>
      </c>
      <c r="N11" s="287">
        <f t="shared" si="2"/>
        <v>1</v>
      </c>
      <c r="O11" s="166"/>
      <c r="P11" s="166"/>
      <c r="Q11" s="166"/>
      <c r="R11" s="166"/>
      <c r="S11" s="166"/>
    </row>
    <row r="12" spans="1:19" s="158" customFormat="1" ht="30.95" customHeight="1" thickBot="1" x14ac:dyDescent="0.25">
      <c r="A12" s="276">
        <f>Global!A12</f>
        <v>44894</v>
      </c>
      <c r="B12" s="288">
        <f>Global!B12</f>
        <v>0.375</v>
      </c>
      <c r="C12" s="289">
        <f>Global!C12</f>
        <v>33</v>
      </c>
      <c r="D12" s="290" t="str">
        <f>Global!D12</f>
        <v>Holanda (Holland)</v>
      </c>
      <c r="E12" s="291"/>
      <c r="F12" s="292" t="s">
        <v>4</v>
      </c>
      <c r="G12" s="291"/>
      <c r="H12" s="293" t="str">
        <f>Global!H12</f>
        <v>Qatar</v>
      </c>
      <c r="I12" s="283" t="str">
        <f t="shared" si="0"/>
        <v/>
      </c>
      <c r="J12" s="284"/>
      <c r="K12" s="285">
        <f>IF(Global!E12="","",Global!E12)</f>
        <v>2</v>
      </c>
      <c r="L12" s="285">
        <f>IF(Global!G12="","",Global!G12)</f>
        <v>0</v>
      </c>
      <c r="M12" s="296" t="str">
        <f t="shared" si="1"/>
        <v>L</v>
      </c>
      <c r="N12" s="287">
        <f t="shared" si="2"/>
        <v>0</v>
      </c>
      <c r="O12" s="166"/>
      <c r="P12" s="166"/>
      <c r="Q12" s="166"/>
      <c r="R12" s="166"/>
      <c r="S12" s="166"/>
    </row>
    <row r="13" spans="1:19" s="158" customFormat="1" ht="30.95" customHeight="1" thickBot="1" x14ac:dyDescent="0.25">
      <c r="A13" s="276">
        <f>Global!A13</f>
        <v>44894</v>
      </c>
      <c r="B13" s="288">
        <f>Global!B13</f>
        <v>0.375</v>
      </c>
      <c r="C13" s="289">
        <f>Global!C13</f>
        <v>34</v>
      </c>
      <c r="D13" s="290" t="str">
        <f>Global!D13</f>
        <v>Ecuador</v>
      </c>
      <c r="E13" s="291"/>
      <c r="F13" s="292" t="s">
        <v>4</v>
      </c>
      <c r="G13" s="291"/>
      <c r="H13" s="293" t="str">
        <f>Global!H13</f>
        <v>Senegal</v>
      </c>
      <c r="I13" s="283" t="str">
        <f t="shared" si="0"/>
        <v/>
      </c>
      <c r="J13" s="284"/>
      <c r="K13" s="285">
        <f>IF(Global!E13="","",Global!E13)</f>
        <v>1</v>
      </c>
      <c r="L13" s="285">
        <f>IF(Global!G13="","",Global!G13)</f>
        <v>2</v>
      </c>
      <c r="M13" s="296" t="str">
        <f t="shared" si="1"/>
        <v>V</v>
      </c>
      <c r="N13" s="287">
        <f t="shared" si="2"/>
        <v>0</v>
      </c>
      <c r="O13" s="166"/>
      <c r="P13" s="166"/>
      <c r="Q13" s="166"/>
      <c r="R13" s="166"/>
      <c r="S13" s="166"/>
    </row>
    <row r="14" spans="1:19" s="158" customFormat="1" ht="17.25" customHeight="1" thickBot="1" x14ac:dyDescent="0.25">
      <c r="A14" s="297" t="str">
        <f>Global!A14</f>
        <v>GRUPO B (Group B)</v>
      </c>
      <c r="B14" s="298"/>
      <c r="C14" s="299"/>
      <c r="D14" s="298"/>
      <c r="E14" s="300"/>
      <c r="F14" s="298"/>
      <c r="G14" s="300"/>
      <c r="H14" s="298"/>
      <c r="I14" s="301"/>
      <c r="J14" s="117"/>
      <c r="K14" s="302"/>
      <c r="L14" s="302"/>
      <c r="M14" s="303" t="str">
        <f t="shared" si="1"/>
        <v/>
      </c>
      <c r="N14" s="304"/>
      <c r="O14" s="166"/>
      <c r="P14" s="166"/>
      <c r="Q14" s="166"/>
      <c r="R14" s="166"/>
      <c r="S14" s="166"/>
    </row>
    <row r="15" spans="1:19" s="158" customFormat="1" ht="30.95" customHeight="1" thickBot="1" x14ac:dyDescent="0.25">
      <c r="A15" s="276">
        <f>Global!A15</f>
        <v>44886</v>
      </c>
      <c r="B15" s="305">
        <f>Global!B15</f>
        <v>0.29166666666666669</v>
      </c>
      <c r="C15" s="278">
        <f>Global!C15</f>
        <v>3</v>
      </c>
      <c r="D15" s="279" t="str">
        <f>Global!D15</f>
        <v>Inglaterra (England)</v>
      </c>
      <c r="E15" s="280"/>
      <c r="F15" s="281" t="s">
        <v>4</v>
      </c>
      <c r="G15" s="280"/>
      <c r="H15" s="282" t="str">
        <f>Global!H15</f>
        <v>Irán</v>
      </c>
      <c r="I15" s="283" t="str">
        <f t="shared" ref="I15:I20" si="3">IF(OR(E15="",G15=""),"",IF(E15&gt;G15,"L",IF(G15&gt;E15,"V","E")))</f>
        <v/>
      </c>
      <c r="J15" s="284"/>
      <c r="K15" s="285">
        <f>IF(Global!E15="","",Global!E15)</f>
        <v>6</v>
      </c>
      <c r="L15" s="285">
        <f>IF(Global!G15="","",Global!G15)</f>
        <v>2</v>
      </c>
      <c r="M15" s="296" t="str">
        <f t="shared" si="1"/>
        <v>L</v>
      </c>
      <c r="N15" s="287">
        <f t="shared" ref="N15:N20" si="4">IF(M15="","",IF(AND(E15=K15,L15=G15),GPOSPuntosPorMarcador,0)+IF(M15=I15,GPOSPuntosPorGanador,0)+IF(E15-G15=K15-L15,GPOSPuntosPorDiferencia,0))</f>
        <v>0</v>
      </c>
      <c r="O15" s="166"/>
      <c r="P15" s="166"/>
      <c r="Q15" s="166"/>
      <c r="R15" s="166"/>
      <c r="S15" s="166"/>
    </row>
    <row r="16" spans="1:19" s="158" customFormat="1" ht="30.95" customHeight="1" thickBot="1" x14ac:dyDescent="0.25">
      <c r="A16" s="276">
        <f>Global!A16</f>
        <v>44886</v>
      </c>
      <c r="B16" s="306">
        <f>Global!B16</f>
        <v>0.54166666666666663</v>
      </c>
      <c r="C16" s="289">
        <f>Global!C16</f>
        <v>4</v>
      </c>
      <c r="D16" s="290" t="str">
        <f>Global!D16</f>
        <v>Estados Unidos (USA)</v>
      </c>
      <c r="E16" s="291"/>
      <c r="F16" s="292" t="s">
        <v>4</v>
      </c>
      <c r="G16" s="291"/>
      <c r="H16" s="293" t="str">
        <f>Global!H16</f>
        <v>Gales (Wales)</v>
      </c>
      <c r="I16" s="283" t="str">
        <f t="shared" si="3"/>
        <v/>
      </c>
      <c r="J16" s="284"/>
      <c r="K16" s="285">
        <f>IF(Global!E16="","",Global!E16)</f>
        <v>1</v>
      </c>
      <c r="L16" s="285">
        <f>IF(Global!G16="","",Global!G16)</f>
        <v>1</v>
      </c>
      <c r="M16" s="296" t="str">
        <f t="shared" si="1"/>
        <v>E</v>
      </c>
      <c r="N16" s="287">
        <f t="shared" si="4"/>
        <v>1</v>
      </c>
      <c r="O16" s="166"/>
      <c r="P16" s="166"/>
      <c r="Q16" s="166"/>
      <c r="R16" s="166"/>
      <c r="S16" s="166"/>
    </row>
    <row r="17" spans="1:19" s="158" customFormat="1" ht="30.95" customHeight="1" thickBot="1" x14ac:dyDescent="0.25">
      <c r="A17" s="276">
        <f>Global!A17</f>
        <v>44890</v>
      </c>
      <c r="B17" s="306">
        <f>Global!B17</f>
        <v>0.54166666666666663</v>
      </c>
      <c r="C17" s="289">
        <f>Global!C17</f>
        <v>19</v>
      </c>
      <c r="D17" s="290" t="str">
        <f>Global!D17</f>
        <v>Inglaterra (England)</v>
      </c>
      <c r="E17" s="291"/>
      <c r="F17" s="292" t="s">
        <v>4</v>
      </c>
      <c r="G17" s="291"/>
      <c r="H17" s="293" t="str">
        <f>Global!H17</f>
        <v>Estados Unidos (USA)</v>
      </c>
      <c r="I17" s="283" t="str">
        <f t="shared" si="3"/>
        <v/>
      </c>
      <c r="J17" s="284"/>
      <c r="K17" s="285">
        <f>IF(Global!E17="","",Global!E17)</f>
        <v>0</v>
      </c>
      <c r="L17" s="285">
        <f>IF(Global!G17="","",Global!G17)</f>
        <v>0</v>
      </c>
      <c r="M17" s="296" t="str">
        <f t="shared" si="1"/>
        <v>E</v>
      </c>
      <c r="N17" s="287">
        <f t="shared" si="4"/>
        <v>2</v>
      </c>
      <c r="O17" s="166"/>
      <c r="P17" s="166"/>
      <c r="Q17" s="166"/>
      <c r="R17" s="166"/>
      <c r="S17" s="166"/>
    </row>
    <row r="18" spans="1:19" s="158" customFormat="1" ht="30.95" customHeight="1" thickBot="1" x14ac:dyDescent="0.25">
      <c r="A18" s="276">
        <f>Global!A18</f>
        <v>44890</v>
      </c>
      <c r="B18" s="306">
        <f>Global!B18</f>
        <v>0.16666666666666666</v>
      </c>
      <c r="C18" s="289">
        <f>Global!C18</f>
        <v>20</v>
      </c>
      <c r="D18" s="290" t="str">
        <f>Global!D18</f>
        <v>Gales (Wales)</v>
      </c>
      <c r="E18" s="291"/>
      <c r="F18" s="292" t="s">
        <v>4</v>
      </c>
      <c r="G18" s="291"/>
      <c r="H18" s="293" t="str">
        <f>Global!H18</f>
        <v>Irán</v>
      </c>
      <c r="I18" s="283" t="str">
        <f t="shared" si="3"/>
        <v/>
      </c>
      <c r="J18" s="284"/>
      <c r="K18" s="285">
        <f>IF(Global!E18="","",Global!E18)</f>
        <v>0</v>
      </c>
      <c r="L18" s="285">
        <f>IF(Global!G18="","",Global!G18)</f>
        <v>2</v>
      </c>
      <c r="M18" s="296" t="str">
        <f t="shared" si="1"/>
        <v>V</v>
      </c>
      <c r="N18" s="287">
        <f t="shared" si="4"/>
        <v>0</v>
      </c>
      <c r="O18" s="166"/>
      <c r="P18" s="166"/>
      <c r="Q18" s="166"/>
      <c r="R18" s="166"/>
      <c r="S18" s="166"/>
    </row>
    <row r="19" spans="1:19" s="158" customFormat="1" ht="30.95" customHeight="1" thickBot="1" x14ac:dyDescent="0.25">
      <c r="A19" s="276">
        <f>Global!A19</f>
        <v>44894</v>
      </c>
      <c r="B19" s="306">
        <f>Global!B19</f>
        <v>0.54166666666666663</v>
      </c>
      <c r="C19" s="289">
        <f>Global!C19</f>
        <v>35</v>
      </c>
      <c r="D19" s="290" t="str">
        <f>Global!D19</f>
        <v>Gales (Wales)</v>
      </c>
      <c r="E19" s="291"/>
      <c r="F19" s="292" t="s">
        <v>4</v>
      </c>
      <c r="G19" s="291"/>
      <c r="H19" s="293" t="str">
        <f>Global!H19</f>
        <v>Inglaterra (England)</v>
      </c>
      <c r="I19" s="283" t="str">
        <f t="shared" si="3"/>
        <v/>
      </c>
      <c r="J19" s="284"/>
      <c r="K19" s="285">
        <f>IF(Global!E19="","",Global!E19)</f>
        <v>0</v>
      </c>
      <c r="L19" s="285">
        <f>IF(Global!G19="","",Global!G19)</f>
        <v>3</v>
      </c>
      <c r="M19" s="296" t="str">
        <f t="shared" si="1"/>
        <v>V</v>
      </c>
      <c r="N19" s="287">
        <f t="shared" si="4"/>
        <v>0</v>
      </c>
      <c r="O19" s="166"/>
      <c r="P19" s="166"/>
      <c r="Q19" s="166"/>
      <c r="R19" s="166"/>
      <c r="S19" s="166"/>
    </row>
    <row r="20" spans="1:19" s="158" customFormat="1" ht="30.95" customHeight="1" thickBot="1" x14ac:dyDescent="0.25">
      <c r="A20" s="276">
        <f>Global!A20</f>
        <v>44894</v>
      </c>
      <c r="B20" s="306">
        <f>Global!B20</f>
        <v>0.54166666666666663</v>
      </c>
      <c r="C20" s="289">
        <f>Global!C20</f>
        <v>36</v>
      </c>
      <c r="D20" s="290" t="str">
        <f>Global!D20</f>
        <v>Irán</v>
      </c>
      <c r="E20" s="291"/>
      <c r="F20" s="292" t="s">
        <v>4</v>
      </c>
      <c r="G20" s="291"/>
      <c r="H20" s="293" t="str">
        <f>Global!H20</f>
        <v>Estados Unidos (USA)</v>
      </c>
      <c r="I20" s="283" t="str">
        <f t="shared" si="3"/>
        <v/>
      </c>
      <c r="J20" s="284"/>
      <c r="K20" s="285">
        <f>IF(Global!E20="","",Global!E20)</f>
        <v>0</v>
      </c>
      <c r="L20" s="285">
        <f>IF(Global!G20="","",Global!G20)</f>
        <v>1</v>
      </c>
      <c r="M20" s="296" t="str">
        <f t="shared" si="1"/>
        <v>V</v>
      </c>
      <c r="N20" s="287">
        <f t="shared" si="4"/>
        <v>0</v>
      </c>
      <c r="O20" s="166"/>
      <c r="P20" s="166"/>
      <c r="Q20" s="166"/>
      <c r="R20" s="166"/>
      <c r="S20" s="166"/>
    </row>
    <row r="21" spans="1:19" s="158" customFormat="1" ht="17.25" customHeight="1" thickBot="1" x14ac:dyDescent="0.25">
      <c r="A21" s="297" t="str">
        <f>Global!A21</f>
        <v>GRUPO C (Group C)</v>
      </c>
      <c r="B21" s="298"/>
      <c r="C21" s="299"/>
      <c r="D21" s="298"/>
      <c r="E21" s="300"/>
      <c r="F21" s="298"/>
      <c r="G21" s="300"/>
      <c r="H21" s="298"/>
      <c r="I21" s="301"/>
      <c r="J21" s="117"/>
      <c r="K21" s="302"/>
      <c r="L21" s="302"/>
      <c r="M21" s="303" t="str">
        <f t="shared" si="1"/>
        <v/>
      </c>
      <c r="N21" s="304"/>
      <c r="O21" s="166"/>
      <c r="P21" s="166"/>
      <c r="Q21" s="166"/>
      <c r="R21" s="166"/>
      <c r="S21" s="166"/>
    </row>
    <row r="22" spans="1:19" s="158" customFormat="1" ht="30.95" customHeight="1" thickBot="1" x14ac:dyDescent="0.25">
      <c r="A22" s="276">
        <f>Global!A22</f>
        <v>44887</v>
      </c>
      <c r="B22" s="305">
        <f>Global!B22</f>
        <v>0.16666666666666666</v>
      </c>
      <c r="C22" s="278">
        <f>Global!C22</f>
        <v>5</v>
      </c>
      <c r="D22" s="279" t="str">
        <f>Global!D22</f>
        <v>Argentina</v>
      </c>
      <c r="E22" s="280"/>
      <c r="F22" s="281" t="s">
        <v>4</v>
      </c>
      <c r="G22" s="280"/>
      <c r="H22" s="282" t="str">
        <f>Global!H22</f>
        <v>A. Saudita (Saudi A.)</v>
      </c>
      <c r="I22" s="283" t="str">
        <f t="shared" ref="I22:I27" si="5">IF(OR(E22="",G22=""),"",IF(E22&gt;G22,"L",IF(G22&gt;E22,"V","E")))</f>
        <v/>
      </c>
      <c r="J22" s="284"/>
      <c r="K22" s="285">
        <f>IF(Global!E22="","",Global!E22)</f>
        <v>1</v>
      </c>
      <c r="L22" s="285">
        <f>IF(Global!G22="","",Global!G22)</f>
        <v>2</v>
      </c>
      <c r="M22" s="296" t="str">
        <f t="shared" si="1"/>
        <v>V</v>
      </c>
      <c r="N22" s="287">
        <f t="shared" ref="N22:N27" si="6">IF(M22="","",IF(AND(E22=K22,L22=G22),GPOSPuntosPorMarcador,0)+IF(M22=I22,GPOSPuntosPorGanador,0)+IF(E22-G22=K22-L22,GPOSPuntosPorDiferencia,0))</f>
        <v>0</v>
      </c>
      <c r="O22" s="166"/>
      <c r="P22" s="166"/>
      <c r="Q22" s="166"/>
      <c r="R22" s="166"/>
      <c r="S22" s="166"/>
    </row>
    <row r="23" spans="1:19" s="158" customFormat="1" ht="30.95" customHeight="1" thickBot="1" x14ac:dyDescent="0.25">
      <c r="A23" s="276">
        <f>Global!A23</f>
        <v>44887</v>
      </c>
      <c r="B23" s="306">
        <f>Global!B23</f>
        <v>0.41666666666666669</v>
      </c>
      <c r="C23" s="289">
        <f>Global!C23</f>
        <v>6</v>
      </c>
      <c r="D23" s="290" t="str">
        <f>Global!D23</f>
        <v>México</v>
      </c>
      <c r="E23" s="291"/>
      <c r="F23" s="292" t="s">
        <v>4</v>
      </c>
      <c r="G23" s="291"/>
      <c r="H23" s="293" t="str">
        <f>Global!H23</f>
        <v>Polonia (Poland)</v>
      </c>
      <c r="I23" s="283" t="str">
        <f t="shared" si="5"/>
        <v/>
      </c>
      <c r="J23" s="284"/>
      <c r="K23" s="285">
        <f>IF(Global!E23="","",Global!E23)</f>
        <v>0</v>
      </c>
      <c r="L23" s="285">
        <f>IF(Global!G23="","",Global!G23)</f>
        <v>0</v>
      </c>
      <c r="M23" s="296" t="str">
        <f t="shared" si="1"/>
        <v>E</v>
      </c>
      <c r="N23" s="287">
        <f t="shared" si="6"/>
        <v>2</v>
      </c>
      <c r="O23" s="166"/>
      <c r="P23" s="166"/>
      <c r="Q23" s="166"/>
      <c r="R23" s="166"/>
      <c r="S23" s="166"/>
    </row>
    <row r="24" spans="1:19" s="158" customFormat="1" ht="30.95" customHeight="1" thickBot="1" x14ac:dyDescent="0.25">
      <c r="A24" s="276">
        <f>Global!A24</f>
        <v>44891</v>
      </c>
      <c r="B24" s="306">
        <f>Global!B24</f>
        <v>0.54166666666666663</v>
      </c>
      <c r="C24" s="289">
        <f>Global!C24</f>
        <v>22</v>
      </c>
      <c r="D24" s="290" t="str">
        <f>Global!D24</f>
        <v>Argentina</v>
      </c>
      <c r="E24" s="291"/>
      <c r="F24" s="292" t="s">
        <v>4</v>
      </c>
      <c r="G24" s="291"/>
      <c r="H24" s="293" t="str">
        <f>Global!H24</f>
        <v>México</v>
      </c>
      <c r="I24" s="283" t="str">
        <f t="shared" si="5"/>
        <v/>
      </c>
      <c r="J24" s="284"/>
      <c r="K24" s="285">
        <f>IF(Global!E24="","",Global!E24)</f>
        <v>2</v>
      </c>
      <c r="L24" s="285">
        <f>IF(Global!G24="","",Global!G24)</f>
        <v>0</v>
      </c>
      <c r="M24" s="296" t="str">
        <f t="shared" si="1"/>
        <v>L</v>
      </c>
      <c r="N24" s="287">
        <f t="shared" si="6"/>
        <v>0</v>
      </c>
      <c r="O24" s="166"/>
      <c r="P24" s="166"/>
      <c r="Q24" s="166"/>
      <c r="R24" s="166"/>
      <c r="S24" s="166"/>
    </row>
    <row r="25" spans="1:19" s="158" customFormat="1" ht="30.95" customHeight="1" thickBot="1" x14ac:dyDescent="0.25">
      <c r="A25" s="276">
        <f>Global!A25</f>
        <v>44891</v>
      </c>
      <c r="B25" s="306">
        <f>Global!B25</f>
        <v>0.29166666666666669</v>
      </c>
      <c r="C25" s="289">
        <f>Global!C25</f>
        <v>23</v>
      </c>
      <c r="D25" s="290" t="str">
        <f>Global!D25</f>
        <v>Polonia (Poland)</v>
      </c>
      <c r="E25" s="291"/>
      <c r="F25" s="292" t="s">
        <v>4</v>
      </c>
      <c r="G25" s="291"/>
      <c r="H25" s="293" t="str">
        <f>Global!H25</f>
        <v>A. Saudita (Saudi A.)</v>
      </c>
      <c r="I25" s="283" t="str">
        <f t="shared" si="5"/>
        <v/>
      </c>
      <c r="J25" s="284"/>
      <c r="K25" s="285">
        <f>IF(Global!E25="","",Global!E25)</f>
        <v>2</v>
      </c>
      <c r="L25" s="285">
        <f>IF(Global!G25="","",Global!G25)</f>
        <v>0</v>
      </c>
      <c r="M25" s="296" t="str">
        <f t="shared" si="1"/>
        <v>L</v>
      </c>
      <c r="N25" s="287">
        <f t="shared" si="6"/>
        <v>0</v>
      </c>
      <c r="O25" s="166"/>
      <c r="P25" s="166"/>
      <c r="Q25" s="166"/>
      <c r="R25" s="166"/>
      <c r="S25" s="166"/>
    </row>
    <row r="26" spans="1:19" s="158" customFormat="1" ht="30.95" customHeight="1" thickBot="1" x14ac:dyDescent="0.25">
      <c r="A26" s="276">
        <f>Global!A26</f>
        <v>44895</v>
      </c>
      <c r="B26" s="306">
        <f>Global!B26</f>
        <v>0.54166666666666663</v>
      </c>
      <c r="C26" s="289">
        <f>Global!C26</f>
        <v>37</v>
      </c>
      <c r="D26" s="290" t="str">
        <f>Global!D26</f>
        <v>Polonia (Poland)</v>
      </c>
      <c r="E26" s="291"/>
      <c r="F26" s="292" t="s">
        <v>4</v>
      </c>
      <c r="G26" s="291"/>
      <c r="H26" s="293" t="str">
        <f>Global!H26</f>
        <v>Argentina</v>
      </c>
      <c r="I26" s="283" t="str">
        <f t="shared" si="5"/>
        <v/>
      </c>
      <c r="J26" s="284"/>
      <c r="K26" s="285">
        <f>IF(Global!E26="","",Global!E26)</f>
        <v>0</v>
      </c>
      <c r="L26" s="285">
        <f>IF(Global!G26="","",Global!G26)</f>
        <v>2</v>
      </c>
      <c r="M26" s="296" t="str">
        <f t="shared" si="1"/>
        <v>V</v>
      </c>
      <c r="N26" s="287">
        <f t="shared" si="6"/>
        <v>0</v>
      </c>
      <c r="O26" s="166"/>
      <c r="P26" s="166"/>
      <c r="Q26" s="166"/>
      <c r="R26" s="166"/>
      <c r="S26" s="166"/>
    </row>
    <row r="27" spans="1:19" s="158" customFormat="1" ht="30.95" customHeight="1" thickBot="1" x14ac:dyDescent="0.25">
      <c r="A27" s="276">
        <f>Global!A27</f>
        <v>44895</v>
      </c>
      <c r="B27" s="306">
        <f>Global!B27</f>
        <v>0.54166666666666663</v>
      </c>
      <c r="C27" s="289">
        <f>Global!C27</f>
        <v>38</v>
      </c>
      <c r="D27" s="290" t="str">
        <f>Global!D27</f>
        <v>A. Saudita (Saudi A.)</v>
      </c>
      <c r="E27" s="291"/>
      <c r="F27" s="292" t="s">
        <v>4</v>
      </c>
      <c r="G27" s="291"/>
      <c r="H27" s="293" t="str">
        <f>Global!H27</f>
        <v>México</v>
      </c>
      <c r="I27" s="283" t="str">
        <f t="shared" si="5"/>
        <v/>
      </c>
      <c r="J27" s="284"/>
      <c r="K27" s="285">
        <f>IF(Global!E27="","",Global!E27)</f>
        <v>1</v>
      </c>
      <c r="L27" s="285">
        <f>IF(Global!G27="","",Global!G27)</f>
        <v>2</v>
      </c>
      <c r="M27" s="296" t="str">
        <f t="shared" si="1"/>
        <v>V</v>
      </c>
      <c r="N27" s="287">
        <f t="shared" si="6"/>
        <v>0</v>
      </c>
      <c r="O27" s="166"/>
      <c r="P27" s="166"/>
      <c r="Q27" s="166"/>
      <c r="R27" s="166"/>
      <c r="S27" s="166"/>
    </row>
    <row r="28" spans="1:19" s="158" customFormat="1" ht="17.25" customHeight="1" thickBot="1" x14ac:dyDescent="0.25">
      <c r="A28" s="297" t="str">
        <f>Global!A28</f>
        <v>GRUPO D (Group D )</v>
      </c>
      <c r="B28" s="298"/>
      <c r="C28" s="299"/>
      <c r="D28" s="298"/>
      <c r="E28" s="300"/>
      <c r="F28" s="298"/>
      <c r="G28" s="300"/>
      <c r="H28" s="298"/>
      <c r="I28" s="301"/>
      <c r="J28" s="117"/>
      <c r="K28" s="302"/>
      <c r="L28" s="302"/>
      <c r="M28" s="303" t="str">
        <f t="shared" si="1"/>
        <v/>
      </c>
      <c r="N28" s="304"/>
      <c r="O28" s="166"/>
      <c r="P28" s="166"/>
      <c r="Q28" s="166"/>
      <c r="R28" s="166"/>
      <c r="S28" s="166"/>
    </row>
    <row r="29" spans="1:19" s="158" customFormat="1" ht="30.95" customHeight="1" thickBot="1" x14ac:dyDescent="0.25">
      <c r="A29" s="276">
        <f>Global!A29</f>
        <v>44887</v>
      </c>
      <c r="B29" s="305">
        <f>Global!B29</f>
        <v>0.54166666666666663</v>
      </c>
      <c r="C29" s="278">
        <f>Global!C29</f>
        <v>7</v>
      </c>
      <c r="D29" s="279" t="str">
        <f>Global!D29</f>
        <v>Francia (France)</v>
      </c>
      <c r="E29" s="280"/>
      <c r="F29" s="281" t="s">
        <v>4</v>
      </c>
      <c r="G29" s="280"/>
      <c r="H29" s="282" t="str">
        <f>Global!H29</f>
        <v>Australia</v>
      </c>
      <c r="I29" s="283" t="str">
        <f t="shared" ref="I29:I34" si="7">IF(OR(E29="",G29=""),"",IF(E29&gt;G29,"L",IF(G29&gt;E29,"V","E")))</f>
        <v/>
      </c>
      <c r="J29" s="284"/>
      <c r="K29" s="285">
        <f>IF(Global!E29="","",Global!E29)</f>
        <v>4</v>
      </c>
      <c r="L29" s="285">
        <f>IF(Global!G29="","",Global!G29)</f>
        <v>1</v>
      </c>
      <c r="M29" s="296" t="str">
        <f t="shared" si="1"/>
        <v>L</v>
      </c>
      <c r="N29" s="287">
        <f t="shared" ref="N29:N34" si="8">IF(M29="","",IF(AND(E29=K29,L29=G29),GPOSPuntosPorMarcador,0)+IF(M29=I29,GPOSPuntosPorGanador,0)+IF(E29-G29=K29-L29,GPOSPuntosPorDiferencia,0))</f>
        <v>0</v>
      </c>
      <c r="O29" s="166"/>
      <c r="P29" s="166"/>
      <c r="Q29" s="166"/>
      <c r="R29" s="166"/>
      <c r="S29" s="166"/>
    </row>
    <row r="30" spans="1:19" s="158" customFormat="1" ht="30.95" customHeight="1" thickBot="1" x14ac:dyDescent="0.25">
      <c r="A30" s="276">
        <f>Global!A30</f>
        <v>44887</v>
      </c>
      <c r="B30" s="306">
        <f>Global!B30</f>
        <v>0.29166666666666669</v>
      </c>
      <c r="C30" s="289">
        <f>Global!C30</f>
        <v>8</v>
      </c>
      <c r="D30" s="290" t="str">
        <f>Global!D30</f>
        <v>Dinamarca (Denmark)</v>
      </c>
      <c r="E30" s="291"/>
      <c r="F30" s="292" t="s">
        <v>4</v>
      </c>
      <c r="G30" s="291"/>
      <c r="H30" s="293" t="str">
        <f>Global!H30</f>
        <v>Túnez (Tunisia)</v>
      </c>
      <c r="I30" s="283" t="str">
        <f t="shared" si="7"/>
        <v/>
      </c>
      <c r="J30" s="284"/>
      <c r="K30" s="285">
        <f>IF(Global!E30="","",Global!E30)</f>
        <v>0</v>
      </c>
      <c r="L30" s="285">
        <f>IF(Global!G30="","",Global!G30)</f>
        <v>0</v>
      </c>
      <c r="M30" s="296" t="str">
        <f t="shared" si="1"/>
        <v>E</v>
      </c>
      <c r="N30" s="287">
        <f t="shared" si="8"/>
        <v>2</v>
      </c>
      <c r="O30" s="166"/>
      <c r="P30" s="166"/>
      <c r="Q30" s="166"/>
      <c r="R30" s="166"/>
      <c r="S30" s="166"/>
    </row>
    <row r="31" spans="1:19" s="158" customFormat="1" ht="30.95" customHeight="1" thickBot="1" x14ac:dyDescent="0.25">
      <c r="A31" s="276">
        <f>Global!A31</f>
        <v>44891</v>
      </c>
      <c r="B31" s="306">
        <f>Global!B31</f>
        <v>0.41666666666666669</v>
      </c>
      <c r="C31" s="289">
        <f>Global!C31</f>
        <v>21</v>
      </c>
      <c r="D31" s="290" t="str">
        <f>Global!D31</f>
        <v>Francia (France)</v>
      </c>
      <c r="E31" s="291"/>
      <c r="F31" s="292" t="s">
        <v>4</v>
      </c>
      <c r="G31" s="291"/>
      <c r="H31" s="293" t="str">
        <f>Global!H31</f>
        <v>Dinamarca (Denmark)</v>
      </c>
      <c r="I31" s="283" t="str">
        <f t="shared" si="7"/>
        <v/>
      </c>
      <c r="J31" s="284"/>
      <c r="K31" s="285">
        <f>IF(Global!E31="","",Global!E31)</f>
        <v>2</v>
      </c>
      <c r="L31" s="285">
        <f>IF(Global!G31="","",Global!G31)</f>
        <v>1</v>
      </c>
      <c r="M31" s="296" t="str">
        <f t="shared" si="1"/>
        <v>L</v>
      </c>
      <c r="N31" s="287">
        <f t="shared" si="8"/>
        <v>0</v>
      </c>
      <c r="O31" s="166"/>
      <c r="P31" s="166"/>
      <c r="Q31" s="166"/>
      <c r="R31" s="166"/>
      <c r="S31" s="166"/>
    </row>
    <row r="32" spans="1:19" s="158" customFormat="1" ht="30.95" customHeight="1" thickBot="1" x14ac:dyDescent="0.25">
      <c r="A32" s="276">
        <f>Global!A32</f>
        <v>44891</v>
      </c>
      <c r="B32" s="306">
        <f>Global!B32</f>
        <v>0.16666666666666666</v>
      </c>
      <c r="C32" s="289">
        <f>Global!C32</f>
        <v>24</v>
      </c>
      <c r="D32" s="290" t="str">
        <f>Global!D32</f>
        <v>Túnez (Tunisia)</v>
      </c>
      <c r="E32" s="291"/>
      <c r="F32" s="292" t="s">
        <v>4</v>
      </c>
      <c r="G32" s="291"/>
      <c r="H32" s="293" t="str">
        <f>Global!H32</f>
        <v>Australia</v>
      </c>
      <c r="I32" s="283" t="str">
        <f t="shared" si="7"/>
        <v/>
      </c>
      <c r="J32" s="284"/>
      <c r="K32" s="285">
        <f>IF(Global!E32="","",Global!E32)</f>
        <v>0</v>
      </c>
      <c r="L32" s="285">
        <f>IF(Global!G32="","",Global!G32)</f>
        <v>1</v>
      </c>
      <c r="M32" s="296" t="str">
        <f t="shared" si="1"/>
        <v>V</v>
      </c>
      <c r="N32" s="287">
        <f t="shared" si="8"/>
        <v>0</v>
      </c>
      <c r="O32" s="166"/>
      <c r="P32" s="166"/>
      <c r="Q32" s="166"/>
      <c r="R32" s="166"/>
      <c r="S32" s="166"/>
    </row>
    <row r="33" spans="1:19" s="158" customFormat="1" ht="30.95" customHeight="1" thickBot="1" x14ac:dyDescent="0.25">
      <c r="A33" s="276">
        <f>Global!A33</f>
        <v>44895</v>
      </c>
      <c r="B33" s="306">
        <f>Global!B33</f>
        <v>0.375</v>
      </c>
      <c r="C33" s="289">
        <f>Global!C33</f>
        <v>39</v>
      </c>
      <c r="D33" s="290" t="str">
        <f>Global!D33</f>
        <v>Túnez (Tunisia)</v>
      </c>
      <c r="E33" s="291"/>
      <c r="F33" s="292" t="s">
        <v>4</v>
      </c>
      <c r="G33" s="291"/>
      <c r="H33" s="293" t="str">
        <f>Global!H33</f>
        <v>Francia (France)</v>
      </c>
      <c r="I33" s="283" t="str">
        <f t="shared" si="7"/>
        <v/>
      </c>
      <c r="J33" s="284"/>
      <c r="K33" s="285">
        <f>IF(Global!E33="","",Global!E33)</f>
        <v>1</v>
      </c>
      <c r="L33" s="285">
        <f>IF(Global!G33="","",Global!G33)</f>
        <v>0</v>
      </c>
      <c r="M33" s="296" t="str">
        <f t="shared" si="1"/>
        <v>L</v>
      </c>
      <c r="N33" s="287">
        <f t="shared" si="8"/>
        <v>0</v>
      </c>
      <c r="O33" s="166"/>
      <c r="P33" s="166"/>
      <c r="Q33" s="166"/>
      <c r="R33" s="166"/>
      <c r="S33" s="166"/>
    </row>
    <row r="34" spans="1:19" s="158" customFormat="1" ht="30.95" customHeight="1" thickBot="1" x14ac:dyDescent="0.25">
      <c r="A34" s="276">
        <f>Global!A34</f>
        <v>44895</v>
      </c>
      <c r="B34" s="306">
        <f>Global!B34</f>
        <v>0.375</v>
      </c>
      <c r="C34" s="289">
        <f>Global!C34</f>
        <v>40</v>
      </c>
      <c r="D34" s="290" t="str">
        <f>Global!D34</f>
        <v>Australia</v>
      </c>
      <c r="E34" s="291"/>
      <c r="F34" s="292" t="s">
        <v>4</v>
      </c>
      <c r="G34" s="291"/>
      <c r="H34" s="293" t="str">
        <f>Global!H34</f>
        <v>Dinamarca (Denmark)</v>
      </c>
      <c r="I34" s="283" t="str">
        <f t="shared" si="7"/>
        <v/>
      </c>
      <c r="J34" s="284"/>
      <c r="K34" s="285">
        <f>IF(Global!E34="","",Global!E34)</f>
        <v>1</v>
      </c>
      <c r="L34" s="285">
        <f>IF(Global!G34="","",Global!G34)</f>
        <v>0</v>
      </c>
      <c r="M34" s="296" t="str">
        <f t="shared" si="1"/>
        <v>L</v>
      </c>
      <c r="N34" s="287">
        <f t="shared" si="8"/>
        <v>0</v>
      </c>
      <c r="O34" s="166"/>
      <c r="P34" s="166"/>
      <c r="Q34" s="166"/>
      <c r="R34" s="166"/>
      <c r="S34" s="166"/>
    </row>
    <row r="35" spans="1:19" s="158" customFormat="1" ht="17.25" customHeight="1" thickBot="1" x14ac:dyDescent="0.25">
      <c r="A35" s="297" t="str">
        <f>Global!A35</f>
        <v>Grupo E  (Group  E)</v>
      </c>
      <c r="B35" s="298"/>
      <c r="C35" s="299"/>
      <c r="D35" s="298"/>
      <c r="E35" s="300"/>
      <c r="F35" s="298"/>
      <c r="G35" s="300"/>
      <c r="H35" s="298"/>
      <c r="I35" s="301"/>
      <c r="J35" s="117"/>
      <c r="K35" s="302"/>
      <c r="L35" s="302"/>
      <c r="M35" s="303" t="str">
        <f t="shared" si="1"/>
        <v/>
      </c>
      <c r="N35" s="304"/>
      <c r="O35" s="166"/>
      <c r="P35" s="166"/>
      <c r="Q35" s="166"/>
      <c r="R35" s="166"/>
      <c r="S35" s="166"/>
    </row>
    <row r="36" spans="1:19" s="158" customFormat="1" ht="30.95" customHeight="1" thickBot="1" x14ac:dyDescent="0.25">
      <c r="A36" s="276">
        <f>Global!A36</f>
        <v>44888</v>
      </c>
      <c r="B36" s="305">
        <f>Global!B36</f>
        <v>0.41666666666666669</v>
      </c>
      <c r="C36" s="278">
        <f>Global!C36</f>
        <v>9</v>
      </c>
      <c r="D36" s="279" t="str">
        <f>Global!D36</f>
        <v>España (Spain)</v>
      </c>
      <c r="E36" s="280"/>
      <c r="F36" s="281"/>
      <c r="G36" s="280"/>
      <c r="H36" s="282" t="str">
        <f>Global!H36</f>
        <v>Costa Rica</v>
      </c>
      <c r="I36" s="283" t="str">
        <f t="shared" ref="I36:I41" si="9">IF(OR(E36="",G36=""),"",IF(E36&gt;G36,"L",IF(G36&gt;E36,"V","E")))</f>
        <v/>
      </c>
      <c r="J36" s="284"/>
      <c r="K36" s="285">
        <f>IF(Global!E36="","",Global!E36)</f>
        <v>7</v>
      </c>
      <c r="L36" s="285">
        <f>IF(Global!G36="","",Global!G36)</f>
        <v>0</v>
      </c>
      <c r="M36" s="296" t="str">
        <f t="shared" si="1"/>
        <v>L</v>
      </c>
      <c r="N36" s="287">
        <f t="shared" ref="N36:N41" si="10">IF(M36="","",IF(AND(E36=K36,L36=G36),GPOSPuntosPorMarcador,0)+IF(M36=I36,GPOSPuntosPorGanador,0)+IF(E36-G36=K36-L36,GPOSPuntosPorDiferencia,0))</f>
        <v>0</v>
      </c>
      <c r="O36" s="166"/>
      <c r="P36" s="166"/>
      <c r="Q36" s="166"/>
      <c r="R36" s="166"/>
      <c r="S36" s="166"/>
    </row>
    <row r="37" spans="1:19" s="158" customFormat="1" ht="30.95" customHeight="1" thickBot="1" x14ac:dyDescent="0.25">
      <c r="A37" s="276">
        <f>Global!A37</f>
        <v>44888</v>
      </c>
      <c r="B37" s="306">
        <f>Global!B37</f>
        <v>0.29166666666666669</v>
      </c>
      <c r="C37" s="289">
        <f>Global!C37</f>
        <v>10</v>
      </c>
      <c r="D37" s="290" t="str">
        <f>Global!D37</f>
        <v>Alemania (Germany)</v>
      </c>
      <c r="E37" s="291"/>
      <c r="F37" s="292"/>
      <c r="G37" s="291"/>
      <c r="H37" s="293" t="str">
        <f>Global!H37</f>
        <v>Japón (Japan)</v>
      </c>
      <c r="I37" s="283" t="str">
        <f t="shared" si="9"/>
        <v/>
      </c>
      <c r="J37" s="284"/>
      <c r="K37" s="285">
        <f>IF(Global!E37="","",Global!E37)</f>
        <v>1</v>
      </c>
      <c r="L37" s="285">
        <f>IF(Global!G37="","",Global!G37)</f>
        <v>2</v>
      </c>
      <c r="M37" s="296" t="str">
        <f t="shared" si="1"/>
        <v>V</v>
      </c>
      <c r="N37" s="287">
        <f t="shared" si="10"/>
        <v>0</v>
      </c>
      <c r="O37" s="166"/>
      <c r="P37" s="166"/>
      <c r="Q37" s="166"/>
      <c r="R37" s="166"/>
      <c r="S37" s="166"/>
    </row>
    <row r="38" spans="1:19" s="158" customFormat="1" ht="30.95" customHeight="1" thickBot="1" x14ac:dyDescent="0.25">
      <c r="A38" s="276">
        <f>Global!A38</f>
        <v>44892</v>
      </c>
      <c r="B38" s="306">
        <f>Global!B38</f>
        <v>0.54166666666666663</v>
      </c>
      <c r="C38" s="289">
        <f>Global!C38</f>
        <v>25</v>
      </c>
      <c r="D38" s="290" t="str">
        <f>Global!D38</f>
        <v>España (Spain)</v>
      </c>
      <c r="E38" s="291"/>
      <c r="F38" s="292"/>
      <c r="G38" s="291"/>
      <c r="H38" s="293" t="str">
        <f>Global!H38</f>
        <v>Alemania (Germany)</v>
      </c>
      <c r="I38" s="283" t="str">
        <f t="shared" si="9"/>
        <v/>
      </c>
      <c r="J38" s="284"/>
      <c r="K38" s="285">
        <f>IF(Global!E38="","",Global!E38)</f>
        <v>1</v>
      </c>
      <c r="L38" s="285">
        <f>IF(Global!G38="","",Global!G38)</f>
        <v>1</v>
      </c>
      <c r="M38" s="296" t="str">
        <f t="shared" si="1"/>
        <v>E</v>
      </c>
      <c r="N38" s="287">
        <f t="shared" si="10"/>
        <v>1</v>
      </c>
      <c r="O38" s="166"/>
      <c r="P38" s="166"/>
      <c r="Q38" s="166"/>
      <c r="R38" s="166"/>
      <c r="S38" s="166"/>
    </row>
    <row r="39" spans="1:19" s="158" customFormat="1" ht="30.95" customHeight="1" thickBot="1" x14ac:dyDescent="0.25">
      <c r="A39" s="276">
        <f>Global!A39</f>
        <v>44892</v>
      </c>
      <c r="B39" s="306">
        <f>Global!B39</f>
        <v>0.16666666666666666</v>
      </c>
      <c r="C39" s="289">
        <f>Global!C39</f>
        <v>26</v>
      </c>
      <c r="D39" s="290" t="str">
        <f>Global!D39</f>
        <v>Japón (Japan)</v>
      </c>
      <c r="E39" s="280"/>
      <c r="F39" s="292"/>
      <c r="G39" s="280"/>
      <c r="H39" s="293" t="str">
        <f>Global!H39</f>
        <v>Costa Rica</v>
      </c>
      <c r="I39" s="283" t="str">
        <f t="shared" si="9"/>
        <v/>
      </c>
      <c r="J39" s="284"/>
      <c r="K39" s="285">
        <f>IF(Global!E39="","",Global!E39)</f>
        <v>0</v>
      </c>
      <c r="L39" s="285">
        <f>IF(Global!G39="","",Global!G39)</f>
        <v>1</v>
      </c>
      <c r="M39" s="296" t="str">
        <f t="shared" si="1"/>
        <v>V</v>
      </c>
      <c r="N39" s="287">
        <f t="shared" si="10"/>
        <v>0</v>
      </c>
      <c r="O39" s="166"/>
      <c r="P39" s="166"/>
      <c r="Q39" s="166"/>
      <c r="R39" s="166"/>
      <c r="S39" s="166"/>
    </row>
    <row r="40" spans="1:19" s="158" customFormat="1" ht="30.95" customHeight="1" thickBot="1" x14ac:dyDescent="0.25">
      <c r="A40" s="276">
        <f>Global!A40</f>
        <v>44896</v>
      </c>
      <c r="B40" s="306">
        <f>Global!B40</f>
        <v>0.54166666666666663</v>
      </c>
      <c r="C40" s="289">
        <f>Global!C40</f>
        <v>43</v>
      </c>
      <c r="D40" s="290" t="str">
        <f>Global!D40</f>
        <v>Japón (Japan)</v>
      </c>
      <c r="E40" s="307"/>
      <c r="F40" s="292"/>
      <c r="G40" s="307"/>
      <c r="H40" s="293" t="str">
        <f>Global!H40</f>
        <v>España (Spain)</v>
      </c>
      <c r="I40" s="283" t="str">
        <f t="shared" si="9"/>
        <v/>
      </c>
      <c r="J40" s="284"/>
      <c r="K40" s="285">
        <f>IF(Global!E40="","",Global!E40)</f>
        <v>2</v>
      </c>
      <c r="L40" s="285">
        <f>IF(Global!G40="","",Global!G40)</f>
        <v>1</v>
      </c>
      <c r="M40" s="296" t="str">
        <f t="shared" si="1"/>
        <v>L</v>
      </c>
      <c r="N40" s="287">
        <f t="shared" si="10"/>
        <v>0</v>
      </c>
      <c r="O40" s="166"/>
      <c r="P40" s="166"/>
      <c r="Q40" s="166"/>
      <c r="R40" s="166"/>
      <c r="S40" s="166"/>
    </row>
    <row r="41" spans="1:19" s="158" customFormat="1" ht="30.95" customHeight="1" thickBot="1" x14ac:dyDescent="0.25">
      <c r="A41" s="276">
        <f>Global!A41</f>
        <v>44896</v>
      </c>
      <c r="B41" s="306">
        <f>Global!B41</f>
        <v>0.54166666666666663</v>
      </c>
      <c r="C41" s="289">
        <f>Global!C41</f>
        <v>44</v>
      </c>
      <c r="D41" s="290" t="str">
        <f>Global!D41</f>
        <v>Costa Rica</v>
      </c>
      <c r="E41" s="280"/>
      <c r="F41" s="292"/>
      <c r="G41" s="280"/>
      <c r="H41" s="293" t="str">
        <f>Global!H41</f>
        <v>Alemania (Germany)</v>
      </c>
      <c r="I41" s="283" t="str">
        <f t="shared" si="9"/>
        <v/>
      </c>
      <c r="J41" s="284"/>
      <c r="K41" s="285">
        <f>IF(Global!E41="","",Global!E41)</f>
        <v>2</v>
      </c>
      <c r="L41" s="285">
        <f>IF(Global!G41="","",Global!G41)</f>
        <v>4</v>
      </c>
      <c r="M41" s="296" t="str">
        <f t="shared" si="1"/>
        <v>V</v>
      </c>
      <c r="N41" s="287">
        <f t="shared" si="10"/>
        <v>0</v>
      </c>
      <c r="O41" s="166"/>
      <c r="P41" s="166"/>
      <c r="Q41" s="166"/>
      <c r="R41" s="166"/>
      <c r="S41" s="166"/>
    </row>
    <row r="42" spans="1:19" s="158" customFormat="1" ht="17.25" customHeight="1" thickBot="1" x14ac:dyDescent="0.25">
      <c r="A42" s="297" t="str">
        <f>Global!A42</f>
        <v>GRUPO F (Group F )</v>
      </c>
      <c r="B42" s="298"/>
      <c r="C42" s="299"/>
      <c r="D42" s="298"/>
      <c r="E42" s="300"/>
      <c r="F42" s="298"/>
      <c r="G42" s="300"/>
      <c r="H42" s="298"/>
      <c r="I42" s="301"/>
      <c r="J42" s="117"/>
      <c r="K42" s="302"/>
      <c r="L42" s="302"/>
      <c r="M42" s="303" t="str">
        <f t="shared" si="1"/>
        <v/>
      </c>
      <c r="N42" s="304"/>
      <c r="O42" s="166"/>
      <c r="P42" s="166"/>
      <c r="Q42" s="166"/>
      <c r="R42" s="166"/>
      <c r="S42" s="166"/>
    </row>
    <row r="43" spans="1:19" s="158" customFormat="1" ht="30.95" customHeight="1" thickBot="1" x14ac:dyDescent="0.25">
      <c r="A43" s="276">
        <f>Global!A43</f>
        <v>44888</v>
      </c>
      <c r="B43" s="305">
        <f>Global!B43</f>
        <v>0.54166666666666663</v>
      </c>
      <c r="C43" s="278">
        <f>Global!C43</f>
        <v>11</v>
      </c>
      <c r="D43" s="279" t="str">
        <f>Global!D43</f>
        <v>Bélgica (Belgium)</v>
      </c>
      <c r="E43" s="280"/>
      <c r="F43" s="281" t="s">
        <v>4</v>
      </c>
      <c r="G43" s="280"/>
      <c r="H43" s="282" t="str">
        <f>Global!H43</f>
        <v>Canada</v>
      </c>
      <c r="I43" s="283" t="str">
        <f t="shared" ref="I43:I48" si="11">IF(OR(E43="",G43=""),"",IF(E43&gt;G43,"L",IF(G43&gt;E43,"V","E")))</f>
        <v/>
      </c>
      <c r="J43" s="284"/>
      <c r="K43" s="285">
        <f>IF(Global!E43="","",Global!E43)</f>
        <v>1</v>
      </c>
      <c r="L43" s="285">
        <f>IF(Global!G43="","",Global!G43)</f>
        <v>0</v>
      </c>
      <c r="M43" s="296" t="str">
        <f t="shared" si="1"/>
        <v>L</v>
      </c>
      <c r="N43" s="287">
        <f t="shared" ref="N43:N48" si="12">IF(M43="","",IF(AND(E43=K43,L43=G43),GPOSPuntosPorMarcador,0)+IF(M43=I43,GPOSPuntosPorGanador,0)+IF(E43-G43=K43-L43,GPOSPuntosPorDiferencia,0))</f>
        <v>0</v>
      </c>
      <c r="O43" s="166"/>
      <c r="P43" s="166"/>
      <c r="Q43" s="166"/>
      <c r="R43" s="166"/>
      <c r="S43" s="166"/>
    </row>
    <row r="44" spans="1:19" s="158" customFormat="1" ht="30.95" customHeight="1" thickBot="1" x14ac:dyDescent="0.25">
      <c r="A44" s="276">
        <f>Global!A44</f>
        <v>44888</v>
      </c>
      <c r="B44" s="306">
        <f>Global!B44</f>
        <v>0.16666666666666666</v>
      </c>
      <c r="C44" s="289">
        <f>Global!C44</f>
        <v>12</v>
      </c>
      <c r="D44" s="290" t="str">
        <f>Global!D44</f>
        <v>Marruecos (Morocco)</v>
      </c>
      <c r="E44" s="291"/>
      <c r="F44" s="292" t="s">
        <v>4</v>
      </c>
      <c r="G44" s="291"/>
      <c r="H44" s="293" t="str">
        <f>Global!H44</f>
        <v>Croacia</v>
      </c>
      <c r="I44" s="283" t="str">
        <f t="shared" si="11"/>
        <v/>
      </c>
      <c r="J44" s="284"/>
      <c r="K44" s="285">
        <f>IF(Global!E44="","",Global!E44)</f>
        <v>0</v>
      </c>
      <c r="L44" s="285">
        <f>IF(Global!G44="","",Global!G44)</f>
        <v>0</v>
      </c>
      <c r="M44" s="296" t="str">
        <f t="shared" si="1"/>
        <v>E</v>
      </c>
      <c r="N44" s="287">
        <f t="shared" si="12"/>
        <v>2</v>
      </c>
      <c r="O44" s="166"/>
      <c r="P44" s="166"/>
      <c r="Q44" s="166"/>
      <c r="R44" s="166"/>
      <c r="S44" s="166"/>
    </row>
    <row r="45" spans="1:19" s="158" customFormat="1" ht="30.95" customHeight="1" thickBot="1" x14ac:dyDescent="0.25">
      <c r="A45" s="276">
        <f>Global!A45</f>
        <v>44892</v>
      </c>
      <c r="B45" s="306">
        <f>Global!B45</f>
        <v>0.29166666666666669</v>
      </c>
      <c r="C45" s="289">
        <f>Global!C45</f>
        <v>27</v>
      </c>
      <c r="D45" s="290" t="str">
        <f>Global!D45</f>
        <v>Bélgica (Belgium)</v>
      </c>
      <c r="E45" s="291"/>
      <c r="F45" s="292" t="s">
        <v>4</v>
      </c>
      <c r="G45" s="291"/>
      <c r="H45" s="293" t="str">
        <f>Global!H45</f>
        <v>Marruecos (Morocco)</v>
      </c>
      <c r="I45" s="283" t="str">
        <f t="shared" si="11"/>
        <v/>
      </c>
      <c r="J45" s="284"/>
      <c r="K45" s="285">
        <f>IF(Global!E45="","",Global!E45)</f>
        <v>0</v>
      </c>
      <c r="L45" s="285">
        <f>IF(Global!G45="","",Global!G45)</f>
        <v>2</v>
      </c>
      <c r="M45" s="296" t="str">
        <f t="shared" si="1"/>
        <v>V</v>
      </c>
      <c r="N45" s="287">
        <f t="shared" si="12"/>
        <v>0</v>
      </c>
      <c r="O45" s="166"/>
      <c r="P45" s="166"/>
      <c r="Q45" s="166"/>
      <c r="R45" s="166"/>
      <c r="S45" s="166"/>
    </row>
    <row r="46" spans="1:19" s="158" customFormat="1" ht="30.95" customHeight="1" thickBot="1" x14ac:dyDescent="0.25">
      <c r="A46" s="276">
        <f>Global!A46</f>
        <v>44892</v>
      </c>
      <c r="B46" s="306">
        <f>Global!B46</f>
        <v>0.41666666666666669</v>
      </c>
      <c r="C46" s="289">
        <f>Global!C46</f>
        <v>28</v>
      </c>
      <c r="D46" s="290" t="str">
        <f>Global!D46</f>
        <v>Croacia</v>
      </c>
      <c r="E46" s="291"/>
      <c r="F46" s="292" t="s">
        <v>4</v>
      </c>
      <c r="G46" s="291"/>
      <c r="H46" s="293" t="str">
        <f>Global!H46</f>
        <v>Canada</v>
      </c>
      <c r="I46" s="283" t="str">
        <f t="shared" si="11"/>
        <v/>
      </c>
      <c r="J46" s="284"/>
      <c r="K46" s="285">
        <f>IF(Global!E46="","",Global!E46)</f>
        <v>4</v>
      </c>
      <c r="L46" s="285">
        <f>IF(Global!G46="","",Global!G46)</f>
        <v>1</v>
      </c>
      <c r="M46" s="296" t="str">
        <f t="shared" si="1"/>
        <v>L</v>
      </c>
      <c r="N46" s="287">
        <f t="shared" si="12"/>
        <v>0</v>
      </c>
      <c r="O46" s="166"/>
      <c r="P46" s="166"/>
      <c r="Q46" s="166"/>
      <c r="R46" s="166"/>
      <c r="S46" s="166"/>
    </row>
    <row r="47" spans="1:19" s="158" customFormat="1" ht="30.95" customHeight="1" thickBot="1" x14ac:dyDescent="0.25">
      <c r="A47" s="276">
        <f>Global!A47</f>
        <v>44896</v>
      </c>
      <c r="B47" s="306">
        <f>Global!B47</f>
        <v>0.375</v>
      </c>
      <c r="C47" s="289">
        <f>Global!C47</f>
        <v>41</v>
      </c>
      <c r="D47" s="290" t="str">
        <f>Global!D47</f>
        <v>Croacia</v>
      </c>
      <c r="E47" s="291"/>
      <c r="F47" s="292" t="s">
        <v>4</v>
      </c>
      <c r="G47" s="291"/>
      <c r="H47" s="293" t="str">
        <f>Global!H47</f>
        <v>Bélgica (Belgium)</v>
      </c>
      <c r="I47" s="283" t="str">
        <f t="shared" si="11"/>
        <v/>
      </c>
      <c r="J47" s="284"/>
      <c r="K47" s="285">
        <f>IF(Global!E47="","",Global!E47)</f>
        <v>0</v>
      </c>
      <c r="L47" s="285">
        <f>IF(Global!G47="","",Global!G47)</f>
        <v>0</v>
      </c>
      <c r="M47" s="296" t="str">
        <f t="shared" si="1"/>
        <v>E</v>
      </c>
      <c r="N47" s="287">
        <f t="shared" si="12"/>
        <v>2</v>
      </c>
      <c r="O47" s="166"/>
      <c r="P47" s="166"/>
      <c r="Q47" s="166"/>
      <c r="R47" s="166"/>
      <c r="S47" s="166"/>
    </row>
    <row r="48" spans="1:19" s="158" customFormat="1" ht="30.95" customHeight="1" thickBot="1" x14ac:dyDescent="0.25">
      <c r="A48" s="276">
        <f>Global!A48</f>
        <v>44896</v>
      </c>
      <c r="B48" s="306">
        <f>Global!B48</f>
        <v>0.375</v>
      </c>
      <c r="C48" s="289">
        <f>Global!C48</f>
        <v>42</v>
      </c>
      <c r="D48" s="308" t="str">
        <f>Global!D48</f>
        <v>Canada</v>
      </c>
      <c r="E48" s="291"/>
      <c r="F48" s="309" t="s">
        <v>4</v>
      </c>
      <c r="G48" s="291"/>
      <c r="H48" s="310" t="str">
        <f>Global!H48</f>
        <v>Marruecos (Morocco)</v>
      </c>
      <c r="I48" s="283" t="str">
        <f t="shared" si="11"/>
        <v/>
      </c>
      <c r="J48" s="311"/>
      <c r="K48" s="285">
        <f>IF(Global!E48="","",Global!E48)</f>
        <v>1</v>
      </c>
      <c r="L48" s="285">
        <f>IF(Global!G48="","",Global!G48)</f>
        <v>2</v>
      </c>
      <c r="M48" s="286" t="str">
        <f t="shared" si="1"/>
        <v>V</v>
      </c>
      <c r="N48" s="287">
        <f t="shared" si="12"/>
        <v>0</v>
      </c>
      <c r="O48" s="166"/>
      <c r="P48" s="166"/>
      <c r="Q48" s="166"/>
      <c r="R48" s="166"/>
      <c r="S48" s="166"/>
    </row>
    <row r="49" spans="1:19" s="158" customFormat="1" ht="17.25" customHeight="1" thickBot="1" x14ac:dyDescent="0.25">
      <c r="A49" s="297" t="str">
        <f>Global!A49</f>
        <v>GRUPO G (Group  G)</v>
      </c>
      <c r="B49" s="298"/>
      <c r="C49" s="299"/>
      <c r="D49" s="298"/>
      <c r="E49" s="300"/>
      <c r="F49" s="298"/>
      <c r="G49" s="300"/>
      <c r="H49" s="298"/>
      <c r="I49" s="301"/>
      <c r="J49" s="117"/>
      <c r="K49" s="302"/>
      <c r="L49" s="302"/>
      <c r="M49" s="303" t="str">
        <f t="shared" si="1"/>
        <v/>
      </c>
      <c r="N49" s="304"/>
      <c r="O49" s="166"/>
      <c r="P49" s="166"/>
      <c r="Q49" s="166"/>
      <c r="R49" s="166"/>
      <c r="S49" s="166"/>
    </row>
    <row r="50" spans="1:19" s="158" customFormat="1" ht="30.95" customHeight="1" thickBot="1" x14ac:dyDescent="0.25">
      <c r="A50" s="276">
        <f>Global!A50</f>
        <v>44889</v>
      </c>
      <c r="B50" s="305">
        <f>Global!B50</f>
        <v>0.54166666666666663</v>
      </c>
      <c r="C50" s="278">
        <f>Global!C50</f>
        <v>13</v>
      </c>
      <c r="D50" s="279" t="str">
        <f>Global!D50</f>
        <v>Brasil (Brazil)</v>
      </c>
      <c r="E50" s="280"/>
      <c r="F50" s="281" t="s">
        <v>4</v>
      </c>
      <c r="G50" s="280"/>
      <c r="H50" s="282" t="str">
        <f>Global!H50</f>
        <v>Serbia</v>
      </c>
      <c r="I50" s="283" t="str">
        <f t="shared" ref="I50:I55" si="13">IF(OR(E50="",G50=""),"",IF(E50&gt;G50,"L",IF(G50&gt;E50,"V","E")))</f>
        <v/>
      </c>
      <c r="J50" s="284"/>
      <c r="K50" s="285">
        <f>IF(Global!E50="","",Global!E50)</f>
        <v>2</v>
      </c>
      <c r="L50" s="285">
        <f>IF(Global!G50="","",Global!G50)</f>
        <v>0</v>
      </c>
      <c r="M50" s="296" t="str">
        <f t="shared" si="1"/>
        <v>L</v>
      </c>
      <c r="N50" s="287">
        <f t="shared" ref="N50:N55" si="14">IF(M50="","",IF(AND(E50=K50,L50=G50),GPOSPuntosPorMarcador,0)+IF(M50=I50,GPOSPuntosPorGanador,0)+IF(E50-G50=K50-L50,GPOSPuntosPorDiferencia,0))</f>
        <v>0</v>
      </c>
      <c r="O50" s="166"/>
      <c r="P50" s="166"/>
      <c r="Q50" s="166"/>
      <c r="R50" s="166"/>
      <c r="S50" s="166"/>
    </row>
    <row r="51" spans="1:19" s="158" customFormat="1" ht="30.95" customHeight="1" thickBot="1" x14ac:dyDescent="0.25">
      <c r="A51" s="276">
        <f>Global!A51</f>
        <v>44889</v>
      </c>
      <c r="B51" s="306">
        <f>Global!B51</f>
        <v>0.16666666666666666</v>
      </c>
      <c r="C51" s="289">
        <f>Global!C51</f>
        <v>14</v>
      </c>
      <c r="D51" s="290" t="str">
        <f>Global!D51</f>
        <v>Suiza (Switzerland)</v>
      </c>
      <c r="E51" s="291"/>
      <c r="F51" s="292" t="s">
        <v>4</v>
      </c>
      <c r="G51" s="291"/>
      <c r="H51" s="293" t="str">
        <f>Global!H51</f>
        <v>Camerún (Cameroon)</v>
      </c>
      <c r="I51" s="283" t="str">
        <f t="shared" si="13"/>
        <v/>
      </c>
      <c r="J51" s="284"/>
      <c r="K51" s="285">
        <f>IF(Global!E51="","",Global!E51)</f>
        <v>1</v>
      </c>
      <c r="L51" s="285">
        <f>IF(Global!G51="","",Global!G51)</f>
        <v>0</v>
      </c>
      <c r="M51" s="296" t="str">
        <f t="shared" si="1"/>
        <v>L</v>
      </c>
      <c r="N51" s="287">
        <f t="shared" si="14"/>
        <v>0</v>
      </c>
      <c r="O51" s="166"/>
      <c r="P51" s="166"/>
      <c r="Q51" s="166"/>
      <c r="R51" s="166"/>
      <c r="S51" s="166"/>
    </row>
    <row r="52" spans="1:19" s="158" customFormat="1" ht="30.95" customHeight="1" thickBot="1" x14ac:dyDescent="0.25">
      <c r="A52" s="276">
        <f>Global!A52</f>
        <v>44893</v>
      </c>
      <c r="B52" s="306">
        <f>Global!B52</f>
        <v>0.41666666666666669</v>
      </c>
      <c r="C52" s="289">
        <f>Global!C52</f>
        <v>29</v>
      </c>
      <c r="D52" s="290" t="str">
        <f>Global!D52</f>
        <v>Brasil (Brazil)</v>
      </c>
      <c r="E52" s="291"/>
      <c r="F52" s="292" t="s">
        <v>4</v>
      </c>
      <c r="G52" s="291"/>
      <c r="H52" s="293" t="str">
        <f>Global!H52</f>
        <v>Suiza (Switzerland)</v>
      </c>
      <c r="I52" s="283" t="str">
        <f t="shared" si="13"/>
        <v/>
      </c>
      <c r="J52" s="284"/>
      <c r="K52" s="285">
        <f>IF(Global!E52="","",Global!E52)</f>
        <v>1</v>
      </c>
      <c r="L52" s="285">
        <f>IF(Global!G52="","",Global!G52)</f>
        <v>0</v>
      </c>
      <c r="M52" s="296" t="str">
        <f t="shared" si="1"/>
        <v>L</v>
      </c>
      <c r="N52" s="287">
        <f t="shared" si="14"/>
        <v>0</v>
      </c>
      <c r="O52" s="166"/>
      <c r="P52" s="166"/>
      <c r="Q52" s="166"/>
      <c r="R52" s="166"/>
      <c r="S52" s="166"/>
    </row>
    <row r="53" spans="1:19" s="158" customFormat="1" ht="30.95" customHeight="1" thickBot="1" x14ac:dyDescent="0.25">
      <c r="A53" s="276">
        <f>Global!A53</f>
        <v>44893</v>
      </c>
      <c r="B53" s="306">
        <f>Global!B53</f>
        <v>0.16666666666666666</v>
      </c>
      <c r="C53" s="289">
        <f>Global!C53</f>
        <v>30</v>
      </c>
      <c r="D53" s="290" t="str">
        <f>Global!D53</f>
        <v>Camerún (Cameroon)</v>
      </c>
      <c r="E53" s="291"/>
      <c r="F53" s="292" t="s">
        <v>4</v>
      </c>
      <c r="G53" s="291"/>
      <c r="H53" s="293" t="str">
        <f>Global!H53</f>
        <v>Serbia</v>
      </c>
      <c r="I53" s="283" t="str">
        <f t="shared" si="13"/>
        <v/>
      </c>
      <c r="J53" s="284"/>
      <c r="K53" s="285">
        <f>IF(Global!E53="","",Global!E53)</f>
        <v>3</v>
      </c>
      <c r="L53" s="285">
        <f>IF(Global!G53="","",Global!G53)</f>
        <v>3</v>
      </c>
      <c r="M53" s="296" t="str">
        <f t="shared" si="1"/>
        <v>E</v>
      </c>
      <c r="N53" s="287">
        <f t="shared" si="14"/>
        <v>1</v>
      </c>
      <c r="O53" s="166"/>
      <c r="P53" s="166"/>
      <c r="Q53" s="166"/>
      <c r="R53" s="166"/>
      <c r="S53" s="166"/>
    </row>
    <row r="54" spans="1:19" s="158" customFormat="1" ht="30.95" customHeight="1" thickBot="1" x14ac:dyDescent="0.25">
      <c r="A54" s="276">
        <f>Global!A54</f>
        <v>44897</v>
      </c>
      <c r="B54" s="306">
        <f>Global!B54</f>
        <v>0.54166666666666663</v>
      </c>
      <c r="C54" s="289">
        <f>Global!C54</f>
        <v>45</v>
      </c>
      <c r="D54" s="290" t="str">
        <f>Global!D54</f>
        <v>Camerún (Cameroon)</v>
      </c>
      <c r="E54" s="291"/>
      <c r="F54" s="292" t="s">
        <v>4</v>
      </c>
      <c r="G54" s="291"/>
      <c r="H54" s="293" t="str">
        <f>Global!H54</f>
        <v>Brasil (Brazil)</v>
      </c>
      <c r="I54" s="283" t="str">
        <f t="shared" si="13"/>
        <v/>
      </c>
      <c r="J54" s="284"/>
      <c r="K54" s="285">
        <f>IF(Global!E54="","",Global!E54)</f>
        <v>1</v>
      </c>
      <c r="L54" s="285">
        <f>IF(Global!G54="","",Global!G54)</f>
        <v>0</v>
      </c>
      <c r="M54" s="296" t="str">
        <f t="shared" si="1"/>
        <v>L</v>
      </c>
      <c r="N54" s="287">
        <f t="shared" si="14"/>
        <v>0</v>
      </c>
      <c r="O54" s="166"/>
      <c r="P54" s="166"/>
      <c r="Q54" s="166"/>
      <c r="R54" s="166"/>
      <c r="S54" s="166"/>
    </row>
    <row r="55" spans="1:19" s="158" customFormat="1" ht="30.95" customHeight="1" thickBot="1" x14ac:dyDescent="0.25">
      <c r="A55" s="276">
        <f>Global!A55</f>
        <v>44897</v>
      </c>
      <c r="B55" s="306">
        <f>Global!B55</f>
        <v>0.54166666666666663</v>
      </c>
      <c r="C55" s="289">
        <f>Global!C55</f>
        <v>46</v>
      </c>
      <c r="D55" s="290" t="str">
        <f>Global!D55</f>
        <v>Serbia</v>
      </c>
      <c r="E55" s="291"/>
      <c r="F55" s="292" t="s">
        <v>4</v>
      </c>
      <c r="G55" s="291"/>
      <c r="H55" s="293" t="str">
        <f>Global!H55</f>
        <v>Suiza (Switzerland)</v>
      </c>
      <c r="I55" s="283" t="str">
        <f t="shared" si="13"/>
        <v/>
      </c>
      <c r="J55" s="284"/>
      <c r="K55" s="285">
        <f>IF(Global!E55="","",Global!E55)</f>
        <v>2</v>
      </c>
      <c r="L55" s="285">
        <f>IF(Global!G55="","",Global!G55)</f>
        <v>3</v>
      </c>
      <c r="M55" s="296" t="str">
        <f t="shared" si="1"/>
        <v>V</v>
      </c>
      <c r="N55" s="287">
        <f t="shared" si="14"/>
        <v>0</v>
      </c>
      <c r="O55" s="166"/>
      <c r="P55" s="166"/>
      <c r="Q55" s="166"/>
      <c r="R55" s="166"/>
      <c r="S55" s="166"/>
    </row>
    <row r="56" spans="1:19" s="158" customFormat="1" ht="17.25" customHeight="1" thickBot="1" x14ac:dyDescent="0.25">
      <c r="A56" s="297" t="str">
        <f>Global!A56</f>
        <v>GRUPO H (Group H)</v>
      </c>
      <c r="B56" s="298"/>
      <c r="C56" s="299"/>
      <c r="D56" s="298"/>
      <c r="E56" s="300"/>
      <c r="F56" s="298"/>
      <c r="G56" s="300"/>
      <c r="H56" s="298"/>
      <c r="I56" s="301"/>
      <c r="J56" s="117"/>
      <c r="K56" s="302"/>
      <c r="L56" s="302"/>
      <c r="M56" s="303" t="str">
        <f t="shared" si="1"/>
        <v/>
      </c>
      <c r="N56" s="304"/>
      <c r="O56" s="166"/>
      <c r="P56" s="166"/>
      <c r="Q56" s="166"/>
      <c r="R56" s="166"/>
      <c r="S56" s="166"/>
    </row>
    <row r="57" spans="1:19" s="158" customFormat="1" ht="30.95" customHeight="1" thickBot="1" x14ac:dyDescent="0.25">
      <c r="A57" s="276">
        <f>Global!A57</f>
        <v>44889</v>
      </c>
      <c r="B57" s="305">
        <f>Global!B57</f>
        <v>0.41666666666666669</v>
      </c>
      <c r="C57" s="278">
        <f>Global!C57</f>
        <v>15</v>
      </c>
      <c r="D57" s="279" t="str">
        <f>Global!D57</f>
        <v>Portugal</v>
      </c>
      <c r="E57" s="280"/>
      <c r="F57" s="281" t="s">
        <v>4</v>
      </c>
      <c r="G57" s="280"/>
      <c r="H57" s="282" t="str">
        <f>Global!H57</f>
        <v>Ghana</v>
      </c>
      <c r="I57" s="283" t="str">
        <f t="shared" ref="I57:I62" si="15">IF(OR(E57="",G57=""),"",IF(E57&gt;G57,"L",IF(G57&gt;E57,"V","E")))</f>
        <v/>
      </c>
      <c r="J57" s="284"/>
      <c r="K57" s="285">
        <f>IF(Global!E57="","",Global!E57)</f>
        <v>3</v>
      </c>
      <c r="L57" s="285">
        <f>IF(Global!G57="","",Global!G57)</f>
        <v>2</v>
      </c>
      <c r="M57" s="296" t="str">
        <f t="shared" si="1"/>
        <v>L</v>
      </c>
      <c r="N57" s="287">
        <f t="shared" ref="N57:N62" si="16">IF(M57="","",IF(AND(E57=K57,L57=G57),GPOSPuntosPorMarcador,0)+IF(M57=I57,GPOSPuntosPorGanador,0)+IF(E57-G57=K57-L57,GPOSPuntosPorDiferencia,0))</f>
        <v>0</v>
      </c>
      <c r="O57" s="166"/>
      <c r="P57" s="166"/>
      <c r="Q57" s="166"/>
      <c r="R57" s="166"/>
      <c r="S57" s="166"/>
    </row>
    <row r="58" spans="1:19" s="158" customFormat="1" ht="30.95" customHeight="1" thickBot="1" x14ac:dyDescent="0.25">
      <c r="A58" s="276">
        <f>Global!A58</f>
        <v>44889</v>
      </c>
      <c r="B58" s="306">
        <f>Global!B58</f>
        <v>0.29166666666666669</v>
      </c>
      <c r="C58" s="289">
        <f>Global!C58</f>
        <v>16</v>
      </c>
      <c r="D58" s="290" t="str">
        <f>Global!D58</f>
        <v>Uruguay</v>
      </c>
      <c r="E58" s="280"/>
      <c r="F58" s="292" t="s">
        <v>4</v>
      </c>
      <c r="G58" s="291"/>
      <c r="H58" s="293" t="str">
        <f>Global!H58</f>
        <v>Corea del Sur (S. Korea)</v>
      </c>
      <c r="I58" s="283" t="str">
        <f t="shared" si="15"/>
        <v/>
      </c>
      <c r="J58" s="284"/>
      <c r="K58" s="285">
        <f>IF(Global!E58="","",Global!E58)</f>
        <v>0</v>
      </c>
      <c r="L58" s="285">
        <f>IF(Global!G58="","",Global!G58)</f>
        <v>0</v>
      </c>
      <c r="M58" s="296" t="str">
        <f t="shared" si="1"/>
        <v>E</v>
      </c>
      <c r="N58" s="287">
        <f t="shared" si="16"/>
        <v>2</v>
      </c>
      <c r="O58" s="166"/>
      <c r="P58" s="166"/>
      <c r="Q58" s="166"/>
      <c r="R58" s="166"/>
      <c r="S58" s="166"/>
    </row>
    <row r="59" spans="1:19" s="158" customFormat="1" ht="30.95" customHeight="1" thickBot="1" x14ac:dyDescent="0.25">
      <c r="A59" s="276">
        <f>Global!A59</f>
        <v>44893</v>
      </c>
      <c r="B59" s="306">
        <f>Global!B59</f>
        <v>0.54166666666666663</v>
      </c>
      <c r="C59" s="289">
        <f>Global!C59</f>
        <v>31</v>
      </c>
      <c r="D59" s="290" t="str">
        <f>Global!D59</f>
        <v>Portugal</v>
      </c>
      <c r="E59" s="291"/>
      <c r="F59" s="292" t="s">
        <v>4</v>
      </c>
      <c r="G59" s="291"/>
      <c r="H59" s="293" t="str">
        <f>Global!H59</f>
        <v>Uruguay</v>
      </c>
      <c r="I59" s="283" t="str">
        <f t="shared" si="15"/>
        <v/>
      </c>
      <c r="J59" s="284"/>
      <c r="K59" s="285">
        <f>IF(Global!E59="","",Global!E59)</f>
        <v>2</v>
      </c>
      <c r="L59" s="285">
        <f>IF(Global!G59="","",Global!G59)</f>
        <v>0</v>
      </c>
      <c r="M59" s="296" t="str">
        <f t="shared" si="1"/>
        <v>L</v>
      </c>
      <c r="N59" s="287">
        <f t="shared" si="16"/>
        <v>0</v>
      </c>
      <c r="O59" s="166"/>
      <c r="P59" s="166"/>
      <c r="Q59" s="166"/>
      <c r="R59" s="166"/>
      <c r="S59" s="166"/>
    </row>
    <row r="60" spans="1:19" s="158" customFormat="1" ht="30.95" customHeight="1" thickBot="1" x14ac:dyDescent="0.25">
      <c r="A60" s="276">
        <f>Global!A60</f>
        <v>44893</v>
      </c>
      <c r="B60" s="306">
        <f>Global!B60</f>
        <v>0.29166666666666669</v>
      </c>
      <c r="C60" s="289">
        <f>Global!C60</f>
        <v>32</v>
      </c>
      <c r="D60" s="290" t="str">
        <f>Global!D60</f>
        <v>Corea del Sur (S. Korea)</v>
      </c>
      <c r="E60" s="280"/>
      <c r="F60" s="292" t="s">
        <v>4</v>
      </c>
      <c r="G60" s="291"/>
      <c r="H60" s="293" t="str">
        <f>Global!H60</f>
        <v>Ghana</v>
      </c>
      <c r="I60" s="283" t="str">
        <f t="shared" si="15"/>
        <v/>
      </c>
      <c r="J60" s="284"/>
      <c r="K60" s="285">
        <f>IF(Global!E60="","",Global!E60)</f>
        <v>2</v>
      </c>
      <c r="L60" s="285">
        <f>IF(Global!G60="","",Global!G60)</f>
        <v>3</v>
      </c>
      <c r="M60" s="296" t="str">
        <f t="shared" si="1"/>
        <v>V</v>
      </c>
      <c r="N60" s="287">
        <f t="shared" si="16"/>
        <v>0</v>
      </c>
      <c r="O60" s="166"/>
      <c r="P60" s="166"/>
      <c r="Q60" s="166"/>
      <c r="R60" s="166"/>
      <c r="S60" s="166"/>
    </row>
    <row r="61" spans="1:19" s="158" customFormat="1" ht="30.95" customHeight="1" thickBot="1" x14ac:dyDescent="0.25">
      <c r="A61" s="276">
        <f>Global!A61</f>
        <v>44897</v>
      </c>
      <c r="B61" s="306">
        <f>Global!B61</f>
        <v>0.375</v>
      </c>
      <c r="C61" s="289">
        <f>Global!C61</f>
        <v>47</v>
      </c>
      <c r="D61" s="290" t="str">
        <f>Global!D61</f>
        <v>Corea del Sur (S. Korea)</v>
      </c>
      <c r="E61" s="291"/>
      <c r="F61" s="292" t="s">
        <v>4</v>
      </c>
      <c r="G61" s="291"/>
      <c r="H61" s="293" t="str">
        <f>Global!H61</f>
        <v>Portugal</v>
      </c>
      <c r="I61" s="283" t="str">
        <f t="shared" si="15"/>
        <v/>
      </c>
      <c r="J61" s="284"/>
      <c r="K61" s="285">
        <f>IF(Global!E61="","",Global!E61)</f>
        <v>2</v>
      </c>
      <c r="L61" s="285">
        <f>IF(Global!G61="","",Global!G61)</f>
        <v>1</v>
      </c>
      <c r="M61" s="296" t="str">
        <f t="shared" si="1"/>
        <v>L</v>
      </c>
      <c r="N61" s="287">
        <f t="shared" si="16"/>
        <v>0</v>
      </c>
      <c r="O61" s="166"/>
      <c r="P61" s="166"/>
      <c r="Q61" s="166"/>
      <c r="R61" s="166"/>
      <c r="S61" s="166"/>
    </row>
    <row r="62" spans="1:19" s="158" customFormat="1" ht="30.95" customHeight="1" thickBot="1" x14ac:dyDescent="0.25">
      <c r="A62" s="276">
        <f>Global!A62</f>
        <v>44897</v>
      </c>
      <c r="B62" s="306">
        <f>Global!B62</f>
        <v>0.375</v>
      </c>
      <c r="C62" s="289">
        <f>Global!C62</f>
        <v>48</v>
      </c>
      <c r="D62" s="290" t="str">
        <f>Global!D62</f>
        <v>Ghana</v>
      </c>
      <c r="E62" s="291"/>
      <c r="F62" s="292" t="s">
        <v>4</v>
      </c>
      <c r="G62" s="291"/>
      <c r="H62" s="293" t="str">
        <f>Global!H62</f>
        <v>Uruguay</v>
      </c>
      <c r="I62" s="283" t="str">
        <f t="shared" si="15"/>
        <v/>
      </c>
      <c r="J62" s="284"/>
      <c r="K62" s="285">
        <f>IF(Global!E62="","",Global!E62)</f>
        <v>0</v>
      </c>
      <c r="L62" s="285">
        <f>IF(Global!G62="","",Global!G62)</f>
        <v>2</v>
      </c>
      <c r="M62" s="296" t="str">
        <f t="shared" si="1"/>
        <v>V</v>
      </c>
      <c r="N62" s="287">
        <f t="shared" si="16"/>
        <v>0</v>
      </c>
      <c r="O62" s="166"/>
      <c r="P62" s="166"/>
      <c r="Q62" s="166"/>
      <c r="R62" s="166"/>
      <c r="S62" s="166"/>
    </row>
    <row r="63" spans="1:19" s="158" customFormat="1" ht="17.25" customHeight="1" thickBot="1" x14ac:dyDescent="0.25">
      <c r="A63" s="297" t="str">
        <f>Global!A63</f>
        <v>OCTAVOS DE FINAL (Round of 16)</v>
      </c>
      <c r="B63" s="312"/>
      <c r="C63" s="313"/>
      <c r="D63" s="298"/>
      <c r="E63" s="300"/>
      <c r="F63" s="298"/>
      <c r="G63" s="300"/>
      <c r="H63" s="298"/>
      <c r="I63" s="301"/>
      <c r="J63" s="117"/>
      <c r="K63" s="302"/>
      <c r="L63" s="302"/>
      <c r="M63" s="303" t="str">
        <f t="shared" si="1"/>
        <v/>
      </c>
      <c r="N63" s="304"/>
      <c r="O63" s="166"/>
      <c r="P63" s="166"/>
      <c r="Q63" s="166"/>
      <c r="R63" s="166"/>
      <c r="S63" s="166"/>
    </row>
    <row r="64" spans="1:19" s="158" customFormat="1" ht="30.95" customHeight="1" thickBot="1" x14ac:dyDescent="0.25">
      <c r="A64" s="276">
        <f>Global!A64</f>
        <v>44898</v>
      </c>
      <c r="B64" s="305">
        <f>Global!B64</f>
        <v>0.375</v>
      </c>
      <c r="C64" s="278">
        <f>Global!C64</f>
        <v>49</v>
      </c>
      <c r="D64" s="281" t="str">
        <f>Global!D64</f>
        <v>Holanda (Holland)</v>
      </c>
      <c r="E64" s="280"/>
      <c r="F64" s="281" t="s">
        <v>4</v>
      </c>
      <c r="G64" s="280"/>
      <c r="H64" s="314" t="str">
        <f>Global!H64</f>
        <v>Estados Unidos (USA)</v>
      </c>
      <c r="I64" s="283" t="str">
        <f t="shared" ref="I64:I71" si="17">IF(OR(E64="",G64=""),"",IF(E64&gt;G64,"L",IF(G64&gt;E64,"V","E")))</f>
        <v/>
      </c>
      <c r="J64" s="284"/>
      <c r="K64" s="285">
        <f>IF(Global!E64="","",Global!E64)</f>
        <v>3</v>
      </c>
      <c r="L64" s="285">
        <f>IF(Global!G64="","",Global!G64)</f>
        <v>1</v>
      </c>
      <c r="M64" s="296" t="str">
        <f t="shared" si="1"/>
        <v>L</v>
      </c>
      <c r="N64" s="287">
        <f t="shared" ref="N64:N71" si="18">IF(M64="","",IF(AND(E64=K64,L64=G64),OCTPuntosPorMarcador,0)+IF(M64=I64,OCTPuntosPorGanador,0)+IF(E64-G64=K64-L64,OCTPuntosPorDiferencia,0))</f>
        <v>0</v>
      </c>
      <c r="O64" s="166"/>
      <c r="P64" s="166"/>
      <c r="Q64" s="166"/>
      <c r="R64" s="166"/>
      <c r="S64" s="166"/>
    </row>
    <row r="65" spans="1:19" s="158" customFormat="1" ht="30.95" customHeight="1" thickBot="1" x14ac:dyDescent="0.25">
      <c r="A65" s="276">
        <f>Global!A65</f>
        <v>44898</v>
      </c>
      <c r="B65" s="306">
        <f>Global!B65</f>
        <v>0.54166666666666663</v>
      </c>
      <c r="C65" s="289">
        <f>Global!C65</f>
        <v>50</v>
      </c>
      <c r="D65" s="292" t="str">
        <f>Global!D65</f>
        <v>Argentina</v>
      </c>
      <c r="E65" s="291"/>
      <c r="F65" s="292" t="s">
        <v>4</v>
      </c>
      <c r="G65" s="291"/>
      <c r="H65" s="315" t="str">
        <f>Global!H65</f>
        <v>Australia</v>
      </c>
      <c r="I65" s="283" t="str">
        <f t="shared" si="17"/>
        <v/>
      </c>
      <c r="J65" s="284"/>
      <c r="K65" s="285">
        <f>IF(Global!E65="","",Global!E65)</f>
        <v>2</v>
      </c>
      <c r="L65" s="285">
        <f>IF(Global!G65="","",Global!G65)</f>
        <v>1</v>
      </c>
      <c r="M65" s="296" t="str">
        <f t="shared" si="1"/>
        <v>L</v>
      </c>
      <c r="N65" s="287">
        <f t="shared" si="18"/>
        <v>0</v>
      </c>
      <c r="O65" s="166"/>
      <c r="P65" s="166"/>
      <c r="Q65" s="166"/>
      <c r="R65" s="166"/>
      <c r="S65" s="166"/>
    </row>
    <row r="66" spans="1:19" s="158" customFormat="1" ht="30.95" customHeight="1" thickBot="1" x14ac:dyDescent="0.25">
      <c r="A66" s="276">
        <f>Global!A66</f>
        <v>44899</v>
      </c>
      <c r="B66" s="306">
        <f>Global!B66</f>
        <v>0.375</v>
      </c>
      <c r="C66" s="289">
        <f>Global!C66</f>
        <v>51</v>
      </c>
      <c r="D66" s="292" t="str">
        <f>Global!D66</f>
        <v>Francia (France)</v>
      </c>
      <c r="E66" s="291"/>
      <c r="F66" s="292" t="s">
        <v>4</v>
      </c>
      <c r="G66" s="291"/>
      <c r="H66" s="315" t="str">
        <f>Global!H66</f>
        <v>Polonia (Poland)</v>
      </c>
      <c r="I66" s="283" t="str">
        <f t="shared" si="17"/>
        <v/>
      </c>
      <c r="J66" s="284"/>
      <c r="K66" s="285">
        <f>IF(Global!E66="","",Global!E66)</f>
        <v>3</v>
      </c>
      <c r="L66" s="285">
        <f>IF(Global!G66="","",Global!G66)</f>
        <v>1</v>
      </c>
      <c r="M66" s="296" t="str">
        <f t="shared" si="1"/>
        <v>L</v>
      </c>
      <c r="N66" s="287">
        <f t="shared" si="18"/>
        <v>0</v>
      </c>
      <c r="O66" s="166"/>
      <c r="P66" s="166"/>
      <c r="Q66" s="166"/>
      <c r="R66" s="166"/>
      <c r="S66" s="166"/>
    </row>
    <row r="67" spans="1:19" s="158" customFormat="1" ht="30.95" customHeight="1" thickBot="1" x14ac:dyDescent="0.25">
      <c r="A67" s="276">
        <f>Global!A67</f>
        <v>44899</v>
      </c>
      <c r="B67" s="306">
        <f>Global!B67</f>
        <v>0.54166666666666663</v>
      </c>
      <c r="C67" s="289">
        <f>Global!C67</f>
        <v>52</v>
      </c>
      <c r="D67" s="292" t="str">
        <f>Global!D67</f>
        <v>Inglaterra (England)</v>
      </c>
      <c r="E67" s="291"/>
      <c r="F67" s="292" t="s">
        <v>4</v>
      </c>
      <c r="G67" s="291"/>
      <c r="H67" s="315" t="str">
        <f>Global!H67</f>
        <v>Senegal</v>
      </c>
      <c r="I67" s="283" t="str">
        <f t="shared" si="17"/>
        <v/>
      </c>
      <c r="J67" s="284"/>
      <c r="K67" s="285">
        <f>IF(Global!E67="","",Global!E67)</f>
        <v>3</v>
      </c>
      <c r="L67" s="285">
        <f>IF(Global!G67="","",Global!G67)</f>
        <v>0</v>
      </c>
      <c r="M67" s="296" t="str">
        <f t="shared" si="1"/>
        <v>L</v>
      </c>
      <c r="N67" s="287">
        <f t="shared" si="18"/>
        <v>0</v>
      </c>
      <c r="O67" s="166"/>
      <c r="P67" s="166"/>
      <c r="Q67" s="166"/>
      <c r="R67" s="166"/>
      <c r="S67" s="166"/>
    </row>
    <row r="68" spans="1:19" s="158" customFormat="1" ht="30.95" customHeight="1" thickBot="1" x14ac:dyDescent="0.25">
      <c r="A68" s="276">
        <f>Global!A68</f>
        <v>44900</v>
      </c>
      <c r="B68" s="306">
        <f>Global!B68</f>
        <v>0.375</v>
      </c>
      <c r="C68" s="289">
        <f>Global!C68</f>
        <v>53</v>
      </c>
      <c r="D68" s="292" t="str">
        <f>Global!D68</f>
        <v>Japón (Japan)</v>
      </c>
      <c r="E68" s="291"/>
      <c r="F68" s="292" t="s">
        <v>4</v>
      </c>
      <c r="G68" s="291"/>
      <c r="H68" s="315" t="str">
        <f>Global!H68</f>
        <v>Croacia</v>
      </c>
      <c r="I68" s="283" t="str">
        <f t="shared" si="17"/>
        <v/>
      </c>
      <c r="J68" s="284"/>
      <c r="K68" s="285">
        <f>IF(Global!E68="","",Global!E68)</f>
        <v>1</v>
      </c>
      <c r="L68" s="285">
        <f>IF(Global!G68="","",Global!G68)</f>
        <v>1</v>
      </c>
      <c r="M68" s="296" t="str">
        <f t="shared" si="1"/>
        <v>E</v>
      </c>
      <c r="N68" s="287">
        <f t="shared" si="18"/>
        <v>1</v>
      </c>
      <c r="O68" s="166"/>
      <c r="P68" s="166"/>
      <c r="Q68" s="166"/>
      <c r="R68" s="166"/>
      <c r="S68" s="166"/>
    </row>
    <row r="69" spans="1:19" s="158" customFormat="1" ht="30.95" customHeight="1" thickBot="1" x14ac:dyDescent="0.25">
      <c r="A69" s="276">
        <f>Global!A69</f>
        <v>44900</v>
      </c>
      <c r="B69" s="306">
        <f>Global!B69</f>
        <v>0.54166666666666663</v>
      </c>
      <c r="C69" s="289">
        <f>Global!C69</f>
        <v>54</v>
      </c>
      <c r="D69" s="292" t="str">
        <f>Global!D69</f>
        <v>Brasil (Brazil)</v>
      </c>
      <c r="E69" s="291"/>
      <c r="F69" s="292" t="s">
        <v>4</v>
      </c>
      <c r="G69" s="291"/>
      <c r="H69" s="315" t="str">
        <f>Global!H69</f>
        <v>Corea del Sur (S. Korea)</v>
      </c>
      <c r="I69" s="283" t="str">
        <f t="shared" si="17"/>
        <v/>
      </c>
      <c r="J69" s="284"/>
      <c r="K69" s="285">
        <f>IF(Global!E69="","",Global!E69)</f>
        <v>4</v>
      </c>
      <c r="L69" s="285">
        <f>IF(Global!G69="","",Global!G69)</f>
        <v>1</v>
      </c>
      <c r="M69" s="296" t="str">
        <f t="shared" si="1"/>
        <v>L</v>
      </c>
      <c r="N69" s="287">
        <f t="shared" si="18"/>
        <v>0</v>
      </c>
      <c r="O69" s="166"/>
      <c r="P69" s="166"/>
      <c r="Q69" s="166"/>
      <c r="R69" s="166"/>
      <c r="S69" s="166"/>
    </row>
    <row r="70" spans="1:19" s="158" customFormat="1" ht="30.95" customHeight="1" thickBot="1" x14ac:dyDescent="0.25">
      <c r="A70" s="276">
        <f>Global!A70</f>
        <v>44901</v>
      </c>
      <c r="B70" s="306">
        <f>Global!B70</f>
        <v>0.375</v>
      </c>
      <c r="C70" s="289">
        <f>Global!C70</f>
        <v>55</v>
      </c>
      <c r="D70" s="292" t="str">
        <f>Global!D70</f>
        <v>Marruecos (Morocco)</v>
      </c>
      <c r="E70" s="291"/>
      <c r="F70" s="292" t="s">
        <v>4</v>
      </c>
      <c r="G70" s="291"/>
      <c r="H70" s="315" t="str">
        <f>Global!H70</f>
        <v>España (Spain)</v>
      </c>
      <c r="I70" s="283" t="str">
        <f t="shared" si="17"/>
        <v/>
      </c>
      <c r="J70" s="284"/>
      <c r="K70" s="285">
        <f>IF(Global!E70="","",Global!E70)</f>
        <v>0</v>
      </c>
      <c r="L70" s="285">
        <f>IF(Global!G70="","",Global!G70)</f>
        <v>0</v>
      </c>
      <c r="M70" s="296" t="str">
        <f t="shared" si="1"/>
        <v>E</v>
      </c>
      <c r="N70" s="287">
        <f t="shared" si="18"/>
        <v>2</v>
      </c>
      <c r="O70" s="166"/>
      <c r="P70" s="166"/>
      <c r="Q70" s="166"/>
      <c r="R70" s="166"/>
      <c r="S70" s="166"/>
    </row>
    <row r="71" spans="1:19" s="158" customFormat="1" ht="30.95" customHeight="1" thickBot="1" x14ac:dyDescent="0.25">
      <c r="A71" s="276">
        <f>Global!A71</f>
        <v>44901</v>
      </c>
      <c r="B71" s="306">
        <f>Global!B71</f>
        <v>0.54166666666666663</v>
      </c>
      <c r="C71" s="289">
        <f>Global!C71</f>
        <v>56</v>
      </c>
      <c r="D71" s="292" t="str">
        <f>Global!D71</f>
        <v>Portugal</v>
      </c>
      <c r="E71" s="291"/>
      <c r="F71" s="292" t="s">
        <v>4</v>
      </c>
      <c r="G71" s="291"/>
      <c r="H71" s="315" t="str">
        <f>Global!H71</f>
        <v>Suiza (Switzerland)</v>
      </c>
      <c r="I71" s="283" t="str">
        <f t="shared" si="17"/>
        <v/>
      </c>
      <c r="J71" s="284"/>
      <c r="K71" s="285">
        <f>IF(Global!E71="","",Global!E71)</f>
        <v>6</v>
      </c>
      <c r="L71" s="285">
        <f>IF(Global!G71="","",Global!G71)</f>
        <v>1</v>
      </c>
      <c r="M71" s="296" t="str">
        <f t="shared" si="1"/>
        <v>L</v>
      </c>
      <c r="N71" s="287">
        <f t="shared" si="18"/>
        <v>0</v>
      </c>
      <c r="O71" s="166"/>
      <c r="P71" s="166"/>
      <c r="Q71" s="166"/>
      <c r="R71" s="166"/>
      <c r="S71" s="166"/>
    </row>
    <row r="72" spans="1:19" s="158" customFormat="1" ht="17.25" customHeight="1" thickBot="1" x14ac:dyDescent="0.25">
      <c r="A72" s="297" t="str">
        <f>Global!A72</f>
        <v>CUARTOS DE FINAL (Quarterfinals)</v>
      </c>
      <c r="B72" s="312"/>
      <c r="C72" s="313"/>
      <c r="D72" s="298"/>
      <c r="E72" s="300"/>
      <c r="F72" s="298"/>
      <c r="G72" s="300"/>
      <c r="H72" s="298"/>
      <c r="I72" s="301"/>
      <c r="J72" s="117"/>
      <c r="K72" s="302"/>
      <c r="L72" s="302"/>
      <c r="M72" s="303" t="str">
        <f t="shared" ref="M72:M83" si="19">IF(OR(K72="",L72=""),"",IF(K72&gt;L72,"L",IF(L72&gt;K72,"V","E")))</f>
        <v/>
      </c>
      <c r="N72" s="304"/>
      <c r="O72" s="166"/>
      <c r="P72" s="166"/>
      <c r="Q72" s="166"/>
      <c r="R72" s="166"/>
      <c r="S72" s="166"/>
    </row>
    <row r="73" spans="1:19" s="158" customFormat="1" ht="30.95" customHeight="1" thickBot="1" x14ac:dyDescent="0.25">
      <c r="A73" s="276">
        <f>Global!A73</f>
        <v>44904</v>
      </c>
      <c r="B73" s="305">
        <f>Global!B73</f>
        <v>0.375</v>
      </c>
      <c r="C73" s="278">
        <f>Global!C73</f>
        <v>57</v>
      </c>
      <c r="D73" s="292" t="str">
        <f>Global!D73</f>
        <v>Croacia</v>
      </c>
      <c r="E73" s="280"/>
      <c r="F73" s="281" t="s">
        <v>4</v>
      </c>
      <c r="G73" s="280"/>
      <c r="H73" s="315" t="str">
        <f>Global!H73</f>
        <v>Brasil (Brazil)</v>
      </c>
      <c r="I73" s="283" t="str">
        <f>IF(OR(E73="",G73=""),"",IF(E73&gt;G73,"L",IF(G73&gt;E73,"V","E")))</f>
        <v/>
      </c>
      <c r="J73" s="284"/>
      <c r="K73" s="285">
        <f>IF(Global!E73="","",Global!E73)</f>
        <v>0</v>
      </c>
      <c r="L73" s="285">
        <f>IF(Global!G73="","",Global!G73)</f>
        <v>0</v>
      </c>
      <c r="M73" s="296" t="str">
        <f t="shared" si="19"/>
        <v>E</v>
      </c>
      <c r="N73" s="287">
        <f>IF(M73="","",IF(AND(E73=K73,L73=G73),CTOSPuntosPorMarcador,0)+IF(M73=I73,CTOSPuntosPorGanador,0)+IF(E73-G73=K73-L73,CTOSPuntosPorDiferencia,0))</f>
        <v>2</v>
      </c>
      <c r="O73" s="166"/>
      <c r="P73" s="166"/>
      <c r="Q73" s="166"/>
      <c r="R73" s="166"/>
      <c r="S73" s="166"/>
    </row>
    <row r="74" spans="1:19" s="158" customFormat="1" ht="30.95" customHeight="1" thickBot="1" x14ac:dyDescent="0.25">
      <c r="A74" s="276">
        <f>Global!A74</f>
        <v>44904</v>
      </c>
      <c r="B74" s="306">
        <f>Global!B74</f>
        <v>0.54166666666666663</v>
      </c>
      <c r="C74" s="289">
        <f>Global!C74</f>
        <v>58</v>
      </c>
      <c r="D74" s="292" t="str">
        <f>Global!D74</f>
        <v>Holanda (Holland)</v>
      </c>
      <c r="E74" s="291"/>
      <c r="F74" s="292" t="s">
        <v>4</v>
      </c>
      <c r="G74" s="280"/>
      <c r="H74" s="315" t="str">
        <f>Global!H74</f>
        <v>Argentina</v>
      </c>
      <c r="I74" s="283" t="str">
        <f>IF(OR(E74="",G74=""),"",IF(E74&gt;G74,"L",IF(G74&gt;E74,"V","E")))</f>
        <v/>
      </c>
      <c r="J74" s="284"/>
      <c r="K74" s="285">
        <f>IF(Global!E74="","",Global!E74)</f>
        <v>2</v>
      </c>
      <c r="L74" s="285">
        <f>IF(Global!G74="","",Global!G74)</f>
        <v>2</v>
      </c>
      <c r="M74" s="296" t="str">
        <f t="shared" si="19"/>
        <v>E</v>
      </c>
      <c r="N74" s="287">
        <f>IF(M74="","",IF(AND(E74=K74,L74=G74),CTOSPuntosPorMarcador,0)+IF(M74=I74,CTOSPuntosPorGanador,0)+IF(E74-G74=K74-L74,CTOSPuntosPorDiferencia,0))</f>
        <v>1</v>
      </c>
      <c r="O74" s="166"/>
      <c r="P74" s="166"/>
      <c r="Q74" s="166"/>
      <c r="R74" s="166"/>
      <c r="S74" s="166"/>
    </row>
    <row r="75" spans="1:19" s="158" customFormat="1" ht="30.95" customHeight="1" thickBot="1" x14ac:dyDescent="0.25">
      <c r="A75" s="276">
        <f>Global!A75</f>
        <v>44905</v>
      </c>
      <c r="B75" s="306">
        <f>Global!B75</f>
        <v>0.375</v>
      </c>
      <c r="C75" s="289">
        <f>Global!C75</f>
        <v>59</v>
      </c>
      <c r="D75" s="292" t="str">
        <f>Global!D75</f>
        <v>Marruecos (Morocco)</v>
      </c>
      <c r="E75" s="291"/>
      <c r="F75" s="292" t="s">
        <v>4</v>
      </c>
      <c r="G75" s="280"/>
      <c r="H75" s="315" t="str">
        <f>Global!H75</f>
        <v>Portugal</v>
      </c>
      <c r="I75" s="283" t="str">
        <f>IF(OR(E75="",G75=""),"",IF(E75&gt;G75,"L",IF(G75&gt;E75,"V","E")))</f>
        <v/>
      </c>
      <c r="J75" s="284"/>
      <c r="K75" s="285">
        <f>IF(Global!E75="","",Global!E75)</f>
        <v>1</v>
      </c>
      <c r="L75" s="285">
        <f>IF(Global!G75="","",Global!G75)</f>
        <v>0</v>
      </c>
      <c r="M75" s="296" t="str">
        <f t="shared" si="19"/>
        <v>L</v>
      </c>
      <c r="N75" s="287">
        <f>IF(M75="","",IF(AND(E75=K75,L75=G75),CTOSPuntosPorMarcador,0)+IF(M75=I75,CTOSPuntosPorGanador,0)+IF(E75-G75=K75-L75,CTOSPuntosPorDiferencia,0))</f>
        <v>0</v>
      </c>
      <c r="O75" s="166"/>
      <c r="P75" s="166"/>
      <c r="Q75" s="166"/>
      <c r="R75" s="166"/>
      <c r="S75" s="166"/>
    </row>
    <row r="76" spans="1:19" s="158" customFormat="1" ht="30.95" customHeight="1" thickBot="1" x14ac:dyDescent="0.25">
      <c r="A76" s="276">
        <f>Global!A76</f>
        <v>44905</v>
      </c>
      <c r="B76" s="306">
        <f>Global!B76</f>
        <v>0.54166666666666663</v>
      </c>
      <c r="C76" s="289">
        <f>Global!C76</f>
        <v>60</v>
      </c>
      <c r="D76" s="292" t="str">
        <f>Global!D76</f>
        <v>Francia (France)</v>
      </c>
      <c r="E76" s="291"/>
      <c r="F76" s="292" t="s">
        <v>4</v>
      </c>
      <c r="G76" s="280"/>
      <c r="H76" s="315" t="str">
        <f>Global!H76</f>
        <v>Inglaterra (England)</v>
      </c>
      <c r="I76" s="283" t="str">
        <f>IF(OR(E76="",G76=""),"",IF(E76&gt;G76,"L",IF(G76&gt;E76,"V","E")))</f>
        <v/>
      </c>
      <c r="J76" s="284"/>
      <c r="K76" s="285">
        <f>IF(Global!E76="","",Global!E76)</f>
        <v>2</v>
      </c>
      <c r="L76" s="285">
        <f>IF(Global!G76="","",Global!G76)</f>
        <v>1</v>
      </c>
      <c r="M76" s="296" t="str">
        <f t="shared" si="19"/>
        <v>L</v>
      </c>
      <c r="N76" s="287">
        <f>IF(M76="","",IF(AND(E76=K76,L76=G76),CTOSPuntosPorMarcador,0)+IF(M76=I76,CTOSPuntosPorGanador,0)+IF(E76-G76=K76-L76,CTOSPuntosPorDiferencia,0))</f>
        <v>0</v>
      </c>
      <c r="O76" s="166"/>
      <c r="P76" s="166"/>
      <c r="Q76" s="166"/>
      <c r="R76" s="166"/>
      <c r="S76" s="166"/>
    </row>
    <row r="77" spans="1:19" s="158" customFormat="1" ht="17.25" customHeight="1" thickBot="1" x14ac:dyDescent="0.25">
      <c r="A77" s="297" t="str">
        <f>Global!A77</f>
        <v>SEMIFINALES (Semifinals)</v>
      </c>
      <c r="B77" s="298"/>
      <c r="C77" s="299"/>
      <c r="D77" s="298"/>
      <c r="E77" s="300"/>
      <c r="F77" s="298"/>
      <c r="G77" s="300"/>
      <c r="H77" s="298"/>
      <c r="I77" s="301"/>
      <c r="J77" s="117"/>
      <c r="K77" s="302"/>
      <c r="L77" s="302"/>
      <c r="M77" s="303" t="str">
        <f t="shared" si="19"/>
        <v/>
      </c>
      <c r="N77" s="304"/>
      <c r="O77" s="166"/>
      <c r="P77" s="166"/>
      <c r="Q77" s="166"/>
      <c r="R77" s="166"/>
      <c r="S77" s="166"/>
    </row>
    <row r="78" spans="1:19" s="158" customFormat="1" ht="30.95" customHeight="1" thickBot="1" x14ac:dyDescent="0.25">
      <c r="A78" s="276">
        <f>Global!A78</f>
        <v>44908</v>
      </c>
      <c r="B78" s="305">
        <f>Global!B78</f>
        <v>0.54166666666666663</v>
      </c>
      <c r="C78" s="278">
        <f>Global!C78</f>
        <v>61</v>
      </c>
      <c r="D78" s="281" t="str">
        <f>Global!D78</f>
        <v>Croacia</v>
      </c>
      <c r="E78" s="280"/>
      <c r="F78" s="281" t="s">
        <v>4</v>
      </c>
      <c r="G78" s="280"/>
      <c r="H78" s="314" t="str">
        <f>Global!H78</f>
        <v>Argentina</v>
      </c>
      <c r="I78" s="283" t="str">
        <f>IF(OR(E78="",G78=""),"",IF(E78&gt;G78,"L",IF(G78&gt;E78,"V","E")))</f>
        <v/>
      </c>
      <c r="J78" s="284"/>
      <c r="K78" s="285">
        <f>IF(Global!E78="","",Global!E78)</f>
        <v>0</v>
      </c>
      <c r="L78" s="285">
        <f>IF(Global!G78="","",Global!G78)</f>
        <v>3</v>
      </c>
      <c r="M78" s="296" t="str">
        <f t="shared" si="19"/>
        <v>V</v>
      </c>
      <c r="N78" s="287">
        <f>IF(M78="","",IF(AND(E78=K78,L78=G78),SEMIPuntosPorMarcador,0)+IF(M78=I78,SEMIPuntosPorGanador,0)+IF(E78-G78=K78-L78,SEMIPuntosPorDiferencia,0))</f>
        <v>0</v>
      </c>
      <c r="O78" s="166"/>
      <c r="P78" s="166"/>
      <c r="Q78" s="166"/>
      <c r="R78" s="166"/>
      <c r="S78" s="166"/>
    </row>
    <row r="79" spans="1:19" s="158" customFormat="1" ht="30.95" customHeight="1" thickBot="1" x14ac:dyDescent="0.25">
      <c r="A79" s="276">
        <f>Global!A79</f>
        <v>44909</v>
      </c>
      <c r="B79" s="306">
        <f>Global!B79</f>
        <v>0.54166666666666663</v>
      </c>
      <c r="C79" s="289">
        <f>Global!C79</f>
        <v>62</v>
      </c>
      <c r="D79" s="292" t="str">
        <f>Global!D79</f>
        <v>Marruecos (Morocco)</v>
      </c>
      <c r="E79" s="291"/>
      <c r="F79" s="292" t="s">
        <v>4</v>
      </c>
      <c r="G79" s="291"/>
      <c r="H79" s="315" t="str">
        <f>Global!H79</f>
        <v>Francia (France)</v>
      </c>
      <c r="I79" s="283" t="str">
        <f>IF(OR(E79="",G79=""),"",IF(E79&gt;G79,"L",IF(G79&gt;E79,"V","E")))</f>
        <v/>
      </c>
      <c r="J79" s="284"/>
      <c r="K79" s="285">
        <f>IF(Global!E79="","",Global!E79)</f>
        <v>0</v>
      </c>
      <c r="L79" s="285">
        <f>IF(Global!G79="","",Global!G79)</f>
        <v>2</v>
      </c>
      <c r="M79" s="296" t="str">
        <f t="shared" si="19"/>
        <v>V</v>
      </c>
      <c r="N79" s="287">
        <f>IF(M79="","",IF(AND(E79=K79,L79=G79),SEMIPuntosPorMarcador,0)+IF(M79=I79,SEMIPuntosPorGanador,0)+IF(E79-G79=K79-L79,SEMIPuntosPorDiferencia,0))</f>
        <v>0</v>
      </c>
      <c r="O79" s="166"/>
      <c r="P79" s="166"/>
      <c r="Q79" s="166"/>
      <c r="R79" s="166"/>
      <c r="S79" s="166"/>
    </row>
    <row r="80" spans="1:19" s="158" customFormat="1" ht="17.25" customHeight="1" thickBot="1" x14ac:dyDescent="0.25">
      <c r="A80" s="297" t="str">
        <f>Global!A80</f>
        <v>TERCER PUESTO (Third Place)</v>
      </c>
      <c r="B80" s="312"/>
      <c r="C80" s="313"/>
      <c r="D80" s="298"/>
      <c r="E80" s="300"/>
      <c r="F80" s="298"/>
      <c r="G80" s="300"/>
      <c r="H80" s="298"/>
      <c r="I80" s="301"/>
      <c r="J80" s="117"/>
      <c r="K80" s="302"/>
      <c r="L80" s="302"/>
      <c r="M80" s="303" t="str">
        <f t="shared" si="19"/>
        <v/>
      </c>
      <c r="N80" s="304"/>
      <c r="O80" s="166"/>
      <c r="P80" s="166"/>
      <c r="Q80" s="166"/>
      <c r="R80" s="166"/>
      <c r="S80" s="166"/>
    </row>
    <row r="81" spans="1:19" s="158" customFormat="1" ht="30.95" customHeight="1" thickBot="1" x14ac:dyDescent="0.25">
      <c r="A81" s="276">
        <f>Global!A81</f>
        <v>44912</v>
      </c>
      <c r="B81" s="305">
        <f>Global!B81</f>
        <v>0.375</v>
      </c>
      <c r="C81" s="278">
        <f>Global!C81</f>
        <v>63</v>
      </c>
      <c r="D81" s="281" t="str">
        <f>Global!D81</f>
        <v>Croacia</v>
      </c>
      <c r="E81" s="280"/>
      <c r="F81" s="281" t="s">
        <v>4</v>
      </c>
      <c r="G81" s="280"/>
      <c r="H81" s="314" t="str">
        <f>Global!H81</f>
        <v>Marruecos (Morocco)</v>
      </c>
      <c r="I81" s="283" t="str">
        <f>IF(OR(E81="",G81=""),"",IF(E81&gt;G81,"L",IF(G81&gt;E81,"V","E")))</f>
        <v/>
      </c>
      <c r="J81" s="284"/>
      <c r="K81" s="285">
        <f>IF(Global!E81="","",Global!E81)</f>
        <v>2</v>
      </c>
      <c r="L81" s="285">
        <f>IF(Global!G81="","",Global!G81)</f>
        <v>1</v>
      </c>
      <c r="M81" s="296" t="str">
        <f t="shared" si="19"/>
        <v>L</v>
      </c>
      <c r="N81" s="287">
        <f>IF(M81="","",IF(AND(E81=K81,L81=G81),TERCPuntosPorMarcador,0)+IF(M81=I81,TERCPuntosPorGanador,0)+IF(E81-G81=K81-L81,TERCPuntosPorDiferencia,0))</f>
        <v>0</v>
      </c>
      <c r="O81" s="166"/>
      <c r="P81" s="166"/>
      <c r="Q81" s="166"/>
      <c r="R81" s="166"/>
      <c r="S81" s="166"/>
    </row>
    <row r="82" spans="1:19" s="158" customFormat="1" ht="17.25" customHeight="1" thickBot="1" x14ac:dyDescent="0.25">
      <c r="A82" s="297" t="str">
        <f>Global!A82</f>
        <v>FINAL</v>
      </c>
      <c r="B82" s="298"/>
      <c r="C82" s="299"/>
      <c r="D82" s="298"/>
      <c r="E82" s="300"/>
      <c r="F82" s="298"/>
      <c r="G82" s="300"/>
      <c r="H82" s="298"/>
      <c r="I82" s="301"/>
      <c r="J82" s="117"/>
      <c r="K82" s="302"/>
      <c r="L82" s="302"/>
      <c r="M82" s="303" t="str">
        <f t="shared" si="19"/>
        <v/>
      </c>
      <c r="N82" s="304"/>
      <c r="O82" s="166"/>
      <c r="P82" s="166"/>
      <c r="Q82" s="166"/>
      <c r="R82" s="166"/>
      <c r="S82" s="166"/>
    </row>
    <row r="83" spans="1:19" s="158" customFormat="1" ht="30.95" customHeight="1" thickBot="1" x14ac:dyDescent="0.25">
      <c r="A83" s="276">
        <f>Global!A83</f>
        <v>44913</v>
      </c>
      <c r="B83" s="316">
        <f>Global!B83</f>
        <v>0.375</v>
      </c>
      <c r="C83" s="317">
        <f>Global!C83</f>
        <v>64</v>
      </c>
      <c r="D83" s="318" t="str">
        <f>Global!D83</f>
        <v>Argentina</v>
      </c>
      <c r="E83" s="280"/>
      <c r="F83" s="318" t="s">
        <v>4</v>
      </c>
      <c r="G83" s="280"/>
      <c r="H83" s="319" t="str">
        <f>Global!H83</f>
        <v>Francia (France)</v>
      </c>
      <c r="I83" s="283" t="str">
        <f>IF(OR(E83="",G83=""),"",IF(E83&gt;G83,"L",IF(G83&gt;E83,"V","E")))</f>
        <v/>
      </c>
      <c r="J83" s="311"/>
      <c r="K83" s="320">
        <f>IF(Global!E83="","",Global!E83)</f>
        <v>2</v>
      </c>
      <c r="L83" s="320">
        <f>IF(Global!G83="","",Global!G83)</f>
        <v>2</v>
      </c>
      <c r="M83" s="286" t="str">
        <f t="shared" si="19"/>
        <v>E</v>
      </c>
      <c r="N83" s="287">
        <f>IF(M83="","",IF(AND(E83=K83,L83=G83),FINALPuntosPorMarcador,0)+IF(M83=I83,FINALPuntosPorGanador,0)+IF(E83-G83=K83-L83,FINALPuntosPorDiferencia,0))</f>
        <v>1</v>
      </c>
      <c r="O83" s="166"/>
      <c r="P83" s="166"/>
      <c r="Q83" s="166"/>
      <c r="R83" s="166"/>
      <c r="S83" s="166"/>
    </row>
    <row r="84" spans="1:19" ht="17.25" customHeight="1" x14ac:dyDescent="0.2">
      <c r="A84" s="262"/>
      <c r="B84" s="263"/>
      <c r="C84" s="264"/>
      <c r="D84" s="196"/>
      <c r="E84" s="192"/>
      <c r="F84" s="196"/>
      <c r="G84" s="192"/>
      <c r="H84" s="196"/>
      <c r="I84" s="195"/>
      <c r="J84" s="29"/>
      <c r="K84" s="198"/>
      <c r="L84" s="198"/>
      <c r="M84" s="265" t="s">
        <v>22</v>
      </c>
      <c r="N84" s="266">
        <f>SUM(N8:N83)</f>
        <v>23</v>
      </c>
      <c r="O84" s="161"/>
      <c r="P84" s="161"/>
      <c r="Q84" s="161"/>
      <c r="R84" s="161"/>
      <c r="S84" s="161"/>
    </row>
    <row r="85" spans="1:19" s="10" customFormat="1" ht="17.25" customHeight="1" x14ac:dyDescent="0.2">
      <c r="A85" s="87" t="str">
        <f>Global!A85</f>
        <v>FASE DE GRUPOS</v>
      </c>
      <c r="B85" s="88"/>
      <c r="C85" s="89"/>
      <c r="D85" s="90"/>
      <c r="E85" s="267"/>
      <c r="F85" s="90"/>
      <c r="G85" s="267"/>
      <c r="H85" s="92"/>
      <c r="I85" s="81"/>
      <c r="J85" s="30"/>
      <c r="K85" s="189"/>
      <c r="L85" s="189"/>
      <c r="M85" s="189"/>
      <c r="N85" s="189"/>
      <c r="O85" s="82"/>
      <c r="P85" s="82"/>
      <c r="Q85" s="82"/>
      <c r="R85" s="82"/>
      <c r="S85" s="82"/>
    </row>
    <row r="86" spans="1:19" ht="17.25" customHeight="1" x14ac:dyDescent="0.2">
      <c r="A86" s="83" t="str">
        <f>Global!A86</f>
        <v>Puntos por Marcador Atinado</v>
      </c>
      <c r="B86" s="83"/>
      <c r="C86" s="93"/>
      <c r="D86" s="83"/>
      <c r="E86" s="94">
        <f>Global!E86</f>
        <v>1</v>
      </c>
      <c r="F86" s="53"/>
      <c r="G86" s="268"/>
      <c r="H86" s="53"/>
      <c r="I86" s="57"/>
      <c r="J86" s="30"/>
      <c r="K86" s="167"/>
      <c r="L86" s="167"/>
      <c r="M86" s="167"/>
      <c r="N86" s="167"/>
      <c r="O86" s="167"/>
      <c r="P86" s="167"/>
      <c r="Q86" s="167"/>
      <c r="R86" s="167"/>
      <c r="S86" s="167"/>
    </row>
    <row r="87" spans="1:19" ht="17.25" customHeight="1" x14ac:dyDescent="0.2">
      <c r="A87" s="83" t="str">
        <f>Global!A87</f>
        <v>Puntos por Ganador/Empate Atinado</v>
      </c>
      <c r="B87" s="83"/>
      <c r="C87" s="93"/>
      <c r="D87" s="85"/>
      <c r="E87" s="94">
        <f>Global!E87</f>
        <v>1</v>
      </c>
      <c r="F87" s="53"/>
      <c r="G87" s="268"/>
      <c r="H87" s="53"/>
      <c r="I87" s="57"/>
      <c r="J87" s="30"/>
      <c r="K87" s="167"/>
      <c r="L87" s="167"/>
      <c r="M87" s="167"/>
      <c r="N87" s="167"/>
      <c r="O87" s="167"/>
      <c r="P87" s="167"/>
      <c r="Q87" s="167"/>
      <c r="R87" s="167"/>
      <c r="S87" s="167"/>
    </row>
    <row r="88" spans="1:19" ht="17.25" customHeight="1" x14ac:dyDescent="0.2">
      <c r="A88" s="83" t="str">
        <f>Global!A88</f>
        <v>Puntos por Ganador y Diferencia de Goles Atinado</v>
      </c>
      <c r="B88" s="84"/>
      <c r="C88" s="84"/>
      <c r="D88" s="85"/>
      <c r="E88" s="94">
        <f>Global!E88</f>
        <v>1</v>
      </c>
      <c r="F88" s="53"/>
      <c r="G88" s="268"/>
      <c r="H88" s="53"/>
      <c r="I88" s="57"/>
      <c r="J88" s="30"/>
      <c r="K88" s="167"/>
      <c r="L88" s="167"/>
      <c r="M88" s="167"/>
      <c r="N88" s="167"/>
      <c r="O88" s="167"/>
      <c r="P88" s="167"/>
      <c r="Q88" s="167"/>
      <c r="R88" s="167"/>
      <c r="S88" s="167"/>
    </row>
    <row r="89" spans="1:19" ht="17.25" customHeight="1" x14ac:dyDescent="0.2">
      <c r="A89" s="83"/>
      <c r="B89" s="84"/>
      <c r="C89" s="84"/>
      <c r="D89" s="85"/>
      <c r="E89" s="269"/>
      <c r="F89" s="53"/>
      <c r="G89" s="268"/>
      <c r="H89" s="53"/>
      <c r="I89" s="57"/>
      <c r="J89" s="30"/>
      <c r="K89" s="167"/>
      <c r="L89" s="167"/>
      <c r="M89" s="167"/>
      <c r="N89" s="167"/>
      <c r="O89" s="167"/>
      <c r="P89" s="167"/>
      <c r="Q89" s="167"/>
      <c r="R89" s="167"/>
      <c r="S89" s="167"/>
    </row>
    <row r="90" spans="1:19" ht="17.25" customHeight="1" x14ac:dyDescent="0.2">
      <c r="A90" s="87" t="str">
        <f>Global!A90</f>
        <v>OCTAVOS DE FINAL</v>
      </c>
      <c r="B90" s="55"/>
      <c r="C90" s="55"/>
      <c r="D90" s="53"/>
      <c r="E90" s="268"/>
      <c r="F90" s="53"/>
      <c r="G90" s="268"/>
      <c r="H90" s="53"/>
      <c r="I90" s="57"/>
      <c r="J90" s="30"/>
      <c r="K90" s="167"/>
      <c r="L90" s="167"/>
      <c r="M90" s="167"/>
      <c r="N90" s="167"/>
      <c r="O90" s="167"/>
      <c r="P90" s="167"/>
      <c r="Q90" s="167"/>
      <c r="R90" s="167"/>
      <c r="S90" s="167"/>
    </row>
    <row r="91" spans="1:19" ht="17.25" customHeight="1" x14ac:dyDescent="0.2">
      <c r="A91" s="83" t="str">
        <f>Global!A91</f>
        <v>Puntos por Marcador Atinado</v>
      </c>
      <c r="B91" s="83"/>
      <c r="C91" s="93"/>
      <c r="D91" s="83"/>
      <c r="E91" s="94">
        <f>Global!E91</f>
        <v>1</v>
      </c>
      <c r="F91" s="53"/>
      <c r="G91" s="268"/>
      <c r="H91" s="53"/>
      <c r="I91" s="57"/>
      <c r="J91" s="30"/>
      <c r="K91" s="167"/>
      <c r="L91" s="167"/>
      <c r="M91" s="167"/>
      <c r="N91" s="167"/>
      <c r="O91" s="167"/>
      <c r="P91" s="167"/>
      <c r="Q91" s="167"/>
      <c r="R91" s="167"/>
      <c r="S91" s="167"/>
    </row>
    <row r="92" spans="1:19" ht="17.25" customHeight="1" x14ac:dyDescent="0.2">
      <c r="A92" s="83" t="str">
        <f>Global!A92</f>
        <v>Puntos por Ganador/Empate Atinado</v>
      </c>
      <c r="B92" s="83"/>
      <c r="C92" s="93"/>
      <c r="D92" s="85"/>
      <c r="E92" s="94">
        <f>Global!E92</f>
        <v>3</v>
      </c>
      <c r="F92" s="53"/>
      <c r="G92" s="268"/>
      <c r="H92" s="53"/>
      <c r="I92" s="57"/>
      <c r="J92" s="30"/>
      <c r="K92" s="167"/>
      <c r="L92" s="167"/>
      <c r="M92" s="167"/>
      <c r="N92" s="167"/>
      <c r="O92" s="167"/>
      <c r="P92" s="167"/>
      <c r="Q92" s="167"/>
      <c r="R92" s="167"/>
      <c r="S92" s="167"/>
    </row>
    <row r="93" spans="1:19" ht="17.25" customHeight="1" x14ac:dyDescent="0.2">
      <c r="A93" s="83" t="str">
        <f>Global!A93</f>
        <v>Puntos por Ganador y Diferencia de Goles Atinado</v>
      </c>
      <c r="B93" s="84"/>
      <c r="C93" s="84"/>
      <c r="D93" s="85"/>
      <c r="E93" s="94">
        <f>Global!E93</f>
        <v>1</v>
      </c>
      <c r="F93" s="53"/>
      <c r="G93" s="268"/>
      <c r="H93" s="53"/>
      <c r="I93" s="57"/>
      <c r="J93" s="30"/>
      <c r="K93" s="167"/>
      <c r="L93" s="167"/>
      <c r="M93" s="167"/>
      <c r="N93" s="167"/>
      <c r="O93" s="167"/>
      <c r="P93" s="167"/>
      <c r="Q93" s="167"/>
      <c r="R93" s="167"/>
      <c r="S93" s="167"/>
    </row>
    <row r="94" spans="1:19" ht="17.25" customHeight="1" x14ac:dyDescent="0.2">
      <c r="A94" s="54"/>
      <c r="B94" s="55"/>
      <c r="C94" s="55"/>
      <c r="D94" s="53"/>
      <c r="E94" s="268"/>
      <c r="F94" s="53"/>
      <c r="G94" s="268"/>
      <c r="H94" s="53"/>
      <c r="I94" s="57"/>
      <c r="J94" s="30"/>
      <c r="K94" s="167"/>
      <c r="L94" s="167"/>
      <c r="M94" s="167"/>
      <c r="N94" s="167"/>
      <c r="O94" s="167"/>
      <c r="P94" s="167"/>
      <c r="Q94" s="167"/>
      <c r="R94" s="167"/>
      <c r="S94" s="167"/>
    </row>
    <row r="95" spans="1:19" ht="17.25" customHeight="1" x14ac:dyDescent="0.2">
      <c r="A95" s="87" t="str">
        <f>Global!A95</f>
        <v>CUARTOS DE FINAL</v>
      </c>
      <c r="B95" s="55"/>
      <c r="C95" s="55"/>
      <c r="D95" s="53"/>
      <c r="E95" s="268"/>
      <c r="F95" s="53"/>
      <c r="G95" s="268"/>
      <c r="H95" s="53"/>
      <c r="I95" s="57"/>
      <c r="J95" s="30"/>
      <c r="K95" s="167"/>
      <c r="L95" s="167"/>
      <c r="M95" s="167"/>
      <c r="N95" s="167"/>
      <c r="O95" s="167"/>
      <c r="P95" s="167"/>
      <c r="Q95" s="167"/>
      <c r="R95" s="167"/>
      <c r="S95" s="167"/>
    </row>
    <row r="96" spans="1:19" ht="17.25" customHeight="1" x14ac:dyDescent="0.2">
      <c r="A96" s="83" t="str">
        <f>Global!A96</f>
        <v>Puntos por Marcador Atinado</v>
      </c>
      <c r="B96" s="83"/>
      <c r="C96" s="93"/>
      <c r="D96" s="83"/>
      <c r="E96" s="94">
        <f>Global!E96</f>
        <v>1</v>
      </c>
      <c r="F96" s="53"/>
      <c r="G96" s="268"/>
      <c r="H96" s="53"/>
      <c r="I96" s="57"/>
      <c r="J96" s="30"/>
      <c r="K96" s="167"/>
      <c r="L96" s="167"/>
      <c r="M96" s="167"/>
      <c r="N96" s="167"/>
      <c r="O96" s="167"/>
      <c r="P96" s="167"/>
      <c r="Q96" s="167"/>
      <c r="R96" s="167"/>
      <c r="S96" s="167"/>
    </row>
    <row r="97" spans="1:19" ht="17.25" customHeight="1" x14ac:dyDescent="0.2">
      <c r="A97" s="83" t="str">
        <f>Global!A97</f>
        <v>Puntos por Ganador/Empate Atinado</v>
      </c>
      <c r="B97" s="83"/>
      <c r="C97" s="93"/>
      <c r="D97" s="85"/>
      <c r="E97" s="94">
        <f>Global!E97</f>
        <v>5</v>
      </c>
      <c r="F97" s="53"/>
      <c r="G97" s="268"/>
      <c r="H97" s="53"/>
      <c r="I97" s="57"/>
      <c r="J97" s="30"/>
      <c r="K97" s="167"/>
      <c r="L97" s="167"/>
      <c r="M97" s="167"/>
      <c r="N97" s="167"/>
      <c r="O97" s="167"/>
      <c r="P97" s="167"/>
      <c r="Q97" s="167"/>
      <c r="R97" s="167"/>
      <c r="S97" s="167"/>
    </row>
    <row r="98" spans="1:19" ht="17.25" customHeight="1" x14ac:dyDescent="0.2">
      <c r="A98" s="83" t="str">
        <f>Global!A98</f>
        <v>Puntos por Ganador y Diferencia de Goles Atinado</v>
      </c>
      <c r="B98" s="84"/>
      <c r="C98" s="84"/>
      <c r="D98" s="85"/>
      <c r="E98" s="94">
        <f>Global!E98</f>
        <v>1</v>
      </c>
      <c r="F98" s="53"/>
      <c r="G98" s="268"/>
      <c r="H98" s="53"/>
      <c r="I98" s="57"/>
      <c r="J98" s="30"/>
      <c r="K98" s="167"/>
      <c r="L98" s="167"/>
      <c r="M98" s="167"/>
      <c r="N98" s="167"/>
      <c r="O98" s="167"/>
      <c r="P98" s="167"/>
      <c r="Q98" s="167"/>
      <c r="R98" s="167"/>
      <c r="S98" s="167"/>
    </row>
    <row r="99" spans="1:19" ht="17.25" customHeight="1" x14ac:dyDescent="0.2">
      <c r="A99" s="54"/>
      <c r="B99" s="55"/>
      <c r="C99" s="55"/>
      <c r="D99" s="53"/>
      <c r="E99" s="268"/>
      <c r="F99" s="53"/>
      <c r="G99" s="268"/>
      <c r="H99" s="53"/>
      <c r="I99" s="57"/>
      <c r="J99" s="30"/>
      <c r="K99" s="167"/>
      <c r="L99" s="167"/>
      <c r="M99" s="167"/>
      <c r="N99" s="167"/>
      <c r="O99" s="167"/>
      <c r="P99" s="167"/>
      <c r="Q99" s="167"/>
      <c r="R99" s="167"/>
      <c r="S99" s="167"/>
    </row>
    <row r="100" spans="1:19" ht="17.25" customHeight="1" x14ac:dyDescent="0.2">
      <c r="A100" s="87" t="str">
        <f>Global!A100</f>
        <v>SEMIFINAL</v>
      </c>
      <c r="B100" s="55"/>
      <c r="C100" s="55"/>
      <c r="D100" s="53"/>
      <c r="E100" s="268"/>
      <c r="F100" s="53"/>
      <c r="G100" s="268"/>
      <c r="H100" s="53"/>
      <c r="I100" s="57"/>
      <c r="J100" s="30"/>
      <c r="K100" s="167"/>
      <c r="L100" s="167"/>
      <c r="M100" s="167"/>
      <c r="N100" s="167"/>
      <c r="O100" s="167"/>
      <c r="P100" s="167"/>
      <c r="Q100" s="167"/>
      <c r="R100" s="167"/>
      <c r="S100" s="167"/>
    </row>
    <row r="101" spans="1:19" ht="17.25" customHeight="1" x14ac:dyDescent="0.2">
      <c r="A101" s="83" t="str">
        <f>Global!A101</f>
        <v>Puntos por Marcador Atinado</v>
      </c>
      <c r="B101" s="83"/>
      <c r="C101" s="93"/>
      <c r="D101" s="83"/>
      <c r="E101" s="94">
        <f>Global!E101</f>
        <v>1</v>
      </c>
      <c r="F101" s="53"/>
      <c r="G101" s="268"/>
      <c r="H101" s="53"/>
      <c r="I101" s="57"/>
      <c r="J101" s="30"/>
      <c r="K101" s="167"/>
      <c r="L101" s="167"/>
      <c r="M101" s="167"/>
      <c r="N101" s="167"/>
      <c r="O101" s="167"/>
      <c r="P101" s="167"/>
      <c r="Q101" s="167"/>
      <c r="R101" s="167"/>
      <c r="S101" s="167"/>
    </row>
    <row r="102" spans="1:19" ht="17.25" customHeight="1" x14ac:dyDescent="0.2">
      <c r="A102" s="83" t="str">
        <f>Global!A102</f>
        <v>Puntos por Ganador/Empate Atinado</v>
      </c>
      <c r="B102" s="83"/>
      <c r="C102" s="93"/>
      <c r="D102" s="85"/>
      <c r="E102" s="94">
        <f>Global!E102</f>
        <v>7</v>
      </c>
      <c r="F102" s="53"/>
      <c r="G102" s="268"/>
      <c r="H102" s="53"/>
      <c r="I102" s="57"/>
      <c r="J102" s="30"/>
      <c r="K102" s="167"/>
      <c r="L102" s="167"/>
      <c r="M102" s="167"/>
      <c r="N102" s="167"/>
      <c r="O102" s="167"/>
      <c r="P102" s="167"/>
      <c r="Q102" s="167"/>
      <c r="R102" s="167"/>
      <c r="S102" s="167"/>
    </row>
    <row r="103" spans="1:19" ht="17.25" customHeight="1" x14ac:dyDescent="0.2">
      <c r="A103" s="83" t="str">
        <f>Global!A103</f>
        <v>Puntos por Ganador y Diferencia de Goles Atinado</v>
      </c>
      <c r="B103" s="84"/>
      <c r="C103" s="84"/>
      <c r="D103" s="85"/>
      <c r="E103" s="94">
        <f>Global!E103</f>
        <v>1</v>
      </c>
      <c r="F103" s="53"/>
      <c r="G103" s="268"/>
      <c r="H103" s="53"/>
      <c r="I103" s="57"/>
      <c r="J103" s="30"/>
      <c r="K103" s="167"/>
      <c r="L103" s="167"/>
      <c r="M103" s="167"/>
      <c r="N103" s="167"/>
      <c r="O103" s="167"/>
      <c r="P103" s="167"/>
      <c r="Q103" s="167"/>
      <c r="R103" s="167"/>
      <c r="S103" s="167"/>
    </row>
    <row r="104" spans="1:19" ht="17.25" customHeight="1" x14ac:dyDescent="0.2">
      <c r="A104" s="54"/>
      <c r="B104" s="55"/>
      <c r="C104" s="55"/>
      <c r="D104" s="53"/>
      <c r="E104" s="268"/>
      <c r="F104" s="53"/>
      <c r="G104" s="268"/>
      <c r="H104" s="53"/>
      <c r="I104" s="57"/>
      <c r="J104" s="30"/>
      <c r="K104" s="167"/>
      <c r="L104" s="167"/>
      <c r="M104" s="167"/>
      <c r="N104" s="167"/>
      <c r="O104" s="167"/>
      <c r="P104" s="167"/>
      <c r="Q104" s="167"/>
      <c r="R104" s="167"/>
      <c r="S104" s="167"/>
    </row>
    <row r="105" spans="1:19" ht="17.25" customHeight="1" x14ac:dyDescent="0.2">
      <c r="A105" s="87" t="str">
        <f>Global!A105</f>
        <v>TERCER LUGAR</v>
      </c>
      <c r="B105" s="55"/>
      <c r="C105" s="55"/>
      <c r="D105" s="53"/>
      <c r="E105" s="268"/>
      <c r="F105" s="53"/>
      <c r="G105" s="268"/>
      <c r="H105" s="53"/>
      <c r="I105" s="57"/>
      <c r="J105" s="30"/>
      <c r="K105" s="167"/>
      <c r="L105" s="167"/>
      <c r="M105" s="167"/>
      <c r="N105" s="167"/>
      <c r="O105" s="167"/>
      <c r="P105" s="167"/>
      <c r="Q105" s="167"/>
      <c r="R105" s="167"/>
      <c r="S105" s="167"/>
    </row>
    <row r="106" spans="1:19" ht="17.25" customHeight="1" x14ac:dyDescent="0.2">
      <c r="A106" s="83" t="str">
        <f>Global!A106</f>
        <v>Puntos por Marcador Atinado</v>
      </c>
      <c r="B106" s="83"/>
      <c r="C106" s="93"/>
      <c r="D106" s="83"/>
      <c r="E106" s="94">
        <f>Global!E106</f>
        <v>1</v>
      </c>
      <c r="F106" s="53"/>
      <c r="G106" s="268"/>
      <c r="H106" s="53"/>
      <c r="I106" s="57"/>
      <c r="J106" s="30"/>
      <c r="K106" s="167"/>
      <c r="L106" s="167"/>
      <c r="M106" s="167"/>
      <c r="N106" s="167"/>
      <c r="O106" s="167"/>
      <c r="P106" s="167"/>
      <c r="Q106" s="167"/>
      <c r="R106" s="167"/>
      <c r="S106" s="167"/>
    </row>
    <row r="107" spans="1:19" ht="17.25" customHeight="1" x14ac:dyDescent="0.2">
      <c r="A107" s="83" t="str">
        <f>Global!A107</f>
        <v>Puntos por Ganador/Empate Atinado</v>
      </c>
      <c r="B107" s="83"/>
      <c r="C107" s="93"/>
      <c r="D107" s="85"/>
      <c r="E107" s="94">
        <f>Global!E107</f>
        <v>8</v>
      </c>
      <c r="F107" s="53"/>
      <c r="G107" s="268"/>
      <c r="H107" s="53"/>
      <c r="I107" s="57"/>
      <c r="J107" s="30"/>
      <c r="K107" s="167"/>
      <c r="L107" s="167"/>
      <c r="M107" s="167"/>
      <c r="N107" s="167"/>
      <c r="O107" s="167"/>
      <c r="P107" s="167"/>
      <c r="Q107" s="167"/>
      <c r="R107" s="167"/>
      <c r="S107" s="167"/>
    </row>
    <row r="108" spans="1:19" ht="17.25" customHeight="1" x14ac:dyDescent="0.2">
      <c r="A108" s="83" t="str">
        <f>Global!A108</f>
        <v>Puntos por Ganador y Diferencia de Goles Atinado</v>
      </c>
      <c r="B108" s="84"/>
      <c r="C108" s="84"/>
      <c r="D108" s="85"/>
      <c r="E108" s="94">
        <f>Global!E108</f>
        <v>1</v>
      </c>
      <c r="F108" s="53"/>
      <c r="G108" s="268"/>
      <c r="H108" s="53"/>
      <c r="I108" s="57"/>
      <c r="J108" s="30"/>
      <c r="K108" s="167"/>
      <c r="L108" s="167"/>
      <c r="M108" s="167"/>
      <c r="N108" s="167"/>
      <c r="O108" s="167"/>
      <c r="P108" s="167"/>
      <c r="Q108" s="167"/>
      <c r="R108" s="167"/>
      <c r="S108" s="167"/>
    </row>
    <row r="109" spans="1:19" ht="17.25" customHeight="1" x14ac:dyDescent="0.2">
      <c r="A109" s="83"/>
      <c r="B109" s="84"/>
      <c r="C109" s="84"/>
      <c r="D109" s="85"/>
      <c r="E109" s="94"/>
      <c r="F109" s="53"/>
      <c r="G109" s="268"/>
      <c r="H109" s="53"/>
      <c r="I109" s="57"/>
      <c r="J109" s="30"/>
      <c r="K109" s="167"/>
      <c r="L109" s="167"/>
      <c r="M109" s="167"/>
      <c r="N109" s="167"/>
      <c r="O109" s="167"/>
      <c r="P109" s="167"/>
      <c r="Q109" s="167"/>
      <c r="R109" s="167"/>
      <c r="S109" s="167"/>
    </row>
    <row r="110" spans="1:19" ht="17.25" customHeight="1" x14ac:dyDescent="0.2">
      <c r="A110" s="87" t="str">
        <f>Global!A110</f>
        <v>FINAL</v>
      </c>
      <c r="B110" s="55"/>
      <c r="C110" s="55"/>
      <c r="D110" s="53"/>
      <c r="E110" s="268"/>
      <c r="F110" s="53"/>
      <c r="G110" s="268"/>
      <c r="H110" s="53"/>
      <c r="I110" s="57"/>
      <c r="J110" s="30"/>
      <c r="K110" s="167"/>
      <c r="L110" s="167"/>
      <c r="M110" s="167"/>
      <c r="N110" s="167"/>
      <c r="O110" s="167"/>
      <c r="P110" s="167"/>
      <c r="Q110" s="167"/>
      <c r="R110" s="167"/>
      <c r="S110" s="167"/>
    </row>
    <row r="111" spans="1:19" ht="17.25" customHeight="1" x14ac:dyDescent="0.2">
      <c r="A111" s="83" t="str">
        <f>Global!A111</f>
        <v>Puntos por Marcador Atinado</v>
      </c>
      <c r="B111" s="83"/>
      <c r="C111" s="93"/>
      <c r="D111" s="83"/>
      <c r="E111" s="94">
        <f>Global!E111</f>
        <v>1</v>
      </c>
      <c r="F111" s="53"/>
      <c r="G111" s="268"/>
      <c r="H111" s="53"/>
      <c r="I111" s="57"/>
      <c r="J111" s="30"/>
      <c r="K111" s="167"/>
      <c r="L111" s="167"/>
      <c r="M111" s="167"/>
      <c r="N111" s="167"/>
      <c r="O111" s="167"/>
      <c r="P111" s="167"/>
      <c r="Q111" s="167"/>
      <c r="R111" s="167"/>
      <c r="S111" s="167"/>
    </row>
    <row r="112" spans="1:19" ht="17.25" customHeight="1" x14ac:dyDescent="0.2">
      <c r="A112" s="83" t="str">
        <f>Global!A112</f>
        <v>Puntos por Ganador/Empate Atinado</v>
      </c>
      <c r="B112" s="83"/>
      <c r="C112" s="93"/>
      <c r="D112" s="85"/>
      <c r="E112" s="94">
        <f>Global!E112</f>
        <v>10</v>
      </c>
      <c r="F112" s="53"/>
      <c r="G112" s="268"/>
      <c r="H112" s="53"/>
      <c r="I112" s="57"/>
      <c r="J112" s="30"/>
      <c r="K112" s="167"/>
      <c r="L112" s="167"/>
      <c r="M112" s="167"/>
      <c r="N112" s="167"/>
      <c r="O112" s="167"/>
      <c r="P112" s="167"/>
      <c r="Q112" s="167"/>
      <c r="R112" s="167"/>
      <c r="S112" s="167"/>
    </row>
    <row r="113" spans="1:19" ht="17.25" customHeight="1" x14ac:dyDescent="0.2">
      <c r="A113" s="83" t="str">
        <f>Global!A113</f>
        <v>Puntos por Ganador y Diferencia de Goles Atinado</v>
      </c>
      <c r="B113" s="84"/>
      <c r="C113" s="84"/>
      <c r="D113" s="85"/>
      <c r="E113" s="94">
        <f>Global!E113</f>
        <v>1</v>
      </c>
      <c r="F113" s="53"/>
      <c r="G113" s="268"/>
      <c r="H113" s="53"/>
      <c r="I113" s="57"/>
      <c r="J113" s="30"/>
      <c r="K113" s="167"/>
      <c r="L113" s="167"/>
      <c r="M113" s="167"/>
      <c r="N113" s="167"/>
      <c r="O113" s="167"/>
      <c r="P113" s="167"/>
      <c r="Q113" s="167"/>
      <c r="R113" s="167"/>
      <c r="S113" s="167"/>
    </row>
    <row r="114" spans="1:19" ht="17.25" customHeight="1" x14ac:dyDescent="0.2">
      <c r="A114" s="54"/>
      <c r="B114" s="55"/>
      <c r="C114" s="55"/>
      <c r="D114" s="53"/>
      <c r="E114" s="268"/>
      <c r="F114" s="53"/>
      <c r="G114" s="268"/>
      <c r="H114" s="53"/>
      <c r="I114" s="57"/>
      <c r="J114" s="30"/>
      <c r="K114" s="167"/>
      <c r="L114" s="167"/>
      <c r="M114" s="167"/>
      <c r="N114" s="167"/>
      <c r="O114" s="167"/>
      <c r="P114" s="167"/>
      <c r="Q114" s="167"/>
      <c r="R114" s="167"/>
      <c r="S114" s="167"/>
    </row>
    <row r="115" spans="1:19" ht="17.25" customHeight="1" x14ac:dyDescent="0.2">
      <c r="A115" s="54"/>
      <c r="B115" s="55"/>
      <c r="C115" s="55"/>
      <c r="D115" s="53"/>
      <c r="E115" s="268"/>
      <c r="F115" s="53"/>
      <c r="G115" s="268"/>
      <c r="H115" s="53"/>
      <c r="I115" s="57"/>
      <c r="J115" s="30"/>
      <c r="K115" s="167"/>
      <c r="L115" s="167"/>
      <c r="M115" s="167"/>
      <c r="N115" s="167"/>
      <c r="O115" s="167"/>
      <c r="P115" s="167"/>
      <c r="Q115" s="167"/>
      <c r="R115" s="167"/>
      <c r="S115" s="167"/>
    </row>
    <row r="116" spans="1:19" ht="17.25" customHeight="1" x14ac:dyDescent="0.2">
      <c r="A116" s="54"/>
      <c r="B116" s="55"/>
      <c r="C116" s="55"/>
      <c r="D116" s="53"/>
      <c r="E116" s="268"/>
      <c r="F116" s="53"/>
      <c r="G116" s="268"/>
      <c r="H116" s="53"/>
      <c r="I116" s="57"/>
      <c r="J116" s="30"/>
      <c r="K116" s="167"/>
      <c r="L116" s="167"/>
      <c r="M116" s="167"/>
      <c r="N116" s="167"/>
      <c r="O116" s="167"/>
      <c r="P116" s="167"/>
      <c r="Q116" s="167"/>
      <c r="R116" s="167"/>
      <c r="S116" s="167"/>
    </row>
    <row r="117" spans="1:19" ht="17.25" customHeight="1" x14ac:dyDescent="0.2">
      <c r="A117" s="54"/>
      <c r="B117" s="55"/>
      <c r="C117" s="55"/>
      <c r="D117" s="53"/>
      <c r="E117" s="268"/>
      <c r="F117" s="53"/>
      <c r="G117" s="268"/>
      <c r="H117" s="53"/>
      <c r="I117" s="57"/>
      <c r="J117" s="30"/>
      <c r="K117" s="167"/>
      <c r="L117" s="167"/>
      <c r="M117" s="167"/>
      <c r="N117" s="167"/>
      <c r="O117" s="167"/>
      <c r="P117" s="167"/>
      <c r="Q117" s="167"/>
      <c r="R117" s="167"/>
      <c r="S117" s="167"/>
    </row>
    <row r="118" spans="1:19" ht="17.25" customHeight="1" x14ac:dyDescent="0.2">
      <c r="A118" s="54"/>
      <c r="B118" s="55"/>
      <c r="C118" s="55"/>
      <c r="D118" s="53"/>
      <c r="E118" s="268"/>
      <c r="F118" s="53"/>
      <c r="G118" s="268"/>
      <c r="H118" s="53"/>
      <c r="I118" s="57"/>
      <c r="J118" s="30"/>
      <c r="K118" s="167"/>
      <c r="L118" s="167"/>
      <c r="M118" s="167"/>
      <c r="N118" s="167"/>
      <c r="O118" s="167"/>
      <c r="P118" s="167"/>
      <c r="Q118" s="167"/>
      <c r="R118" s="167"/>
      <c r="S118" s="167"/>
    </row>
    <row r="119" spans="1:19" ht="17.25" customHeight="1" x14ac:dyDescent="0.2">
      <c r="A119" s="54"/>
      <c r="B119" s="55"/>
      <c r="C119" s="55"/>
      <c r="D119" s="53"/>
      <c r="E119" s="268"/>
      <c r="F119" s="53"/>
      <c r="G119" s="268"/>
      <c r="H119" s="53"/>
      <c r="I119" s="57"/>
      <c r="J119" s="30"/>
      <c r="K119" s="167"/>
      <c r="L119" s="167"/>
      <c r="M119" s="167"/>
      <c r="N119" s="167"/>
      <c r="O119" s="167"/>
      <c r="P119" s="167"/>
      <c r="Q119" s="167"/>
      <c r="R119" s="167"/>
      <c r="S119" s="167"/>
    </row>
    <row r="120" spans="1:19" ht="17.25" customHeight="1" x14ac:dyDescent="0.2">
      <c r="A120" s="54"/>
      <c r="B120" s="55"/>
      <c r="C120" s="55"/>
      <c r="D120" s="53"/>
      <c r="E120" s="268"/>
      <c r="F120" s="53"/>
      <c r="G120" s="268"/>
      <c r="H120" s="53"/>
      <c r="I120" s="57"/>
      <c r="J120" s="30"/>
      <c r="K120" s="167"/>
      <c r="L120" s="167"/>
      <c r="M120" s="167"/>
      <c r="N120" s="167"/>
      <c r="O120" s="167"/>
      <c r="P120" s="167"/>
      <c r="Q120" s="167"/>
      <c r="R120" s="167"/>
      <c r="S120" s="167"/>
    </row>
  </sheetData>
  <sheetProtection sheet="1" objects="1" scenarios="1"/>
  <mergeCells count="3">
    <mergeCell ref="A1:N1"/>
    <mergeCell ref="B3:D3"/>
    <mergeCell ref="B4:D4"/>
  </mergeCells>
  <dataValidations count="1">
    <dataValidation type="whole" allowBlank="1" showInputMessage="1" showErrorMessage="1" sqref="E3:E85 E114:E120 E89:E90 E94:E95 E99:E100 E104:E105 E110" xr:uid="{9D3F70FC-A473-4BE4-B17D-B0B238E6F6B9}">
      <formula1>0</formula1>
      <formula2>20</formula2>
    </dataValidation>
  </dataValidations>
  <hyperlinks>
    <hyperlink ref="A1:N1" location="Global!A1" display="Quiniela Mundial 2010" xr:uid="{01908FC4-130B-4EC1-A44B-895DEE107BBC}"/>
  </hyperlinks>
  <pageMargins left="0.7" right="0.7" top="0.75" bottom="0.75" header="0.3" footer="0.3"/>
  <pageSetup orientation="portrait"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sheetPr codeName="Sheet61"/>
  <dimension ref="A1:S120"/>
  <sheetViews>
    <sheetView workbookViewId="0">
      <selection activeCell="A2" sqref="A1:N1048576"/>
    </sheetView>
  </sheetViews>
  <sheetFormatPr defaultColWidth="9.140625" defaultRowHeight="17.25" customHeight="1" x14ac:dyDescent="0.2"/>
  <cols>
    <col min="1" max="1" width="12" style="270" customWidth="1"/>
    <col min="2" max="2" width="10.7109375" style="271" customWidth="1"/>
    <col min="3" max="3" width="6.85546875" style="271" bestFit="1" customWidth="1"/>
    <col min="4" max="4" width="12.42578125" style="157" customWidth="1"/>
    <col min="5" max="5" width="3.7109375" style="272" customWidth="1"/>
    <col min="6" max="6" width="5.42578125" style="157" customWidth="1"/>
    <col min="7" max="7" width="3.85546875" style="272" customWidth="1"/>
    <col min="8" max="8" width="13" style="157" customWidth="1"/>
    <col min="9" max="9" width="5.85546875" style="273" customWidth="1"/>
    <col min="10" max="10" width="3" style="10" customWidth="1"/>
    <col min="11" max="11" width="5" style="274" customWidth="1"/>
    <col min="12" max="12" width="5.28515625" style="274" customWidth="1"/>
    <col min="13" max="13" width="6.5703125" style="275" customWidth="1"/>
    <col min="14" max="14" width="7.7109375" style="10" bestFit="1" customWidth="1"/>
    <col min="15" max="16384" width="9.140625" style="157"/>
  </cols>
  <sheetData>
    <row r="1" spans="1:19" ht="26.25" customHeight="1" x14ac:dyDescent="0.35">
      <c r="A1" s="352" t="s">
        <v>82</v>
      </c>
      <c r="B1" s="352"/>
      <c r="C1" s="352"/>
      <c r="D1" s="352"/>
      <c r="E1" s="352"/>
      <c r="F1" s="352"/>
      <c r="G1" s="352"/>
      <c r="H1" s="352"/>
      <c r="I1" s="352"/>
      <c r="J1" s="352"/>
      <c r="K1" s="352"/>
      <c r="L1" s="352"/>
      <c r="M1" s="352"/>
      <c r="N1" s="352"/>
      <c r="O1" s="161"/>
      <c r="P1" s="161"/>
      <c r="Q1" s="161"/>
      <c r="R1" s="161"/>
      <c r="S1" s="161"/>
    </row>
    <row r="2" spans="1:19" ht="12.75" customHeight="1" x14ac:dyDescent="0.3">
      <c r="A2" s="28"/>
      <c r="B2" s="28"/>
      <c r="C2" s="28"/>
      <c r="D2" s="28"/>
      <c r="E2" s="1"/>
      <c r="F2" s="28"/>
      <c r="G2" s="1"/>
      <c r="H2" s="28"/>
      <c r="I2" s="28"/>
      <c r="J2" s="28"/>
      <c r="K2" s="33"/>
      <c r="L2" s="33"/>
      <c r="M2" s="28"/>
      <c r="N2" s="28"/>
      <c r="O2" s="161"/>
      <c r="P2" s="161"/>
      <c r="Q2" s="161"/>
      <c r="R2" s="161"/>
      <c r="S2" s="161"/>
    </row>
    <row r="3" spans="1:19" ht="17.25" customHeight="1" x14ac:dyDescent="0.2">
      <c r="A3" s="191" t="s">
        <v>17</v>
      </c>
      <c r="B3" s="353" t="s">
        <v>215</v>
      </c>
      <c r="C3" s="353"/>
      <c r="D3" s="353"/>
      <c r="E3" s="192"/>
      <c r="F3" s="193"/>
      <c r="G3" s="192"/>
      <c r="H3" s="194"/>
      <c r="I3" s="195"/>
      <c r="J3" s="29"/>
      <c r="K3" s="34"/>
      <c r="L3" s="34"/>
      <c r="M3" s="196"/>
      <c r="N3" s="29"/>
      <c r="O3" s="161"/>
      <c r="P3" s="161"/>
      <c r="Q3" s="161"/>
      <c r="R3" s="161"/>
      <c r="S3" s="161"/>
    </row>
    <row r="4" spans="1:19" ht="17.25" customHeight="1" thickBot="1" x14ac:dyDescent="0.25">
      <c r="A4" s="197" t="s">
        <v>18</v>
      </c>
      <c r="B4" s="354" t="s">
        <v>215</v>
      </c>
      <c r="C4" s="354"/>
      <c r="D4" s="354"/>
      <c r="E4" s="192"/>
      <c r="F4" s="196"/>
      <c r="G4" s="192"/>
      <c r="H4" s="196"/>
      <c r="I4" s="195"/>
      <c r="J4" s="29"/>
      <c r="K4" s="198"/>
      <c r="L4" s="198"/>
      <c r="M4" s="199"/>
      <c r="N4" s="29"/>
      <c r="O4" s="161"/>
      <c r="P4" s="161"/>
      <c r="Q4" s="161"/>
      <c r="R4" s="161"/>
      <c r="S4" s="161"/>
    </row>
    <row r="5" spans="1:19" ht="17.25" customHeight="1" thickBot="1" x14ac:dyDescent="0.25">
      <c r="A5" s="197"/>
      <c r="B5" s="200"/>
      <c r="C5" s="200"/>
      <c r="D5" s="201"/>
      <c r="E5" s="192"/>
      <c r="F5" s="196"/>
      <c r="G5" s="192"/>
      <c r="H5" s="196"/>
      <c r="I5" s="195"/>
      <c r="J5" s="29"/>
      <c r="K5" s="202" t="s">
        <v>19</v>
      </c>
      <c r="L5" s="203"/>
      <c r="M5" s="204"/>
      <c r="N5" s="29"/>
      <c r="O5" s="161"/>
      <c r="P5" s="161"/>
      <c r="Q5" s="161"/>
      <c r="R5" s="161"/>
      <c r="S5" s="161"/>
    </row>
    <row r="6" spans="1:19" s="168" customFormat="1" ht="34.5" customHeight="1" thickBot="1" x14ac:dyDescent="0.25">
      <c r="A6" s="205" t="s">
        <v>0</v>
      </c>
      <c r="B6" s="206" t="s">
        <v>1</v>
      </c>
      <c r="C6" s="206" t="s">
        <v>25</v>
      </c>
      <c r="D6" s="207" t="s">
        <v>2</v>
      </c>
      <c r="E6" s="208"/>
      <c r="F6" s="209" t="s">
        <v>20</v>
      </c>
      <c r="G6" s="208"/>
      <c r="H6" s="209" t="s">
        <v>3</v>
      </c>
      <c r="I6" s="209" t="s">
        <v>21</v>
      </c>
      <c r="J6" s="210"/>
      <c r="K6" s="211" t="s">
        <v>109</v>
      </c>
      <c r="L6" s="211" t="s">
        <v>112</v>
      </c>
      <c r="M6" s="212" t="s">
        <v>110</v>
      </c>
      <c r="N6" s="213" t="s">
        <v>111</v>
      </c>
      <c r="O6" s="165"/>
      <c r="P6" s="165"/>
      <c r="Q6" s="165"/>
      <c r="R6" s="165"/>
      <c r="S6" s="165"/>
    </row>
    <row r="7" spans="1:19" ht="17.25" customHeight="1" thickBot="1" x14ac:dyDescent="0.25">
      <c r="A7" s="214" t="str">
        <f>Global!A7</f>
        <v>GRUPO A (Group A)</v>
      </c>
      <c r="B7" s="215"/>
      <c r="C7" s="216"/>
      <c r="D7" s="215"/>
      <c r="E7" s="217"/>
      <c r="F7" s="215"/>
      <c r="G7" s="217"/>
      <c r="H7" s="215"/>
      <c r="I7" s="218"/>
      <c r="J7" s="77"/>
      <c r="K7" s="219"/>
      <c r="L7" s="219"/>
      <c r="M7" s="220"/>
      <c r="N7" s="221"/>
      <c r="O7" s="161"/>
      <c r="P7" s="161"/>
      <c r="Q7" s="161"/>
      <c r="R7" s="161"/>
      <c r="S7" s="161"/>
    </row>
    <row r="8" spans="1:19" s="158" customFormat="1" ht="30.95" customHeight="1" thickBot="1" x14ac:dyDescent="0.25">
      <c r="A8" s="276">
        <f>Global!A8</f>
        <v>44885</v>
      </c>
      <c r="B8" s="277">
        <f>Global!B8</f>
        <v>0.41666666666666669</v>
      </c>
      <c r="C8" s="278">
        <f>Global!C8</f>
        <v>1</v>
      </c>
      <c r="D8" s="279" t="str">
        <f>Global!D8</f>
        <v>Qatar</v>
      </c>
      <c r="E8" s="280"/>
      <c r="F8" s="281" t="s">
        <v>4</v>
      </c>
      <c r="G8" s="280"/>
      <c r="H8" s="282" t="str">
        <f>Global!H8</f>
        <v>Ecuador</v>
      </c>
      <c r="I8" s="283" t="str">
        <f t="shared" ref="I8:I13" si="0">IF(OR(E8="",G8=""),"",IF(E8&gt;G8,"L",IF(G8&gt;E8,"V","E")))</f>
        <v/>
      </c>
      <c r="J8" s="284"/>
      <c r="K8" s="285">
        <f>IF(Global!E8="","",Global!E8)</f>
        <v>0</v>
      </c>
      <c r="L8" s="285">
        <f>IF(Global!G8="","",Global!G8)</f>
        <v>2</v>
      </c>
      <c r="M8" s="286" t="str">
        <f t="shared" ref="M8:M71" si="1">IF(OR(K8="",L8=""),"",IF(K8&gt;L8,"L",IF(L8&gt;K8,"V","E")))</f>
        <v>V</v>
      </c>
      <c r="N8" s="287">
        <f t="shared" ref="N8:N13" si="2">IF(M8="","",IF(AND(E8=K8,L8=G8),GPOSPuntosPorMarcador,0)+IF(M8=I8,GPOSPuntosPorGanador,0)+IF(E8-G8=K8-L8,GPOSPuntosPorDiferencia,0))</f>
        <v>0</v>
      </c>
      <c r="O8" s="166"/>
      <c r="P8" s="166"/>
      <c r="Q8" s="166"/>
      <c r="R8" s="166"/>
      <c r="S8" s="166"/>
    </row>
    <row r="9" spans="1:19" s="158" customFormat="1" ht="30.95" customHeight="1" thickBot="1" x14ac:dyDescent="0.25">
      <c r="A9" s="276">
        <f>Global!A9</f>
        <v>44886</v>
      </c>
      <c r="B9" s="288">
        <f>Global!B9</f>
        <v>0.41666666666666669</v>
      </c>
      <c r="C9" s="289">
        <f>Global!C9</f>
        <v>2</v>
      </c>
      <c r="D9" s="290" t="str">
        <f>Global!D9</f>
        <v>Senegal</v>
      </c>
      <c r="E9" s="291"/>
      <c r="F9" s="292" t="s">
        <v>4</v>
      </c>
      <c r="G9" s="291"/>
      <c r="H9" s="293" t="str">
        <f>Global!H9</f>
        <v>Holanda (Holland)</v>
      </c>
      <c r="I9" s="283" t="str">
        <f t="shared" si="0"/>
        <v/>
      </c>
      <c r="J9" s="284"/>
      <c r="K9" s="285">
        <f>IF(Global!E9="","",Global!E9)</f>
        <v>0</v>
      </c>
      <c r="L9" s="285">
        <f>IF(Global!G9="","",Global!G9)</f>
        <v>2</v>
      </c>
      <c r="M9" s="294" t="str">
        <f t="shared" si="1"/>
        <v>V</v>
      </c>
      <c r="N9" s="287">
        <f t="shared" si="2"/>
        <v>0</v>
      </c>
      <c r="O9" s="166"/>
      <c r="P9" s="166"/>
      <c r="Q9" s="166"/>
      <c r="R9" s="166"/>
      <c r="S9" s="166"/>
    </row>
    <row r="10" spans="1:19" s="158" customFormat="1" ht="30.95" customHeight="1" thickBot="1" x14ac:dyDescent="0.25">
      <c r="A10" s="276">
        <f>Global!A10</f>
        <v>44890</v>
      </c>
      <c r="B10" s="288">
        <f>Global!B10</f>
        <v>0.29166666666666669</v>
      </c>
      <c r="C10" s="289">
        <f>Global!C10</f>
        <v>17</v>
      </c>
      <c r="D10" s="290" t="str">
        <f>Global!D10</f>
        <v>Qatar</v>
      </c>
      <c r="E10" s="291"/>
      <c r="F10" s="292" t="s">
        <v>4</v>
      </c>
      <c r="G10" s="291"/>
      <c r="H10" s="293" t="str">
        <f>Global!H10</f>
        <v>Senegal</v>
      </c>
      <c r="I10" s="283" t="str">
        <f t="shared" si="0"/>
        <v/>
      </c>
      <c r="J10" s="284"/>
      <c r="K10" s="285">
        <f>IF(Global!E10="","",Global!E10)</f>
        <v>1</v>
      </c>
      <c r="L10" s="285">
        <f>IF(Global!G10="","",Global!G10)</f>
        <v>3</v>
      </c>
      <c r="M10" s="295" t="str">
        <f t="shared" si="1"/>
        <v>V</v>
      </c>
      <c r="N10" s="287">
        <f t="shared" si="2"/>
        <v>0</v>
      </c>
      <c r="O10" s="166"/>
      <c r="P10" s="166"/>
      <c r="Q10" s="166"/>
      <c r="R10" s="166"/>
      <c r="S10" s="166"/>
    </row>
    <row r="11" spans="1:19" s="158" customFormat="1" ht="30.95" customHeight="1" thickBot="1" x14ac:dyDescent="0.25">
      <c r="A11" s="276">
        <f>Global!A11</f>
        <v>44890</v>
      </c>
      <c r="B11" s="288">
        <f>Global!B11</f>
        <v>0.41666666666666669</v>
      </c>
      <c r="C11" s="289">
        <f>Global!C11</f>
        <v>18</v>
      </c>
      <c r="D11" s="290" t="str">
        <f>Global!D11</f>
        <v>Holanda (Holland)</v>
      </c>
      <c r="E11" s="291"/>
      <c r="F11" s="292" t="s">
        <v>4</v>
      </c>
      <c r="G11" s="291"/>
      <c r="H11" s="293" t="str">
        <f>Global!H11</f>
        <v>Ecuador</v>
      </c>
      <c r="I11" s="283" t="str">
        <f t="shared" si="0"/>
        <v/>
      </c>
      <c r="J11" s="284"/>
      <c r="K11" s="285">
        <f>IF(Global!E11="","",Global!E11)</f>
        <v>1</v>
      </c>
      <c r="L11" s="285">
        <f>IF(Global!G11="","",Global!G11)</f>
        <v>1</v>
      </c>
      <c r="M11" s="296" t="str">
        <f t="shared" si="1"/>
        <v>E</v>
      </c>
      <c r="N11" s="287">
        <f t="shared" si="2"/>
        <v>1</v>
      </c>
      <c r="O11" s="166"/>
      <c r="P11" s="166"/>
      <c r="Q11" s="166"/>
      <c r="R11" s="166"/>
      <c r="S11" s="166"/>
    </row>
    <row r="12" spans="1:19" s="158" customFormat="1" ht="30.95" customHeight="1" thickBot="1" x14ac:dyDescent="0.25">
      <c r="A12" s="276">
        <f>Global!A12</f>
        <v>44894</v>
      </c>
      <c r="B12" s="288">
        <f>Global!B12</f>
        <v>0.375</v>
      </c>
      <c r="C12" s="289">
        <f>Global!C12</f>
        <v>33</v>
      </c>
      <c r="D12" s="290" t="str">
        <f>Global!D12</f>
        <v>Holanda (Holland)</v>
      </c>
      <c r="E12" s="291"/>
      <c r="F12" s="292" t="s">
        <v>4</v>
      </c>
      <c r="G12" s="291"/>
      <c r="H12" s="293" t="str">
        <f>Global!H12</f>
        <v>Qatar</v>
      </c>
      <c r="I12" s="283" t="str">
        <f t="shared" si="0"/>
        <v/>
      </c>
      <c r="J12" s="284"/>
      <c r="K12" s="285">
        <f>IF(Global!E12="","",Global!E12)</f>
        <v>2</v>
      </c>
      <c r="L12" s="285">
        <f>IF(Global!G12="","",Global!G12)</f>
        <v>0</v>
      </c>
      <c r="M12" s="296" t="str">
        <f t="shared" si="1"/>
        <v>L</v>
      </c>
      <c r="N12" s="287">
        <f t="shared" si="2"/>
        <v>0</v>
      </c>
      <c r="O12" s="166"/>
      <c r="P12" s="166"/>
      <c r="Q12" s="166"/>
      <c r="R12" s="166"/>
      <c r="S12" s="166"/>
    </row>
    <row r="13" spans="1:19" s="158" customFormat="1" ht="30.95" customHeight="1" thickBot="1" x14ac:dyDescent="0.25">
      <c r="A13" s="276">
        <f>Global!A13</f>
        <v>44894</v>
      </c>
      <c r="B13" s="288">
        <f>Global!B13</f>
        <v>0.375</v>
      </c>
      <c r="C13" s="289">
        <f>Global!C13</f>
        <v>34</v>
      </c>
      <c r="D13" s="290" t="str">
        <f>Global!D13</f>
        <v>Ecuador</v>
      </c>
      <c r="E13" s="291"/>
      <c r="F13" s="292" t="s">
        <v>4</v>
      </c>
      <c r="G13" s="291"/>
      <c r="H13" s="293" t="str">
        <f>Global!H13</f>
        <v>Senegal</v>
      </c>
      <c r="I13" s="283" t="str">
        <f t="shared" si="0"/>
        <v/>
      </c>
      <c r="J13" s="284"/>
      <c r="K13" s="285">
        <f>IF(Global!E13="","",Global!E13)</f>
        <v>1</v>
      </c>
      <c r="L13" s="285">
        <f>IF(Global!G13="","",Global!G13)</f>
        <v>2</v>
      </c>
      <c r="M13" s="296" t="str">
        <f t="shared" si="1"/>
        <v>V</v>
      </c>
      <c r="N13" s="287">
        <f t="shared" si="2"/>
        <v>0</v>
      </c>
      <c r="O13" s="166"/>
      <c r="P13" s="166"/>
      <c r="Q13" s="166"/>
      <c r="R13" s="166"/>
      <c r="S13" s="166"/>
    </row>
    <row r="14" spans="1:19" s="158" customFormat="1" ht="17.25" customHeight="1" thickBot="1" x14ac:dyDescent="0.25">
      <c r="A14" s="297" t="str">
        <f>Global!A14</f>
        <v>GRUPO B (Group B)</v>
      </c>
      <c r="B14" s="298"/>
      <c r="C14" s="299"/>
      <c r="D14" s="298"/>
      <c r="E14" s="300"/>
      <c r="F14" s="298"/>
      <c r="G14" s="300"/>
      <c r="H14" s="298"/>
      <c r="I14" s="301"/>
      <c r="J14" s="117"/>
      <c r="K14" s="302"/>
      <c r="L14" s="302"/>
      <c r="M14" s="303" t="str">
        <f t="shared" si="1"/>
        <v/>
      </c>
      <c r="N14" s="304"/>
      <c r="O14" s="166"/>
      <c r="P14" s="166"/>
      <c r="Q14" s="166"/>
      <c r="R14" s="166"/>
      <c r="S14" s="166"/>
    </row>
    <row r="15" spans="1:19" s="158" customFormat="1" ht="30.95" customHeight="1" thickBot="1" x14ac:dyDescent="0.25">
      <c r="A15" s="276">
        <f>Global!A15</f>
        <v>44886</v>
      </c>
      <c r="B15" s="305">
        <f>Global!B15</f>
        <v>0.29166666666666669</v>
      </c>
      <c r="C15" s="278">
        <f>Global!C15</f>
        <v>3</v>
      </c>
      <c r="D15" s="279" t="str">
        <f>Global!D15</f>
        <v>Inglaterra (England)</v>
      </c>
      <c r="E15" s="280"/>
      <c r="F15" s="281" t="s">
        <v>4</v>
      </c>
      <c r="G15" s="280"/>
      <c r="H15" s="282" t="str">
        <f>Global!H15</f>
        <v>Irán</v>
      </c>
      <c r="I15" s="283" t="str">
        <f t="shared" ref="I15:I20" si="3">IF(OR(E15="",G15=""),"",IF(E15&gt;G15,"L",IF(G15&gt;E15,"V","E")))</f>
        <v/>
      </c>
      <c r="J15" s="284"/>
      <c r="K15" s="285">
        <f>IF(Global!E15="","",Global!E15)</f>
        <v>6</v>
      </c>
      <c r="L15" s="285">
        <f>IF(Global!G15="","",Global!G15)</f>
        <v>2</v>
      </c>
      <c r="M15" s="296" t="str">
        <f t="shared" si="1"/>
        <v>L</v>
      </c>
      <c r="N15" s="287">
        <f t="shared" ref="N15:N20" si="4">IF(M15="","",IF(AND(E15=K15,L15=G15),GPOSPuntosPorMarcador,0)+IF(M15=I15,GPOSPuntosPorGanador,0)+IF(E15-G15=K15-L15,GPOSPuntosPorDiferencia,0))</f>
        <v>0</v>
      </c>
      <c r="O15" s="166"/>
      <c r="P15" s="166"/>
      <c r="Q15" s="166"/>
      <c r="R15" s="166"/>
      <c r="S15" s="166"/>
    </row>
    <row r="16" spans="1:19" s="158" customFormat="1" ht="30.95" customHeight="1" thickBot="1" x14ac:dyDescent="0.25">
      <c r="A16" s="276">
        <f>Global!A16</f>
        <v>44886</v>
      </c>
      <c r="B16" s="306">
        <f>Global!B16</f>
        <v>0.54166666666666663</v>
      </c>
      <c r="C16" s="289">
        <f>Global!C16</f>
        <v>4</v>
      </c>
      <c r="D16" s="290" t="str">
        <f>Global!D16</f>
        <v>Estados Unidos (USA)</v>
      </c>
      <c r="E16" s="291"/>
      <c r="F16" s="292" t="s">
        <v>4</v>
      </c>
      <c r="G16" s="291"/>
      <c r="H16" s="293" t="str">
        <f>Global!H16</f>
        <v>Gales (Wales)</v>
      </c>
      <c r="I16" s="283" t="str">
        <f t="shared" si="3"/>
        <v/>
      </c>
      <c r="J16" s="284"/>
      <c r="K16" s="285">
        <f>IF(Global!E16="","",Global!E16)</f>
        <v>1</v>
      </c>
      <c r="L16" s="285">
        <f>IF(Global!G16="","",Global!G16)</f>
        <v>1</v>
      </c>
      <c r="M16" s="296" t="str">
        <f t="shared" si="1"/>
        <v>E</v>
      </c>
      <c r="N16" s="287">
        <f t="shared" si="4"/>
        <v>1</v>
      </c>
      <c r="O16" s="166"/>
      <c r="P16" s="166"/>
      <c r="Q16" s="166"/>
      <c r="R16" s="166"/>
      <c r="S16" s="166"/>
    </row>
    <row r="17" spans="1:19" s="158" customFormat="1" ht="30.95" customHeight="1" thickBot="1" x14ac:dyDescent="0.25">
      <c r="A17" s="276">
        <f>Global!A17</f>
        <v>44890</v>
      </c>
      <c r="B17" s="306">
        <f>Global!B17</f>
        <v>0.54166666666666663</v>
      </c>
      <c r="C17" s="289">
        <f>Global!C17</f>
        <v>19</v>
      </c>
      <c r="D17" s="290" t="str">
        <f>Global!D17</f>
        <v>Inglaterra (England)</v>
      </c>
      <c r="E17" s="291"/>
      <c r="F17" s="292" t="s">
        <v>4</v>
      </c>
      <c r="G17" s="291"/>
      <c r="H17" s="293" t="str">
        <f>Global!H17</f>
        <v>Estados Unidos (USA)</v>
      </c>
      <c r="I17" s="283" t="str">
        <f t="shared" si="3"/>
        <v/>
      </c>
      <c r="J17" s="284"/>
      <c r="K17" s="285">
        <f>IF(Global!E17="","",Global!E17)</f>
        <v>0</v>
      </c>
      <c r="L17" s="285">
        <f>IF(Global!G17="","",Global!G17)</f>
        <v>0</v>
      </c>
      <c r="M17" s="296" t="str">
        <f t="shared" si="1"/>
        <v>E</v>
      </c>
      <c r="N17" s="287">
        <f t="shared" si="4"/>
        <v>2</v>
      </c>
      <c r="O17" s="166"/>
      <c r="P17" s="166"/>
      <c r="Q17" s="166"/>
      <c r="R17" s="166"/>
      <c r="S17" s="166"/>
    </row>
    <row r="18" spans="1:19" s="158" customFormat="1" ht="30.95" customHeight="1" thickBot="1" x14ac:dyDescent="0.25">
      <c r="A18" s="276">
        <f>Global!A18</f>
        <v>44890</v>
      </c>
      <c r="B18" s="306">
        <f>Global!B18</f>
        <v>0.16666666666666666</v>
      </c>
      <c r="C18" s="289">
        <f>Global!C18</f>
        <v>20</v>
      </c>
      <c r="D18" s="290" t="str">
        <f>Global!D18</f>
        <v>Gales (Wales)</v>
      </c>
      <c r="E18" s="291"/>
      <c r="F18" s="292" t="s">
        <v>4</v>
      </c>
      <c r="G18" s="291"/>
      <c r="H18" s="293" t="str">
        <f>Global!H18</f>
        <v>Irán</v>
      </c>
      <c r="I18" s="283" t="str">
        <f t="shared" si="3"/>
        <v/>
      </c>
      <c r="J18" s="284"/>
      <c r="K18" s="285">
        <f>IF(Global!E18="","",Global!E18)</f>
        <v>0</v>
      </c>
      <c r="L18" s="285">
        <f>IF(Global!G18="","",Global!G18)</f>
        <v>2</v>
      </c>
      <c r="M18" s="296" t="str">
        <f t="shared" si="1"/>
        <v>V</v>
      </c>
      <c r="N18" s="287">
        <f t="shared" si="4"/>
        <v>0</v>
      </c>
      <c r="O18" s="166"/>
      <c r="P18" s="166"/>
      <c r="Q18" s="166"/>
      <c r="R18" s="166"/>
      <c r="S18" s="166"/>
    </row>
    <row r="19" spans="1:19" s="158" customFormat="1" ht="30.95" customHeight="1" thickBot="1" x14ac:dyDescent="0.25">
      <c r="A19" s="276">
        <f>Global!A19</f>
        <v>44894</v>
      </c>
      <c r="B19" s="306">
        <f>Global!B19</f>
        <v>0.54166666666666663</v>
      </c>
      <c r="C19" s="289">
        <f>Global!C19</f>
        <v>35</v>
      </c>
      <c r="D19" s="290" t="str">
        <f>Global!D19</f>
        <v>Gales (Wales)</v>
      </c>
      <c r="E19" s="291"/>
      <c r="F19" s="292" t="s">
        <v>4</v>
      </c>
      <c r="G19" s="291"/>
      <c r="H19" s="293" t="str">
        <f>Global!H19</f>
        <v>Inglaterra (England)</v>
      </c>
      <c r="I19" s="283" t="str">
        <f t="shared" si="3"/>
        <v/>
      </c>
      <c r="J19" s="284"/>
      <c r="K19" s="285">
        <f>IF(Global!E19="","",Global!E19)</f>
        <v>0</v>
      </c>
      <c r="L19" s="285">
        <f>IF(Global!G19="","",Global!G19)</f>
        <v>3</v>
      </c>
      <c r="M19" s="296" t="str">
        <f t="shared" si="1"/>
        <v>V</v>
      </c>
      <c r="N19" s="287">
        <f t="shared" si="4"/>
        <v>0</v>
      </c>
      <c r="O19" s="166"/>
      <c r="P19" s="166"/>
      <c r="Q19" s="166"/>
      <c r="R19" s="166"/>
      <c r="S19" s="166"/>
    </row>
    <row r="20" spans="1:19" s="158" customFormat="1" ht="30.95" customHeight="1" thickBot="1" x14ac:dyDescent="0.25">
      <c r="A20" s="276">
        <f>Global!A20</f>
        <v>44894</v>
      </c>
      <c r="B20" s="306">
        <f>Global!B20</f>
        <v>0.54166666666666663</v>
      </c>
      <c r="C20" s="289">
        <f>Global!C20</f>
        <v>36</v>
      </c>
      <c r="D20" s="290" t="str">
        <f>Global!D20</f>
        <v>Irán</v>
      </c>
      <c r="E20" s="291"/>
      <c r="F20" s="292" t="s">
        <v>4</v>
      </c>
      <c r="G20" s="291"/>
      <c r="H20" s="293" t="str">
        <f>Global!H20</f>
        <v>Estados Unidos (USA)</v>
      </c>
      <c r="I20" s="283" t="str">
        <f t="shared" si="3"/>
        <v/>
      </c>
      <c r="J20" s="284"/>
      <c r="K20" s="285">
        <f>IF(Global!E20="","",Global!E20)</f>
        <v>0</v>
      </c>
      <c r="L20" s="285">
        <f>IF(Global!G20="","",Global!G20)</f>
        <v>1</v>
      </c>
      <c r="M20" s="296" t="str">
        <f t="shared" si="1"/>
        <v>V</v>
      </c>
      <c r="N20" s="287">
        <f t="shared" si="4"/>
        <v>0</v>
      </c>
      <c r="O20" s="166"/>
      <c r="P20" s="166"/>
      <c r="Q20" s="166"/>
      <c r="R20" s="166"/>
      <c r="S20" s="166"/>
    </row>
    <row r="21" spans="1:19" s="158" customFormat="1" ht="17.25" customHeight="1" thickBot="1" x14ac:dyDescent="0.25">
      <c r="A21" s="297" t="str">
        <f>Global!A21</f>
        <v>GRUPO C (Group C)</v>
      </c>
      <c r="B21" s="298"/>
      <c r="C21" s="299"/>
      <c r="D21" s="298"/>
      <c r="E21" s="300"/>
      <c r="F21" s="298"/>
      <c r="G21" s="300"/>
      <c r="H21" s="298"/>
      <c r="I21" s="301"/>
      <c r="J21" s="117"/>
      <c r="K21" s="302"/>
      <c r="L21" s="302"/>
      <c r="M21" s="303" t="str">
        <f t="shared" si="1"/>
        <v/>
      </c>
      <c r="N21" s="304"/>
      <c r="O21" s="166"/>
      <c r="P21" s="166"/>
      <c r="Q21" s="166"/>
      <c r="R21" s="166"/>
      <c r="S21" s="166"/>
    </row>
    <row r="22" spans="1:19" s="158" customFormat="1" ht="30.95" customHeight="1" thickBot="1" x14ac:dyDescent="0.25">
      <c r="A22" s="276">
        <f>Global!A22</f>
        <v>44887</v>
      </c>
      <c r="B22" s="305">
        <f>Global!B22</f>
        <v>0.16666666666666666</v>
      </c>
      <c r="C22" s="278">
        <f>Global!C22</f>
        <v>5</v>
      </c>
      <c r="D22" s="279" t="str">
        <f>Global!D22</f>
        <v>Argentina</v>
      </c>
      <c r="E22" s="280"/>
      <c r="F22" s="281" t="s">
        <v>4</v>
      </c>
      <c r="G22" s="280"/>
      <c r="H22" s="282" t="str">
        <f>Global!H22</f>
        <v>A. Saudita (Saudi A.)</v>
      </c>
      <c r="I22" s="283" t="str">
        <f t="shared" ref="I22:I27" si="5">IF(OR(E22="",G22=""),"",IF(E22&gt;G22,"L",IF(G22&gt;E22,"V","E")))</f>
        <v/>
      </c>
      <c r="J22" s="284"/>
      <c r="K22" s="285">
        <f>IF(Global!E22="","",Global!E22)</f>
        <v>1</v>
      </c>
      <c r="L22" s="285">
        <f>IF(Global!G22="","",Global!G22)</f>
        <v>2</v>
      </c>
      <c r="M22" s="296" t="str">
        <f t="shared" si="1"/>
        <v>V</v>
      </c>
      <c r="N22" s="287">
        <f t="shared" ref="N22:N27" si="6">IF(M22="","",IF(AND(E22=K22,L22=G22),GPOSPuntosPorMarcador,0)+IF(M22=I22,GPOSPuntosPorGanador,0)+IF(E22-G22=K22-L22,GPOSPuntosPorDiferencia,0))</f>
        <v>0</v>
      </c>
      <c r="O22" s="166"/>
      <c r="P22" s="166"/>
      <c r="Q22" s="166"/>
      <c r="R22" s="166"/>
      <c r="S22" s="166"/>
    </row>
    <row r="23" spans="1:19" s="158" customFormat="1" ht="30.95" customHeight="1" thickBot="1" x14ac:dyDescent="0.25">
      <c r="A23" s="276">
        <f>Global!A23</f>
        <v>44887</v>
      </c>
      <c r="B23" s="306">
        <f>Global!B23</f>
        <v>0.41666666666666669</v>
      </c>
      <c r="C23" s="289">
        <f>Global!C23</f>
        <v>6</v>
      </c>
      <c r="D23" s="290" t="str">
        <f>Global!D23</f>
        <v>México</v>
      </c>
      <c r="E23" s="291"/>
      <c r="F23" s="292" t="s">
        <v>4</v>
      </c>
      <c r="G23" s="291"/>
      <c r="H23" s="293" t="str">
        <f>Global!H23</f>
        <v>Polonia (Poland)</v>
      </c>
      <c r="I23" s="283" t="str">
        <f t="shared" si="5"/>
        <v/>
      </c>
      <c r="J23" s="284"/>
      <c r="K23" s="285">
        <f>IF(Global!E23="","",Global!E23)</f>
        <v>0</v>
      </c>
      <c r="L23" s="285">
        <f>IF(Global!G23="","",Global!G23)</f>
        <v>0</v>
      </c>
      <c r="M23" s="296" t="str">
        <f t="shared" si="1"/>
        <v>E</v>
      </c>
      <c r="N23" s="287">
        <f t="shared" si="6"/>
        <v>2</v>
      </c>
      <c r="O23" s="166"/>
      <c r="P23" s="166"/>
      <c r="Q23" s="166"/>
      <c r="R23" s="166"/>
      <c r="S23" s="166"/>
    </row>
    <row r="24" spans="1:19" s="158" customFormat="1" ht="30.95" customHeight="1" thickBot="1" x14ac:dyDescent="0.25">
      <c r="A24" s="276">
        <f>Global!A24</f>
        <v>44891</v>
      </c>
      <c r="B24" s="306">
        <f>Global!B24</f>
        <v>0.54166666666666663</v>
      </c>
      <c r="C24" s="289">
        <f>Global!C24</f>
        <v>22</v>
      </c>
      <c r="D24" s="290" t="str">
        <f>Global!D24</f>
        <v>Argentina</v>
      </c>
      <c r="E24" s="291"/>
      <c r="F24" s="292" t="s">
        <v>4</v>
      </c>
      <c r="G24" s="291"/>
      <c r="H24" s="293" t="str">
        <f>Global!H24</f>
        <v>México</v>
      </c>
      <c r="I24" s="283" t="str">
        <f t="shared" si="5"/>
        <v/>
      </c>
      <c r="J24" s="284"/>
      <c r="K24" s="285">
        <f>IF(Global!E24="","",Global!E24)</f>
        <v>2</v>
      </c>
      <c r="L24" s="285">
        <f>IF(Global!G24="","",Global!G24)</f>
        <v>0</v>
      </c>
      <c r="M24" s="296" t="str">
        <f t="shared" si="1"/>
        <v>L</v>
      </c>
      <c r="N24" s="287">
        <f t="shared" si="6"/>
        <v>0</v>
      </c>
      <c r="O24" s="166"/>
      <c r="P24" s="166"/>
      <c r="Q24" s="166"/>
      <c r="R24" s="166"/>
      <c r="S24" s="166"/>
    </row>
    <row r="25" spans="1:19" s="158" customFormat="1" ht="30.95" customHeight="1" thickBot="1" x14ac:dyDescent="0.25">
      <c r="A25" s="276">
        <f>Global!A25</f>
        <v>44891</v>
      </c>
      <c r="B25" s="306">
        <f>Global!B25</f>
        <v>0.29166666666666669</v>
      </c>
      <c r="C25" s="289">
        <f>Global!C25</f>
        <v>23</v>
      </c>
      <c r="D25" s="290" t="str">
        <f>Global!D25</f>
        <v>Polonia (Poland)</v>
      </c>
      <c r="E25" s="291"/>
      <c r="F25" s="292" t="s">
        <v>4</v>
      </c>
      <c r="G25" s="291"/>
      <c r="H25" s="293" t="str">
        <f>Global!H25</f>
        <v>A. Saudita (Saudi A.)</v>
      </c>
      <c r="I25" s="283" t="str">
        <f t="shared" si="5"/>
        <v/>
      </c>
      <c r="J25" s="284"/>
      <c r="K25" s="285">
        <f>IF(Global!E25="","",Global!E25)</f>
        <v>2</v>
      </c>
      <c r="L25" s="285">
        <f>IF(Global!G25="","",Global!G25)</f>
        <v>0</v>
      </c>
      <c r="M25" s="296" t="str">
        <f t="shared" si="1"/>
        <v>L</v>
      </c>
      <c r="N25" s="287">
        <f t="shared" si="6"/>
        <v>0</v>
      </c>
      <c r="O25" s="166"/>
      <c r="P25" s="166"/>
      <c r="Q25" s="166"/>
      <c r="R25" s="166"/>
      <c r="S25" s="166"/>
    </row>
    <row r="26" spans="1:19" s="158" customFormat="1" ht="30.95" customHeight="1" thickBot="1" x14ac:dyDescent="0.25">
      <c r="A26" s="276">
        <f>Global!A26</f>
        <v>44895</v>
      </c>
      <c r="B26" s="306">
        <f>Global!B26</f>
        <v>0.54166666666666663</v>
      </c>
      <c r="C26" s="289">
        <f>Global!C26</f>
        <v>37</v>
      </c>
      <c r="D26" s="290" t="str">
        <f>Global!D26</f>
        <v>Polonia (Poland)</v>
      </c>
      <c r="E26" s="291"/>
      <c r="F26" s="292" t="s">
        <v>4</v>
      </c>
      <c r="G26" s="291"/>
      <c r="H26" s="293" t="str">
        <f>Global!H26</f>
        <v>Argentina</v>
      </c>
      <c r="I26" s="283" t="str">
        <f t="shared" si="5"/>
        <v/>
      </c>
      <c r="J26" s="284"/>
      <c r="K26" s="285">
        <f>IF(Global!E26="","",Global!E26)</f>
        <v>0</v>
      </c>
      <c r="L26" s="285">
        <f>IF(Global!G26="","",Global!G26)</f>
        <v>2</v>
      </c>
      <c r="M26" s="296" t="str">
        <f t="shared" si="1"/>
        <v>V</v>
      </c>
      <c r="N26" s="287">
        <f t="shared" si="6"/>
        <v>0</v>
      </c>
      <c r="O26" s="166"/>
      <c r="P26" s="166"/>
      <c r="Q26" s="166"/>
      <c r="R26" s="166"/>
      <c r="S26" s="166"/>
    </row>
    <row r="27" spans="1:19" s="158" customFormat="1" ht="30.95" customHeight="1" thickBot="1" x14ac:dyDescent="0.25">
      <c r="A27" s="276">
        <f>Global!A27</f>
        <v>44895</v>
      </c>
      <c r="B27" s="306">
        <f>Global!B27</f>
        <v>0.54166666666666663</v>
      </c>
      <c r="C27" s="289">
        <f>Global!C27</f>
        <v>38</v>
      </c>
      <c r="D27" s="290" t="str">
        <f>Global!D27</f>
        <v>A. Saudita (Saudi A.)</v>
      </c>
      <c r="E27" s="291"/>
      <c r="F27" s="292" t="s">
        <v>4</v>
      </c>
      <c r="G27" s="291"/>
      <c r="H27" s="293" t="str">
        <f>Global!H27</f>
        <v>México</v>
      </c>
      <c r="I27" s="283" t="str">
        <f t="shared" si="5"/>
        <v/>
      </c>
      <c r="J27" s="284"/>
      <c r="K27" s="285">
        <f>IF(Global!E27="","",Global!E27)</f>
        <v>1</v>
      </c>
      <c r="L27" s="285">
        <f>IF(Global!G27="","",Global!G27)</f>
        <v>2</v>
      </c>
      <c r="M27" s="296" t="str">
        <f t="shared" si="1"/>
        <v>V</v>
      </c>
      <c r="N27" s="287">
        <f t="shared" si="6"/>
        <v>0</v>
      </c>
      <c r="O27" s="166"/>
      <c r="P27" s="166"/>
      <c r="Q27" s="166"/>
      <c r="R27" s="166"/>
      <c r="S27" s="166"/>
    </row>
    <row r="28" spans="1:19" s="158" customFormat="1" ht="17.25" customHeight="1" thickBot="1" x14ac:dyDescent="0.25">
      <c r="A28" s="297" t="str">
        <f>Global!A28</f>
        <v>GRUPO D (Group D )</v>
      </c>
      <c r="B28" s="298"/>
      <c r="C28" s="299"/>
      <c r="D28" s="298"/>
      <c r="E28" s="300"/>
      <c r="F28" s="298"/>
      <c r="G28" s="300"/>
      <c r="H28" s="298"/>
      <c r="I28" s="301"/>
      <c r="J28" s="117"/>
      <c r="K28" s="302"/>
      <c r="L28" s="302"/>
      <c r="M28" s="303" t="str">
        <f t="shared" si="1"/>
        <v/>
      </c>
      <c r="N28" s="304"/>
      <c r="O28" s="166"/>
      <c r="P28" s="166"/>
      <c r="Q28" s="166"/>
      <c r="R28" s="166"/>
      <c r="S28" s="166"/>
    </row>
    <row r="29" spans="1:19" s="158" customFormat="1" ht="30.95" customHeight="1" thickBot="1" x14ac:dyDescent="0.25">
      <c r="A29" s="276">
        <f>Global!A29</f>
        <v>44887</v>
      </c>
      <c r="B29" s="305">
        <f>Global!B29</f>
        <v>0.54166666666666663</v>
      </c>
      <c r="C29" s="278">
        <f>Global!C29</f>
        <v>7</v>
      </c>
      <c r="D29" s="279" t="str">
        <f>Global!D29</f>
        <v>Francia (France)</v>
      </c>
      <c r="E29" s="280"/>
      <c r="F29" s="281" t="s">
        <v>4</v>
      </c>
      <c r="G29" s="280"/>
      <c r="H29" s="282" t="str">
        <f>Global!H29</f>
        <v>Australia</v>
      </c>
      <c r="I29" s="283" t="str">
        <f t="shared" ref="I29:I34" si="7">IF(OR(E29="",G29=""),"",IF(E29&gt;G29,"L",IF(G29&gt;E29,"V","E")))</f>
        <v/>
      </c>
      <c r="J29" s="284"/>
      <c r="K29" s="285">
        <f>IF(Global!E29="","",Global!E29)</f>
        <v>4</v>
      </c>
      <c r="L29" s="285">
        <f>IF(Global!G29="","",Global!G29)</f>
        <v>1</v>
      </c>
      <c r="M29" s="296" t="str">
        <f t="shared" si="1"/>
        <v>L</v>
      </c>
      <c r="N29" s="287">
        <f t="shared" ref="N29:N34" si="8">IF(M29="","",IF(AND(E29=K29,L29=G29),GPOSPuntosPorMarcador,0)+IF(M29=I29,GPOSPuntosPorGanador,0)+IF(E29-G29=K29-L29,GPOSPuntosPorDiferencia,0))</f>
        <v>0</v>
      </c>
      <c r="O29" s="166"/>
      <c r="P29" s="166"/>
      <c r="Q29" s="166"/>
      <c r="R29" s="166"/>
      <c r="S29" s="166"/>
    </row>
    <row r="30" spans="1:19" s="158" customFormat="1" ht="30.95" customHeight="1" thickBot="1" x14ac:dyDescent="0.25">
      <c r="A30" s="276">
        <f>Global!A30</f>
        <v>44887</v>
      </c>
      <c r="B30" s="306">
        <f>Global!B30</f>
        <v>0.29166666666666669</v>
      </c>
      <c r="C30" s="289">
        <f>Global!C30</f>
        <v>8</v>
      </c>
      <c r="D30" s="290" t="str">
        <f>Global!D30</f>
        <v>Dinamarca (Denmark)</v>
      </c>
      <c r="E30" s="291"/>
      <c r="F30" s="292" t="s">
        <v>4</v>
      </c>
      <c r="G30" s="291"/>
      <c r="H30" s="293" t="str">
        <f>Global!H30</f>
        <v>Túnez (Tunisia)</v>
      </c>
      <c r="I30" s="283" t="str">
        <f t="shared" si="7"/>
        <v/>
      </c>
      <c r="J30" s="284"/>
      <c r="K30" s="285">
        <f>IF(Global!E30="","",Global!E30)</f>
        <v>0</v>
      </c>
      <c r="L30" s="285">
        <f>IF(Global!G30="","",Global!G30)</f>
        <v>0</v>
      </c>
      <c r="M30" s="296" t="str">
        <f t="shared" si="1"/>
        <v>E</v>
      </c>
      <c r="N30" s="287">
        <f t="shared" si="8"/>
        <v>2</v>
      </c>
      <c r="O30" s="166"/>
      <c r="P30" s="166"/>
      <c r="Q30" s="166"/>
      <c r="R30" s="166"/>
      <c r="S30" s="166"/>
    </row>
    <row r="31" spans="1:19" s="158" customFormat="1" ht="30.95" customHeight="1" thickBot="1" x14ac:dyDescent="0.25">
      <c r="A31" s="276">
        <f>Global!A31</f>
        <v>44891</v>
      </c>
      <c r="B31" s="306">
        <f>Global!B31</f>
        <v>0.41666666666666669</v>
      </c>
      <c r="C31" s="289">
        <f>Global!C31</f>
        <v>21</v>
      </c>
      <c r="D31" s="290" t="str">
        <f>Global!D31</f>
        <v>Francia (France)</v>
      </c>
      <c r="E31" s="291"/>
      <c r="F31" s="292" t="s">
        <v>4</v>
      </c>
      <c r="G31" s="291"/>
      <c r="H31" s="293" t="str">
        <f>Global!H31</f>
        <v>Dinamarca (Denmark)</v>
      </c>
      <c r="I31" s="283" t="str">
        <f t="shared" si="7"/>
        <v/>
      </c>
      <c r="J31" s="284"/>
      <c r="K31" s="285">
        <f>IF(Global!E31="","",Global!E31)</f>
        <v>2</v>
      </c>
      <c r="L31" s="285">
        <f>IF(Global!G31="","",Global!G31)</f>
        <v>1</v>
      </c>
      <c r="M31" s="296" t="str">
        <f t="shared" si="1"/>
        <v>L</v>
      </c>
      <c r="N31" s="287">
        <f t="shared" si="8"/>
        <v>0</v>
      </c>
      <c r="O31" s="166"/>
      <c r="P31" s="166"/>
      <c r="Q31" s="166"/>
      <c r="R31" s="166"/>
      <c r="S31" s="166"/>
    </row>
    <row r="32" spans="1:19" s="158" customFormat="1" ht="30.95" customHeight="1" thickBot="1" x14ac:dyDescent="0.25">
      <c r="A32" s="276">
        <f>Global!A32</f>
        <v>44891</v>
      </c>
      <c r="B32" s="306">
        <f>Global!B32</f>
        <v>0.16666666666666666</v>
      </c>
      <c r="C32" s="289">
        <f>Global!C32</f>
        <v>24</v>
      </c>
      <c r="D32" s="290" t="str">
        <f>Global!D32</f>
        <v>Túnez (Tunisia)</v>
      </c>
      <c r="E32" s="291"/>
      <c r="F32" s="292" t="s">
        <v>4</v>
      </c>
      <c r="G32" s="291"/>
      <c r="H32" s="293" t="str">
        <f>Global!H32</f>
        <v>Australia</v>
      </c>
      <c r="I32" s="283" t="str">
        <f t="shared" si="7"/>
        <v/>
      </c>
      <c r="J32" s="284"/>
      <c r="K32" s="285">
        <f>IF(Global!E32="","",Global!E32)</f>
        <v>0</v>
      </c>
      <c r="L32" s="285">
        <f>IF(Global!G32="","",Global!G32)</f>
        <v>1</v>
      </c>
      <c r="M32" s="296" t="str">
        <f t="shared" si="1"/>
        <v>V</v>
      </c>
      <c r="N32" s="287">
        <f t="shared" si="8"/>
        <v>0</v>
      </c>
      <c r="O32" s="166"/>
      <c r="P32" s="166"/>
      <c r="Q32" s="166"/>
      <c r="R32" s="166"/>
      <c r="S32" s="166"/>
    </row>
    <row r="33" spans="1:19" s="158" customFormat="1" ht="30.95" customHeight="1" thickBot="1" x14ac:dyDescent="0.25">
      <c r="A33" s="276">
        <f>Global!A33</f>
        <v>44895</v>
      </c>
      <c r="B33" s="306">
        <f>Global!B33</f>
        <v>0.375</v>
      </c>
      <c r="C33" s="289">
        <f>Global!C33</f>
        <v>39</v>
      </c>
      <c r="D33" s="290" t="str">
        <f>Global!D33</f>
        <v>Túnez (Tunisia)</v>
      </c>
      <c r="E33" s="291"/>
      <c r="F33" s="292" t="s">
        <v>4</v>
      </c>
      <c r="G33" s="291"/>
      <c r="H33" s="293" t="str">
        <f>Global!H33</f>
        <v>Francia (France)</v>
      </c>
      <c r="I33" s="283" t="str">
        <f t="shared" si="7"/>
        <v/>
      </c>
      <c r="J33" s="284"/>
      <c r="K33" s="285">
        <f>IF(Global!E33="","",Global!E33)</f>
        <v>1</v>
      </c>
      <c r="L33" s="285">
        <f>IF(Global!G33="","",Global!G33)</f>
        <v>0</v>
      </c>
      <c r="M33" s="296" t="str">
        <f t="shared" si="1"/>
        <v>L</v>
      </c>
      <c r="N33" s="287">
        <f t="shared" si="8"/>
        <v>0</v>
      </c>
      <c r="O33" s="166"/>
      <c r="P33" s="166"/>
      <c r="Q33" s="166"/>
      <c r="R33" s="166"/>
      <c r="S33" s="166"/>
    </row>
    <row r="34" spans="1:19" s="158" customFormat="1" ht="30.95" customHeight="1" thickBot="1" x14ac:dyDescent="0.25">
      <c r="A34" s="276">
        <f>Global!A34</f>
        <v>44895</v>
      </c>
      <c r="B34" s="306">
        <f>Global!B34</f>
        <v>0.375</v>
      </c>
      <c r="C34" s="289">
        <f>Global!C34</f>
        <v>40</v>
      </c>
      <c r="D34" s="290" t="str">
        <f>Global!D34</f>
        <v>Australia</v>
      </c>
      <c r="E34" s="291"/>
      <c r="F34" s="292" t="s">
        <v>4</v>
      </c>
      <c r="G34" s="291"/>
      <c r="H34" s="293" t="str">
        <f>Global!H34</f>
        <v>Dinamarca (Denmark)</v>
      </c>
      <c r="I34" s="283" t="str">
        <f t="shared" si="7"/>
        <v/>
      </c>
      <c r="J34" s="284"/>
      <c r="K34" s="285">
        <f>IF(Global!E34="","",Global!E34)</f>
        <v>1</v>
      </c>
      <c r="L34" s="285">
        <f>IF(Global!G34="","",Global!G34)</f>
        <v>0</v>
      </c>
      <c r="M34" s="296" t="str">
        <f t="shared" si="1"/>
        <v>L</v>
      </c>
      <c r="N34" s="287">
        <f t="shared" si="8"/>
        <v>0</v>
      </c>
      <c r="O34" s="166"/>
      <c r="P34" s="166"/>
      <c r="Q34" s="166"/>
      <c r="R34" s="166"/>
      <c r="S34" s="166"/>
    </row>
    <row r="35" spans="1:19" s="158" customFormat="1" ht="17.25" customHeight="1" thickBot="1" x14ac:dyDescent="0.25">
      <c r="A35" s="297" t="str">
        <f>Global!A35</f>
        <v>Grupo E  (Group  E)</v>
      </c>
      <c r="B35" s="298"/>
      <c r="C35" s="299"/>
      <c r="D35" s="298"/>
      <c r="E35" s="300"/>
      <c r="F35" s="298"/>
      <c r="G35" s="300"/>
      <c r="H35" s="298"/>
      <c r="I35" s="301"/>
      <c r="J35" s="117"/>
      <c r="K35" s="302"/>
      <c r="L35" s="302"/>
      <c r="M35" s="303" t="str">
        <f t="shared" si="1"/>
        <v/>
      </c>
      <c r="N35" s="304"/>
      <c r="O35" s="166"/>
      <c r="P35" s="166"/>
      <c r="Q35" s="166"/>
      <c r="R35" s="166"/>
      <c r="S35" s="166"/>
    </row>
    <row r="36" spans="1:19" s="158" customFormat="1" ht="30.95" customHeight="1" thickBot="1" x14ac:dyDescent="0.25">
      <c r="A36" s="276">
        <f>Global!A36</f>
        <v>44888</v>
      </c>
      <c r="B36" s="305">
        <f>Global!B36</f>
        <v>0.41666666666666669</v>
      </c>
      <c r="C36" s="278">
        <f>Global!C36</f>
        <v>9</v>
      </c>
      <c r="D36" s="279" t="str">
        <f>Global!D36</f>
        <v>España (Spain)</v>
      </c>
      <c r="E36" s="280"/>
      <c r="F36" s="281"/>
      <c r="G36" s="280"/>
      <c r="H36" s="282" t="str">
        <f>Global!H36</f>
        <v>Costa Rica</v>
      </c>
      <c r="I36" s="283" t="str">
        <f t="shared" ref="I36:I41" si="9">IF(OR(E36="",G36=""),"",IF(E36&gt;G36,"L",IF(G36&gt;E36,"V","E")))</f>
        <v/>
      </c>
      <c r="J36" s="284"/>
      <c r="K36" s="285">
        <f>IF(Global!E36="","",Global!E36)</f>
        <v>7</v>
      </c>
      <c r="L36" s="285">
        <f>IF(Global!G36="","",Global!G36)</f>
        <v>0</v>
      </c>
      <c r="M36" s="296" t="str">
        <f t="shared" si="1"/>
        <v>L</v>
      </c>
      <c r="N36" s="287">
        <f t="shared" ref="N36:N41" si="10">IF(M36="","",IF(AND(E36=K36,L36=G36),GPOSPuntosPorMarcador,0)+IF(M36=I36,GPOSPuntosPorGanador,0)+IF(E36-G36=K36-L36,GPOSPuntosPorDiferencia,0))</f>
        <v>0</v>
      </c>
      <c r="O36" s="166"/>
      <c r="P36" s="166"/>
      <c r="Q36" s="166"/>
      <c r="R36" s="166"/>
      <c r="S36" s="166"/>
    </row>
    <row r="37" spans="1:19" s="158" customFormat="1" ht="30.95" customHeight="1" thickBot="1" x14ac:dyDescent="0.25">
      <c r="A37" s="276">
        <f>Global!A37</f>
        <v>44888</v>
      </c>
      <c r="B37" s="306">
        <f>Global!B37</f>
        <v>0.29166666666666669</v>
      </c>
      <c r="C37" s="289">
        <f>Global!C37</f>
        <v>10</v>
      </c>
      <c r="D37" s="290" t="str">
        <f>Global!D37</f>
        <v>Alemania (Germany)</v>
      </c>
      <c r="E37" s="291"/>
      <c r="F37" s="292"/>
      <c r="G37" s="291"/>
      <c r="H37" s="293" t="str">
        <f>Global!H37</f>
        <v>Japón (Japan)</v>
      </c>
      <c r="I37" s="283" t="str">
        <f t="shared" si="9"/>
        <v/>
      </c>
      <c r="J37" s="284"/>
      <c r="K37" s="285">
        <f>IF(Global!E37="","",Global!E37)</f>
        <v>1</v>
      </c>
      <c r="L37" s="285">
        <f>IF(Global!G37="","",Global!G37)</f>
        <v>2</v>
      </c>
      <c r="M37" s="296" t="str">
        <f t="shared" si="1"/>
        <v>V</v>
      </c>
      <c r="N37" s="287">
        <f t="shared" si="10"/>
        <v>0</v>
      </c>
      <c r="O37" s="166"/>
      <c r="P37" s="166"/>
      <c r="Q37" s="166"/>
      <c r="R37" s="166"/>
      <c r="S37" s="166"/>
    </row>
    <row r="38" spans="1:19" s="158" customFormat="1" ht="30.95" customHeight="1" thickBot="1" x14ac:dyDescent="0.25">
      <c r="A38" s="276">
        <f>Global!A38</f>
        <v>44892</v>
      </c>
      <c r="B38" s="306">
        <f>Global!B38</f>
        <v>0.54166666666666663</v>
      </c>
      <c r="C38" s="289">
        <f>Global!C38</f>
        <v>25</v>
      </c>
      <c r="D38" s="290" t="str">
        <f>Global!D38</f>
        <v>España (Spain)</v>
      </c>
      <c r="E38" s="291"/>
      <c r="F38" s="292"/>
      <c r="G38" s="291"/>
      <c r="H38" s="293" t="str">
        <f>Global!H38</f>
        <v>Alemania (Germany)</v>
      </c>
      <c r="I38" s="283" t="str">
        <f t="shared" si="9"/>
        <v/>
      </c>
      <c r="J38" s="284"/>
      <c r="K38" s="285">
        <f>IF(Global!E38="","",Global!E38)</f>
        <v>1</v>
      </c>
      <c r="L38" s="285">
        <f>IF(Global!G38="","",Global!G38)</f>
        <v>1</v>
      </c>
      <c r="M38" s="296" t="str">
        <f t="shared" si="1"/>
        <v>E</v>
      </c>
      <c r="N38" s="287">
        <f t="shared" si="10"/>
        <v>1</v>
      </c>
      <c r="O38" s="166"/>
      <c r="P38" s="166"/>
      <c r="Q38" s="166"/>
      <c r="R38" s="166"/>
      <c r="S38" s="166"/>
    </row>
    <row r="39" spans="1:19" s="158" customFormat="1" ht="30.95" customHeight="1" thickBot="1" x14ac:dyDescent="0.25">
      <c r="A39" s="276">
        <f>Global!A39</f>
        <v>44892</v>
      </c>
      <c r="B39" s="306">
        <f>Global!B39</f>
        <v>0.16666666666666666</v>
      </c>
      <c r="C39" s="289">
        <f>Global!C39</f>
        <v>26</v>
      </c>
      <c r="D39" s="290" t="str">
        <f>Global!D39</f>
        <v>Japón (Japan)</v>
      </c>
      <c r="E39" s="280"/>
      <c r="F39" s="292"/>
      <c r="G39" s="280"/>
      <c r="H39" s="293" t="str">
        <f>Global!H39</f>
        <v>Costa Rica</v>
      </c>
      <c r="I39" s="283" t="str">
        <f t="shared" si="9"/>
        <v/>
      </c>
      <c r="J39" s="284"/>
      <c r="K39" s="285">
        <f>IF(Global!E39="","",Global!E39)</f>
        <v>0</v>
      </c>
      <c r="L39" s="285">
        <f>IF(Global!G39="","",Global!G39)</f>
        <v>1</v>
      </c>
      <c r="M39" s="296" t="str">
        <f t="shared" si="1"/>
        <v>V</v>
      </c>
      <c r="N39" s="287">
        <f t="shared" si="10"/>
        <v>0</v>
      </c>
      <c r="O39" s="166"/>
      <c r="P39" s="166"/>
      <c r="Q39" s="166"/>
      <c r="R39" s="166"/>
      <c r="S39" s="166"/>
    </row>
    <row r="40" spans="1:19" s="158" customFormat="1" ht="30.95" customHeight="1" thickBot="1" x14ac:dyDescent="0.25">
      <c r="A40" s="276">
        <f>Global!A40</f>
        <v>44896</v>
      </c>
      <c r="B40" s="306">
        <f>Global!B40</f>
        <v>0.54166666666666663</v>
      </c>
      <c r="C40" s="289">
        <f>Global!C40</f>
        <v>43</v>
      </c>
      <c r="D40" s="290" t="str">
        <f>Global!D40</f>
        <v>Japón (Japan)</v>
      </c>
      <c r="E40" s="307"/>
      <c r="F40" s="292"/>
      <c r="G40" s="307"/>
      <c r="H40" s="293" t="str">
        <f>Global!H40</f>
        <v>España (Spain)</v>
      </c>
      <c r="I40" s="283" t="str">
        <f t="shared" si="9"/>
        <v/>
      </c>
      <c r="J40" s="284"/>
      <c r="K40" s="285">
        <f>IF(Global!E40="","",Global!E40)</f>
        <v>2</v>
      </c>
      <c r="L40" s="285">
        <f>IF(Global!G40="","",Global!G40)</f>
        <v>1</v>
      </c>
      <c r="M40" s="296" t="str">
        <f t="shared" si="1"/>
        <v>L</v>
      </c>
      <c r="N40" s="287">
        <f t="shared" si="10"/>
        <v>0</v>
      </c>
      <c r="O40" s="166"/>
      <c r="P40" s="166"/>
      <c r="Q40" s="166"/>
      <c r="R40" s="166"/>
      <c r="S40" s="166"/>
    </row>
    <row r="41" spans="1:19" s="158" customFormat="1" ht="30.95" customHeight="1" thickBot="1" x14ac:dyDescent="0.25">
      <c r="A41" s="276">
        <f>Global!A41</f>
        <v>44896</v>
      </c>
      <c r="B41" s="306">
        <f>Global!B41</f>
        <v>0.54166666666666663</v>
      </c>
      <c r="C41" s="289">
        <f>Global!C41</f>
        <v>44</v>
      </c>
      <c r="D41" s="290" t="str">
        <f>Global!D41</f>
        <v>Costa Rica</v>
      </c>
      <c r="E41" s="280"/>
      <c r="F41" s="292"/>
      <c r="G41" s="280"/>
      <c r="H41" s="293" t="str">
        <f>Global!H41</f>
        <v>Alemania (Germany)</v>
      </c>
      <c r="I41" s="283" t="str">
        <f t="shared" si="9"/>
        <v/>
      </c>
      <c r="J41" s="284"/>
      <c r="K41" s="285">
        <f>IF(Global!E41="","",Global!E41)</f>
        <v>2</v>
      </c>
      <c r="L41" s="285">
        <f>IF(Global!G41="","",Global!G41)</f>
        <v>4</v>
      </c>
      <c r="M41" s="296" t="str">
        <f t="shared" si="1"/>
        <v>V</v>
      </c>
      <c r="N41" s="287">
        <f t="shared" si="10"/>
        <v>0</v>
      </c>
      <c r="O41" s="166"/>
      <c r="P41" s="166"/>
      <c r="Q41" s="166"/>
      <c r="R41" s="166"/>
      <c r="S41" s="166"/>
    </row>
    <row r="42" spans="1:19" s="158" customFormat="1" ht="17.25" customHeight="1" thickBot="1" x14ac:dyDescent="0.25">
      <c r="A42" s="297" t="str">
        <f>Global!A42</f>
        <v>GRUPO F (Group F )</v>
      </c>
      <c r="B42" s="298"/>
      <c r="C42" s="299"/>
      <c r="D42" s="298"/>
      <c r="E42" s="300"/>
      <c r="F42" s="298"/>
      <c r="G42" s="300"/>
      <c r="H42" s="298"/>
      <c r="I42" s="301"/>
      <c r="J42" s="117"/>
      <c r="K42" s="302"/>
      <c r="L42" s="302"/>
      <c r="M42" s="303" t="str">
        <f t="shared" si="1"/>
        <v/>
      </c>
      <c r="N42" s="304"/>
      <c r="O42" s="166"/>
      <c r="P42" s="166"/>
      <c r="Q42" s="166"/>
      <c r="R42" s="166"/>
      <c r="S42" s="166"/>
    </row>
    <row r="43" spans="1:19" s="158" customFormat="1" ht="30.95" customHeight="1" thickBot="1" x14ac:dyDescent="0.25">
      <c r="A43" s="276">
        <f>Global!A43</f>
        <v>44888</v>
      </c>
      <c r="B43" s="305">
        <f>Global!B43</f>
        <v>0.54166666666666663</v>
      </c>
      <c r="C43" s="278">
        <f>Global!C43</f>
        <v>11</v>
      </c>
      <c r="D43" s="279" t="str">
        <f>Global!D43</f>
        <v>Bélgica (Belgium)</v>
      </c>
      <c r="E43" s="280"/>
      <c r="F43" s="281" t="s">
        <v>4</v>
      </c>
      <c r="G43" s="280"/>
      <c r="H43" s="282" t="str">
        <f>Global!H43</f>
        <v>Canada</v>
      </c>
      <c r="I43" s="283" t="str">
        <f t="shared" ref="I43:I48" si="11">IF(OR(E43="",G43=""),"",IF(E43&gt;G43,"L",IF(G43&gt;E43,"V","E")))</f>
        <v/>
      </c>
      <c r="J43" s="284"/>
      <c r="K43" s="285">
        <f>IF(Global!E43="","",Global!E43)</f>
        <v>1</v>
      </c>
      <c r="L43" s="285">
        <f>IF(Global!G43="","",Global!G43)</f>
        <v>0</v>
      </c>
      <c r="M43" s="296" t="str">
        <f t="shared" si="1"/>
        <v>L</v>
      </c>
      <c r="N43" s="287">
        <f t="shared" ref="N43:N48" si="12">IF(M43="","",IF(AND(E43=K43,L43=G43),GPOSPuntosPorMarcador,0)+IF(M43=I43,GPOSPuntosPorGanador,0)+IF(E43-G43=K43-L43,GPOSPuntosPorDiferencia,0))</f>
        <v>0</v>
      </c>
      <c r="O43" s="166"/>
      <c r="P43" s="166"/>
      <c r="Q43" s="166"/>
      <c r="R43" s="166"/>
      <c r="S43" s="166"/>
    </row>
    <row r="44" spans="1:19" s="158" customFormat="1" ht="30.95" customHeight="1" thickBot="1" x14ac:dyDescent="0.25">
      <c r="A44" s="276">
        <f>Global!A44</f>
        <v>44888</v>
      </c>
      <c r="B44" s="306">
        <f>Global!B44</f>
        <v>0.16666666666666666</v>
      </c>
      <c r="C44" s="289">
        <f>Global!C44</f>
        <v>12</v>
      </c>
      <c r="D44" s="290" t="str">
        <f>Global!D44</f>
        <v>Marruecos (Morocco)</v>
      </c>
      <c r="E44" s="291"/>
      <c r="F44" s="292" t="s">
        <v>4</v>
      </c>
      <c r="G44" s="291"/>
      <c r="H44" s="293" t="str">
        <f>Global!H44</f>
        <v>Croacia</v>
      </c>
      <c r="I44" s="283" t="str">
        <f t="shared" si="11"/>
        <v/>
      </c>
      <c r="J44" s="284"/>
      <c r="K44" s="285">
        <f>IF(Global!E44="","",Global!E44)</f>
        <v>0</v>
      </c>
      <c r="L44" s="285">
        <f>IF(Global!G44="","",Global!G44)</f>
        <v>0</v>
      </c>
      <c r="M44" s="296" t="str">
        <f t="shared" si="1"/>
        <v>E</v>
      </c>
      <c r="N44" s="287">
        <f t="shared" si="12"/>
        <v>2</v>
      </c>
      <c r="O44" s="166"/>
      <c r="P44" s="166"/>
      <c r="Q44" s="166"/>
      <c r="R44" s="166"/>
      <c r="S44" s="166"/>
    </row>
    <row r="45" spans="1:19" s="158" customFormat="1" ht="30.95" customHeight="1" thickBot="1" x14ac:dyDescent="0.25">
      <c r="A45" s="276">
        <f>Global!A45</f>
        <v>44892</v>
      </c>
      <c r="B45" s="306">
        <f>Global!B45</f>
        <v>0.29166666666666669</v>
      </c>
      <c r="C45" s="289">
        <f>Global!C45</f>
        <v>27</v>
      </c>
      <c r="D45" s="290" t="str">
        <f>Global!D45</f>
        <v>Bélgica (Belgium)</v>
      </c>
      <c r="E45" s="291"/>
      <c r="F45" s="292" t="s">
        <v>4</v>
      </c>
      <c r="G45" s="291"/>
      <c r="H45" s="293" t="str">
        <f>Global!H45</f>
        <v>Marruecos (Morocco)</v>
      </c>
      <c r="I45" s="283" t="str">
        <f t="shared" si="11"/>
        <v/>
      </c>
      <c r="J45" s="284"/>
      <c r="K45" s="285">
        <f>IF(Global!E45="","",Global!E45)</f>
        <v>0</v>
      </c>
      <c r="L45" s="285">
        <f>IF(Global!G45="","",Global!G45)</f>
        <v>2</v>
      </c>
      <c r="M45" s="296" t="str">
        <f t="shared" si="1"/>
        <v>V</v>
      </c>
      <c r="N45" s="287">
        <f t="shared" si="12"/>
        <v>0</v>
      </c>
      <c r="O45" s="166"/>
      <c r="P45" s="166"/>
      <c r="Q45" s="166"/>
      <c r="R45" s="166"/>
      <c r="S45" s="166"/>
    </row>
    <row r="46" spans="1:19" s="158" customFormat="1" ht="30.95" customHeight="1" thickBot="1" x14ac:dyDescent="0.25">
      <c r="A46" s="276">
        <f>Global!A46</f>
        <v>44892</v>
      </c>
      <c r="B46" s="306">
        <f>Global!B46</f>
        <v>0.41666666666666669</v>
      </c>
      <c r="C46" s="289">
        <f>Global!C46</f>
        <v>28</v>
      </c>
      <c r="D46" s="290" t="str">
        <f>Global!D46</f>
        <v>Croacia</v>
      </c>
      <c r="E46" s="291"/>
      <c r="F46" s="292" t="s">
        <v>4</v>
      </c>
      <c r="G46" s="291"/>
      <c r="H46" s="293" t="str">
        <f>Global!H46</f>
        <v>Canada</v>
      </c>
      <c r="I46" s="283" t="str">
        <f t="shared" si="11"/>
        <v/>
      </c>
      <c r="J46" s="284"/>
      <c r="K46" s="285">
        <f>IF(Global!E46="","",Global!E46)</f>
        <v>4</v>
      </c>
      <c r="L46" s="285">
        <f>IF(Global!G46="","",Global!G46)</f>
        <v>1</v>
      </c>
      <c r="M46" s="296" t="str">
        <f t="shared" si="1"/>
        <v>L</v>
      </c>
      <c r="N46" s="287">
        <f t="shared" si="12"/>
        <v>0</v>
      </c>
      <c r="O46" s="166"/>
      <c r="P46" s="166"/>
      <c r="Q46" s="166"/>
      <c r="R46" s="166"/>
      <c r="S46" s="166"/>
    </row>
    <row r="47" spans="1:19" s="158" customFormat="1" ht="30.95" customHeight="1" thickBot="1" x14ac:dyDescent="0.25">
      <c r="A47" s="276">
        <f>Global!A47</f>
        <v>44896</v>
      </c>
      <c r="B47" s="306">
        <f>Global!B47</f>
        <v>0.375</v>
      </c>
      <c r="C47" s="289">
        <f>Global!C47</f>
        <v>41</v>
      </c>
      <c r="D47" s="290" t="str">
        <f>Global!D47</f>
        <v>Croacia</v>
      </c>
      <c r="E47" s="291"/>
      <c r="F47" s="292" t="s">
        <v>4</v>
      </c>
      <c r="G47" s="291"/>
      <c r="H47" s="293" t="str">
        <f>Global!H47</f>
        <v>Bélgica (Belgium)</v>
      </c>
      <c r="I47" s="283" t="str">
        <f t="shared" si="11"/>
        <v/>
      </c>
      <c r="J47" s="284"/>
      <c r="K47" s="285">
        <f>IF(Global!E47="","",Global!E47)</f>
        <v>0</v>
      </c>
      <c r="L47" s="285">
        <f>IF(Global!G47="","",Global!G47)</f>
        <v>0</v>
      </c>
      <c r="M47" s="296" t="str">
        <f t="shared" si="1"/>
        <v>E</v>
      </c>
      <c r="N47" s="287">
        <f t="shared" si="12"/>
        <v>2</v>
      </c>
      <c r="O47" s="166"/>
      <c r="P47" s="166"/>
      <c r="Q47" s="166"/>
      <c r="R47" s="166"/>
      <c r="S47" s="166"/>
    </row>
    <row r="48" spans="1:19" s="158" customFormat="1" ht="30.95" customHeight="1" thickBot="1" x14ac:dyDescent="0.25">
      <c r="A48" s="276">
        <f>Global!A48</f>
        <v>44896</v>
      </c>
      <c r="B48" s="306">
        <f>Global!B48</f>
        <v>0.375</v>
      </c>
      <c r="C48" s="289">
        <f>Global!C48</f>
        <v>42</v>
      </c>
      <c r="D48" s="308" t="str">
        <f>Global!D48</f>
        <v>Canada</v>
      </c>
      <c r="E48" s="291"/>
      <c r="F48" s="309" t="s">
        <v>4</v>
      </c>
      <c r="G48" s="291"/>
      <c r="H48" s="310" t="str">
        <f>Global!H48</f>
        <v>Marruecos (Morocco)</v>
      </c>
      <c r="I48" s="283" t="str">
        <f t="shared" si="11"/>
        <v/>
      </c>
      <c r="J48" s="311"/>
      <c r="K48" s="285">
        <f>IF(Global!E48="","",Global!E48)</f>
        <v>1</v>
      </c>
      <c r="L48" s="285">
        <f>IF(Global!G48="","",Global!G48)</f>
        <v>2</v>
      </c>
      <c r="M48" s="286" t="str">
        <f t="shared" si="1"/>
        <v>V</v>
      </c>
      <c r="N48" s="287">
        <f t="shared" si="12"/>
        <v>0</v>
      </c>
      <c r="O48" s="166"/>
      <c r="P48" s="166"/>
      <c r="Q48" s="166"/>
      <c r="R48" s="166"/>
      <c r="S48" s="166"/>
    </row>
    <row r="49" spans="1:19" s="158" customFormat="1" ht="17.25" customHeight="1" thickBot="1" x14ac:dyDescent="0.25">
      <c r="A49" s="297" t="str">
        <f>Global!A49</f>
        <v>GRUPO G (Group  G)</v>
      </c>
      <c r="B49" s="298"/>
      <c r="C49" s="299"/>
      <c r="D49" s="298"/>
      <c r="E49" s="300"/>
      <c r="F49" s="298"/>
      <c r="G49" s="300"/>
      <c r="H49" s="298"/>
      <c r="I49" s="301"/>
      <c r="J49" s="117"/>
      <c r="K49" s="302"/>
      <c r="L49" s="302"/>
      <c r="M49" s="303" t="str">
        <f t="shared" si="1"/>
        <v/>
      </c>
      <c r="N49" s="304"/>
      <c r="O49" s="166"/>
      <c r="P49" s="166"/>
      <c r="Q49" s="166"/>
      <c r="R49" s="166"/>
      <c r="S49" s="166"/>
    </row>
    <row r="50" spans="1:19" s="158" customFormat="1" ht="30.95" customHeight="1" thickBot="1" x14ac:dyDescent="0.25">
      <c r="A50" s="276">
        <f>Global!A50</f>
        <v>44889</v>
      </c>
      <c r="B50" s="305">
        <f>Global!B50</f>
        <v>0.54166666666666663</v>
      </c>
      <c r="C50" s="278">
        <f>Global!C50</f>
        <v>13</v>
      </c>
      <c r="D50" s="279" t="str">
        <f>Global!D50</f>
        <v>Brasil (Brazil)</v>
      </c>
      <c r="E50" s="280"/>
      <c r="F50" s="281" t="s">
        <v>4</v>
      </c>
      <c r="G50" s="280"/>
      <c r="H50" s="282" t="str">
        <f>Global!H50</f>
        <v>Serbia</v>
      </c>
      <c r="I50" s="283" t="str">
        <f t="shared" ref="I50:I55" si="13">IF(OR(E50="",G50=""),"",IF(E50&gt;G50,"L",IF(G50&gt;E50,"V","E")))</f>
        <v/>
      </c>
      <c r="J50" s="284"/>
      <c r="K50" s="285">
        <f>IF(Global!E50="","",Global!E50)</f>
        <v>2</v>
      </c>
      <c r="L50" s="285">
        <f>IF(Global!G50="","",Global!G50)</f>
        <v>0</v>
      </c>
      <c r="M50" s="296" t="str">
        <f t="shared" si="1"/>
        <v>L</v>
      </c>
      <c r="N50" s="287">
        <f t="shared" ref="N50:N55" si="14">IF(M50="","",IF(AND(E50=K50,L50=G50),GPOSPuntosPorMarcador,0)+IF(M50=I50,GPOSPuntosPorGanador,0)+IF(E50-G50=K50-L50,GPOSPuntosPorDiferencia,0))</f>
        <v>0</v>
      </c>
      <c r="O50" s="166"/>
      <c r="P50" s="166"/>
      <c r="Q50" s="166"/>
      <c r="R50" s="166"/>
      <c r="S50" s="166"/>
    </row>
    <row r="51" spans="1:19" s="158" customFormat="1" ht="30.95" customHeight="1" thickBot="1" x14ac:dyDescent="0.25">
      <c r="A51" s="276">
        <f>Global!A51</f>
        <v>44889</v>
      </c>
      <c r="B51" s="306">
        <f>Global!B51</f>
        <v>0.16666666666666666</v>
      </c>
      <c r="C51" s="289">
        <f>Global!C51</f>
        <v>14</v>
      </c>
      <c r="D51" s="290" t="str">
        <f>Global!D51</f>
        <v>Suiza (Switzerland)</v>
      </c>
      <c r="E51" s="291"/>
      <c r="F51" s="292" t="s">
        <v>4</v>
      </c>
      <c r="G51" s="291"/>
      <c r="H51" s="293" t="str">
        <f>Global!H51</f>
        <v>Camerún (Cameroon)</v>
      </c>
      <c r="I51" s="283" t="str">
        <f t="shared" si="13"/>
        <v/>
      </c>
      <c r="J51" s="284"/>
      <c r="K51" s="285">
        <f>IF(Global!E51="","",Global!E51)</f>
        <v>1</v>
      </c>
      <c r="L51" s="285">
        <f>IF(Global!G51="","",Global!G51)</f>
        <v>0</v>
      </c>
      <c r="M51" s="296" t="str">
        <f t="shared" si="1"/>
        <v>L</v>
      </c>
      <c r="N51" s="287">
        <f t="shared" si="14"/>
        <v>0</v>
      </c>
      <c r="O51" s="166"/>
      <c r="P51" s="166"/>
      <c r="Q51" s="166"/>
      <c r="R51" s="166"/>
      <c r="S51" s="166"/>
    </row>
    <row r="52" spans="1:19" s="158" customFormat="1" ht="30.95" customHeight="1" thickBot="1" x14ac:dyDescent="0.25">
      <c r="A52" s="276">
        <f>Global!A52</f>
        <v>44893</v>
      </c>
      <c r="B52" s="306">
        <f>Global!B52</f>
        <v>0.41666666666666669</v>
      </c>
      <c r="C52" s="289">
        <f>Global!C52</f>
        <v>29</v>
      </c>
      <c r="D52" s="290" t="str">
        <f>Global!D52</f>
        <v>Brasil (Brazil)</v>
      </c>
      <c r="E52" s="291"/>
      <c r="F52" s="292" t="s">
        <v>4</v>
      </c>
      <c r="G52" s="291"/>
      <c r="H52" s="293" t="str">
        <f>Global!H52</f>
        <v>Suiza (Switzerland)</v>
      </c>
      <c r="I52" s="283" t="str">
        <f t="shared" si="13"/>
        <v/>
      </c>
      <c r="J52" s="284"/>
      <c r="K52" s="285">
        <f>IF(Global!E52="","",Global!E52)</f>
        <v>1</v>
      </c>
      <c r="L52" s="285">
        <f>IF(Global!G52="","",Global!G52)</f>
        <v>0</v>
      </c>
      <c r="M52" s="296" t="str">
        <f t="shared" si="1"/>
        <v>L</v>
      </c>
      <c r="N52" s="287">
        <f t="shared" si="14"/>
        <v>0</v>
      </c>
      <c r="O52" s="166"/>
      <c r="P52" s="166"/>
      <c r="Q52" s="166"/>
      <c r="R52" s="166"/>
      <c r="S52" s="166"/>
    </row>
    <row r="53" spans="1:19" s="158" customFormat="1" ht="30.95" customHeight="1" thickBot="1" x14ac:dyDescent="0.25">
      <c r="A53" s="276">
        <f>Global!A53</f>
        <v>44893</v>
      </c>
      <c r="B53" s="306">
        <f>Global!B53</f>
        <v>0.16666666666666666</v>
      </c>
      <c r="C53" s="289">
        <f>Global!C53</f>
        <v>30</v>
      </c>
      <c r="D53" s="290" t="str">
        <f>Global!D53</f>
        <v>Camerún (Cameroon)</v>
      </c>
      <c r="E53" s="291"/>
      <c r="F53" s="292" t="s">
        <v>4</v>
      </c>
      <c r="G53" s="291"/>
      <c r="H53" s="293" t="str">
        <f>Global!H53</f>
        <v>Serbia</v>
      </c>
      <c r="I53" s="283" t="str">
        <f t="shared" si="13"/>
        <v/>
      </c>
      <c r="J53" s="284"/>
      <c r="K53" s="285">
        <f>IF(Global!E53="","",Global!E53)</f>
        <v>3</v>
      </c>
      <c r="L53" s="285">
        <f>IF(Global!G53="","",Global!G53)</f>
        <v>3</v>
      </c>
      <c r="M53" s="296" t="str">
        <f t="shared" si="1"/>
        <v>E</v>
      </c>
      <c r="N53" s="287">
        <f t="shared" si="14"/>
        <v>1</v>
      </c>
      <c r="O53" s="166"/>
      <c r="P53" s="166"/>
      <c r="Q53" s="166"/>
      <c r="R53" s="166"/>
      <c r="S53" s="166"/>
    </row>
    <row r="54" spans="1:19" s="158" customFormat="1" ht="30.95" customHeight="1" thickBot="1" x14ac:dyDescent="0.25">
      <c r="A54" s="276">
        <f>Global!A54</f>
        <v>44897</v>
      </c>
      <c r="B54" s="306">
        <f>Global!B54</f>
        <v>0.54166666666666663</v>
      </c>
      <c r="C54" s="289">
        <f>Global!C54</f>
        <v>45</v>
      </c>
      <c r="D54" s="290" t="str">
        <f>Global!D54</f>
        <v>Camerún (Cameroon)</v>
      </c>
      <c r="E54" s="291"/>
      <c r="F54" s="292" t="s">
        <v>4</v>
      </c>
      <c r="G54" s="291"/>
      <c r="H54" s="293" t="str">
        <f>Global!H54</f>
        <v>Brasil (Brazil)</v>
      </c>
      <c r="I54" s="283" t="str">
        <f t="shared" si="13"/>
        <v/>
      </c>
      <c r="J54" s="284"/>
      <c r="K54" s="285">
        <f>IF(Global!E54="","",Global!E54)</f>
        <v>1</v>
      </c>
      <c r="L54" s="285">
        <f>IF(Global!G54="","",Global!G54)</f>
        <v>0</v>
      </c>
      <c r="M54" s="296" t="str">
        <f t="shared" si="1"/>
        <v>L</v>
      </c>
      <c r="N54" s="287">
        <f t="shared" si="14"/>
        <v>0</v>
      </c>
      <c r="O54" s="166"/>
      <c r="P54" s="166"/>
      <c r="Q54" s="166"/>
      <c r="R54" s="166"/>
      <c r="S54" s="166"/>
    </row>
    <row r="55" spans="1:19" s="158" customFormat="1" ht="30.95" customHeight="1" thickBot="1" x14ac:dyDescent="0.25">
      <c r="A55" s="276">
        <f>Global!A55</f>
        <v>44897</v>
      </c>
      <c r="B55" s="306">
        <f>Global!B55</f>
        <v>0.54166666666666663</v>
      </c>
      <c r="C55" s="289">
        <f>Global!C55</f>
        <v>46</v>
      </c>
      <c r="D55" s="290" t="str">
        <f>Global!D55</f>
        <v>Serbia</v>
      </c>
      <c r="E55" s="291"/>
      <c r="F55" s="292" t="s">
        <v>4</v>
      </c>
      <c r="G55" s="291"/>
      <c r="H55" s="293" t="str">
        <f>Global!H55</f>
        <v>Suiza (Switzerland)</v>
      </c>
      <c r="I55" s="283" t="str">
        <f t="shared" si="13"/>
        <v/>
      </c>
      <c r="J55" s="284"/>
      <c r="K55" s="285">
        <f>IF(Global!E55="","",Global!E55)</f>
        <v>2</v>
      </c>
      <c r="L55" s="285">
        <f>IF(Global!G55="","",Global!G55)</f>
        <v>3</v>
      </c>
      <c r="M55" s="296" t="str">
        <f t="shared" si="1"/>
        <v>V</v>
      </c>
      <c r="N55" s="287">
        <f t="shared" si="14"/>
        <v>0</v>
      </c>
      <c r="O55" s="166"/>
      <c r="P55" s="166"/>
      <c r="Q55" s="166"/>
      <c r="R55" s="166"/>
      <c r="S55" s="166"/>
    </row>
    <row r="56" spans="1:19" s="158" customFormat="1" ht="17.25" customHeight="1" thickBot="1" x14ac:dyDescent="0.25">
      <c r="A56" s="297" t="str">
        <f>Global!A56</f>
        <v>GRUPO H (Group H)</v>
      </c>
      <c r="B56" s="298"/>
      <c r="C56" s="299"/>
      <c r="D56" s="298"/>
      <c r="E56" s="300"/>
      <c r="F56" s="298"/>
      <c r="G56" s="300"/>
      <c r="H56" s="298"/>
      <c r="I56" s="301"/>
      <c r="J56" s="117"/>
      <c r="K56" s="302"/>
      <c r="L56" s="302"/>
      <c r="M56" s="303" t="str">
        <f t="shared" si="1"/>
        <v/>
      </c>
      <c r="N56" s="304"/>
      <c r="O56" s="166"/>
      <c r="P56" s="166"/>
      <c r="Q56" s="166"/>
      <c r="R56" s="166"/>
      <c r="S56" s="166"/>
    </row>
    <row r="57" spans="1:19" s="158" customFormat="1" ht="30.95" customHeight="1" thickBot="1" x14ac:dyDescent="0.25">
      <c r="A57" s="276">
        <f>Global!A57</f>
        <v>44889</v>
      </c>
      <c r="B57" s="305">
        <f>Global!B57</f>
        <v>0.41666666666666669</v>
      </c>
      <c r="C57" s="278">
        <f>Global!C57</f>
        <v>15</v>
      </c>
      <c r="D57" s="279" t="str">
        <f>Global!D57</f>
        <v>Portugal</v>
      </c>
      <c r="E57" s="280"/>
      <c r="F57" s="281" t="s">
        <v>4</v>
      </c>
      <c r="G57" s="280"/>
      <c r="H57" s="282" t="str">
        <f>Global!H57</f>
        <v>Ghana</v>
      </c>
      <c r="I57" s="283" t="str">
        <f t="shared" ref="I57:I62" si="15">IF(OR(E57="",G57=""),"",IF(E57&gt;G57,"L",IF(G57&gt;E57,"V","E")))</f>
        <v/>
      </c>
      <c r="J57" s="284"/>
      <c r="K57" s="285">
        <f>IF(Global!E57="","",Global!E57)</f>
        <v>3</v>
      </c>
      <c r="L57" s="285">
        <f>IF(Global!G57="","",Global!G57)</f>
        <v>2</v>
      </c>
      <c r="M57" s="296" t="str">
        <f t="shared" si="1"/>
        <v>L</v>
      </c>
      <c r="N57" s="287">
        <f t="shared" ref="N57:N62" si="16">IF(M57="","",IF(AND(E57=K57,L57=G57),GPOSPuntosPorMarcador,0)+IF(M57=I57,GPOSPuntosPorGanador,0)+IF(E57-G57=K57-L57,GPOSPuntosPorDiferencia,0))</f>
        <v>0</v>
      </c>
      <c r="O57" s="166"/>
      <c r="P57" s="166"/>
      <c r="Q57" s="166"/>
      <c r="R57" s="166"/>
      <c r="S57" s="166"/>
    </row>
    <row r="58" spans="1:19" s="158" customFormat="1" ht="30.95" customHeight="1" thickBot="1" x14ac:dyDescent="0.25">
      <c r="A58" s="276">
        <f>Global!A58</f>
        <v>44889</v>
      </c>
      <c r="B58" s="306">
        <f>Global!B58</f>
        <v>0.29166666666666669</v>
      </c>
      <c r="C58" s="289">
        <f>Global!C58</f>
        <v>16</v>
      </c>
      <c r="D58" s="290" t="str">
        <f>Global!D58</f>
        <v>Uruguay</v>
      </c>
      <c r="E58" s="280"/>
      <c r="F58" s="292" t="s">
        <v>4</v>
      </c>
      <c r="G58" s="291"/>
      <c r="H58" s="293" t="str">
        <f>Global!H58</f>
        <v>Corea del Sur (S. Korea)</v>
      </c>
      <c r="I58" s="283" t="str">
        <f t="shared" si="15"/>
        <v/>
      </c>
      <c r="J58" s="284"/>
      <c r="K58" s="285">
        <f>IF(Global!E58="","",Global!E58)</f>
        <v>0</v>
      </c>
      <c r="L58" s="285">
        <f>IF(Global!G58="","",Global!G58)</f>
        <v>0</v>
      </c>
      <c r="M58" s="296" t="str">
        <f t="shared" si="1"/>
        <v>E</v>
      </c>
      <c r="N58" s="287">
        <f t="shared" si="16"/>
        <v>2</v>
      </c>
      <c r="O58" s="166"/>
      <c r="P58" s="166"/>
      <c r="Q58" s="166"/>
      <c r="R58" s="166"/>
      <c r="S58" s="166"/>
    </row>
    <row r="59" spans="1:19" s="158" customFormat="1" ht="30.95" customHeight="1" thickBot="1" x14ac:dyDescent="0.25">
      <c r="A59" s="276">
        <f>Global!A59</f>
        <v>44893</v>
      </c>
      <c r="B59" s="306">
        <f>Global!B59</f>
        <v>0.54166666666666663</v>
      </c>
      <c r="C59" s="289">
        <f>Global!C59</f>
        <v>31</v>
      </c>
      <c r="D59" s="290" t="str">
        <f>Global!D59</f>
        <v>Portugal</v>
      </c>
      <c r="E59" s="291"/>
      <c r="F59" s="292" t="s">
        <v>4</v>
      </c>
      <c r="G59" s="291"/>
      <c r="H59" s="293" t="str">
        <f>Global!H59</f>
        <v>Uruguay</v>
      </c>
      <c r="I59" s="283" t="str">
        <f t="shared" si="15"/>
        <v/>
      </c>
      <c r="J59" s="284"/>
      <c r="K59" s="285">
        <f>IF(Global!E59="","",Global!E59)</f>
        <v>2</v>
      </c>
      <c r="L59" s="285">
        <f>IF(Global!G59="","",Global!G59)</f>
        <v>0</v>
      </c>
      <c r="M59" s="296" t="str">
        <f t="shared" si="1"/>
        <v>L</v>
      </c>
      <c r="N59" s="287">
        <f t="shared" si="16"/>
        <v>0</v>
      </c>
      <c r="O59" s="166"/>
      <c r="P59" s="166"/>
      <c r="Q59" s="166"/>
      <c r="R59" s="166"/>
      <c r="S59" s="166"/>
    </row>
    <row r="60" spans="1:19" s="158" customFormat="1" ht="30.95" customHeight="1" thickBot="1" x14ac:dyDescent="0.25">
      <c r="A60" s="276">
        <f>Global!A60</f>
        <v>44893</v>
      </c>
      <c r="B60" s="306">
        <f>Global!B60</f>
        <v>0.29166666666666669</v>
      </c>
      <c r="C60" s="289">
        <f>Global!C60</f>
        <v>32</v>
      </c>
      <c r="D60" s="290" t="str">
        <f>Global!D60</f>
        <v>Corea del Sur (S. Korea)</v>
      </c>
      <c r="E60" s="280"/>
      <c r="F60" s="292" t="s">
        <v>4</v>
      </c>
      <c r="G60" s="291"/>
      <c r="H60" s="293" t="str">
        <f>Global!H60</f>
        <v>Ghana</v>
      </c>
      <c r="I60" s="283" t="str">
        <f t="shared" si="15"/>
        <v/>
      </c>
      <c r="J60" s="284"/>
      <c r="K60" s="285">
        <f>IF(Global!E60="","",Global!E60)</f>
        <v>2</v>
      </c>
      <c r="L60" s="285">
        <f>IF(Global!G60="","",Global!G60)</f>
        <v>3</v>
      </c>
      <c r="M60" s="296" t="str">
        <f t="shared" si="1"/>
        <v>V</v>
      </c>
      <c r="N60" s="287">
        <f t="shared" si="16"/>
        <v>0</v>
      </c>
      <c r="O60" s="166"/>
      <c r="P60" s="166"/>
      <c r="Q60" s="166"/>
      <c r="R60" s="166"/>
      <c r="S60" s="166"/>
    </row>
    <row r="61" spans="1:19" s="158" customFormat="1" ht="30.95" customHeight="1" thickBot="1" x14ac:dyDescent="0.25">
      <c r="A61" s="276">
        <f>Global!A61</f>
        <v>44897</v>
      </c>
      <c r="B61" s="306">
        <f>Global!B61</f>
        <v>0.375</v>
      </c>
      <c r="C61" s="289">
        <f>Global!C61</f>
        <v>47</v>
      </c>
      <c r="D61" s="290" t="str">
        <f>Global!D61</f>
        <v>Corea del Sur (S. Korea)</v>
      </c>
      <c r="E61" s="291"/>
      <c r="F61" s="292" t="s">
        <v>4</v>
      </c>
      <c r="G61" s="291"/>
      <c r="H61" s="293" t="str">
        <f>Global!H61</f>
        <v>Portugal</v>
      </c>
      <c r="I61" s="283" t="str">
        <f t="shared" si="15"/>
        <v/>
      </c>
      <c r="J61" s="284"/>
      <c r="K61" s="285">
        <f>IF(Global!E61="","",Global!E61)</f>
        <v>2</v>
      </c>
      <c r="L61" s="285">
        <f>IF(Global!G61="","",Global!G61)</f>
        <v>1</v>
      </c>
      <c r="M61" s="296" t="str">
        <f t="shared" si="1"/>
        <v>L</v>
      </c>
      <c r="N61" s="287">
        <f t="shared" si="16"/>
        <v>0</v>
      </c>
      <c r="O61" s="166"/>
      <c r="P61" s="166"/>
      <c r="Q61" s="166"/>
      <c r="R61" s="166"/>
      <c r="S61" s="166"/>
    </row>
    <row r="62" spans="1:19" s="158" customFormat="1" ht="30.95" customHeight="1" thickBot="1" x14ac:dyDescent="0.25">
      <c r="A62" s="276">
        <f>Global!A62</f>
        <v>44897</v>
      </c>
      <c r="B62" s="306">
        <f>Global!B62</f>
        <v>0.375</v>
      </c>
      <c r="C62" s="289">
        <f>Global!C62</f>
        <v>48</v>
      </c>
      <c r="D62" s="290" t="str">
        <f>Global!D62</f>
        <v>Ghana</v>
      </c>
      <c r="E62" s="291"/>
      <c r="F62" s="292" t="s">
        <v>4</v>
      </c>
      <c r="G62" s="291"/>
      <c r="H62" s="293" t="str">
        <f>Global!H62</f>
        <v>Uruguay</v>
      </c>
      <c r="I62" s="283" t="str">
        <f t="shared" si="15"/>
        <v/>
      </c>
      <c r="J62" s="284"/>
      <c r="K62" s="285">
        <f>IF(Global!E62="","",Global!E62)</f>
        <v>0</v>
      </c>
      <c r="L62" s="285">
        <f>IF(Global!G62="","",Global!G62)</f>
        <v>2</v>
      </c>
      <c r="M62" s="296" t="str">
        <f t="shared" si="1"/>
        <v>V</v>
      </c>
      <c r="N62" s="287">
        <f t="shared" si="16"/>
        <v>0</v>
      </c>
      <c r="O62" s="166"/>
      <c r="P62" s="166"/>
      <c r="Q62" s="166"/>
      <c r="R62" s="166"/>
      <c r="S62" s="166"/>
    </row>
    <row r="63" spans="1:19" s="158" customFormat="1" ht="17.25" customHeight="1" thickBot="1" x14ac:dyDescent="0.25">
      <c r="A63" s="297" t="str">
        <f>Global!A63</f>
        <v>OCTAVOS DE FINAL (Round of 16)</v>
      </c>
      <c r="B63" s="312"/>
      <c r="C63" s="313"/>
      <c r="D63" s="298"/>
      <c r="E63" s="300"/>
      <c r="F63" s="298"/>
      <c r="G63" s="300"/>
      <c r="H63" s="298"/>
      <c r="I63" s="301"/>
      <c r="J63" s="117"/>
      <c r="K63" s="302"/>
      <c r="L63" s="302"/>
      <c r="M63" s="303" t="str">
        <f t="shared" si="1"/>
        <v/>
      </c>
      <c r="N63" s="304"/>
      <c r="O63" s="166"/>
      <c r="P63" s="166"/>
      <c r="Q63" s="166"/>
      <c r="R63" s="166"/>
      <c r="S63" s="166"/>
    </row>
    <row r="64" spans="1:19" s="158" customFormat="1" ht="30.95" customHeight="1" thickBot="1" x14ac:dyDescent="0.25">
      <c r="A64" s="276">
        <f>Global!A64</f>
        <v>44898</v>
      </c>
      <c r="B64" s="305">
        <f>Global!B64</f>
        <v>0.375</v>
      </c>
      <c r="C64" s="278">
        <f>Global!C64</f>
        <v>49</v>
      </c>
      <c r="D64" s="281" t="str">
        <f>Global!D64</f>
        <v>Holanda (Holland)</v>
      </c>
      <c r="E64" s="280"/>
      <c r="F64" s="281" t="s">
        <v>4</v>
      </c>
      <c r="G64" s="280"/>
      <c r="H64" s="314" t="str">
        <f>Global!H64</f>
        <v>Estados Unidos (USA)</v>
      </c>
      <c r="I64" s="283" t="str">
        <f t="shared" ref="I64:I71" si="17">IF(OR(E64="",G64=""),"",IF(E64&gt;G64,"L",IF(G64&gt;E64,"V","E")))</f>
        <v/>
      </c>
      <c r="J64" s="284"/>
      <c r="K64" s="285">
        <f>IF(Global!E64="","",Global!E64)</f>
        <v>3</v>
      </c>
      <c r="L64" s="285">
        <f>IF(Global!G64="","",Global!G64)</f>
        <v>1</v>
      </c>
      <c r="M64" s="296" t="str">
        <f t="shared" si="1"/>
        <v>L</v>
      </c>
      <c r="N64" s="287">
        <f t="shared" ref="N64:N71" si="18">IF(M64="","",IF(AND(E64=K64,L64=G64),OCTPuntosPorMarcador,0)+IF(M64=I64,OCTPuntosPorGanador,0)+IF(E64-G64=K64-L64,OCTPuntosPorDiferencia,0))</f>
        <v>0</v>
      </c>
      <c r="O64" s="166"/>
      <c r="P64" s="166"/>
      <c r="Q64" s="166"/>
      <c r="R64" s="166"/>
      <c r="S64" s="166"/>
    </row>
    <row r="65" spans="1:19" s="158" customFormat="1" ht="30.95" customHeight="1" thickBot="1" x14ac:dyDescent="0.25">
      <c r="A65" s="276">
        <f>Global!A65</f>
        <v>44898</v>
      </c>
      <c r="B65" s="306">
        <f>Global!B65</f>
        <v>0.54166666666666663</v>
      </c>
      <c r="C65" s="289">
        <f>Global!C65</f>
        <v>50</v>
      </c>
      <c r="D65" s="292" t="str">
        <f>Global!D65</f>
        <v>Argentina</v>
      </c>
      <c r="E65" s="291"/>
      <c r="F65" s="292" t="s">
        <v>4</v>
      </c>
      <c r="G65" s="291"/>
      <c r="H65" s="315" t="str">
        <f>Global!H65</f>
        <v>Australia</v>
      </c>
      <c r="I65" s="283" t="str">
        <f t="shared" si="17"/>
        <v/>
      </c>
      <c r="J65" s="284"/>
      <c r="K65" s="285">
        <f>IF(Global!E65="","",Global!E65)</f>
        <v>2</v>
      </c>
      <c r="L65" s="285">
        <f>IF(Global!G65="","",Global!G65)</f>
        <v>1</v>
      </c>
      <c r="M65" s="296" t="str">
        <f t="shared" si="1"/>
        <v>L</v>
      </c>
      <c r="N65" s="287">
        <f t="shared" si="18"/>
        <v>0</v>
      </c>
      <c r="O65" s="166"/>
      <c r="P65" s="166"/>
      <c r="Q65" s="166"/>
      <c r="R65" s="166"/>
      <c r="S65" s="166"/>
    </row>
    <row r="66" spans="1:19" s="158" customFormat="1" ht="30.95" customHeight="1" thickBot="1" x14ac:dyDescent="0.25">
      <c r="A66" s="276">
        <f>Global!A66</f>
        <v>44899</v>
      </c>
      <c r="B66" s="306">
        <f>Global!B66</f>
        <v>0.375</v>
      </c>
      <c r="C66" s="289">
        <f>Global!C66</f>
        <v>51</v>
      </c>
      <c r="D66" s="292" t="str">
        <f>Global!D66</f>
        <v>Francia (France)</v>
      </c>
      <c r="E66" s="291"/>
      <c r="F66" s="292" t="s">
        <v>4</v>
      </c>
      <c r="G66" s="291"/>
      <c r="H66" s="315" t="str">
        <f>Global!H66</f>
        <v>Polonia (Poland)</v>
      </c>
      <c r="I66" s="283" t="str">
        <f t="shared" si="17"/>
        <v/>
      </c>
      <c r="J66" s="284"/>
      <c r="K66" s="285">
        <f>IF(Global!E66="","",Global!E66)</f>
        <v>3</v>
      </c>
      <c r="L66" s="285">
        <f>IF(Global!G66="","",Global!G66)</f>
        <v>1</v>
      </c>
      <c r="M66" s="296" t="str">
        <f t="shared" si="1"/>
        <v>L</v>
      </c>
      <c r="N66" s="287">
        <f t="shared" si="18"/>
        <v>0</v>
      </c>
      <c r="O66" s="166"/>
      <c r="P66" s="166"/>
      <c r="Q66" s="166"/>
      <c r="R66" s="166"/>
      <c r="S66" s="166"/>
    </row>
    <row r="67" spans="1:19" s="158" customFormat="1" ht="30.95" customHeight="1" thickBot="1" x14ac:dyDescent="0.25">
      <c r="A67" s="276">
        <f>Global!A67</f>
        <v>44899</v>
      </c>
      <c r="B67" s="306">
        <f>Global!B67</f>
        <v>0.54166666666666663</v>
      </c>
      <c r="C67" s="289">
        <f>Global!C67</f>
        <v>52</v>
      </c>
      <c r="D67" s="292" t="str">
        <f>Global!D67</f>
        <v>Inglaterra (England)</v>
      </c>
      <c r="E67" s="291"/>
      <c r="F67" s="292" t="s">
        <v>4</v>
      </c>
      <c r="G67" s="291"/>
      <c r="H67" s="315" t="str">
        <f>Global!H67</f>
        <v>Senegal</v>
      </c>
      <c r="I67" s="283" t="str">
        <f t="shared" si="17"/>
        <v/>
      </c>
      <c r="J67" s="284"/>
      <c r="K67" s="285">
        <f>IF(Global!E67="","",Global!E67)</f>
        <v>3</v>
      </c>
      <c r="L67" s="285">
        <f>IF(Global!G67="","",Global!G67)</f>
        <v>0</v>
      </c>
      <c r="M67" s="296" t="str">
        <f t="shared" si="1"/>
        <v>L</v>
      </c>
      <c r="N67" s="287">
        <f t="shared" si="18"/>
        <v>0</v>
      </c>
      <c r="O67" s="166"/>
      <c r="P67" s="166"/>
      <c r="Q67" s="166"/>
      <c r="R67" s="166"/>
      <c r="S67" s="166"/>
    </row>
    <row r="68" spans="1:19" s="158" customFormat="1" ht="30.95" customHeight="1" thickBot="1" x14ac:dyDescent="0.25">
      <c r="A68" s="276">
        <f>Global!A68</f>
        <v>44900</v>
      </c>
      <c r="B68" s="306">
        <f>Global!B68</f>
        <v>0.375</v>
      </c>
      <c r="C68" s="289">
        <f>Global!C68</f>
        <v>53</v>
      </c>
      <c r="D68" s="292" t="str">
        <f>Global!D68</f>
        <v>Japón (Japan)</v>
      </c>
      <c r="E68" s="291"/>
      <c r="F68" s="292" t="s">
        <v>4</v>
      </c>
      <c r="G68" s="291"/>
      <c r="H68" s="315" t="str">
        <f>Global!H68</f>
        <v>Croacia</v>
      </c>
      <c r="I68" s="283" t="str">
        <f t="shared" si="17"/>
        <v/>
      </c>
      <c r="J68" s="284"/>
      <c r="K68" s="285">
        <f>IF(Global!E68="","",Global!E68)</f>
        <v>1</v>
      </c>
      <c r="L68" s="285">
        <f>IF(Global!G68="","",Global!G68)</f>
        <v>1</v>
      </c>
      <c r="M68" s="296" t="str">
        <f t="shared" si="1"/>
        <v>E</v>
      </c>
      <c r="N68" s="287">
        <f t="shared" si="18"/>
        <v>1</v>
      </c>
      <c r="O68" s="166"/>
      <c r="P68" s="166"/>
      <c r="Q68" s="166"/>
      <c r="R68" s="166"/>
      <c r="S68" s="166"/>
    </row>
    <row r="69" spans="1:19" s="158" customFormat="1" ht="30.95" customHeight="1" thickBot="1" x14ac:dyDescent="0.25">
      <c r="A69" s="276">
        <f>Global!A69</f>
        <v>44900</v>
      </c>
      <c r="B69" s="306">
        <f>Global!B69</f>
        <v>0.54166666666666663</v>
      </c>
      <c r="C69" s="289">
        <f>Global!C69</f>
        <v>54</v>
      </c>
      <c r="D69" s="292" t="str">
        <f>Global!D69</f>
        <v>Brasil (Brazil)</v>
      </c>
      <c r="E69" s="291"/>
      <c r="F69" s="292" t="s">
        <v>4</v>
      </c>
      <c r="G69" s="291"/>
      <c r="H69" s="315" t="str">
        <f>Global!H69</f>
        <v>Corea del Sur (S. Korea)</v>
      </c>
      <c r="I69" s="283" t="str">
        <f t="shared" si="17"/>
        <v/>
      </c>
      <c r="J69" s="284"/>
      <c r="K69" s="285">
        <f>IF(Global!E69="","",Global!E69)</f>
        <v>4</v>
      </c>
      <c r="L69" s="285">
        <f>IF(Global!G69="","",Global!G69)</f>
        <v>1</v>
      </c>
      <c r="M69" s="296" t="str">
        <f t="shared" si="1"/>
        <v>L</v>
      </c>
      <c r="N69" s="287">
        <f t="shared" si="18"/>
        <v>0</v>
      </c>
      <c r="O69" s="166"/>
      <c r="P69" s="166"/>
      <c r="Q69" s="166"/>
      <c r="R69" s="166"/>
      <c r="S69" s="166"/>
    </row>
    <row r="70" spans="1:19" s="158" customFormat="1" ht="30.95" customHeight="1" thickBot="1" x14ac:dyDescent="0.25">
      <c r="A70" s="276">
        <f>Global!A70</f>
        <v>44901</v>
      </c>
      <c r="B70" s="306">
        <f>Global!B70</f>
        <v>0.375</v>
      </c>
      <c r="C70" s="289">
        <f>Global!C70</f>
        <v>55</v>
      </c>
      <c r="D70" s="292" t="str">
        <f>Global!D70</f>
        <v>Marruecos (Morocco)</v>
      </c>
      <c r="E70" s="291"/>
      <c r="F70" s="292" t="s">
        <v>4</v>
      </c>
      <c r="G70" s="291"/>
      <c r="H70" s="315" t="str">
        <f>Global!H70</f>
        <v>España (Spain)</v>
      </c>
      <c r="I70" s="283" t="str">
        <f t="shared" si="17"/>
        <v/>
      </c>
      <c r="J70" s="284"/>
      <c r="K70" s="285">
        <f>IF(Global!E70="","",Global!E70)</f>
        <v>0</v>
      </c>
      <c r="L70" s="285">
        <f>IF(Global!G70="","",Global!G70)</f>
        <v>0</v>
      </c>
      <c r="M70" s="296" t="str">
        <f t="shared" si="1"/>
        <v>E</v>
      </c>
      <c r="N70" s="287">
        <f t="shared" si="18"/>
        <v>2</v>
      </c>
      <c r="O70" s="166"/>
      <c r="P70" s="166"/>
      <c r="Q70" s="166"/>
      <c r="R70" s="166"/>
      <c r="S70" s="166"/>
    </row>
    <row r="71" spans="1:19" s="158" customFormat="1" ht="30.95" customHeight="1" thickBot="1" x14ac:dyDescent="0.25">
      <c r="A71" s="276">
        <f>Global!A71</f>
        <v>44901</v>
      </c>
      <c r="B71" s="306">
        <f>Global!B71</f>
        <v>0.54166666666666663</v>
      </c>
      <c r="C71" s="289">
        <f>Global!C71</f>
        <v>56</v>
      </c>
      <c r="D71" s="292" t="str">
        <f>Global!D71</f>
        <v>Portugal</v>
      </c>
      <c r="E71" s="291"/>
      <c r="F71" s="292" t="s">
        <v>4</v>
      </c>
      <c r="G71" s="291"/>
      <c r="H71" s="315" t="str">
        <f>Global!H71</f>
        <v>Suiza (Switzerland)</v>
      </c>
      <c r="I71" s="283" t="str">
        <f t="shared" si="17"/>
        <v/>
      </c>
      <c r="J71" s="284"/>
      <c r="K71" s="285">
        <f>IF(Global!E71="","",Global!E71)</f>
        <v>6</v>
      </c>
      <c r="L71" s="285">
        <f>IF(Global!G71="","",Global!G71)</f>
        <v>1</v>
      </c>
      <c r="M71" s="296" t="str">
        <f t="shared" si="1"/>
        <v>L</v>
      </c>
      <c r="N71" s="287">
        <f t="shared" si="18"/>
        <v>0</v>
      </c>
      <c r="O71" s="166"/>
      <c r="P71" s="166"/>
      <c r="Q71" s="166"/>
      <c r="R71" s="166"/>
      <c r="S71" s="166"/>
    </row>
    <row r="72" spans="1:19" s="158" customFormat="1" ht="17.25" customHeight="1" thickBot="1" x14ac:dyDescent="0.25">
      <c r="A72" s="297" t="str">
        <f>Global!A72</f>
        <v>CUARTOS DE FINAL (Quarterfinals)</v>
      </c>
      <c r="B72" s="312"/>
      <c r="C72" s="313"/>
      <c r="D72" s="298"/>
      <c r="E72" s="300"/>
      <c r="F72" s="298"/>
      <c r="G72" s="300"/>
      <c r="H72" s="298"/>
      <c r="I72" s="301"/>
      <c r="J72" s="117"/>
      <c r="K72" s="302"/>
      <c r="L72" s="302"/>
      <c r="M72" s="303" t="str">
        <f t="shared" ref="M72:M83" si="19">IF(OR(K72="",L72=""),"",IF(K72&gt;L72,"L",IF(L72&gt;K72,"V","E")))</f>
        <v/>
      </c>
      <c r="N72" s="304"/>
      <c r="O72" s="166"/>
      <c r="P72" s="166"/>
      <c r="Q72" s="166"/>
      <c r="R72" s="166"/>
      <c r="S72" s="166"/>
    </row>
    <row r="73" spans="1:19" s="158" customFormat="1" ht="30.95" customHeight="1" thickBot="1" x14ac:dyDescent="0.25">
      <c r="A73" s="276">
        <f>Global!A73</f>
        <v>44904</v>
      </c>
      <c r="B73" s="305">
        <f>Global!B73</f>
        <v>0.375</v>
      </c>
      <c r="C73" s="278">
        <f>Global!C73</f>
        <v>57</v>
      </c>
      <c r="D73" s="292" t="str">
        <f>Global!D73</f>
        <v>Croacia</v>
      </c>
      <c r="E73" s="280"/>
      <c r="F73" s="281" t="s">
        <v>4</v>
      </c>
      <c r="G73" s="280"/>
      <c r="H73" s="315" t="str">
        <f>Global!H73</f>
        <v>Brasil (Brazil)</v>
      </c>
      <c r="I73" s="283" t="str">
        <f>IF(OR(E73="",G73=""),"",IF(E73&gt;G73,"L",IF(G73&gt;E73,"V","E")))</f>
        <v/>
      </c>
      <c r="J73" s="284"/>
      <c r="K73" s="285">
        <f>IF(Global!E73="","",Global!E73)</f>
        <v>0</v>
      </c>
      <c r="L73" s="285">
        <f>IF(Global!G73="","",Global!G73)</f>
        <v>0</v>
      </c>
      <c r="M73" s="296" t="str">
        <f t="shared" si="19"/>
        <v>E</v>
      </c>
      <c r="N73" s="287">
        <f>IF(M73="","",IF(AND(E73=K73,L73=G73),CTOSPuntosPorMarcador,0)+IF(M73=I73,CTOSPuntosPorGanador,0)+IF(E73-G73=K73-L73,CTOSPuntosPorDiferencia,0))</f>
        <v>2</v>
      </c>
      <c r="O73" s="166"/>
      <c r="P73" s="166"/>
      <c r="Q73" s="166"/>
      <c r="R73" s="166"/>
      <c r="S73" s="166"/>
    </row>
    <row r="74" spans="1:19" s="158" customFormat="1" ht="30.95" customHeight="1" thickBot="1" x14ac:dyDescent="0.25">
      <c r="A74" s="276">
        <f>Global!A74</f>
        <v>44904</v>
      </c>
      <c r="B74" s="306">
        <f>Global!B74</f>
        <v>0.54166666666666663</v>
      </c>
      <c r="C74" s="289">
        <f>Global!C74</f>
        <v>58</v>
      </c>
      <c r="D74" s="292" t="str">
        <f>Global!D74</f>
        <v>Holanda (Holland)</v>
      </c>
      <c r="E74" s="291"/>
      <c r="F74" s="292" t="s">
        <v>4</v>
      </c>
      <c r="G74" s="280"/>
      <c r="H74" s="315" t="str">
        <f>Global!H74</f>
        <v>Argentina</v>
      </c>
      <c r="I74" s="283" t="str">
        <f>IF(OR(E74="",G74=""),"",IF(E74&gt;G74,"L",IF(G74&gt;E74,"V","E")))</f>
        <v/>
      </c>
      <c r="J74" s="284"/>
      <c r="K74" s="285">
        <f>IF(Global!E74="","",Global!E74)</f>
        <v>2</v>
      </c>
      <c r="L74" s="285">
        <f>IF(Global!G74="","",Global!G74)</f>
        <v>2</v>
      </c>
      <c r="M74" s="296" t="str">
        <f t="shared" si="19"/>
        <v>E</v>
      </c>
      <c r="N74" s="287">
        <f>IF(M74="","",IF(AND(E74=K74,L74=G74),CTOSPuntosPorMarcador,0)+IF(M74=I74,CTOSPuntosPorGanador,0)+IF(E74-G74=K74-L74,CTOSPuntosPorDiferencia,0))</f>
        <v>1</v>
      </c>
      <c r="O74" s="166"/>
      <c r="P74" s="166"/>
      <c r="Q74" s="166"/>
      <c r="R74" s="166"/>
      <c r="S74" s="166"/>
    </row>
    <row r="75" spans="1:19" s="158" customFormat="1" ht="30.95" customHeight="1" thickBot="1" x14ac:dyDescent="0.25">
      <c r="A75" s="276">
        <f>Global!A75</f>
        <v>44905</v>
      </c>
      <c r="B75" s="306">
        <f>Global!B75</f>
        <v>0.375</v>
      </c>
      <c r="C75" s="289">
        <f>Global!C75</f>
        <v>59</v>
      </c>
      <c r="D75" s="292" t="str">
        <f>Global!D75</f>
        <v>Marruecos (Morocco)</v>
      </c>
      <c r="E75" s="291"/>
      <c r="F75" s="292" t="s">
        <v>4</v>
      </c>
      <c r="G75" s="280"/>
      <c r="H75" s="315" t="str">
        <f>Global!H75</f>
        <v>Portugal</v>
      </c>
      <c r="I75" s="283" t="str">
        <f>IF(OR(E75="",G75=""),"",IF(E75&gt;G75,"L",IF(G75&gt;E75,"V","E")))</f>
        <v/>
      </c>
      <c r="J75" s="284"/>
      <c r="K75" s="285">
        <f>IF(Global!E75="","",Global!E75)</f>
        <v>1</v>
      </c>
      <c r="L75" s="285">
        <f>IF(Global!G75="","",Global!G75)</f>
        <v>0</v>
      </c>
      <c r="M75" s="296" t="str">
        <f t="shared" si="19"/>
        <v>L</v>
      </c>
      <c r="N75" s="287">
        <f>IF(M75="","",IF(AND(E75=K75,L75=G75),CTOSPuntosPorMarcador,0)+IF(M75=I75,CTOSPuntosPorGanador,0)+IF(E75-G75=K75-L75,CTOSPuntosPorDiferencia,0))</f>
        <v>0</v>
      </c>
      <c r="O75" s="166"/>
      <c r="P75" s="166"/>
      <c r="Q75" s="166"/>
      <c r="R75" s="166"/>
      <c r="S75" s="166"/>
    </row>
    <row r="76" spans="1:19" s="158" customFormat="1" ht="30.95" customHeight="1" thickBot="1" x14ac:dyDescent="0.25">
      <c r="A76" s="276">
        <f>Global!A76</f>
        <v>44905</v>
      </c>
      <c r="B76" s="306">
        <f>Global!B76</f>
        <v>0.54166666666666663</v>
      </c>
      <c r="C76" s="289">
        <f>Global!C76</f>
        <v>60</v>
      </c>
      <c r="D76" s="292" t="str">
        <f>Global!D76</f>
        <v>Francia (France)</v>
      </c>
      <c r="E76" s="291"/>
      <c r="F76" s="292" t="s">
        <v>4</v>
      </c>
      <c r="G76" s="280"/>
      <c r="H76" s="315" t="str">
        <f>Global!H76</f>
        <v>Inglaterra (England)</v>
      </c>
      <c r="I76" s="283" t="str">
        <f>IF(OR(E76="",G76=""),"",IF(E76&gt;G76,"L",IF(G76&gt;E76,"V","E")))</f>
        <v/>
      </c>
      <c r="J76" s="284"/>
      <c r="K76" s="285">
        <f>IF(Global!E76="","",Global!E76)</f>
        <v>2</v>
      </c>
      <c r="L76" s="285">
        <f>IF(Global!G76="","",Global!G76)</f>
        <v>1</v>
      </c>
      <c r="M76" s="296" t="str">
        <f t="shared" si="19"/>
        <v>L</v>
      </c>
      <c r="N76" s="287">
        <f>IF(M76="","",IF(AND(E76=K76,L76=G76),CTOSPuntosPorMarcador,0)+IF(M76=I76,CTOSPuntosPorGanador,0)+IF(E76-G76=K76-L76,CTOSPuntosPorDiferencia,0))</f>
        <v>0</v>
      </c>
      <c r="O76" s="166"/>
      <c r="P76" s="166"/>
      <c r="Q76" s="166"/>
      <c r="R76" s="166"/>
      <c r="S76" s="166"/>
    </row>
    <row r="77" spans="1:19" s="158" customFormat="1" ht="17.25" customHeight="1" thickBot="1" x14ac:dyDescent="0.25">
      <c r="A77" s="297" t="str">
        <f>Global!A77</f>
        <v>SEMIFINALES (Semifinals)</v>
      </c>
      <c r="B77" s="298"/>
      <c r="C77" s="299"/>
      <c r="D77" s="298"/>
      <c r="E77" s="300"/>
      <c r="F77" s="298"/>
      <c r="G77" s="300"/>
      <c r="H77" s="298"/>
      <c r="I77" s="301"/>
      <c r="J77" s="117"/>
      <c r="K77" s="302"/>
      <c r="L77" s="302"/>
      <c r="M77" s="303" t="str">
        <f t="shared" si="19"/>
        <v/>
      </c>
      <c r="N77" s="304"/>
      <c r="O77" s="166"/>
      <c r="P77" s="166"/>
      <c r="Q77" s="166"/>
      <c r="R77" s="166"/>
      <c r="S77" s="166"/>
    </row>
    <row r="78" spans="1:19" s="158" customFormat="1" ht="30.95" customHeight="1" thickBot="1" x14ac:dyDescent="0.25">
      <c r="A78" s="276">
        <f>Global!A78</f>
        <v>44908</v>
      </c>
      <c r="B78" s="305">
        <f>Global!B78</f>
        <v>0.54166666666666663</v>
      </c>
      <c r="C78" s="278">
        <f>Global!C78</f>
        <v>61</v>
      </c>
      <c r="D78" s="281" t="str">
        <f>Global!D78</f>
        <v>Croacia</v>
      </c>
      <c r="E78" s="280"/>
      <c r="F78" s="281" t="s">
        <v>4</v>
      </c>
      <c r="G78" s="280"/>
      <c r="H78" s="314" t="str">
        <f>Global!H78</f>
        <v>Argentina</v>
      </c>
      <c r="I78" s="283" t="str">
        <f>IF(OR(E78="",G78=""),"",IF(E78&gt;G78,"L",IF(G78&gt;E78,"V","E")))</f>
        <v/>
      </c>
      <c r="J78" s="284"/>
      <c r="K78" s="285">
        <f>IF(Global!E78="","",Global!E78)</f>
        <v>0</v>
      </c>
      <c r="L78" s="285">
        <f>IF(Global!G78="","",Global!G78)</f>
        <v>3</v>
      </c>
      <c r="M78" s="296" t="str">
        <f t="shared" si="19"/>
        <v>V</v>
      </c>
      <c r="N78" s="287">
        <f>IF(M78="","",IF(AND(E78=K78,L78=G78),SEMIPuntosPorMarcador,0)+IF(M78=I78,SEMIPuntosPorGanador,0)+IF(E78-G78=K78-L78,SEMIPuntosPorDiferencia,0))</f>
        <v>0</v>
      </c>
      <c r="O78" s="166"/>
      <c r="P78" s="166"/>
      <c r="Q78" s="166"/>
      <c r="R78" s="166"/>
      <c r="S78" s="166"/>
    </row>
    <row r="79" spans="1:19" s="158" customFormat="1" ht="30.95" customHeight="1" thickBot="1" x14ac:dyDescent="0.25">
      <c r="A79" s="276">
        <f>Global!A79</f>
        <v>44909</v>
      </c>
      <c r="B79" s="306">
        <f>Global!B79</f>
        <v>0.54166666666666663</v>
      </c>
      <c r="C79" s="289">
        <f>Global!C79</f>
        <v>62</v>
      </c>
      <c r="D79" s="292" t="str">
        <f>Global!D79</f>
        <v>Marruecos (Morocco)</v>
      </c>
      <c r="E79" s="291"/>
      <c r="F79" s="292" t="s">
        <v>4</v>
      </c>
      <c r="G79" s="291"/>
      <c r="H79" s="315" t="str">
        <f>Global!H79</f>
        <v>Francia (France)</v>
      </c>
      <c r="I79" s="283" t="str">
        <f>IF(OR(E79="",G79=""),"",IF(E79&gt;G79,"L",IF(G79&gt;E79,"V","E")))</f>
        <v/>
      </c>
      <c r="J79" s="284"/>
      <c r="K79" s="285">
        <f>IF(Global!E79="","",Global!E79)</f>
        <v>0</v>
      </c>
      <c r="L79" s="285">
        <f>IF(Global!G79="","",Global!G79)</f>
        <v>2</v>
      </c>
      <c r="M79" s="296" t="str">
        <f t="shared" si="19"/>
        <v>V</v>
      </c>
      <c r="N79" s="287">
        <f>IF(M79="","",IF(AND(E79=K79,L79=G79),SEMIPuntosPorMarcador,0)+IF(M79=I79,SEMIPuntosPorGanador,0)+IF(E79-G79=K79-L79,SEMIPuntosPorDiferencia,0))</f>
        <v>0</v>
      </c>
      <c r="O79" s="166"/>
      <c r="P79" s="166"/>
      <c r="Q79" s="166"/>
      <c r="R79" s="166"/>
      <c r="S79" s="166"/>
    </row>
    <row r="80" spans="1:19" s="158" customFormat="1" ht="17.25" customHeight="1" thickBot="1" x14ac:dyDescent="0.25">
      <c r="A80" s="297" t="str">
        <f>Global!A80</f>
        <v>TERCER PUESTO (Third Place)</v>
      </c>
      <c r="B80" s="312"/>
      <c r="C80" s="313"/>
      <c r="D80" s="298"/>
      <c r="E80" s="300"/>
      <c r="F80" s="298"/>
      <c r="G80" s="300"/>
      <c r="H80" s="298"/>
      <c r="I80" s="301"/>
      <c r="J80" s="117"/>
      <c r="K80" s="302"/>
      <c r="L80" s="302"/>
      <c r="M80" s="303" t="str">
        <f t="shared" si="19"/>
        <v/>
      </c>
      <c r="N80" s="304"/>
      <c r="O80" s="166"/>
      <c r="P80" s="166"/>
      <c r="Q80" s="166"/>
      <c r="R80" s="166"/>
      <c r="S80" s="166"/>
    </row>
    <row r="81" spans="1:19" s="158" customFormat="1" ht="30.95" customHeight="1" thickBot="1" x14ac:dyDescent="0.25">
      <c r="A81" s="276">
        <f>Global!A81</f>
        <v>44912</v>
      </c>
      <c r="B81" s="305">
        <f>Global!B81</f>
        <v>0.375</v>
      </c>
      <c r="C81" s="278">
        <f>Global!C81</f>
        <v>63</v>
      </c>
      <c r="D81" s="281" t="str">
        <f>Global!D81</f>
        <v>Croacia</v>
      </c>
      <c r="E81" s="280"/>
      <c r="F81" s="281" t="s">
        <v>4</v>
      </c>
      <c r="G81" s="280"/>
      <c r="H81" s="314" t="str">
        <f>Global!H81</f>
        <v>Marruecos (Morocco)</v>
      </c>
      <c r="I81" s="283" t="str">
        <f>IF(OR(E81="",G81=""),"",IF(E81&gt;G81,"L",IF(G81&gt;E81,"V","E")))</f>
        <v/>
      </c>
      <c r="J81" s="284"/>
      <c r="K81" s="285">
        <f>IF(Global!E81="","",Global!E81)</f>
        <v>2</v>
      </c>
      <c r="L81" s="285">
        <f>IF(Global!G81="","",Global!G81)</f>
        <v>1</v>
      </c>
      <c r="M81" s="296" t="str">
        <f t="shared" si="19"/>
        <v>L</v>
      </c>
      <c r="N81" s="287">
        <f>IF(M81="","",IF(AND(E81=K81,L81=G81),TERCPuntosPorMarcador,0)+IF(M81=I81,TERCPuntosPorGanador,0)+IF(E81-G81=K81-L81,TERCPuntosPorDiferencia,0))</f>
        <v>0</v>
      </c>
      <c r="O81" s="166"/>
      <c r="P81" s="166"/>
      <c r="Q81" s="166"/>
      <c r="R81" s="166"/>
      <c r="S81" s="166"/>
    </row>
    <row r="82" spans="1:19" s="158" customFormat="1" ht="17.25" customHeight="1" thickBot="1" x14ac:dyDescent="0.25">
      <c r="A82" s="297" t="str">
        <f>Global!A82</f>
        <v>FINAL</v>
      </c>
      <c r="B82" s="298"/>
      <c r="C82" s="299"/>
      <c r="D82" s="298"/>
      <c r="E82" s="300"/>
      <c r="F82" s="298"/>
      <c r="G82" s="300"/>
      <c r="H82" s="298"/>
      <c r="I82" s="301"/>
      <c r="J82" s="117"/>
      <c r="K82" s="302"/>
      <c r="L82" s="302"/>
      <c r="M82" s="303" t="str">
        <f t="shared" si="19"/>
        <v/>
      </c>
      <c r="N82" s="304"/>
      <c r="O82" s="166"/>
      <c r="P82" s="166"/>
      <c r="Q82" s="166"/>
      <c r="R82" s="166"/>
      <c r="S82" s="166"/>
    </row>
    <row r="83" spans="1:19" s="158" customFormat="1" ht="30.95" customHeight="1" thickBot="1" x14ac:dyDescent="0.25">
      <c r="A83" s="276">
        <f>Global!A83</f>
        <v>44913</v>
      </c>
      <c r="B83" s="316">
        <f>Global!B83</f>
        <v>0.375</v>
      </c>
      <c r="C83" s="317">
        <f>Global!C83</f>
        <v>64</v>
      </c>
      <c r="D83" s="318" t="str">
        <f>Global!D83</f>
        <v>Argentina</v>
      </c>
      <c r="E83" s="280"/>
      <c r="F83" s="318" t="s">
        <v>4</v>
      </c>
      <c r="G83" s="280"/>
      <c r="H83" s="319" t="str">
        <f>Global!H83</f>
        <v>Francia (France)</v>
      </c>
      <c r="I83" s="283" t="str">
        <f>IF(OR(E83="",G83=""),"",IF(E83&gt;G83,"L",IF(G83&gt;E83,"V","E")))</f>
        <v/>
      </c>
      <c r="J83" s="311"/>
      <c r="K83" s="320">
        <f>IF(Global!E83="","",Global!E83)</f>
        <v>2</v>
      </c>
      <c r="L83" s="320">
        <f>IF(Global!G83="","",Global!G83)</f>
        <v>2</v>
      </c>
      <c r="M83" s="286" t="str">
        <f t="shared" si="19"/>
        <v>E</v>
      </c>
      <c r="N83" s="287">
        <f>IF(M83="","",IF(AND(E83=K83,L83=G83),FINALPuntosPorMarcador,0)+IF(M83=I83,FINALPuntosPorGanador,0)+IF(E83-G83=K83-L83,FINALPuntosPorDiferencia,0))</f>
        <v>1</v>
      </c>
      <c r="O83" s="166"/>
      <c r="P83" s="166"/>
      <c r="Q83" s="166"/>
      <c r="R83" s="166"/>
      <c r="S83" s="166"/>
    </row>
    <row r="84" spans="1:19" ht="17.25" customHeight="1" x14ac:dyDescent="0.2">
      <c r="A84" s="262"/>
      <c r="B84" s="263"/>
      <c r="C84" s="264"/>
      <c r="D84" s="196"/>
      <c r="E84" s="192"/>
      <c r="F84" s="196"/>
      <c r="G84" s="192"/>
      <c r="H84" s="196"/>
      <c r="I84" s="195"/>
      <c r="J84" s="29"/>
      <c r="K84" s="198"/>
      <c r="L84" s="198"/>
      <c r="M84" s="265" t="s">
        <v>22</v>
      </c>
      <c r="N84" s="266">
        <f>SUM(N8:N83)</f>
        <v>23</v>
      </c>
      <c r="O84" s="161"/>
      <c r="P84" s="161"/>
      <c r="Q84" s="161"/>
      <c r="R84" s="161"/>
      <c r="S84" s="161"/>
    </row>
    <row r="85" spans="1:19" s="10" customFormat="1" ht="17.25" customHeight="1" x14ac:dyDescent="0.2">
      <c r="A85" s="87" t="str">
        <f>Global!A85</f>
        <v>FASE DE GRUPOS</v>
      </c>
      <c r="B85" s="88"/>
      <c r="C85" s="89"/>
      <c r="D85" s="90"/>
      <c r="E85" s="267"/>
      <c r="F85" s="90"/>
      <c r="G85" s="267"/>
      <c r="H85" s="92"/>
      <c r="I85" s="81"/>
      <c r="J85" s="30"/>
      <c r="K85" s="189"/>
      <c r="L85" s="189"/>
      <c r="M85" s="189"/>
      <c r="N85" s="189"/>
      <c r="O85" s="82"/>
      <c r="P85" s="82"/>
      <c r="Q85" s="82"/>
      <c r="R85" s="82"/>
      <c r="S85" s="82"/>
    </row>
    <row r="86" spans="1:19" ht="17.25" customHeight="1" x14ac:dyDescent="0.2">
      <c r="A86" s="83" t="str">
        <f>Global!A86</f>
        <v>Puntos por Marcador Atinado</v>
      </c>
      <c r="B86" s="83"/>
      <c r="C86" s="93"/>
      <c r="D86" s="83"/>
      <c r="E86" s="94">
        <f>Global!E86</f>
        <v>1</v>
      </c>
      <c r="F86" s="53"/>
      <c r="G86" s="268"/>
      <c r="H86" s="53"/>
      <c r="I86" s="57"/>
      <c r="J86" s="30"/>
      <c r="K86" s="167"/>
      <c r="L86" s="167"/>
      <c r="M86" s="167"/>
      <c r="N86" s="167"/>
      <c r="O86" s="167"/>
      <c r="P86" s="167"/>
      <c r="Q86" s="167"/>
      <c r="R86" s="167"/>
      <c r="S86" s="167"/>
    </row>
    <row r="87" spans="1:19" ht="17.25" customHeight="1" x14ac:dyDescent="0.2">
      <c r="A87" s="83" t="str">
        <f>Global!A87</f>
        <v>Puntos por Ganador/Empate Atinado</v>
      </c>
      <c r="B87" s="83"/>
      <c r="C87" s="93"/>
      <c r="D87" s="85"/>
      <c r="E87" s="94">
        <f>Global!E87</f>
        <v>1</v>
      </c>
      <c r="F87" s="53"/>
      <c r="G87" s="268"/>
      <c r="H87" s="53"/>
      <c r="I87" s="57"/>
      <c r="J87" s="30"/>
      <c r="K87" s="167"/>
      <c r="L87" s="167"/>
      <c r="M87" s="167"/>
      <c r="N87" s="167"/>
      <c r="O87" s="167"/>
      <c r="P87" s="167"/>
      <c r="Q87" s="167"/>
      <c r="R87" s="167"/>
      <c r="S87" s="167"/>
    </row>
    <row r="88" spans="1:19" ht="17.25" customHeight="1" x14ac:dyDescent="0.2">
      <c r="A88" s="83" t="str">
        <f>Global!A88</f>
        <v>Puntos por Ganador y Diferencia de Goles Atinado</v>
      </c>
      <c r="B88" s="84"/>
      <c r="C88" s="84"/>
      <c r="D88" s="85"/>
      <c r="E88" s="94">
        <f>Global!E88</f>
        <v>1</v>
      </c>
      <c r="F88" s="53"/>
      <c r="G88" s="268"/>
      <c r="H88" s="53"/>
      <c r="I88" s="57"/>
      <c r="J88" s="30"/>
      <c r="K88" s="167"/>
      <c r="L88" s="167"/>
      <c r="M88" s="167"/>
      <c r="N88" s="167"/>
      <c r="O88" s="167"/>
      <c r="P88" s="167"/>
      <c r="Q88" s="167"/>
      <c r="R88" s="167"/>
      <c r="S88" s="167"/>
    </row>
    <row r="89" spans="1:19" ht="17.25" customHeight="1" x14ac:dyDescent="0.2">
      <c r="A89" s="83"/>
      <c r="B89" s="84"/>
      <c r="C89" s="84"/>
      <c r="D89" s="85"/>
      <c r="E89" s="269"/>
      <c r="F89" s="53"/>
      <c r="G89" s="268"/>
      <c r="H89" s="53"/>
      <c r="I89" s="57"/>
      <c r="J89" s="30"/>
      <c r="K89" s="167"/>
      <c r="L89" s="167"/>
      <c r="M89" s="167"/>
      <c r="N89" s="167"/>
      <c r="O89" s="167"/>
      <c r="P89" s="167"/>
      <c r="Q89" s="167"/>
      <c r="R89" s="167"/>
      <c r="S89" s="167"/>
    </row>
    <row r="90" spans="1:19" ht="17.25" customHeight="1" x14ac:dyDescent="0.2">
      <c r="A90" s="87" t="str">
        <f>Global!A90</f>
        <v>OCTAVOS DE FINAL</v>
      </c>
      <c r="B90" s="55"/>
      <c r="C90" s="55"/>
      <c r="D90" s="53"/>
      <c r="E90" s="268"/>
      <c r="F90" s="53"/>
      <c r="G90" s="268"/>
      <c r="H90" s="53"/>
      <c r="I90" s="57"/>
      <c r="J90" s="30"/>
      <c r="K90" s="167"/>
      <c r="L90" s="167"/>
      <c r="M90" s="167"/>
      <c r="N90" s="167"/>
      <c r="O90" s="167"/>
      <c r="P90" s="167"/>
      <c r="Q90" s="167"/>
      <c r="R90" s="167"/>
      <c r="S90" s="167"/>
    </row>
    <row r="91" spans="1:19" ht="17.25" customHeight="1" x14ac:dyDescent="0.2">
      <c r="A91" s="83" t="str">
        <f>Global!A91</f>
        <v>Puntos por Marcador Atinado</v>
      </c>
      <c r="B91" s="83"/>
      <c r="C91" s="93"/>
      <c r="D91" s="83"/>
      <c r="E91" s="94">
        <f>Global!E91</f>
        <v>1</v>
      </c>
      <c r="F91" s="53"/>
      <c r="G91" s="268"/>
      <c r="H91" s="53"/>
      <c r="I91" s="57"/>
      <c r="J91" s="30"/>
      <c r="K91" s="167"/>
      <c r="L91" s="167"/>
      <c r="M91" s="167"/>
      <c r="N91" s="167"/>
      <c r="O91" s="167"/>
      <c r="P91" s="167"/>
      <c r="Q91" s="167"/>
      <c r="R91" s="167"/>
      <c r="S91" s="167"/>
    </row>
    <row r="92" spans="1:19" ht="17.25" customHeight="1" x14ac:dyDescent="0.2">
      <c r="A92" s="83" t="str">
        <f>Global!A92</f>
        <v>Puntos por Ganador/Empate Atinado</v>
      </c>
      <c r="B92" s="83"/>
      <c r="C92" s="93"/>
      <c r="D92" s="85"/>
      <c r="E92" s="94">
        <f>Global!E92</f>
        <v>3</v>
      </c>
      <c r="F92" s="53"/>
      <c r="G92" s="268"/>
      <c r="H92" s="53"/>
      <c r="I92" s="57"/>
      <c r="J92" s="30"/>
      <c r="K92" s="167"/>
      <c r="L92" s="167"/>
      <c r="M92" s="167"/>
      <c r="N92" s="167"/>
      <c r="O92" s="167"/>
      <c r="P92" s="167"/>
      <c r="Q92" s="167"/>
      <c r="R92" s="167"/>
      <c r="S92" s="167"/>
    </row>
    <row r="93" spans="1:19" ht="17.25" customHeight="1" x14ac:dyDescent="0.2">
      <c r="A93" s="83" t="str">
        <f>Global!A93</f>
        <v>Puntos por Ganador y Diferencia de Goles Atinado</v>
      </c>
      <c r="B93" s="84"/>
      <c r="C93" s="84"/>
      <c r="D93" s="85"/>
      <c r="E93" s="94">
        <f>Global!E93</f>
        <v>1</v>
      </c>
      <c r="F93" s="53"/>
      <c r="G93" s="268"/>
      <c r="H93" s="53"/>
      <c r="I93" s="57"/>
      <c r="J93" s="30"/>
      <c r="K93" s="167"/>
      <c r="L93" s="167"/>
      <c r="M93" s="167"/>
      <c r="N93" s="167"/>
      <c r="O93" s="167"/>
      <c r="P93" s="167"/>
      <c r="Q93" s="167"/>
      <c r="R93" s="167"/>
      <c r="S93" s="167"/>
    </row>
    <row r="94" spans="1:19" ht="17.25" customHeight="1" x14ac:dyDescent="0.2">
      <c r="A94" s="54"/>
      <c r="B94" s="55"/>
      <c r="C94" s="55"/>
      <c r="D94" s="53"/>
      <c r="E94" s="268"/>
      <c r="F94" s="53"/>
      <c r="G94" s="268"/>
      <c r="H94" s="53"/>
      <c r="I94" s="57"/>
      <c r="J94" s="30"/>
      <c r="K94" s="167"/>
      <c r="L94" s="167"/>
      <c r="M94" s="167"/>
      <c r="N94" s="167"/>
      <c r="O94" s="167"/>
      <c r="P94" s="167"/>
      <c r="Q94" s="167"/>
      <c r="R94" s="167"/>
      <c r="S94" s="167"/>
    </row>
    <row r="95" spans="1:19" ht="17.25" customHeight="1" x14ac:dyDescent="0.2">
      <c r="A95" s="87" t="str">
        <f>Global!A95</f>
        <v>CUARTOS DE FINAL</v>
      </c>
      <c r="B95" s="55"/>
      <c r="C95" s="55"/>
      <c r="D95" s="53"/>
      <c r="E95" s="268"/>
      <c r="F95" s="53"/>
      <c r="G95" s="268"/>
      <c r="H95" s="53"/>
      <c r="I95" s="57"/>
      <c r="J95" s="30"/>
      <c r="K95" s="167"/>
      <c r="L95" s="167"/>
      <c r="M95" s="167"/>
      <c r="N95" s="167"/>
      <c r="O95" s="167"/>
      <c r="P95" s="167"/>
      <c r="Q95" s="167"/>
      <c r="R95" s="167"/>
      <c r="S95" s="167"/>
    </row>
    <row r="96" spans="1:19" ht="17.25" customHeight="1" x14ac:dyDescent="0.2">
      <c r="A96" s="83" t="str">
        <f>Global!A96</f>
        <v>Puntos por Marcador Atinado</v>
      </c>
      <c r="B96" s="83"/>
      <c r="C96" s="93"/>
      <c r="D96" s="83"/>
      <c r="E96" s="94">
        <f>Global!E96</f>
        <v>1</v>
      </c>
      <c r="F96" s="53"/>
      <c r="G96" s="268"/>
      <c r="H96" s="53"/>
      <c r="I96" s="57"/>
      <c r="J96" s="30"/>
      <c r="K96" s="167"/>
      <c r="L96" s="167"/>
      <c r="M96" s="167"/>
      <c r="N96" s="167"/>
      <c r="O96" s="167"/>
      <c r="P96" s="167"/>
      <c r="Q96" s="167"/>
      <c r="R96" s="167"/>
      <c r="S96" s="167"/>
    </row>
    <row r="97" spans="1:19" ht="17.25" customHeight="1" x14ac:dyDescent="0.2">
      <c r="A97" s="83" t="str">
        <f>Global!A97</f>
        <v>Puntos por Ganador/Empate Atinado</v>
      </c>
      <c r="B97" s="83"/>
      <c r="C97" s="93"/>
      <c r="D97" s="85"/>
      <c r="E97" s="94">
        <f>Global!E97</f>
        <v>5</v>
      </c>
      <c r="F97" s="53"/>
      <c r="G97" s="268"/>
      <c r="H97" s="53"/>
      <c r="I97" s="57"/>
      <c r="J97" s="30"/>
      <c r="K97" s="167"/>
      <c r="L97" s="167"/>
      <c r="M97" s="167"/>
      <c r="N97" s="167"/>
      <c r="O97" s="167"/>
      <c r="P97" s="167"/>
      <c r="Q97" s="167"/>
      <c r="R97" s="167"/>
      <c r="S97" s="167"/>
    </row>
    <row r="98" spans="1:19" ht="17.25" customHeight="1" x14ac:dyDescent="0.2">
      <c r="A98" s="83" t="str">
        <f>Global!A98</f>
        <v>Puntos por Ganador y Diferencia de Goles Atinado</v>
      </c>
      <c r="B98" s="84"/>
      <c r="C98" s="84"/>
      <c r="D98" s="85"/>
      <c r="E98" s="94">
        <f>Global!E98</f>
        <v>1</v>
      </c>
      <c r="F98" s="53"/>
      <c r="G98" s="268"/>
      <c r="H98" s="53"/>
      <c r="I98" s="57"/>
      <c r="J98" s="30"/>
      <c r="K98" s="167"/>
      <c r="L98" s="167"/>
      <c r="M98" s="167"/>
      <c r="N98" s="167"/>
      <c r="O98" s="167"/>
      <c r="P98" s="167"/>
      <c r="Q98" s="167"/>
      <c r="R98" s="167"/>
      <c r="S98" s="167"/>
    </row>
    <row r="99" spans="1:19" ht="17.25" customHeight="1" x14ac:dyDescent="0.2">
      <c r="A99" s="54"/>
      <c r="B99" s="55"/>
      <c r="C99" s="55"/>
      <c r="D99" s="53"/>
      <c r="E99" s="268"/>
      <c r="F99" s="53"/>
      <c r="G99" s="268"/>
      <c r="H99" s="53"/>
      <c r="I99" s="57"/>
      <c r="J99" s="30"/>
      <c r="K99" s="167"/>
      <c r="L99" s="167"/>
      <c r="M99" s="167"/>
      <c r="N99" s="167"/>
      <c r="O99" s="167"/>
      <c r="P99" s="167"/>
      <c r="Q99" s="167"/>
      <c r="R99" s="167"/>
      <c r="S99" s="167"/>
    </row>
    <row r="100" spans="1:19" ht="17.25" customHeight="1" x14ac:dyDescent="0.2">
      <c r="A100" s="87" t="str">
        <f>Global!A100</f>
        <v>SEMIFINAL</v>
      </c>
      <c r="B100" s="55"/>
      <c r="C100" s="55"/>
      <c r="D100" s="53"/>
      <c r="E100" s="268"/>
      <c r="F100" s="53"/>
      <c r="G100" s="268"/>
      <c r="H100" s="53"/>
      <c r="I100" s="57"/>
      <c r="J100" s="30"/>
      <c r="K100" s="167"/>
      <c r="L100" s="167"/>
      <c r="M100" s="167"/>
      <c r="N100" s="167"/>
      <c r="O100" s="167"/>
      <c r="P100" s="167"/>
      <c r="Q100" s="167"/>
      <c r="R100" s="167"/>
      <c r="S100" s="167"/>
    </row>
    <row r="101" spans="1:19" ht="17.25" customHeight="1" x14ac:dyDescent="0.2">
      <c r="A101" s="83" t="str">
        <f>Global!A101</f>
        <v>Puntos por Marcador Atinado</v>
      </c>
      <c r="B101" s="83"/>
      <c r="C101" s="93"/>
      <c r="D101" s="83"/>
      <c r="E101" s="94">
        <f>Global!E101</f>
        <v>1</v>
      </c>
      <c r="F101" s="53"/>
      <c r="G101" s="268"/>
      <c r="H101" s="53"/>
      <c r="I101" s="57"/>
      <c r="J101" s="30"/>
      <c r="K101" s="167"/>
      <c r="L101" s="167"/>
      <c r="M101" s="167"/>
      <c r="N101" s="167"/>
      <c r="O101" s="167"/>
      <c r="P101" s="167"/>
      <c r="Q101" s="167"/>
      <c r="R101" s="167"/>
      <c r="S101" s="167"/>
    </row>
    <row r="102" spans="1:19" ht="17.25" customHeight="1" x14ac:dyDescent="0.2">
      <c r="A102" s="83" t="str">
        <f>Global!A102</f>
        <v>Puntos por Ganador/Empate Atinado</v>
      </c>
      <c r="B102" s="83"/>
      <c r="C102" s="93"/>
      <c r="D102" s="85"/>
      <c r="E102" s="94">
        <f>Global!E102</f>
        <v>7</v>
      </c>
      <c r="F102" s="53"/>
      <c r="G102" s="268"/>
      <c r="H102" s="53"/>
      <c r="I102" s="57"/>
      <c r="J102" s="30"/>
      <c r="K102" s="167"/>
      <c r="L102" s="167"/>
      <c r="M102" s="167"/>
      <c r="N102" s="167"/>
      <c r="O102" s="167"/>
      <c r="P102" s="167"/>
      <c r="Q102" s="167"/>
      <c r="R102" s="167"/>
      <c r="S102" s="167"/>
    </row>
    <row r="103" spans="1:19" ht="17.25" customHeight="1" x14ac:dyDescent="0.2">
      <c r="A103" s="83" t="str">
        <f>Global!A103</f>
        <v>Puntos por Ganador y Diferencia de Goles Atinado</v>
      </c>
      <c r="B103" s="84"/>
      <c r="C103" s="84"/>
      <c r="D103" s="85"/>
      <c r="E103" s="94">
        <f>Global!E103</f>
        <v>1</v>
      </c>
      <c r="F103" s="53"/>
      <c r="G103" s="268"/>
      <c r="H103" s="53"/>
      <c r="I103" s="57"/>
      <c r="J103" s="30"/>
      <c r="K103" s="167"/>
      <c r="L103" s="167"/>
      <c r="M103" s="167"/>
      <c r="N103" s="167"/>
      <c r="O103" s="167"/>
      <c r="P103" s="167"/>
      <c r="Q103" s="167"/>
      <c r="R103" s="167"/>
      <c r="S103" s="167"/>
    </row>
    <row r="104" spans="1:19" ht="17.25" customHeight="1" x14ac:dyDescent="0.2">
      <c r="A104" s="54"/>
      <c r="B104" s="55"/>
      <c r="C104" s="55"/>
      <c r="D104" s="53"/>
      <c r="E104" s="268"/>
      <c r="F104" s="53"/>
      <c r="G104" s="268"/>
      <c r="H104" s="53"/>
      <c r="I104" s="57"/>
      <c r="J104" s="30"/>
      <c r="K104" s="167"/>
      <c r="L104" s="167"/>
      <c r="M104" s="167"/>
      <c r="N104" s="167"/>
      <c r="O104" s="167"/>
      <c r="P104" s="167"/>
      <c r="Q104" s="167"/>
      <c r="R104" s="167"/>
      <c r="S104" s="167"/>
    </row>
    <row r="105" spans="1:19" ht="17.25" customHeight="1" x14ac:dyDescent="0.2">
      <c r="A105" s="87" t="str">
        <f>Global!A105</f>
        <v>TERCER LUGAR</v>
      </c>
      <c r="B105" s="55"/>
      <c r="C105" s="55"/>
      <c r="D105" s="53"/>
      <c r="E105" s="268"/>
      <c r="F105" s="53"/>
      <c r="G105" s="268"/>
      <c r="H105" s="53"/>
      <c r="I105" s="57"/>
      <c r="J105" s="30"/>
      <c r="K105" s="167"/>
      <c r="L105" s="167"/>
      <c r="M105" s="167"/>
      <c r="N105" s="167"/>
      <c r="O105" s="167"/>
      <c r="P105" s="167"/>
      <c r="Q105" s="167"/>
      <c r="R105" s="167"/>
      <c r="S105" s="167"/>
    </row>
    <row r="106" spans="1:19" ht="17.25" customHeight="1" x14ac:dyDescent="0.2">
      <c r="A106" s="83" t="str">
        <f>Global!A106</f>
        <v>Puntos por Marcador Atinado</v>
      </c>
      <c r="B106" s="83"/>
      <c r="C106" s="93"/>
      <c r="D106" s="83"/>
      <c r="E106" s="94">
        <f>Global!E106</f>
        <v>1</v>
      </c>
      <c r="F106" s="53"/>
      <c r="G106" s="268"/>
      <c r="H106" s="53"/>
      <c r="I106" s="57"/>
      <c r="J106" s="30"/>
      <c r="K106" s="167"/>
      <c r="L106" s="167"/>
      <c r="M106" s="167"/>
      <c r="N106" s="167"/>
      <c r="O106" s="167"/>
      <c r="P106" s="167"/>
      <c r="Q106" s="167"/>
      <c r="R106" s="167"/>
      <c r="S106" s="167"/>
    </row>
    <row r="107" spans="1:19" ht="17.25" customHeight="1" x14ac:dyDescent="0.2">
      <c r="A107" s="83" t="str">
        <f>Global!A107</f>
        <v>Puntos por Ganador/Empate Atinado</v>
      </c>
      <c r="B107" s="83"/>
      <c r="C107" s="93"/>
      <c r="D107" s="85"/>
      <c r="E107" s="94">
        <f>Global!E107</f>
        <v>8</v>
      </c>
      <c r="F107" s="53"/>
      <c r="G107" s="268"/>
      <c r="H107" s="53"/>
      <c r="I107" s="57"/>
      <c r="J107" s="30"/>
      <c r="K107" s="167"/>
      <c r="L107" s="167"/>
      <c r="M107" s="167"/>
      <c r="N107" s="167"/>
      <c r="O107" s="167"/>
      <c r="P107" s="167"/>
      <c r="Q107" s="167"/>
      <c r="R107" s="167"/>
      <c r="S107" s="167"/>
    </row>
    <row r="108" spans="1:19" ht="17.25" customHeight="1" x14ac:dyDescent="0.2">
      <c r="A108" s="83" t="str">
        <f>Global!A108</f>
        <v>Puntos por Ganador y Diferencia de Goles Atinado</v>
      </c>
      <c r="B108" s="84"/>
      <c r="C108" s="84"/>
      <c r="D108" s="85"/>
      <c r="E108" s="94">
        <f>Global!E108</f>
        <v>1</v>
      </c>
      <c r="F108" s="53"/>
      <c r="G108" s="268"/>
      <c r="H108" s="53"/>
      <c r="I108" s="57"/>
      <c r="J108" s="30"/>
      <c r="K108" s="167"/>
      <c r="L108" s="167"/>
      <c r="M108" s="167"/>
      <c r="N108" s="167"/>
      <c r="O108" s="167"/>
      <c r="P108" s="167"/>
      <c r="Q108" s="167"/>
      <c r="R108" s="167"/>
      <c r="S108" s="167"/>
    </row>
    <row r="109" spans="1:19" ht="17.25" customHeight="1" x14ac:dyDescent="0.2">
      <c r="A109" s="83"/>
      <c r="B109" s="84"/>
      <c r="C109" s="84"/>
      <c r="D109" s="85"/>
      <c r="E109" s="94"/>
      <c r="F109" s="53"/>
      <c r="G109" s="268"/>
      <c r="H109" s="53"/>
      <c r="I109" s="57"/>
      <c r="J109" s="30"/>
      <c r="K109" s="167"/>
      <c r="L109" s="167"/>
      <c r="M109" s="167"/>
      <c r="N109" s="167"/>
      <c r="O109" s="167"/>
      <c r="P109" s="167"/>
      <c r="Q109" s="167"/>
      <c r="R109" s="167"/>
      <c r="S109" s="167"/>
    </row>
    <row r="110" spans="1:19" ht="17.25" customHeight="1" x14ac:dyDescent="0.2">
      <c r="A110" s="87" t="str">
        <f>Global!A110</f>
        <v>FINAL</v>
      </c>
      <c r="B110" s="55"/>
      <c r="C110" s="55"/>
      <c r="D110" s="53"/>
      <c r="E110" s="268"/>
      <c r="F110" s="53"/>
      <c r="G110" s="268"/>
      <c r="H110" s="53"/>
      <c r="I110" s="57"/>
      <c r="J110" s="30"/>
      <c r="K110" s="167"/>
      <c r="L110" s="167"/>
      <c r="M110" s="167"/>
      <c r="N110" s="167"/>
      <c r="O110" s="167"/>
      <c r="P110" s="167"/>
      <c r="Q110" s="167"/>
      <c r="R110" s="167"/>
      <c r="S110" s="167"/>
    </row>
    <row r="111" spans="1:19" ht="17.25" customHeight="1" x14ac:dyDescent="0.2">
      <c r="A111" s="83" t="str">
        <f>Global!A111</f>
        <v>Puntos por Marcador Atinado</v>
      </c>
      <c r="B111" s="83"/>
      <c r="C111" s="93"/>
      <c r="D111" s="83"/>
      <c r="E111" s="94">
        <f>Global!E111</f>
        <v>1</v>
      </c>
      <c r="F111" s="53"/>
      <c r="G111" s="268"/>
      <c r="H111" s="53"/>
      <c r="I111" s="57"/>
      <c r="J111" s="30"/>
      <c r="K111" s="167"/>
      <c r="L111" s="167"/>
      <c r="M111" s="167"/>
      <c r="N111" s="167"/>
      <c r="O111" s="167"/>
      <c r="P111" s="167"/>
      <c r="Q111" s="167"/>
      <c r="R111" s="167"/>
      <c r="S111" s="167"/>
    </row>
    <row r="112" spans="1:19" ht="17.25" customHeight="1" x14ac:dyDescent="0.2">
      <c r="A112" s="83" t="str">
        <f>Global!A112</f>
        <v>Puntos por Ganador/Empate Atinado</v>
      </c>
      <c r="B112" s="83"/>
      <c r="C112" s="93"/>
      <c r="D112" s="85"/>
      <c r="E112" s="94">
        <f>Global!E112</f>
        <v>10</v>
      </c>
      <c r="F112" s="53"/>
      <c r="G112" s="268"/>
      <c r="H112" s="53"/>
      <c r="I112" s="57"/>
      <c r="J112" s="30"/>
      <c r="K112" s="167"/>
      <c r="L112" s="167"/>
      <c r="M112" s="167"/>
      <c r="N112" s="167"/>
      <c r="O112" s="167"/>
      <c r="P112" s="167"/>
      <c r="Q112" s="167"/>
      <c r="R112" s="167"/>
      <c r="S112" s="167"/>
    </row>
    <row r="113" spans="1:19" ht="17.25" customHeight="1" x14ac:dyDescent="0.2">
      <c r="A113" s="83" t="str">
        <f>Global!A113</f>
        <v>Puntos por Ganador y Diferencia de Goles Atinado</v>
      </c>
      <c r="B113" s="84"/>
      <c r="C113" s="84"/>
      <c r="D113" s="85"/>
      <c r="E113" s="94">
        <f>Global!E113</f>
        <v>1</v>
      </c>
      <c r="F113" s="53"/>
      <c r="G113" s="268"/>
      <c r="H113" s="53"/>
      <c r="I113" s="57"/>
      <c r="J113" s="30"/>
      <c r="K113" s="167"/>
      <c r="L113" s="167"/>
      <c r="M113" s="167"/>
      <c r="N113" s="167"/>
      <c r="O113" s="167"/>
      <c r="P113" s="167"/>
      <c r="Q113" s="167"/>
      <c r="R113" s="167"/>
      <c r="S113" s="167"/>
    </row>
    <row r="114" spans="1:19" ht="17.25" customHeight="1" x14ac:dyDescent="0.2">
      <c r="A114" s="54"/>
      <c r="B114" s="55"/>
      <c r="C114" s="55"/>
      <c r="D114" s="53"/>
      <c r="E114" s="268"/>
      <c r="F114" s="53"/>
      <c r="G114" s="268"/>
      <c r="H114" s="53"/>
      <c r="I114" s="57"/>
      <c r="J114" s="30"/>
      <c r="K114" s="167"/>
      <c r="L114" s="167"/>
      <c r="M114" s="167"/>
      <c r="N114" s="167"/>
      <c r="O114" s="167"/>
      <c r="P114" s="167"/>
      <c r="Q114" s="167"/>
      <c r="R114" s="167"/>
      <c r="S114" s="167"/>
    </row>
    <row r="115" spans="1:19" ht="17.25" customHeight="1" x14ac:dyDescent="0.2">
      <c r="A115" s="54"/>
      <c r="B115" s="55"/>
      <c r="C115" s="55"/>
      <c r="D115" s="53"/>
      <c r="E115" s="268"/>
      <c r="F115" s="53"/>
      <c r="G115" s="268"/>
      <c r="H115" s="53"/>
      <c r="I115" s="57"/>
      <c r="J115" s="30"/>
      <c r="K115" s="167"/>
      <c r="L115" s="167"/>
      <c r="M115" s="167"/>
      <c r="N115" s="167"/>
      <c r="O115" s="167"/>
      <c r="P115" s="167"/>
      <c r="Q115" s="167"/>
      <c r="R115" s="167"/>
      <c r="S115" s="167"/>
    </row>
    <row r="116" spans="1:19" ht="17.25" customHeight="1" x14ac:dyDescent="0.2">
      <c r="A116" s="54"/>
      <c r="B116" s="55"/>
      <c r="C116" s="55"/>
      <c r="D116" s="53"/>
      <c r="E116" s="268"/>
      <c r="F116" s="53"/>
      <c r="G116" s="268"/>
      <c r="H116" s="53"/>
      <c r="I116" s="57"/>
      <c r="J116" s="30"/>
      <c r="K116" s="167"/>
      <c r="L116" s="167"/>
      <c r="M116" s="167"/>
      <c r="N116" s="167"/>
      <c r="O116" s="167"/>
      <c r="P116" s="167"/>
      <c r="Q116" s="167"/>
      <c r="R116" s="167"/>
      <c r="S116" s="167"/>
    </row>
    <row r="117" spans="1:19" ht="17.25" customHeight="1" x14ac:dyDescent="0.2">
      <c r="A117" s="54"/>
      <c r="B117" s="55"/>
      <c r="C117" s="55"/>
      <c r="D117" s="53"/>
      <c r="E117" s="268"/>
      <c r="F117" s="53"/>
      <c r="G117" s="268"/>
      <c r="H117" s="53"/>
      <c r="I117" s="57"/>
      <c r="J117" s="30"/>
      <c r="K117" s="167"/>
      <c r="L117" s="167"/>
      <c r="M117" s="167"/>
      <c r="N117" s="167"/>
      <c r="O117" s="167"/>
      <c r="P117" s="167"/>
      <c r="Q117" s="167"/>
      <c r="R117" s="167"/>
      <c r="S117" s="167"/>
    </row>
    <row r="118" spans="1:19" ht="17.25" customHeight="1" x14ac:dyDescent="0.2">
      <c r="A118" s="54"/>
      <c r="B118" s="55"/>
      <c r="C118" s="55"/>
      <c r="D118" s="53"/>
      <c r="E118" s="268"/>
      <c r="F118" s="53"/>
      <c r="G118" s="268"/>
      <c r="H118" s="53"/>
      <c r="I118" s="57"/>
      <c r="J118" s="30"/>
      <c r="K118" s="167"/>
      <c r="L118" s="167"/>
      <c r="M118" s="167"/>
      <c r="N118" s="167"/>
      <c r="O118" s="167"/>
      <c r="P118" s="167"/>
      <c r="Q118" s="167"/>
      <c r="R118" s="167"/>
      <c r="S118" s="167"/>
    </row>
    <row r="119" spans="1:19" ht="17.25" customHeight="1" x14ac:dyDescent="0.2">
      <c r="A119" s="54"/>
      <c r="B119" s="55"/>
      <c r="C119" s="55"/>
      <c r="D119" s="53"/>
      <c r="E119" s="268"/>
      <c r="F119" s="53"/>
      <c r="G119" s="268"/>
      <c r="H119" s="53"/>
      <c r="I119" s="57"/>
      <c r="J119" s="30"/>
      <c r="K119" s="167"/>
      <c r="L119" s="167"/>
      <c r="M119" s="167"/>
      <c r="N119" s="167"/>
      <c r="O119" s="167"/>
      <c r="P119" s="167"/>
      <c r="Q119" s="167"/>
      <c r="R119" s="167"/>
      <c r="S119" s="167"/>
    </row>
    <row r="120" spans="1:19" ht="17.25" customHeight="1" x14ac:dyDescent="0.2">
      <c r="A120" s="54"/>
      <c r="B120" s="55"/>
      <c r="C120" s="55"/>
      <c r="D120" s="53"/>
      <c r="E120" s="268"/>
      <c r="F120" s="53"/>
      <c r="G120" s="268"/>
      <c r="H120" s="53"/>
      <c r="I120" s="57"/>
      <c r="J120" s="30"/>
      <c r="K120" s="167"/>
      <c r="L120" s="167"/>
      <c r="M120" s="167"/>
      <c r="N120" s="167"/>
      <c r="O120" s="167"/>
      <c r="P120" s="167"/>
      <c r="Q120" s="167"/>
      <c r="R120" s="167"/>
      <c r="S120" s="167"/>
    </row>
  </sheetData>
  <sheetProtection sheet="1" objects="1" scenarios="1"/>
  <mergeCells count="3">
    <mergeCell ref="A1:N1"/>
    <mergeCell ref="B3:D3"/>
    <mergeCell ref="B4:D4"/>
  </mergeCells>
  <dataValidations count="1">
    <dataValidation type="whole" allowBlank="1" showInputMessage="1" showErrorMessage="1" sqref="E3:E85 E114:E120 E89:E90 E94:E95 E99:E100 E104:E105 E110" xr:uid="{9CC3AB3B-46F7-4046-A8F8-26D977959A94}">
      <formula1>0</formula1>
      <formula2>20</formula2>
    </dataValidation>
  </dataValidations>
  <hyperlinks>
    <hyperlink ref="A1:N1" location="Global!A1" display="Quiniela Mundial 2010" xr:uid="{F2B3226F-6869-4FB9-A6B7-895A6A16FE98}"/>
  </hyperlinks>
  <pageMargins left="0.7" right="0.7" top="0.75" bottom="0.75" header="0.3" footer="0.3"/>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sheetPr codeName="Sheet62"/>
  <dimension ref="A1:S120"/>
  <sheetViews>
    <sheetView workbookViewId="0">
      <selection activeCell="A2" sqref="A1:N1048576"/>
    </sheetView>
  </sheetViews>
  <sheetFormatPr defaultColWidth="9.140625" defaultRowHeight="17.25" customHeight="1" x14ac:dyDescent="0.2"/>
  <cols>
    <col min="1" max="1" width="12" style="270" customWidth="1"/>
    <col min="2" max="2" width="10.7109375" style="271" customWidth="1"/>
    <col min="3" max="3" width="6.85546875" style="271" bestFit="1" customWidth="1"/>
    <col min="4" max="4" width="12.42578125" style="157" customWidth="1"/>
    <col min="5" max="5" width="3.7109375" style="272" customWidth="1"/>
    <col min="6" max="6" width="5.42578125" style="157" customWidth="1"/>
    <col min="7" max="7" width="3.85546875" style="272" customWidth="1"/>
    <col min="8" max="8" width="13" style="157" customWidth="1"/>
    <col min="9" max="9" width="5.85546875" style="273" customWidth="1"/>
    <col min="10" max="10" width="3" style="10" customWidth="1"/>
    <col min="11" max="11" width="5" style="274" customWidth="1"/>
    <col min="12" max="12" width="5.28515625" style="274" customWidth="1"/>
    <col min="13" max="13" width="6.5703125" style="275" customWidth="1"/>
    <col min="14" max="14" width="7.7109375" style="10" bestFit="1" customWidth="1"/>
    <col min="15" max="16384" width="9.140625" style="157"/>
  </cols>
  <sheetData>
    <row r="1" spans="1:19" ht="26.25" customHeight="1" x14ac:dyDescent="0.35">
      <c r="A1" s="352" t="s">
        <v>82</v>
      </c>
      <c r="B1" s="352"/>
      <c r="C1" s="352"/>
      <c r="D1" s="352"/>
      <c r="E1" s="352"/>
      <c r="F1" s="352"/>
      <c r="G1" s="352"/>
      <c r="H1" s="352"/>
      <c r="I1" s="352"/>
      <c r="J1" s="352"/>
      <c r="K1" s="352"/>
      <c r="L1" s="352"/>
      <c r="M1" s="352"/>
      <c r="N1" s="352"/>
      <c r="O1" s="161"/>
      <c r="P1" s="161"/>
      <c r="Q1" s="161"/>
      <c r="R1" s="161"/>
      <c r="S1" s="161"/>
    </row>
    <row r="2" spans="1:19" ht="12.75" customHeight="1" x14ac:dyDescent="0.3">
      <c r="A2" s="28"/>
      <c r="B2" s="28"/>
      <c r="C2" s="28"/>
      <c r="D2" s="28"/>
      <c r="E2" s="1"/>
      <c r="F2" s="28"/>
      <c r="G2" s="1"/>
      <c r="H2" s="28"/>
      <c r="I2" s="28"/>
      <c r="J2" s="28"/>
      <c r="K2" s="33"/>
      <c r="L2" s="33"/>
      <c r="M2" s="28"/>
      <c r="N2" s="28"/>
      <c r="O2" s="161"/>
      <c r="P2" s="161"/>
      <c r="Q2" s="161"/>
      <c r="R2" s="161"/>
      <c r="S2" s="161"/>
    </row>
    <row r="3" spans="1:19" ht="17.25" customHeight="1" x14ac:dyDescent="0.2">
      <c r="A3" s="191" t="s">
        <v>17</v>
      </c>
      <c r="B3" s="353"/>
      <c r="C3" s="353"/>
      <c r="D3" s="353"/>
      <c r="E3" s="192"/>
      <c r="F3" s="193"/>
      <c r="G3" s="192"/>
      <c r="H3" s="194"/>
      <c r="I3" s="195"/>
      <c r="J3" s="29"/>
      <c r="K3" s="34"/>
      <c r="L3" s="34"/>
      <c r="M3" s="196"/>
      <c r="N3" s="29"/>
      <c r="O3" s="161"/>
      <c r="P3" s="161"/>
      <c r="Q3" s="161"/>
      <c r="R3" s="161"/>
      <c r="S3" s="161"/>
    </row>
    <row r="4" spans="1:19" ht="17.25" customHeight="1" thickBot="1" x14ac:dyDescent="0.25">
      <c r="A4" s="197" t="s">
        <v>18</v>
      </c>
      <c r="B4" s="354" t="s">
        <v>215</v>
      </c>
      <c r="C4" s="354"/>
      <c r="D4" s="354"/>
      <c r="E4" s="192"/>
      <c r="F4" s="196"/>
      <c r="G4" s="192"/>
      <c r="H4" s="196"/>
      <c r="I4" s="195"/>
      <c r="J4" s="29"/>
      <c r="K4" s="198"/>
      <c r="L4" s="198"/>
      <c r="M4" s="199"/>
      <c r="N4" s="29"/>
      <c r="O4" s="161"/>
      <c r="P4" s="161"/>
      <c r="Q4" s="161"/>
      <c r="R4" s="161"/>
      <c r="S4" s="161"/>
    </row>
    <row r="5" spans="1:19" ht="17.25" customHeight="1" thickBot="1" x14ac:dyDescent="0.25">
      <c r="A5" s="197"/>
      <c r="B5" s="200"/>
      <c r="C5" s="200"/>
      <c r="D5" s="201"/>
      <c r="E5" s="192"/>
      <c r="F5" s="196"/>
      <c r="G5" s="192"/>
      <c r="H5" s="196"/>
      <c r="I5" s="195"/>
      <c r="J5" s="29"/>
      <c r="K5" s="202" t="s">
        <v>19</v>
      </c>
      <c r="L5" s="203"/>
      <c r="M5" s="204"/>
      <c r="N5" s="29"/>
      <c r="O5" s="161"/>
      <c r="P5" s="161"/>
      <c r="Q5" s="161"/>
      <c r="R5" s="161"/>
      <c r="S5" s="161"/>
    </row>
    <row r="6" spans="1:19" s="168" customFormat="1" ht="34.5" customHeight="1" thickBot="1" x14ac:dyDescent="0.25">
      <c r="A6" s="205" t="s">
        <v>0</v>
      </c>
      <c r="B6" s="206" t="s">
        <v>1</v>
      </c>
      <c r="C6" s="206" t="s">
        <v>25</v>
      </c>
      <c r="D6" s="207" t="s">
        <v>2</v>
      </c>
      <c r="E6" s="208"/>
      <c r="F6" s="209" t="s">
        <v>20</v>
      </c>
      <c r="G6" s="208"/>
      <c r="H6" s="209" t="s">
        <v>3</v>
      </c>
      <c r="I6" s="209" t="s">
        <v>21</v>
      </c>
      <c r="J6" s="210"/>
      <c r="K6" s="211" t="s">
        <v>109</v>
      </c>
      <c r="L6" s="211" t="s">
        <v>112</v>
      </c>
      <c r="M6" s="212" t="s">
        <v>110</v>
      </c>
      <c r="N6" s="213" t="s">
        <v>111</v>
      </c>
      <c r="O6" s="165"/>
      <c r="P6" s="165"/>
      <c r="Q6" s="165"/>
      <c r="R6" s="165"/>
      <c r="S6" s="165"/>
    </row>
    <row r="7" spans="1:19" ht="17.25" customHeight="1" thickBot="1" x14ac:dyDescent="0.25">
      <c r="A7" s="214" t="str">
        <f>Global!A7</f>
        <v>GRUPO A (Group A)</v>
      </c>
      <c r="B7" s="215"/>
      <c r="C7" s="216"/>
      <c r="D7" s="215"/>
      <c r="E7" s="217"/>
      <c r="F7" s="215"/>
      <c r="G7" s="217"/>
      <c r="H7" s="215"/>
      <c r="I7" s="218"/>
      <c r="J7" s="77"/>
      <c r="K7" s="219"/>
      <c r="L7" s="219"/>
      <c r="M7" s="220"/>
      <c r="N7" s="221"/>
      <c r="O7" s="161"/>
      <c r="P7" s="161"/>
      <c r="Q7" s="161"/>
      <c r="R7" s="161"/>
      <c r="S7" s="161"/>
    </row>
    <row r="8" spans="1:19" ht="30.95" customHeight="1" thickBot="1" x14ac:dyDescent="0.25">
      <c r="A8" s="222">
        <f>Global!A8</f>
        <v>44885</v>
      </c>
      <c r="B8" s="223">
        <f>Global!B8</f>
        <v>0.41666666666666669</v>
      </c>
      <c r="C8" s="224">
        <f>Global!C8</f>
        <v>1</v>
      </c>
      <c r="D8" s="225" t="str">
        <f>Global!D8</f>
        <v>Qatar</v>
      </c>
      <c r="E8" s="226"/>
      <c r="F8" s="227" t="s">
        <v>4</v>
      </c>
      <c r="G8" s="226"/>
      <c r="H8" s="228" t="str">
        <f>Global!H8</f>
        <v>Ecuador</v>
      </c>
      <c r="I8" s="229" t="str">
        <f t="shared" ref="I8:I13" si="0">IF(OR(E8="",G8=""),"",IF(E8&gt;G8,"L",IF(G8&gt;E8,"V","E")))</f>
        <v/>
      </c>
      <c r="J8" s="230"/>
      <c r="K8" s="231">
        <f>IF(Global!E8="","",Global!E8)</f>
        <v>0</v>
      </c>
      <c r="L8" s="231">
        <f>IF(Global!G8="","",Global!G8)</f>
        <v>2</v>
      </c>
      <c r="M8" s="232" t="str">
        <f t="shared" ref="M8:M71" si="1">IF(OR(K8="",L8=""),"",IF(K8&gt;L8,"L",IF(L8&gt;K8,"V","E")))</f>
        <v>V</v>
      </c>
      <c r="N8" s="233">
        <f t="shared" ref="N8:N13" si="2">IF(M8="","",IF(AND(E8=K8,L8=G8),GPOSPuntosPorMarcador,0)+IF(M8=I8,GPOSPuntosPorGanador,0)+IF(E8-G8=K8-L8,GPOSPuntosPorDiferencia,0))</f>
        <v>0</v>
      </c>
      <c r="O8" s="161"/>
      <c r="P8" s="161"/>
      <c r="Q8" s="161"/>
      <c r="R8" s="161"/>
      <c r="S8" s="161"/>
    </row>
    <row r="9" spans="1:19" ht="30.95" customHeight="1" thickBot="1" x14ac:dyDescent="0.25">
      <c r="A9" s="222">
        <f>Global!A9</f>
        <v>44886</v>
      </c>
      <c r="B9" s="234">
        <f>Global!B9</f>
        <v>0.41666666666666669</v>
      </c>
      <c r="C9" s="235">
        <f>Global!C9</f>
        <v>2</v>
      </c>
      <c r="D9" s="236" t="str">
        <f>Global!D9</f>
        <v>Senegal</v>
      </c>
      <c r="E9" s="237"/>
      <c r="F9" s="238" t="s">
        <v>4</v>
      </c>
      <c r="G9" s="237"/>
      <c r="H9" s="239" t="str">
        <f>Global!H9</f>
        <v>Holanda (Holland)</v>
      </c>
      <c r="I9" s="229" t="str">
        <f t="shared" si="0"/>
        <v/>
      </c>
      <c r="J9" s="230"/>
      <c r="K9" s="231">
        <f>IF(Global!E9="","",Global!E9)</f>
        <v>0</v>
      </c>
      <c r="L9" s="231">
        <f>IF(Global!G9="","",Global!G9)</f>
        <v>2</v>
      </c>
      <c r="M9" s="240" t="str">
        <f t="shared" si="1"/>
        <v>V</v>
      </c>
      <c r="N9" s="233">
        <f t="shared" si="2"/>
        <v>0</v>
      </c>
      <c r="O9" s="161"/>
      <c r="P9" s="161"/>
      <c r="Q9" s="161"/>
      <c r="R9" s="161"/>
      <c r="S9" s="161"/>
    </row>
    <row r="10" spans="1:19" ht="30.95" customHeight="1" thickBot="1" x14ac:dyDescent="0.25">
      <c r="A10" s="222">
        <f>Global!A10</f>
        <v>44890</v>
      </c>
      <c r="B10" s="234">
        <f>Global!B10</f>
        <v>0.29166666666666669</v>
      </c>
      <c r="C10" s="235">
        <f>Global!C10</f>
        <v>17</v>
      </c>
      <c r="D10" s="236" t="str">
        <f>Global!D10</f>
        <v>Qatar</v>
      </c>
      <c r="E10" s="237"/>
      <c r="F10" s="238" t="s">
        <v>4</v>
      </c>
      <c r="G10" s="237"/>
      <c r="H10" s="239" t="str">
        <f>Global!H10</f>
        <v>Senegal</v>
      </c>
      <c r="I10" s="229" t="str">
        <f t="shared" si="0"/>
        <v/>
      </c>
      <c r="J10" s="230"/>
      <c r="K10" s="231">
        <f>IF(Global!E10="","",Global!E10)</f>
        <v>1</v>
      </c>
      <c r="L10" s="231">
        <f>IF(Global!G10="","",Global!G10)</f>
        <v>3</v>
      </c>
      <c r="M10" s="241" t="str">
        <f t="shared" si="1"/>
        <v>V</v>
      </c>
      <c r="N10" s="233">
        <f t="shared" si="2"/>
        <v>0</v>
      </c>
      <c r="O10" s="161"/>
      <c r="P10" s="161"/>
      <c r="Q10" s="161"/>
      <c r="R10" s="161"/>
      <c r="S10" s="161"/>
    </row>
    <row r="11" spans="1:19" ht="30.95" customHeight="1" thickBot="1" x14ac:dyDescent="0.25">
      <c r="A11" s="222">
        <f>Global!A11</f>
        <v>44890</v>
      </c>
      <c r="B11" s="234">
        <f>Global!B11</f>
        <v>0.41666666666666669</v>
      </c>
      <c r="C11" s="235">
        <f>Global!C11</f>
        <v>18</v>
      </c>
      <c r="D11" s="236" t="str">
        <f>Global!D11</f>
        <v>Holanda (Holland)</v>
      </c>
      <c r="E11" s="237"/>
      <c r="F11" s="238" t="s">
        <v>4</v>
      </c>
      <c r="G11" s="237"/>
      <c r="H11" s="239" t="str">
        <f>Global!H11</f>
        <v>Ecuador</v>
      </c>
      <c r="I11" s="229" t="str">
        <f t="shared" si="0"/>
        <v/>
      </c>
      <c r="J11" s="230"/>
      <c r="K11" s="231">
        <f>IF(Global!E11="","",Global!E11)</f>
        <v>1</v>
      </c>
      <c r="L11" s="231">
        <f>IF(Global!G11="","",Global!G11)</f>
        <v>1</v>
      </c>
      <c r="M11" s="242" t="str">
        <f t="shared" si="1"/>
        <v>E</v>
      </c>
      <c r="N11" s="233">
        <f t="shared" si="2"/>
        <v>1</v>
      </c>
      <c r="O11" s="161"/>
      <c r="P11" s="161"/>
      <c r="Q11" s="161"/>
      <c r="R11" s="161"/>
      <c r="S11" s="161"/>
    </row>
    <row r="12" spans="1:19" ht="30.95" customHeight="1" thickBot="1" x14ac:dyDescent="0.25">
      <c r="A12" s="222">
        <f>Global!A12</f>
        <v>44894</v>
      </c>
      <c r="B12" s="234">
        <f>Global!B12</f>
        <v>0.375</v>
      </c>
      <c r="C12" s="235">
        <f>Global!C12</f>
        <v>33</v>
      </c>
      <c r="D12" s="236" t="str">
        <f>Global!D12</f>
        <v>Holanda (Holland)</v>
      </c>
      <c r="E12" s="237"/>
      <c r="F12" s="238" t="s">
        <v>4</v>
      </c>
      <c r="G12" s="237"/>
      <c r="H12" s="239" t="str">
        <f>Global!H12</f>
        <v>Qatar</v>
      </c>
      <c r="I12" s="229" t="str">
        <f t="shared" si="0"/>
        <v/>
      </c>
      <c r="J12" s="230"/>
      <c r="K12" s="231">
        <f>IF(Global!E12="","",Global!E12)</f>
        <v>2</v>
      </c>
      <c r="L12" s="231">
        <f>IF(Global!G12="","",Global!G12)</f>
        <v>0</v>
      </c>
      <c r="M12" s="242" t="str">
        <f t="shared" si="1"/>
        <v>L</v>
      </c>
      <c r="N12" s="233">
        <f t="shared" si="2"/>
        <v>0</v>
      </c>
      <c r="O12" s="161"/>
      <c r="P12" s="161"/>
      <c r="Q12" s="161"/>
      <c r="R12" s="161"/>
      <c r="S12" s="161"/>
    </row>
    <row r="13" spans="1:19" ht="30.95" customHeight="1" thickBot="1" x14ac:dyDescent="0.25">
      <c r="A13" s="222">
        <f>Global!A13</f>
        <v>44894</v>
      </c>
      <c r="B13" s="234">
        <f>Global!B13</f>
        <v>0.375</v>
      </c>
      <c r="C13" s="235">
        <f>Global!C13</f>
        <v>34</v>
      </c>
      <c r="D13" s="236" t="str">
        <f>Global!D13</f>
        <v>Ecuador</v>
      </c>
      <c r="E13" s="237"/>
      <c r="F13" s="238" t="s">
        <v>4</v>
      </c>
      <c r="G13" s="237"/>
      <c r="H13" s="239" t="str">
        <f>Global!H13</f>
        <v>Senegal</v>
      </c>
      <c r="I13" s="229" t="str">
        <f t="shared" si="0"/>
        <v/>
      </c>
      <c r="J13" s="230"/>
      <c r="K13" s="231">
        <f>IF(Global!E13="","",Global!E13)</f>
        <v>1</v>
      </c>
      <c r="L13" s="231">
        <f>IF(Global!G13="","",Global!G13)</f>
        <v>2</v>
      </c>
      <c r="M13" s="242" t="str">
        <f t="shared" si="1"/>
        <v>V</v>
      </c>
      <c r="N13" s="233">
        <f t="shared" si="2"/>
        <v>0</v>
      </c>
      <c r="O13" s="161"/>
      <c r="P13" s="161"/>
      <c r="Q13" s="161"/>
      <c r="R13" s="161"/>
      <c r="S13" s="161"/>
    </row>
    <row r="14" spans="1:19" ht="17.25" customHeight="1" thickBot="1" x14ac:dyDescent="0.25">
      <c r="A14" s="214" t="str">
        <f>Global!A14</f>
        <v>GRUPO B (Group B)</v>
      </c>
      <c r="B14" s="243"/>
      <c r="C14" s="244"/>
      <c r="D14" s="243"/>
      <c r="E14" s="245"/>
      <c r="F14" s="243"/>
      <c r="G14" s="245"/>
      <c r="H14" s="243"/>
      <c r="I14" s="218"/>
      <c r="J14" s="77"/>
      <c r="K14" s="219"/>
      <c r="L14" s="219"/>
      <c r="M14" s="220" t="str">
        <f t="shared" si="1"/>
        <v/>
      </c>
      <c r="N14" s="221"/>
      <c r="O14" s="161"/>
      <c r="P14" s="161"/>
      <c r="Q14" s="161"/>
      <c r="R14" s="161"/>
      <c r="S14" s="161"/>
    </row>
    <row r="15" spans="1:19" ht="30.95" customHeight="1" thickBot="1" x14ac:dyDescent="0.25">
      <c r="A15" s="222">
        <f>Global!A15</f>
        <v>44886</v>
      </c>
      <c r="B15" s="246">
        <f>Global!B15</f>
        <v>0.29166666666666669</v>
      </c>
      <c r="C15" s="224">
        <f>Global!C15</f>
        <v>3</v>
      </c>
      <c r="D15" s="225" t="str">
        <f>Global!D15</f>
        <v>Inglaterra (England)</v>
      </c>
      <c r="E15" s="226"/>
      <c r="F15" s="227" t="s">
        <v>4</v>
      </c>
      <c r="G15" s="226"/>
      <c r="H15" s="228" t="str">
        <f>Global!H15</f>
        <v>Irán</v>
      </c>
      <c r="I15" s="229" t="str">
        <f t="shared" ref="I15:I20" si="3">IF(OR(E15="",G15=""),"",IF(E15&gt;G15,"L",IF(G15&gt;E15,"V","E")))</f>
        <v/>
      </c>
      <c r="J15" s="230"/>
      <c r="K15" s="231">
        <f>IF(Global!E15="","",Global!E15)</f>
        <v>6</v>
      </c>
      <c r="L15" s="231">
        <f>IF(Global!G15="","",Global!G15)</f>
        <v>2</v>
      </c>
      <c r="M15" s="242" t="str">
        <f t="shared" si="1"/>
        <v>L</v>
      </c>
      <c r="N15" s="233">
        <f t="shared" ref="N15:N20" si="4">IF(M15="","",IF(AND(E15=K15,L15=G15),GPOSPuntosPorMarcador,0)+IF(M15=I15,GPOSPuntosPorGanador,0)+IF(E15-G15=K15-L15,GPOSPuntosPorDiferencia,0))</f>
        <v>0</v>
      </c>
      <c r="O15" s="161"/>
      <c r="P15" s="161"/>
      <c r="Q15" s="161"/>
      <c r="R15" s="161"/>
      <c r="S15" s="161"/>
    </row>
    <row r="16" spans="1:19" ht="30.95" customHeight="1" thickBot="1" x14ac:dyDescent="0.25">
      <c r="A16" s="222">
        <f>Global!A16</f>
        <v>44886</v>
      </c>
      <c r="B16" s="247">
        <f>Global!B16</f>
        <v>0.54166666666666663</v>
      </c>
      <c r="C16" s="235">
        <f>Global!C16</f>
        <v>4</v>
      </c>
      <c r="D16" s="236" t="str">
        <f>Global!D16</f>
        <v>Estados Unidos (USA)</v>
      </c>
      <c r="E16" s="237"/>
      <c r="F16" s="238" t="s">
        <v>4</v>
      </c>
      <c r="G16" s="237"/>
      <c r="H16" s="239" t="str">
        <f>Global!H16</f>
        <v>Gales (Wales)</v>
      </c>
      <c r="I16" s="229" t="str">
        <f t="shared" si="3"/>
        <v/>
      </c>
      <c r="J16" s="230"/>
      <c r="K16" s="231">
        <f>IF(Global!E16="","",Global!E16)</f>
        <v>1</v>
      </c>
      <c r="L16" s="231">
        <f>IF(Global!G16="","",Global!G16)</f>
        <v>1</v>
      </c>
      <c r="M16" s="242" t="str">
        <f t="shared" si="1"/>
        <v>E</v>
      </c>
      <c r="N16" s="233">
        <f t="shared" si="4"/>
        <v>1</v>
      </c>
      <c r="O16" s="161"/>
      <c r="P16" s="161"/>
      <c r="Q16" s="161"/>
      <c r="R16" s="161"/>
      <c r="S16" s="161"/>
    </row>
    <row r="17" spans="1:19" ht="30.95" customHeight="1" thickBot="1" x14ac:dyDescent="0.25">
      <c r="A17" s="222">
        <f>Global!A17</f>
        <v>44890</v>
      </c>
      <c r="B17" s="247">
        <f>Global!B17</f>
        <v>0.54166666666666663</v>
      </c>
      <c r="C17" s="235">
        <f>Global!C17</f>
        <v>19</v>
      </c>
      <c r="D17" s="236" t="str">
        <f>Global!D17</f>
        <v>Inglaterra (England)</v>
      </c>
      <c r="E17" s="237"/>
      <c r="F17" s="238" t="s">
        <v>4</v>
      </c>
      <c r="G17" s="237"/>
      <c r="H17" s="239" t="str">
        <f>Global!H17</f>
        <v>Estados Unidos (USA)</v>
      </c>
      <c r="I17" s="229" t="str">
        <f t="shared" si="3"/>
        <v/>
      </c>
      <c r="J17" s="230"/>
      <c r="K17" s="231">
        <f>IF(Global!E17="","",Global!E17)</f>
        <v>0</v>
      </c>
      <c r="L17" s="231">
        <f>IF(Global!G17="","",Global!G17)</f>
        <v>0</v>
      </c>
      <c r="M17" s="242" t="str">
        <f t="shared" si="1"/>
        <v>E</v>
      </c>
      <c r="N17" s="233">
        <f t="shared" si="4"/>
        <v>2</v>
      </c>
      <c r="O17" s="161"/>
      <c r="P17" s="161"/>
      <c r="Q17" s="161"/>
      <c r="R17" s="161"/>
      <c r="S17" s="161"/>
    </row>
    <row r="18" spans="1:19" ht="30.95" customHeight="1" thickBot="1" x14ac:dyDescent="0.25">
      <c r="A18" s="222">
        <f>Global!A18</f>
        <v>44890</v>
      </c>
      <c r="B18" s="247">
        <f>Global!B18</f>
        <v>0.16666666666666666</v>
      </c>
      <c r="C18" s="235">
        <f>Global!C18</f>
        <v>20</v>
      </c>
      <c r="D18" s="236" t="str">
        <f>Global!D18</f>
        <v>Gales (Wales)</v>
      </c>
      <c r="E18" s="237"/>
      <c r="F18" s="238" t="s">
        <v>4</v>
      </c>
      <c r="G18" s="237"/>
      <c r="H18" s="239" t="str">
        <f>Global!H18</f>
        <v>Irán</v>
      </c>
      <c r="I18" s="229" t="str">
        <f t="shared" si="3"/>
        <v/>
      </c>
      <c r="J18" s="230"/>
      <c r="K18" s="231">
        <f>IF(Global!E18="","",Global!E18)</f>
        <v>0</v>
      </c>
      <c r="L18" s="231">
        <f>IF(Global!G18="","",Global!G18)</f>
        <v>2</v>
      </c>
      <c r="M18" s="242" t="str">
        <f t="shared" si="1"/>
        <v>V</v>
      </c>
      <c r="N18" s="233">
        <f t="shared" si="4"/>
        <v>0</v>
      </c>
      <c r="O18" s="161"/>
      <c r="P18" s="161"/>
      <c r="Q18" s="161"/>
      <c r="R18" s="161"/>
      <c r="S18" s="161"/>
    </row>
    <row r="19" spans="1:19" ht="30.95" customHeight="1" thickBot="1" x14ac:dyDescent="0.25">
      <c r="A19" s="222">
        <f>Global!A19</f>
        <v>44894</v>
      </c>
      <c r="B19" s="247">
        <f>Global!B19</f>
        <v>0.54166666666666663</v>
      </c>
      <c r="C19" s="235">
        <f>Global!C19</f>
        <v>35</v>
      </c>
      <c r="D19" s="236" t="str">
        <f>Global!D19</f>
        <v>Gales (Wales)</v>
      </c>
      <c r="E19" s="237"/>
      <c r="F19" s="238" t="s">
        <v>4</v>
      </c>
      <c r="G19" s="237"/>
      <c r="H19" s="239" t="str">
        <f>Global!H19</f>
        <v>Inglaterra (England)</v>
      </c>
      <c r="I19" s="229" t="str">
        <f t="shared" si="3"/>
        <v/>
      </c>
      <c r="J19" s="230"/>
      <c r="K19" s="231">
        <f>IF(Global!E19="","",Global!E19)</f>
        <v>0</v>
      </c>
      <c r="L19" s="231">
        <f>IF(Global!G19="","",Global!G19)</f>
        <v>3</v>
      </c>
      <c r="M19" s="242" t="str">
        <f t="shared" si="1"/>
        <v>V</v>
      </c>
      <c r="N19" s="233">
        <f t="shared" si="4"/>
        <v>0</v>
      </c>
      <c r="O19" s="161"/>
      <c r="P19" s="161"/>
      <c r="Q19" s="161"/>
      <c r="R19" s="161"/>
      <c r="S19" s="161"/>
    </row>
    <row r="20" spans="1:19" ht="30.95" customHeight="1" thickBot="1" x14ac:dyDescent="0.25">
      <c r="A20" s="222">
        <f>Global!A20</f>
        <v>44894</v>
      </c>
      <c r="B20" s="247">
        <f>Global!B20</f>
        <v>0.54166666666666663</v>
      </c>
      <c r="C20" s="235">
        <f>Global!C20</f>
        <v>36</v>
      </c>
      <c r="D20" s="236" t="str">
        <f>Global!D20</f>
        <v>Irán</v>
      </c>
      <c r="E20" s="237"/>
      <c r="F20" s="238" t="s">
        <v>4</v>
      </c>
      <c r="G20" s="237"/>
      <c r="H20" s="239" t="str">
        <f>Global!H20</f>
        <v>Estados Unidos (USA)</v>
      </c>
      <c r="I20" s="229" t="str">
        <f t="shared" si="3"/>
        <v/>
      </c>
      <c r="J20" s="230"/>
      <c r="K20" s="231">
        <f>IF(Global!E20="","",Global!E20)</f>
        <v>0</v>
      </c>
      <c r="L20" s="231">
        <f>IF(Global!G20="","",Global!G20)</f>
        <v>1</v>
      </c>
      <c r="M20" s="242" t="str">
        <f t="shared" si="1"/>
        <v>V</v>
      </c>
      <c r="N20" s="233">
        <f t="shared" si="4"/>
        <v>0</v>
      </c>
      <c r="O20" s="161"/>
      <c r="P20" s="161"/>
      <c r="Q20" s="161"/>
      <c r="R20" s="161"/>
      <c r="S20" s="161"/>
    </row>
    <row r="21" spans="1:19" ht="17.25" customHeight="1" thickBot="1" x14ac:dyDescent="0.25">
      <c r="A21" s="214" t="str">
        <f>Global!A21</f>
        <v>GRUPO C (Group C)</v>
      </c>
      <c r="B21" s="243"/>
      <c r="C21" s="244"/>
      <c r="D21" s="243"/>
      <c r="E21" s="245"/>
      <c r="F21" s="243"/>
      <c r="G21" s="245"/>
      <c r="H21" s="243"/>
      <c r="I21" s="218"/>
      <c r="J21" s="77"/>
      <c r="K21" s="219"/>
      <c r="L21" s="219"/>
      <c r="M21" s="220" t="str">
        <f t="shared" si="1"/>
        <v/>
      </c>
      <c r="N21" s="221"/>
      <c r="O21" s="161"/>
      <c r="P21" s="161"/>
      <c r="Q21" s="161"/>
      <c r="R21" s="161"/>
      <c r="S21" s="161"/>
    </row>
    <row r="22" spans="1:19" ht="30.95" customHeight="1" thickBot="1" x14ac:dyDescent="0.25">
      <c r="A22" s="222">
        <f>Global!A22</f>
        <v>44887</v>
      </c>
      <c r="B22" s="246">
        <f>Global!B22</f>
        <v>0.16666666666666666</v>
      </c>
      <c r="C22" s="224">
        <f>Global!C22</f>
        <v>5</v>
      </c>
      <c r="D22" s="225" t="str">
        <f>Global!D22</f>
        <v>Argentina</v>
      </c>
      <c r="E22" s="226"/>
      <c r="F22" s="227" t="s">
        <v>4</v>
      </c>
      <c r="G22" s="226"/>
      <c r="H22" s="228" t="str">
        <f>Global!H22</f>
        <v>A. Saudita (Saudi A.)</v>
      </c>
      <c r="I22" s="229" t="str">
        <f t="shared" ref="I22:I27" si="5">IF(OR(E22="",G22=""),"",IF(E22&gt;G22,"L",IF(G22&gt;E22,"V","E")))</f>
        <v/>
      </c>
      <c r="J22" s="230"/>
      <c r="K22" s="231">
        <f>IF(Global!E22="","",Global!E22)</f>
        <v>1</v>
      </c>
      <c r="L22" s="231">
        <f>IF(Global!G22="","",Global!G22)</f>
        <v>2</v>
      </c>
      <c r="M22" s="242" t="str">
        <f t="shared" si="1"/>
        <v>V</v>
      </c>
      <c r="N22" s="233">
        <f t="shared" ref="N22:N27" si="6">IF(M22="","",IF(AND(E22=K22,L22=G22),GPOSPuntosPorMarcador,0)+IF(M22=I22,GPOSPuntosPorGanador,0)+IF(E22-G22=K22-L22,GPOSPuntosPorDiferencia,0))</f>
        <v>0</v>
      </c>
      <c r="O22" s="161"/>
      <c r="P22" s="161"/>
      <c r="Q22" s="161"/>
      <c r="R22" s="161"/>
      <c r="S22" s="161"/>
    </row>
    <row r="23" spans="1:19" ht="30.95" customHeight="1" thickBot="1" x14ac:dyDescent="0.25">
      <c r="A23" s="222">
        <f>Global!A23</f>
        <v>44887</v>
      </c>
      <c r="B23" s="247">
        <f>Global!B23</f>
        <v>0.41666666666666669</v>
      </c>
      <c r="C23" s="235">
        <f>Global!C23</f>
        <v>6</v>
      </c>
      <c r="D23" s="236" t="str">
        <f>Global!D23</f>
        <v>México</v>
      </c>
      <c r="E23" s="237"/>
      <c r="F23" s="238" t="s">
        <v>4</v>
      </c>
      <c r="G23" s="237"/>
      <c r="H23" s="239" t="str">
        <f>Global!H23</f>
        <v>Polonia (Poland)</v>
      </c>
      <c r="I23" s="229" t="str">
        <f t="shared" si="5"/>
        <v/>
      </c>
      <c r="J23" s="230"/>
      <c r="K23" s="231">
        <f>IF(Global!E23="","",Global!E23)</f>
        <v>0</v>
      </c>
      <c r="L23" s="231">
        <f>IF(Global!G23="","",Global!G23)</f>
        <v>0</v>
      </c>
      <c r="M23" s="242" t="str">
        <f t="shared" si="1"/>
        <v>E</v>
      </c>
      <c r="N23" s="233">
        <f t="shared" si="6"/>
        <v>2</v>
      </c>
      <c r="O23" s="161"/>
      <c r="P23" s="161"/>
      <c r="Q23" s="161"/>
      <c r="R23" s="161"/>
      <c r="S23" s="161"/>
    </row>
    <row r="24" spans="1:19" ht="30.95" customHeight="1" thickBot="1" x14ac:dyDescent="0.25">
      <c r="A24" s="222">
        <f>Global!A24</f>
        <v>44891</v>
      </c>
      <c r="B24" s="247">
        <f>Global!B24</f>
        <v>0.54166666666666663</v>
      </c>
      <c r="C24" s="235">
        <f>Global!C24</f>
        <v>22</v>
      </c>
      <c r="D24" s="236" t="str">
        <f>Global!D24</f>
        <v>Argentina</v>
      </c>
      <c r="E24" s="237"/>
      <c r="F24" s="238" t="s">
        <v>4</v>
      </c>
      <c r="G24" s="237"/>
      <c r="H24" s="239" t="str">
        <f>Global!H24</f>
        <v>México</v>
      </c>
      <c r="I24" s="229" t="str">
        <f t="shared" si="5"/>
        <v/>
      </c>
      <c r="J24" s="230"/>
      <c r="K24" s="231">
        <f>IF(Global!E24="","",Global!E24)</f>
        <v>2</v>
      </c>
      <c r="L24" s="231">
        <f>IF(Global!G24="","",Global!G24)</f>
        <v>0</v>
      </c>
      <c r="M24" s="242" t="str">
        <f t="shared" si="1"/>
        <v>L</v>
      </c>
      <c r="N24" s="233">
        <f t="shared" si="6"/>
        <v>0</v>
      </c>
      <c r="O24" s="161"/>
      <c r="P24" s="161"/>
      <c r="Q24" s="161"/>
      <c r="R24" s="161"/>
      <c r="S24" s="161"/>
    </row>
    <row r="25" spans="1:19" ht="30.95" customHeight="1" thickBot="1" x14ac:dyDescent="0.25">
      <c r="A25" s="222">
        <f>Global!A25</f>
        <v>44891</v>
      </c>
      <c r="B25" s="247">
        <f>Global!B25</f>
        <v>0.29166666666666669</v>
      </c>
      <c r="C25" s="235">
        <f>Global!C25</f>
        <v>23</v>
      </c>
      <c r="D25" s="236" t="str">
        <f>Global!D25</f>
        <v>Polonia (Poland)</v>
      </c>
      <c r="E25" s="237"/>
      <c r="F25" s="238" t="s">
        <v>4</v>
      </c>
      <c r="G25" s="237"/>
      <c r="H25" s="239" t="str">
        <f>Global!H25</f>
        <v>A. Saudita (Saudi A.)</v>
      </c>
      <c r="I25" s="229" t="str">
        <f t="shared" si="5"/>
        <v/>
      </c>
      <c r="J25" s="230"/>
      <c r="K25" s="231">
        <f>IF(Global!E25="","",Global!E25)</f>
        <v>2</v>
      </c>
      <c r="L25" s="231">
        <f>IF(Global!G25="","",Global!G25)</f>
        <v>0</v>
      </c>
      <c r="M25" s="242" t="str">
        <f t="shared" si="1"/>
        <v>L</v>
      </c>
      <c r="N25" s="233">
        <f t="shared" si="6"/>
        <v>0</v>
      </c>
      <c r="O25" s="161"/>
      <c r="P25" s="161"/>
      <c r="Q25" s="161"/>
      <c r="R25" s="161"/>
      <c r="S25" s="161"/>
    </row>
    <row r="26" spans="1:19" ht="30.95" customHeight="1" thickBot="1" x14ac:dyDescent="0.25">
      <c r="A26" s="222">
        <f>Global!A26</f>
        <v>44895</v>
      </c>
      <c r="B26" s="247">
        <f>Global!B26</f>
        <v>0.54166666666666663</v>
      </c>
      <c r="C26" s="235">
        <f>Global!C26</f>
        <v>37</v>
      </c>
      <c r="D26" s="236" t="str">
        <f>Global!D26</f>
        <v>Polonia (Poland)</v>
      </c>
      <c r="E26" s="237"/>
      <c r="F26" s="238" t="s">
        <v>4</v>
      </c>
      <c r="G26" s="237"/>
      <c r="H26" s="239" t="str">
        <f>Global!H26</f>
        <v>Argentina</v>
      </c>
      <c r="I26" s="229" t="str">
        <f t="shared" si="5"/>
        <v/>
      </c>
      <c r="J26" s="230"/>
      <c r="K26" s="231">
        <f>IF(Global!E26="","",Global!E26)</f>
        <v>0</v>
      </c>
      <c r="L26" s="231">
        <f>IF(Global!G26="","",Global!G26)</f>
        <v>2</v>
      </c>
      <c r="M26" s="242" t="str">
        <f t="shared" si="1"/>
        <v>V</v>
      </c>
      <c r="N26" s="233">
        <f t="shared" si="6"/>
        <v>0</v>
      </c>
      <c r="O26" s="161"/>
      <c r="P26" s="161"/>
      <c r="Q26" s="161"/>
      <c r="R26" s="161"/>
      <c r="S26" s="161"/>
    </row>
    <row r="27" spans="1:19" ht="30.95" customHeight="1" thickBot="1" x14ac:dyDescent="0.25">
      <c r="A27" s="222">
        <f>Global!A27</f>
        <v>44895</v>
      </c>
      <c r="B27" s="247">
        <f>Global!B27</f>
        <v>0.54166666666666663</v>
      </c>
      <c r="C27" s="235">
        <f>Global!C27</f>
        <v>38</v>
      </c>
      <c r="D27" s="236" t="str">
        <f>Global!D27</f>
        <v>A. Saudita (Saudi A.)</v>
      </c>
      <c r="E27" s="237"/>
      <c r="F27" s="238" t="s">
        <v>4</v>
      </c>
      <c r="G27" s="237"/>
      <c r="H27" s="239" t="str">
        <f>Global!H27</f>
        <v>México</v>
      </c>
      <c r="I27" s="229" t="str">
        <f t="shared" si="5"/>
        <v/>
      </c>
      <c r="J27" s="230"/>
      <c r="K27" s="231">
        <f>IF(Global!E27="","",Global!E27)</f>
        <v>1</v>
      </c>
      <c r="L27" s="231">
        <f>IF(Global!G27="","",Global!G27)</f>
        <v>2</v>
      </c>
      <c r="M27" s="242" t="str">
        <f t="shared" si="1"/>
        <v>V</v>
      </c>
      <c r="N27" s="233">
        <f t="shared" si="6"/>
        <v>0</v>
      </c>
      <c r="O27" s="161"/>
      <c r="P27" s="161"/>
      <c r="Q27" s="161"/>
      <c r="R27" s="161"/>
      <c r="S27" s="161"/>
    </row>
    <row r="28" spans="1:19" ht="17.25" customHeight="1" thickBot="1" x14ac:dyDescent="0.25">
      <c r="A28" s="214" t="str">
        <f>Global!A28</f>
        <v>GRUPO D (Group D )</v>
      </c>
      <c r="B28" s="243"/>
      <c r="C28" s="244"/>
      <c r="D28" s="243"/>
      <c r="E28" s="245"/>
      <c r="F28" s="243"/>
      <c r="G28" s="245"/>
      <c r="H28" s="243"/>
      <c r="I28" s="218"/>
      <c r="J28" s="77"/>
      <c r="K28" s="219"/>
      <c r="L28" s="219"/>
      <c r="M28" s="220" t="str">
        <f t="shared" si="1"/>
        <v/>
      </c>
      <c r="N28" s="221"/>
      <c r="O28" s="161"/>
      <c r="P28" s="161"/>
      <c r="Q28" s="161"/>
      <c r="R28" s="161"/>
      <c r="S28" s="161"/>
    </row>
    <row r="29" spans="1:19" ht="30.95" customHeight="1" thickBot="1" x14ac:dyDescent="0.25">
      <c r="A29" s="222">
        <f>Global!A29</f>
        <v>44887</v>
      </c>
      <c r="B29" s="246">
        <f>Global!B29</f>
        <v>0.54166666666666663</v>
      </c>
      <c r="C29" s="224">
        <f>Global!C29</f>
        <v>7</v>
      </c>
      <c r="D29" s="225" t="str">
        <f>Global!D29</f>
        <v>Francia (France)</v>
      </c>
      <c r="E29" s="226"/>
      <c r="F29" s="227" t="s">
        <v>4</v>
      </c>
      <c r="G29" s="226"/>
      <c r="H29" s="228" t="str">
        <f>Global!H29</f>
        <v>Australia</v>
      </c>
      <c r="I29" s="229" t="str">
        <f t="shared" ref="I29:I34" si="7">IF(OR(E29="",G29=""),"",IF(E29&gt;G29,"L",IF(G29&gt;E29,"V","E")))</f>
        <v/>
      </c>
      <c r="J29" s="230"/>
      <c r="K29" s="231">
        <f>IF(Global!E29="","",Global!E29)</f>
        <v>4</v>
      </c>
      <c r="L29" s="231">
        <f>IF(Global!G29="","",Global!G29)</f>
        <v>1</v>
      </c>
      <c r="M29" s="242" t="str">
        <f t="shared" si="1"/>
        <v>L</v>
      </c>
      <c r="N29" s="233">
        <f t="shared" ref="N29:N34" si="8">IF(M29="","",IF(AND(E29=K29,L29=G29),GPOSPuntosPorMarcador,0)+IF(M29=I29,GPOSPuntosPorGanador,0)+IF(E29-G29=K29-L29,GPOSPuntosPorDiferencia,0))</f>
        <v>0</v>
      </c>
      <c r="O29" s="161"/>
      <c r="P29" s="161"/>
      <c r="Q29" s="161"/>
      <c r="R29" s="161"/>
      <c r="S29" s="161"/>
    </row>
    <row r="30" spans="1:19" ht="30.95" customHeight="1" thickBot="1" x14ac:dyDescent="0.25">
      <c r="A30" s="222">
        <f>Global!A30</f>
        <v>44887</v>
      </c>
      <c r="B30" s="247">
        <f>Global!B30</f>
        <v>0.29166666666666669</v>
      </c>
      <c r="C30" s="235">
        <f>Global!C30</f>
        <v>8</v>
      </c>
      <c r="D30" s="236" t="str">
        <f>Global!D30</f>
        <v>Dinamarca (Denmark)</v>
      </c>
      <c r="E30" s="237"/>
      <c r="F30" s="238" t="s">
        <v>4</v>
      </c>
      <c r="G30" s="237"/>
      <c r="H30" s="239" t="str">
        <f>Global!H30</f>
        <v>Túnez (Tunisia)</v>
      </c>
      <c r="I30" s="229" t="str">
        <f t="shared" si="7"/>
        <v/>
      </c>
      <c r="J30" s="230"/>
      <c r="K30" s="231">
        <f>IF(Global!E30="","",Global!E30)</f>
        <v>0</v>
      </c>
      <c r="L30" s="231">
        <f>IF(Global!G30="","",Global!G30)</f>
        <v>0</v>
      </c>
      <c r="M30" s="242" t="str">
        <f t="shared" si="1"/>
        <v>E</v>
      </c>
      <c r="N30" s="233">
        <f t="shared" si="8"/>
        <v>2</v>
      </c>
      <c r="O30" s="161"/>
      <c r="P30" s="161"/>
      <c r="Q30" s="161"/>
      <c r="R30" s="161"/>
      <c r="S30" s="161"/>
    </row>
    <row r="31" spans="1:19" ht="30.95" customHeight="1" thickBot="1" x14ac:dyDescent="0.25">
      <c r="A31" s="222">
        <f>Global!A31</f>
        <v>44891</v>
      </c>
      <c r="B31" s="247">
        <f>Global!B31</f>
        <v>0.41666666666666669</v>
      </c>
      <c r="C31" s="235">
        <f>Global!C31</f>
        <v>21</v>
      </c>
      <c r="D31" s="236" t="str">
        <f>Global!D31</f>
        <v>Francia (France)</v>
      </c>
      <c r="E31" s="237"/>
      <c r="F31" s="238" t="s">
        <v>4</v>
      </c>
      <c r="G31" s="237"/>
      <c r="H31" s="239" t="str">
        <f>Global!H31</f>
        <v>Dinamarca (Denmark)</v>
      </c>
      <c r="I31" s="229" t="str">
        <f t="shared" si="7"/>
        <v/>
      </c>
      <c r="J31" s="230"/>
      <c r="K31" s="231">
        <f>IF(Global!E31="","",Global!E31)</f>
        <v>2</v>
      </c>
      <c r="L31" s="231">
        <f>IF(Global!G31="","",Global!G31)</f>
        <v>1</v>
      </c>
      <c r="M31" s="242" t="str">
        <f t="shared" si="1"/>
        <v>L</v>
      </c>
      <c r="N31" s="233">
        <f t="shared" si="8"/>
        <v>0</v>
      </c>
      <c r="O31" s="161"/>
      <c r="P31" s="161"/>
      <c r="Q31" s="161"/>
      <c r="R31" s="161"/>
      <c r="S31" s="161"/>
    </row>
    <row r="32" spans="1:19" ht="30.95" customHeight="1" thickBot="1" x14ac:dyDescent="0.25">
      <c r="A32" s="222">
        <f>Global!A32</f>
        <v>44891</v>
      </c>
      <c r="B32" s="247">
        <f>Global!B32</f>
        <v>0.16666666666666666</v>
      </c>
      <c r="C32" s="235">
        <f>Global!C32</f>
        <v>24</v>
      </c>
      <c r="D32" s="236" t="str">
        <f>Global!D32</f>
        <v>Túnez (Tunisia)</v>
      </c>
      <c r="E32" s="237"/>
      <c r="F32" s="238" t="s">
        <v>4</v>
      </c>
      <c r="G32" s="237"/>
      <c r="H32" s="239" t="str">
        <f>Global!H32</f>
        <v>Australia</v>
      </c>
      <c r="I32" s="229" t="str">
        <f t="shared" si="7"/>
        <v/>
      </c>
      <c r="J32" s="230"/>
      <c r="K32" s="231">
        <f>IF(Global!E32="","",Global!E32)</f>
        <v>0</v>
      </c>
      <c r="L32" s="231">
        <f>IF(Global!G32="","",Global!G32)</f>
        <v>1</v>
      </c>
      <c r="M32" s="242" t="str">
        <f t="shared" si="1"/>
        <v>V</v>
      </c>
      <c r="N32" s="233">
        <f t="shared" si="8"/>
        <v>0</v>
      </c>
      <c r="O32" s="161"/>
      <c r="P32" s="161"/>
      <c r="Q32" s="161"/>
      <c r="R32" s="161"/>
      <c r="S32" s="161"/>
    </row>
    <row r="33" spans="1:19" ht="30.95" customHeight="1" thickBot="1" x14ac:dyDescent="0.25">
      <c r="A33" s="222">
        <f>Global!A33</f>
        <v>44895</v>
      </c>
      <c r="B33" s="247">
        <f>Global!B33</f>
        <v>0.375</v>
      </c>
      <c r="C33" s="235">
        <f>Global!C33</f>
        <v>39</v>
      </c>
      <c r="D33" s="236" t="str">
        <f>Global!D33</f>
        <v>Túnez (Tunisia)</v>
      </c>
      <c r="E33" s="237"/>
      <c r="F33" s="238" t="s">
        <v>4</v>
      </c>
      <c r="G33" s="237"/>
      <c r="H33" s="239" t="str">
        <f>Global!H33</f>
        <v>Francia (France)</v>
      </c>
      <c r="I33" s="229" t="str">
        <f t="shared" si="7"/>
        <v/>
      </c>
      <c r="J33" s="230"/>
      <c r="K33" s="231">
        <f>IF(Global!E33="","",Global!E33)</f>
        <v>1</v>
      </c>
      <c r="L33" s="231">
        <f>IF(Global!G33="","",Global!G33)</f>
        <v>0</v>
      </c>
      <c r="M33" s="242" t="str">
        <f t="shared" si="1"/>
        <v>L</v>
      </c>
      <c r="N33" s="233">
        <f t="shared" si="8"/>
        <v>0</v>
      </c>
      <c r="O33" s="161"/>
      <c r="P33" s="161"/>
      <c r="Q33" s="161"/>
      <c r="R33" s="161"/>
      <c r="S33" s="161"/>
    </row>
    <row r="34" spans="1:19" ht="30.95" customHeight="1" thickBot="1" x14ac:dyDescent="0.25">
      <c r="A34" s="222">
        <f>Global!A34</f>
        <v>44895</v>
      </c>
      <c r="B34" s="247">
        <f>Global!B34</f>
        <v>0.375</v>
      </c>
      <c r="C34" s="235">
        <f>Global!C34</f>
        <v>40</v>
      </c>
      <c r="D34" s="236" t="str">
        <f>Global!D34</f>
        <v>Australia</v>
      </c>
      <c r="E34" s="237"/>
      <c r="F34" s="238" t="s">
        <v>4</v>
      </c>
      <c r="G34" s="237"/>
      <c r="H34" s="239" t="str">
        <f>Global!H34</f>
        <v>Dinamarca (Denmark)</v>
      </c>
      <c r="I34" s="229" t="str">
        <f t="shared" si="7"/>
        <v/>
      </c>
      <c r="J34" s="230"/>
      <c r="K34" s="231">
        <f>IF(Global!E34="","",Global!E34)</f>
        <v>1</v>
      </c>
      <c r="L34" s="231">
        <f>IF(Global!G34="","",Global!G34)</f>
        <v>0</v>
      </c>
      <c r="M34" s="242" t="str">
        <f t="shared" si="1"/>
        <v>L</v>
      </c>
      <c r="N34" s="233">
        <f t="shared" si="8"/>
        <v>0</v>
      </c>
      <c r="O34" s="161"/>
      <c r="P34" s="161"/>
      <c r="Q34" s="161"/>
      <c r="R34" s="161"/>
      <c r="S34" s="161"/>
    </row>
    <row r="35" spans="1:19" ht="17.25" customHeight="1" thickBot="1" x14ac:dyDescent="0.25">
      <c r="A35" s="214" t="str">
        <f>Global!A35</f>
        <v>Grupo E  (Group  E)</v>
      </c>
      <c r="B35" s="243"/>
      <c r="C35" s="244"/>
      <c r="D35" s="243"/>
      <c r="E35" s="245"/>
      <c r="F35" s="243"/>
      <c r="G35" s="245"/>
      <c r="H35" s="243"/>
      <c r="I35" s="218"/>
      <c r="J35" s="77"/>
      <c r="K35" s="219"/>
      <c r="L35" s="219"/>
      <c r="M35" s="220" t="str">
        <f t="shared" si="1"/>
        <v/>
      </c>
      <c r="N35" s="221"/>
      <c r="O35" s="161"/>
      <c r="P35" s="161"/>
      <c r="Q35" s="161"/>
      <c r="R35" s="161"/>
      <c r="S35" s="161"/>
    </row>
    <row r="36" spans="1:19" ht="30.95" customHeight="1" thickBot="1" x14ac:dyDescent="0.25">
      <c r="A36" s="222">
        <f>Global!A36</f>
        <v>44888</v>
      </c>
      <c r="B36" s="246">
        <f>Global!B36</f>
        <v>0.41666666666666669</v>
      </c>
      <c r="C36" s="224">
        <f>Global!C36</f>
        <v>9</v>
      </c>
      <c r="D36" s="225" t="str">
        <f>Global!D36</f>
        <v>España (Spain)</v>
      </c>
      <c r="E36" s="226"/>
      <c r="F36" s="227"/>
      <c r="G36" s="226"/>
      <c r="H36" s="228" t="str">
        <f>Global!H36</f>
        <v>Costa Rica</v>
      </c>
      <c r="I36" s="229" t="str">
        <f t="shared" ref="I36:I41" si="9">IF(OR(E36="",G36=""),"",IF(E36&gt;G36,"L",IF(G36&gt;E36,"V","E")))</f>
        <v/>
      </c>
      <c r="J36" s="230"/>
      <c r="K36" s="231">
        <f>IF(Global!E36="","",Global!E36)</f>
        <v>7</v>
      </c>
      <c r="L36" s="231">
        <f>IF(Global!G36="","",Global!G36)</f>
        <v>0</v>
      </c>
      <c r="M36" s="242" t="str">
        <f t="shared" si="1"/>
        <v>L</v>
      </c>
      <c r="N36" s="233">
        <f t="shared" ref="N36:N41" si="10">IF(M36="","",IF(AND(E36=K36,L36=G36),GPOSPuntosPorMarcador,0)+IF(M36=I36,GPOSPuntosPorGanador,0)+IF(E36-G36=K36-L36,GPOSPuntosPorDiferencia,0))</f>
        <v>0</v>
      </c>
      <c r="O36" s="161"/>
      <c r="P36" s="161"/>
      <c r="Q36" s="161"/>
      <c r="R36" s="161"/>
      <c r="S36" s="161"/>
    </row>
    <row r="37" spans="1:19" ht="30.95" customHeight="1" thickBot="1" x14ac:dyDescent="0.25">
      <c r="A37" s="222">
        <f>Global!A37</f>
        <v>44888</v>
      </c>
      <c r="B37" s="247">
        <f>Global!B37</f>
        <v>0.29166666666666669</v>
      </c>
      <c r="C37" s="235">
        <f>Global!C37</f>
        <v>10</v>
      </c>
      <c r="D37" s="236" t="str">
        <f>Global!D37</f>
        <v>Alemania (Germany)</v>
      </c>
      <c r="E37" s="237"/>
      <c r="F37" s="238"/>
      <c r="G37" s="237"/>
      <c r="H37" s="239" t="str">
        <f>Global!H37</f>
        <v>Japón (Japan)</v>
      </c>
      <c r="I37" s="229" t="str">
        <f t="shared" si="9"/>
        <v/>
      </c>
      <c r="J37" s="230"/>
      <c r="K37" s="231">
        <f>IF(Global!E37="","",Global!E37)</f>
        <v>1</v>
      </c>
      <c r="L37" s="231">
        <f>IF(Global!G37="","",Global!G37)</f>
        <v>2</v>
      </c>
      <c r="M37" s="242" t="str">
        <f t="shared" si="1"/>
        <v>V</v>
      </c>
      <c r="N37" s="233">
        <f t="shared" si="10"/>
        <v>0</v>
      </c>
      <c r="O37" s="161"/>
      <c r="P37" s="161"/>
      <c r="Q37" s="161"/>
      <c r="R37" s="161"/>
      <c r="S37" s="161"/>
    </row>
    <row r="38" spans="1:19" ht="30.95" customHeight="1" thickBot="1" x14ac:dyDescent="0.25">
      <c r="A38" s="222">
        <f>Global!A38</f>
        <v>44892</v>
      </c>
      <c r="B38" s="247">
        <f>Global!B38</f>
        <v>0.54166666666666663</v>
      </c>
      <c r="C38" s="235">
        <f>Global!C38</f>
        <v>25</v>
      </c>
      <c r="D38" s="236" t="str">
        <f>Global!D38</f>
        <v>España (Spain)</v>
      </c>
      <c r="E38" s="237"/>
      <c r="F38" s="238"/>
      <c r="G38" s="237"/>
      <c r="H38" s="239" t="str">
        <f>Global!H38</f>
        <v>Alemania (Germany)</v>
      </c>
      <c r="I38" s="229" t="str">
        <f t="shared" si="9"/>
        <v/>
      </c>
      <c r="J38" s="230"/>
      <c r="K38" s="231">
        <f>IF(Global!E38="","",Global!E38)</f>
        <v>1</v>
      </c>
      <c r="L38" s="231">
        <f>IF(Global!G38="","",Global!G38)</f>
        <v>1</v>
      </c>
      <c r="M38" s="242" t="str">
        <f t="shared" si="1"/>
        <v>E</v>
      </c>
      <c r="N38" s="233">
        <f t="shared" si="10"/>
        <v>1</v>
      </c>
      <c r="O38" s="161"/>
      <c r="P38" s="161"/>
      <c r="Q38" s="161"/>
      <c r="R38" s="161"/>
      <c r="S38" s="161"/>
    </row>
    <row r="39" spans="1:19" ht="30.95" customHeight="1" thickBot="1" x14ac:dyDescent="0.25">
      <c r="A39" s="222">
        <f>Global!A39</f>
        <v>44892</v>
      </c>
      <c r="B39" s="247">
        <f>Global!B39</f>
        <v>0.16666666666666666</v>
      </c>
      <c r="C39" s="235">
        <f>Global!C39</f>
        <v>26</v>
      </c>
      <c r="D39" s="236" t="str">
        <f>Global!D39</f>
        <v>Japón (Japan)</v>
      </c>
      <c r="E39" s="226"/>
      <c r="F39" s="238"/>
      <c r="G39" s="226"/>
      <c r="H39" s="239" t="str">
        <f>Global!H39</f>
        <v>Costa Rica</v>
      </c>
      <c r="I39" s="229" t="str">
        <f t="shared" si="9"/>
        <v/>
      </c>
      <c r="J39" s="230"/>
      <c r="K39" s="231">
        <f>IF(Global!E39="","",Global!E39)</f>
        <v>0</v>
      </c>
      <c r="L39" s="231">
        <f>IF(Global!G39="","",Global!G39)</f>
        <v>1</v>
      </c>
      <c r="M39" s="242" t="str">
        <f t="shared" si="1"/>
        <v>V</v>
      </c>
      <c r="N39" s="233">
        <f t="shared" si="10"/>
        <v>0</v>
      </c>
      <c r="O39" s="161"/>
      <c r="P39" s="161"/>
      <c r="Q39" s="161"/>
      <c r="R39" s="161"/>
      <c r="S39" s="161"/>
    </row>
    <row r="40" spans="1:19" ht="30.95" customHeight="1" thickBot="1" x14ac:dyDescent="0.25">
      <c r="A40" s="222">
        <f>Global!A40</f>
        <v>44896</v>
      </c>
      <c r="B40" s="247">
        <f>Global!B40</f>
        <v>0.54166666666666663</v>
      </c>
      <c r="C40" s="235">
        <f>Global!C40</f>
        <v>43</v>
      </c>
      <c r="D40" s="236" t="str">
        <f>Global!D40</f>
        <v>Japón (Japan)</v>
      </c>
      <c r="E40" s="248"/>
      <c r="F40" s="238"/>
      <c r="G40" s="248"/>
      <c r="H40" s="239" t="str">
        <f>Global!H40</f>
        <v>España (Spain)</v>
      </c>
      <c r="I40" s="229" t="str">
        <f t="shared" si="9"/>
        <v/>
      </c>
      <c r="J40" s="230"/>
      <c r="K40" s="231">
        <f>IF(Global!E40="","",Global!E40)</f>
        <v>2</v>
      </c>
      <c r="L40" s="231">
        <f>IF(Global!G40="","",Global!G40)</f>
        <v>1</v>
      </c>
      <c r="M40" s="242" t="str">
        <f t="shared" si="1"/>
        <v>L</v>
      </c>
      <c r="N40" s="233">
        <f t="shared" si="10"/>
        <v>0</v>
      </c>
      <c r="O40" s="161"/>
      <c r="P40" s="161"/>
      <c r="Q40" s="161"/>
      <c r="R40" s="161"/>
      <c r="S40" s="161"/>
    </row>
    <row r="41" spans="1:19" ht="30.95" customHeight="1" thickBot="1" x14ac:dyDescent="0.25">
      <c r="A41" s="222">
        <f>Global!A41</f>
        <v>44896</v>
      </c>
      <c r="B41" s="247">
        <f>Global!B41</f>
        <v>0.54166666666666663</v>
      </c>
      <c r="C41" s="235">
        <f>Global!C41</f>
        <v>44</v>
      </c>
      <c r="D41" s="236" t="str">
        <f>Global!D41</f>
        <v>Costa Rica</v>
      </c>
      <c r="E41" s="226"/>
      <c r="F41" s="238"/>
      <c r="G41" s="226"/>
      <c r="H41" s="239" t="str">
        <f>Global!H41</f>
        <v>Alemania (Germany)</v>
      </c>
      <c r="I41" s="229" t="str">
        <f t="shared" si="9"/>
        <v/>
      </c>
      <c r="J41" s="230"/>
      <c r="K41" s="231">
        <f>IF(Global!E41="","",Global!E41)</f>
        <v>2</v>
      </c>
      <c r="L41" s="231">
        <f>IF(Global!G41="","",Global!G41)</f>
        <v>4</v>
      </c>
      <c r="M41" s="242" t="str">
        <f t="shared" si="1"/>
        <v>V</v>
      </c>
      <c r="N41" s="233">
        <f t="shared" si="10"/>
        <v>0</v>
      </c>
      <c r="O41" s="161"/>
      <c r="P41" s="161"/>
      <c r="Q41" s="161"/>
      <c r="R41" s="161"/>
      <c r="S41" s="161"/>
    </row>
    <row r="42" spans="1:19" ht="17.25" customHeight="1" thickBot="1" x14ac:dyDescent="0.25">
      <c r="A42" s="214" t="str">
        <f>Global!A42</f>
        <v>GRUPO F (Group F )</v>
      </c>
      <c r="B42" s="243"/>
      <c r="C42" s="244"/>
      <c r="D42" s="243"/>
      <c r="E42" s="245"/>
      <c r="F42" s="243"/>
      <c r="G42" s="245"/>
      <c r="H42" s="243"/>
      <c r="I42" s="218"/>
      <c r="J42" s="77"/>
      <c r="K42" s="219"/>
      <c r="L42" s="219"/>
      <c r="M42" s="220" t="str">
        <f t="shared" si="1"/>
        <v/>
      </c>
      <c r="N42" s="221"/>
      <c r="O42" s="161"/>
      <c r="P42" s="161"/>
      <c r="Q42" s="161"/>
      <c r="R42" s="161"/>
      <c r="S42" s="161"/>
    </row>
    <row r="43" spans="1:19" ht="30.95" customHeight="1" thickBot="1" x14ac:dyDescent="0.25">
      <c r="A43" s="222">
        <f>Global!A43</f>
        <v>44888</v>
      </c>
      <c r="B43" s="246">
        <f>Global!B43</f>
        <v>0.54166666666666663</v>
      </c>
      <c r="C43" s="224">
        <f>Global!C43</f>
        <v>11</v>
      </c>
      <c r="D43" s="225" t="str">
        <f>Global!D43</f>
        <v>Bélgica (Belgium)</v>
      </c>
      <c r="E43" s="226"/>
      <c r="F43" s="227" t="s">
        <v>4</v>
      </c>
      <c r="G43" s="226"/>
      <c r="H43" s="228" t="str">
        <f>Global!H43</f>
        <v>Canada</v>
      </c>
      <c r="I43" s="229" t="str">
        <f t="shared" ref="I43:I48" si="11">IF(OR(E43="",G43=""),"",IF(E43&gt;G43,"L",IF(G43&gt;E43,"V","E")))</f>
        <v/>
      </c>
      <c r="J43" s="230"/>
      <c r="K43" s="231">
        <f>IF(Global!E43="","",Global!E43)</f>
        <v>1</v>
      </c>
      <c r="L43" s="231">
        <f>IF(Global!G43="","",Global!G43)</f>
        <v>0</v>
      </c>
      <c r="M43" s="242" t="str">
        <f t="shared" si="1"/>
        <v>L</v>
      </c>
      <c r="N43" s="233">
        <f t="shared" ref="N43:N48" si="12">IF(M43="","",IF(AND(E43=K43,L43=G43),GPOSPuntosPorMarcador,0)+IF(M43=I43,GPOSPuntosPorGanador,0)+IF(E43-G43=K43-L43,GPOSPuntosPorDiferencia,0))</f>
        <v>0</v>
      </c>
      <c r="O43" s="161"/>
      <c r="P43" s="161"/>
      <c r="Q43" s="161"/>
      <c r="R43" s="161"/>
      <c r="S43" s="161"/>
    </row>
    <row r="44" spans="1:19" ht="30.95" customHeight="1" thickBot="1" x14ac:dyDescent="0.25">
      <c r="A44" s="222">
        <f>Global!A44</f>
        <v>44888</v>
      </c>
      <c r="B44" s="247">
        <f>Global!B44</f>
        <v>0.16666666666666666</v>
      </c>
      <c r="C44" s="235">
        <f>Global!C44</f>
        <v>12</v>
      </c>
      <c r="D44" s="236" t="str">
        <f>Global!D44</f>
        <v>Marruecos (Morocco)</v>
      </c>
      <c r="E44" s="237"/>
      <c r="F44" s="238" t="s">
        <v>4</v>
      </c>
      <c r="G44" s="237"/>
      <c r="H44" s="239" t="str">
        <f>Global!H44</f>
        <v>Croacia</v>
      </c>
      <c r="I44" s="229" t="str">
        <f t="shared" si="11"/>
        <v/>
      </c>
      <c r="J44" s="230"/>
      <c r="K44" s="231">
        <f>IF(Global!E44="","",Global!E44)</f>
        <v>0</v>
      </c>
      <c r="L44" s="231">
        <f>IF(Global!G44="","",Global!G44)</f>
        <v>0</v>
      </c>
      <c r="M44" s="242" t="str">
        <f t="shared" si="1"/>
        <v>E</v>
      </c>
      <c r="N44" s="233">
        <f t="shared" si="12"/>
        <v>2</v>
      </c>
      <c r="O44" s="161"/>
      <c r="P44" s="161"/>
      <c r="Q44" s="161"/>
      <c r="R44" s="161"/>
      <c r="S44" s="161"/>
    </row>
    <row r="45" spans="1:19" ht="30.95" customHeight="1" thickBot="1" x14ac:dyDescent="0.25">
      <c r="A45" s="222">
        <f>Global!A45</f>
        <v>44892</v>
      </c>
      <c r="B45" s="247">
        <f>Global!B45</f>
        <v>0.29166666666666669</v>
      </c>
      <c r="C45" s="235">
        <f>Global!C45</f>
        <v>27</v>
      </c>
      <c r="D45" s="236" t="str">
        <f>Global!D45</f>
        <v>Bélgica (Belgium)</v>
      </c>
      <c r="E45" s="237"/>
      <c r="F45" s="238" t="s">
        <v>4</v>
      </c>
      <c r="G45" s="237"/>
      <c r="H45" s="239" t="str">
        <f>Global!H45</f>
        <v>Marruecos (Morocco)</v>
      </c>
      <c r="I45" s="229" t="str">
        <f t="shared" si="11"/>
        <v/>
      </c>
      <c r="J45" s="230"/>
      <c r="K45" s="231">
        <f>IF(Global!E45="","",Global!E45)</f>
        <v>0</v>
      </c>
      <c r="L45" s="231">
        <f>IF(Global!G45="","",Global!G45)</f>
        <v>2</v>
      </c>
      <c r="M45" s="242" t="str">
        <f t="shared" si="1"/>
        <v>V</v>
      </c>
      <c r="N45" s="233">
        <f t="shared" si="12"/>
        <v>0</v>
      </c>
      <c r="O45" s="161"/>
      <c r="P45" s="161"/>
      <c r="Q45" s="161"/>
      <c r="R45" s="161"/>
      <c r="S45" s="161"/>
    </row>
    <row r="46" spans="1:19" ht="30.95" customHeight="1" thickBot="1" x14ac:dyDescent="0.25">
      <c r="A46" s="222">
        <f>Global!A46</f>
        <v>44892</v>
      </c>
      <c r="B46" s="247">
        <f>Global!B46</f>
        <v>0.41666666666666669</v>
      </c>
      <c r="C46" s="235">
        <f>Global!C46</f>
        <v>28</v>
      </c>
      <c r="D46" s="236" t="str">
        <f>Global!D46</f>
        <v>Croacia</v>
      </c>
      <c r="E46" s="237"/>
      <c r="F46" s="238" t="s">
        <v>4</v>
      </c>
      <c r="G46" s="237"/>
      <c r="H46" s="239" t="str">
        <f>Global!H46</f>
        <v>Canada</v>
      </c>
      <c r="I46" s="229" t="str">
        <f t="shared" si="11"/>
        <v/>
      </c>
      <c r="J46" s="230"/>
      <c r="K46" s="231">
        <f>IF(Global!E46="","",Global!E46)</f>
        <v>4</v>
      </c>
      <c r="L46" s="231">
        <f>IF(Global!G46="","",Global!G46)</f>
        <v>1</v>
      </c>
      <c r="M46" s="242" t="str">
        <f t="shared" si="1"/>
        <v>L</v>
      </c>
      <c r="N46" s="233">
        <f t="shared" si="12"/>
        <v>0</v>
      </c>
      <c r="O46" s="161"/>
      <c r="P46" s="161"/>
      <c r="Q46" s="161"/>
      <c r="R46" s="161"/>
      <c r="S46" s="161"/>
    </row>
    <row r="47" spans="1:19" ht="30.95" customHeight="1" thickBot="1" x14ac:dyDescent="0.25">
      <c r="A47" s="222">
        <f>Global!A47</f>
        <v>44896</v>
      </c>
      <c r="B47" s="247">
        <f>Global!B47</f>
        <v>0.375</v>
      </c>
      <c r="C47" s="235">
        <f>Global!C47</f>
        <v>41</v>
      </c>
      <c r="D47" s="236" t="str">
        <f>Global!D47</f>
        <v>Croacia</v>
      </c>
      <c r="E47" s="237"/>
      <c r="F47" s="238" t="s">
        <v>4</v>
      </c>
      <c r="G47" s="237"/>
      <c r="H47" s="239" t="str">
        <f>Global!H47</f>
        <v>Bélgica (Belgium)</v>
      </c>
      <c r="I47" s="229" t="str">
        <f t="shared" si="11"/>
        <v/>
      </c>
      <c r="J47" s="230"/>
      <c r="K47" s="231">
        <f>IF(Global!E47="","",Global!E47)</f>
        <v>0</v>
      </c>
      <c r="L47" s="231">
        <f>IF(Global!G47="","",Global!G47)</f>
        <v>0</v>
      </c>
      <c r="M47" s="242" t="str">
        <f t="shared" si="1"/>
        <v>E</v>
      </c>
      <c r="N47" s="233">
        <f t="shared" si="12"/>
        <v>2</v>
      </c>
      <c r="O47" s="161"/>
      <c r="P47" s="161"/>
      <c r="Q47" s="161"/>
      <c r="R47" s="161"/>
      <c r="S47" s="161"/>
    </row>
    <row r="48" spans="1:19" ht="30.95" customHeight="1" thickBot="1" x14ac:dyDescent="0.25">
      <c r="A48" s="222">
        <f>Global!A48</f>
        <v>44896</v>
      </c>
      <c r="B48" s="247">
        <f>Global!B48</f>
        <v>0.375</v>
      </c>
      <c r="C48" s="235">
        <f>Global!C48</f>
        <v>42</v>
      </c>
      <c r="D48" s="249" t="str">
        <f>Global!D48</f>
        <v>Canada</v>
      </c>
      <c r="E48" s="237"/>
      <c r="F48" s="250" t="s">
        <v>4</v>
      </c>
      <c r="G48" s="237"/>
      <c r="H48" s="251" t="str">
        <f>Global!H48</f>
        <v>Marruecos (Morocco)</v>
      </c>
      <c r="I48" s="229" t="str">
        <f t="shared" si="11"/>
        <v/>
      </c>
      <c r="J48" s="252"/>
      <c r="K48" s="231">
        <f>IF(Global!E48="","",Global!E48)</f>
        <v>1</v>
      </c>
      <c r="L48" s="231">
        <f>IF(Global!G48="","",Global!G48)</f>
        <v>2</v>
      </c>
      <c r="M48" s="232" t="str">
        <f t="shared" si="1"/>
        <v>V</v>
      </c>
      <c r="N48" s="233">
        <f t="shared" si="12"/>
        <v>0</v>
      </c>
      <c r="O48" s="161"/>
      <c r="P48" s="161"/>
      <c r="Q48" s="161"/>
      <c r="R48" s="161"/>
      <c r="S48" s="161"/>
    </row>
    <row r="49" spans="1:19" ht="17.25" customHeight="1" thickBot="1" x14ac:dyDescent="0.25">
      <c r="A49" s="214" t="str">
        <f>Global!A49</f>
        <v>GRUPO G (Group  G)</v>
      </c>
      <c r="B49" s="243"/>
      <c r="C49" s="244"/>
      <c r="D49" s="243"/>
      <c r="E49" s="245"/>
      <c r="F49" s="243"/>
      <c r="G49" s="245"/>
      <c r="H49" s="243"/>
      <c r="I49" s="218"/>
      <c r="J49" s="77"/>
      <c r="K49" s="219"/>
      <c r="L49" s="219"/>
      <c r="M49" s="220" t="str">
        <f t="shared" si="1"/>
        <v/>
      </c>
      <c r="N49" s="221"/>
      <c r="O49" s="161"/>
      <c r="P49" s="161"/>
      <c r="Q49" s="161"/>
      <c r="R49" s="161"/>
      <c r="S49" s="161"/>
    </row>
    <row r="50" spans="1:19" ht="30.95" customHeight="1" thickBot="1" x14ac:dyDescent="0.25">
      <c r="A50" s="222">
        <f>Global!A50</f>
        <v>44889</v>
      </c>
      <c r="B50" s="246">
        <f>Global!B50</f>
        <v>0.54166666666666663</v>
      </c>
      <c r="C50" s="224">
        <f>Global!C50</f>
        <v>13</v>
      </c>
      <c r="D50" s="225" t="str">
        <f>Global!D50</f>
        <v>Brasil (Brazil)</v>
      </c>
      <c r="E50" s="226"/>
      <c r="F50" s="227" t="s">
        <v>4</v>
      </c>
      <c r="G50" s="226"/>
      <c r="H50" s="228" t="str">
        <f>Global!H50</f>
        <v>Serbia</v>
      </c>
      <c r="I50" s="229" t="str">
        <f t="shared" ref="I50:I55" si="13">IF(OR(E50="",G50=""),"",IF(E50&gt;G50,"L",IF(G50&gt;E50,"V","E")))</f>
        <v/>
      </c>
      <c r="J50" s="230"/>
      <c r="K50" s="231">
        <f>IF(Global!E50="","",Global!E50)</f>
        <v>2</v>
      </c>
      <c r="L50" s="231">
        <f>IF(Global!G50="","",Global!G50)</f>
        <v>0</v>
      </c>
      <c r="M50" s="242" t="str">
        <f t="shared" si="1"/>
        <v>L</v>
      </c>
      <c r="N50" s="233">
        <f t="shared" ref="N50:N55" si="14">IF(M50="","",IF(AND(E50=K50,L50=G50),GPOSPuntosPorMarcador,0)+IF(M50=I50,GPOSPuntosPorGanador,0)+IF(E50-G50=K50-L50,GPOSPuntosPorDiferencia,0))</f>
        <v>0</v>
      </c>
      <c r="O50" s="161"/>
      <c r="P50" s="161"/>
      <c r="Q50" s="161"/>
      <c r="R50" s="161"/>
      <c r="S50" s="161"/>
    </row>
    <row r="51" spans="1:19" ht="30.95" customHeight="1" thickBot="1" x14ac:dyDescent="0.25">
      <c r="A51" s="222">
        <f>Global!A51</f>
        <v>44889</v>
      </c>
      <c r="B51" s="247">
        <f>Global!B51</f>
        <v>0.16666666666666666</v>
      </c>
      <c r="C51" s="235">
        <f>Global!C51</f>
        <v>14</v>
      </c>
      <c r="D51" s="236" t="str">
        <f>Global!D51</f>
        <v>Suiza (Switzerland)</v>
      </c>
      <c r="E51" s="237"/>
      <c r="F51" s="238" t="s">
        <v>4</v>
      </c>
      <c r="G51" s="237"/>
      <c r="H51" s="239" t="str">
        <f>Global!H51</f>
        <v>Camerún (Cameroon)</v>
      </c>
      <c r="I51" s="229" t="str">
        <f t="shared" si="13"/>
        <v/>
      </c>
      <c r="J51" s="230"/>
      <c r="K51" s="231">
        <f>IF(Global!E51="","",Global!E51)</f>
        <v>1</v>
      </c>
      <c r="L51" s="231">
        <f>IF(Global!G51="","",Global!G51)</f>
        <v>0</v>
      </c>
      <c r="M51" s="242" t="str">
        <f t="shared" si="1"/>
        <v>L</v>
      </c>
      <c r="N51" s="233">
        <f t="shared" si="14"/>
        <v>0</v>
      </c>
      <c r="O51" s="161"/>
      <c r="P51" s="161"/>
      <c r="Q51" s="161"/>
      <c r="R51" s="161"/>
      <c r="S51" s="161"/>
    </row>
    <row r="52" spans="1:19" ht="30.95" customHeight="1" thickBot="1" x14ac:dyDescent="0.25">
      <c r="A52" s="222">
        <f>Global!A52</f>
        <v>44893</v>
      </c>
      <c r="B52" s="247">
        <f>Global!B52</f>
        <v>0.41666666666666669</v>
      </c>
      <c r="C52" s="235">
        <f>Global!C52</f>
        <v>29</v>
      </c>
      <c r="D52" s="236" t="str">
        <f>Global!D52</f>
        <v>Brasil (Brazil)</v>
      </c>
      <c r="E52" s="237"/>
      <c r="F52" s="238" t="s">
        <v>4</v>
      </c>
      <c r="G52" s="237"/>
      <c r="H52" s="239" t="str">
        <f>Global!H52</f>
        <v>Suiza (Switzerland)</v>
      </c>
      <c r="I52" s="229" t="str">
        <f t="shared" si="13"/>
        <v/>
      </c>
      <c r="J52" s="230"/>
      <c r="K52" s="231">
        <f>IF(Global!E52="","",Global!E52)</f>
        <v>1</v>
      </c>
      <c r="L52" s="231">
        <f>IF(Global!G52="","",Global!G52)</f>
        <v>0</v>
      </c>
      <c r="M52" s="242" t="str">
        <f t="shared" si="1"/>
        <v>L</v>
      </c>
      <c r="N52" s="233">
        <f t="shared" si="14"/>
        <v>0</v>
      </c>
      <c r="O52" s="161"/>
      <c r="P52" s="161"/>
      <c r="Q52" s="161"/>
      <c r="R52" s="161"/>
      <c r="S52" s="161"/>
    </row>
    <row r="53" spans="1:19" ht="30.95" customHeight="1" thickBot="1" x14ac:dyDescent="0.25">
      <c r="A53" s="222">
        <f>Global!A53</f>
        <v>44893</v>
      </c>
      <c r="B53" s="247">
        <f>Global!B53</f>
        <v>0.16666666666666666</v>
      </c>
      <c r="C53" s="235">
        <f>Global!C53</f>
        <v>30</v>
      </c>
      <c r="D53" s="236" t="str">
        <f>Global!D53</f>
        <v>Camerún (Cameroon)</v>
      </c>
      <c r="E53" s="237"/>
      <c r="F53" s="238" t="s">
        <v>4</v>
      </c>
      <c r="G53" s="237"/>
      <c r="H53" s="239" t="str">
        <f>Global!H53</f>
        <v>Serbia</v>
      </c>
      <c r="I53" s="229" t="str">
        <f t="shared" si="13"/>
        <v/>
      </c>
      <c r="J53" s="230"/>
      <c r="K53" s="231">
        <f>IF(Global!E53="","",Global!E53)</f>
        <v>3</v>
      </c>
      <c r="L53" s="231">
        <f>IF(Global!G53="","",Global!G53)</f>
        <v>3</v>
      </c>
      <c r="M53" s="242" t="str">
        <f t="shared" si="1"/>
        <v>E</v>
      </c>
      <c r="N53" s="233">
        <f t="shared" si="14"/>
        <v>1</v>
      </c>
      <c r="O53" s="161"/>
      <c r="P53" s="161"/>
      <c r="Q53" s="161"/>
      <c r="R53" s="161"/>
      <c r="S53" s="161"/>
    </row>
    <row r="54" spans="1:19" ht="30.95" customHeight="1" thickBot="1" x14ac:dyDescent="0.25">
      <c r="A54" s="222">
        <f>Global!A54</f>
        <v>44897</v>
      </c>
      <c r="B54" s="247">
        <f>Global!B54</f>
        <v>0.54166666666666663</v>
      </c>
      <c r="C54" s="235">
        <f>Global!C54</f>
        <v>45</v>
      </c>
      <c r="D54" s="236" t="str">
        <f>Global!D54</f>
        <v>Camerún (Cameroon)</v>
      </c>
      <c r="E54" s="237"/>
      <c r="F54" s="238" t="s">
        <v>4</v>
      </c>
      <c r="G54" s="237"/>
      <c r="H54" s="239" t="str">
        <f>Global!H54</f>
        <v>Brasil (Brazil)</v>
      </c>
      <c r="I54" s="229" t="str">
        <f t="shared" si="13"/>
        <v/>
      </c>
      <c r="J54" s="230"/>
      <c r="K54" s="231">
        <f>IF(Global!E54="","",Global!E54)</f>
        <v>1</v>
      </c>
      <c r="L54" s="231">
        <f>IF(Global!G54="","",Global!G54)</f>
        <v>0</v>
      </c>
      <c r="M54" s="242" t="str">
        <f t="shared" si="1"/>
        <v>L</v>
      </c>
      <c r="N54" s="233">
        <f t="shared" si="14"/>
        <v>0</v>
      </c>
      <c r="O54" s="161"/>
      <c r="P54" s="161"/>
      <c r="Q54" s="161"/>
      <c r="R54" s="161"/>
      <c r="S54" s="161"/>
    </row>
    <row r="55" spans="1:19" ht="30.95" customHeight="1" thickBot="1" x14ac:dyDescent="0.25">
      <c r="A55" s="222">
        <f>Global!A55</f>
        <v>44897</v>
      </c>
      <c r="B55" s="247">
        <f>Global!B55</f>
        <v>0.54166666666666663</v>
      </c>
      <c r="C55" s="235">
        <f>Global!C55</f>
        <v>46</v>
      </c>
      <c r="D55" s="236" t="str">
        <f>Global!D55</f>
        <v>Serbia</v>
      </c>
      <c r="E55" s="237"/>
      <c r="F55" s="238" t="s">
        <v>4</v>
      </c>
      <c r="G55" s="237"/>
      <c r="H55" s="239" t="str">
        <f>Global!H55</f>
        <v>Suiza (Switzerland)</v>
      </c>
      <c r="I55" s="229" t="str">
        <f t="shared" si="13"/>
        <v/>
      </c>
      <c r="J55" s="230"/>
      <c r="K55" s="231">
        <f>IF(Global!E55="","",Global!E55)</f>
        <v>2</v>
      </c>
      <c r="L55" s="231">
        <f>IF(Global!G55="","",Global!G55)</f>
        <v>3</v>
      </c>
      <c r="M55" s="242" t="str">
        <f t="shared" si="1"/>
        <v>V</v>
      </c>
      <c r="N55" s="233">
        <f t="shared" si="14"/>
        <v>0</v>
      </c>
      <c r="O55" s="161"/>
      <c r="P55" s="161"/>
      <c r="Q55" s="161"/>
      <c r="R55" s="161"/>
      <c r="S55" s="161"/>
    </row>
    <row r="56" spans="1:19" ht="17.25" customHeight="1" thickBot="1" x14ac:dyDescent="0.25">
      <c r="A56" s="214" t="str">
        <f>Global!A56</f>
        <v>GRUPO H (Group H)</v>
      </c>
      <c r="B56" s="243"/>
      <c r="C56" s="244"/>
      <c r="D56" s="243"/>
      <c r="E56" s="245"/>
      <c r="F56" s="243"/>
      <c r="G56" s="245"/>
      <c r="H56" s="243"/>
      <c r="I56" s="218"/>
      <c r="J56" s="77"/>
      <c r="K56" s="219"/>
      <c r="L56" s="219"/>
      <c r="M56" s="220" t="str">
        <f t="shared" si="1"/>
        <v/>
      </c>
      <c r="N56" s="221"/>
      <c r="O56" s="161"/>
      <c r="P56" s="161"/>
      <c r="Q56" s="161"/>
      <c r="R56" s="161"/>
      <c r="S56" s="161"/>
    </row>
    <row r="57" spans="1:19" ht="30.95" customHeight="1" thickBot="1" x14ac:dyDescent="0.25">
      <c r="A57" s="222">
        <f>Global!A57</f>
        <v>44889</v>
      </c>
      <c r="B57" s="246">
        <f>Global!B57</f>
        <v>0.41666666666666669</v>
      </c>
      <c r="C57" s="224">
        <f>Global!C57</f>
        <v>15</v>
      </c>
      <c r="D57" s="225" t="str">
        <f>Global!D57</f>
        <v>Portugal</v>
      </c>
      <c r="E57" s="226"/>
      <c r="F57" s="227" t="s">
        <v>4</v>
      </c>
      <c r="G57" s="226"/>
      <c r="H57" s="228" t="str">
        <f>Global!H57</f>
        <v>Ghana</v>
      </c>
      <c r="I57" s="229" t="str">
        <f t="shared" ref="I57:I62" si="15">IF(OR(E57="",G57=""),"",IF(E57&gt;G57,"L",IF(G57&gt;E57,"V","E")))</f>
        <v/>
      </c>
      <c r="J57" s="230"/>
      <c r="K57" s="231">
        <f>IF(Global!E57="","",Global!E57)</f>
        <v>3</v>
      </c>
      <c r="L57" s="231">
        <f>IF(Global!G57="","",Global!G57)</f>
        <v>2</v>
      </c>
      <c r="M57" s="242" t="str">
        <f t="shared" si="1"/>
        <v>L</v>
      </c>
      <c r="N57" s="233">
        <f t="shared" ref="N57:N62" si="16">IF(M57="","",IF(AND(E57=K57,L57=G57),GPOSPuntosPorMarcador,0)+IF(M57=I57,GPOSPuntosPorGanador,0)+IF(E57-G57=K57-L57,GPOSPuntosPorDiferencia,0))</f>
        <v>0</v>
      </c>
      <c r="O57" s="161"/>
      <c r="P57" s="161"/>
      <c r="Q57" s="161"/>
      <c r="R57" s="161"/>
      <c r="S57" s="161"/>
    </row>
    <row r="58" spans="1:19" ht="30.95" customHeight="1" thickBot="1" x14ac:dyDescent="0.25">
      <c r="A58" s="222">
        <f>Global!A58</f>
        <v>44889</v>
      </c>
      <c r="B58" s="247">
        <f>Global!B58</f>
        <v>0.29166666666666669</v>
      </c>
      <c r="C58" s="235">
        <f>Global!C58</f>
        <v>16</v>
      </c>
      <c r="D58" s="236" t="str">
        <f>Global!D58</f>
        <v>Uruguay</v>
      </c>
      <c r="E58" s="226"/>
      <c r="F58" s="238" t="s">
        <v>4</v>
      </c>
      <c r="G58" s="237"/>
      <c r="H58" s="239" t="str">
        <f>Global!H58</f>
        <v>Corea del Sur (S. Korea)</v>
      </c>
      <c r="I58" s="229" t="str">
        <f t="shared" si="15"/>
        <v/>
      </c>
      <c r="J58" s="230"/>
      <c r="K58" s="231">
        <f>IF(Global!E58="","",Global!E58)</f>
        <v>0</v>
      </c>
      <c r="L58" s="231">
        <f>IF(Global!G58="","",Global!G58)</f>
        <v>0</v>
      </c>
      <c r="M58" s="242" t="str">
        <f t="shared" si="1"/>
        <v>E</v>
      </c>
      <c r="N58" s="233">
        <f t="shared" si="16"/>
        <v>2</v>
      </c>
      <c r="O58" s="161"/>
      <c r="P58" s="161"/>
      <c r="Q58" s="161"/>
      <c r="R58" s="161"/>
      <c r="S58" s="161"/>
    </row>
    <row r="59" spans="1:19" ht="30.95" customHeight="1" thickBot="1" x14ac:dyDescent="0.25">
      <c r="A59" s="222">
        <f>Global!A59</f>
        <v>44893</v>
      </c>
      <c r="B59" s="247">
        <f>Global!B59</f>
        <v>0.54166666666666663</v>
      </c>
      <c r="C59" s="235">
        <f>Global!C59</f>
        <v>31</v>
      </c>
      <c r="D59" s="236" t="str">
        <f>Global!D59</f>
        <v>Portugal</v>
      </c>
      <c r="E59" s="237"/>
      <c r="F59" s="238" t="s">
        <v>4</v>
      </c>
      <c r="G59" s="237"/>
      <c r="H59" s="239" t="str">
        <f>Global!H59</f>
        <v>Uruguay</v>
      </c>
      <c r="I59" s="229" t="str">
        <f t="shared" si="15"/>
        <v/>
      </c>
      <c r="J59" s="230"/>
      <c r="K59" s="231">
        <f>IF(Global!E59="","",Global!E59)</f>
        <v>2</v>
      </c>
      <c r="L59" s="231">
        <f>IF(Global!G59="","",Global!G59)</f>
        <v>0</v>
      </c>
      <c r="M59" s="242" t="str">
        <f t="shared" si="1"/>
        <v>L</v>
      </c>
      <c r="N59" s="233">
        <f t="shared" si="16"/>
        <v>0</v>
      </c>
      <c r="O59" s="161"/>
      <c r="P59" s="161"/>
      <c r="Q59" s="161"/>
      <c r="R59" s="161"/>
      <c r="S59" s="161"/>
    </row>
    <row r="60" spans="1:19" ht="30.95" customHeight="1" thickBot="1" x14ac:dyDescent="0.25">
      <c r="A60" s="222">
        <f>Global!A60</f>
        <v>44893</v>
      </c>
      <c r="B60" s="247">
        <f>Global!B60</f>
        <v>0.29166666666666669</v>
      </c>
      <c r="C60" s="235">
        <f>Global!C60</f>
        <v>32</v>
      </c>
      <c r="D60" s="236" t="str">
        <f>Global!D60</f>
        <v>Corea del Sur (S. Korea)</v>
      </c>
      <c r="E60" s="226"/>
      <c r="F60" s="238" t="s">
        <v>4</v>
      </c>
      <c r="G60" s="237"/>
      <c r="H60" s="239" t="str">
        <f>Global!H60</f>
        <v>Ghana</v>
      </c>
      <c r="I60" s="229" t="str">
        <f t="shared" si="15"/>
        <v/>
      </c>
      <c r="J60" s="230"/>
      <c r="K60" s="231">
        <f>IF(Global!E60="","",Global!E60)</f>
        <v>2</v>
      </c>
      <c r="L60" s="231">
        <f>IF(Global!G60="","",Global!G60)</f>
        <v>3</v>
      </c>
      <c r="M60" s="242" t="str">
        <f t="shared" si="1"/>
        <v>V</v>
      </c>
      <c r="N60" s="233">
        <f t="shared" si="16"/>
        <v>0</v>
      </c>
      <c r="O60" s="161"/>
      <c r="P60" s="161"/>
      <c r="Q60" s="161"/>
      <c r="R60" s="161"/>
      <c r="S60" s="161"/>
    </row>
    <row r="61" spans="1:19" ht="30.95" customHeight="1" thickBot="1" x14ac:dyDescent="0.25">
      <c r="A61" s="222">
        <f>Global!A61</f>
        <v>44897</v>
      </c>
      <c r="B61" s="247">
        <f>Global!B61</f>
        <v>0.375</v>
      </c>
      <c r="C61" s="235">
        <f>Global!C61</f>
        <v>47</v>
      </c>
      <c r="D61" s="236" t="str">
        <f>Global!D61</f>
        <v>Corea del Sur (S. Korea)</v>
      </c>
      <c r="E61" s="237"/>
      <c r="F61" s="238" t="s">
        <v>4</v>
      </c>
      <c r="G61" s="237"/>
      <c r="H61" s="239" t="str">
        <f>Global!H61</f>
        <v>Portugal</v>
      </c>
      <c r="I61" s="229" t="str">
        <f t="shared" si="15"/>
        <v/>
      </c>
      <c r="J61" s="230"/>
      <c r="K61" s="231">
        <f>IF(Global!E61="","",Global!E61)</f>
        <v>2</v>
      </c>
      <c r="L61" s="231">
        <f>IF(Global!G61="","",Global!G61)</f>
        <v>1</v>
      </c>
      <c r="M61" s="242" t="str">
        <f t="shared" si="1"/>
        <v>L</v>
      </c>
      <c r="N61" s="233">
        <f t="shared" si="16"/>
        <v>0</v>
      </c>
      <c r="O61" s="161"/>
      <c r="P61" s="161"/>
      <c r="Q61" s="161"/>
      <c r="R61" s="161"/>
      <c r="S61" s="161"/>
    </row>
    <row r="62" spans="1:19" ht="30.95" customHeight="1" thickBot="1" x14ac:dyDescent="0.25">
      <c r="A62" s="222">
        <f>Global!A62</f>
        <v>44897</v>
      </c>
      <c r="B62" s="247">
        <f>Global!B62</f>
        <v>0.375</v>
      </c>
      <c r="C62" s="235">
        <f>Global!C62</f>
        <v>48</v>
      </c>
      <c r="D62" s="236" t="str">
        <f>Global!D62</f>
        <v>Ghana</v>
      </c>
      <c r="E62" s="237"/>
      <c r="F62" s="238" t="s">
        <v>4</v>
      </c>
      <c r="G62" s="237"/>
      <c r="H62" s="239" t="str">
        <f>Global!H62</f>
        <v>Uruguay</v>
      </c>
      <c r="I62" s="229" t="str">
        <f t="shared" si="15"/>
        <v/>
      </c>
      <c r="J62" s="230"/>
      <c r="K62" s="231">
        <f>IF(Global!E62="","",Global!E62)</f>
        <v>0</v>
      </c>
      <c r="L62" s="231">
        <f>IF(Global!G62="","",Global!G62)</f>
        <v>2</v>
      </c>
      <c r="M62" s="242" t="str">
        <f t="shared" si="1"/>
        <v>V</v>
      </c>
      <c r="N62" s="233">
        <f t="shared" si="16"/>
        <v>0</v>
      </c>
      <c r="O62" s="161"/>
      <c r="P62" s="161"/>
      <c r="Q62" s="161"/>
      <c r="R62" s="161"/>
      <c r="S62" s="161"/>
    </row>
    <row r="63" spans="1:19" ht="17.25" customHeight="1" thickBot="1" x14ac:dyDescent="0.25">
      <c r="A63" s="214" t="str">
        <f>Global!A63</f>
        <v>OCTAVOS DE FINAL (Round of 16)</v>
      </c>
      <c r="B63" s="253"/>
      <c r="C63" s="254"/>
      <c r="D63" s="243"/>
      <c r="E63" s="245"/>
      <c r="F63" s="243"/>
      <c r="G63" s="245"/>
      <c r="H63" s="243"/>
      <c r="I63" s="218"/>
      <c r="J63" s="77"/>
      <c r="K63" s="219"/>
      <c r="L63" s="219"/>
      <c r="M63" s="220" t="str">
        <f t="shared" si="1"/>
        <v/>
      </c>
      <c r="N63" s="221"/>
      <c r="O63" s="161"/>
      <c r="P63" s="161"/>
      <c r="Q63" s="161"/>
      <c r="R63" s="161"/>
      <c r="S63" s="161"/>
    </row>
    <row r="64" spans="1:19" ht="30.95" customHeight="1" thickBot="1" x14ac:dyDescent="0.25">
      <c r="A64" s="222">
        <f>Global!A64</f>
        <v>44898</v>
      </c>
      <c r="B64" s="246">
        <f>Global!B64</f>
        <v>0.375</v>
      </c>
      <c r="C64" s="224">
        <f>Global!C64</f>
        <v>49</v>
      </c>
      <c r="D64" s="227" t="str">
        <f>Global!D64</f>
        <v>Holanda (Holland)</v>
      </c>
      <c r="E64" s="226"/>
      <c r="F64" s="227" t="s">
        <v>4</v>
      </c>
      <c r="G64" s="226"/>
      <c r="H64" s="255" t="str">
        <f>Global!H64</f>
        <v>Estados Unidos (USA)</v>
      </c>
      <c r="I64" s="229" t="str">
        <f t="shared" ref="I64:I71" si="17">IF(OR(E64="",G64=""),"",IF(E64&gt;G64,"L",IF(G64&gt;E64,"V","E")))</f>
        <v/>
      </c>
      <c r="J64" s="230"/>
      <c r="K64" s="231">
        <f>IF(Global!E64="","",Global!E64)</f>
        <v>3</v>
      </c>
      <c r="L64" s="231">
        <f>IF(Global!G64="","",Global!G64)</f>
        <v>1</v>
      </c>
      <c r="M64" s="242" t="str">
        <f t="shared" si="1"/>
        <v>L</v>
      </c>
      <c r="N64" s="233">
        <f t="shared" ref="N64:N71" si="18">IF(M64="","",IF(AND(E64=K64,L64=G64),OCTPuntosPorMarcador,0)+IF(M64=I64,OCTPuntosPorGanador,0)+IF(E64-G64=K64-L64,OCTPuntosPorDiferencia,0))</f>
        <v>0</v>
      </c>
      <c r="O64" s="161"/>
      <c r="P64" s="161"/>
      <c r="Q64" s="161"/>
      <c r="R64" s="161"/>
      <c r="S64" s="161"/>
    </row>
    <row r="65" spans="1:19" ht="30.95" customHeight="1" thickBot="1" x14ac:dyDescent="0.25">
      <c r="A65" s="222">
        <f>Global!A65</f>
        <v>44898</v>
      </c>
      <c r="B65" s="247">
        <f>Global!B65</f>
        <v>0.54166666666666663</v>
      </c>
      <c r="C65" s="235">
        <f>Global!C65</f>
        <v>50</v>
      </c>
      <c r="D65" s="238" t="str">
        <f>Global!D65</f>
        <v>Argentina</v>
      </c>
      <c r="E65" s="237"/>
      <c r="F65" s="238" t="s">
        <v>4</v>
      </c>
      <c r="G65" s="237"/>
      <c r="H65" s="256" t="str">
        <f>Global!H65</f>
        <v>Australia</v>
      </c>
      <c r="I65" s="229" t="str">
        <f t="shared" si="17"/>
        <v/>
      </c>
      <c r="J65" s="230"/>
      <c r="K65" s="231">
        <f>IF(Global!E65="","",Global!E65)</f>
        <v>2</v>
      </c>
      <c r="L65" s="231">
        <f>IF(Global!G65="","",Global!G65)</f>
        <v>1</v>
      </c>
      <c r="M65" s="242" t="str">
        <f t="shared" si="1"/>
        <v>L</v>
      </c>
      <c r="N65" s="233">
        <f t="shared" si="18"/>
        <v>0</v>
      </c>
      <c r="O65" s="161"/>
      <c r="P65" s="161"/>
      <c r="Q65" s="161"/>
      <c r="R65" s="161"/>
      <c r="S65" s="161"/>
    </row>
    <row r="66" spans="1:19" ht="30.95" customHeight="1" thickBot="1" x14ac:dyDescent="0.25">
      <c r="A66" s="222">
        <f>Global!A66</f>
        <v>44899</v>
      </c>
      <c r="B66" s="247">
        <f>Global!B66</f>
        <v>0.375</v>
      </c>
      <c r="C66" s="235">
        <f>Global!C66</f>
        <v>51</v>
      </c>
      <c r="D66" s="238" t="str">
        <f>Global!D66</f>
        <v>Francia (France)</v>
      </c>
      <c r="E66" s="237"/>
      <c r="F66" s="238" t="s">
        <v>4</v>
      </c>
      <c r="G66" s="237"/>
      <c r="H66" s="256" t="str">
        <f>Global!H66</f>
        <v>Polonia (Poland)</v>
      </c>
      <c r="I66" s="229" t="str">
        <f t="shared" si="17"/>
        <v/>
      </c>
      <c r="J66" s="230"/>
      <c r="K66" s="231">
        <f>IF(Global!E66="","",Global!E66)</f>
        <v>3</v>
      </c>
      <c r="L66" s="231">
        <f>IF(Global!G66="","",Global!G66)</f>
        <v>1</v>
      </c>
      <c r="M66" s="242" t="str">
        <f t="shared" si="1"/>
        <v>L</v>
      </c>
      <c r="N66" s="233">
        <f t="shared" si="18"/>
        <v>0</v>
      </c>
      <c r="O66" s="161"/>
      <c r="P66" s="161"/>
      <c r="Q66" s="161"/>
      <c r="R66" s="161"/>
      <c r="S66" s="161"/>
    </row>
    <row r="67" spans="1:19" ht="30.95" customHeight="1" thickBot="1" x14ac:dyDescent="0.25">
      <c r="A67" s="222">
        <f>Global!A67</f>
        <v>44899</v>
      </c>
      <c r="B67" s="247">
        <f>Global!B67</f>
        <v>0.54166666666666663</v>
      </c>
      <c r="C67" s="235">
        <f>Global!C67</f>
        <v>52</v>
      </c>
      <c r="D67" s="238" t="str">
        <f>Global!D67</f>
        <v>Inglaterra (England)</v>
      </c>
      <c r="E67" s="237"/>
      <c r="F67" s="238" t="s">
        <v>4</v>
      </c>
      <c r="G67" s="237"/>
      <c r="H67" s="256" t="str">
        <f>Global!H67</f>
        <v>Senegal</v>
      </c>
      <c r="I67" s="229" t="str">
        <f t="shared" si="17"/>
        <v/>
      </c>
      <c r="J67" s="230"/>
      <c r="K67" s="231">
        <f>IF(Global!E67="","",Global!E67)</f>
        <v>3</v>
      </c>
      <c r="L67" s="231">
        <f>IF(Global!G67="","",Global!G67)</f>
        <v>0</v>
      </c>
      <c r="M67" s="242" t="str">
        <f t="shared" si="1"/>
        <v>L</v>
      </c>
      <c r="N67" s="233">
        <f t="shared" si="18"/>
        <v>0</v>
      </c>
      <c r="O67" s="161"/>
      <c r="P67" s="161"/>
      <c r="Q67" s="161"/>
      <c r="R67" s="161"/>
      <c r="S67" s="161"/>
    </row>
    <row r="68" spans="1:19" ht="30.95" customHeight="1" thickBot="1" x14ac:dyDescent="0.25">
      <c r="A68" s="222">
        <f>Global!A68</f>
        <v>44900</v>
      </c>
      <c r="B68" s="247">
        <f>Global!B68</f>
        <v>0.375</v>
      </c>
      <c r="C68" s="235">
        <f>Global!C68</f>
        <v>53</v>
      </c>
      <c r="D68" s="238" t="str">
        <f>Global!D68</f>
        <v>Japón (Japan)</v>
      </c>
      <c r="E68" s="237"/>
      <c r="F68" s="238" t="s">
        <v>4</v>
      </c>
      <c r="G68" s="237"/>
      <c r="H68" s="256" t="str">
        <f>Global!H68</f>
        <v>Croacia</v>
      </c>
      <c r="I68" s="229" t="str">
        <f t="shared" si="17"/>
        <v/>
      </c>
      <c r="J68" s="230"/>
      <c r="K68" s="231">
        <f>IF(Global!E68="","",Global!E68)</f>
        <v>1</v>
      </c>
      <c r="L68" s="231">
        <f>IF(Global!G68="","",Global!G68)</f>
        <v>1</v>
      </c>
      <c r="M68" s="242" t="str">
        <f t="shared" si="1"/>
        <v>E</v>
      </c>
      <c r="N68" s="233">
        <f t="shared" si="18"/>
        <v>1</v>
      </c>
      <c r="O68" s="161"/>
      <c r="P68" s="161"/>
      <c r="Q68" s="161"/>
      <c r="R68" s="161"/>
      <c r="S68" s="161"/>
    </row>
    <row r="69" spans="1:19" ht="30.95" customHeight="1" thickBot="1" x14ac:dyDescent="0.25">
      <c r="A69" s="222">
        <f>Global!A69</f>
        <v>44900</v>
      </c>
      <c r="B69" s="247">
        <f>Global!B69</f>
        <v>0.54166666666666663</v>
      </c>
      <c r="C69" s="235">
        <f>Global!C69</f>
        <v>54</v>
      </c>
      <c r="D69" s="238" t="str">
        <f>Global!D69</f>
        <v>Brasil (Brazil)</v>
      </c>
      <c r="E69" s="237"/>
      <c r="F69" s="238" t="s">
        <v>4</v>
      </c>
      <c r="G69" s="237"/>
      <c r="H69" s="256" t="str">
        <f>Global!H69</f>
        <v>Corea del Sur (S. Korea)</v>
      </c>
      <c r="I69" s="229" t="str">
        <f t="shared" si="17"/>
        <v/>
      </c>
      <c r="J69" s="230"/>
      <c r="K69" s="231">
        <f>IF(Global!E69="","",Global!E69)</f>
        <v>4</v>
      </c>
      <c r="L69" s="231">
        <f>IF(Global!G69="","",Global!G69)</f>
        <v>1</v>
      </c>
      <c r="M69" s="242" t="str">
        <f t="shared" si="1"/>
        <v>L</v>
      </c>
      <c r="N69" s="233">
        <f t="shared" si="18"/>
        <v>0</v>
      </c>
      <c r="O69" s="161"/>
      <c r="P69" s="161"/>
      <c r="Q69" s="161"/>
      <c r="R69" s="161"/>
      <c r="S69" s="161"/>
    </row>
    <row r="70" spans="1:19" ht="30.95" customHeight="1" thickBot="1" x14ac:dyDescent="0.25">
      <c r="A70" s="222">
        <f>Global!A70</f>
        <v>44901</v>
      </c>
      <c r="B70" s="247">
        <f>Global!B70</f>
        <v>0.375</v>
      </c>
      <c r="C70" s="235">
        <f>Global!C70</f>
        <v>55</v>
      </c>
      <c r="D70" s="238" t="str">
        <f>Global!D70</f>
        <v>Marruecos (Morocco)</v>
      </c>
      <c r="E70" s="237"/>
      <c r="F70" s="238" t="s">
        <v>4</v>
      </c>
      <c r="G70" s="237"/>
      <c r="H70" s="256" t="str">
        <f>Global!H70</f>
        <v>España (Spain)</v>
      </c>
      <c r="I70" s="229" t="str">
        <f t="shared" si="17"/>
        <v/>
      </c>
      <c r="J70" s="230"/>
      <c r="K70" s="231">
        <f>IF(Global!E70="","",Global!E70)</f>
        <v>0</v>
      </c>
      <c r="L70" s="231">
        <f>IF(Global!G70="","",Global!G70)</f>
        <v>0</v>
      </c>
      <c r="M70" s="242" t="str">
        <f t="shared" si="1"/>
        <v>E</v>
      </c>
      <c r="N70" s="233">
        <f t="shared" si="18"/>
        <v>2</v>
      </c>
      <c r="O70" s="161"/>
      <c r="P70" s="161"/>
      <c r="Q70" s="161"/>
      <c r="R70" s="161"/>
      <c r="S70" s="161"/>
    </row>
    <row r="71" spans="1:19" ht="30.95" customHeight="1" thickBot="1" x14ac:dyDescent="0.25">
      <c r="A71" s="222">
        <f>Global!A71</f>
        <v>44901</v>
      </c>
      <c r="B71" s="247">
        <f>Global!B71</f>
        <v>0.54166666666666663</v>
      </c>
      <c r="C71" s="235">
        <f>Global!C71</f>
        <v>56</v>
      </c>
      <c r="D71" s="238" t="str">
        <f>Global!D71</f>
        <v>Portugal</v>
      </c>
      <c r="E71" s="237"/>
      <c r="F71" s="238" t="s">
        <v>4</v>
      </c>
      <c r="G71" s="237"/>
      <c r="H71" s="256" t="str">
        <f>Global!H71</f>
        <v>Suiza (Switzerland)</v>
      </c>
      <c r="I71" s="229" t="str">
        <f t="shared" si="17"/>
        <v/>
      </c>
      <c r="J71" s="230"/>
      <c r="K71" s="231">
        <f>IF(Global!E71="","",Global!E71)</f>
        <v>6</v>
      </c>
      <c r="L71" s="231">
        <f>IF(Global!G71="","",Global!G71)</f>
        <v>1</v>
      </c>
      <c r="M71" s="242" t="str">
        <f t="shared" si="1"/>
        <v>L</v>
      </c>
      <c r="N71" s="233">
        <f t="shared" si="18"/>
        <v>0</v>
      </c>
      <c r="O71" s="161"/>
      <c r="P71" s="161"/>
      <c r="Q71" s="161"/>
      <c r="R71" s="161"/>
      <c r="S71" s="161"/>
    </row>
    <row r="72" spans="1:19" ht="17.25" customHeight="1" thickBot="1" x14ac:dyDescent="0.25">
      <c r="A72" s="214" t="str">
        <f>Global!A72</f>
        <v>CUARTOS DE FINAL (Quarterfinals)</v>
      </c>
      <c r="B72" s="253"/>
      <c r="C72" s="254"/>
      <c r="D72" s="243"/>
      <c r="E72" s="245"/>
      <c r="F72" s="243"/>
      <c r="G72" s="245"/>
      <c r="H72" s="243"/>
      <c r="I72" s="218"/>
      <c r="J72" s="77"/>
      <c r="K72" s="219"/>
      <c r="L72" s="219"/>
      <c r="M72" s="220" t="str">
        <f t="shared" ref="M72:M83" si="19">IF(OR(K72="",L72=""),"",IF(K72&gt;L72,"L",IF(L72&gt;K72,"V","E")))</f>
        <v/>
      </c>
      <c r="N72" s="221"/>
      <c r="O72" s="161"/>
      <c r="P72" s="161"/>
      <c r="Q72" s="161"/>
      <c r="R72" s="161"/>
      <c r="S72" s="161"/>
    </row>
    <row r="73" spans="1:19" ht="30.95" customHeight="1" thickBot="1" x14ac:dyDescent="0.25">
      <c r="A73" s="222">
        <f>Global!A73</f>
        <v>44904</v>
      </c>
      <c r="B73" s="246">
        <f>Global!B73</f>
        <v>0.375</v>
      </c>
      <c r="C73" s="224">
        <f>Global!C73</f>
        <v>57</v>
      </c>
      <c r="D73" s="238" t="str">
        <f>Global!D73</f>
        <v>Croacia</v>
      </c>
      <c r="E73" s="226"/>
      <c r="F73" s="227" t="s">
        <v>4</v>
      </c>
      <c r="G73" s="226"/>
      <c r="H73" s="256" t="str">
        <f>Global!H73</f>
        <v>Brasil (Brazil)</v>
      </c>
      <c r="I73" s="229" t="str">
        <f>IF(OR(E73="",G73=""),"",IF(E73&gt;G73,"L",IF(G73&gt;E73,"V","E")))</f>
        <v/>
      </c>
      <c r="J73" s="230"/>
      <c r="K73" s="231">
        <f>IF(Global!E73="","",Global!E73)</f>
        <v>0</v>
      </c>
      <c r="L73" s="231">
        <f>IF(Global!G73="","",Global!G73)</f>
        <v>0</v>
      </c>
      <c r="M73" s="242" t="str">
        <f t="shared" si="19"/>
        <v>E</v>
      </c>
      <c r="N73" s="233">
        <f>IF(M73="","",IF(AND(E73=K73,L73=G73),CTOSPuntosPorMarcador,0)+IF(M73=I73,CTOSPuntosPorGanador,0)+IF(E73-G73=K73-L73,CTOSPuntosPorDiferencia,0))</f>
        <v>2</v>
      </c>
      <c r="O73" s="161"/>
      <c r="P73" s="161"/>
      <c r="Q73" s="161"/>
      <c r="R73" s="161"/>
      <c r="S73" s="161"/>
    </row>
    <row r="74" spans="1:19" ht="30.95" customHeight="1" thickBot="1" x14ac:dyDescent="0.25">
      <c r="A74" s="222">
        <f>Global!A74</f>
        <v>44904</v>
      </c>
      <c r="B74" s="247">
        <f>Global!B74</f>
        <v>0.54166666666666663</v>
      </c>
      <c r="C74" s="235">
        <f>Global!C74</f>
        <v>58</v>
      </c>
      <c r="D74" s="238" t="str">
        <f>Global!D74</f>
        <v>Holanda (Holland)</v>
      </c>
      <c r="E74" s="237"/>
      <c r="F74" s="238" t="s">
        <v>4</v>
      </c>
      <c r="G74" s="226"/>
      <c r="H74" s="256" t="str">
        <f>Global!H74</f>
        <v>Argentina</v>
      </c>
      <c r="I74" s="229" t="str">
        <f>IF(OR(E74="",G74=""),"",IF(E74&gt;G74,"L",IF(G74&gt;E74,"V","E")))</f>
        <v/>
      </c>
      <c r="J74" s="230"/>
      <c r="K74" s="231">
        <f>IF(Global!E74="","",Global!E74)</f>
        <v>2</v>
      </c>
      <c r="L74" s="231">
        <f>IF(Global!G74="","",Global!G74)</f>
        <v>2</v>
      </c>
      <c r="M74" s="242" t="str">
        <f t="shared" si="19"/>
        <v>E</v>
      </c>
      <c r="N74" s="233">
        <f>IF(M74="","",IF(AND(E74=K74,L74=G74),CTOSPuntosPorMarcador,0)+IF(M74=I74,CTOSPuntosPorGanador,0)+IF(E74-G74=K74-L74,CTOSPuntosPorDiferencia,0))</f>
        <v>1</v>
      </c>
      <c r="O74" s="161"/>
      <c r="P74" s="161"/>
      <c r="Q74" s="161"/>
      <c r="R74" s="161"/>
      <c r="S74" s="161"/>
    </row>
    <row r="75" spans="1:19" ht="30.95" customHeight="1" thickBot="1" x14ac:dyDescent="0.25">
      <c r="A75" s="222">
        <f>Global!A75</f>
        <v>44905</v>
      </c>
      <c r="B75" s="247">
        <f>Global!B75</f>
        <v>0.375</v>
      </c>
      <c r="C75" s="235">
        <f>Global!C75</f>
        <v>59</v>
      </c>
      <c r="D75" s="238" t="str">
        <f>Global!D75</f>
        <v>Marruecos (Morocco)</v>
      </c>
      <c r="E75" s="237"/>
      <c r="F75" s="238" t="s">
        <v>4</v>
      </c>
      <c r="G75" s="226"/>
      <c r="H75" s="256" t="str">
        <f>Global!H75</f>
        <v>Portugal</v>
      </c>
      <c r="I75" s="229" t="str">
        <f>IF(OR(E75="",G75=""),"",IF(E75&gt;G75,"L",IF(G75&gt;E75,"V","E")))</f>
        <v/>
      </c>
      <c r="J75" s="230"/>
      <c r="K75" s="231">
        <f>IF(Global!E75="","",Global!E75)</f>
        <v>1</v>
      </c>
      <c r="L75" s="231">
        <f>IF(Global!G75="","",Global!G75)</f>
        <v>0</v>
      </c>
      <c r="M75" s="242" t="str">
        <f t="shared" si="19"/>
        <v>L</v>
      </c>
      <c r="N75" s="233">
        <f>IF(M75="","",IF(AND(E75=K75,L75=G75),CTOSPuntosPorMarcador,0)+IF(M75=I75,CTOSPuntosPorGanador,0)+IF(E75-G75=K75-L75,CTOSPuntosPorDiferencia,0))</f>
        <v>0</v>
      </c>
      <c r="O75" s="161"/>
      <c r="P75" s="161"/>
      <c r="Q75" s="161"/>
      <c r="R75" s="161"/>
      <c r="S75" s="161"/>
    </row>
    <row r="76" spans="1:19" ht="30.95" customHeight="1" thickBot="1" x14ac:dyDescent="0.25">
      <c r="A76" s="222">
        <f>Global!A76</f>
        <v>44905</v>
      </c>
      <c r="B76" s="247">
        <f>Global!B76</f>
        <v>0.54166666666666663</v>
      </c>
      <c r="C76" s="235">
        <f>Global!C76</f>
        <v>60</v>
      </c>
      <c r="D76" s="238" t="str">
        <f>Global!D76</f>
        <v>Francia (France)</v>
      </c>
      <c r="E76" s="237"/>
      <c r="F76" s="238" t="s">
        <v>4</v>
      </c>
      <c r="G76" s="226"/>
      <c r="H76" s="256" t="str">
        <f>Global!H76</f>
        <v>Inglaterra (England)</v>
      </c>
      <c r="I76" s="229" t="str">
        <f>IF(OR(E76="",G76=""),"",IF(E76&gt;G76,"L",IF(G76&gt;E76,"V","E")))</f>
        <v/>
      </c>
      <c r="J76" s="230"/>
      <c r="K76" s="231">
        <f>IF(Global!E76="","",Global!E76)</f>
        <v>2</v>
      </c>
      <c r="L76" s="231">
        <f>IF(Global!G76="","",Global!G76)</f>
        <v>1</v>
      </c>
      <c r="M76" s="242" t="str">
        <f t="shared" si="19"/>
        <v>L</v>
      </c>
      <c r="N76" s="233">
        <f>IF(M76="","",IF(AND(E76=K76,L76=G76),CTOSPuntosPorMarcador,0)+IF(M76=I76,CTOSPuntosPorGanador,0)+IF(E76-G76=K76-L76,CTOSPuntosPorDiferencia,0))</f>
        <v>0</v>
      </c>
      <c r="O76" s="161"/>
      <c r="P76" s="161"/>
      <c r="Q76" s="161"/>
      <c r="R76" s="161"/>
      <c r="S76" s="161"/>
    </row>
    <row r="77" spans="1:19" ht="17.25" customHeight="1" thickBot="1" x14ac:dyDescent="0.25">
      <c r="A77" s="214" t="str">
        <f>Global!A77</f>
        <v>SEMIFINALES (Semifinals)</v>
      </c>
      <c r="B77" s="243"/>
      <c r="C77" s="244"/>
      <c r="D77" s="243"/>
      <c r="E77" s="245"/>
      <c r="F77" s="243"/>
      <c r="G77" s="245"/>
      <c r="H77" s="243"/>
      <c r="I77" s="218"/>
      <c r="J77" s="77"/>
      <c r="K77" s="219"/>
      <c r="L77" s="219"/>
      <c r="M77" s="220" t="str">
        <f t="shared" si="19"/>
        <v/>
      </c>
      <c r="N77" s="221"/>
      <c r="O77" s="161"/>
      <c r="P77" s="161"/>
      <c r="Q77" s="161"/>
      <c r="R77" s="161"/>
      <c r="S77" s="161"/>
    </row>
    <row r="78" spans="1:19" ht="30.95" customHeight="1" thickBot="1" x14ac:dyDescent="0.25">
      <c r="A78" s="222">
        <f>Global!A78</f>
        <v>44908</v>
      </c>
      <c r="B78" s="246">
        <f>Global!B78</f>
        <v>0.54166666666666663</v>
      </c>
      <c r="C78" s="224">
        <f>Global!C78</f>
        <v>61</v>
      </c>
      <c r="D78" s="227" t="str">
        <f>Global!D78</f>
        <v>Croacia</v>
      </c>
      <c r="E78" s="226"/>
      <c r="F78" s="227" t="s">
        <v>4</v>
      </c>
      <c r="G78" s="226"/>
      <c r="H78" s="255" t="str">
        <f>Global!H78</f>
        <v>Argentina</v>
      </c>
      <c r="I78" s="229" t="str">
        <f>IF(OR(E78="",G78=""),"",IF(E78&gt;G78,"L",IF(G78&gt;E78,"V","E")))</f>
        <v/>
      </c>
      <c r="J78" s="230"/>
      <c r="K78" s="231">
        <f>IF(Global!E78="","",Global!E78)</f>
        <v>0</v>
      </c>
      <c r="L78" s="231">
        <f>IF(Global!G78="","",Global!G78)</f>
        <v>3</v>
      </c>
      <c r="M78" s="242" t="str">
        <f t="shared" si="19"/>
        <v>V</v>
      </c>
      <c r="N78" s="233">
        <f>IF(M78="","",IF(AND(E78=K78,L78=G78),SEMIPuntosPorMarcador,0)+IF(M78=I78,SEMIPuntosPorGanador,0)+IF(E78-G78=K78-L78,SEMIPuntosPorDiferencia,0))</f>
        <v>0</v>
      </c>
      <c r="O78" s="161"/>
      <c r="P78" s="161"/>
      <c r="Q78" s="161"/>
      <c r="R78" s="161"/>
      <c r="S78" s="161"/>
    </row>
    <row r="79" spans="1:19" ht="30.95" customHeight="1" thickBot="1" x14ac:dyDescent="0.25">
      <c r="A79" s="222">
        <f>Global!A79</f>
        <v>44909</v>
      </c>
      <c r="B79" s="247">
        <f>Global!B79</f>
        <v>0.54166666666666663</v>
      </c>
      <c r="C79" s="235">
        <f>Global!C79</f>
        <v>62</v>
      </c>
      <c r="D79" s="238" t="str">
        <f>Global!D79</f>
        <v>Marruecos (Morocco)</v>
      </c>
      <c r="E79" s="237"/>
      <c r="F79" s="238" t="s">
        <v>4</v>
      </c>
      <c r="G79" s="237"/>
      <c r="H79" s="256" t="str">
        <f>Global!H79</f>
        <v>Francia (France)</v>
      </c>
      <c r="I79" s="229" t="str">
        <f>IF(OR(E79="",G79=""),"",IF(E79&gt;G79,"L",IF(G79&gt;E79,"V","E")))</f>
        <v/>
      </c>
      <c r="J79" s="230"/>
      <c r="K79" s="231">
        <f>IF(Global!E79="","",Global!E79)</f>
        <v>0</v>
      </c>
      <c r="L79" s="231">
        <f>IF(Global!G79="","",Global!G79)</f>
        <v>2</v>
      </c>
      <c r="M79" s="242" t="str">
        <f t="shared" si="19"/>
        <v>V</v>
      </c>
      <c r="N79" s="233">
        <f>IF(M79="","",IF(AND(E79=K79,L79=G79),SEMIPuntosPorMarcador,0)+IF(M79=I79,SEMIPuntosPorGanador,0)+IF(E79-G79=K79-L79,SEMIPuntosPorDiferencia,0))</f>
        <v>0</v>
      </c>
      <c r="O79" s="161"/>
      <c r="P79" s="161"/>
      <c r="Q79" s="161"/>
      <c r="R79" s="161"/>
      <c r="S79" s="161"/>
    </row>
    <row r="80" spans="1:19" ht="17.25" customHeight="1" thickBot="1" x14ac:dyDescent="0.25">
      <c r="A80" s="214" t="str">
        <f>Global!A80</f>
        <v>TERCER PUESTO (Third Place)</v>
      </c>
      <c r="B80" s="253"/>
      <c r="C80" s="254"/>
      <c r="D80" s="243"/>
      <c r="E80" s="245"/>
      <c r="F80" s="243"/>
      <c r="G80" s="245"/>
      <c r="H80" s="243"/>
      <c r="I80" s="218"/>
      <c r="J80" s="77"/>
      <c r="K80" s="219"/>
      <c r="L80" s="219"/>
      <c r="M80" s="220" t="str">
        <f t="shared" si="19"/>
        <v/>
      </c>
      <c r="N80" s="221"/>
      <c r="O80" s="161"/>
      <c r="P80" s="161"/>
      <c r="Q80" s="161"/>
      <c r="R80" s="161"/>
      <c r="S80" s="161"/>
    </row>
    <row r="81" spans="1:19" ht="30.95" customHeight="1" thickBot="1" x14ac:dyDescent="0.25">
      <c r="A81" s="222">
        <f>Global!A81</f>
        <v>44912</v>
      </c>
      <c r="B81" s="246">
        <f>Global!B81</f>
        <v>0.375</v>
      </c>
      <c r="C81" s="224">
        <f>Global!C81</f>
        <v>63</v>
      </c>
      <c r="D81" s="227" t="str">
        <f>Global!D81</f>
        <v>Croacia</v>
      </c>
      <c r="E81" s="226"/>
      <c r="F81" s="227" t="s">
        <v>4</v>
      </c>
      <c r="G81" s="226"/>
      <c r="H81" s="255" t="str">
        <f>Global!H81</f>
        <v>Marruecos (Morocco)</v>
      </c>
      <c r="I81" s="229" t="str">
        <f>IF(OR(E81="",G81=""),"",IF(E81&gt;G81,"L",IF(G81&gt;E81,"V","E")))</f>
        <v/>
      </c>
      <c r="J81" s="230"/>
      <c r="K81" s="231">
        <f>IF(Global!E81="","",Global!E81)</f>
        <v>2</v>
      </c>
      <c r="L81" s="231">
        <f>IF(Global!G81="","",Global!G81)</f>
        <v>1</v>
      </c>
      <c r="M81" s="242" t="str">
        <f t="shared" si="19"/>
        <v>L</v>
      </c>
      <c r="N81" s="233">
        <f>IF(M81="","",IF(AND(E81=K81,L81=G81),TERCPuntosPorMarcador,0)+IF(M81=I81,TERCPuntosPorGanador,0)+IF(E81-G81=K81-L81,TERCPuntosPorDiferencia,0))</f>
        <v>0</v>
      </c>
      <c r="O81" s="161"/>
      <c r="P81" s="161"/>
      <c r="Q81" s="161"/>
      <c r="R81" s="161"/>
      <c r="S81" s="161"/>
    </row>
    <row r="82" spans="1:19" ht="17.25" customHeight="1" thickBot="1" x14ac:dyDescent="0.25">
      <c r="A82" s="214" t="str">
        <f>Global!A82</f>
        <v>FINAL</v>
      </c>
      <c r="B82" s="243"/>
      <c r="C82" s="244"/>
      <c r="D82" s="243"/>
      <c r="E82" s="245"/>
      <c r="F82" s="243"/>
      <c r="G82" s="245"/>
      <c r="H82" s="243"/>
      <c r="I82" s="218"/>
      <c r="J82" s="77"/>
      <c r="K82" s="219"/>
      <c r="L82" s="219"/>
      <c r="M82" s="220" t="str">
        <f t="shared" si="19"/>
        <v/>
      </c>
      <c r="N82" s="221"/>
      <c r="O82" s="161"/>
      <c r="P82" s="161"/>
      <c r="Q82" s="161"/>
      <c r="R82" s="161"/>
      <c r="S82" s="161"/>
    </row>
    <row r="83" spans="1:19" ht="30.95" customHeight="1" thickBot="1" x14ac:dyDescent="0.25">
      <c r="A83" s="222">
        <f>Global!A83</f>
        <v>44913</v>
      </c>
      <c r="B83" s="257">
        <f>Global!B83</f>
        <v>0.375</v>
      </c>
      <c r="C83" s="258">
        <f>Global!C83</f>
        <v>64</v>
      </c>
      <c r="D83" s="259" t="str">
        <f>Global!D83</f>
        <v>Argentina</v>
      </c>
      <c r="E83" s="226"/>
      <c r="F83" s="259" t="s">
        <v>4</v>
      </c>
      <c r="G83" s="226"/>
      <c r="H83" s="260" t="str">
        <f>Global!H83</f>
        <v>Francia (France)</v>
      </c>
      <c r="I83" s="229" t="str">
        <f>IF(OR(E83="",G83=""),"",IF(E83&gt;G83,"L",IF(G83&gt;E83,"V","E")))</f>
        <v/>
      </c>
      <c r="J83" s="252"/>
      <c r="K83" s="261">
        <f>IF(Global!E83="","",Global!E83)</f>
        <v>2</v>
      </c>
      <c r="L83" s="261">
        <f>IF(Global!G83="","",Global!G83)</f>
        <v>2</v>
      </c>
      <c r="M83" s="232" t="str">
        <f t="shared" si="19"/>
        <v>E</v>
      </c>
      <c r="N83" s="233">
        <f>IF(M83="","",IF(AND(E83=K83,L83=G83),FINALPuntosPorMarcador,0)+IF(M83=I83,FINALPuntosPorGanador,0)+IF(E83-G83=K83-L83,FINALPuntosPorDiferencia,0))</f>
        <v>1</v>
      </c>
      <c r="O83" s="161"/>
      <c r="P83" s="161"/>
      <c r="Q83" s="161"/>
      <c r="R83" s="161"/>
      <c r="S83" s="161"/>
    </row>
    <row r="84" spans="1:19" ht="17.25" customHeight="1" x14ac:dyDescent="0.2">
      <c r="A84" s="262"/>
      <c r="B84" s="263"/>
      <c r="C84" s="264"/>
      <c r="D84" s="196"/>
      <c r="E84" s="192"/>
      <c r="F84" s="196"/>
      <c r="G84" s="192"/>
      <c r="H84" s="196"/>
      <c r="I84" s="195"/>
      <c r="J84" s="29"/>
      <c r="K84" s="198"/>
      <c r="L84" s="198"/>
      <c r="M84" s="265" t="s">
        <v>22</v>
      </c>
      <c r="N84" s="266">
        <f>SUM(N8:N83)</f>
        <v>23</v>
      </c>
      <c r="O84" s="161"/>
      <c r="P84" s="161"/>
      <c r="Q84" s="161"/>
      <c r="R84" s="161"/>
      <c r="S84" s="161"/>
    </row>
    <row r="85" spans="1:19" s="10" customFormat="1" ht="17.25" customHeight="1" x14ac:dyDescent="0.2">
      <c r="A85" s="87" t="str">
        <f>Global!A85</f>
        <v>FASE DE GRUPOS</v>
      </c>
      <c r="B85" s="88"/>
      <c r="C85" s="89"/>
      <c r="D85" s="90"/>
      <c r="E85" s="267"/>
      <c r="F85" s="90"/>
      <c r="G85" s="267"/>
      <c r="H85" s="92"/>
      <c r="I85" s="81"/>
      <c r="J85" s="30"/>
      <c r="K85" s="189"/>
      <c r="L85" s="189"/>
      <c r="M85" s="189"/>
      <c r="N85" s="189"/>
      <c r="O85" s="82"/>
      <c r="P85" s="82"/>
      <c r="Q85" s="82"/>
      <c r="R85" s="82"/>
      <c r="S85" s="82"/>
    </row>
    <row r="86" spans="1:19" ht="17.25" customHeight="1" x14ac:dyDescent="0.2">
      <c r="A86" s="83" t="str">
        <f>Global!A86</f>
        <v>Puntos por Marcador Atinado</v>
      </c>
      <c r="B86" s="83"/>
      <c r="C86" s="93"/>
      <c r="D86" s="83"/>
      <c r="E86" s="94">
        <f>Global!E86</f>
        <v>1</v>
      </c>
      <c r="F86" s="53"/>
      <c r="G86" s="268"/>
      <c r="H86" s="53"/>
      <c r="I86" s="57"/>
      <c r="J86" s="30"/>
      <c r="K86" s="167"/>
      <c r="L86" s="167"/>
      <c r="M86" s="167"/>
      <c r="N86" s="167"/>
      <c r="O86" s="167"/>
      <c r="P86" s="167"/>
      <c r="Q86" s="167"/>
      <c r="R86" s="167"/>
      <c r="S86" s="167"/>
    </row>
    <row r="87" spans="1:19" ht="17.25" customHeight="1" x14ac:dyDescent="0.2">
      <c r="A87" s="83" t="str">
        <f>Global!A87</f>
        <v>Puntos por Ganador/Empate Atinado</v>
      </c>
      <c r="B87" s="83"/>
      <c r="C87" s="93"/>
      <c r="D87" s="85"/>
      <c r="E87" s="94">
        <f>Global!E87</f>
        <v>1</v>
      </c>
      <c r="F87" s="53"/>
      <c r="G87" s="268"/>
      <c r="H87" s="53"/>
      <c r="I87" s="57"/>
      <c r="J87" s="30"/>
      <c r="K87" s="167"/>
      <c r="L87" s="167"/>
      <c r="M87" s="167"/>
      <c r="N87" s="167"/>
      <c r="O87" s="167"/>
      <c r="P87" s="167"/>
      <c r="Q87" s="167"/>
      <c r="R87" s="167"/>
      <c r="S87" s="167"/>
    </row>
    <row r="88" spans="1:19" ht="17.25" customHeight="1" x14ac:dyDescent="0.2">
      <c r="A88" s="83" t="str">
        <f>Global!A88</f>
        <v>Puntos por Ganador y Diferencia de Goles Atinado</v>
      </c>
      <c r="B88" s="84"/>
      <c r="C88" s="84"/>
      <c r="D88" s="85"/>
      <c r="E88" s="94">
        <f>Global!E88</f>
        <v>1</v>
      </c>
      <c r="F88" s="53"/>
      <c r="G88" s="268"/>
      <c r="H88" s="53"/>
      <c r="I88" s="57"/>
      <c r="J88" s="30"/>
      <c r="K88" s="167"/>
      <c r="L88" s="167"/>
      <c r="M88" s="167"/>
      <c r="N88" s="167"/>
      <c r="O88" s="167"/>
      <c r="P88" s="167"/>
      <c r="Q88" s="167"/>
      <c r="R88" s="167"/>
      <c r="S88" s="167"/>
    </row>
    <row r="89" spans="1:19" ht="17.25" customHeight="1" x14ac:dyDescent="0.2">
      <c r="A89" s="83"/>
      <c r="B89" s="84"/>
      <c r="C89" s="84"/>
      <c r="D89" s="85"/>
      <c r="E89" s="269"/>
      <c r="F89" s="53"/>
      <c r="G89" s="268"/>
      <c r="H89" s="53"/>
      <c r="I89" s="57"/>
      <c r="J89" s="30"/>
      <c r="K89" s="167"/>
      <c r="L89" s="167"/>
      <c r="M89" s="167"/>
      <c r="N89" s="167"/>
      <c r="O89" s="167"/>
      <c r="P89" s="167"/>
      <c r="Q89" s="167"/>
      <c r="R89" s="167"/>
      <c r="S89" s="167"/>
    </row>
    <row r="90" spans="1:19" ht="17.25" customHeight="1" x14ac:dyDescent="0.2">
      <c r="A90" s="87" t="str">
        <f>Global!A90</f>
        <v>OCTAVOS DE FINAL</v>
      </c>
      <c r="B90" s="55"/>
      <c r="C90" s="55"/>
      <c r="D90" s="53"/>
      <c r="E90" s="268"/>
      <c r="F90" s="53"/>
      <c r="G90" s="268"/>
      <c r="H90" s="53"/>
      <c r="I90" s="57"/>
      <c r="J90" s="30"/>
      <c r="K90" s="167"/>
      <c r="L90" s="167"/>
      <c r="M90" s="167"/>
      <c r="N90" s="167"/>
      <c r="O90" s="167"/>
      <c r="P90" s="167"/>
      <c r="Q90" s="167"/>
      <c r="R90" s="167"/>
      <c r="S90" s="167"/>
    </row>
    <row r="91" spans="1:19" ht="17.25" customHeight="1" x14ac:dyDescent="0.2">
      <c r="A91" s="83" t="str">
        <f>Global!A91</f>
        <v>Puntos por Marcador Atinado</v>
      </c>
      <c r="B91" s="83"/>
      <c r="C91" s="93"/>
      <c r="D91" s="83"/>
      <c r="E91" s="94">
        <f>Global!E91</f>
        <v>1</v>
      </c>
      <c r="F91" s="53"/>
      <c r="G91" s="268"/>
      <c r="H91" s="53"/>
      <c r="I91" s="57"/>
      <c r="J91" s="30"/>
      <c r="K91" s="167"/>
      <c r="L91" s="167"/>
      <c r="M91" s="167"/>
      <c r="N91" s="167"/>
      <c r="O91" s="167"/>
      <c r="P91" s="167"/>
      <c r="Q91" s="167"/>
      <c r="R91" s="167"/>
      <c r="S91" s="167"/>
    </row>
    <row r="92" spans="1:19" ht="17.25" customHeight="1" x14ac:dyDescent="0.2">
      <c r="A92" s="83" t="str">
        <f>Global!A92</f>
        <v>Puntos por Ganador/Empate Atinado</v>
      </c>
      <c r="B92" s="83"/>
      <c r="C92" s="93"/>
      <c r="D92" s="85"/>
      <c r="E92" s="94">
        <f>Global!E92</f>
        <v>3</v>
      </c>
      <c r="F92" s="53"/>
      <c r="G92" s="268"/>
      <c r="H92" s="53"/>
      <c r="I92" s="57"/>
      <c r="J92" s="30"/>
      <c r="K92" s="167"/>
      <c r="L92" s="167"/>
      <c r="M92" s="167"/>
      <c r="N92" s="167"/>
      <c r="O92" s="167"/>
      <c r="P92" s="167"/>
      <c r="Q92" s="167"/>
      <c r="R92" s="167"/>
      <c r="S92" s="167"/>
    </row>
    <row r="93" spans="1:19" ht="17.25" customHeight="1" x14ac:dyDescent="0.2">
      <c r="A93" s="83" t="str">
        <f>Global!A93</f>
        <v>Puntos por Ganador y Diferencia de Goles Atinado</v>
      </c>
      <c r="B93" s="84"/>
      <c r="C93" s="84"/>
      <c r="D93" s="85"/>
      <c r="E93" s="94">
        <f>Global!E93</f>
        <v>1</v>
      </c>
      <c r="F93" s="53"/>
      <c r="G93" s="268"/>
      <c r="H93" s="53"/>
      <c r="I93" s="57"/>
      <c r="J93" s="30"/>
      <c r="K93" s="167"/>
      <c r="L93" s="167"/>
      <c r="M93" s="167"/>
      <c r="N93" s="167"/>
      <c r="O93" s="167"/>
      <c r="P93" s="167"/>
      <c r="Q93" s="167"/>
      <c r="R93" s="167"/>
      <c r="S93" s="167"/>
    </row>
    <row r="94" spans="1:19" ht="17.25" customHeight="1" x14ac:dyDescent="0.2">
      <c r="A94" s="54"/>
      <c r="B94" s="55"/>
      <c r="C94" s="55"/>
      <c r="D94" s="53"/>
      <c r="E94" s="268"/>
      <c r="F94" s="53"/>
      <c r="G94" s="268"/>
      <c r="H94" s="53"/>
      <c r="I94" s="57"/>
      <c r="J94" s="30"/>
      <c r="K94" s="167"/>
      <c r="L94" s="167"/>
      <c r="M94" s="167"/>
      <c r="N94" s="167"/>
      <c r="O94" s="167"/>
      <c r="P94" s="167"/>
      <c r="Q94" s="167"/>
      <c r="R94" s="167"/>
      <c r="S94" s="167"/>
    </row>
    <row r="95" spans="1:19" ht="17.25" customHeight="1" x14ac:dyDescent="0.2">
      <c r="A95" s="87" t="str">
        <f>Global!A95</f>
        <v>CUARTOS DE FINAL</v>
      </c>
      <c r="B95" s="55"/>
      <c r="C95" s="55"/>
      <c r="D95" s="53"/>
      <c r="E95" s="268"/>
      <c r="F95" s="53"/>
      <c r="G95" s="268"/>
      <c r="H95" s="53"/>
      <c r="I95" s="57"/>
      <c r="J95" s="30"/>
      <c r="K95" s="167"/>
      <c r="L95" s="167"/>
      <c r="M95" s="167"/>
      <c r="N95" s="167"/>
      <c r="O95" s="167"/>
      <c r="P95" s="167"/>
      <c r="Q95" s="167"/>
      <c r="R95" s="167"/>
      <c r="S95" s="167"/>
    </row>
    <row r="96" spans="1:19" ht="17.25" customHeight="1" x14ac:dyDescent="0.2">
      <c r="A96" s="83" t="str">
        <f>Global!A96</f>
        <v>Puntos por Marcador Atinado</v>
      </c>
      <c r="B96" s="83"/>
      <c r="C96" s="93"/>
      <c r="D96" s="83"/>
      <c r="E96" s="94">
        <f>Global!E96</f>
        <v>1</v>
      </c>
      <c r="F96" s="53"/>
      <c r="G96" s="268"/>
      <c r="H96" s="53"/>
      <c r="I96" s="57"/>
      <c r="J96" s="30"/>
      <c r="K96" s="167"/>
      <c r="L96" s="167"/>
      <c r="M96" s="167"/>
      <c r="N96" s="167"/>
      <c r="O96" s="167"/>
      <c r="P96" s="167"/>
      <c r="Q96" s="167"/>
      <c r="R96" s="167"/>
      <c r="S96" s="167"/>
    </row>
    <row r="97" spans="1:19" ht="17.25" customHeight="1" x14ac:dyDescent="0.2">
      <c r="A97" s="83" t="str">
        <f>Global!A97</f>
        <v>Puntos por Ganador/Empate Atinado</v>
      </c>
      <c r="B97" s="83"/>
      <c r="C97" s="93"/>
      <c r="D97" s="85"/>
      <c r="E97" s="94">
        <f>Global!E97</f>
        <v>5</v>
      </c>
      <c r="F97" s="53"/>
      <c r="G97" s="268"/>
      <c r="H97" s="53"/>
      <c r="I97" s="57"/>
      <c r="J97" s="30"/>
      <c r="K97" s="167"/>
      <c r="L97" s="167"/>
      <c r="M97" s="167"/>
      <c r="N97" s="167"/>
      <c r="O97" s="167"/>
      <c r="P97" s="167"/>
      <c r="Q97" s="167"/>
      <c r="R97" s="167"/>
      <c r="S97" s="167"/>
    </row>
    <row r="98" spans="1:19" ht="17.25" customHeight="1" x14ac:dyDescent="0.2">
      <c r="A98" s="83" t="str">
        <f>Global!A98</f>
        <v>Puntos por Ganador y Diferencia de Goles Atinado</v>
      </c>
      <c r="B98" s="84"/>
      <c r="C98" s="84"/>
      <c r="D98" s="85"/>
      <c r="E98" s="94">
        <f>Global!E98</f>
        <v>1</v>
      </c>
      <c r="F98" s="53"/>
      <c r="G98" s="268"/>
      <c r="H98" s="53"/>
      <c r="I98" s="57"/>
      <c r="J98" s="30"/>
      <c r="K98" s="167"/>
      <c r="L98" s="167"/>
      <c r="M98" s="167"/>
      <c r="N98" s="167"/>
      <c r="O98" s="167"/>
      <c r="P98" s="167"/>
      <c r="Q98" s="167"/>
      <c r="R98" s="167"/>
      <c r="S98" s="167"/>
    </row>
    <row r="99" spans="1:19" ht="17.25" customHeight="1" x14ac:dyDescent="0.2">
      <c r="A99" s="54"/>
      <c r="B99" s="55"/>
      <c r="C99" s="55"/>
      <c r="D99" s="53"/>
      <c r="E99" s="268"/>
      <c r="F99" s="53"/>
      <c r="G99" s="268"/>
      <c r="H99" s="53"/>
      <c r="I99" s="57"/>
      <c r="J99" s="30"/>
      <c r="K99" s="167"/>
      <c r="L99" s="167"/>
      <c r="M99" s="167"/>
      <c r="N99" s="167"/>
      <c r="O99" s="167"/>
      <c r="P99" s="167"/>
      <c r="Q99" s="167"/>
      <c r="R99" s="167"/>
      <c r="S99" s="167"/>
    </row>
    <row r="100" spans="1:19" ht="17.25" customHeight="1" x14ac:dyDescent="0.2">
      <c r="A100" s="87" t="str">
        <f>Global!A100</f>
        <v>SEMIFINAL</v>
      </c>
      <c r="B100" s="55"/>
      <c r="C100" s="55"/>
      <c r="D100" s="53"/>
      <c r="E100" s="268"/>
      <c r="F100" s="53"/>
      <c r="G100" s="268"/>
      <c r="H100" s="53"/>
      <c r="I100" s="57"/>
      <c r="J100" s="30"/>
      <c r="K100" s="167"/>
      <c r="L100" s="167"/>
      <c r="M100" s="167"/>
      <c r="N100" s="167"/>
      <c r="O100" s="167"/>
      <c r="P100" s="167"/>
      <c r="Q100" s="167"/>
      <c r="R100" s="167"/>
      <c r="S100" s="167"/>
    </row>
    <row r="101" spans="1:19" ht="17.25" customHeight="1" x14ac:dyDescent="0.2">
      <c r="A101" s="83" t="str">
        <f>Global!A101</f>
        <v>Puntos por Marcador Atinado</v>
      </c>
      <c r="B101" s="83"/>
      <c r="C101" s="93"/>
      <c r="D101" s="83"/>
      <c r="E101" s="94">
        <f>Global!E101</f>
        <v>1</v>
      </c>
      <c r="F101" s="53"/>
      <c r="G101" s="268"/>
      <c r="H101" s="53"/>
      <c r="I101" s="57"/>
      <c r="J101" s="30"/>
      <c r="K101" s="167"/>
      <c r="L101" s="167"/>
      <c r="M101" s="167"/>
      <c r="N101" s="167"/>
      <c r="O101" s="167"/>
      <c r="P101" s="167"/>
      <c r="Q101" s="167"/>
      <c r="R101" s="167"/>
      <c r="S101" s="167"/>
    </row>
    <row r="102" spans="1:19" ht="17.25" customHeight="1" x14ac:dyDescent="0.2">
      <c r="A102" s="83" t="str">
        <f>Global!A102</f>
        <v>Puntos por Ganador/Empate Atinado</v>
      </c>
      <c r="B102" s="83"/>
      <c r="C102" s="93"/>
      <c r="D102" s="85"/>
      <c r="E102" s="94">
        <f>Global!E102</f>
        <v>7</v>
      </c>
      <c r="F102" s="53"/>
      <c r="G102" s="268"/>
      <c r="H102" s="53"/>
      <c r="I102" s="57"/>
      <c r="J102" s="30"/>
      <c r="K102" s="167"/>
      <c r="L102" s="167"/>
      <c r="M102" s="167"/>
      <c r="N102" s="167"/>
      <c r="O102" s="167"/>
      <c r="P102" s="167"/>
      <c r="Q102" s="167"/>
      <c r="R102" s="167"/>
      <c r="S102" s="167"/>
    </row>
    <row r="103" spans="1:19" ht="17.25" customHeight="1" x14ac:dyDescent="0.2">
      <c r="A103" s="83" t="str">
        <f>Global!A103</f>
        <v>Puntos por Ganador y Diferencia de Goles Atinado</v>
      </c>
      <c r="B103" s="84"/>
      <c r="C103" s="84"/>
      <c r="D103" s="85"/>
      <c r="E103" s="94">
        <f>Global!E103</f>
        <v>1</v>
      </c>
      <c r="F103" s="53"/>
      <c r="G103" s="268"/>
      <c r="H103" s="53"/>
      <c r="I103" s="57"/>
      <c r="J103" s="30"/>
      <c r="K103" s="167"/>
      <c r="L103" s="167"/>
      <c r="M103" s="167"/>
      <c r="N103" s="167"/>
      <c r="O103" s="167"/>
      <c r="P103" s="167"/>
      <c r="Q103" s="167"/>
      <c r="R103" s="167"/>
      <c r="S103" s="167"/>
    </row>
    <row r="104" spans="1:19" ht="17.25" customHeight="1" x14ac:dyDescent="0.2">
      <c r="A104" s="54"/>
      <c r="B104" s="55"/>
      <c r="C104" s="55"/>
      <c r="D104" s="53"/>
      <c r="E104" s="268"/>
      <c r="F104" s="53"/>
      <c r="G104" s="268"/>
      <c r="H104" s="53"/>
      <c r="I104" s="57"/>
      <c r="J104" s="30"/>
      <c r="K104" s="167"/>
      <c r="L104" s="167"/>
      <c r="M104" s="167"/>
      <c r="N104" s="167"/>
      <c r="O104" s="167"/>
      <c r="P104" s="167"/>
      <c r="Q104" s="167"/>
      <c r="R104" s="167"/>
      <c r="S104" s="167"/>
    </row>
    <row r="105" spans="1:19" ht="17.25" customHeight="1" x14ac:dyDescent="0.2">
      <c r="A105" s="87" t="str">
        <f>Global!A105</f>
        <v>TERCER LUGAR</v>
      </c>
      <c r="B105" s="55"/>
      <c r="C105" s="55"/>
      <c r="D105" s="53"/>
      <c r="E105" s="268"/>
      <c r="F105" s="53"/>
      <c r="G105" s="268"/>
      <c r="H105" s="53"/>
      <c r="I105" s="57"/>
      <c r="J105" s="30"/>
      <c r="K105" s="167"/>
      <c r="L105" s="167"/>
      <c r="M105" s="167"/>
      <c r="N105" s="167"/>
      <c r="O105" s="167"/>
      <c r="P105" s="167"/>
      <c r="Q105" s="167"/>
      <c r="R105" s="167"/>
      <c r="S105" s="167"/>
    </row>
    <row r="106" spans="1:19" ht="17.25" customHeight="1" x14ac:dyDescent="0.2">
      <c r="A106" s="83" t="str">
        <f>Global!A106</f>
        <v>Puntos por Marcador Atinado</v>
      </c>
      <c r="B106" s="83"/>
      <c r="C106" s="93"/>
      <c r="D106" s="83"/>
      <c r="E106" s="94">
        <f>Global!E106</f>
        <v>1</v>
      </c>
      <c r="F106" s="53"/>
      <c r="G106" s="268"/>
      <c r="H106" s="53"/>
      <c r="I106" s="57"/>
      <c r="J106" s="30"/>
      <c r="K106" s="167"/>
      <c r="L106" s="167"/>
      <c r="M106" s="167"/>
      <c r="N106" s="167"/>
      <c r="O106" s="167"/>
      <c r="P106" s="167"/>
      <c r="Q106" s="167"/>
      <c r="R106" s="167"/>
      <c r="S106" s="167"/>
    </row>
    <row r="107" spans="1:19" ht="17.25" customHeight="1" x14ac:dyDescent="0.2">
      <c r="A107" s="83" t="str">
        <f>Global!A107</f>
        <v>Puntos por Ganador/Empate Atinado</v>
      </c>
      <c r="B107" s="83"/>
      <c r="C107" s="93"/>
      <c r="D107" s="85"/>
      <c r="E107" s="94">
        <f>Global!E107</f>
        <v>8</v>
      </c>
      <c r="F107" s="53"/>
      <c r="G107" s="268"/>
      <c r="H107" s="53"/>
      <c r="I107" s="57"/>
      <c r="J107" s="30"/>
      <c r="K107" s="167"/>
      <c r="L107" s="167"/>
      <c r="M107" s="167"/>
      <c r="N107" s="167"/>
      <c r="O107" s="167"/>
      <c r="P107" s="167"/>
      <c r="Q107" s="167"/>
      <c r="R107" s="167"/>
      <c r="S107" s="167"/>
    </row>
    <row r="108" spans="1:19" ht="17.25" customHeight="1" x14ac:dyDescent="0.2">
      <c r="A108" s="83" t="str">
        <f>Global!A108</f>
        <v>Puntos por Ganador y Diferencia de Goles Atinado</v>
      </c>
      <c r="B108" s="84"/>
      <c r="C108" s="84"/>
      <c r="D108" s="85"/>
      <c r="E108" s="94">
        <f>Global!E108</f>
        <v>1</v>
      </c>
      <c r="F108" s="53"/>
      <c r="G108" s="268"/>
      <c r="H108" s="53"/>
      <c r="I108" s="57"/>
      <c r="J108" s="30"/>
      <c r="K108" s="167"/>
      <c r="L108" s="167"/>
      <c r="M108" s="167"/>
      <c r="N108" s="167"/>
      <c r="O108" s="167"/>
      <c r="P108" s="167"/>
      <c r="Q108" s="167"/>
      <c r="R108" s="167"/>
      <c r="S108" s="167"/>
    </row>
    <row r="109" spans="1:19" ht="17.25" customHeight="1" x14ac:dyDescent="0.2">
      <c r="A109" s="83"/>
      <c r="B109" s="84"/>
      <c r="C109" s="84"/>
      <c r="D109" s="85"/>
      <c r="E109" s="94"/>
      <c r="F109" s="53"/>
      <c r="G109" s="268"/>
      <c r="H109" s="53"/>
      <c r="I109" s="57"/>
      <c r="J109" s="30"/>
      <c r="K109" s="167"/>
      <c r="L109" s="167"/>
      <c r="M109" s="167"/>
      <c r="N109" s="167"/>
      <c r="O109" s="167"/>
      <c r="P109" s="167"/>
      <c r="Q109" s="167"/>
      <c r="R109" s="167"/>
      <c r="S109" s="167"/>
    </row>
    <row r="110" spans="1:19" ht="17.25" customHeight="1" x14ac:dyDescent="0.2">
      <c r="A110" s="87" t="str">
        <f>Global!A110</f>
        <v>FINAL</v>
      </c>
      <c r="B110" s="55"/>
      <c r="C110" s="55"/>
      <c r="D110" s="53"/>
      <c r="E110" s="268"/>
      <c r="F110" s="53"/>
      <c r="G110" s="268"/>
      <c r="H110" s="53"/>
      <c r="I110" s="57"/>
      <c r="J110" s="30"/>
      <c r="K110" s="167"/>
      <c r="L110" s="167"/>
      <c r="M110" s="167"/>
      <c r="N110" s="167"/>
      <c r="O110" s="167"/>
      <c r="P110" s="167"/>
      <c r="Q110" s="167"/>
      <c r="R110" s="167"/>
      <c r="S110" s="167"/>
    </row>
    <row r="111" spans="1:19" ht="17.25" customHeight="1" x14ac:dyDescent="0.2">
      <c r="A111" s="83" t="str">
        <f>Global!A111</f>
        <v>Puntos por Marcador Atinado</v>
      </c>
      <c r="B111" s="83"/>
      <c r="C111" s="93"/>
      <c r="D111" s="83"/>
      <c r="E111" s="94">
        <f>Global!E111</f>
        <v>1</v>
      </c>
      <c r="F111" s="53"/>
      <c r="G111" s="268"/>
      <c r="H111" s="53"/>
      <c r="I111" s="57"/>
      <c r="J111" s="30"/>
      <c r="K111" s="167"/>
      <c r="L111" s="167"/>
      <c r="M111" s="167"/>
      <c r="N111" s="167"/>
      <c r="O111" s="167"/>
      <c r="P111" s="167"/>
      <c r="Q111" s="167"/>
      <c r="R111" s="167"/>
      <c r="S111" s="167"/>
    </row>
    <row r="112" spans="1:19" ht="17.25" customHeight="1" x14ac:dyDescent="0.2">
      <c r="A112" s="83" t="str">
        <f>Global!A112</f>
        <v>Puntos por Ganador/Empate Atinado</v>
      </c>
      <c r="B112" s="83"/>
      <c r="C112" s="93"/>
      <c r="D112" s="85"/>
      <c r="E112" s="94">
        <f>Global!E112</f>
        <v>10</v>
      </c>
      <c r="F112" s="53"/>
      <c r="G112" s="268"/>
      <c r="H112" s="53"/>
      <c r="I112" s="57"/>
      <c r="J112" s="30"/>
      <c r="K112" s="167"/>
      <c r="L112" s="167"/>
      <c r="M112" s="167"/>
      <c r="N112" s="167"/>
      <c r="O112" s="167"/>
      <c r="P112" s="167"/>
      <c r="Q112" s="167"/>
      <c r="R112" s="167"/>
      <c r="S112" s="167"/>
    </row>
    <row r="113" spans="1:19" ht="17.25" customHeight="1" x14ac:dyDescent="0.2">
      <c r="A113" s="83" t="str">
        <f>Global!A113</f>
        <v>Puntos por Ganador y Diferencia de Goles Atinado</v>
      </c>
      <c r="B113" s="84"/>
      <c r="C113" s="84"/>
      <c r="D113" s="85"/>
      <c r="E113" s="94">
        <f>Global!E113</f>
        <v>1</v>
      </c>
      <c r="F113" s="53"/>
      <c r="G113" s="268"/>
      <c r="H113" s="53"/>
      <c r="I113" s="57"/>
      <c r="J113" s="30"/>
      <c r="K113" s="167"/>
      <c r="L113" s="167"/>
      <c r="M113" s="167"/>
      <c r="N113" s="167"/>
      <c r="O113" s="167"/>
      <c r="P113" s="167"/>
      <c r="Q113" s="167"/>
      <c r="R113" s="167"/>
      <c r="S113" s="167"/>
    </row>
    <row r="114" spans="1:19" ht="17.25" customHeight="1" x14ac:dyDescent="0.2">
      <c r="A114" s="54"/>
      <c r="B114" s="55"/>
      <c r="C114" s="55"/>
      <c r="D114" s="53"/>
      <c r="E114" s="268"/>
      <c r="F114" s="53"/>
      <c r="G114" s="268"/>
      <c r="H114" s="53"/>
      <c r="I114" s="57"/>
      <c r="J114" s="30"/>
      <c r="K114" s="167"/>
      <c r="L114" s="167"/>
      <c r="M114" s="167"/>
      <c r="N114" s="167"/>
      <c r="O114" s="167"/>
      <c r="P114" s="167"/>
      <c r="Q114" s="167"/>
      <c r="R114" s="167"/>
      <c r="S114" s="167"/>
    </row>
    <row r="115" spans="1:19" ht="17.25" customHeight="1" x14ac:dyDescent="0.2">
      <c r="A115" s="54"/>
      <c r="B115" s="55"/>
      <c r="C115" s="55"/>
      <c r="D115" s="53"/>
      <c r="E115" s="268"/>
      <c r="F115" s="53"/>
      <c r="G115" s="268"/>
      <c r="H115" s="53"/>
      <c r="I115" s="57"/>
      <c r="J115" s="30"/>
      <c r="K115" s="167"/>
      <c r="L115" s="167"/>
      <c r="M115" s="167"/>
      <c r="N115" s="167"/>
      <c r="O115" s="167"/>
      <c r="P115" s="167"/>
      <c r="Q115" s="167"/>
      <c r="R115" s="167"/>
      <c r="S115" s="167"/>
    </row>
    <row r="116" spans="1:19" ht="17.25" customHeight="1" x14ac:dyDescent="0.2">
      <c r="A116" s="54"/>
      <c r="B116" s="55"/>
      <c r="C116" s="55"/>
      <c r="D116" s="53"/>
      <c r="E116" s="268"/>
      <c r="F116" s="53"/>
      <c r="G116" s="268"/>
      <c r="H116" s="53"/>
      <c r="I116" s="57"/>
      <c r="J116" s="30"/>
      <c r="K116" s="167"/>
      <c r="L116" s="167"/>
      <c r="M116" s="167"/>
      <c r="N116" s="167"/>
      <c r="O116" s="167"/>
      <c r="P116" s="167"/>
      <c r="Q116" s="167"/>
      <c r="R116" s="167"/>
      <c r="S116" s="167"/>
    </row>
    <row r="117" spans="1:19" ht="17.25" customHeight="1" x14ac:dyDescent="0.2">
      <c r="A117" s="54"/>
      <c r="B117" s="55"/>
      <c r="C117" s="55"/>
      <c r="D117" s="53"/>
      <c r="E117" s="268"/>
      <c r="F117" s="53"/>
      <c r="G117" s="268"/>
      <c r="H117" s="53"/>
      <c r="I117" s="57"/>
      <c r="J117" s="30"/>
      <c r="K117" s="167"/>
      <c r="L117" s="167"/>
      <c r="M117" s="167"/>
      <c r="N117" s="167"/>
      <c r="O117" s="167"/>
      <c r="P117" s="167"/>
      <c r="Q117" s="167"/>
      <c r="R117" s="167"/>
      <c r="S117" s="167"/>
    </row>
    <row r="118" spans="1:19" ht="17.25" customHeight="1" x14ac:dyDescent="0.2">
      <c r="A118" s="54"/>
      <c r="B118" s="55"/>
      <c r="C118" s="55"/>
      <c r="D118" s="53"/>
      <c r="E118" s="268"/>
      <c r="F118" s="53"/>
      <c r="G118" s="268"/>
      <c r="H118" s="53"/>
      <c r="I118" s="57"/>
      <c r="J118" s="30"/>
      <c r="K118" s="167"/>
      <c r="L118" s="167"/>
      <c r="M118" s="167"/>
      <c r="N118" s="167"/>
      <c r="O118" s="167"/>
      <c r="P118" s="167"/>
      <c r="Q118" s="167"/>
      <c r="R118" s="167"/>
      <c r="S118" s="167"/>
    </row>
    <row r="119" spans="1:19" ht="17.25" customHeight="1" x14ac:dyDescent="0.2">
      <c r="A119" s="54"/>
      <c r="B119" s="55"/>
      <c r="C119" s="55"/>
      <c r="D119" s="53"/>
      <c r="E119" s="268"/>
      <c r="F119" s="53"/>
      <c r="G119" s="268"/>
      <c r="H119" s="53"/>
      <c r="I119" s="57"/>
      <c r="J119" s="30"/>
      <c r="K119" s="167"/>
      <c r="L119" s="167"/>
      <c r="M119" s="167"/>
      <c r="N119" s="167"/>
      <c r="O119" s="167"/>
      <c r="P119" s="167"/>
      <c r="Q119" s="167"/>
      <c r="R119" s="167"/>
      <c r="S119" s="167"/>
    </row>
    <row r="120" spans="1:19" ht="17.25" customHeight="1" x14ac:dyDescent="0.2">
      <c r="A120" s="54"/>
      <c r="B120" s="55"/>
      <c r="C120" s="55"/>
      <c r="D120" s="53"/>
      <c r="E120" s="268"/>
      <c r="F120" s="53"/>
      <c r="G120" s="268"/>
      <c r="H120" s="53"/>
      <c r="I120" s="57"/>
      <c r="J120" s="30"/>
      <c r="K120" s="167"/>
      <c r="L120" s="167"/>
      <c r="M120" s="167"/>
      <c r="N120" s="167"/>
      <c r="O120" s="167"/>
      <c r="P120" s="167"/>
      <c r="Q120" s="167"/>
      <c r="R120" s="167"/>
      <c r="S120" s="167"/>
    </row>
  </sheetData>
  <sheetProtection sheet="1" objects="1" scenarios="1"/>
  <mergeCells count="3">
    <mergeCell ref="A1:N1"/>
    <mergeCell ref="B3:D3"/>
    <mergeCell ref="B4:D4"/>
  </mergeCells>
  <dataValidations count="1">
    <dataValidation type="whole" allowBlank="1" showInputMessage="1" showErrorMessage="1" sqref="E3:E85 E114:E120 E89:E90 E94:E95 E99:E100 E104:E105 E110" xr:uid="{99BE0F9D-2E4D-4FA6-963F-B1E1DA5C4960}">
      <formula1>0</formula1>
      <formula2>20</formula2>
    </dataValidation>
  </dataValidations>
  <hyperlinks>
    <hyperlink ref="A1:N1" location="Global!A1" display="Quiniela Mundial 2010" xr:uid="{86C1B350-DBC8-49AA-8C04-ACA42D71881B}"/>
  </hyperlinks>
  <pageMargins left="0.7" right="0.7" top="0.75" bottom="0.75" header="0.3" footer="0.3"/>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sheetPr codeName="Sheet64"/>
  <dimension ref="A1:S120"/>
  <sheetViews>
    <sheetView workbookViewId="0">
      <selection activeCell="A2" sqref="A1:N1048576"/>
    </sheetView>
  </sheetViews>
  <sheetFormatPr defaultRowHeight="12.75" x14ac:dyDescent="0.2"/>
  <cols>
    <col min="1" max="16384" width="9.140625" style="11"/>
  </cols>
  <sheetData>
    <row r="1" spans="1:19" x14ac:dyDescent="0.2">
      <c r="A1"/>
      <c r="B1"/>
      <c r="C1"/>
      <c r="D1"/>
      <c r="E1"/>
      <c r="F1"/>
      <c r="G1"/>
      <c r="H1"/>
      <c r="I1"/>
      <c r="J1"/>
      <c r="K1"/>
      <c r="L1"/>
      <c r="M1"/>
      <c r="N1"/>
      <c r="O1" s="22"/>
      <c r="P1" s="22"/>
      <c r="Q1" s="22"/>
      <c r="R1" s="22"/>
      <c r="S1" s="22"/>
    </row>
    <row r="2" spans="1:19" x14ac:dyDescent="0.2">
      <c r="A2"/>
      <c r="B2"/>
      <c r="C2"/>
      <c r="D2"/>
      <c r="E2"/>
      <c r="F2"/>
      <c r="G2"/>
      <c r="H2"/>
      <c r="I2"/>
      <c r="J2"/>
      <c r="K2"/>
      <c r="L2"/>
      <c r="M2"/>
      <c r="N2"/>
      <c r="O2" s="22"/>
      <c r="P2" s="22"/>
      <c r="Q2" s="22"/>
      <c r="R2" s="22"/>
      <c r="S2" s="22"/>
    </row>
    <row r="3" spans="1:19" x14ac:dyDescent="0.2">
      <c r="A3"/>
      <c r="B3"/>
      <c r="C3"/>
      <c r="D3"/>
      <c r="E3"/>
      <c r="F3"/>
      <c r="G3"/>
      <c r="H3"/>
      <c r="I3"/>
      <c r="J3"/>
      <c r="K3"/>
      <c r="L3"/>
      <c r="M3"/>
      <c r="N3"/>
      <c r="O3" s="22"/>
      <c r="P3" s="22"/>
      <c r="Q3" s="22"/>
      <c r="R3" s="22"/>
      <c r="S3" s="22"/>
    </row>
    <row r="4" spans="1:19" x14ac:dyDescent="0.2">
      <c r="A4"/>
      <c r="B4"/>
      <c r="C4"/>
      <c r="D4"/>
      <c r="E4"/>
      <c r="F4"/>
      <c r="G4"/>
      <c r="H4"/>
      <c r="I4"/>
      <c r="J4"/>
      <c r="K4"/>
      <c r="L4"/>
      <c r="M4"/>
      <c r="N4"/>
      <c r="O4" s="22"/>
      <c r="P4" s="22"/>
      <c r="Q4" s="22"/>
      <c r="R4" s="22"/>
      <c r="S4" s="22"/>
    </row>
    <row r="5" spans="1:19" x14ac:dyDescent="0.2">
      <c r="A5"/>
      <c r="B5"/>
      <c r="C5"/>
      <c r="D5"/>
      <c r="E5"/>
      <c r="F5"/>
      <c r="G5"/>
      <c r="H5"/>
      <c r="I5"/>
      <c r="J5"/>
      <c r="K5"/>
      <c r="L5"/>
      <c r="M5"/>
      <c r="N5"/>
      <c r="O5" s="22"/>
      <c r="P5" s="22"/>
      <c r="Q5" s="22"/>
      <c r="R5" s="22"/>
      <c r="S5" s="22"/>
    </row>
    <row r="6" spans="1:19" x14ac:dyDescent="0.2">
      <c r="A6"/>
      <c r="B6"/>
      <c r="C6"/>
      <c r="D6"/>
      <c r="E6"/>
      <c r="F6"/>
      <c r="G6"/>
      <c r="H6"/>
      <c r="I6"/>
      <c r="J6"/>
      <c r="K6"/>
      <c r="L6"/>
      <c r="M6"/>
      <c r="N6"/>
      <c r="O6" s="22"/>
      <c r="P6" s="22"/>
      <c r="Q6" s="22"/>
      <c r="R6" s="22"/>
      <c r="S6" s="22"/>
    </row>
    <row r="7" spans="1:19" x14ac:dyDescent="0.2">
      <c r="A7"/>
      <c r="B7"/>
      <c r="C7"/>
      <c r="D7"/>
      <c r="E7"/>
      <c r="F7"/>
      <c r="G7"/>
      <c r="H7"/>
      <c r="I7"/>
      <c r="J7"/>
      <c r="K7"/>
      <c r="L7"/>
      <c r="M7"/>
      <c r="N7"/>
      <c r="O7" s="22"/>
      <c r="P7" s="22"/>
      <c r="Q7" s="22"/>
      <c r="R7" s="22"/>
      <c r="S7" s="22"/>
    </row>
    <row r="8" spans="1:19" x14ac:dyDescent="0.2">
      <c r="A8"/>
      <c r="B8"/>
      <c r="C8"/>
      <c r="D8"/>
      <c r="E8"/>
      <c r="F8"/>
      <c r="G8"/>
      <c r="H8"/>
      <c r="I8"/>
      <c r="J8"/>
      <c r="K8"/>
      <c r="L8"/>
      <c r="M8"/>
      <c r="N8"/>
      <c r="O8" s="22"/>
      <c r="P8" s="22"/>
      <c r="Q8" s="22"/>
      <c r="R8" s="22"/>
      <c r="S8" s="22"/>
    </row>
    <row r="9" spans="1:19" x14ac:dyDescent="0.2">
      <c r="A9"/>
      <c r="B9"/>
      <c r="C9"/>
      <c r="D9"/>
      <c r="E9"/>
      <c r="F9"/>
      <c r="G9"/>
      <c r="H9"/>
      <c r="I9"/>
      <c r="J9"/>
      <c r="K9"/>
      <c r="L9"/>
      <c r="M9"/>
      <c r="N9"/>
      <c r="O9" s="22"/>
      <c r="P9" s="22"/>
      <c r="Q9" s="22"/>
      <c r="R9" s="22"/>
      <c r="S9" s="22"/>
    </row>
    <row r="10" spans="1:19" x14ac:dyDescent="0.2">
      <c r="A10"/>
      <c r="B10"/>
      <c r="C10"/>
      <c r="D10"/>
      <c r="E10"/>
      <c r="F10"/>
      <c r="G10"/>
      <c r="H10"/>
      <c r="I10"/>
      <c r="J10"/>
      <c r="K10"/>
      <c r="L10"/>
      <c r="M10"/>
      <c r="N10"/>
      <c r="O10" s="22"/>
      <c r="P10" s="22"/>
      <c r="Q10" s="22"/>
      <c r="R10" s="22"/>
      <c r="S10" s="22"/>
    </row>
    <row r="11" spans="1:19" x14ac:dyDescent="0.2">
      <c r="A11"/>
      <c r="B11"/>
      <c r="C11"/>
      <c r="D11"/>
      <c r="E11"/>
      <c r="F11"/>
      <c r="G11"/>
      <c r="H11"/>
      <c r="I11"/>
      <c r="J11"/>
      <c r="K11"/>
      <c r="L11"/>
      <c r="M11"/>
      <c r="N11"/>
      <c r="O11" s="22"/>
      <c r="P11" s="22"/>
      <c r="Q11" s="22"/>
      <c r="R11" s="22"/>
      <c r="S11" s="22"/>
    </row>
    <row r="12" spans="1:19" x14ac:dyDescent="0.2">
      <c r="A12"/>
      <c r="B12"/>
      <c r="C12"/>
      <c r="D12"/>
      <c r="E12"/>
      <c r="F12"/>
      <c r="G12"/>
      <c r="H12"/>
      <c r="I12"/>
      <c r="J12"/>
      <c r="K12"/>
      <c r="L12"/>
      <c r="M12"/>
      <c r="N12"/>
      <c r="O12" s="22"/>
      <c r="P12" s="22"/>
      <c r="Q12" s="22"/>
      <c r="R12" s="22"/>
      <c r="S12" s="22"/>
    </row>
    <row r="13" spans="1:19" x14ac:dyDescent="0.2">
      <c r="A13"/>
      <c r="B13"/>
      <c r="C13"/>
      <c r="D13"/>
      <c r="E13"/>
      <c r="F13"/>
      <c r="G13"/>
      <c r="H13"/>
      <c r="I13"/>
      <c r="J13"/>
      <c r="K13"/>
      <c r="L13"/>
      <c r="M13"/>
      <c r="N13"/>
      <c r="O13" s="22"/>
      <c r="P13" s="22"/>
      <c r="Q13" s="22"/>
      <c r="R13" s="22"/>
      <c r="S13" s="22"/>
    </row>
    <row r="14" spans="1:19" x14ac:dyDescent="0.2">
      <c r="A14"/>
      <c r="B14"/>
      <c r="C14"/>
      <c r="D14"/>
      <c r="E14"/>
      <c r="F14"/>
      <c r="G14"/>
      <c r="H14"/>
      <c r="I14"/>
      <c r="J14"/>
      <c r="K14"/>
      <c r="L14"/>
      <c r="M14"/>
      <c r="N14"/>
      <c r="O14" s="22"/>
      <c r="P14" s="22"/>
      <c r="Q14" s="22"/>
      <c r="R14" s="22"/>
      <c r="S14" s="22"/>
    </row>
    <row r="15" spans="1:19" x14ac:dyDescent="0.2">
      <c r="A15"/>
      <c r="B15"/>
      <c r="C15"/>
      <c r="D15"/>
      <c r="E15"/>
      <c r="F15"/>
      <c r="G15"/>
      <c r="H15"/>
      <c r="I15"/>
      <c r="J15"/>
      <c r="K15"/>
      <c r="L15"/>
      <c r="M15"/>
      <c r="N15"/>
      <c r="O15" s="22"/>
      <c r="P15" s="22"/>
      <c r="Q15" s="22"/>
      <c r="R15" s="22"/>
      <c r="S15" s="22"/>
    </row>
    <row r="16" spans="1:19" x14ac:dyDescent="0.2">
      <c r="A16"/>
      <c r="B16"/>
      <c r="C16"/>
      <c r="D16"/>
      <c r="E16"/>
      <c r="F16"/>
      <c r="G16"/>
      <c r="H16"/>
      <c r="I16"/>
      <c r="J16"/>
      <c r="K16"/>
      <c r="L16"/>
      <c r="M16"/>
      <c r="N16"/>
      <c r="O16" s="22"/>
      <c r="P16" s="22"/>
      <c r="Q16" s="22"/>
      <c r="R16" s="22"/>
      <c r="S16" s="22"/>
    </row>
    <row r="17" spans="1:19" x14ac:dyDescent="0.2">
      <c r="A17"/>
      <c r="B17"/>
      <c r="C17"/>
      <c r="D17"/>
      <c r="E17"/>
      <c r="F17"/>
      <c r="G17"/>
      <c r="H17"/>
      <c r="I17"/>
      <c r="J17"/>
      <c r="K17"/>
      <c r="L17"/>
      <c r="M17"/>
      <c r="N17"/>
      <c r="O17" s="22"/>
      <c r="P17" s="22"/>
      <c r="Q17" s="22"/>
      <c r="R17" s="22"/>
      <c r="S17" s="22"/>
    </row>
    <row r="18" spans="1:19" x14ac:dyDescent="0.2">
      <c r="A18"/>
      <c r="B18"/>
      <c r="C18"/>
      <c r="D18"/>
      <c r="E18"/>
      <c r="F18"/>
      <c r="G18"/>
      <c r="H18"/>
      <c r="I18"/>
      <c r="J18"/>
      <c r="K18"/>
      <c r="L18"/>
      <c r="M18"/>
      <c r="N18"/>
      <c r="O18" s="22"/>
      <c r="P18" s="22"/>
      <c r="Q18" s="22"/>
      <c r="R18" s="22"/>
      <c r="S18" s="22"/>
    </row>
    <row r="19" spans="1:19" x14ac:dyDescent="0.2">
      <c r="A19"/>
      <c r="B19"/>
      <c r="C19"/>
      <c r="D19"/>
      <c r="E19"/>
      <c r="F19"/>
      <c r="G19"/>
      <c r="H19"/>
      <c r="I19"/>
      <c r="J19"/>
      <c r="K19"/>
      <c r="L19"/>
      <c r="M19"/>
      <c r="N19"/>
      <c r="O19" s="22"/>
      <c r="P19" s="22"/>
      <c r="Q19" s="22"/>
      <c r="R19" s="22"/>
      <c r="S19" s="22"/>
    </row>
    <row r="20" spans="1:19" x14ac:dyDescent="0.2">
      <c r="A20"/>
      <c r="B20"/>
      <c r="C20"/>
      <c r="D20"/>
      <c r="E20"/>
      <c r="F20"/>
      <c r="G20"/>
      <c r="H20"/>
      <c r="I20"/>
      <c r="J20"/>
      <c r="K20"/>
      <c r="L20"/>
      <c r="M20"/>
      <c r="N20"/>
      <c r="O20" s="22"/>
      <c r="P20" s="22"/>
      <c r="Q20" s="22"/>
      <c r="R20" s="22"/>
      <c r="S20" s="22"/>
    </row>
    <row r="21" spans="1:19" x14ac:dyDescent="0.2">
      <c r="A21"/>
      <c r="B21"/>
      <c r="C21"/>
      <c r="D21"/>
      <c r="E21"/>
      <c r="F21"/>
      <c r="G21"/>
      <c r="H21"/>
      <c r="I21"/>
      <c r="J21"/>
      <c r="K21"/>
      <c r="L21"/>
      <c r="M21"/>
      <c r="N21"/>
      <c r="O21" s="22"/>
      <c r="P21" s="22"/>
      <c r="Q21" s="22"/>
      <c r="R21" s="22"/>
      <c r="S21" s="22"/>
    </row>
    <row r="22" spans="1:19" x14ac:dyDescent="0.2">
      <c r="A22"/>
      <c r="B22"/>
      <c r="C22"/>
      <c r="D22"/>
      <c r="E22"/>
      <c r="F22"/>
      <c r="G22"/>
      <c r="H22"/>
      <c r="I22"/>
      <c r="J22"/>
      <c r="K22"/>
      <c r="L22"/>
      <c r="M22"/>
      <c r="N22"/>
      <c r="O22" s="22"/>
      <c r="P22" s="22"/>
      <c r="Q22" s="22"/>
      <c r="R22" s="22"/>
      <c r="S22" s="22"/>
    </row>
    <row r="23" spans="1:19" x14ac:dyDescent="0.2">
      <c r="A23"/>
      <c r="B23"/>
      <c r="C23"/>
      <c r="D23"/>
      <c r="E23"/>
      <c r="F23"/>
      <c r="G23"/>
      <c r="H23"/>
      <c r="I23"/>
      <c r="J23"/>
      <c r="K23"/>
      <c r="L23"/>
      <c r="M23"/>
      <c r="N23"/>
      <c r="O23" s="22"/>
      <c r="P23" s="22"/>
      <c r="Q23" s="22"/>
      <c r="R23" s="22"/>
      <c r="S23" s="22"/>
    </row>
    <row r="24" spans="1:19" x14ac:dyDescent="0.2">
      <c r="A24"/>
      <c r="B24"/>
      <c r="C24"/>
      <c r="D24"/>
      <c r="E24"/>
      <c r="F24"/>
      <c r="G24"/>
      <c r="H24"/>
      <c r="I24"/>
      <c r="J24"/>
      <c r="K24"/>
      <c r="L24"/>
      <c r="M24"/>
      <c r="N24"/>
      <c r="O24" s="22"/>
      <c r="P24" s="22"/>
      <c r="Q24" s="22"/>
      <c r="R24" s="22"/>
      <c r="S24" s="22"/>
    </row>
    <row r="25" spans="1:19" x14ac:dyDescent="0.2">
      <c r="A25"/>
      <c r="B25"/>
      <c r="C25"/>
      <c r="D25"/>
      <c r="E25"/>
      <c r="F25"/>
      <c r="G25"/>
      <c r="H25"/>
      <c r="I25"/>
      <c r="J25"/>
      <c r="K25"/>
      <c r="L25"/>
      <c r="M25"/>
      <c r="N25"/>
      <c r="O25" s="22"/>
      <c r="P25" s="22"/>
      <c r="Q25" s="22"/>
      <c r="R25" s="22"/>
      <c r="S25" s="22"/>
    </row>
    <row r="26" spans="1:19" x14ac:dyDescent="0.2">
      <c r="A26"/>
      <c r="B26"/>
      <c r="C26"/>
      <c r="D26"/>
      <c r="E26"/>
      <c r="F26"/>
      <c r="G26"/>
      <c r="H26"/>
      <c r="I26"/>
      <c r="J26"/>
      <c r="K26"/>
      <c r="L26"/>
      <c r="M26"/>
      <c r="N26"/>
      <c r="O26" s="22"/>
      <c r="P26" s="22"/>
      <c r="Q26" s="22"/>
      <c r="R26" s="22"/>
      <c r="S26" s="22"/>
    </row>
    <row r="27" spans="1:19" x14ac:dyDescent="0.2">
      <c r="A27"/>
      <c r="B27"/>
      <c r="C27"/>
      <c r="D27"/>
      <c r="E27"/>
      <c r="F27"/>
      <c r="G27"/>
      <c r="H27"/>
      <c r="I27"/>
      <c r="J27"/>
      <c r="K27"/>
      <c r="L27"/>
      <c r="M27"/>
      <c r="N27"/>
      <c r="O27" s="22"/>
      <c r="P27" s="22"/>
      <c r="Q27" s="22"/>
      <c r="R27" s="22"/>
      <c r="S27" s="22"/>
    </row>
    <row r="28" spans="1:19" x14ac:dyDescent="0.2">
      <c r="A28"/>
      <c r="B28"/>
      <c r="C28"/>
      <c r="D28"/>
      <c r="E28"/>
      <c r="F28"/>
      <c r="G28"/>
      <c r="H28"/>
      <c r="I28"/>
      <c r="J28"/>
      <c r="K28"/>
      <c r="L28"/>
      <c r="M28"/>
      <c r="N28"/>
      <c r="O28" s="22"/>
      <c r="P28" s="22"/>
      <c r="Q28" s="22"/>
      <c r="R28" s="22"/>
      <c r="S28" s="22"/>
    </row>
    <row r="29" spans="1:19" x14ac:dyDescent="0.2">
      <c r="A29"/>
      <c r="B29"/>
      <c r="C29"/>
      <c r="D29"/>
      <c r="E29"/>
      <c r="F29"/>
      <c r="G29"/>
      <c r="H29"/>
      <c r="I29"/>
      <c r="J29"/>
      <c r="K29"/>
      <c r="L29"/>
      <c r="M29"/>
      <c r="N29"/>
      <c r="O29" s="22"/>
      <c r="P29" s="22"/>
      <c r="Q29" s="22"/>
      <c r="R29" s="22"/>
      <c r="S29" s="22"/>
    </row>
    <row r="30" spans="1:19" x14ac:dyDescent="0.2">
      <c r="A30"/>
      <c r="B30"/>
      <c r="C30"/>
      <c r="D30"/>
      <c r="E30"/>
      <c r="F30"/>
      <c r="G30"/>
      <c r="H30"/>
      <c r="I30"/>
      <c r="J30"/>
      <c r="K30"/>
      <c r="L30"/>
      <c r="M30"/>
      <c r="N30"/>
      <c r="O30" s="22"/>
      <c r="P30" s="22"/>
      <c r="Q30" s="22"/>
      <c r="R30" s="22"/>
      <c r="S30" s="22"/>
    </row>
    <row r="31" spans="1:19" x14ac:dyDescent="0.2">
      <c r="A31"/>
      <c r="B31"/>
      <c r="C31"/>
      <c r="D31"/>
      <c r="E31"/>
      <c r="F31"/>
      <c r="G31"/>
      <c r="H31"/>
      <c r="I31"/>
      <c r="J31"/>
      <c r="K31"/>
      <c r="L31"/>
      <c r="M31"/>
      <c r="N31"/>
      <c r="O31" s="22"/>
      <c r="P31" s="22"/>
      <c r="Q31" s="22"/>
      <c r="R31" s="22"/>
      <c r="S31" s="22"/>
    </row>
    <row r="32" spans="1:19" x14ac:dyDescent="0.2">
      <c r="A32"/>
      <c r="B32"/>
      <c r="C32"/>
      <c r="D32"/>
      <c r="E32"/>
      <c r="F32"/>
      <c r="G32"/>
      <c r="H32"/>
      <c r="I32"/>
      <c r="J32"/>
      <c r="K32"/>
      <c r="L32"/>
      <c r="M32"/>
      <c r="N32"/>
      <c r="O32" s="22"/>
      <c r="P32" s="22"/>
      <c r="Q32" s="22"/>
      <c r="R32" s="22"/>
      <c r="S32" s="22"/>
    </row>
    <row r="33" spans="1:19" x14ac:dyDescent="0.2">
      <c r="A33"/>
      <c r="B33"/>
      <c r="C33"/>
      <c r="D33"/>
      <c r="E33"/>
      <c r="F33"/>
      <c r="G33"/>
      <c r="H33"/>
      <c r="I33"/>
      <c r="J33"/>
      <c r="K33"/>
      <c r="L33"/>
      <c r="M33"/>
      <c r="N33"/>
      <c r="O33" s="22"/>
      <c r="P33" s="22"/>
      <c r="Q33" s="22"/>
      <c r="R33" s="22"/>
      <c r="S33" s="22"/>
    </row>
    <row r="34" spans="1:19" x14ac:dyDescent="0.2">
      <c r="A34"/>
      <c r="B34"/>
      <c r="C34"/>
      <c r="D34"/>
      <c r="E34"/>
      <c r="F34"/>
      <c r="G34"/>
      <c r="H34"/>
      <c r="I34"/>
      <c r="J34"/>
      <c r="K34"/>
      <c r="L34"/>
      <c r="M34"/>
      <c r="N34"/>
      <c r="O34" s="22"/>
      <c r="P34" s="22"/>
      <c r="Q34" s="22"/>
      <c r="R34" s="22"/>
      <c r="S34" s="22"/>
    </row>
    <row r="35" spans="1:19" x14ac:dyDescent="0.2">
      <c r="A35"/>
      <c r="B35"/>
      <c r="C35"/>
      <c r="D35"/>
      <c r="E35"/>
      <c r="F35"/>
      <c r="G35"/>
      <c r="H35"/>
      <c r="I35"/>
      <c r="J35"/>
      <c r="K35"/>
      <c r="L35"/>
      <c r="M35"/>
      <c r="N35"/>
      <c r="O35" s="22"/>
      <c r="P35" s="22"/>
      <c r="Q35" s="22"/>
      <c r="R35" s="22"/>
      <c r="S35" s="22"/>
    </row>
    <row r="36" spans="1:19" x14ac:dyDescent="0.2">
      <c r="A36"/>
      <c r="B36"/>
      <c r="C36"/>
      <c r="D36"/>
      <c r="E36"/>
      <c r="F36"/>
      <c r="G36"/>
      <c r="H36"/>
      <c r="I36"/>
      <c r="J36"/>
      <c r="K36"/>
      <c r="L36"/>
      <c r="M36"/>
      <c r="N36"/>
      <c r="O36" s="22"/>
      <c r="P36" s="22"/>
      <c r="Q36" s="22"/>
      <c r="R36" s="22"/>
      <c r="S36" s="22"/>
    </row>
    <row r="37" spans="1:19" x14ac:dyDescent="0.2">
      <c r="A37"/>
      <c r="B37"/>
      <c r="C37"/>
      <c r="D37"/>
      <c r="E37"/>
      <c r="F37"/>
      <c r="G37"/>
      <c r="H37"/>
      <c r="I37"/>
      <c r="J37"/>
      <c r="K37"/>
      <c r="L37"/>
      <c r="M37"/>
      <c r="N37"/>
      <c r="O37" s="22"/>
      <c r="P37" s="22"/>
      <c r="Q37" s="22"/>
      <c r="R37" s="22"/>
      <c r="S37" s="22"/>
    </row>
    <row r="38" spans="1:19" x14ac:dyDescent="0.2">
      <c r="A38"/>
      <c r="B38"/>
      <c r="C38"/>
      <c r="D38"/>
      <c r="E38"/>
      <c r="F38"/>
      <c r="G38"/>
      <c r="H38"/>
      <c r="I38"/>
      <c r="J38"/>
      <c r="K38"/>
      <c r="L38"/>
      <c r="M38"/>
      <c r="N38"/>
      <c r="O38" s="22"/>
      <c r="P38" s="22"/>
      <c r="Q38" s="22"/>
      <c r="R38" s="22"/>
      <c r="S38" s="22"/>
    </row>
    <row r="39" spans="1:19" x14ac:dyDescent="0.2">
      <c r="A39"/>
      <c r="B39"/>
      <c r="C39"/>
      <c r="D39"/>
      <c r="E39"/>
      <c r="F39"/>
      <c r="G39"/>
      <c r="H39"/>
      <c r="I39"/>
      <c r="J39"/>
      <c r="K39"/>
      <c r="L39"/>
      <c r="M39"/>
      <c r="N39"/>
      <c r="O39" s="22"/>
      <c r="P39" s="22"/>
      <c r="Q39" s="22"/>
      <c r="R39" s="22"/>
      <c r="S39" s="22"/>
    </row>
    <row r="40" spans="1:19" x14ac:dyDescent="0.2">
      <c r="A40"/>
      <c r="B40"/>
      <c r="C40"/>
      <c r="D40"/>
      <c r="E40"/>
      <c r="F40"/>
      <c r="G40"/>
      <c r="H40"/>
      <c r="I40"/>
      <c r="J40"/>
      <c r="K40"/>
      <c r="L40"/>
      <c r="M40"/>
      <c r="N40"/>
      <c r="O40" s="22"/>
      <c r="P40" s="22"/>
      <c r="Q40" s="22"/>
      <c r="R40" s="22"/>
      <c r="S40" s="22"/>
    </row>
    <row r="41" spans="1:19" x14ac:dyDescent="0.2">
      <c r="A41"/>
      <c r="B41"/>
      <c r="C41"/>
      <c r="D41"/>
      <c r="E41"/>
      <c r="F41"/>
      <c r="G41"/>
      <c r="H41"/>
      <c r="I41"/>
      <c r="J41"/>
      <c r="K41"/>
      <c r="L41"/>
      <c r="M41"/>
      <c r="N41"/>
      <c r="O41" s="22"/>
      <c r="P41" s="22"/>
      <c r="Q41" s="22"/>
      <c r="R41" s="22"/>
      <c r="S41" s="22"/>
    </row>
    <row r="42" spans="1:19" x14ac:dyDescent="0.2">
      <c r="A42"/>
      <c r="B42"/>
      <c r="C42"/>
      <c r="D42"/>
      <c r="E42"/>
      <c r="F42"/>
      <c r="G42"/>
      <c r="H42"/>
      <c r="I42"/>
      <c r="J42"/>
      <c r="K42"/>
      <c r="L42"/>
      <c r="M42"/>
      <c r="N42"/>
      <c r="O42" s="22"/>
      <c r="P42" s="22"/>
      <c r="Q42" s="22"/>
      <c r="R42" s="22"/>
      <c r="S42" s="22"/>
    </row>
    <row r="43" spans="1:19" x14ac:dyDescent="0.2">
      <c r="A43"/>
      <c r="B43"/>
      <c r="C43"/>
      <c r="D43"/>
      <c r="E43"/>
      <c r="F43"/>
      <c r="G43"/>
      <c r="H43"/>
      <c r="I43"/>
      <c r="J43"/>
      <c r="K43"/>
      <c r="L43"/>
      <c r="M43"/>
      <c r="N43"/>
      <c r="O43" s="22"/>
      <c r="P43" s="22"/>
      <c r="Q43" s="22"/>
      <c r="R43" s="22"/>
      <c r="S43" s="22"/>
    </row>
    <row r="44" spans="1:19" x14ac:dyDescent="0.2">
      <c r="A44"/>
      <c r="B44"/>
      <c r="C44"/>
      <c r="D44"/>
      <c r="E44"/>
      <c r="F44"/>
      <c r="G44"/>
      <c r="H44"/>
      <c r="I44"/>
      <c r="J44"/>
      <c r="K44"/>
      <c r="L44"/>
      <c r="M44"/>
      <c r="N44"/>
      <c r="O44" s="22"/>
      <c r="P44" s="22"/>
      <c r="Q44" s="22"/>
      <c r="R44" s="22"/>
      <c r="S44" s="22"/>
    </row>
    <row r="45" spans="1:19" x14ac:dyDescent="0.2">
      <c r="A45"/>
      <c r="B45"/>
      <c r="C45"/>
      <c r="D45"/>
      <c r="E45"/>
      <c r="F45"/>
      <c r="G45"/>
      <c r="H45"/>
      <c r="I45"/>
      <c r="J45"/>
      <c r="K45"/>
      <c r="L45"/>
      <c r="M45"/>
      <c r="N45"/>
      <c r="O45" s="22"/>
      <c r="P45" s="22"/>
      <c r="Q45" s="22"/>
      <c r="R45" s="22"/>
      <c r="S45" s="22"/>
    </row>
    <row r="46" spans="1:19" x14ac:dyDescent="0.2">
      <c r="A46"/>
      <c r="B46"/>
      <c r="C46"/>
      <c r="D46"/>
      <c r="E46"/>
      <c r="F46"/>
      <c r="G46"/>
      <c r="H46"/>
      <c r="I46"/>
      <c r="J46"/>
      <c r="K46"/>
      <c r="L46"/>
      <c r="M46"/>
      <c r="N46"/>
      <c r="O46" s="22"/>
      <c r="P46" s="22"/>
      <c r="Q46" s="22"/>
      <c r="R46" s="22"/>
      <c r="S46" s="22"/>
    </row>
    <row r="47" spans="1:19" x14ac:dyDescent="0.2">
      <c r="A47"/>
      <c r="B47"/>
      <c r="C47"/>
      <c r="D47"/>
      <c r="E47"/>
      <c r="F47"/>
      <c r="G47"/>
      <c r="H47"/>
      <c r="I47"/>
      <c r="J47"/>
      <c r="K47"/>
      <c r="L47"/>
      <c r="M47"/>
      <c r="N47"/>
      <c r="O47" s="22"/>
      <c r="P47" s="22"/>
      <c r="Q47" s="22"/>
      <c r="R47" s="22"/>
      <c r="S47" s="22"/>
    </row>
    <row r="48" spans="1:19" x14ac:dyDescent="0.2">
      <c r="A48"/>
      <c r="B48"/>
      <c r="C48"/>
      <c r="D48"/>
      <c r="E48"/>
      <c r="F48"/>
      <c r="G48"/>
      <c r="H48"/>
      <c r="I48"/>
      <c r="J48"/>
      <c r="K48"/>
      <c r="L48"/>
      <c r="M48"/>
      <c r="N48"/>
      <c r="O48" s="22"/>
      <c r="P48" s="22"/>
      <c r="Q48" s="22"/>
      <c r="R48" s="22"/>
      <c r="S48" s="22"/>
    </row>
    <row r="49" spans="1:19" x14ac:dyDescent="0.2">
      <c r="A49"/>
      <c r="B49"/>
      <c r="C49"/>
      <c r="D49"/>
      <c r="E49"/>
      <c r="F49"/>
      <c r="G49"/>
      <c r="H49"/>
      <c r="I49"/>
      <c r="J49"/>
      <c r="K49"/>
      <c r="L49"/>
      <c r="M49"/>
      <c r="N49"/>
      <c r="O49" s="22"/>
      <c r="P49" s="22"/>
      <c r="Q49" s="22"/>
      <c r="R49" s="22"/>
      <c r="S49" s="22"/>
    </row>
    <row r="50" spans="1:19" x14ac:dyDescent="0.2">
      <c r="A50"/>
      <c r="B50"/>
      <c r="C50"/>
      <c r="D50"/>
      <c r="E50"/>
      <c r="F50"/>
      <c r="G50"/>
      <c r="H50"/>
      <c r="I50"/>
      <c r="J50"/>
      <c r="K50"/>
      <c r="L50"/>
      <c r="M50"/>
      <c r="N50"/>
      <c r="O50" s="22"/>
      <c r="P50" s="22"/>
      <c r="Q50" s="22"/>
      <c r="R50" s="22"/>
      <c r="S50" s="22"/>
    </row>
    <row r="51" spans="1:19" x14ac:dyDescent="0.2">
      <c r="A51"/>
      <c r="B51"/>
      <c r="C51"/>
      <c r="D51"/>
      <c r="E51"/>
      <c r="F51"/>
      <c r="G51"/>
      <c r="H51"/>
      <c r="I51"/>
      <c r="J51"/>
      <c r="K51"/>
      <c r="L51"/>
      <c r="M51"/>
      <c r="N51"/>
      <c r="O51" s="22"/>
      <c r="P51" s="22"/>
      <c r="Q51" s="22"/>
      <c r="R51" s="22"/>
      <c r="S51" s="22"/>
    </row>
    <row r="52" spans="1:19" x14ac:dyDescent="0.2">
      <c r="A52"/>
      <c r="B52"/>
      <c r="C52"/>
      <c r="D52"/>
      <c r="E52"/>
      <c r="F52"/>
      <c r="G52"/>
      <c r="H52"/>
      <c r="I52"/>
      <c r="J52"/>
      <c r="K52"/>
      <c r="L52"/>
      <c r="M52"/>
      <c r="N52"/>
      <c r="O52" s="22"/>
      <c r="P52" s="22"/>
      <c r="Q52" s="22"/>
      <c r="R52" s="22"/>
      <c r="S52" s="22"/>
    </row>
    <row r="53" spans="1:19" x14ac:dyDescent="0.2">
      <c r="A53"/>
      <c r="B53"/>
      <c r="C53"/>
      <c r="D53"/>
      <c r="E53"/>
      <c r="F53"/>
      <c r="G53"/>
      <c r="H53"/>
      <c r="I53"/>
      <c r="J53"/>
      <c r="K53"/>
      <c r="L53"/>
      <c r="M53"/>
      <c r="N53"/>
      <c r="O53" s="22"/>
      <c r="P53" s="22"/>
      <c r="Q53" s="22"/>
      <c r="R53" s="22"/>
      <c r="S53" s="22"/>
    </row>
    <row r="54" spans="1:19" x14ac:dyDescent="0.2">
      <c r="A54"/>
      <c r="B54"/>
      <c r="C54"/>
      <c r="D54"/>
      <c r="E54"/>
      <c r="F54"/>
      <c r="G54"/>
      <c r="H54"/>
      <c r="I54"/>
      <c r="J54"/>
      <c r="K54"/>
      <c r="L54"/>
      <c r="M54"/>
      <c r="N54"/>
      <c r="O54" s="22"/>
      <c r="P54" s="22"/>
      <c r="Q54" s="22"/>
      <c r="R54" s="22"/>
      <c r="S54" s="22"/>
    </row>
    <row r="55" spans="1:19" x14ac:dyDescent="0.2">
      <c r="A55"/>
      <c r="B55"/>
      <c r="C55"/>
      <c r="D55"/>
      <c r="E55"/>
      <c r="F55"/>
      <c r="G55"/>
      <c r="H55"/>
      <c r="I55"/>
      <c r="J55"/>
      <c r="K55"/>
      <c r="L55"/>
      <c r="M55"/>
      <c r="N55"/>
      <c r="O55" s="22"/>
      <c r="P55" s="22"/>
      <c r="Q55" s="22"/>
      <c r="R55" s="22"/>
      <c r="S55" s="22"/>
    </row>
    <row r="56" spans="1:19" x14ac:dyDescent="0.2">
      <c r="A56"/>
      <c r="B56"/>
      <c r="C56"/>
      <c r="D56"/>
      <c r="E56"/>
      <c r="F56"/>
      <c r="G56"/>
      <c r="H56"/>
      <c r="I56"/>
      <c r="J56"/>
      <c r="K56"/>
      <c r="L56"/>
      <c r="M56"/>
      <c r="N56"/>
      <c r="O56" s="22"/>
      <c r="P56" s="22"/>
      <c r="Q56" s="22"/>
      <c r="R56" s="22"/>
      <c r="S56" s="22"/>
    </row>
    <row r="57" spans="1:19" x14ac:dyDescent="0.2">
      <c r="A57"/>
      <c r="B57"/>
      <c r="C57"/>
      <c r="D57"/>
      <c r="E57"/>
      <c r="F57"/>
      <c r="G57"/>
      <c r="H57"/>
      <c r="I57"/>
      <c r="J57"/>
      <c r="K57"/>
      <c r="L57"/>
      <c r="M57"/>
      <c r="N57"/>
      <c r="O57" s="22"/>
      <c r="P57" s="22"/>
      <c r="Q57" s="22"/>
      <c r="R57" s="22"/>
      <c r="S57" s="22"/>
    </row>
    <row r="58" spans="1:19" x14ac:dyDescent="0.2">
      <c r="A58"/>
      <c r="B58"/>
      <c r="C58"/>
      <c r="D58"/>
      <c r="E58"/>
      <c r="F58"/>
      <c r="G58"/>
      <c r="H58"/>
      <c r="I58"/>
      <c r="J58"/>
      <c r="K58"/>
      <c r="L58"/>
      <c r="M58"/>
      <c r="N58"/>
      <c r="O58" s="22"/>
      <c r="P58" s="22"/>
      <c r="Q58" s="22"/>
      <c r="R58" s="22"/>
      <c r="S58" s="22"/>
    </row>
    <row r="59" spans="1:19" x14ac:dyDescent="0.2">
      <c r="A59"/>
      <c r="B59"/>
      <c r="C59"/>
      <c r="D59"/>
      <c r="E59"/>
      <c r="F59"/>
      <c r="G59"/>
      <c r="H59"/>
      <c r="I59"/>
      <c r="J59"/>
      <c r="K59"/>
      <c r="L59"/>
      <c r="M59"/>
      <c r="N59"/>
      <c r="O59" s="22"/>
      <c r="P59" s="22"/>
      <c r="Q59" s="22"/>
      <c r="R59" s="22"/>
      <c r="S59" s="22"/>
    </row>
    <row r="60" spans="1:19" x14ac:dyDescent="0.2">
      <c r="A60"/>
      <c r="B60"/>
      <c r="C60"/>
      <c r="D60"/>
      <c r="E60"/>
      <c r="F60"/>
      <c r="G60"/>
      <c r="H60"/>
      <c r="I60"/>
      <c r="J60"/>
      <c r="K60"/>
      <c r="L60"/>
      <c r="M60"/>
      <c r="N60"/>
      <c r="O60" s="22"/>
      <c r="P60" s="22"/>
      <c r="Q60" s="22"/>
      <c r="R60" s="22"/>
      <c r="S60" s="22"/>
    </row>
    <row r="61" spans="1:19" x14ac:dyDescent="0.2">
      <c r="A61"/>
      <c r="B61"/>
      <c r="C61"/>
      <c r="D61"/>
      <c r="E61"/>
      <c r="F61"/>
      <c r="G61"/>
      <c r="H61"/>
      <c r="I61"/>
      <c r="J61"/>
      <c r="K61"/>
      <c r="L61"/>
      <c r="M61"/>
      <c r="N61"/>
      <c r="O61" s="22"/>
      <c r="P61" s="22"/>
      <c r="Q61" s="22"/>
      <c r="R61" s="22"/>
      <c r="S61" s="22"/>
    </row>
    <row r="62" spans="1:19" x14ac:dyDescent="0.2">
      <c r="A62"/>
      <c r="B62"/>
      <c r="C62"/>
      <c r="D62"/>
      <c r="E62"/>
      <c r="F62"/>
      <c r="G62"/>
      <c r="H62"/>
      <c r="I62"/>
      <c r="J62"/>
      <c r="K62"/>
      <c r="L62"/>
      <c r="M62"/>
      <c r="N62"/>
      <c r="O62" s="22"/>
      <c r="P62" s="22"/>
      <c r="Q62" s="22"/>
      <c r="R62" s="22"/>
      <c r="S62" s="22"/>
    </row>
    <row r="63" spans="1:19" x14ac:dyDescent="0.2">
      <c r="A63"/>
      <c r="B63"/>
      <c r="C63"/>
      <c r="D63"/>
      <c r="E63"/>
      <c r="F63"/>
      <c r="G63"/>
      <c r="H63"/>
      <c r="I63"/>
      <c r="J63"/>
      <c r="K63"/>
      <c r="L63"/>
      <c r="M63"/>
      <c r="N63"/>
      <c r="O63" s="22"/>
      <c r="P63" s="22"/>
      <c r="Q63" s="22"/>
      <c r="R63" s="22"/>
      <c r="S63" s="22"/>
    </row>
    <row r="64" spans="1:19" x14ac:dyDescent="0.2">
      <c r="A64"/>
      <c r="B64"/>
      <c r="C64"/>
      <c r="D64"/>
      <c r="E64"/>
      <c r="F64"/>
      <c r="G64"/>
      <c r="H64"/>
      <c r="I64"/>
      <c r="J64"/>
      <c r="K64"/>
      <c r="L64"/>
      <c r="M64"/>
      <c r="N64"/>
      <c r="O64" s="22"/>
      <c r="P64" s="22"/>
      <c r="Q64" s="22"/>
      <c r="R64" s="22"/>
      <c r="S64" s="22"/>
    </row>
    <row r="65" spans="1:19" x14ac:dyDescent="0.2">
      <c r="A65"/>
      <c r="B65"/>
      <c r="C65"/>
      <c r="D65"/>
      <c r="E65"/>
      <c r="F65"/>
      <c r="G65"/>
      <c r="H65"/>
      <c r="I65"/>
      <c r="J65"/>
      <c r="K65"/>
      <c r="L65"/>
      <c r="M65"/>
      <c r="N65"/>
      <c r="O65" s="22"/>
      <c r="P65" s="22"/>
      <c r="Q65" s="22"/>
      <c r="R65" s="22"/>
      <c r="S65" s="22"/>
    </row>
    <row r="66" spans="1:19" x14ac:dyDescent="0.2">
      <c r="A66"/>
      <c r="B66"/>
      <c r="C66"/>
      <c r="D66"/>
      <c r="E66"/>
      <c r="F66"/>
      <c r="G66"/>
      <c r="H66"/>
      <c r="I66"/>
      <c r="J66"/>
      <c r="K66"/>
      <c r="L66"/>
      <c r="M66"/>
      <c r="N66"/>
      <c r="O66" s="22"/>
      <c r="P66" s="22"/>
      <c r="Q66" s="22"/>
      <c r="R66" s="22"/>
      <c r="S66" s="22"/>
    </row>
    <row r="67" spans="1:19" x14ac:dyDescent="0.2">
      <c r="A67"/>
      <c r="B67"/>
      <c r="C67"/>
      <c r="D67"/>
      <c r="E67"/>
      <c r="F67"/>
      <c r="G67"/>
      <c r="H67"/>
      <c r="I67"/>
      <c r="J67"/>
      <c r="K67"/>
      <c r="L67"/>
      <c r="M67"/>
      <c r="N67"/>
      <c r="O67" s="22"/>
      <c r="P67" s="22"/>
      <c r="Q67" s="22"/>
      <c r="R67" s="22"/>
      <c r="S67" s="22"/>
    </row>
    <row r="68" spans="1:19" x14ac:dyDescent="0.2">
      <c r="A68"/>
      <c r="B68"/>
      <c r="C68"/>
      <c r="D68"/>
      <c r="E68"/>
      <c r="F68"/>
      <c r="G68"/>
      <c r="H68"/>
      <c r="I68"/>
      <c r="J68"/>
      <c r="K68"/>
      <c r="L68"/>
      <c r="M68"/>
      <c r="N68"/>
      <c r="O68" s="22"/>
      <c r="P68" s="22"/>
      <c r="Q68" s="22"/>
      <c r="R68" s="22"/>
      <c r="S68" s="22"/>
    </row>
    <row r="69" spans="1:19" x14ac:dyDescent="0.2">
      <c r="A69"/>
      <c r="B69"/>
      <c r="C69"/>
      <c r="D69"/>
      <c r="E69"/>
      <c r="F69"/>
      <c r="G69"/>
      <c r="H69"/>
      <c r="I69"/>
      <c r="J69"/>
      <c r="K69"/>
      <c r="L69"/>
      <c r="M69"/>
      <c r="N69"/>
      <c r="O69" s="22"/>
      <c r="P69" s="22"/>
      <c r="Q69" s="22"/>
      <c r="R69" s="22"/>
      <c r="S69" s="22"/>
    </row>
    <row r="70" spans="1:19" x14ac:dyDescent="0.2">
      <c r="A70"/>
      <c r="B70"/>
      <c r="C70"/>
      <c r="D70"/>
      <c r="E70"/>
      <c r="F70"/>
      <c r="G70"/>
      <c r="H70"/>
      <c r="I70"/>
      <c r="J70"/>
      <c r="K70"/>
      <c r="L70"/>
      <c r="M70"/>
      <c r="N70"/>
      <c r="O70" s="22"/>
      <c r="P70" s="22"/>
      <c r="Q70" s="22"/>
      <c r="R70" s="22"/>
      <c r="S70" s="22"/>
    </row>
    <row r="71" spans="1:19" x14ac:dyDescent="0.2">
      <c r="A71"/>
      <c r="B71"/>
      <c r="C71"/>
      <c r="D71"/>
      <c r="E71"/>
      <c r="F71"/>
      <c r="G71"/>
      <c r="H71"/>
      <c r="I71"/>
      <c r="J71"/>
      <c r="K71"/>
      <c r="L71"/>
      <c r="M71"/>
      <c r="N71"/>
      <c r="O71" s="22"/>
      <c r="P71" s="22"/>
      <c r="Q71" s="22"/>
      <c r="R71" s="22"/>
      <c r="S71" s="22"/>
    </row>
    <row r="72" spans="1:19" x14ac:dyDescent="0.2">
      <c r="A72"/>
      <c r="B72"/>
      <c r="C72"/>
      <c r="D72"/>
      <c r="E72"/>
      <c r="F72"/>
      <c r="G72"/>
      <c r="H72"/>
      <c r="I72"/>
      <c r="J72"/>
      <c r="K72"/>
      <c r="L72"/>
      <c r="M72"/>
      <c r="N72"/>
      <c r="O72" s="22"/>
      <c r="P72" s="22"/>
      <c r="Q72" s="22"/>
      <c r="R72" s="22"/>
      <c r="S72" s="22"/>
    </row>
    <row r="73" spans="1:19" x14ac:dyDescent="0.2">
      <c r="A73"/>
      <c r="B73"/>
      <c r="C73"/>
      <c r="D73"/>
      <c r="E73"/>
      <c r="F73"/>
      <c r="G73"/>
      <c r="H73"/>
      <c r="I73"/>
      <c r="J73"/>
      <c r="K73"/>
      <c r="L73"/>
      <c r="M73"/>
      <c r="N73"/>
      <c r="O73" s="22"/>
      <c r="P73" s="22"/>
      <c r="Q73" s="22"/>
      <c r="R73" s="22"/>
      <c r="S73" s="22"/>
    </row>
    <row r="74" spans="1:19" x14ac:dyDescent="0.2">
      <c r="A74"/>
      <c r="B74"/>
      <c r="C74"/>
      <c r="D74"/>
      <c r="E74"/>
      <c r="F74"/>
      <c r="G74"/>
      <c r="H74"/>
      <c r="I74"/>
      <c r="J74"/>
      <c r="K74"/>
      <c r="L74"/>
      <c r="M74"/>
      <c r="N74"/>
      <c r="O74" s="22"/>
      <c r="P74" s="22"/>
      <c r="Q74" s="22"/>
      <c r="R74" s="22"/>
      <c r="S74" s="22"/>
    </row>
    <row r="75" spans="1:19" x14ac:dyDescent="0.2">
      <c r="A75"/>
      <c r="B75"/>
      <c r="C75"/>
      <c r="D75"/>
      <c r="E75"/>
      <c r="F75"/>
      <c r="G75"/>
      <c r="H75"/>
      <c r="I75"/>
      <c r="J75"/>
      <c r="K75"/>
      <c r="L75"/>
      <c r="M75"/>
      <c r="N75"/>
      <c r="O75" s="22"/>
      <c r="P75" s="22"/>
      <c r="Q75" s="22"/>
      <c r="R75" s="22"/>
      <c r="S75" s="22"/>
    </row>
    <row r="76" spans="1:19" x14ac:dyDescent="0.2">
      <c r="A76"/>
      <c r="B76"/>
      <c r="C76"/>
      <c r="D76"/>
      <c r="E76"/>
      <c r="F76"/>
      <c r="G76"/>
      <c r="H76"/>
      <c r="I76"/>
      <c r="J76"/>
      <c r="K76"/>
      <c r="L76"/>
      <c r="M76"/>
      <c r="N76"/>
      <c r="O76" s="22"/>
      <c r="P76" s="22"/>
      <c r="Q76" s="22"/>
      <c r="R76" s="22"/>
      <c r="S76" s="22"/>
    </row>
    <row r="77" spans="1:19" x14ac:dyDescent="0.2">
      <c r="A77"/>
      <c r="B77"/>
      <c r="C77"/>
      <c r="D77"/>
      <c r="E77"/>
      <c r="F77"/>
      <c r="G77"/>
      <c r="H77"/>
      <c r="I77"/>
      <c r="J77"/>
      <c r="K77"/>
      <c r="L77"/>
      <c r="M77"/>
      <c r="N77"/>
      <c r="O77" s="22"/>
      <c r="P77" s="22"/>
      <c r="Q77" s="22"/>
      <c r="R77" s="22"/>
      <c r="S77" s="22"/>
    </row>
    <row r="78" spans="1:19" x14ac:dyDescent="0.2">
      <c r="A78"/>
      <c r="B78"/>
      <c r="C78"/>
      <c r="D78"/>
      <c r="E78"/>
      <c r="F78"/>
      <c r="G78"/>
      <c r="H78"/>
      <c r="I78"/>
      <c r="J78"/>
      <c r="K78"/>
      <c r="L78"/>
      <c r="M78"/>
      <c r="N78"/>
      <c r="O78" s="22"/>
      <c r="P78" s="22"/>
      <c r="Q78" s="22"/>
      <c r="R78" s="22"/>
      <c r="S78" s="22"/>
    </row>
    <row r="79" spans="1:19" x14ac:dyDescent="0.2">
      <c r="A79"/>
      <c r="B79"/>
      <c r="C79"/>
      <c r="D79"/>
      <c r="E79"/>
      <c r="F79"/>
      <c r="G79"/>
      <c r="H79"/>
      <c r="I79"/>
      <c r="J79"/>
      <c r="K79"/>
      <c r="L79"/>
      <c r="M79"/>
      <c r="N79"/>
      <c r="O79" s="22"/>
      <c r="P79" s="22"/>
      <c r="Q79" s="22"/>
      <c r="R79" s="22"/>
      <c r="S79" s="22"/>
    </row>
    <row r="80" spans="1:19" x14ac:dyDescent="0.2">
      <c r="A80"/>
      <c r="B80"/>
      <c r="C80"/>
      <c r="D80"/>
      <c r="E80"/>
      <c r="F80"/>
      <c r="G80"/>
      <c r="H80"/>
      <c r="I80"/>
      <c r="J80"/>
      <c r="K80"/>
      <c r="L80"/>
      <c r="M80"/>
      <c r="N80"/>
      <c r="O80" s="22"/>
      <c r="P80" s="22"/>
      <c r="Q80" s="22"/>
      <c r="R80" s="22"/>
      <c r="S80" s="22"/>
    </row>
    <row r="81" spans="1:19" x14ac:dyDescent="0.2">
      <c r="A81"/>
      <c r="B81"/>
      <c r="C81"/>
      <c r="D81"/>
      <c r="E81"/>
      <c r="F81"/>
      <c r="G81"/>
      <c r="H81"/>
      <c r="I81"/>
      <c r="J81"/>
      <c r="K81"/>
      <c r="L81"/>
      <c r="M81"/>
      <c r="N81"/>
      <c r="O81" s="22"/>
      <c r="P81" s="22"/>
      <c r="Q81" s="22"/>
      <c r="R81" s="22"/>
      <c r="S81" s="22"/>
    </row>
    <row r="82" spans="1:19" x14ac:dyDescent="0.2">
      <c r="A82"/>
      <c r="B82"/>
      <c r="C82"/>
      <c r="D82"/>
      <c r="E82"/>
      <c r="F82"/>
      <c r="G82"/>
      <c r="H82"/>
      <c r="I82"/>
      <c r="J82"/>
      <c r="K82"/>
      <c r="L82"/>
      <c r="M82"/>
      <c r="N82"/>
      <c r="O82" s="22"/>
      <c r="P82" s="22"/>
      <c r="Q82" s="22"/>
      <c r="R82" s="22"/>
      <c r="S82" s="22"/>
    </row>
    <row r="83" spans="1:19" x14ac:dyDescent="0.2">
      <c r="A83"/>
      <c r="B83"/>
      <c r="C83"/>
      <c r="D83"/>
      <c r="E83"/>
      <c r="F83"/>
      <c r="G83"/>
      <c r="H83"/>
      <c r="I83"/>
      <c r="J83"/>
      <c r="K83"/>
      <c r="L83"/>
      <c r="M83"/>
      <c r="N83"/>
      <c r="O83" s="22"/>
      <c r="P83" s="22"/>
      <c r="Q83" s="22"/>
      <c r="R83" s="22"/>
      <c r="S83" s="22"/>
    </row>
    <row r="84" spans="1:19" x14ac:dyDescent="0.2">
      <c r="A84"/>
      <c r="B84"/>
      <c r="C84"/>
      <c r="D84"/>
      <c r="E84"/>
      <c r="F84"/>
      <c r="G84"/>
      <c r="H84"/>
      <c r="I84"/>
      <c r="J84"/>
      <c r="K84"/>
      <c r="L84"/>
      <c r="M84"/>
      <c r="N84"/>
      <c r="O84" s="22"/>
      <c r="P84" s="22"/>
      <c r="Q84" s="22"/>
      <c r="R84" s="22"/>
      <c r="S84" s="22"/>
    </row>
    <row r="85" spans="1:19" x14ac:dyDescent="0.2">
      <c r="A85"/>
      <c r="B85"/>
      <c r="C85"/>
      <c r="D85"/>
      <c r="E85"/>
      <c r="F85"/>
      <c r="G85"/>
      <c r="H85"/>
      <c r="I85"/>
      <c r="J85"/>
      <c r="K85"/>
      <c r="L85"/>
      <c r="M85"/>
      <c r="N85"/>
      <c r="O85" s="22"/>
      <c r="P85" s="22"/>
      <c r="Q85" s="22"/>
      <c r="R85" s="22"/>
      <c r="S85" s="22"/>
    </row>
    <row r="86" spans="1:19" x14ac:dyDescent="0.2">
      <c r="A86"/>
      <c r="B86"/>
      <c r="C86"/>
      <c r="D86"/>
      <c r="E86"/>
      <c r="F86"/>
      <c r="G86"/>
      <c r="H86"/>
      <c r="I86"/>
      <c r="J86"/>
      <c r="K86"/>
      <c r="L86"/>
      <c r="M86"/>
      <c r="N86"/>
      <c r="O86" s="22"/>
      <c r="P86" s="22"/>
      <c r="Q86" s="22"/>
      <c r="R86" s="22"/>
      <c r="S86" s="22"/>
    </row>
    <row r="87" spans="1:19" x14ac:dyDescent="0.2">
      <c r="A87"/>
      <c r="B87"/>
      <c r="C87"/>
      <c r="D87"/>
      <c r="E87"/>
      <c r="F87"/>
      <c r="G87"/>
      <c r="H87"/>
      <c r="I87"/>
      <c r="J87"/>
      <c r="K87"/>
      <c r="L87"/>
      <c r="M87"/>
      <c r="N87"/>
      <c r="O87" s="22"/>
      <c r="P87" s="22"/>
      <c r="Q87" s="22"/>
      <c r="R87" s="22"/>
      <c r="S87" s="22"/>
    </row>
    <row r="88" spans="1:19" x14ac:dyDescent="0.2">
      <c r="A88"/>
      <c r="B88"/>
      <c r="C88"/>
      <c r="D88"/>
      <c r="E88"/>
      <c r="F88"/>
      <c r="G88"/>
      <c r="H88"/>
      <c r="I88"/>
      <c r="J88"/>
      <c r="K88"/>
      <c r="L88"/>
      <c r="M88"/>
      <c r="N88"/>
      <c r="O88" s="22"/>
      <c r="P88" s="22"/>
      <c r="Q88" s="22"/>
      <c r="R88" s="22"/>
      <c r="S88" s="22"/>
    </row>
    <row r="89" spans="1:19" x14ac:dyDescent="0.2">
      <c r="A89"/>
      <c r="B89"/>
      <c r="C89"/>
      <c r="D89"/>
      <c r="E89"/>
      <c r="F89"/>
      <c r="G89"/>
      <c r="H89"/>
      <c r="I89"/>
      <c r="J89"/>
      <c r="K89"/>
      <c r="L89"/>
      <c r="M89"/>
      <c r="N89"/>
      <c r="O89" s="22"/>
      <c r="P89" s="22"/>
      <c r="Q89" s="22"/>
      <c r="R89" s="22"/>
      <c r="S89" s="22"/>
    </row>
    <row r="90" spans="1:19" x14ac:dyDescent="0.2">
      <c r="A90"/>
      <c r="B90"/>
      <c r="C90"/>
      <c r="D90"/>
      <c r="E90"/>
      <c r="F90"/>
      <c r="G90"/>
      <c r="H90"/>
      <c r="I90"/>
      <c r="J90"/>
      <c r="K90"/>
      <c r="L90"/>
      <c r="M90"/>
      <c r="N90"/>
      <c r="O90" s="22"/>
      <c r="P90" s="22"/>
      <c r="Q90" s="22"/>
      <c r="R90" s="22"/>
      <c r="S90" s="22"/>
    </row>
    <row r="91" spans="1:19" x14ac:dyDescent="0.2">
      <c r="A91"/>
      <c r="B91"/>
      <c r="C91"/>
      <c r="D91"/>
      <c r="E91"/>
      <c r="F91"/>
      <c r="G91"/>
      <c r="H91"/>
      <c r="I91"/>
      <c r="J91"/>
      <c r="K91"/>
      <c r="L91"/>
      <c r="M91"/>
      <c r="N91"/>
      <c r="O91" s="22"/>
      <c r="P91" s="22"/>
      <c r="Q91" s="22"/>
      <c r="R91" s="22"/>
      <c r="S91" s="22"/>
    </row>
    <row r="92" spans="1:19" x14ac:dyDescent="0.2">
      <c r="A92"/>
      <c r="B92"/>
      <c r="C92"/>
      <c r="D92"/>
      <c r="E92"/>
      <c r="F92"/>
      <c r="G92"/>
      <c r="H92"/>
      <c r="I92"/>
      <c r="J92"/>
      <c r="K92"/>
      <c r="L92"/>
      <c r="M92"/>
      <c r="N92"/>
      <c r="O92" s="22"/>
      <c r="P92" s="22"/>
      <c r="Q92" s="22"/>
      <c r="R92" s="22"/>
      <c r="S92" s="22"/>
    </row>
    <row r="93" spans="1:19" x14ac:dyDescent="0.2">
      <c r="A93"/>
      <c r="B93"/>
      <c r="C93"/>
      <c r="D93"/>
      <c r="E93"/>
      <c r="F93"/>
      <c r="G93"/>
      <c r="H93"/>
      <c r="I93"/>
      <c r="J93"/>
      <c r="K93"/>
      <c r="L93"/>
      <c r="M93"/>
      <c r="N93"/>
      <c r="O93" s="22"/>
      <c r="P93" s="22"/>
      <c r="Q93" s="22"/>
      <c r="R93" s="22"/>
      <c r="S93" s="22"/>
    </row>
    <row r="94" spans="1:19" x14ac:dyDescent="0.2">
      <c r="A94"/>
      <c r="B94"/>
      <c r="C94"/>
      <c r="D94"/>
      <c r="E94"/>
      <c r="F94"/>
      <c r="G94"/>
      <c r="H94"/>
      <c r="I94"/>
      <c r="J94"/>
      <c r="K94"/>
      <c r="L94"/>
      <c r="M94"/>
      <c r="N94"/>
      <c r="O94" s="22"/>
      <c r="P94" s="22"/>
      <c r="Q94" s="22"/>
      <c r="R94" s="22"/>
      <c r="S94" s="22"/>
    </row>
    <row r="95" spans="1:19" x14ac:dyDescent="0.2">
      <c r="A95"/>
      <c r="B95"/>
      <c r="C95"/>
      <c r="D95"/>
      <c r="E95"/>
      <c r="F95"/>
      <c r="G95"/>
      <c r="H95"/>
      <c r="I95"/>
      <c r="J95"/>
      <c r="K95"/>
      <c r="L95"/>
      <c r="M95"/>
      <c r="N95"/>
      <c r="O95" s="22"/>
      <c r="P95" s="22"/>
      <c r="Q95" s="22"/>
      <c r="R95" s="22"/>
      <c r="S95" s="22"/>
    </row>
    <row r="96" spans="1:19" x14ac:dyDescent="0.2">
      <c r="A96"/>
      <c r="B96"/>
      <c r="C96"/>
      <c r="D96"/>
      <c r="E96"/>
      <c r="F96"/>
      <c r="G96"/>
      <c r="H96"/>
      <c r="I96"/>
      <c r="J96"/>
      <c r="K96"/>
      <c r="L96"/>
      <c r="M96"/>
      <c r="N96"/>
      <c r="O96" s="22"/>
      <c r="P96" s="22"/>
      <c r="Q96" s="22"/>
      <c r="R96" s="22"/>
      <c r="S96" s="22"/>
    </row>
    <row r="97" spans="1:19" x14ac:dyDescent="0.2">
      <c r="A97"/>
      <c r="B97"/>
      <c r="C97"/>
      <c r="D97"/>
      <c r="E97"/>
      <c r="F97"/>
      <c r="G97"/>
      <c r="H97"/>
      <c r="I97"/>
      <c r="J97"/>
      <c r="K97"/>
      <c r="L97"/>
      <c r="M97"/>
      <c r="N97"/>
      <c r="O97" s="22"/>
      <c r="P97" s="22"/>
      <c r="Q97" s="22"/>
      <c r="R97" s="22"/>
      <c r="S97" s="22"/>
    </row>
    <row r="98" spans="1:19" x14ac:dyDescent="0.2">
      <c r="A98"/>
      <c r="B98"/>
      <c r="C98"/>
      <c r="D98"/>
      <c r="E98"/>
      <c r="F98"/>
      <c r="G98"/>
      <c r="H98"/>
      <c r="I98"/>
      <c r="J98"/>
      <c r="K98"/>
      <c r="L98"/>
      <c r="M98"/>
      <c r="N98"/>
      <c r="O98" s="22"/>
      <c r="P98" s="22"/>
      <c r="Q98" s="22"/>
      <c r="R98" s="22"/>
      <c r="S98" s="22"/>
    </row>
    <row r="99" spans="1:19" x14ac:dyDescent="0.2">
      <c r="A99"/>
      <c r="B99"/>
      <c r="C99"/>
      <c r="D99"/>
      <c r="E99"/>
      <c r="F99"/>
      <c r="G99"/>
      <c r="H99"/>
      <c r="I99"/>
      <c r="J99"/>
      <c r="K99"/>
      <c r="L99"/>
      <c r="M99"/>
      <c r="N99"/>
      <c r="O99" s="22"/>
      <c r="P99" s="22"/>
      <c r="Q99" s="22"/>
      <c r="R99" s="22"/>
      <c r="S99" s="22"/>
    </row>
    <row r="100" spans="1:19" x14ac:dyDescent="0.2">
      <c r="A100"/>
      <c r="B100"/>
      <c r="C100"/>
      <c r="D100"/>
      <c r="E100"/>
      <c r="F100"/>
      <c r="G100"/>
      <c r="H100"/>
      <c r="I100"/>
      <c r="J100"/>
      <c r="K100"/>
      <c r="L100"/>
      <c r="M100"/>
      <c r="N100"/>
      <c r="O100" s="22"/>
      <c r="P100" s="22"/>
      <c r="Q100" s="22"/>
      <c r="R100" s="22"/>
      <c r="S100" s="22"/>
    </row>
    <row r="101" spans="1:19" x14ac:dyDescent="0.2">
      <c r="A101"/>
      <c r="B101"/>
      <c r="C101"/>
      <c r="D101"/>
      <c r="E101"/>
      <c r="F101"/>
      <c r="G101"/>
      <c r="H101"/>
      <c r="I101"/>
      <c r="J101"/>
      <c r="K101"/>
      <c r="L101"/>
      <c r="M101"/>
      <c r="N101"/>
      <c r="O101" s="22"/>
      <c r="P101" s="22"/>
      <c r="Q101" s="22"/>
      <c r="R101" s="22"/>
      <c r="S101" s="22"/>
    </row>
    <row r="102" spans="1:19" x14ac:dyDescent="0.2">
      <c r="A102"/>
      <c r="B102"/>
      <c r="C102"/>
      <c r="D102"/>
      <c r="E102"/>
      <c r="F102"/>
      <c r="G102"/>
      <c r="H102"/>
      <c r="I102"/>
      <c r="J102"/>
      <c r="K102"/>
      <c r="L102"/>
      <c r="M102"/>
      <c r="N102"/>
      <c r="O102" s="22"/>
      <c r="P102" s="22"/>
      <c r="Q102" s="22"/>
      <c r="R102" s="22"/>
      <c r="S102" s="22"/>
    </row>
    <row r="103" spans="1:19" x14ac:dyDescent="0.2">
      <c r="A103"/>
      <c r="B103"/>
      <c r="C103"/>
      <c r="D103"/>
      <c r="E103"/>
      <c r="F103"/>
      <c r="G103"/>
      <c r="H103"/>
      <c r="I103"/>
      <c r="J103"/>
      <c r="K103"/>
      <c r="L103"/>
      <c r="M103"/>
      <c r="N103"/>
      <c r="O103" s="22"/>
      <c r="P103" s="22"/>
      <c r="Q103" s="22"/>
      <c r="R103" s="22"/>
      <c r="S103" s="22"/>
    </row>
    <row r="104" spans="1:19" x14ac:dyDescent="0.2">
      <c r="A104"/>
      <c r="B104"/>
      <c r="C104"/>
      <c r="D104"/>
      <c r="E104"/>
      <c r="F104"/>
      <c r="G104"/>
      <c r="H104"/>
      <c r="I104"/>
      <c r="J104"/>
      <c r="K104"/>
      <c r="L104"/>
      <c r="M104"/>
      <c r="N104"/>
      <c r="O104" s="22"/>
      <c r="P104" s="22"/>
      <c r="Q104" s="22"/>
      <c r="R104" s="22"/>
      <c r="S104" s="22"/>
    </row>
    <row r="105" spans="1:19" x14ac:dyDescent="0.2">
      <c r="A105"/>
      <c r="B105"/>
      <c r="C105"/>
      <c r="D105"/>
      <c r="E105"/>
      <c r="F105"/>
      <c r="G105"/>
      <c r="H105"/>
      <c r="I105"/>
      <c r="J105"/>
      <c r="K105"/>
      <c r="L105"/>
      <c r="M105"/>
      <c r="N105"/>
      <c r="O105" s="22"/>
      <c r="P105" s="22"/>
      <c r="Q105" s="22"/>
      <c r="R105" s="22"/>
      <c r="S105" s="22"/>
    </row>
    <row r="106" spans="1:19" x14ac:dyDescent="0.2">
      <c r="A106"/>
      <c r="B106"/>
      <c r="C106"/>
      <c r="D106"/>
      <c r="E106"/>
      <c r="F106"/>
      <c r="G106"/>
      <c r="H106"/>
      <c r="I106"/>
      <c r="J106"/>
      <c r="K106"/>
      <c r="L106"/>
      <c r="M106"/>
      <c r="N106"/>
      <c r="O106" s="22"/>
      <c r="P106" s="22"/>
      <c r="Q106" s="22"/>
      <c r="R106" s="22"/>
      <c r="S106" s="22"/>
    </row>
    <row r="107" spans="1:19" x14ac:dyDescent="0.2">
      <c r="A107"/>
      <c r="B107"/>
      <c r="C107"/>
      <c r="D107"/>
      <c r="E107"/>
      <c r="F107"/>
      <c r="G107"/>
      <c r="H107"/>
      <c r="I107"/>
      <c r="J107"/>
      <c r="K107"/>
      <c r="L107"/>
      <c r="M107"/>
      <c r="N107"/>
      <c r="O107" s="22"/>
      <c r="P107" s="22"/>
      <c r="Q107" s="22"/>
      <c r="R107" s="22"/>
      <c r="S107" s="22"/>
    </row>
    <row r="108" spans="1:19" x14ac:dyDescent="0.2">
      <c r="A108"/>
      <c r="B108"/>
      <c r="C108"/>
      <c r="D108"/>
      <c r="E108"/>
      <c r="F108"/>
      <c r="G108"/>
      <c r="H108"/>
      <c r="I108"/>
      <c r="J108"/>
      <c r="K108"/>
      <c r="L108"/>
      <c r="M108"/>
      <c r="N108"/>
      <c r="O108" s="22"/>
      <c r="P108" s="22"/>
      <c r="Q108" s="22"/>
      <c r="R108" s="22"/>
      <c r="S108" s="22"/>
    </row>
    <row r="109" spans="1:19" x14ac:dyDescent="0.2">
      <c r="A109"/>
      <c r="B109"/>
      <c r="C109"/>
      <c r="D109"/>
      <c r="E109"/>
      <c r="F109"/>
      <c r="G109"/>
      <c r="H109"/>
      <c r="I109"/>
      <c r="J109"/>
      <c r="K109"/>
      <c r="L109"/>
      <c r="M109"/>
      <c r="N109"/>
      <c r="O109" s="22"/>
      <c r="P109" s="22"/>
      <c r="Q109" s="22"/>
      <c r="R109" s="22"/>
      <c r="S109" s="22"/>
    </row>
    <row r="110" spans="1:19" x14ac:dyDescent="0.2">
      <c r="A110"/>
      <c r="B110"/>
      <c r="C110"/>
      <c r="D110"/>
      <c r="E110"/>
      <c r="F110"/>
      <c r="G110"/>
      <c r="H110"/>
      <c r="I110"/>
      <c r="J110"/>
      <c r="K110"/>
      <c r="L110"/>
      <c r="M110"/>
      <c r="N110"/>
      <c r="O110" s="22"/>
      <c r="P110" s="22"/>
      <c r="Q110" s="22"/>
      <c r="R110" s="22"/>
      <c r="S110" s="22"/>
    </row>
    <row r="111" spans="1:19" x14ac:dyDescent="0.2">
      <c r="A111"/>
      <c r="B111"/>
      <c r="C111"/>
      <c r="D111"/>
      <c r="E111"/>
      <c r="F111"/>
      <c r="G111"/>
      <c r="H111"/>
      <c r="I111"/>
      <c r="J111"/>
      <c r="K111"/>
      <c r="L111"/>
      <c r="M111"/>
      <c r="N111"/>
      <c r="O111" s="22"/>
      <c r="P111" s="22"/>
      <c r="Q111" s="22"/>
      <c r="R111" s="22"/>
      <c r="S111" s="22"/>
    </row>
    <row r="112" spans="1:19" x14ac:dyDescent="0.2">
      <c r="A112"/>
      <c r="B112"/>
      <c r="C112"/>
      <c r="D112"/>
      <c r="E112"/>
      <c r="F112"/>
      <c r="G112"/>
      <c r="H112"/>
      <c r="I112"/>
      <c r="J112"/>
      <c r="K112"/>
      <c r="L112"/>
      <c r="M112"/>
      <c r="N112"/>
      <c r="O112" s="22"/>
      <c r="P112" s="22"/>
      <c r="Q112" s="22"/>
      <c r="R112" s="22"/>
      <c r="S112" s="22"/>
    </row>
    <row r="113" spans="1:19" x14ac:dyDescent="0.2">
      <c r="A113"/>
      <c r="B113"/>
      <c r="C113"/>
      <c r="D113"/>
      <c r="E113"/>
      <c r="F113"/>
      <c r="G113"/>
      <c r="H113"/>
      <c r="I113"/>
      <c r="J113"/>
      <c r="K113"/>
      <c r="L113"/>
      <c r="M113"/>
      <c r="N113"/>
      <c r="O113" s="22"/>
      <c r="P113" s="22"/>
      <c r="Q113" s="22"/>
      <c r="R113" s="22"/>
      <c r="S113" s="22"/>
    </row>
    <row r="114" spans="1:19" x14ac:dyDescent="0.2">
      <c r="A114"/>
      <c r="B114"/>
      <c r="C114"/>
      <c r="D114"/>
      <c r="E114"/>
      <c r="F114"/>
      <c r="G114"/>
      <c r="H114"/>
      <c r="I114"/>
      <c r="J114"/>
      <c r="K114"/>
      <c r="L114"/>
      <c r="M114"/>
      <c r="N114"/>
      <c r="O114" s="22"/>
      <c r="P114" s="22"/>
      <c r="Q114" s="22"/>
      <c r="R114" s="22"/>
      <c r="S114" s="22"/>
    </row>
    <row r="115" spans="1:19" x14ac:dyDescent="0.2">
      <c r="A115"/>
      <c r="B115"/>
      <c r="C115"/>
      <c r="D115"/>
      <c r="E115"/>
      <c r="F115"/>
      <c r="G115"/>
      <c r="H115"/>
      <c r="I115"/>
      <c r="J115"/>
      <c r="K115"/>
      <c r="L115"/>
      <c r="M115"/>
      <c r="N115"/>
      <c r="O115" s="22"/>
      <c r="P115" s="22"/>
      <c r="Q115" s="22"/>
      <c r="R115" s="22"/>
      <c r="S115" s="22"/>
    </row>
    <row r="116" spans="1:19" x14ac:dyDescent="0.2">
      <c r="A116"/>
      <c r="B116"/>
      <c r="C116"/>
      <c r="D116"/>
      <c r="E116"/>
      <c r="F116"/>
      <c r="G116"/>
      <c r="H116"/>
      <c r="I116"/>
      <c r="J116"/>
      <c r="K116"/>
      <c r="L116"/>
      <c r="M116"/>
      <c r="N116"/>
      <c r="O116" s="22"/>
      <c r="P116" s="22"/>
      <c r="Q116" s="22"/>
      <c r="R116" s="22"/>
      <c r="S116" s="22"/>
    </row>
    <row r="117" spans="1:19" x14ac:dyDescent="0.2">
      <c r="A117"/>
      <c r="B117"/>
      <c r="C117"/>
      <c r="D117"/>
      <c r="E117"/>
      <c r="F117"/>
      <c r="G117"/>
      <c r="H117"/>
      <c r="I117"/>
      <c r="J117"/>
      <c r="K117"/>
      <c r="L117"/>
      <c r="M117"/>
      <c r="N117"/>
      <c r="O117" s="22"/>
      <c r="P117" s="22"/>
      <c r="Q117" s="22"/>
      <c r="R117" s="22"/>
      <c r="S117" s="22"/>
    </row>
    <row r="118" spans="1:19" x14ac:dyDescent="0.2">
      <c r="A118"/>
      <c r="B118"/>
      <c r="C118"/>
      <c r="D118"/>
      <c r="E118"/>
      <c r="F118"/>
      <c r="G118"/>
      <c r="H118"/>
      <c r="I118"/>
      <c r="J118"/>
      <c r="K118"/>
      <c r="L118"/>
      <c r="M118"/>
      <c r="N118"/>
      <c r="O118" s="22"/>
      <c r="P118" s="22"/>
      <c r="Q118" s="22"/>
      <c r="R118" s="22"/>
      <c r="S118" s="22"/>
    </row>
    <row r="119" spans="1:19" x14ac:dyDescent="0.2">
      <c r="A119"/>
      <c r="B119"/>
      <c r="C119"/>
      <c r="D119"/>
      <c r="E119"/>
      <c r="F119"/>
      <c r="G119"/>
      <c r="H119"/>
      <c r="I119"/>
      <c r="J119"/>
      <c r="K119"/>
      <c r="L119"/>
      <c r="M119"/>
      <c r="N119"/>
      <c r="O119" s="22"/>
      <c r="P119" s="22"/>
      <c r="Q119" s="22"/>
      <c r="R119" s="22"/>
      <c r="S119" s="22"/>
    </row>
    <row r="120" spans="1:19" x14ac:dyDescent="0.2">
      <c r="A120"/>
      <c r="B120"/>
      <c r="C120"/>
      <c r="D120"/>
      <c r="E120"/>
      <c r="F120"/>
      <c r="G120"/>
      <c r="H120"/>
      <c r="I120"/>
      <c r="J120"/>
      <c r="K120"/>
      <c r="L120"/>
      <c r="M120"/>
      <c r="N120"/>
      <c r="O120" s="22"/>
      <c r="P120" s="22"/>
      <c r="Q120" s="22"/>
      <c r="R120" s="22"/>
      <c r="S120" s="22"/>
    </row>
  </sheetData>
  <sheetProtection sheet="1" objects="1" scenarios="1"/>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S120"/>
  <sheetViews>
    <sheetView topLeftCell="H1" workbookViewId="0">
      <selection activeCell="A2" sqref="A1:N1048576"/>
    </sheetView>
  </sheetViews>
  <sheetFormatPr defaultColWidth="9.140625" defaultRowHeight="17.25" customHeight="1" x14ac:dyDescent="0.2"/>
  <cols>
    <col min="1" max="1" width="12" style="270" customWidth="1"/>
    <col min="2" max="2" width="10.7109375" style="271" customWidth="1"/>
    <col min="3" max="3" width="6.85546875" style="271" bestFit="1" customWidth="1"/>
    <col min="4" max="4" width="12.42578125" style="157" customWidth="1"/>
    <col min="5" max="5" width="3.7109375" style="272" customWidth="1"/>
    <col min="6" max="6" width="5.42578125" style="157" customWidth="1"/>
    <col min="7" max="7" width="3.85546875" style="272" customWidth="1"/>
    <col min="8" max="8" width="13" style="157" customWidth="1"/>
    <col min="9" max="9" width="5.85546875" style="273" customWidth="1"/>
    <col min="10" max="10" width="3" style="10" customWidth="1"/>
    <col min="11" max="11" width="5" style="274" customWidth="1"/>
    <col min="12" max="12" width="5.28515625" style="274" customWidth="1"/>
    <col min="13" max="13" width="6.5703125" style="275" customWidth="1"/>
    <col min="14" max="14" width="7.7109375" style="10" bestFit="1" customWidth="1"/>
    <col min="15" max="16384" width="9.140625" style="157"/>
  </cols>
  <sheetData>
    <row r="1" spans="1:19" ht="26.25" customHeight="1" x14ac:dyDescent="0.35">
      <c r="A1" s="352" t="s">
        <v>82</v>
      </c>
      <c r="B1" s="352"/>
      <c r="C1" s="352"/>
      <c r="D1" s="352"/>
      <c r="E1" s="352"/>
      <c r="F1" s="352"/>
      <c r="G1" s="352"/>
      <c r="H1" s="352"/>
      <c r="I1" s="352"/>
      <c r="J1" s="352"/>
      <c r="K1" s="352"/>
      <c r="L1" s="352"/>
      <c r="M1" s="352"/>
      <c r="N1" s="352"/>
      <c r="O1" s="161"/>
      <c r="P1" s="161"/>
      <c r="Q1" s="161"/>
      <c r="R1" s="161"/>
      <c r="S1" s="161"/>
    </row>
    <row r="2" spans="1:19" ht="12.75" customHeight="1" x14ac:dyDescent="0.3">
      <c r="A2" s="28"/>
      <c r="B2" s="28"/>
      <c r="C2" s="28"/>
      <c r="D2" s="28"/>
      <c r="E2" s="1"/>
      <c r="F2" s="28"/>
      <c r="G2" s="1"/>
      <c r="H2" s="28"/>
      <c r="I2" s="28"/>
      <c r="J2" s="28"/>
      <c r="K2" s="33"/>
      <c r="L2" s="33"/>
      <c r="M2" s="28"/>
      <c r="N2" s="28"/>
      <c r="O2" s="161"/>
      <c r="P2" s="161"/>
      <c r="Q2" s="161"/>
      <c r="R2" s="161"/>
      <c r="S2" s="161"/>
    </row>
    <row r="3" spans="1:19" ht="17.25" customHeight="1" x14ac:dyDescent="0.2">
      <c r="A3" s="191" t="s">
        <v>17</v>
      </c>
      <c r="B3" s="353" t="s">
        <v>117</v>
      </c>
      <c r="C3" s="353"/>
      <c r="D3" s="353"/>
      <c r="E3" s="192"/>
      <c r="F3" s="193"/>
      <c r="G3" s="192"/>
      <c r="H3" s="194"/>
      <c r="I3" s="195"/>
      <c r="J3" s="29"/>
      <c r="K3" s="34"/>
      <c r="L3" s="34"/>
      <c r="M3" s="196"/>
      <c r="N3" s="29"/>
      <c r="O3" s="161"/>
      <c r="P3" s="161"/>
      <c r="Q3" s="161"/>
      <c r="R3" s="161"/>
      <c r="S3" s="161"/>
    </row>
    <row r="4" spans="1:19" ht="17.25" customHeight="1" thickBot="1" x14ac:dyDescent="0.25">
      <c r="A4" s="197" t="s">
        <v>18</v>
      </c>
      <c r="B4" s="354" t="s">
        <v>118</v>
      </c>
      <c r="C4" s="354"/>
      <c r="D4" s="354"/>
      <c r="E4" s="192"/>
      <c r="F4" s="196"/>
      <c r="G4" s="192"/>
      <c r="H4" s="196"/>
      <c r="I4" s="195"/>
      <c r="J4" s="29"/>
      <c r="K4" s="198"/>
      <c r="L4" s="198"/>
      <c r="M4" s="199"/>
      <c r="N4" s="29"/>
      <c r="O4" s="161"/>
      <c r="P4" s="161"/>
      <c r="Q4" s="161"/>
      <c r="R4" s="161"/>
      <c r="S4" s="161"/>
    </row>
    <row r="5" spans="1:19" ht="17.25" customHeight="1" thickBot="1" x14ac:dyDescent="0.25">
      <c r="A5" s="197"/>
      <c r="B5" s="200"/>
      <c r="C5" s="200"/>
      <c r="D5" s="201"/>
      <c r="E5" s="192"/>
      <c r="F5" s="196"/>
      <c r="G5" s="192"/>
      <c r="H5" s="196"/>
      <c r="I5" s="195"/>
      <c r="J5" s="29"/>
      <c r="K5" s="202" t="s">
        <v>19</v>
      </c>
      <c r="L5" s="203"/>
      <c r="M5" s="204"/>
      <c r="N5" s="29"/>
      <c r="O5" s="161"/>
      <c r="P5" s="161"/>
      <c r="Q5" s="161"/>
      <c r="R5" s="161"/>
      <c r="S5" s="161"/>
    </row>
    <row r="6" spans="1:19" s="168" customFormat="1" ht="34.5" customHeight="1" thickBot="1" x14ac:dyDescent="0.25">
      <c r="A6" s="205" t="s">
        <v>0</v>
      </c>
      <c r="B6" s="206" t="s">
        <v>1</v>
      </c>
      <c r="C6" s="206" t="s">
        <v>25</v>
      </c>
      <c r="D6" s="207" t="s">
        <v>2</v>
      </c>
      <c r="E6" s="208"/>
      <c r="F6" s="209" t="s">
        <v>20</v>
      </c>
      <c r="G6" s="208"/>
      <c r="H6" s="209" t="s">
        <v>3</v>
      </c>
      <c r="I6" s="209" t="s">
        <v>21</v>
      </c>
      <c r="J6" s="210"/>
      <c r="K6" s="211" t="s">
        <v>109</v>
      </c>
      <c r="L6" s="211" t="s">
        <v>112</v>
      </c>
      <c r="M6" s="212" t="s">
        <v>110</v>
      </c>
      <c r="N6" s="213" t="s">
        <v>111</v>
      </c>
      <c r="O6" s="165"/>
      <c r="P6" s="165"/>
      <c r="Q6" s="165"/>
      <c r="R6" s="165"/>
      <c r="S6" s="165"/>
    </row>
    <row r="7" spans="1:19" ht="17.25" customHeight="1" thickBot="1" x14ac:dyDescent="0.25">
      <c r="A7" s="214" t="str">
        <f>Global!A7</f>
        <v>GRUPO A (Group A)</v>
      </c>
      <c r="B7" s="215"/>
      <c r="C7" s="216"/>
      <c r="D7" s="215"/>
      <c r="E7" s="217"/>
      <c r="F7" s="215"/>
      <c r="G7" s="217"/>
      <c r="H7" s="215"/>
      <c r="I7" s="218"/>
      <c r="J7" s="77"/>
      <c r="K7" s="219"/>
      <c r="L7" s="219"/>
      <c r="M7" s="220"/>
      <c r="N7" s="221"/>
      <c r="O7" s="161"/>
      <c r="P7" s="161"/>
      <c r="Q7" s="161"/>
      <c r="R7" s="161"/>
      <c r="S7" s="161"/>
    </row>
    <row r="8" spans="1:19" s="158" customFormat="1" ht="30.95" customHeight="1" thickBot="1" x14ac:dyDescent="0.25">
      <c r="A8" s="276">
        <f>Global!A8</f>
        <v>44885</v>
      </c>
      <c r="B8" s="277">
        <f>Global!B8</f>
        <v>0.41666666666666669</v>
      </c>
      <c r="C8" s="278">
        <f>Global!C8</f>
        <v>1</v>
      </c>
      <c r="D8" s="279" t="str">
        <f>Global!D8</f>
        <v>Qatar</v>
      </c>
      <c r="E8" s="280">
        <v>2</v>
      </c>
      <c r="F8" s="281" t="s">
        <v>4</v>
      </c>
      <c r="G8" s="280">
        <v>1</v>
      </c>
      <c r="H8" s="282" t="str">
        <f>Global!H8</f>
        <v>Ecuador</v>
      </c>
      <c r="I8" s="283" t="str">
        <f t="shared" ref="I8:I13" si="0">IF(OR(E8="",G8=""),"",IF(E8&gt;G8,"L",IF(G8&gt;E8,"V","E")))</f>
        <v>L</v>
      </c>
      <c r="J8" s="284"/>
      <c r="K8" s="285">
        <f>IF(Global!E8="","",Global!E8)</f>
        <v>0</v>
      </c>
      <c r="L8" s="285">
        <f>IF(Global!G8="","",Global!G8)</f>
        <v>2</v>
      </c>
      <c r="M8" s="286" t="str">
        <f t="shared" ref="M8:M71" si="1">IF(OR(K8="",L8=""),"",IF(K8&gt;L8,"L",IF(L8&gt;K8,"V","E")))</f>
        <v>V</v>
      </c>
      <c r="N8" s="287">
        <f t="shared" ref="N8:N13" si="2">IF(M8="","",IF(AND(E8=K8,L8=G8),GPOSPuntosPorMarcador,0)+IF(M8=I8,GPOSPuntosPorGanador,0)+IF(E8-G8=K8-L8,GPOSPuntosPorDiferencia,0))</f>
        <v>0</v>
      </c>
      <c r="O8" s="166"/>
      <c r="P8" s="166"/>
      <c r="Q8" s="166"/>
      <c r="R8" s="166"/>
      <c r="S8" s="166"/>
    </row>
    <row r="9" spans="1:19" s="158" customFormat="1" ht="30.95" customHeight="1" thickBot="1" x14ac:dyDescent="0.25">
      <c r="A9" s="276">
        <f>Global!A9</f>
        <v>44886</v>
      </c>
      <c r="B9" s="288">
        <f>Global!B9</f>
        <v>0.41666666666666669</v>
      </c>
      <c r="C9" s="289">
        <f>Global!C9</f>
        <v>2</v>
      </c>
      <c r="D9" s="290" t="str">
        <f>Global!D9</f>
        <v>Senegal</v>
      </c>
      <c r="E9" s="291">
        <v>1</v>
      </c>
      <c r="F9" s="292" t="s">
        <v>4</v>
      </c>
      <c r="G9" s="291">
        <v>1</v>
      </c>
      <c r="H9" s="293" t="str">
        <f>Global!H9</f>
        <v>Holanda (Holland)</v>
      </c>
      <c r="I9" s="283" t="str">
        <f t="shared" si="0"/>
        <v>E</v>
      </c>
      <c r="J9" s="284"/>
      <c r="K9" s="285">
        <f>IF(Global!E9="","",Global!E9)</f>
        <v>0</v>
      </c>
      <c r="L9" s="285">
        <f>IF(Global!G9="","",Global!G9)</f>
        <v>2</v>
      </c>
      <c r="M9" s="294" t="str">
        <f t="shared" si="1"/>
        <v>V</v>
      </c>
      <c r="N9" s="287">
        <f t="shared" si="2"/>
        <v>0</v>
      </c>
      <c r="O9" s="166"/>
      <c r="P9" s="166"/>
      <c r="Q9" s="166"/>
      <c r="R9" s="166"/>
      <c r="S9" s="166"/>
    </row>
    <row r="10" spans="1:19" s="158" customFormat="1" ht="30.95" customHeight="1" thickBot="1" x14ac:dyDescent="0.25">
      <c r="A10" s="276">
        <f>Global!A10</f>
        <v>44890</v>
      </c>
      <c r="B10" s="288">
        <f>Global!B10</f>
        <v>0.29166666666666669</v>
      </c>
      <c r="C10" s="289">
        <f>Global!C10</f>
        <v>17</v>
      </c>
      <c r="D10" s="290" t="str">
        <f>Global!D10</f>
        <v>Qatar</v>
      </c>
      <c r="E10" s="291">
        <v>1</v>
      </c>
      <c r="F10" s="292" t="s">
        <v>4</v>
      </c>
      <c r="G10" s="291">
        <v>1</v>
      </c>
      <c r="H10" s="293" t="str">
        <f>Global!H10</f>
        <v>Senegal</v>
      </c>
      <c r="I10" s="283" t="str">
        <f t="shared" si="0"/>
        <v>E</v>
      </c>
      <c r="J10" s="284"/>
      <c r="K10" s="285">
        <f>IF(Global!E10="","",Global!E10)</f>
        <v>1</v>
      </c>
      <c r="L10" s="285">
        <f>IF(Global!G10="","",Global!G10)</f>
        <v>3</v>
      </c>
      <c r="M10" s="295" t="str">
        <f t="shared" si="1"/>
        <v>V</v>
      </c>
      <c r="N10" s="287">
        <f t="shared" si="2"/>
        <v>0</v>
      </c>
      <c r="O10" s="166"/>
      <c r="P10" s="166"/>
      <c r="Q10" s="166"/>
      <c r="R10" s="166"/>
      <c r="S10" s="166"/>
    </row>
    <row r="11" spans="1:19" s="158" customFormat="1" ht="30.95" customHeight="1" thickBot="1" x14ac:dyDescent="0.25">
      <c r="A11" s="276">
        <f>Global!A11</f>
        <v>44890</v>
      </c>
      <c r="B11" s="288">
        <f>Global!B11</f>
        <v>0.41666666666666669</v>
      </c>
      <c r="C11" s="289">
        <f>Global!C11</f>
        <v>18</v>
      </c>
      <c r="D11" s="290" t="str">
        <f>Global!D11</f>
        <v>Holanda (Holland)</v>
      </c>
      <c r="E11" s="291">
        <v>2</v>
      </c>
      <c r="F11" s="292" t="s">
        <v>4</v>
      </c>
      <c r="G11" s="291">
        <v>0</v>
      </c>
      <c r="H11" s="293" t="str">
        <f>Global!H11</f>
        <v>Ecuador</v>
      </c>
      <c r="I11" s="283" t="str">
        <f t="shared" si="0"/>
        <v>L</v>
      </c>
      <c r="J11" s="284"/>
      <c r="K11" s="285">
        <f>IF(Global!E11="","",Global!E11)</f>
        <v>1</v>
      </c>
      <c r="L11" s="285">
        <f>IF(Global!G11="","",Global!G11)</f>
        <v>1</v>
      </c>
      <c r="M11" s="296" t="str">
        <f t="shared" si="1"/>
        <v>E</v>
      </c>
      <c r="N11" s="287">
        <f t="shared" si="2"/>
        <v>0</v>
      </c>
      <c r="O11" s="166"/>
      <c r="P11" s="166"/>
      <c r="Q11" s="166"/>
      <c r="R11" s="166"/>
      <c r="S11" s="166"/>
    </row>
    <row r="12" spans="1:19" s="158" customFormat="1" ht="30.95" customHeight="1" thickBot="1" x14ac:dyDescent="0.25">
      <c r="A12" s="276">
        <f>Global!A12</f>
        <v>44894</v>
      </c>
      <c r="B12" s="288">
        <f>Global!B12</f>
        <v>0.375</v>
      </c>
      <c r="C12" s="289">
        <f>Global!C12</f>
        <v>33</v>
      </c>
      <c r="D12" s="290" t="str">
        <f>Global!D12</f>
        <v>Holanda (Holland)</v>
      </c>
      <c r="E12" s="291">
        <v>1</v>
      </c>
      <c r="F12" s="292" t="s">
        <v>4</v>
      </c>
      <c r="G12" s="291">
        <v>2</v>
      </c>
      <c r="H12" s="293" t="str">
        <f>Global!H12</f>
        <v>Qatar</v>
      </c>
      <c r="I12" s="283" t="str">
        <f t="shared" si="0"/>
        <v>V</v>
      </c>
      <c r="J12" s="284"/>
      <c r="K12" s="285">
        <f>IF(Global!E12="","",Global!E12)</f>
        <v>2</v>
      </c>
      <c r="L12" s="285">
        <f>IF(Global!G12="","",Global!G12)</f>
        <v>0</v>
      </c>
      <c r="M12" s="296" t="str">
        <f t="shared" si="1"/>
        <v>L</v>
      </c>
      <c r="N12" s="287">
        <f t="shared" si="2"/>
        <v>0</v>
      </c>
      <c r="O12" s="166"/>
      <c r="P12" s="166"/>
      <c r="Q12" s="166"/>
      <c r="R12" s="166"/>
      <c r="S12" s="166"/>
    </row>
    <row r="13" spans="1:19" s="158" customFormat="1" ht="30.95" customHeight="1" thickBot="1" x14ac:dyDescent="0.25">
      <c r="A13" s="276">
        <f>Global!A13</f>
        <v>44894</v>
      </c>
      <c r="B13" s="288">
        <f>Global!B13</f>
        <v>0.375</v>
      </c>
      <c r="C13" s="289">
        <f>Global!C13</f>
        <v>34</v>
      </c>
      <c r="D13" s="290" t="str">
        <f>Global!D13</f>
        <v>Ecuador</v>
      </c>
      <c r="E13" s="291">
        <v>0</v>
      </c>
      <c r="F13" s="292" t="s">
        <v>4</v>
      </c>
      <c r="G13" s="291">
        <v>0</v>
      </c>
      <c r="H13" s="293" t="str">
        <f>Global!H13</f>
        <v>Senegal</v>
      </c>
      <c r="I13" s="283" t="str">
        <f t="shared" si="0"/>
        <v>E</v>
      </c>
      <c r="J13" s="284"/>
      <c r="K13" s="285">
        <f>IF(Global!E13="","",Global!E13)</f>
        <v>1</v>
      </c>
      <c r="L13" s="285">
        <f>IF(Global!G13="","",Global!G13)</f>
        <v>2</v>
      </c>
      <c r="M13" s="296" t="str">
        <f t="shared" si="1"/>
        <v>V</v>
      </c>
      <c r="N13" s="287">
        <f t="shared" si="2"/>
        <v>0</v>
      </c>
      <c r="O13" s="166"/>
      <c r="P13" s="166"/>
      <c r="Q13" s="166"/>
      <c r="R13" s="166"/>
      <c r="S13" s="166"/>
    </row>
    <row r="14" spans="1:19" s="158" customFormat="1" ht="17.25" customHeight="1" thickBot="1" x14ac:dyDescent="0.25">
      <c r="A14" s="297" t="str">
        <f>Global!A14</f>
        <v>GRUPO B (Group B)</v>
      </c>
      <c r="B14" s="298"/>
      <c r="C14" s="299"/>
      <c r="D14" s="298"/>
      <c r="E14" s="300"/>
      <c r="F14" s="298"/>
      <c r="G14" s="300"/>
      <c r="H14" s="298"/>
      <c r="I14" s="301"/>
      <c r="J14" s="117"/>
      <c r="K14" s="302"/>
      <c r="L14" s="302"/>
      <c r="M14" s="303" t="str">
        <f t="shared" si="1"/>
        <v/>
      </c>
      <c r="N14" s="304"/>
      <c r="O14" s="166"/>
      <c r="P14" s="166"/>
      <c r="Q14" s="166"/>
      <c r="R14" s="166"/>
      <c r="S14" s="166"/>
    </row>
    <row r="15" spans="1:19" s="158" customFormat="1" ht="30.95" customHeight="1" thickBot="1" x14ac:dyDescent="0.25">
      <c r="A15" s="276">
        <f>Global!A15</f>
        <v>44886</v>
      </c>
      <c r="B15" s="305">
        <f>Global!B15</f>
        <v>0.29166666666666669</v>
      </c>
      <c r="C15" s="278">
        <f>Global!C15</f>
        <v>3</v>
      </c>
      <c r="D15" s="279" t="str">
        <f>Global!D15</f>
        <v>Inglaterra (England)</v>
      </c>
      <c r="E15" s="280">
        <v>2</v>
      </c>
      <c r="F15" s="281" t="s">
        <v>4</v>
      </c>
      <c r="G15" s="280">
        <v>0</v>
      </c>
      <c r="H15" s="282" t="str">
        <f>Global!H15</f>
        <v>Irán</v>
      </c>
      <c r="I15" s="283" t="str">
        <f t="shared" ref="I15:I20" si="3">IF(OR(E15="",G15=""),"",IF(E15&gt;G15,"L",IF(G15&gt;E15,"V","E")))</f>
        <v>L</v>
      </c>
      <c r="J15" s="284"/>
      <c r="K15" s="285">
        <f>IF(Global!E15="","",Global!E15)</f>
        <v>6</v>
      </c>
      <c r="L15" s="285">
        <f>IF(Global!G15="","",Global!G15)</f>
        <v>2</v>
      </c>
      <c r="M15" s="296" t="str">
        <f t="shared" si="1"/>
        <v>L</v>
      </c>
      <c r="N15" s="287">
        <f t="shared" ref="N15:N20" si="4">IF(M15="","",IF(AND(E15=K15,L15=G15),GPOSPuntosPorMarcador,0)+IF(M15=I15,GPOSPuntosPorGanador,0)+IF(E15-G15=K15-L15,GPOSPuntosPorDiferencia,0))</f>
        <v>1</v>
      </c>
      <c r="O15" s="166"/>
      <c r="P15" s="166"/>
      <c r="Q15" s="166"/>
      <c r="R15" s="166"/>
      <c r="S15" s="166"/>
    </row>
    <row r="16" spans="1:19" s="158" customFormat="1" ht="30.95" customHeight="1" thickBot="1" x14ac:dyDescent="0.25">
      <c r="A16" s="276">
        <f>Global!A16</f>
        <v>44886</v>
      </c>
      <c r="B16" s="306">
        <f>Global!B16</f>
        <v>0.54166666666666663</v>
      </c>
      <c r="C16" s="289">
        <f>Global!C16</f>
        <v>4</v>
      </c>
      <c r="D16" s="290" t="str">
        <f>Global!D16</f>
        <v>Estados Unidos (USA)</v>
      </c>
      <c r="E16" s="291">
        <v>0</v>
      </c>
      <c r="F16" s="292" t="s">
        <v>4</v>
      </c>
      <c r="G16" s="291">
        <v>1</v>
      </c>
      <c r="H16" s="293" t="str">
        <f>Global!H16</f>
        <v>Gales (Wales)</v>
      </c>
      <c r="I16" s="283" t="str">
        <f t="shared" si="3"/>
        <v>V</v>
      </c>
      <c r="J16" s="284"/>
      <c r="K16" s="285">
        <f>IF(Global!E16="","",Global!E16)</f>
        <v>1</v>
      </c>
      <c r="L16" s="285">
        <f>IF(Global!G16="","",Global!G16)</f>
        <v>1</v>
      </c>
      <c r="M16" s="296" t="str">
        <f t="shared" si="1"/>
        <v>E</v>
      </c>
      <c r="N16" s="287">
        <f t="shared" si="4"/>
        <v>0</v>
      </c>
      <c r="O16" s="166"/>
      <c r="P16" s="166"/>
      <c r="Q16" s="166"/>
      <c r="R16" s="166"/>
      <c r="S16" s="166"/>
    </row>
    <row r="17" spans="1:19" s="158" customFormat="1" ht="30.95" customHeight="1" thickBot="1" x14ac:dyDescent="0.25">
      <c r="A17" s="276">
        <f>Global!A17</f>
        <v>44890</v>
      </c>
      <c r="B17" s="306">
        <f>Global!B17</f>
        <v>0.54166666666666663</v>
      </c>
      <c r="C17" s="289">
        <f>Global!C17</f>
        <v>19</v>
      </c>
      <c r="D17" s="290" t="str">
        <f>Global!D17</f>
        <v>Inglaterra (England)</v>
      </c>
      <c r="E17" s="291">
        <v>1</v>
      </c>
      <c r="F17" s="292" t="s">
        <v>4</v>
      </c>
      <c r="G17" s="291">
        <v>0</v>
      </c>
      <c r="H17" s="293" t="str">
        <f>Global!H17</f>
        <v>Estados Unidos (USA)</v>
      </c>
      <c r="I17" s="283" t="str">
        <f t="shared" si="3"/>
        <v>L</v>
      </c>
      <c r="J17" s="284"/>
      <c r="K17" s="285">
        <f>IF(Global!E17="","",Global!E17)</f>
        <v>0</v>
      </c>
      <c r="L17" s="285">
        <f>IF(Global!G17="","",Global!G17)</f>
        <v>0</v>
      </c>
      <c r="M17" s="296" t="str">
        <f t="shared" si="1"/>
        <v>E</v>
      </c>
      <c r="N17" s="287">
        <f t="shared" si="4"/>
        <v>0</v>
      </c>
      <c r="O17" s="166"/>
      <c r="P17" s="166"/>
      <c r="Q17" s="166"/>
      <c r="R17" s="166"/>
      <c r="S17" s="166"/>
    </row>
    <row r="18" spans="1:19" s="158" customFormat="1" ht="30.95" customHeight="1" thickBot="1" x14ac:dyDescent="0.25">
      <c r="A18" s="276">
        <f>Global!A18</f>
        <v>44890</v>
      </c>
      <c r="B18" s="306">
        <f>Global!B18</f>
        <v>0.16666666666666666</v>
      </c>
      <c r="C18" s="289">
        <f>Global!C18</f>
        <v>20</v>
      </c>
      <c r="D18" s="290" t="str">
        <f>Global!D18</f>
        <v>Gales (Wales)</v>
      </c>
      <c r="E18" s="291">
        <v>1</v>
      </c>
      <c r="F18" s="292" t="s">
        <v>4</v>
      </c>
      <c r="G18" s="291">
        <v>0</v>
      </c>
      <c r="H18" s="293" t="str">
        <f>Global!H18</f>
        <v>Irán</v>
      </c>
      <c r="I18" s="283" t="str">
        <f t="shared" si="3"/>
        <v>L</v>
      </c>
      <c r="J18" s="284"/>
      <c r="K18" s="285">
        <f>IF(Global!E18="","",Global!E18)</f>
        <v>0</v>
      </c>
      <c r="L18" s="285">
        <f>IF(Global!G18="","",Global!G18)</f>
        <v>2</v>
      </c>
      <c r="M18" s="296" t="str">
        <f t="shared" si="1"/>
        <v>V</v>
      </c>
      <c r="N18" s="287">
        <f t="shared" si="4"/>
        <v>0</v>
      </c>
      <c r="O18" s="166"/>
      <c r="P18" s="166"/>
      <c r="Q18" s="166"/>
      <c r="R18" s="166"/>
      <c r="S18" s="166"/>
    </row>
    <row r="19" spans="1:19" s="158" customFormat="1" ht="30.95" customHeight="1" thickBot="1" x14ac:dyDescent="0.25">
      <c r="A19" s="276">
        <f>Global!A19</f>
        <v>44894</v>
      </c>
      <c r="B19" s="306">
        <f>Global!B19</f>
        <v>0.54166666666666663</v>
      </c>
      <c r="C19" s="289">
        <f>Global!C19</f>
        <v>35</v>
      </c>
      <c r="D19" s="290" t="str">
        <f>Global!D19</f>
        <v>Gales (Wales)</v>
      </c>
      <c r="E19" s="291">
        <v>0</v>
      </c>
      <c r="F19" s="292" t="s">
        <v>4</v>
      </c>
      <c r="G19" s="291">
        <v>2</v>
      </c>
      <c r="H19" s="293" t="str">
        <f>Global!H19</f>
        <v>Inglaterra (England)</v>
      </c>
      <c r="I19" s="283" t="str">
        <f t="shared" si="3"/>
        <v>V</v>
      </c>
      <c r="J19" s="284"/>
      <c r="K19" s="285">
        <f>IF(Global!E19="","",Global!E19)</f>
        <v>0</v>
      </c>
      <c r="L19" s="285">
        <f>IF(Global!G19="","",Global!G19)</f>
        <v>3</v>
      </c>
      <c r="M19" s="296" t="str">
        <f t="shared" si="1"/>
        <v>V</v>
      </c>
      <c r="N19" s="287">
        <f t="shared" si="4"/>
        <v>1</v>
      </c>
      <c r="O19" s="166"/>
      <c r="P19" s="166"/>
      <c r="Q19" s="166"/>
      <c r="R19" s="166"/>
      <c r="S19" s="166"/>
    </row>
    <row r="20" spans="1:19" s="158" customFormat="1" ht="30.95" customHeight="1" thickBot="1" x14ac:dyDescent="0.25">
      <c r="A20" s="276">
        <f>Global!A20</f>
        <v>44894</v>
      </c>
      <c r="B20" s="306">
        <f>Global!B20</f>
        <v>0.54166666666666663</v>
      </c>
      <c r="C20" s="289">
        <f>Global!C20</f>
        <v>36</v>
      </c>
      <c r="D20" s="290" t="str">
        <f>Global!D20</f>
        <v>Irán</v>
      </c>
      <c r="E20" s="291">
        <v>0</v>
      </c>
      <c r="F20" s="292" t="s">
        <v>4</v>
      </c>
      <c r="G20" s="291">
        <v>2</v>
      </c>
      <c r="H20" s="293" t="str">
        <f>Global!H20</f>
        <v>Estados Unidos (USA)</v>
      </c>
      <c r="I20" s="283" t="str">
        <f t="shared" si="3"/>
        <v>V</v>
      </c>
      <c r="J20" s="284"/>
      <c r="K20" s="285">
        <f>IF(Global!E20="","",Global!E20)</f>
        <v>0</v>
      </c>
      <c r="L20" s="285">
        <f>IF(Global!G20="","",Global!G20)</f>
        <v>1</v>
      </c>
      <c r="M20" s="296" t="str">
        <f t="shared" si="1"/>
        <v>V</v>
      </c>
      <c r="N20" s="287">
        <f t="shared" si="4"/>
        <v>1</v>
      </c>
      <c r="O20" s="166"/>
      <c r="P20" s="166"/>
      <c r="Q20" s="166"/>
      <c r="R20" s="166"/>
      <c r="S20" s="166"/>
    </row>
    <row r="21" spans="1:19" s="158" customFormat="1" ht="17.25" customHeight="1" thickBot="1" x14ac:dyDescent="0.25">
      <c r="A21" s="297" t="str">
        <f>Global!A21</f>
        <v>GRUPO C (Group C)</v>
      </c>
      <c r="B21" s="298"/>
      <c r="C21" s="299"/>
      <c r="D21" s="298"/>
      <c r="E21" s="300"/>
      <c r="F21" s="298"/>
      <c r="G21" s="300"/>
      <c r="H21" s="298"/>
      <c r="I21" s="301"/>
      <c r="J21" s="117"/>
      <c r="K21" s="302"/>
      <c r="L21" s="302"/>
      <c r="M21" s="303" t="str">
        <f t="shared" si="1"/>
        <v/>
      </c>
      <c r="N21" s="304"/>
      <c r="O21" s="166"/>
      <c r="P21" s="166"/>
      <c r="Q21" s="166"/>
      <c r="R21" s="166"/>
      <c r="S21" s="166"/>
    </row>
    <row r="22" spans="1:19" s="158" customFormat="1" ht="30.95" customHeight="1" thickBot="1" x14ac:dyDescent="0.25">
      <c r="A22" s="276">
        <f>Global!A22</f>
        <v>44887</v>
      </c>
      <c r="B22" s="305">
        <f>Global!B22</f>
        <v>0.16666666666666666</v>
      </c>
      <c r="C22" s="278">
        <f>Global!C22</f>
        <v>5</v>
      </c>
      <c r="D22" s="279" t="str">
        <f>Global!D22</f>
        <v>Argentina</v>
      </c>
      <c r="E22" s="280">
        <v>2</v>
      </c>
      <c r="F22" s="281" t="s">
        <v>4</v>
      </c>
      <c r="G22" s="280">
        <v>0</v>
      </c>
      <c r="H22" s="282" t="str">
        <f>Global!H22</f>
        <v>A. Saudita (Saudi A.)</v>
      </c>
      <c r="I22" s="283" t="str">
        <f t="shared" ref="I22:I27" si="5">IF(OR(E22="",G22=""),"",IF(E22&gt;G22,"L",IF(G22&gt;E22,"V","E")))</f>
        <v>L</v>
      </c>
      <c r="J22" s="284"/>
      <c r="K22" s="285">
        <f>IF(Global!E22="","",Global!E22)</f>
        <v>1</v>
      </c>
      <c r="L22" s="285">
        <f>IF(Global!G22="","",Global!G22)</f>
        <v>2</v>
      </c>
      <c r="M22" s="296" t="str">
        <f t="shared" si="1"/>
        <v>V</v>
      </c>
      <c r="N22" s="287">
        <f t="shared" ref="N22:N27" si="6">IF(M22="","",IF(AND(E22=K22,L22=G22),GPOSPuntosPorMarcador,0)+IF(M22=I22,GPOSPuntosPorGanador,0)+IF(E22-G22=K22-L22,GPOSPuntosPorDiferencia,0))</f>
        <v>0</v>
      </c>
      <c r="O22" s="166"/>
      <c r="P22" s="166"/>
      <c r="Q22" s="166"/>
      <c r="R22" s="166"/>
      <c r="S22" s="166"/>
    </row>
    <row r="23" spans="1:19" s="158" customFormat="1" ht="30.95" customHeight="1" thickBot="1" x14ac:dyDescent="0.25">
      <c r="A23" s="276">
        <f>Global!A23</f>
        <v>44887</v>
      </c>
      <c r="B23" s="306">
        <f>Global!B23</f>
        <v>0.41666666666666669</v>
      </c>
      <c r="C23" s="289">
        <f>Global!C23</f>
        <v>6</v>
      </c>
      <c r="D23" s="290" t="str">
        <f>Global!D23</f>
        <v>México</v>
      </c>
      <c r="E23" s="291">
        <v>1</v>
      </c>
      <c r="F23" s="292" t="s">
        <v>4</v>
      </c>
      <c r="G23" s="291">
        <v>0</v>
      </c>
      <c r="H23" s="293" t="str">
        <f>Global!H23</f>
        <v>Polonia (Poland)</v>
      </c>
      <c r="I23" s="283" t="str">
        <f t="shared" si="5"/>
        <v>L</v>
      </c>
      <c r="J23" s="284"/>
      <c r="K23" s="285">
        <f>IF(Global!E23="","",Global!E23)</f>
        <v>0</v>
      </c>
      <c r="L23" s="285">
        <f>IF(Global!G23="","",Global!G23)</f>
        <v>0</v>
      </c>
      <c r="M23" s="296" t="str">
        <f t="shared" si="1"/>
        <v>E</v>
      </c>
      <c r="N23" s="287">
        <f t="shared" si="6"/>
        <v>0</v>
      </c>
      <c r="O23" s="166"/>
      <c r="P23" s="166"/>
      <c r="Q23" s="166"/>
      <c r="R23" s="166"/>
      <c r="S23" s="166"/>
    </row>
    <row r="24" spans="1:19" s="158" customFormat="1" ht="30.95" customHeight="1" thickBot="1" x14ac:dyDescent="0.25">
      <c r="A24" s="276">
        <f>Global!A24</f>
        <v>44891</v>
      </c>
      <c r="B24" s="306">
        <f>Global!B24</f>
        <v>0.54166666666666663</v>
      </c>
      <c r="C24" s="289">
        <f>Global!C24</f>
        <v>22</v>
      </c>
      <c r="D24" s="290" t="str">
        <f>Global!D24</f>
        <v>Argentina</v>
      </c>
      <c r="E24" s="291">
        <v>2</v>
      </c>
      <c r="F24" s="292" t="s">
        <v>4</v>
      </c>
      <c r="G24" s="291">
        <v>0</v>
      </c>
      <c r="H24" s="293" t="str">
        <f>Global!H24</f>
        <v>México</v>
      </c>
      <c r="I24" s="283" t="str">
        <f t="shared" si="5"/>
        <v>L</v>
      </c>
      <c r="J24" s="284"/>
      <c r="K24" s="285">
        <f>IF(Global!E24="","",Global!E24)</f>
        <v>2</v>
      </c>
      <c r="L24" s="285">
        <f>IF(Global!G24="","",Global!G24)</f>
        <v>0</v>
      </c>
      <c r="M24" s="296" t="str">
        <f t="shared" si="1"/>
        <v>L</v>
      </c>
      <c r="N24" s="287">
        <f t="shared" si="6"/>
        <v>3</v>
      </c>
      <c r="O24" s="166"/>
      <c r="P24" s="166"/>
      <c r="Q24" s="166"/>
      <c r="R24" s="166"/>
      <c r="S24" s="166"/>
    </row>
    <row r="25" spans="1:19" s="158" customFormat="1" ht="30.95" customHeight="1" thickBot="1" x14ac:dyDescent="0.25">
      <c r="A25" s="276">
        <f>Global!A25</f>
        <v>44891</v>
      </c>
      <c r="B25" s="306">
        <f>Global!B25</f>
        <v>0.29166666666666669</v>
      </c>
      <c r="C25" s="289">
        <f>Global!C25</f>
        <v>23</v>
      </c>
      <c r="D25" s="290" t="str">
        <f>Global!D25</f>
        <v>Polonia (Poland)</v>
      </c>
      <c r="E25" s="291">
        <v>3</v>
      </c>
      <c r="F25" s="292" t="s">
        <v>4</v>
      </c>
      <c r="G25" s="291">
        <v>0</v>
      </c>
      <c r="H25" s="293" t="str">
        <f>Global!H25</f>
        <v>A. Saudita (Saudi A.)</v>
      </c>
      <c r="I25" s="283" t="str">
        <f t="shared" si="5"/>
        <v>L</v>
      </c>
      <c r="J25" s="284"/>
      <c r="K25" s="285">
        <f>IF(Global!E25="","",Global!E25)</f>
        <v>2</v>
      </c>
      <c r="L25" s="285">
        <f>IF(Global!G25="","",Global!G25)</f>
        <v>0</v>
      </c>
      <c r="M25" s="296" t="str">
        <f t="shared" si="1"/>
        <v>L</v>
      </c>
      <c r="N25" s="287">
        <f t="shared" si="6"/>
        <v>1</v>
      </c>
      <c r="O25" s="166"/>
      <c r="P25" s="166"/>
      <c r="Q25" s="166"/>
      <c r="R25" s="166"/>
      <c r="S25" s="166"/>
    </row>
    <row r="26" spans="1:19" s="158" customFormat="1" ht="30.95" customHeight="1" thickBot="1" x14ac:dyDescent="0.25">
      <c r="A26" s="276">
        <f>Global!A26</f>
        <v>44895</v>
      </c>
      <c r="B26" s="306">
        <f>Global!B26</f>
        <v>0.54166666666666663</v>
      </c>
      <c r="C26" s="289">
        <f>Global!C26</f>
        <v>37</v>
      </c>
      <c r="D26" s="290" t="str">
        <f>Global!D26</f>
        <v>Polonia (Poland)</v>
      </c>
      <c r="E26" s="291">
        <v>1</v>
      </c>
      <c r="F26" s="292" t="s">
        <v>4</v>
      </c>
      <c r="G26" s="291">
        <v>3</v>
      </c>
      <c r="H26" s="293" t="str">
        <f>Global!H26</f>
        <v>Argentina</v>
      </c>
      <c r="I26" s="283" t="str">
        <f t="shared" si="5"/>
        <v>V</v>
      </c>
      <c r="J26" s="284"/>
      <c r="K26" s="285">
        <f>IF(Global!E26="","",Global!E26)</f>
        <v>0</v>
      </c>
      <c r="L26" s="285">
        <f>IF(Global!G26="","",Global!G26)</f>
        <v>2</v>
      </c>
      <c r="M26" s="296" t="str">
        <f t="shared" si="1"/>
        <v>V</v>
      </c>
      <c r="N26" s="287">
        <f t="shared" si="6"/>
        <v>2</v>
      </c>
      <c r="O26" s="166"/>
      <c r="P26" s="166"/>
      <c r="Q26" s="166"/>
      <c r="R26" s="166"/>
      <c r="S26" s="166"/>
    </row>
    <row r="27" spans="1:19" s="158" customFormat="1" ht="30.95" customHeight="1" thickBot="1" x14ac:dyDescent="0.25">
      <c r="A27" s="276">
        <f>Global!A27</f>
        <v>44895</v>
      </c>
      <c r="B27" s="306">
        <f>Global!B27</f>
        <v>0.54166666666666663</v>
      </c>
      <c r="C27" s="289">
        <f>Global!C27</f>
        <v>38</v>
      </c>
      <c r="D27" s="290" t="str">
        <f>Global!D27</f>
        <v>A. Saudita (Saudi A.)</v>
      </c>
      <c r="E27" s="291">
        <v>1</v>
      </c>
      <c r="F27" s="292" t="s">
        <v>4</v>
      </c>
      <c r="G27" s="291">
        <v>2</v>
      </c>
      <c r="H27" s="293" t="str">
        <f>Global!H27</f>
        <v>México</v>
      </c>
      <c r="I27" s="283" t="str">
        <f t="shared" si="5"/>
        <v>V</v>
      </c>
      <c r="J27" s="284"/>
      <c r="K27" s="285">
        <f>IF(Global!E27="","",Global!E27)</f>
        <v>1</v>
      </c>
      <c r="L27" s="285">
        <f>IF(Global!G27="","",Global!G27)</f>
        <v>2</v>
      </c>
      <c r="M27" s="296" t="str">
        <f t="shared" si="1"/>
        <v>V</v>
      </c>
      <c r="N27" s="287">
        <f t="shared" si="6"/>
        <v>3</v>
      </c>
      <c r="O27" s="166"/>
      <c r="P27" s="166"/>
      <c r="Q27" s="166"/>
      <c r="R27" s="166"/>
      <c r="S27" s="166"/>
    </row>
    <row r="28" spans="1:19" s="158" customFormat="1" ht="17.25" customHeight="1" thickBot="1" x14ac:dyDescent="0.25">
      <c r="A28" s="297" t="str">
        <f>Global!A28</f>
        <v>GRUPO D (Group D )</v>
      </c>
      <c r="B28" s="298"/>
      <c r="C28" s="299"/>
      <c r="D28" s="298"/>
      <c r="E28" s="300"/>
      <c r="F28" s="298"/>
      <c r="G28" s="300"/>
      <c r="H28" s="298"/>
      <c r="I28" s="301"/>
      <c r="J28" s="117"/>
      <c r="K28" s="302"/>
      <c r="L28" s="302"/>
      <c r="M28" s="303" t="str">
        <f t="shared" si="1"/>
        <v/>
      </c>
      <c r="N28" s="304"/>
      <c r="O28" s="166"/>
      <c r="P28" s="166"/>
      <c r="Q28" s="166"/>
      <c r="R28" s="166"/>
      <c r="S28" s="166"/>
    </row>
    <row r="29" spans="1:19" s="158" customFormat="1" ht="30.95" customHeight="1" thickBot="1" x14ac:dyDescent="0.25">
      <c r="A29" s="276">
        <f>Global!A29</f>
        <v>44887</v>
      </c>
      <c r="B29" s="305">
        <f>Global!B29</f>
        <v>0.54166666666666663</v>
      </c>
      <c r="C29" s="278">
        <f>Global!C29</f>
        <v>7</v>
      </c>
      <c r="D29" s="279" t="str">
        <f>Global!D29</f>
        <v>Francia (France)</v>
      </c>
      <c r="E29" s="280">
        <v>3</v>
      </c>
      <c r="F29" s="281" t="s">
        <v>4</v>
      </c>
      <c r="G29" s="280">
        <v>0</v>
      </c>
      <c r="H29" s="282" t="str">
        <f>Global!H29</f>
        <v>Australia</v>
      </c>
      <c r="I29" s="283" t="str">
        <f t="shared" ref="I29:I34" si="7">IF(OR(E29="",G29=""),"",IF(E29&gt;G29,"L",IF(G29&gt;E29,"V","E")))</f>
        <v>L</v>
      </c>
      <c r="J29" s="284"/>
      <c r="K29" s="285">
        <f>IF(Global!E29="","",Global!E29)</f>
        <v>4</v>
      </c>
      <c r="L29" s="285">
        <f>IF(Global!G29="","",Global!G29)</f>
        <v>1</v>
      </c>
      <c r="M29" s="296" t="str">
        <f t="shared" si="1"/>
        <v>L</v>
      </c>
      <c r="N29" s="287">
        <f t="shared" ref="N29:N34" si="8">IF(M29="","",IF(AND(E29=K29,L29=G29),GPOSPuntosPorMarcador,0)+IF(M29=I29,GPOSPuntosPorGanador,0)+IF(E29-G29=K29-L29,GPOSPuntosPorDiferencia,0))</f>
        <v>2</v>
      </c>
      <c r="O29" s="166"/>
      <c r="P29" s="166"/>
      <c r="Q29" s="166"/>
      <c r="R29" s="166"/>
      <c r="S29" s="166"/>
    </row>
    <row r="30" spans="1:19" s="158" customFormat="1" ht="30.95" customHeight="1" thickBot="1" x14ac:dyDescent="0.25">
      <c r="A30" s="276">
        <f>Global!A30</f>
        <v>44887</v>
      </c>
      <c r="B30" s="306">
        <f>Global!B30</f>
        <v>0.29166666666666669</v>
      </c>
      <c r="C30" s="289">
        <f>Global!C30</f>
        <v>8</v>
      </c>
      <c r="D30" s="290" t="str">
        <f>Global!D30</f>
        <v>Dinamarca (Denmark)</v>
      </c>
      <c r="E30" s="291">
        <v>1</v>
      </c>
      <c r="F30" s="292" t="s">
        <v>4</v>
      </c>
      <c r="G30" s="291">
        <v>0</v>
      </c>
      <c r="H30" s="293" t="str">
        <f>Global!H30</f>
        <v>Túnez (Tunisia)</v>
      </c>
      <c r="I30" s="283" t="str">
        <f t="shared" si="7"/>
        <v>L</v>
      </c>
      <c r="J30" s="284"/>
      <c r="K30" s="285">
        <f>IF(Global!E30="","",Global!E30)</f>
        <v>0</v>
      </c>
      <c r="L30" s="285">
        <f>IF(Global!G30="","",Global!G30)</f>
        <v>0</v>
      </c>
      <c r="M30" s="296" t="str">
        <f t="shared" si="1"/>
        <v>E</v>
      </c>
      <c r="N30" s="287">
        <f t="shared" si="8"/>
        <v>0</v>
      </c>
      <c r="O30" s="166"/>
      <c r="P30" s="166"/>
      <c r="Q30" s="166"/>
      <c r="R30" s="166"/>
      <c r="S30" s="166"/>
    </row>
    <row r="31" spans="1:19" s="158" customFormat="1" ht="30.95" customHeight="1" thickBot="1" x14ac:dyDescent="0.25">
      <c r="A31" s="276">
        <f>Global!A31</f>
        <v>44891</v>
      </c>
      <c r="B31" s="306">
        <f>Global!B31</f>
        <v>0.41666666666666669</v>
      </c>
      <c r="C31" s="289">
        <f>Global!C31</f>
        <v>21</v>
      </c>
      <c r="D31" s="290" t="str">
        <f>Global!D31</f>
        <v>Francia (France)</v>
      </c>
      <c r="E31" s="291">
        <v>3</v>
      </c>
      <c r="F31" s="292" t="s">
        <v>4</v>
      </c>
      <c r="G31" s="291">
        <v>1</v>
      </c>
      <c r="H31" s="293" t="str">
        <f>Global!H31</f>
        <v>Dinamarca (Denmark)</v>
      </c>
      <c r="I31" s="283" t="str">
        <f t="shared" si="7"/>
        <v>L</v>
      </c>
      <c r="J31" s="284"/>
      <c r="K31" s="285">
        <f>IF(Global!E31="","",Global!E31)</f>
        <v>2</v>
      </c>
      <c r="L31" s="285">
        <f>IF(Global!G31="","",Global!G31)</f>
        <v>1</v>
      </c>
      <c r="M31" s="296" t="str">
        <f t="shared" si="1"/>
        <v>L</v>
      </c>
      <c r="N31" s="287">
        <f t="shared" si="8"/>
        <v>1</v>
      </c>
      <c r="O31" s="166"/>
      <c r="P31" s="166"/>
      <c r="Q31" s="166"/>
      <c r="R31" s="166"/>
      <c r="S31" s="166"/>
    </row>
    <row r="32" spans="1:19" s="158" customFormat="1" ht="30.95" customHeight="1" thickBot="1" x14ac:dyDescent="0.25">
      <c r="A32" s="276">
        <f>Global!A32</f>
        <v>44891</v>
      </c>
      <c r="B32" s="306">
        <f>Global!B32</f>
        <v>0.16666666666666666</v>
      </c>
      <c r="C32" s="289">
        <f>Global!C32</f>
        <v>24</v>
      </c>
      <c r="D32" s="290" t="str">
        <f>Global!D32</f>
        <v>Túnez (Tunisia)</v>
      </c>
      <c r="E32" s="291">
        <v>0</v>
      </c>
      <c r="F32" s="292" t="s">
        <v>4</v>
      </c>
      <c r="G32" s="291">
        <v>0</v>
      </c>
      <c r="H32" s="293" t="str">
        <f>Global!H32</f>
        <v>Australia</v>
      </c>
      <c r="I32" s="283" t="str">
        <f t="shared" si="7"/>
        <v>E</v>
      </c>
      <c r="J32" s="284"/>
      <c r="K32" s="285">
        <f>IF(Global!E32="","",Global!E32)</f>
        <v>0</v>
      </c>
      <c r="L32" s="285">
        <f>IF(Global!G32="","",Global!G32)</f>
        <v>1</v>
      </c>
      <c r="M32" s="296" t="str">
        <f t="shared" si="1"/>
        <v>V</v>
      </c>
      <c r="N32" s="287">
        <f t="shared" si="8"/>
        <v>0</v>
      </c>
      <c r="O32" s="166"/>
      <c r="P32" s="166"/>
      <c r="Q32" s="166"/>
      <c r="R32" s="166"/>
      <c r="S32" s="166"/>
    </row>
    <row r="33" spans="1:19" s="158" customFormat="1" ht="30.95" customHeight="1" thickBot="1" x14ac:dyDescent="0.25">
      <c r="A33" s="276">
        <f>Global!A33</f>
        <v>44895</v>
      </c>
      <c r="B33" s="306">
        <f>Global!B33</f>
        <v>0.375</v>
      </c>
      <c r="C33" s="289">
        <f>Global!C33</f>
        <v>39</v>
      </c>
      <c r="D33" s="290" t="str">
        <f>Global!D33</f>
        <v>Túnez (Tunisia)</v>
      </c>
      <c r="E33" s="291">
        <v>1</v>
      </c>
      <c r="F33" s="292" t="s">
        <v>4</v>
      </c>
      <c r="G33" s="291">
        <v>3</v>
      </c>
      <c r="H33" s="293" t="str">
        <f>Global!H33</f>
        <v>Francia (France)</v>
      </c>
      <c r="I33" s="283" t="str">
        <f t="shared" si="7"/>
        <v>V</v>
      </c>
      <c r="J33" s="284"/>
      <c r="K33" s="285">
        <f>IF(Global!E33="","",Global!E33)</f>
        <v>1</v>
      </c>
      <c r="L33" s="285">
        <f>IF(Global!G33="","",Global!G33)</f>
        <v>0</v>
      </c>
      <c r="M33" s="296" t="str">
        <f t="shared" si="1"/>
        <v>L</v>
      </c>
      <c r="N33" s="287">
        <f t="shared" si="8"/>
        <v>0</v>
      </c>
      <c r="O33" s="166"/>
      <c r="P33" s="166"/>
      <c r="Q33" s="166"/>
      <c r="R33" s="166"/>
      <c r="S33" s="166"/>
    </row>
    <row r="34" spans="1:19" s="158" customFormat="1" ht="30.95" customHeight="1" thickBot="1" x14ac:dyDescent="0.25">
      <c r="A34" s="276">
        <f>Global!A34</f>
        <v>44895</v>
      </c>
      <c r="B34" s="306">
        <f>Global!B34</f>
        <v>0.375</v>
      </c>
      <c r="C34" s="289">
        <f>Global!C34</f>
        <v>40</v>
      </c>
      <c r="D34" s="290" t="str">
        <f>Global!D34</f>
        <v>Australia</v>
      </c>
      <c r="E34" s="291">
        <v>0</v>
      </c>
      <c r="F34" s="292" t="s">
        <v>4</v>
      </c>
      <c r="G34" s="291">
        <v>2</v>
      </c>
      <c r="H34" s="293" t="str">
        <f>Global!H34</f>
        <v>Dinamarca (Denmark)</v>
      </c>
      <c r="I34" s="283" t="str">
        <f t="shared" si="7"/>
        <v>V</v>
      </c>
      <c r="J34" s="284"/>
      <c r="K34" s="285">
        <f>IF(Global!E34="","",Global!E34)</f>
        <v>1</v>
      </c>
      <c r="L34" s="285">
        <f>IF(Global!G34="","",Global!G34)</f>
        <v>0</v>
      </c>
      <c r="M34" s="296" t="str">
        <f t="shared" si="1"/>
        <v>L</v>
      </c>
      <c r="N34" s="287">
        <f t="shared" si="8"/>
        <v>0</v>
      </c>
      <c r="O34" s="166"/>
      <c r="P34" s="166"/>
      <c r="Q34" s="166"/>
      <c r="R34" s="166"/>
      <c r="S34" s="166"/>
    </row>
    <row r="35" spans="1:19" s="158" customFormat="1" ht="17.25" customHeight="1" thickBot="1" x14ac:dyDescent="0.25">
      <c r="A35" s="297" t="str">
        <f>Global!A35</f>
        <v>Grupo E  (Group  E)</v>
      </c>
      <c r="B35" s="298"/>
      <c r="C35" s="299"/>
      <c r="D35" s="298"/>
      <c r="E35" s="300"/>
      <c r="F35" s="298"/>
      <c r="G35" s="300"/>
      <c r="H35" s="298"/>
      <c r="I35" s="301"/>
      <c r="J35" s="117"/>
      <c r="K35" s="302"/>
      <c r="L35" s="302"/>
      <c r="M35" s="303" t="str">
        <f t="shared" si="1"/>
        <v/>
      </c>
      <c r="N35" s="304"/>
      <c r="O35" s="166"/>
      <c r="P35" s="166"/>
      <c r="Q35" s="166"/>
      <c r="R35" s="166"/>
      <c r="S35" s="166"/>
    </row>
    <row r="36" spans="1:19" s="158" customFormat="1" ht="30.95" customHeight="1" thickBot="1" x14ac:dyDescent="0.25">
      <c r="A36" s="276">
        <f>Global!A36</f>
        <v>44888</v>
      </c>
      <c r="B36" s="305">
        <f>Global!B36</f>
        <v>0.41666666666666669</v>
      </c>
      <c r="C36" s="278">
        <f>Global!C36</f>
        <v>9</v>
      </c>
      <c r="D36" s="279" t="str">
        <f>Global!D36</f>
        <v>España (Spain)</v>
      </c>
      <c r="E36" s="280">
        <v>2</v>
      </c>
      <c r="F36" s="281" t="s">
        <v>4</v>
      </c>
      <c r="G36" s="280">
        <v>1</v>
      </c>
      <c r="H36" s="282" t="str">
        <f>Global!H36</f>
        <v>Costa Rica</v>
      </c>
      <c r="I36" s="283" t="str">
        <f t="shared" ref="I36:I41" si="9">IF(OR(E36="",G36=""),"",IF(E36&gt;G36,"L",IF(G36&gt;E36,"V","E")))</f>
        <v>L</v>
      </c>
      <c r="J36" s="284"/>
      <c r="K36" s="285">
        <f>IF(Global!E36="","",Global!E36)</f>
        <v>7</v>
      </c>
      <c r="L36" s="285">
        <f>IF(Global!G36="","",Global!G36)</f>
        <v>0</v>
      </c>
      <c r="M36" s="296" t="str">
        <f t="shared" si="1"/>
        <v>L</v>
      </c>
      <c r="N36" s="287">
        <f t="shared" ref="N36:N41" si="10">IF(M36="","",IF(AND(E36=K36,L36=G36),GPOSPuntosPorMarcador,0)+IF(M36=I36,GPOSPuntosPorGanador,0)+IF(E36-G36=K36-L36,GPOSPuntosPorDiferencia,0))</f>
        <v>1</v>
      </c>
      <c r="O36" s="166"/>
      <c r="P36" s="166"/>
      <c r="Q36" s="166"/>
      <c r="R36" s="166"/>
      <c r="S36" s="166"/>
    </row>
    <row r="37" spans="1:19" s="158" customFormat="1" ht="30.95" customHeight="1" thickBot="1" x14ac:dyDescent="0.25">
      <c r="A37" s="276">
        <f>Global!A37</f>
        <v>44888</v>
      </c>
      <c r="B37" s="306">
        <f>Global!B37</f>
        <v>0.29166666666666669</v>
      </c>
      <c r="C37" s="289">
        <f>Global!C37</f>
        <v>10</v>
      </c>
      <c r="D37" s="290" t="str">
        <f>Global!D37</f>
        <v>Alemania (Germany)</v>
      </c>
      <c r="E37" s="291">
        <v>3</v>
      </c>
      <c r="F37" s="292" t="s">
        <v>4</v>
      </c>
      <c r="G37" s="291">
        <v>3</v>
      </c>
      <c r="H37" s="293" t="str">
        <f>Global!H37</f>
        <v>Japón (Japan)</v>
      </c>
      <c r="I37" s="283" t="str">
        <f t="shared" si="9"/>
        <v>E</v>
      </c>
      <c r="J37" s="284"/>
      <c r="K37" s="285">
        <f>IF(Global!E37="","",Global!E37)</f>
        <v>1</v>
      </c>
      <c r="L37" s="285">
        <f>IF(Global!G37="","",Global!G37)</f>
        <v>2</v>
      </c>
      <c r="M37" s="296" t="str">
        <f t="shared" si="1"/>
        <v>V</v>
      </c>
      <c r="N37" s="287">
        <f t="shared" si="10"/>
        <v>0</v>
      </c>
      <c r="O37" s="166"/>
      <c r="P37" s="166"/>
      <c r="Q37" s="166"/>
      <c r="R37" s="166"/>
      <c r="S37" s="166"/>
    </row>
    <row r="38" spans="1:19" s="158" customFormat="1" ht="30.95" customHeight="1" thickBot="1" x14ac:dyDescent="0.25">
      <c r="A38" s="276">
        <f>Global!A38</f>
        <v>44892</v>
      </c>
      <c r="B38" s="306">
        <f>Global!B38</f>
        <v>0.54166666666666663</v>
      </c>
      <c r="C38" s="289">
        <f>Global!C38</f>
        <v>25</v>
      </c>
      <c r="D38" s="290" t="str">
        <f>Global!D38</f>
        <v>España (Spain)</v>
      </c>
      <c r="E38" s="291">
        <v>2</v>
      </c>
      <c r="F38" s="292" t="s">
        <v>4</v>
      </c>
      <c r="G38" s="291">
        <v>1</v>
      </c>
      <c r="H38" s="293" t="str">
        <f>Global!H38</f>
        <v>Alemania (Germany)</v>
      </c>
      <c r="I38" s="283" t="str">
        <f t="shared" si="9"/>
        <v>L</v>
      </c>
      <c r="J38" s="284"/>
      <c r="K38" s="285">
        <f>IF(Global!E38="","",Global!E38)</f>
        <v>1</v>
      </c>
      <c r="L38" s="285">
        <f>IF(Global!G38="","",Global!G38)</f>
        <v>1</v>
      </c>
      <c r="M38" s="296" t="str">
        <f t="shared" si="1"/>
        <v>E</v>
      </c>
      <c r="N38" s="287">
        <f t="shared" si="10"/>
        <v>0</v>
      </c>
      <c r="O38" s="166"/>
      <c r="P38" s="166"/>
      <c r="Q38" s="166"/>
      <c r="R38" s="166"/>
      <c r="S38" s="166"/>
    </row>
    <row r="39" spans="1:19" s="158" customFormat="1" ht="30.95" customHeight="1" thickBot="1" x14ac:dyDescent="0.25">
      <c r="A39" s="276">
        <f>Global!A39</f>
        <v>44892</v>
      </c>
      <c r="B39" s="306">
        <f>Global!B39</f>
        <v>0.16666666666666666</v>
      </c>
      <c r="C39" s="289">
        <f>Global!C39</f>
        <v>26</v>
      </c>
      <c r="D39" s="290" t="str">
        <f>Global!D39</f>
        <v>Japón (Japan)</v>
      </c>
      <c r="E39" s="280">
        <v>2</v>
      </c>
      <c r="F39" s="292" t="s">
        <v>4</v>
      </c>
      <c r="G39" s="280">
        <v>0</v>
      </c>
      <c r="H39" s="293" t="str">
        <f>Global!H39</f>
        <v>Costa Rica</v>
      </c>
      <c r="I39" s="283" t="str">
        <f t="shared" si="9"/>
        <v>L</v>
      </c>
      <c r="J39" s="284"/>
      <c r="K39" s="285">
        <f>IF(Global!E39="","",Global!E39)</f>
        <v>0</v>
      </c>
      <c r="L39" s="285">
        <f>IF(Global!G39="","",Global!G39)</f>
        <v>1</v>
      </c>
      <c r="M39" s="296" t="str">
        <f t="shared" si="1"/>
        <v>V</v>
      </c>
      <c r="N39" s="287">
        <f t="shared" si="10"/>
        <v>0</v>
      </c>
      <c r="O39" s="166"/>
      <c r="P39" s="166"/>
      <c r="Q39" s="166"/>
      <c r="R39" s="166"/>
      <c r="S39" s="166"/>
    </row>
    <row r="40" spans="1:19" s="158" customFormat="1" ht="30.95" customHeight="1" thickBot="1" x14ac:dyDescent="0.25">
      <c r="A40" s="276">
        <f>Global!A40</f>
        <v>44896</v>
      </c>
      <c r="B40" s="306">
        <f>Global!B40</f>
        <v>0.54166666666666663</v>
      </c>
      <c r="C40" s="289">
        <f>Global!C40</f>
        <v>43</v>
      </c>
      <c r="D40" s="290" t="str">
        <f>Global!D40</f>
        <v>Japón (Japan)</v>
      </c>
      <c r="E40" s="307">
        <v>1</v>
      </c>
      <c r="F40" s="292" t="s">
        <v>4</v>
      </c>
      <c r="G40" s="307">
        <v>3</v>
      </c>
      <c r="H40" s="293" t="str">
        <f>Global!H40</f>
        <v>España (Spain)</v>
      </c>
      <c r="I40" s="283" t="str">
        <f t="shared" si="9"/>
        <v>V</v>
      </c>
      <c r="J40" s="284"/>
      <c r="K40" s="285">
        <f>IF(Global!E40="","",Global!E40)</f>
        <v>2</v>
      </c>
      <c r="L40" s="285">
        <f>IF(Global!G40="","",Global!G40)</f>
        <v>1</v>
      </c>
      <c r="M40" s="296" t="str">
        <f t="shared" si="1"/>
        <v>L</v>
      </c>
      <c r="N40" s="287">
        <f t="shared" si="10"/>
        <v>0</v>
      </c>
      <c r="O40" s="166"/>
      <c r="P40" s="166"/>
      <c r="Q40" s="166"/>
      <c r="R40" s="166"/>
      <c r="S40" s="166"/>
    </row>
    <row r="41" spans="1:19" s="158" customFormat="1" ht="30.95" customHeight="1" thickBot="1" x14ac:dyDescent="0.25">
      <c r="A41" s="276">
        <f>Global!A41</f>
        <v>44896</v>
      </c>
      <c r="B41" s="306">
        <f>Global!B41</f>
        <v>0.54166666666666663</v>
      </c>
      <c r="C41" s="289">
        <f>Global!C41</f>
        <v>44</v>
      </c>
      <c r="D41" s="290" t="str">
        <f>Global!D41</f>
        <v>Costa Rica</v>
      </c>
      <c r="E41" s="280">
        <v>0</v>
      </c>
      <c r="F41" s="292" t="s">
        <v>4</v>
      </c>
      <c r="G41" s="280">
        <v>1</v>
      </c>
      <c r="H41" s="293" t="str">
        <f>Global!H41</f>
        <v>Alemania (Germany)</v>
      </c>
      <c r="I41" s="283" t="str">
        <f t="shared" si="9"/>
        <v>V</v>
      </c>
      <c r="J41" s="284"/>
      <c r="K41" s="285">
        <f>IF(Global!E41="","",Global!E41)</f>
        <v>2</v>
      </c>
      <c r="L41" s="285">
        <f>IF(Global!G41="","",Global!G41)</f>
        <v>4</v>
      </c>
      <c r="M41" s="296" t="str">
        <f t="shared" si="1"/>
        <v>V</v>
      </c>
      <c r="N41" s="287">
        <f t="shared" si="10"/>
        <v>1</v>
      </c>
      <c r="O41" s="166"/>
      <c r="P41" s="166"/>
      <c r="Q41" s="166"/>
      <c r="R41" s="166"/>
      <c r="S41" s="166"/>
    </row>
    <row r="42" spans="1:19" s="158" customFormat="1" ht="17.25" customHeight="1" thickBot="1" x14ac:dyDescent="0.25">
      <c r="A42" s="297" t="str">
        <f>Global!A42</f>
        <v>GRUPO F (Group F )</v>
      </c>
      <c r="B42" s="298"/>
      <c r="C42" s="299"/>
      <c r="D42" s="298"/>
      <c r="E42" s="300"/>
      <c r="F42" s="298"/>
      <c r="G42" s="300"/>
      <c r="H42" s="298"/>
      <c r="I42" s="301"/>
      <c r="J42" s="117"/>
      <c r="K42" s="302"/>
      <c r="L42" s="302"/>
      <c r="M42" s="303" t="str">
        <f t="shared" si="1"/>
        <v/>
      </c>
      <c r="N42" s="304"/>
      <c r="O42" s="166"/>
      <c r="P42" s="166"/>
      <c r="Q42" s="166"/>
      <c r="R42" s="166"/>
      <c r="S42" s="166"/>
    </row>
    <row r="43" spans="1:19" s="158" customFormat="1" ht="30.95" customHeight="1" thickBot="1" x14ac:dyDescent="0.25">
      <c r="A43" s="276">
        <f>Global!A43</f>
        <v>44888</v>
      </c>
      <c r="B43" s="305">
        <f>Global!B43</f>
        <v>0.54166666666666663</v>
      </c>
      <c r="C43" s="278">
        <f>Global!C43</f>
        <v>11</v>
      </c>
      <c r="D43" s="279" t="str">
        <f>Global!D43</f>
        <v>Bélgica (Belgium)</v>
      </c>
      <c r="E43" s="280">
        <v>0</v>
      </c>
      <c r="F43" s="281" t="s">
        <v>4</v>
      </c>
      <c r="G43" s="280">
        <v>0</v>
      </c>
      <c r="H43" s="282" t="str">
        <f>Global!H43</f>
        <v>Canada</v>
      </c>
      <c r="I43" s="283" t="str">
        <f t="shared" ref="I43:I48" si="11">IF(OR(E43="",G43=""),"",IF(E43&gt;G43,"L",IF(G43&gt;E43,"V","E")))</f>
        <v>E</v>
      </c>
      <c r="J43" s="284"/>
      <c r="K43" s="285">
        <f>IF(Global!E43="","",Global!E43)</f>
        <v>1</v>
      </c>
      <c r="L43" s="285">
        <f>IF(Global!G43="","",Global!G43)</f>
        <v>0</v>
      </c>
      <c r="M43" s="296" t="str">
        <f t="shared" si="1"/>
        <v>L</v>
      </c>
      <c r="N43" s="287">
        <f t="shared" ref="N43:N48" si="12">IF(M43="","",IF(AND(E43=K43,L43=G43),GPOSPuntosPorMarcador,0)+IF(M43=I43,GPOSPuntosPorGanador,0)+IF(E43-G43=K43-L43,GPOSPuntosPorDiferencia,0))</f>
        <v>0</v>
      </c>
      <c r="O43" s="166"/>
      <c r="P43" s="166"/>
      <c r="Q43" s="166"/>
      <c r="R43" s="166"/>
      <c r="S43" s="166"/>
    </row>
    <row r="44" spans="1:19" s="158" customFormat="1" ht="30.95" customHeight="1" thickBot="1" x14ac:dyDescent="0.25">
      <c r="A44" s="276">
        <f>Global!A44</f>
        <v>44888</v>
      </c>
      <c r="B44" s="306">
        <f>Global!B44</f>
        <v>0.16666666666666666</v>
      </c>
      <c r="C44" s="289">
        <f>Global!C44</f>
        <v>12</v>
      </c>
      <c r="D44" s="290" t="str">
        <f>Global!D44</f>
        <v>Marruecos (Morocco)</v>
      </c>
      <c r="E44" s="291">
        <v>0</v>
      </c>
      <c r="F44" s="292" t="s">
        <v>4</v>
      </c>
      <c r="G44" s="291">
        <v>3</v>
      </c>
      <c r="H44" s="293" t="str">
        <f>Global!H44</f>
        <v>Croacia</v>
      </c>
      <c r="I44" s="283" t="str">
        <f t="shared" si="11"/>
        <v>V</v>
      </c>
      <c r="J44" s="284"/>
      <c r="K44" s="285">
        <f>IF(Global!E44="","",Global!E44)</f>
        <v>0</v>
      </c>
      <c r="L44" s="285">
        <f>IF(Global!G44="","",Global!G44)</f>
        <v>0</v>
      </c>
      <c r="M44" s="296" t="str">
        <f t="shared" si="1"/>
        <v>E</v>
      </c>
      <c r="N44" s="287">
        <f t="shared" si="12"/>
        <v>0</v>
      </c>
      <c r="O44" s="166"/>
      <c r="P44" s="166"/>
      <c r="Q44" s="166"/>
      <c r="R44" s="166"/>
      <c r="S44" s="166"/>
    </row>
    <row r="45" spans="1:19" s="158" customFormat="1" ht="30.95" customHeight="1" thickBot="1" x14ac:dyDescent="0.25">
      <c r="A45" s="276">
        <f>Global!A45</f>
        <v>44892</v>
      </c>
      <c r="B45" s="306">
        <f>Global!B45</f>
        <v>0.29166666666666669</v>
      </c>
      <c r="C45" s="289">
        <f>Global!C45</f>
        <v>27</v>
      </c>
      <c r="D45" s="290" t="str">
        <f>Global!D45</f>
        <v>Bélgica (Belgium)</v>
      </c>
      <c r="E45" s="291">
        <v>2</v>
      </c>
      <c r="F45" s="292" t="s">
        <v>4</v>
      </c>
      <c r="G45" s="291">
        <v>1</v>
      </c>
      <c r="H45" s="293" t="str">
        <f>Global!H45</f>
        <v>Marruecos (Morocco)</v>
      </c>
      <c r="I45" s="283" t="str">
        <f t="shared" si="11"/>
        <v>L</v>
      </c>
      <c r="J45" s="284"/>
      <c r="K45" s="285">
        <f>IF(Global!E45="","",Global!E45)</f>
        <v>0</v>
      </c>
      <c r="L45" s="285">
        <f>IF(Global!G45="","",Global!G45)</f>
        <v>2</v>
      </c>
      <c r="M45" s="296" t="str">
        <f t="shared" si="1"/>
        <v>V</v>
      </c>
      <c r="N45" s="287">
        <f t="shared" si="12"/>
        <v>0</v>
      </c>
      <c r="O45" s="166"/>
      <c r="P45" s="166"/>
      <c r="Q45" s="166"/>
      <c r="R45" s="166"/>
      <c r="S45" s="166"/>
    </row>
    <row r="46" spans="1:19" s="158" customFormat="1" ht="30.95" customHeight="1" thickBot="1" x14ac:dyDescent="0.25">
      <c r="A46" s="276">
        <f>Global!A46</f>
        <v>44892</v>
      </c>
      <c r="B46" s="306">
        <f>Global!B46</f>
        <v>0.41666666666666669</v>
      </c>
      <c r="C46" s="289">
        <f>Global!C46</f>
        <v>28</v>
      </c>
      <c r="D46" s="290" t="str">
        <f>Global!D46</f>
        <v>Croacia</v>
      </c>
      <c r="E46" s="291">
        <v>1</v>
      </c>
      <c r="F46" s="292" t="s">
        <v>4</v>
      </c>
      <c r="G46" s="291">
        <v>0</v>
      </c>
      <c r="H46" s="293" t="str">
        <f>Global!H46</f>
        <v>Canada</v>
      </c>
      <c r="I46" s="283" t="str">
        <f t="shared" si="11"/>
        <v>L</v>
      </c>
      <c r="J46" s="284"/>
      <c r="K46" s="285">
        <f>IF(Global!E46="","",Global!E46)</f>
        <v>4</v>
      </c>
      <c r="L46" s="285">
        <f>IF(Global!G46="","",Global!G46)</f>
        <v>1</v>
      </c>
      <c r="M46" s="296" t="str">
        <f t="shared" si="1"/>
        <v>L</v>
      </c>
      <c r="N46" s="287">
        <f t="shared" si="12"/>
        <v>1</v>
      </c>
      <c r="O46" s="166"/>
      <c r="P46" s="166"/>
      <c r="Q46" s="166"/>
      <c r="R46" s="166"/>
      <c r="S46" s="166"/>
    </row>
    <row r="47" spans="1:19" s="158" customFormat="1" ht="30.95" customHeight="1" thickBot="1" x14ac:dyDescent="0.25">
      <c r="A47" s="276">
        <f>Global!A47</f>
        <v>44896</v>
      </c>
      <c r="B47" s="306">
        <f>Global!B47</f>
        <v>0.375</v>
      </c>
      <c r="C47" s="289">
        <f>Global!C47</f>
        <v>41</v>
      </c>
      <c r="D47" s="290" t="str">
        <f>Global!D47</f>
        <v>Croacia</v>
      </c>
      <c r="E47" s="291">
        <v>2</v>
      </c>
      <c r="F47" s="292" t="s">
        <v>4</v>
      </c>
      <c r="G47" s="291">
        <v>2</v>
      </c>
      <c r="H47" s="293" t="str">
        <f>Global!H47</f>
        <v>Bélgica (Belgium)</v>
      </c>
      <c r="I47" s="283" t="str">
        <f t="shared" si="11"/>
        <v>E</v>
      </c>
      <c r="J47" s="284"/>
      <c r="K47" s="285">
        <f>IF(Global!E47="","",Global!E47)</f>
        <v>0</v>
      </c>
      <c r="L47" s="285">
        <f>IF(Global!G47="","",Global!G47)</f>
        <v>0</v>
      </c>
      <c r="M47" s="296" t="str">
        <f t="shared" si="1"/>
        <v>E</v>
      </c>
      <c r="N47" s="287">
        <f t="shared" si="12"/>
        <v>2</v>
      </c>
      <c r="O47" s="166"/>
      <c r="P47" s="166"/>
      <c r="Q47" s="166"/>
      <c r="R47" s="166"/>
      <c r="S47" s="166"/>
    </row>
    <row r="48" spans="1:19" s="158" customFormat="1" ht="30.95" customHeight="1" thickBot="1" x14ac:dyDescent="0.25">
      <c r="A48" s="276">
        <f>Global!A48</f>
        <v>44896</v>
      </c>
      <c r="B48" s="306">
        <f>Global!B48</f>
        <v>0.375</v>
      </c>
      <c r="C48" s="289">
        <f>Global!C48</f>
        <v>42</v>
      </c>
      <c r="D48" s="308" t="str">
        <f>Global!D48</f>
        <v>Canada</v>
      </c>
      <c r="E48" s="291">
        <v>0</v>
      </c>
      <c r="F48" s="309" t="s">
        <v>4</v>
      </c>
      <c r="G48" s="291">
        <v>0</v>
      </c>
      <c r="H48" s="310" t="str">
        <f>Global!H48</f>
        <v>Marruecos (Morocco)</v>
      </c>
      <c r="I48" s="283" t="str">
        <f t="shared" si="11"/>
        <v>E</v>
      </c>
      <c r="J48" s="311"/>
      <c r="K48" s="285">
        <f>IF(Global!E48="","",Global!E48)</f>
        <v>1</v>
      </c>
      <c r="L48" s="285">
        <f>IF(Global!G48="","",Global!G48)</f>
        <v>2</v>
      </c>
      <c r="M48" s="286" t="str">
        <f t="shared" si="1"/>
        <v>V</v>
      </c>
      <c r="N48" s="287">
        <f t="shared" si="12"/>
        <v>0</v>
      </c>
      <c r="O48" s="166"/>
      <c r="P48" s="166"/>
      <c r="Q48" s="166"/>
      <c r="R48" s="166"/>
      <c r="S48" s="166"/>
    </row>
    <row r="49" spans="1:19" s="158" customFormat="1" ht="17.25" customHeight="1" thickBot="1" x14ac:dyDescent="0.25">
      <c r="A49" s="297" t="str">
        <f>Global!A49</f>
        <v>GRUPO G (Group  G)</v>
      </c>
      <c r="B49" s="298"/>
      <c r="C49" s="299"/>
      <c r="D49" s="298"/>
      <c r="E49" s="300"/>
      <c r="F49" s="298"/>
      <c r="G49" s="300"/>
      <c r="H49" s="298"/>
      <c r="I49" s="301"/>
      <c r="J49" s="117"/>
      <c r="K49" s="302"/>
      <c r="L49" s="302"/>
      <c r="M49" s="303" t="str">
        <f t="shared" si="1"/>
        <v/>
      </c>
      <c r="N49" s="304"/>
      <c r="O49" s="166"/>
      <c r="P49" s="166"/>
      <c r="Q49" s="166"/>
      <c r="R49" s="166"/>
      <c r="S49" s="166"/>
    </row>
    <row r="50" spans="1:19" s="158" customFormat="1" ht="30.95" customHeight="1" thickBot="1" x14ac:dyDescent="0.25">
      <c r="A50" s="276">
        <f>Global!A50</f>
        <v>44889</v>
      </c>
      <c r="B50" s="305">
        <f>Global!B50</f>
        <v>0.54166666666666663</v>
      </c>
      <c r="C50" s="278">
        <f>Global!C50</f>
        <v>13</v>
      </c>
      <c r="D50" s="279" t="str">
        <f>Global!D50</f>
        <v>Brasil (Brazil)</v>
      </c>
      <c r="E50" s="280">
        <v>3</v>
      </c>
      <c r="F50" s="281" t="s">
        <v>4</v>
      </c>
      <c r="G50" s="280">
        <v>0</v>
      </c>
      <c r="H50" s="282" t="str">
        <f>Global!H50</f>
        <v>Serbia</v>
      </c>
      <c r="I50" s="283" t="str">
        <f t="shared" ref="I50:I55" si="13">IF(OR(E50="",G50=""),"",IF(E50&gt;G50,"L",IF(G50&gt;E50,"V","E")))</f>
        <v>L</v>
      </c>
      <c r="J50" s="284"/>
      <c r="K50" s="285">
        <f>IF(Global!E50="","",Global!E50)</f>
        <v>2</v>
      </c>
      <c r="L50" s="285">
        <f>IF(Global!G50="","",Global!G50)</f>
        <v>0</v>
      </c>
      <c r="M50" s="296" t="str">
        <f t="shared" si="1"/>
        <v>L</v>
      </c>
      <c r="N50" s="287">
        <f t="shared" ref="N50:N55" si="14">IF(M50="","",IF(AND(E50=K50,L50=G50),GPOSPuntosPorMarcador,0)+IF(M50=I50,GPOSPuntosPorGanador,0)+IF(E50-G50=K50-L50,GPOSPuntosPorDiferencia,0))</f>
        <v>1</v>
      </c>
      <c r="O50" s="166"/>
      <c r="P50" s="166"/>
      <c r="Q50" s="166"/>
      <c r="R50" s="166"/>
      <c r="S50" s="166"/>
    </row>
    <row r="51" spans="1:19" s="158" customFormat="1" ht="30.95" customHeight="1" thickBot="1" x14ac:dyDescent="0.25">
      <c r="A51" s="276">
        <f>Global!A51</f>
        <v>44889</v>
      </c>
      <c r="B51" s="306">
        <f>Global!B51</f>
        <v>0.16666666666666666</v>
      </c>
      <c r="C51" s="289">
        <f>Global!C51</f>
        <v>14</v>
      </c>
      <c r="D51" s="290" t="str">
        <f>Global!D51</f>
        <v>Suiza (Switzerland)</v>
      </c>
      <c r="E51" s="291">
        <v>0</v>
      </c>
      <c r="F51" s="292" t="s">
        <v>4</v>
      </c>
      <c r="G51" s="291">
        <v>0</v>
      </c>
      <c r="H51" s="293" t="str">
        <f>Global!H51</f>
        <v>Camerún (Cameroon)</v>
      </c>
      <c r="I51" s="283" t="str">
        <f t="shared" si="13"/>
        <v>E</v>
      </c>
      <c r="J51" s="284"/>
      <c r="K51" s="285">
        <f>IF(Global!E51="","",Global!E51)</f>
        <v>1</v>
      </c>
      <c r="L51" s="285">
        <f>IF(Global!G51="","",Global!G51)</f>
        <v>0</v>
      </c>
      <c r="M51" s="296" t="str">
        <f t="shared" si="1"/>
        <v>L</v>
      </c>
      <c r="N51" s="287">
        <f t="shared" si="14"/>
        <v>0</v>
      </c>
      <c r="O51" s="166"/>
      <c r="P51" s="166"/>
      <c r="Q51" s="166"/>
      <c r="R51" s="166"/>
      <c r="S51" s="166"/>
    </row>
    <row r="52" spans="1:19" s="158" customFormat="1" ht="30.95" customHeight="1" thickBot="1" x14ac:dyDescent="0.25">
      <c r="A52" s="276">
        <f>Global!A52</f>
        <v>44893</v>
      </c>
      <c r="B52" s="306">
        <f>Global!B52</f>
        <v>0.41666666666666669</v>
      </c>
      <c r="C52" s="289">
        <f>Global!C52</f>
        <v>29</v>
      </c>
      <c r="D52" s="290" t="str">
        <f>Global!D52</f>
        <v>Brasil (Brazil)</v>
      </c>
      <c r="E52" s="291">
        <v>4</v>
      </c>
      <c r="F52" s="292" t="s">
        <v>4</v>
      </c>
      <c r="G52" s="291">
        <v>0</v>
      </c>
      <c r="H52" s="293" t="str">
        <f>Global!H52</f>
        <v>Suiza (Switzerland)</v>
      </c>
      <c r="I52" s="283" t="str">
        <f t="shared" si="13"/>
        <v>L</v>
      </c>
      <c r="J52" s="284"/>
      <c r="K52" s="285">
        <f>IF(Global!E52="","",Global!E52)</f>
        <v>1</v>
      </c>
      <c r="L52" s="285">
        <f>IF(Global!G52="","",Global!G52)</f>
        <v>0</v>
      </c>
      <c r="M52" s="296" t="str">
        <f t="shared" si="1"/>
        <v>L</v>
      </c>
      <c r="N52" s="287">
        <f t="shared" si="14"/>
        <v>1</v>
      </c>
      <c r="O52" s="166"/>
      <c r="P52" s="166"/>
      <c r="Q52" s="166"/>
      <c r="R52" s="166"/>
      <c r="S52" s="166"/>
    </row>
    <row r="53" spans="1:19" s="158" customFormat="1" ht="30.95" customHeight="1" thickBot="1" x14ac:dyDescent="0.25">
      <c r="A53" s="276">
        <f>Global!A53</f>
        <v>44893</v>
      </c>
      <c r="B53" s="306">
        <f>Global!B53</f>
        <v>0.16666666666666666</v>
      </c>
      <c r="C53" s="289">
        <f>Global!C53</f>
        <v>30</v>
      </c>
      <c r="D53" s="290" t="str">
        <f>Global!D53</f>
        <v>Camerún (Cameroon)</v>
      </c>
      <c r="E53" s="291">
        <v>1</v>
      </c>
      <c r="F53" s="292" t="s">
        <v>4</v>
      </c>
      <c r="G53" s="291">
        <v>0</v>
      </c>
      <c r="H53" s="293" t="str">
        <f>Global!H53</f>
        <v>Serbia</v>
      </c>
      <c r="I53" s="283" t="str">
        <f t="shared" si="13"/>
        <v>L</v>
      </c>
      <c r="J53" s="284"/>
      <c r="K53" s="285">
        <f>IF(Global!E53="","",Global!E53)</f>
        <v>3</v>
      </c>
      <c r="L53" s="285">
        <f>IF(Global!G53="","",Global!G53)</f>
        <v>3</v>
      </c>
      <c r="M53" s="296" t="str">
        <f t="shared" si="1"/>
        <v>E</v>
      </c>
      <c r="N53" s="287">
        <f t="shared" si="14"/>
        <v>0</v>
      </c>
      <c r="O53" s="166"/>
      <c r="P53" s="166"/>
      <c r="Q53" s="166"/>
      <c r="R53" s="166"/>
      <c r="S53" s="166"/>
    </row>
    <row r="54" spans="1:19" s="158" customFormat="1" ht="30.95" customHeight="1" thickBot="1" x14ac:dyDescent="0.25">
      <c r="A54" s="276">
        <f>Global!A54</f>
        <v>44897</v>
      </c>
      <c r="B54" s="306">
        <f>Global!B54</f>
        <v>0.54166666666666663</v>
      </c>
      <c r="C54" s="289">
        <f>Global!C54</f>
        <v>45</v>
      </c>
      <c r="D54" s="290" t="str">
        <f>Global!D54</f>
        <v>Camerún (Cameroon)</v>
      </c>
      <c r="E54" s="291">
        <v>0</v>
      </c>
      <c r="F54" s="292" t="s">
        <v>4</v>
      </c>
      <c r="G54" s="291">
        <v>3</v>
      </c>
      <c r="H54" s="293" t="str">
        <f>Global!H54</f>
        <v>Brasil (Brazil)</v>
      </c>
      <c r="I54" s="283" t="str">
        <f t="shared" si="13"/>
        <v>V</v>
      </c>
      <c r="J54" s="284"/>
      <c r="K54" s="285">
        <f>IF(Global!E54="","",Global!E54)</f>
        <v>1</v>
      </c>
      <c r="L54" s="285">
        <f>IF(Global!G54="","",Global!G54)</f>
        <v>0</v>
      </c>
      <c r="M54" s="296" t="str">
        <f t="shared" si="1"/>
        <v>L</v>
      </c>
      <c r="N54" s="287">
        <f t="shared" si="14"/>
        <v>0</v>
      </c>
      <c r="O54" s="166"/>
      <c r="P54" s="166"/>
      <c r="Q54" s="166"/>
      <c r="R54" s="166"/>
      <c r="S54" s="166"/>
    </row>
    <row r="55" spans="1:19" s="158" customFormat="1" ht="30.95" customHeight="1" thickBot="1" x14ac:dyDescent="0.25">
      <c r="A55" s="276">
        <f>Global!A55</f>
        <v>44897</v>
      </c>
      <c r="B55" s="306">
        <f>Global!B55</f>
        <v>0.54166666666666663</v>
      </c>
      <c r="C55" s="289">
        <f>Global!C55</f>
        <v>46</v>
      </c>
      <c r="D55" s="290" t="str">
        <f>Global!D55</f>
        <v>Serbia</v>
      </c>
      <c r="E55" s="291">
        <v>0</v>
      </c>
      <c r="F55" s="292" t="s">
        <v>4</v>
      </c>
      <c r="G55" s="291">
        <v>0</v>
      </c>
      <c r="H55" s="293" t="str">
        <f>Global!H55</f>
        <v>Suiza (Switzerland)</v>
      </c>
      <c r="I55" s="283" t="str">
        <f t="shared" si="13"/>
        <v>E</v>
      </c>
      <c r="J55" s="284"/>
      <c r="K55" s="285">
        <f>IF(Global!E55="","",Global!E55)</f>
        <v>2</v>
      </c>
      <c r="L55" s="285">
        <f>IF(Global!G55="","",Global!G55)</f>
        <v>3</v>
      </c>
      <c r="M55" s="296" t="str">
        <f t="shared" si="1"/>
        <v>V</v>
      </c>
      <c r="N55" s="287">
        <f t="shared" si="14"/>
        <v>0</v>
      </c>
      <c r="O55" s="166"/>
      <c r="P55" s="166"/>
      <c r="Q55" s="166"/>
      <c r="R55" s="166"/>
      <c r="S55" s="166"/>
    </row>
    <row r="56" spans="1:19" s="158" customFormat="1" ht="17.25" customHeight="1" thickBot="1" x14ac:dyDescent="0.25">
      <c r="A56" s="297" t="str">
        <f>Global!A56</f>
        <v>GRUPO H (Group H)</v>
      </c>
      <c r="B56" s="298"/>
      <c r="C56" s="299"/>
      <c r="D56" s="298"/>
      <c r="E56" s="300"/>
      <c r="F56" s="298"/>
      <c r="G56" s="300"/>
      <c r="H56" s="298"/>
      <c r="I56" s="301"/>
      <c r="J56" s="117"/>
      <c r="K56" s="302"/>
      <c r="L56" s="302"/>
      <c r="M56" s="303" t="str">
        <f t="shared" si="1"/>
        <v/>
      </c>
      <c r="N56" s="304"/>
      <c r="O56" s="166"/>
      <c r="P56" s="166"/>
      <c r="Q56" s="166"/>
      <c r="R56" s="166"/>
      <c r="S56" s="166"/>
    </row>
    <row r="57" spans="1:19" s="158" customFormat="1" ht="30.95" customHeight="1" thickBot="1" x14ac:dyDescent="0.25">
      <c r="A57" s="276">
        <f>Global!A57</f>
        <v>44889</v>
      </c>
      <c r="B57" s="305">
        <f>Global!B57</f>
        <v>0.41666666666666669</v>
      </c>
      <c r="C57" s="278">
        <f>Global!C57</f>
        <v>15</v>
      </c>
      <c r="D57" s="279" t="str">
        <f>Global!D57</f>
        <v>Portugal</v>
      </c>
      <c r="E57" s="280">
        <v>2</v>
      </c>
      <c r="F57" s="281" t="s">
        <v>4</v>
      </c>
      <c r="G57" s="280">
        <v>0</v>
      </c>
      <c r="H57" s="282" t="str">
        <f>Global!H57</f>
        <v>Ghana</v>
      </c>
      <c r="I57" s="283" t="str">
        <f t="shared" ref="I57:I62" si="15">IF(OR(E57="",G57=""),"",IF(E57&gt;G57,"L",IF(G57&gt;E57,"V","E")))</f>
        <v>L</v>
      </c>
      <c r="J57" s="284"/>
      <c r="K57" s="285">
        <f>IF(Global!E57="","",Global!E57)</f>
        <v>3</v>
      </c>
      <c r="L57" s="285">
        <f>IF(Global!G57="","",Global!G57)</f>
        <v>2</v>
      </c>
      <c r="M57" s="296" t="str">
        <f t="shared" si="1"/>
        <v>L</v>
      </c>
      <c r="N57" s="287">
        <f t="shared" ref="N57:N62" si="16">IF(M57="","",IF(AND(E57=K57,L57=G57),GPOSPuntosPorMarcador,0)+IF(M57=I57,GPOSPuntosPorGanador,0)+IF(E57-G57=K57-L57,GPOSPuntosPorDiferencia,0))</f>
        <v>1</v>
      </c>
      <c r="O57" s="166"/>
      <c r="P57" s="166"/>
      <c r="Q57" s="166"/>
      <c r="R57" s="166"/>
      <c r="S57" s="166"/>
    </row>
    <row r="58" spans="1:19" s="158" customFormat="1" ht="30.95" customHeight="1" thickBot="1" x14ac:dyDescent="0.25">
      <c r="A58" s="276">
        <f>Global!A58</f>
        <v>44889</v>
      </c>
      <c r="B58" s="306">
        <f>Global!B58</f>
        <v>0.29166666666666669</v>
      </c>
      <c r="C58" s="289">
        <f>Global!C58</f>
        <v>16</v>
      </c>
      <c r="D58" s="290" t="str">
        <f>Global!D58</f>
        <v>Uruguay</v>
      </c>
      <c r="E58" s="280">
        <v>3</v>
      </c>
      <c r="F58" s="292" t="s">
        <v>4</v>
      </c>
      <c r="G58" s="291">
        <v>1</v>
      </c>
      <c r="H58" s="293" t="str">
        <f>Global!H58</f>
        <v>Corea del Sur (S. Korea)</v>
      </c>
      <c r="I58" s="283" t="str">
        <f t="shared" si="15"/>
        <v>L</v>
      </c>
      <c r="J58" s="284"/>
      <c r="K58" s="285">
        <f>IF(Global!E58="","",Global!E58)</f>
        <v>0</v>
      </c>
      <c r="L58" s="285">
        <f>IF(Global!G58="","",Global!G58)</f>
        <v>0</v>
      </c>
      <c r="M58" s="296" t="str">
        <f t="shared" si="1"/>
        <v>E</v>
      </c>
      <c r="N58" s="287">
        <f t="shared" si="16"/>
        <v>0</v>
      </c>
      <c r="O58" s="166"/>
      <c r="P58" s="166"/>
      <c r="Q58" s="166"/>
      <c r="R58" s="166"/>
      <c r="S58" s="166"/>
    </row>
    <row r="59" spans="1:19" s="158" customFormat="1" ht="30.95" customHeight="1" thickBot="1" x14ac:dyDescent="0.25">
      <c r="A59" s="276">
        <f>Global!A59</f>
        <v>44893</v>
      </c>
      <c r="B59" s="306">
        <f>Global!B59</f>
        <v>0.54166666666666663</v>
      </c>
      <c r="C59" s="289">
        <f>Global!C59</f>
        <v>31</v>
      </c>
      <c r="D59" s="290" t="str">
        <f>Global!D59</f>
        <v>Portugal</v>
      </c>
      <c r="E59" s="291">
        <v>2</v>
      </c>
      <c r="F59" s="292" t="s">
        <v>4</v>
      </c>
      <c r="G59" s="291">
        <v>2</v>
      </c>
      <c r="H59" s="293" t="str">
        <f>Global!H59</f>
        <v>Uruguay</v>
      </c>
      <c r="I59" s="283" t="str">
        <f t="shared" si="15"/>
        <v>E</v>
      </c>
      <c r="J59" s="284"/>
      <c r="K59" s="285">
        <f>IF(Global!E59="","",Global!E59)</f>
        <v>2</v>
      </c>
      <c r="L59" s="285">
        <f>IF(Global!G59="","",Global!G59)</f>
        <v>0</v>
      </c>
      <c r="M59" s="296" t="str">
        <f t="shared" si="1"/>
        <v>L</v>
      </c>
      <c r="N59" s="287">
        <f t="shared" si="16"/>
        <v>0</v>
      </c>
      <c r="O59" s="166"/>
      <c r="P59" s="166"/>
      <c r="Q59" s="166"/>
      <c r="R59" s="166"/>
      <c r="S59" s="166"/>
    </row>
    <row r="60" spans="1:19" s="158" customFormat="1" ht="30.95" customHeight="1" thickBot="1" x14ac:dyDescent="0.25">
      <c r="A60" s="276">
        <f>Global!A60</f>
        <v>44893</v>
      </c>
      <c r="B60" s="306">
        <f>Global!B60</f>
        <v>0.29166666666666669</v>
      </c>
      <c r="C60" s="289">
        <f>Global!C60</f>
        <v>32</v>
      </c>
      <c r="D60" s="290" t="str">
        <f>Global!D60</f>
        <v>Corea del Sur (S. Korea)</v>
      </c>
      <c r="E60" s="280">
        <v>0</v>
      </c>
      <c r="F60" s="292" t="s">
        <v>4</v>
      </c>
      <c r="G60" s="291">
        <v>0</v>
      </c>
      <c r="H60" s="293" t="str">
        <f>Global!H60</f>
        <v>Ghana</v>
      </c>
      <c r="I60" s="283" t="str">
        <f t="shared" si="15"/>
        <v>E</v>
      </c>
      <c r="J60" s="284"/>
      <c r="K60" s="285">
        <f>IF(Global!E60="","",Global!E60)</f>
        <v>2</v>
      </c>
      <c r="L60" s="285">
        <f>IF(Global!G60="","",Global!G60)</f>
        <v>3</v>
      </c>
      <c r="M60" s="296" t="str">
        <f t="shared" si="1"/>
        <v>V</v>
      </c>
      <c r="N60" s="287">
        <f t="shared" si="16"/>
        <v>0</v>
      </c>
      <c r="O60" s="166"/>
      <c r="P60" s="166"/>
      <c r="Q60" s="166"/>
      <c r="R60" s="166"/>
      <c r="S60" s="166"/>
    </row>
    <row r="61" spans="1:19" s="158" customFormat="1" ht="30.95" customHeight="1" thickBot="1" x14ac:dyDescent="0.25">
      <c r="A61" s="276">
        <f>Global!A61</f>
        <v>44897</v>
      </c>
      <c r="B61" s="306">
        <f>Global!B61</f>
        <v>0.375</v>
      </c>
      <c r="C61" s="289">
        <f>Global!C61</f>
        <v>47</v>
      </c>
      <c r="D61" s="290" t="str">
        <f>Global!D61</f>
        <v>Corea del Sur (S. Korea)</v>
      </c>
      <c r="E61" s="291">
        <v>1</v>
      </c>
      <c r="F61" s="292" t="s">
        <v>4</v>
      </c>
      <c r="G61" s="291">
        <v>2</v>
      </c>
      <c r="H61" s="293" t="str">
        <f>Global!H61</f>
        <v>Portugal</v>
      </c>
      <c r="I61" s="283" t="str">
        <f t="shared" si="15"/>
        <v>V</v>
      </c>
      <c r="J61" s="284"/>
      <c r="K61" s="285">
        <f>IF(Global!E61="","",Global!E61)</f>
        <v>2</v>
      </c>
      <c r="L61" s="285">
        <f>IF(Global!G61="","",Global!G61)</f>
        <v>1</v>
      </c>
      <c r="M61" s="296" t="str">
        <f t="shared" si="1"/>
        <v>L</v>
      </c>
      <c r="N61" s="287">
        <f t="shared" si="16"/>
        <v>0</v>
      </c>
      <c r="O61" s="166"/>
      <c r="P61" s="166"/>
      <c r="Q61" s="166"/>
      <c r="R61" s="166"/>
      <c r="S61" s="166"/>
    </row>
    <row r="62" spans="1:19" s="158" customFormat="1" ht="30.95" customHeight="1" thickBot="1" x14ac:dyDescent="0.25">
      <c r="A62" s="276">
        <f>Global!A62</f>
        <v>44897</v>
      </c>
      <c r="B62" s="306">
        <f>Global!B62</f>
        <v>0.375</v>
      </c>
      <c r="C62" s="289">
        <f>Global!C62</f>
        <v>48</v>
      </c>
      <c r="D62" s="290" t="str">
        <f>Global!D62</f>
        <v>Ghana</v>
      </c>
      <c r="E62" s="291">
        <v>1</v>
      </c>
      <c r="F62" s="292" t="s">
        <v>4</v>
      </c>
      <c r="G62" s="291">
        <v>2</v>
      </c>
      <c r="H62" s="293" t="str">
        <f>Global!H62</f>
        <v>Uruguay</v>
      </c>
      <c r="I62" s="283" t="str">
        <f t="shared" si="15"/>
        <v>V</v>
      </c>
      <c r="J62" s="284"/>
      <c r="K62" s="285">
        <f>IF(Global!E62="","",Global!E62)</f>
        <v>0</v>
      </c>
      <c r="L62" s="285">
        <f>IF(Global!G62="","",Global!G62)</f>
        <v>2</v>
      </c>
      <c r="M62" s="296" t="str">
        <f t="shared" si="1"/>
        <v>V</v>
      </c>
      <c r="N62" s="287">
        <f t="shared" si="16"/>
        <v>1</v>
      </c>
      <c r="O62" s="166"/>
      <c r="P62" s="166"/>
      <c r="Q62" s="166"/>
      <c r="R62" s="166"/>
      <c r="S62" s="166"/>
    </row>
    <row r="63" spans="1:19" s="158" customFormat="1" ht="17.25" customHeight="1" thickBot="1" x14ac:dyDescent="0.25">
      <c r="A63" s="297" t="str">
        <f>Global!A63</f>
        <v>OCTAVOS DE FINAL (Round of 16)</v>
      </c>
      <c r="B63" s="312"/>
      <c r="C63" s="313"/>
      <c r="D63" s="298"/>
      <c r="E63" s="300"/>
      <c r="F63" s="298"/>
      <c r="G63" s="300"/>
      <c r="H63" s="298"/>
      <c r="I63" s="301"/>
      <c r="J63" s="117"/>
      <c r="K63" s="302"/>
      <c r="L63" s="302"/>
      <c r="M63" s="303" t="str">
        <f t="shared" si="1"/>
        <v/>
      </c>
      <c r="N63" s="304"/>
      <c r="O63" s="166"/>
      <c r="P63" s="166"/>
      <c r="Q63" s="166"/>
      <c r="R63" s="166"/>
      <c r="S63" s="166"/>
    </row>
    <row r="64" spans="1:19" s="158" customFormat="1" ht="30.95" customHeight="1" thickBot="1" x14ac:dyDescent="0.25">
      <c r="A64" s="276">
        <f>Global!A64</f>
        <v>44898</v>
      </c>
      <c r="B64" s="305">
        <f>Global!B64</f>
        <v>0.375</v>
      </c>
      <c r="C64" s="278">
        <f>Global!C64</f>
        <v>49</v>
      </c>
      <c r="D64" s="281" t="str">
        <f>Global!D64</f>
        <v>Holanda (Holland)</v>
      </c>
      <c r="E64" s="280">
        <v>1</v>
      </c>
      <c r="F64" s="281" t="s">
        <v>4</v>
      </c>
      <c r="G64" s="280">
        <v>2</v>
      </c>
      <c r="H64" s="314" t="str">
        <f>Global!H64</f>
        <v>Estados Unidos (USA)</v>
      </c>
      <c r="I64" s="283" t="str">
        <f t="shared" ref="I64:I71" si="17">IF(OR(E64="",G64=""),"",IF(E64&gt;G64,"L",IF(G64&gt;E64,"V","E")))</f>
        <v>V</v>
      </c>
      <c r="J64" s="284"/>
      <c r="K64" s="285">
        <f>IF(Global!E64="","",Global!E64)</f>
        <v>3</v>
      </c>
      <c r="L64" s="285">
        <f>IF(Global!G64="","",Global!G64)</f>
        <v>1</v>
      </c>
      <c r="M64" s="296" t="str">
        <f t="shared" si="1"/>
        <v>L</v>
      </c>
      <c r="N64" s="287">
        <f t="shared" ref="N64:N71" si="18">IF(M64="","",IF(AND(E64=K64,L64=G64),OCTPuntosPorMarcador,0)+IF(M64=I64,OCTPuntosPorGanador,0)+IF(E64-G64=K64-L64,OCTPuntosPorDiferencia,0))</f>
        <v>0</v>
      </c>
      <c r="O64" s="166"/>
      <c r="P64" s="166"/>
      <c r="Q64" s="166"/>
      <c r="R64" s="166"/>
      <c r="S64" s="166"/>
    </row>
    <row r="65" spans="1:19" s="158" customFormat="1" ht="30.95" customHeight="1" thickBot="1" x14ac:dyDescent="0.25">
      <c r="A65" s="276">
        <f>Global!A65</f>
        <v>44898</v>
      </c>
      <c r="B65" s="306">
        <f>Global!B65</f>
        <v>0.54166666666666663</v>
      </c>
      <c r="C65" s="289">
        <f>Global!C65</f>
        <v>50</v>
      </c>
      <c r="D65" s="292" t="str">
        <f>Global!D65</f>
        <v>Argentina</v>
      </c>
      <c r="E65" s="291">
        <v>2</v>
      </c>
      <c r="F65" s="292" t="s">
        <v>4</v>
      </c>
      <c r="G65" s="291">
        <v>0</v>
      </c>
      <c r="H65" s="315" t="str">
        <f>Global!H65</f>
        <v>Australia</v>
      </c>
      <c r="I65" s="283" t="str">
        <f t="shared" si="17"/>
        <v>L</v>
      </c>
      <c r="J65" s="284"/>
      <c r="K65" s="285">
        <f>IF(Global!E65="","",Global!E65)</f>
        <v>2</v>
      </c>
      <c r="L65" s="285">
        <f>IF(Global!G65="","",Global!G65)</f>
        <v>1</v>
      </c>
      <c r="M65" s="296" t="str">
        <f t="shared" si="1"/>
        <v>L</v>
      </c>
      <c r="N65" s="287">
        <f t="shared" si="18"/>
        <v>3</v>
      </c>
      <c r="O65" s="166"/>
      <c r="P65" s="166"/>
      <c r="Q65" s="166"/>
      <c r="R65" s="166"/>
      <c r="S65" s="166"/>
    </row>
    <row r="66" spans="1:19" s="158" customFormat="1" ht="30.95" customHeight="1" thickBot="1" x14ac:dyDescent="0.25">
      <c r="A66" s="276">
        <f>Global!A66</f>
        <v>44899</v>
      </c>
      <c r="B66" s="306">
        <f>Global!B66</f>
        <v>0.375</v>
      </c>
      <c r="C66" s="289">
        <f>Global!C66</f>
        <v>51</v>
      </c>
      <c r="D66" s="292" t="str">
        <f>Global!D66</f>
        <v>Francia (France)</v>
      </c>
      <c r="E66" s="291">
        <v>2</v>
      </c>
      <c r="F66" s="292" t="s">
        <v>4</v>
      </c>
      <c r="G66" s="291">
        <v>0</v>
      </c>
      <c r="H66" s="315" t="str">
        <f>Global!H66</f>
        <v>Polonia (Poland)</v>
      </c>
      <c r="I66" s="283" t="str">
        <f t="shared" si="17"/>
        <v>L</v>
      </c>
      <c r="J66" s="284"/>
      <c r="K66" s="285">
        <f>IF(Global!E66="","",Global!E66)</f>
        <v>3</v>
      </c>
      <c r="L66" s="285">
        <f>IF(Global!G66="","",Global!G66)</f>
        <v>1</v>
      </c>
      <c r="M66" s="296" t="str">
        <f t="shared" si="1"/>
        <v>L</v>
      </c>
      <c r="N66" s="287">
        <f t="shared" si="18"/>
        <v>4</v>
      </c>
      <c r="O66" s="166"/>
      <c r="P66" s="166"/>
      <c r="Q66" s="166"/>
      <c r="R66" s="166"/>
      <c r="S66" s="166"/>
    </row>
    <row r="67" spans="1:19" s="158" customFormat="1" ht="30.95" customHeight="1" thickBot="1" x14ac:dyDescent="0.25">
      <c r="A67" s="276">
        <f>Global!A67</f>
        <v>44899</v>
      </c>
      <c r="B67" s="306">
        <f>Global!B67</f>
        <v>0.54166666666666663</v>
      </c>
      <c r="C67" s="289">
        <f>Global!C67</f>
        <v>52</v>
      </c>
      <c r="D67" s="292" t="str">
        <f>Global!D67</f>
        <v>Inglaterra (England)</v>
      </c>
      <c r="E67" s="291">
        <v>1</v>
      </c>
      <c r="F67" s="292" t="s">
        <v>4</v>
      </c>
      <c r="G67" s="291">
        <v>0</v>
      </c>
      <c r="H67" s="315" t="str">
        <f>Global!H67</f>
        <v>Senegal</v>
      </c>
      <c r="I67" s="283" t="str">
        <f t="shared" si="17"/>
        <v>L</v>
      </c>
      <c r="J67" s="284"/>
      <c r="K67" s="285">
        <f>IF(Global!E67="","",Global!E67)</f>
        <v>3</v>
      </c>
      <c r="L67" s="285">
        <f>IF(Global!G67="","",Global!G67)</f>
        <v>0</v>
      </c>
      <c r="M67" s="296" t="str">
        <f t="shared" si="1"/>
        <v>L</v>
      </c>
      <c r="N67" s="287">
        <f t="shared" si="18"/>
        <v>3</v>
      </c>
      <c r="O67" s="166"/>
      <c r="P67" s="166"/>
      <c r="Q67" s="166"/>
      <c r="R67" s="166"/>
      <c r="S67" s="166"/>
    </row>
    <row r="68" spans="1:19" s="158" customFormat="1" ht="30.95" customHeight="1" thickBot="1" x14ac:dyDescent="0.25">
      <c r="A68" s="276">
        <f>Global!A68</f>
        <v>44900</v>
      </c>
      <c r="B68" s="306">
        <f>Global!B68</f>
        <v>0.375</v>
      </c>
      <c r="C68" s="289">
        <f>Global!C68</f>
        <v>53</v>
      </c>
      <c r="D68" s="292" t="str">
        <f>Global!D68</f>
        <v>Japón (Japan)</v>
      </c>
      <c r="E68" s="291">
        <v>2</v>
      </c>
      <c r="F68" s="292" t="s">
        <v>4</v>
      </c>
      <c r="G68" s="291">
        <v>2</v>
      </c>
      <c r="H68" s="315" t="str">
        <f>Global!H68</f>
        <v>Croacia</v>
      </c>
      <c r="I68" s="283" t="str">
        <f t="shared" si="17"/>
        <v>E</v>
      </c>
      <c r="J68" s="284"/>
      <c r="K68" s="285">
        <f>IF(Global!E68="","",Global!E68)</f>
        <v>1</v>
      </c>
      <c r="L68" s="285">
        <f>IF(Global!G68="","",Global!G68)</f>
        <v>1</v>
      </c>
      <c r="M68" s="296" t="str">
        <f t="shared" si="1"/>
        <v>E</v>
      </c>
      <c r="N68" s="287">
        <f t="shared" si="18"/>
        <v>4</v>
      </c>
      <c r="O68" s="166"/>
      <c r="P68" s="166"/>
      <c r="Q68" s="166"/>
      <c r="R68" s="166"/>
      <c r="S68" s="166"/>
    </row>
    <row r="69" spans="1:19" s="158" customFormat="1" ht="30.95" customHeight="1" thickBot="1" x14ac:dyDescent="0.25">
      <c r="A69" s="276">
        <f>Global!A69</f>
        <v>44900</v>
      </c>
      <c r="B69" s="306">
        <f>Global!B69</f>
        <v>0.54166666666666663</v>
      </c>
      <c r="C69" s="289">
        <f>Global!C69</f>
        <v>54</v>
      </c>
      <c r="D69" s="292" t="str">
        <f>Global!D69</f>
        <v>Brasil (Brazil)</v>
      </c>
      <c r="E69" s="291">
        <v>3</v>
      </c>
      <c r="F69" s="292" t="s">
        <v>4</v>
      </c>
      <c r="G69" s="291">
        <v>2</v>
      </c>
      <c r="H69" s="315" t="str">
        <f>Global!H69</f>
        <v>Corea del Sur (S. Korea)</v>
      </c>
      <c r="I69" s="283" t="str">
        <f t="shared" si="17"/>
        <v>L</v>
      </c>
      <c r="J69" s="284"/>
      <c r="K69" s="285">
        <f>IF(Global!E69="","",Global!E69)</f>
        <v>4</v>
      </c>
      <c r="L69" s="285">
        <f>IF(Global!G69="","",Global!G69)</f>
        <v>1</v>
      </c>
      <c r="M69" s="296" t="str">
        <f t="shared" si="1"/>
        <v>L</v>
      </c>
      <c r="N69" s="287">
        <f t="shared" si="18"/>
        <v>3</v>
      </c>
      <c r="O69" s="166"/>
      <c r="P69" s="166"/>
      <c r="Q69" s="166"/>
      <c r="R69" s="166"/>
      <c r="S69" s="166"/>
    </row>
    <row r="70" spans="1:19" s="158" customFormat="1" ht="30.95" customHeight="1" thickBot="1" x14ac:dyDescent="0.25">
      <c r="A70" s="276">
        <f>Global!A70</f>
        <v>44901</v>
      </c>
      <c r="B70" s="306">
        <f>Global!B70</f>
        <v>0.375</v>
      </c>
      <c r="C70" s="289">
        <f>Global!C70</f>
        <v>55</v>
      </c>
      <c r="D70" s="292" t="str">
        <f>Global!D70</f>
        <v>Marruecos (Morocco)</v>
      </c>
      <c r="E70" s="291">
        <v>2</v>
      </c>
      <c r="F70" s="292" t="s">
        <v>4</v>
      </c>
      <c r="G70" s="291">
        <v>1</v>
      </c>
      <c r="H70" s="315" t="str">
        <f>Global!H70</f>
        <v>España (Spain)</v>
      </c>
      <c r="I70" s="283" t="str">
        <f t="shared" si="17"/>
        <v>L</v>
      </c>
      <c r="J70" s="284"/>
      <c r="K70" s="285">
        <f>IF(Global!E70="","",Global!E70)</f>
        <v>0</v>
      </c>
      <c r="L70" s="285">
        <f>IF(Global!G70="","",Global!G70)</f>
        <v>0</v>
      </c>
      <c r="M70" s="296" t="str">
        <f t="shared" si="1"/>
        <v>E</v>
      </c>
      <c r="N70" s="287">
        <f t="shared" si="18"/>
        <v>0</v>
      </c>
      <c r="O70" s="166"/>
      <c r="P70" s="166"/>
      <c r="Q70" s="166"/>
      <c r="R70" s="166"/>
      <c r="S70" s="166"/>
    </row>
    <row r="71" spans="1:19" s="158" customFormat="1" ht="30.95" customHeight="1" thickBot="1" x14ac:dyDescent="0.25">
      <c r="A71" s="276">
        <f>Global!A71</f>
        <v>44901</v>
      </c>
      <c r="B71" s="306">
        <f>Global!B71</f>
        <v>0.54166666666666663</v>
      </c>
      <c r="C71" s="289">
        <f>Global!C71</f>
        <v>56</v>
      </c>
      <c r="D71" s="292" t="str">
        <f>Global!D71</f>
        <v>Portugal</v>
      </c>
      <c r="E71" s="291">
        <v>2</v>
      </c>
      <c r="F71" s="292" t="s">
        <v>4</v>
      </c>
      <c r="G71" s="291">
        <v>0</v>
      </c>
      <c r="H71" s="315" t="str">
        <f>Global!H71</f>
        <v>Suiza (Switzerland)</v>
      </c>
      <c r="I71" s="283" t="str">
        <f t="shared" si="17"/>
        <v>L</v>
      </c>
      <c r="J71" s="284"/>
      <c r="K71" s="285">
        <f>IF(Global!E71="","",Global!E71)</f>
        <v>6</v>
      </c>
      <c r="L71" s="285">
        <f>IF(Global!G71="","",Global!G71)</f>
        <v>1</v>
      </c>
      <c r="M71" s="296" t="str">
        <f t="shared" si="1"/>
        <v>L</v>
      </c>
      <c r="N71" s="287">
        <f t="shared" si="18"/>
        <v>3</v>
      </c>
      <c r="O71" s="166"/>
      <c r="P71" s="166"/>
      <c r="Q71" s="166"/>
      <c r="R71" s="166"/>
      <c r="S71" s="166"/>
    </row>
    <row r="72" spans="1:19" s="158" customFormat="1" ht="17.25" customHeight="1" thickBot="1" x14ac:dyDescent="0.25">
      <c r="A72" s="297" t="str">
        <f>Global!A72</f>
        <v>CUARTOS DE FINAL (Quarterfinals)</v>
      </c>
      <c r="B72" s="312"/>
      <c r="C72" s="313"/>
      <c r="D72" s="298"/>
      <c r="E72" s="300"/>
      <c r="F72" s="298"/>
      <c r="G72" s="300" t="s">
        <v>73</v>
      </c>
      <c r="H72" s="298"/>
      <c r="I72" s="301"/>
      <c r="J72" s="117"/>
      <c r="K72" s="302"/>
      <c r="L72" s="302"/>
      <c r="M72" s="303" t="str">
        <f t="shared" ref="M72:M83" si="19">IF(OR(K72="",L72=""),"",IF(K72&gt;L72,"L",IF(L72&gt;K72,"V","E")))</f>
        <v/>
      </c>
      <c r="N72" s="304"/>
      <c r="O72" s="166"/>
      <c r="P72" s="166"/>
      <c r="Q72" s="166"/>
      <c r="R72" s="166"/>
      <c r="S72" s="166"/>
    </row>
    <row r="73" spans="1:19" s="158" customFormat="1" ht="30.95" customHeight="1" thickBot="1" x14ac:dyDescent="0.25">
      <c r="A73" s="276">
        <f>Global!A73</f>
        <v>44904</v>
      </c>
      <c r="B73" s="305">
        <f>Global!B73</f>
        <v>0.375</v>
      </c>
      <c r="C73" s="278">
        <f>Global!C73</f>
        <v>57</v>
      </c>
      <c r="D73" s="292" t="str">
        <f>Global!D73</f>
        <v>Croacia</v>
      </c>
      <c r="E73" s="280">
        <v>1</v>
      </c>
      <c r="F73" s="281" t="s">
        <v>4</v>
      </c>
      <c r="G73" s="280">
        <v>3</v>
      </c>
      <c r="H73" s="315" t="str">
        <f>Global!H73</f>
        <v>Brasil (Brazil)</v>
      </c>
      <c r="I73" s="283" t="str">
        <f>IF(OR(E73="",G73=""),"",IF(E73&gt;G73,"L",IF(G73&gt;E73,"V","E")))</f>
        <v>V</v>
      </c>
      <c r="J73" s="284"/>
      <c r="K73" s="285">
        <f>IF(Global!E73="","",Global!E73)</f>
        <v>0</v>
      </c>
      <c r="L73" s="285">
        <f>IF(Global!G73="","",Global!G73)</f>
        <v>0</v>
      </c>
      <c r="M73" s="296" t="str">
        <f t="shared" si="19"/>
        <v>E</v>
      </c>
      <c r="N73" s="287">
        <f>IF(M73="","",IF(AND(E73=K73,L73=G73),CTOSPuntosPorMarcador,0)+IF(M73=I73,CTOSPuntosPorGanador,0)+IF(E73-G73=K73-L73,CTOSPuntosPorDiferencia,0))</f>
        <v>0</v>
      </c>
      <c r="O73" s="166"/>
      <c r="P73" s="166"/>
      <c r="Q73" s="166"/>
      <c r="R73" s="166"/>
      <c r="S73" s="166"/>
    </row>
    <row r="74" spans="1:19" s="158" customFormat="1" ht="30.95" customHeight="1" thickBot="1" x14ac:dyDescent="0.25">
      <c r="A74" s="276">
        <f>Global!A74</f>
        <v>44904</v>
      </c>
      <c r="B74" s="306">
        <f>Global!B74</f>
        <v>0.54166666666666663</v>
      </c>
      <c r="C74" s="289">
        <f>Global!C74</f>
        <v>58</v>
      </c>
      <c r="D74" s="292" t="str">
        <f>Global!D74</f>
        <v>Holanda (Holland)</v>
      </c>
      <c r="E74" s="291">
        <v>0</v>
      </c>
      <c r="F74" s="292" t="s">
        <v>4</v>
      </c>
      <c r="G74" s="280">
        <v>1</v>
      </c>
      <c r="H74" s="315" t="str">
        <f>Global!H74</f>
        <v>Argentina</v>
      </c>
      <c r="I74" s="283" t="str">
        <f>IF(OR(E74="",G74=""),"",IF(E74&gt;G74,"L",IF(G74&gt;E74,"V","E")))</f>
        <v>V</v>
      </c>
      <c r="J74" s="284"/>
      <c r="K74" s="285">
        <f>IF(Global!E74="","",Global!E74)</f>
        <v>2</v>
      </c>
      <c r="L74" s="285">
        <f>IF(Global!G74="","",Global!G74)</f>
        <v>2</v>
      </c>
      <c r="M74" s="296" t="str">
        <f t="shared" si="19"/>
        <v>E</v>
      </c>
      <c r="N74" s="287">
        <f>IF(M74="","",IF(AND(E74=K74,L74=G74),CTOSPuntosPorMarcador,0)+IF(M74=I74,CTOSPuntosPorGanador,0)+IF(E74-G74=K74-L74,CTOSPuntosPorDiferencia,0))</f>
        <v>0</v>
      </c>
      <c r="O74" s="166"/>
      <c r="P74" s="166"/>
      <c r="Q74" s="166"/>
      <c r="R74" s="166"/>
      <c r="S74" s="166"/>
    </row>
    <row r="75" spans="1:19" s="158" customFormat="1" ht="30.95" customHeight="1" thickBot="1" x14ac:dyDescent="0.25">
      <c r="A75" s="276">
        <f>Global!A75</f>
        <v>44905</v>
      </c>
      <c r="B75" s="306">
        <f>Global!B75</f>
        <v>0.375</v>
      </c>
      <c r="C75" s="289">
        <f>Global!C75</f>
        <v>59</v>
      </c>
      <c r="D75" s="292" t="str">
        <f>Global!D75</f>
        <v>Marruecos (Morocco)</v>
      </c>
      <c r="E75" s="291">
        <v>1</v>
      </c>
      <c r="F75" s="292" t="s">
        <v>4</v>
      </c>
      <c r="G75" s="280">
        <v>2</v>
      </c>
      <c r="H75" s="315" t="str">
        <f>Global!H75</f>
        <v>Portugal</v>
      </c>
      <c r="I75" s="283" t="str">
        <f>IF(OR(E75="",G75=""),"",IF(E75&gt;G75,"L",IF(G75&gt;E75,"V","E")))</f>
        <v>V</v>
      </c>
      <c r="J75" s="284"/>
      <c r="K75" s="285">
        <f>IF(Global!E75="","",Global!E75)</f>
        <v>1</v>
      </c>
      <c r="L75" s="285">
        <f>IF(Global!G75="","",Global!G75)</f>
        <v>0</v>
      </c>
      <c r="M75" s="296" t="str">
        <f t="shared" si="19"/>
        <v>L</v>
      </c>
      <c r="N75" s="287">
        <f>IF(M75="","",IF(AND(E75=K75,L75=G75),CTOSPuntosPorMarcador,0)+IF(M75=I75,CTOSPuntosPorGanador,0)+IF(E75-G75=K75-L75,CTOSPuntosPorDiferencia,0))</f>
        <v>0</v>
      </c>
      <c r="O75" s="166"/>
      <c r="P75" s="166"/>
      <c r="Q75" s="166"/>
      <c r="R75" s="166"/>
      <c r="S75" s="166"/>
    </row>
    <row r="76" spans="1:19" s="158" customFormat="1" ht="30.95" customHeight="1" thickBot="1" x14ac:dyDescent="0.25">
      <c r="A76" s="276">
        <f>Global!A76</f>
        <v>44905</v>
      </c>
      <c r="B76" s="306">
        <f>Global!B76</f>
        <v>0.54166666666666663</v>
      </c>
      <c r="C76" s="289">
        <f>Global!C76</f>
        <v>60</v>
      </c>
      <c r="D76" s="292" t="str">
        <f>Global!D76</f>
        <v>Francia (France)</v>
      </c>
      <c r="E76" s="291">
        <v>0</v>
      </c>
      <c r="F76" s="292" t="s">
        <v>4</v>
      </c>
      <c r="G76" s="280">
        <v>1</v>
      </c>
      <c r="H76" s="315" t="str">
        <f>Global!H76</f>
        <v>Inglaterra (England)</v>
      </c>
      <c r="I76" s="283" t="str">
        <f>IF(OR(E76="",G76=""),"",IF(E76&gt;G76,"L",IF(G76&gt;E76,"V","E")))</f>
        <v>V</v>
      </c>
      <c r="J76" s="284"/>
      <c r="K76" s="285">
        <f>IF(Global!E76="","",Global!E76)</f>
        <v>2</v>
      </c>
      <c r="L76" s="285">
        <f>IF(Global!G76="","",Global!G76)</f>
        <v>1</v>
      </c>
      <c r="M76" s="296" t="str">
        <f t="shared" si="19"/>
        <v>L</v>
      </c>
      <c r="N76" s="287">
        <f>IF(M76="","",IF(AND(E76=K76,L76=G76),CTOSPuntosPorMarcador,0)+IF(M76=I76,CTOSPuntosPorGanador,0)+IF(E76-G76=K76-L76,CTOSPuntosPorDiferencia,0))</f>
        <v>0</v>
      </c>
      <c r="O76" s="166"/>
      <c r="P76" s="166"/>
      <c r="Q76" s="166"/>
      <c r="R76" s="166"/>
      <c r="S76" s="166"/>
    </row>
    <row r="77" spans="1:19" s="158" customFormat="1" ht="17.25" customHeight="1" thickBot="1" x14ac:dyDescent="0.25">
      <c r="A77" s="297" t="str">
        <f>Global!A77</f>
        <v>SEMIFINALES (Semifinals)</v>
      </c>
      <c r="B77" s="298"/>
      <c r="C77" s="299"/>
      <c r="D77" s="298"/>
      <c r="E77" s="300"/>
      <c r="F77" s="298"/>
      <c r="G77" s="300"/>
      <c r="H77" s="298"/>
      <c r="I77" s="301"/>
      <c r="J77" s="117"/>
      <c r="K77" s="302"/>
      <c r="L77" s="302"/>
      <c r="M77" s="303" t="str">
        <f t="shared" si="19"/>
        <v/>
      </c>
      <c r="N77" s="304"/>
      <c r="O77" s="166"/>
      <c r="P77" s="166"/>
      <c r="Q77" s="166"/>
      <c r="R77" s="166"/>
      <c r="S77" s="166"/>
    </row>
    <row r="78" spans="1:19" s="158" customFormat="1" ht="30.95" customHeight="1" thickBot="1" x14ac:dyDescent="0.25">
      <c r="A78" s="276">
        <f>Global!A78</f>
        <v>44908</v>
      </c>
      <c r="B78" s="305">
        <f>Global!B78</f>
        <v>0.54166666666666663</v>
      </c>
      <c r="C78" s="278">
        <f>Global!C78</f>
        <v>61</v>
      </c>
      <c r="D78" s="281" t="str">
        <f>Global!D78</f>
        <v>Croacia</v>
      </c>
      <c r="E78" s="280">
        <v>2</v>
      </c>
      <c r="F78" s="281" t="s">
        <v>4</v>
      </c>
      <c r="G78" s="280">
        <v>3</v>
      </c>
      <c r="H78" s="314" t="str">
        <f>Global!H78</f>
        <v>Argentina</v>
      </c>
      <c r="I78" s="283" t="str">
        <f>IF(OR(E78="",G78=""),"",IF(E78&gt;G78,"L",IF(G78&gt;E78,"V","E")))</f>
        <v>V</v>
      </c>
      <c r="J78" s="284"/>
      <c r="K78" s="285">
        <f>IF(Global!E78="","",Global!E78)</f>
        <v>0</v>
      </c>
      <c r="L78" s="285">
        <f>IF(Global!G78="","",Global!G78)</f>
        <v>3</v>
      </c>
      <c r="M78" s="296" t="str">
        <f t="shared" si="19"/>
        <v>V</v>
      </c>
      <c r="N78" s="287">
        <f>IF(M78="","",IF(AND(E78=K78,L78=G78),SEMIPuntosPorMarcador,0)+IF(M78=I78,SEMIPuntosPorGanador,0)+IF(E78-G78=K78-L78,SEMIPuntosPorDiferencia,0))</f>
        <v>7</v>
      </c>
      <c r="O78" s="166"/>
      <c r="P78" s="166"/>
      <c r="Q78" s="166"/>
      <c r="R78" s="166"/>
      <c r="S78" s="166"/>
    </row>
    <row r="79" spans="1:19" s="158" customFormat="1" ht="30.95" customHeight="1" thickBot="1" x14ac:dyDescent="0.25">
      <c r="A79" s="276">
        <f>Global!A79</f>
        <v>44909</v>
      </c>
      <c r="B79" s="306">
        <f>Global!B79</f>
        <v>0.54166666666666663</v>
      </c>
      <c r="C79" s="289">
        <f>Global!C79</f>
        <v>62</v>
      </c>
      <c r="D79" s="292" t="str">
        <f>Global!D79</f>
        <v>Marruecos (Morocco)</v>
      </c>
      <c r="E79" s="291">
        <v>2</v>
      </c>
      <c r="F79" s="292" t="s">
        <v>4</v>
      </c>
      <c r="G79" s="291">
        <v>3</v>
      </c>
      <c r="H79" s="315" t="str">
        <f>Global!H79</f>
        <v>Francia (France)</v>
      </c>
      <c r="I79" s="283" t="str">
        <f>IF(OR(E79="",G79=""),"",IF(E79&gt;G79,"L",IF(G79&gt;E79,"V","E")))</f>
        <v>V</v>
      </c>
      <c r="J79" s="284"/>
      <c r="K79" s="285">
        <f>IF(Global!E79="","",Global!E79)</f>
        <v>0</v>
      </c>
      <c r="L79" s="285">
        <f>IF(Global!G79="","",Global!G79)</f>
        <v>2</v>
      </c>
      <c r="M79" s="296" t="str">
        <f t="shared" si="19"/>
        <v>V</v>
      </c>
      <c r="N79" s="287">
        <f>IF(M79="","",IF(AND(E79=K79,L79=G79),SEMIPuntosPorMarcador,0)+IF(M79=I79,SEMIPuntosPorGanador,0)+IF(E79-G79=K79-L79,SEMIPuntosPorDiferencia,0))</f>
        <v>7</v>
      </c>
      <c r="O79" s="166"/>
      <c r="P79" s="166"/>
      <c r="Q79" s="166"/>
      <c r="R79" s="166"/>
      <c r="S79" s="166"/>
    </row>
    <row r="80" spans="1:19" s="158" customFormat="1" ht="17.25" customHeight="1" thickBot="1" x14ac:dyDescent="0.25">
      <c r="A80" s="297" t="str">
        <f>Global!A80</f>
        <v>TERCER PUESTO (Third Place)</v>
      </c>
      <c r="B80" s="312"/>
      <c r="C80" s="313"/>
      <c r="D80" s="298"/>
      <c r="E80" s="300"/>
      <c r="F80" s="298"/>
      <c r="G80" s="300"/>
      <c r="H80" s="298"/>
      <c r="I80" s="301"/>
      <c r="J80" s="117"/>
      <c r="K80" s="302"/>
      <c r="L80" s="302"/>
      <c r="M80" s="303" t="str">
        <f t="shared" si="19"/>
        <v/>
      </c>
      <c r="N80" s="304"/>
      <c r="O80" s="166"/>
      <c r="P80" s="166"/>
      <c r="Q80" s="166"/>
      <c r="R80" s="166"/>
      <c r="S80" s="166"/>
    </row>
    <row r="81" spans="1:19" s="158" customFormat="1" ht="30.95" customHeight="1" thickBot="1" x14ac:dyDescent="0.25">
      <c r="A81" s="276">
        <f>Global!A81</f>
        <v>44912</v>
      </c>
      <c r="B81" s="305">
        <f>Global!B81</f>
        <v>0.375</v>
      </c>
      <c r="C81" s="278">
        <f>Global!C81</f>
        <v>63</v>
      </c>
      <c r="D81" s="281" t="str">
        <f>Global!D81</f>
        <v>Croacia</v>
      </c>
      <c r="E81" s="280">
        <v>1</v>
      </c>
      <c r="F81" s="281" t="s">
        <v>4</v>
      </c>
      <c r="G81" s="280">
        <v>0</v>
      </c>
      <c r="H81" s="314" t="str">
        <f>Global!H81</f>
        <v>Marruecos (Morocco)</v>
      </c>
      <c r="I81" s="283" t="str">
        <f>IF(OR(E81="",G81=""),"",IF(E81&gt;G81,"L",IF(G81&gt;E81,"V","E")))</f>
        <v>L</v>
      </c>
      <c r="J81" s="284"/>
      <c r="K81" s="285">
        <f>IF(Global!E81="","",Global!E81)</f>
        <v>2</v>
      </c>
      <c r="L81" s="285">
        <f>IF(Global!G81="","",Global!G81)</f>
        <v>1</v>
      </c>
      <c r="M81" s="296" t="str">
        <f t="shared" si="19"/>
        <v>L</v>
      </c>
      <c r="N81" s="287">
        <f>IF(M81="","",IF(AND(E81=K81,L81=G81),TERCPuntosPorMarcador,0)+IF(M81=I81,TERCPuntosPorGanador,0)+IF(E81-G81=K81-L81,TERCPuntosPorDiferencia,0))</f>
        <v>9</v>
      </c>
      <c r="O81" s="166"/>
      <c r="P81" s="166"/>
      <c r="Q81" s="166"/>
      <c r="R81" s="166"/>
      <c r="S81" s="166"/>
    </row>
    <row r="82" spans="1:19" s="158" customFormat="1" ht="17.25" customHeight="1" thickBot="1" x14ac:dyDescent="0.25">
      <c r="A82" s="297" t="str">
        <f>Global!A82</f>
        <v>FINAL</v>
      </c>
      <c r="B82" s="298"/>
      <c r="C82" s="299"/>
      <c r="D82" s="298"/>
      <c r="E82" s="300"/>
      <c r="F82" s="298"/>
      <c r="G82" s="300"/>
      <c r="H82" s="298"/>
      <c r="I82" s="301"/>
      <c r="J82" s="117"/>
      <c r="K82" s="302"/>
      <c r="L82" s="302"/>
      <c r="M82" s="303" t="str">
        <f t="shared" si="19"/>
        <v/>
      </c>
      <c r="N82" s="304"/>
      <c r="O82" s="166"/>
      <c r="P82" s="166"/>
      <c r="Q82" s="166"/>
      <c r="R82" s="166"/>
      <c r="S82" s="166"/>
    </row>
    <row r="83" spans="1:19" s="158" customFormat="1" ht="30.95" customHeight="1" thickBot="1" x14ac:dyDescent="0.25">
      <c r="A83" s="276">
        <f>Global!A83</f>
        <v>44913</v>
      </c>
      <c r="B83" s="316">
        <f>Global!B83</f>
        <v>0.375</v>
      </c>
      <c r="C83" s="317">
        <f>Global!C83</f>
        <v>64</v>
      </c>
      <c r="D83" s="318" t="str">
        <f>Global!D83</f>
        <v>Argentina</v>
      </c>
      <c r="E83" s="280">
        <v>2</v>
      </c>
      <c r="F83" s="318" t="s">
        <v>4</v>
      </c>
      <c r="G83" s="280">
        <v>1</v>
      </c>
      <c r="H83" s="319" t="str">
        <f>Global!H83</f>
        <v>Francia (France)</v>
      </c>
      <c r="I83" s="283" t="str">
        <f>IF(OR(E83="",G83=""),"",IF(E83&gt;G83,"L",IF(G83&gt;E83,"V","E")))</f>
        <v>L</v>
      </c>
      <c r="J83" s="311"/>
      <c r="K83" s="320">
        <f>IF(Global!E83="","",Global!E83)</f>
        <v>2</v>
      </c>
      <c r="L83" s="320">
        <f>IF(Global!G83="","",Global!G83)</f>
        <v>2</v>
      </c>
      <c r="M83" s="286" t="str">
        <f t="shared" si="19"/>
        <v>E</v>
      </c>
      <c r="N83" s="287">
        <f>IF(M83="","",IF(AND(E83=K83,L83=G83),FINALPuntosPorMarcador,0)+IF(M83=I83,FINALPuntosPorGanador,0)+IF(E83-G83=K83-L83,FINALPuntosPorDiferencia,0))</f>
        <v>0</v>
      </c>
      <c r="O83" s="166"/>
      <c r="P83" s="166"/>
      <c r="Q83" s="166"/>
      <c r="R83" s="166"/>
      <c r="S83" s="166"/>
    </row>
    <row r="84" spans="1:19" ht="17.25" customHeight="1" x14ac:dyDescent="0.2">
      <c r="A84" s="262"/>
      <c r="B84" s="263"/>
      <c r="C84" s="264"/>
      <c r="D84" s="196"/>
      <c r="E84" s="192"/>
      <c r="F84" s="196"/>
      <c r="G84" s="192"/>
      <c r="H84" s="196"/>
      <c r="I84" s="195"/>
      <c r="J84" s="29"/>
      <c r="K84" s="198"/>
      <c r="L84" s="198"/>
      <c r="M84" s="265" t="s">
        <v>22</v>
      </c>
      <c r="N84" s="266">
        <f>SUM(N8:N83)</f>
        <v>67</v>
      </c>
      <c r="O84" s="161"/>
      <c r="P84" s="161"/>
      <c r="Q84" s="161"/>
      <c r="R84" s="161"/>
      <c r="S84" s="161"/>
    </row>
    <row r="85" spans="1:19" s="10" customFormat="1" ht="17.25" customHeight="1" x14ac:dyDescent="0.2">
      <c r="A85" s="87" t="str">
        <f>Global!A85</f>
        <v>FASE DE GRUPOS</v>
      </c>
      <c r="B85" s="88"/>
      <c r="C85" s="89"/>
      <c r="D85" s="90"/>
      <c r="E85" s="267"/>
      <c r="F85" s="90"/>
      <c r="G85" s="267"/>
      <c r="H85" s="92"/>
      <c r="I85" s="81"/>
      <c r="J85" s="30"/>
      <c r="K85" s="189"/>
      <c r="L85" s="189"/>
      <c r="M85" s="189"/>
      <c r="N85" s="189"/>
      <c r="O85" s="82"/>
      <c r="P85" s="82"/>
      <c r="Q85" s="82"/>
      <c r="R85" s="82"/>
      <c r="S85" s="82"/>
    </row>
    <row r="86" spans="1:19" ht="17.25" customHeight="1" x14ac:dyDescent="0.2">
      <c r="A86" s="83" t="str">
        <f>Global!A86</f>
        <v>Puntos por Marcador Atinado</v>
      </c>
      <c r="B86" s="83"/>
      <c r="C86" s="93"/>
      <c r="D86" s="83"/>
      <c r="E86" s="94">
        <f>Global!E86</f>
        <v>1</v>
      </c>
      <c r="F86" s="53"/>
      <c r="G86" s="268"/>
      <c r="H86" s="53"/>
      <c r="I86" s="57"/>
      <c r="J86" s="30"/>
      <c r="K86" s="167"/>
      <c r="L86" s="167"/>
      <c r="M86" s="167"/>
      <c r="N86" s="167"/>
      <c r="O86" s="167"/>
      <c r="P86" s="167"/>
      <c r="Q86" s="167"/>
      <c r="R86" s="167"/>
      <c r="S86" s="167"/>
    </row>
    <row r="87" spans="1:19" ht="17.25" customHeight="1" x14ac:dyDescent="0.2">
      <c r="A87" s="83" t="str">
        <f>Global!A87</f>
        <v>Puntos por Ganador/Empate Atinado</v>
      </c>
      <c r="B87" s="83"/>
      <c r="C87" s="93"/>
      <c r="D87" s="85"/>
      <c r="E87" s="94">
        <f>Global!E87</f>
        <v>1</v>
      </c>
      <c r="F87" s="53"/>
      <c r="G87" s="268"/>
      <c r="H87" s="53"/>
      <c r="I87" s="57"/>
      <c r="J87" s="30"/>
      <c r="K87" s="167"/>
      <c r="L87" s="167"/>
      <c r="M87" s="167"/>
      <c r="N87" s="167"/>
      <c r="O87" s="167"/>
      <c r="P87" s="167"/>
      <c r="Q87" s="167"/>
      <c r="R87" s="167"/>
      <c r="S87" s="167"/>
    </row>
    <row r="88" spans="1:19" ht="17.25" customHeight="1" x14ac:dyDescent="0.2">
      <c r="A88" s="83" t="str">
        <f>Global!A88</f>
        <v>Puntos por Ganador y Diferencia de Goles Atinado</v>
      </c>
      <c r="B88" s="84"/>
      <c r="C88" s="84"/>
      <c r="D88" s="85"/>
      <c r="E88" s="94">
        <f>Global!E88</f>
        <v>1</v>
      </c>
      <c r="F88" s="53"/>
      <c r="G88" s="268"/>
      <c r="H88" s="53"/>
      <c r="I88" s="57"/>
      <c r="J88" s="30"/>
      <c r="K88" s="167"/>
      <c r="L88" s="167"/>
      <c r="M88" s="167"/>
      <c r="N88" s="167"/>
      <c r="O88" s="167"/>
      <c r="P88" s="167"/>
      <c r="Q88" s="167"/>
      <c r="R88" s="167"/>
      <c r="S88" s="167"/>
    </row>
    <row r="89" spans="1:19" ht="17.25" customHeight="1" x14ac:dyDescent="0.2">
      <c r="A89" s="83"/>
      <c r="B89" s="84"/>
      <c r="C89" s="84"/>
      <c r="D89" s="85"/>
      <c r="E89" s="269"/>
      <c r="F89" s="53"/>
      <c r="G89" s="268"/>
      <c r="H89" s="53"/>
      <c r="I89" s="57"/>
      <c r="J89" s="30"/>
      <c r="K89" s="167"/>
      <c r="L89" s="167"/>
      <c r="M89" s="167"/>
      <c r="N89" s="167"/>
      <c r="O89" s="167"/>
      <c r="P89" s="167"/>
      <c r="Q89" s="167"/>
      <c r="R89" s="167"/>
      <c r="S89" s="167"/>
    </row>
    <row r="90" spans="1:19" ht="17.25" customHeight="1" x14ac:dyDescent="0.2">
      <c r="A90" s="87" t="str">
        <f>Global!A90</f>
        <v>OCTAVOS DE FINAL</v>
      </c>
      <c r="B90" s="55"/>
      <c r="C90" s="55"/>
      <c r="D90" s="53"/>
      <c r="E90" s="268"/>
      <c r="F90" s="53"/>
      <c r="G90" s="268"/>
      <c r="H90" s="53"/>
      <c r="I90" s="57"/>
      <c r="J90" s="30"/>
      <c r="K90" s="167"/>
      <c r="L90" s="167"/>
      <c r="M90" s="167"/>
      <c r="N90" s="167"/>
      <c r="O90" s="167"/>
      <c r="P90" s="167"/>
      <c r="Q90" s="167"/>
      <c r="R90" s="167"/>
      <c r="S90" s="167"/>
    </row>
    <row r="91" spans="1:19" ht="17.25" customHeight="1" x14ac:dyDescent="0.2">
      <c r="A91" s="83" t="str">
        <f>Global!A91</f>
        <v>Puntos por Marcador Atinado</v>
      </c>
      <c r="B91" s="83"/>
      <c r="C91" s="93"/>
      <c r="D91" s="83"/>
      <c r="E91" s="94">
        <f>Global!E91</f>
        <v>1</v>
      </c>
      <c r="F91" s="53"/>
      <c r="G91" s="268"/>
      <c r="H91" s="53"/>
      <c r="I91" s="57"/>
      <c r="J91" s="30"/>
      <c r="K91" s="167"/>
      <c r="L91" s="167"/>
      <c r="M91" s="167"/>
      <c r="N91" s="167"/>
      <c r="O91" s="167"/>
      <c r="P91" s="167"/>
      <c r="Q91" s="167"/>
      <c r="R91" s="167"/>
      <c r="S91" s="167"/>
    </row>
    <row r="92" spans="1:19" ht="17.25" customHeight="1" x14ac:dyDescent="0.2">
      <c r="A92" s="83" t="str">
        <f>Global!A92</f>
        <v>Puntos por Ganador/Empate Atinado</v>
      </c>
      <c r="B92" s="83"/>
      <c r="C92" s="93"/>
      <c r="D92" s="85"/>
      <c r="E92" s="94">
        <f>Global!E92</f>
        <v>3</v>
      </c>
      <c r="F92" s="53"/>
      <c r="G92" s="268"/>
      <c r="H92" s="53"/>
      <c r="I92" s="57"/>
      <c r="J92" s="30"/>
      <c r="K92" s="167"/>
      <c r="L92" s="167"/>
      <c r="M92" s="167"/>
      <c r="N92" s="167"/>
      <c r="O92" s="167"/>
      <c r="P92" s="167"/>
      <c r="Q92" s="167"/>
      <c r="R92" s="167"/>
      <c r="S92" s="167"/>
    </row>
    <row r="93" spans="1:19" ht="17.25" customHeight="1" x14ac:dyDescent="0.2">
      <c r="A93" s="83" t="str">
        <f>Global!A93</f>
        <v>Puntos por Ganador y Diferencia de Goles Atinado</v>
      </c>
      <c r="B93" s="84"/>
      <c r="C93" s="84"/>
      <c r="D93" s="85"/>
      <c r="E93" s="94">
        <f>Global!E93</f>
        <v>1</v>
      </c>
      <c r="F93" s="53"/>
      <c r="G93" s="268"/>
      <c r="H93" s="53"/>
      <c r="I93" s="57"/>
      <c r="J93" s="30"/>
      <c r="K93" s="167"/>
      <c r="L93" s="167"/>
      <c r="M93" s="167"/>
      <c r="N93" s="167"/>
      <c r="O93" s="167"/>
      <c r="P93" s="167"/>
      <c r="Q93" s="167"/>
      <c r="R93" s="167"/>
      <c r="S93" s="167"/>
    </row>
    <row r="94" spans="1:19" ht="17.25" customHeight="1" x14ac:dyDescent="0.2">
      <c r="A94" s="54"/>
      <c r="B94" s="55"/>
      <c r="C94" s="55"/>
      <c r="D94" s="53"/>
      <c r="E94" s="268"/>
      <c r="F94" s="53"/>
      <c r="G94" s="268"/>
      <c r="H94" s="53"/>
      <c r="I94" s="57"/>
      <c r="J94" s="30"/>
      <c r="K94" s="167"/>
      <c r="L94" s="167"/>
      <c r="M94" s="167"/>
      <c r="N94" s="167"/>
      <c r="O94" s="167"/>
      <c r="P94" s="167"/>
      <c r="Q94" s="167"/>
      <c r="R94" s="167"/>
      <c r="S94" s="167"/>
    </row>
    <row r="95" spans="1:19" ht="17.25" customHeight="1" x14ac:dyDescent="0.2">
      <c r="A95" s="87" t="str">
        <f>Global!A95</f>
        <v>CUARTOS DE FINAL</v>
      </c>
      <c r="B95" s="55"/>
      <c r="C95" s="55"/>
      <c r="D95" s="53"/>
      <c r="E95" s="268"/>
      <c r="F95" s="53"/>
      <c r="G95" s="268"/>
      <c r="H95" s="53"/>
      <c r="I95" s="57"/>
      <c r="J95" s="30"/>
      <c r="K95" s="167"/>
      <c r="L95" s="167"/>
      <c r="M95" s="167"/>
      <c r="N95" s="167"/>
      <c r="O95" s="167"/>
      <c r="P95" s="167"/>
      <c r="Q95" s="167"/>
      <c r="R95" s="167"/>
      <c r="S95" s="167"/>
    </row>
    <row r="96" spans="1:19" ht="17.25" customHeight="1" x14ac:dyDescent="0.2">
      <c r="A96" s="83" t="str">
        <f>Global!A96</f>
        <v>Puntos por Marcador Atinado</v>
      </c>
      <c r="B96" s="83"/>
      <c r="C96" s="93"/>
      <c r="D96" s="83"/>
      <c r="E96" s="94">
        <f>Global!E96</f>
        <v>1</v>
      </c>
      <c r="F96" s="53"/>
      <c r="G96" s="268"/>
      <c r="H96" s="53"/>
      <c r="I96" s="57"/>
      <c r="J96" s="30"/>
      <c r="K96" s="167"/>
      <c r="L96" s="167"/>
      <c r="M96" s="167"/>
      <c r="N96" s="167"/>
      <c r="O96" s="167"/>
      <c r="P96" s="167"/>
      <c r="Q96" s="167"/>
      <c r="R96" s="167"/>
      <c r="S96" s="167"/>
    </row>
    <row r="97" spans="1:19" ht="17.25" customHeight="1" x14ac:dyDescent="0.2">
      <c r="A97" s="83" t="str">
        <f>Global!A97</f>
        <v>Puntos por Ganador/Empate Atinado</v>
      </c>
      <c r="B97" s="83"/>
      <c r="C97" s="93"/>
      <c r="D97" s="85"/>
      <c r="E97" s="94">
        <f>Global!E97</f>
        <v>5</v>
      </c>
      <c r="F97" s="53"/>
      <c r="G97" s="268"/>
      <c r="H97" s="53"/>
      <c r="I97" s="57"/>
      <c r="J97" s="30"/>
      <c r="K97" s="167"/>
      <c r="L97" s="167"/>
      <c r="M97" s="167"/>
      <c r="N97" s="167"/>
      <c r="O97" s="167"/>
      <c r="P97" s="167"/>
      <c r="Q97" s="167"/>
      <c r="R97" s="167"/>
      <c r="S97" s="167"/>
    </row>
    <row r="98" spans="1:19" ht="17.25" customHeight="1" x14ac:dyDescent="0.2">
      <c r="A98" s="83" t="str">
        <f>Global!A98</f>
        <v>Puntos por Ganador y Diferencia de Goles Atinado</v>
      </c>
      <c r="B98" s="84"/>
      <c r="C98" s="84"/>
      <c r="D98" s="85"/>
      <c r="E98" s="94">
        <f>Global!E98</f>
        <v>1</v>
      </c>
      <c r="F98" s="53"/>
      <c r="G98" s="268"/>
      <c r="H98" s="53"/>
      <c r="I98" s="57"/>
      <c r="J98" s="30"/>
      <c r="K98" s="167"/>
      <c r="L98" s="167"/>
      <c r="M98" s="167"/>
      <c r="N98" s="167"/>
      <c r="O98" s="167"/>
      <c r="P98" s="167"/>
      <c r="Q98" s="167"/>
      <c r="R98" s="167"/>
      <c r="S98" s="167"/>
    </row>
    <row r="99" spans="1:19" ht="17.25" customHeight="1" x14ac:dyDescent="0.2">
      <c r="A99" s="54"/>
      <c r="B99" s="55"/>
      <c r="C99" s="55"/>
      <c r="D99" s="53"/>
      <c r="E99" s="268"/>
      <c r="F99" s="53"/>
      <c r="G99" s="268"/>
      <c r="H99" s="53"/>
      <c r="I99" s="57"/>
      <c r="J99" s="30"/>
      <c r="K99" s="167"/>
      <c r="L99" s="167"/>
      <c r="M99" s="167"/>
      <c r="N99" s="167"/>
      <c r="O99" s="167"/>
      <c r="P99" s="167"/>
      <c r="Q99" s="167"/>
      <c r="R99" s="167"/>
      <c r="S99" s="167"/>
    </row>
    <row r="100" spans="1:19" ht="17.25" customHeight="1" x14ac:dyDescent="0.2">
      <c r="A100" s="87" t="str">
        <f>Global!A100</f>
        <v>SEMIFINAL</v>
      </c>
      <c r="B100" s="55"/>
      <c r="C100" s="55"/>
      <c r="D100" s="53"/>
      <c r="E100" s="268"/>
      <c r="F100" s="53"/>
      <c r="G100" s="268"/>
      <c r="H100" s="53"/>
      <c r="I100" s="57"/>
      <c r="J100" s="30"/>
      <c r="K100" s="167"/>
      <c r="L100" s="167"/>
      <c r="M100" s="167"/>
      <c r="N100" s="167"/>
      <c r="O100" s="167"/>
      <c r="P100" s="167"/>
      <c r="Q100" s="167"/>
      <c r="R100" s="167"/>
      <c r="S100" s="167"/>
    </row>
    <row r="101" spans="1:19" ht="17.25" customHeight="1" x14ac:dyDescent="0.2">
      <c r="A101" s="83" t="str">
        <f>Global!A101</f>
        <v>Puntos por Marcador Atinado</v>
      </c>
      <c r="B101" s="83"/>
      <c r="C101" s="93"/>
      <c r="D101" s="83"/>
      <c r="E101" s="94">
        <f>Global!E101</f>
        <v>1</v>
      </c>
      <c r="F101" s="53"/>
      <c r="G101" s="268"/>
      <c r="H101" s="53"/>
      <c r="I101" s="57"/>
      <c r="J101" s="30"/>
      <c r="K101" s="167"/>
      <c r="L101" s="167"/>
      <c r="M101" s="167"/>
      <c r="N101" s="167"/>
      <c r="O101" s="167"/>
      <c r="P101" s="167"/>
      <c r="Q101" s="167"/>
      <c r="R101" s="167"/>
      <c r="S101" s="167"/>
    </row>
    <row r="102" spans="1:19" ht="17.25" customHeight="1" x14ac:dyDescent="0.2">
      <c r="A102" s="83" t="str">
        <f>Global!A102</f>
        <v>Puntos por Ganador/Empate Atinado</v>
      </c>
      <c r="B102" s="83"/>
      <c r="C102" s="93"/>
      <c r="D102" s="85"/>
      <c r="E102" s="94">
        <f>Global!E102</f>
        <v>7</v>
      </c>
      <c r="F102" s="53"/>
      <c r="G102" s="268"/>
      <c r="H102" s="53"/>
      <c r="I102" s="57"/>
      <c r="J102" s="30"/>
      <c r="K102" s="167"/>
      <c r="L102" s="167"/>
      <c r="M102" s="167"/>
      <c r="N102" s="167"/>
      <c r="O102" s="167"/>
      <c r="P102" s="167"/>
      <c r="Q102" s="167"/>
      <c r="R102" s="167"/>
      <c r="S102" s="167"/>
    </row>
    <row r="103" spans="1:19" ht="17.25" customHeight="1" x14ac:dyDescent="0.2">
      <c r="A103" s="83" t="str">
        <f>Global!A103</f>
        <v>Puntos por Ganador y Diferencia de Goles Atinado</v>
      </c>
      <c r="B103" s="84"/>
      <c r="C103" s="84"/>
      <c r="D103" s="85"/>
      <c r="E103" s="94">
        <f>Global!E103</f>
        <v>1</v>
      </c>
      <c r="F103" s="53"/>
      <c r="G103" s="268"/>
      <c r="H103" s="53"/>
      <c r="I103" s="57"/>
      <c r="J103" s="30"/>
      <c r="K103" s="167"/>
      <c r="L103" s="167"/>
      <c r="M103" s="167"/>
      <c r="N103" s="167"/>
      <c r="O103" s="167"/>
      <c r="P103" s="167"/>
      <c r="Q103" s="167"/>
      <c r="R103" s="167"/>
      <c r="S103" s="167"/>
    </row>
    <row r="104" spans="1:19" ht="17.25" customHeight="1" x14ac:dyDescent="0.2">
      <c r="A104" s="54"/>
      <c r="B104" s="55"/>
      <c r="C104" s="55"/>
      <c r="D104" s="53"/>
      <c r="E104" s="268"/>
      <c r="F104" s="53"/>
      <c r="G104" s="268"/>
      <c r="H104" s="53"/>
      <c r="I104" s="57"/>
      <c r="J104" s="30"/>
      <c r="K104" s="167"/>
      <c r="L104" s="167"/>
      <c r="M104" s="167"/>
      <c r="N104" s="167"/>
      <c r="O104" s="167"/>
      <c r="P104" s="167"/>
      <c r="Q104" s="167"/>
      <c r="R104" s="167"/>
      <c r="S104" s="167"/>
    </row>
    <row r="105" spans="1:19" ht="17.25" customHeight="1" x14ac:dyDescent="0.2">
      <c r="A105" s="87" t="str">
        <f>Global!A105</f>
        <v>TERCER LUGAR</v>
      </c>
      <c r="B105" s="55"/>
      <c r="C105" s="55"/>
      <c r="D105" s="53"/>
      <c r="E105" s="268"/>
      <c r="F105" s="53"/>
      <c r="G105" s="268"/>
      <c r="H105" s="53"/>
      <c r="I105" s="57"/>
      <c r="J105" s="30"/>
      <c r="K105" s="167"/>
      <c r="L105" s="167"/>
      <c r="M105" s="167"/>
      <c r="N105" s="167"/>
      <c r="O105" s="167"/>
      <c r="P105" s="167"/>
      <c r="Q105" s="167"/>
      <c r="R105" s="167"/>
      <c r="S105" s="167"/>
    </row>
    <row r="106" spans="1:19" ht="17.25" customHeight="1" x14ac:dyDescent="0.2">
      <c r="A106" s="83" t="str">
        <f>Global!A106</f>
        <v>Puntos por Marcador Atinado</v>
      </c>
      <c r="B106" s="83"/>
      <c r="C106" s="93"/>
      <c r="D106" s="83"/>
      <c r="E106" s="94">
        <f>Global!E106</f>
        <v>1</v>
      </c>
      <c r="F106" s="53"/>
      <c r="G106" s="268"/>
      <c r="H106" s="53"/>
      <c r="I106" s="57"/>
      <c r="J106" s="30"/>
      <c r="K106" s="167"/>
      <c r="L106" s="167"/>
      <c r="M106" s="167"/>
      <c r="N106" s="167"/>
      <c r="O106" s="167"/>
      <c r="P106" s="167"/>
      <c r="Q106" s="167"/>
      <c r="R106" s="167"/>
      <c r="S106" s="167"/>
    </row>
    <row r="107" spans="1:19" ht="17.25" customHeight="1" x14ac:dyDescent="0.2">
      <c r="A107" s="83" t="str">
        <f>Global!A107</f>
        <v>Puntos por Ganador/Empate Atinado</v>
      </c>
      <c r="B107" s="83"/>
      <c r="C107" s="93"/>
      <c r="D107" s="85"/>
      <c r="E107" s="94">
        <f>Global!E107</f>
        <v>8</v>
      </c>
      <c r="F107" s="53"/>
      <c r="G107" s="268"/>
      <c r="H107" s="53"/>
      <c r="I107" s="57"/>
      <c r="J107" s="30"/>
      <c r="K107" s="167"/>
      <c r="L107" s="167"/>
      <c r="M107" s="167"/>
      <c r="N107" s="167"/>
      <c r="O107" s="167"/>
      <c r="P107" s="167"/>
      <c r="Q107" s="167"/>
      <c r="R107" s="167"/>
      <c r="S107" s="167"/>
    </row>
    <row r="108" spans="1:19" ht="17.25" customHeight="1" x14ac:dyDescent="0.2">
      <c r="A108" s="83" t="str">
        <f>Global!A108</f>
        <v>Puntos por Ganador y Diferencia de Goles Atinado</v>
      </c>
      <c r="B108" s="84"/>
      <c r="C108" s="84"/>
      <c r="D108" s="85"/>
      <c r="E108" s="94">
        <f>Global!E108</f>
        <v>1</v>
      </c>
      <c r="F108" s="53"/>
      <c r="G108" s="268"/>
      <c r="H108" s="53"/>
      <c r="I108" s="57"/>
      <c r="J108" s="30"/>
      <c r="K108" s="167"/>
      <c r="L108" s="167"/>
      <c r="M108" s="167"/>
      <c r="N108" s="167"/>
      <c r="O108" s="167"/>
      <c r="P108" s="167"/>
      <c r="Q108" s="167"/>
      <c r="R108" s="167"/>
      <c r="S108" s="167"/>
    </row>
    <row r="109" spans="1:19" ht="17.25" customHeight="1" x14ac:dyDescent="0.2">
      <c r="A109" s="83"/>
      <c r="B109" s="84"/>
      <c r="C109" s="84"/>
      <c r="D109" s="85"/>
      <c r="E109" s="94"/>
      <c r="F109" s="53"/>
      <c r="G109" s="268"/>
      <c r="H109" s="53"/>
      <c r="I109" s="57"/>
      <c r="J109" s="30"/>
      <c r="K109" s="167"/>
      <c r="L109" s="167"/>
      <c r="M109" s="167"/>
      <c r="N109" s="167"/>
      <c r="O109" s="167"/>
      <c r="P109" s="167"/>
      <c r="Q109" s="167"/>
      <c r="R109" s="167"/>
      <c r="S109" s="167"/>
    </row>
    <row r="110" spans="1:19" ht="17.25" customHeight="1" x14ac:dyDescent="0.2">
      <c r="A110" s="87" t="str">
        <f>Global!A110</f>
        <v>FINAL</v>
      </c>
      <c r="B110" s="55"/>
      <c r="C110" s="55"/>
      <c r="D110" s="53"/>
      <c r="E110" s="268"/>
      <c r="F110" s="53"/>
      <c r="G110" s="268"/>
      <c r="H110" s="53"/>
      <c r="I110" s="57"/>
      <c r="J110" s="30"/>
      <c r="K110" s="167"/>
      <c r="L110" s="167"/>
      <c r="M110" s="167"/>
      <c r="N110" s="167"/>
      <c r="O110" s="167"/>
      <c r="P110" s="167"/>
      <c r="Q110" s="167"/>
      <c r="R110" s="167"/>
      <c r="S110" s="167"/>
    </row>
    <row r="111" spans="1:19" ht="17.25" customHeight="1" x14ac:dyDescent="0.2">
      <c r="A111" s="83" t="str">
        <f>Global!A111</f>
        <v>Puntos por Marcador Atinado</v>
      </c>
      <c r="B111" s="83"/>
      <c r="C111" s="93"/>
      <c r="D111" s="83"/>
      <c r="E111" s="94">
        <f>Global!E111</f>
        <v>1</v>
      </c>
      <c r="F111" s="53"/>
      <c r="G111" s="268"/>
      <c r="H111" s="53"/>
      <c r="I111" s="57"/>
      <c r="J111" s="30"/>
      <c r="K111" s="167"/>
      <c r="L111" s="167"/>
      <c r="M111" s="167"/>
      <c r="N111" s="167"/>
      <c r="O111" s="167"/>
      <c r="P111" s="167"/>
      <c r="Q111" s="167"/>
      <c r="R111" s="167"/>
      <c r="S111" s="167"/>
    </row>
    <row r="112" spans="1:19" ht="17.25" customHeight="1" x14ac:dyDescent="0.2">
      <c r="A112" s="83" t="str">
        <f>Global!A112</f>
        <v>Puntos por Ganador/Empate Atinado</v>
      </c>
      <c r="B112" s="83"/>
      <c r="C112" s="93"/>
      <c r="D112" s="85"/>
      <c r="E112" s="94">
        <f>Global!E112</f>
        <v>10</v>
      </c>
      <c r="F112" s="53"/>
      <c r="G112" s="268"/>
      <c r="H112" s="53"/>
      <c r="I112" s="57"/>
      <c r="J112" s="30"/>
      <c r="K112" s="167"/>
      <c r="L112" s="167"/>
      <c r="M112" s="167"/>
      <c r="N112" s="167"/>
      <c r="O112" s="167"/>
      <c r="P112" s="167"/>
      <c r="Q112" s="167"/>
      <c r="R112" s="167"/>
      <c r="S112" s="167"/>
    </row>
    <row r="113" spans="1:19" ht="17.25" customHeight="1" x14ac:dyDescent="0.2">
      <c r="A113" s="83" t="str">
        <f>Global!A113</f>
        <v>Puntos por Ganador y Diferencia de Goles Atinado</v>
      </c>
      <c r="B113" s="84"/>
      <c r="C113" s="84"/>
      <c r="D113" s="85"/>
      <c r="E113" s="94">
        <f>Global!E113</f>
        <v>1</v>
      </c>
      <c r="F113" s="53"/>
      <c r="G113" s="268"/>
      <c r="H113" s="53"/>
      <c r="I113" s="57"/>
      <c r="J113" s="30"/>
      <c r="K113" s="167"/>
      <c r="L113" s="167"/>
      <c r="M113" s="167"/>
      <c r="N113" s="167"/>
      <c r="O113" s="167"/>
      <c r="P113" s="167"/>
      <c r="Q113" s="167"/>
      <c r="R113" s="167"/>
      <c r="S113" s="167"/>
    </row>
    <row r="114" spans="1:19" ht="17.25" customHeight="1" x14ac:dyDescent="0.2">
      <c r="A114" s="54"/>
      <c r="B114" s="55"/>
      <c r="C114" s="55"/>
      <c r="D114" s="53"/>
      <c r="E114" s="268"/>
      <c r="F114" s="53"/>
      <c r="G114" s="268"/>
      <c r="H114" s="53"/>
      <c r="I114" s="57"/>
      <c r="J114" s="30"/>
      <c r="K114" s="167"/>
      <c r="L114" s="167"/>
      <c r="M114" s="167"/>
      <c r="N114" s="167"/>
      <c r="O114" s="167"/>
      <c r="P114" s="167"/>
      <c r="Q114" s="167"/>
      <c r="R114" s="167"/>
      <c r="S114" s="167"/>
    </row>
    <row r="115" spans="1:19" ht="17.25" customHeight="1" x14ac:dyDescent="0.2">
      <c r="A115" s="54"/>
      <c r="B115" s="55"/>
      <c r="C115" s="55"/>
      <c r="D115" s="53"/>
      <c r="E115" s="268"/>
      <c r="F115" s="53"/>
      <c r="G115" s="268"/>
      <c r="H115" s="53"/>
      <c r="I115" s="57"/>
      <c r="J115" s="30"/>
      <c r="K115" s="167"/>
      <c r="L115" s="167"/>
      <c r="M115" s="167"/>
      <c r="N115" s="167"/>
      <c r="O115" s="167"/>
      <c r="P115" s="167"/>
      <c r="Q115" s="167"/>
      <c r="R115" s="167"/>
      <c r="S115" s="167"/>
    </row>
    <row r="116" spans="1:19" ht="17.25" customHeight="1" x14ac:dyDescent="0.2">
      <c r="A116" s="54"/>
      <c r="B116" s="55"/>
      <c r="C116" s="55"/>
      <c r="D116" s="53"/>
      <c r="E116" s="268"/>
      <c r="F116" s="53"/>
      <c r="G116" s="268"/>
      <c r="H116" s="53"/>
      <c r="I116" s="57"/>
      <c r="J116" s="30"/>
      <c r="K116" s="167"/>
      <c r="L116" s="167"/>
      <c r="M116" s="167"/>
      <c r="N116" s="167"/>
      <c r="O116" s="167"/>
      <c r="P116" s="167"/>
      <c r="Q116" s="167"/>
      <c r="R116" s="167"/>
      <c r="S116" s="167"/>
    </row>
    <row r="117" spans="1:19" ht="17.25" customHeight="1" x14ac:dyDescent="0.2">
      <c r="A117" s="54"/>
      <c r="B117" s="55"/>
      <c r="C117" s="55"/>
      <c r="D117" s="53"/>
      <c r="E117" s="268"/>
      <c r="F117" s="53"/>
      <c r="G117" s="268"/>
      <c r="H117" s="53"/>
      <c r="I117" s="57"/>
      <c r="J117" s="30"/>
      <c r="K117" s="167"/>
      <c r="L117" s="167"/>
      <c r="M117" s="167"/>
      <c r="N117" s="167"/>
      <c r="O117" s="167"/>
      <c r="P117" s="167"/>
      <c r="Q117" s="167"/>
      <c r="R117" s="167"/>
      <c r="S117" s="167"/>
    </row>
    <row r="118" spans="1:19" ht="17.25" customHeight="1" x14ac:dyDescent="0.2">
      <c r="A118" s="54"/>
      <c r="B118" s="55"/>
      <c r="C118" s="55"/>
      <c r="D118" s="53"/>
      <c r="E118" s="268"/>
      <c r="F118" s="53"/>
      <c r="G118" s="268"/>
      <c r="H118" s="53"/>
      <c r="I118" s="57"/>
      <c r="J118" s="30"/>
      <c r="K118" s="167"/>
      <c r="L118" s="167"/>
      <c r="M118" s="167"/>
      <c r="N118" s="167"/>
      <c r="O118" s="167"/>
      <c r="P118" s="167"/>
      <c r="Q118" s="167"/>
      <c r="R118" s="167"/>
      <c r="S118" s="167"/>
    </row>
    <row r="119" spans="1:19" ht="17.25" customHeight="1" x14ac:dyDescent="0.2">
      <c r="A119" s="54"/>
      <c r="B119" s="55"/>
      <c r="C119" s="55"/>
      <c r="D119" s="53"/>
      <c r="E119" s="268"/>
      <c r="F119" s="53"/>
      <c r="G119" s="268"/>
      <c r="H119" s="53"/>
      <c r="I119" s="57"/>
      <c r="J119" s="30"/>
      <c r="K119" s="167"/>
      <c r="L119" s="167"/>
      <c r="M119" s="167"/>
      <c r="N119" s="167"/>
      <c r="O119" s="167"/>
      <c r="P119" s="167"/>
      <c r="Q119" s="167"/>
      <c r="R119" s="167"/>
      <c r="S119" s="167"/>
    </row>
    <row r="120" spans="1:19" ht="17.25" customHeight="1" x14ac:dyDescent="0.2">
      <c r="A120" s="54"/>
      <c r="B120" s="55"/>
      <c r="C120" s="55"/>
      <c r="D120" s="53"/>
      <c r="E120" s="268"/>
      <c r="F120" s="53"/>
      <c r="G120" s="268"/>
      <c r="H120" s="53"/>
      <c r="I120" s="57"/>
      <c r="J120" s="30"/>
      <c r="K120" s="167"/>
      <c r="L120" s="167"/>
      <c r="M120" s="167"/>
      <c r="N120" s="167"/>
      <c r="O120" s="167"/>
      <c r="P120" s="167"/>
      <c r="Q120" s="167"/>
      <c r="R120" s="167"/>
      <c r="S120" s="167"/>
    </row>
  </sheetData>
  <sheetProtection sheet="1" objects="1" scenarios="1"/>
  <mergeCells count="3">
    <mergeCell ref="A1:N1"/>
    <mergeCell ref="B3:D3"/>
    <mergeCell ref="B4:D4"/>
  </mergeCells>
  <phoneticPr fontId="17" type="noConversion"/>
  <dataValidations count="1">
    <dataValidation type="whole" allowBlank="1" showInputMessage="1" showErrorMessage="1" sqref="E3:E85 E114:E120 E89:E90 E94:E95 E99:E100 E104:E105 E110" xr:uid="{0A4657B6-CB0B-4BD0-B2B3-421AAB58BF84}">
      <formula1>0</formula1>
      <formula2>20</formula2>
    </dataValidation>
  </dataValidations>
  <hyperlinks>
    <hyperlink ref="A1:N1" location="Global!A1" display="Quiniela Mundial 2010" xr:uid="{0556B360-F6B0-4537-A50B-0DBBBF30AAAD}"/>
  </hyperlinks>
  <pageMargins left="0.75" right="0.75" top="1" bottom="1" header="0.5" footer="0.5"/>
  <pageSetup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S120"/>
  <sheetViews>
    <sheetView workbookViewId="0">
      <selection activeCell="P6" sqref="P6"/>
    </sheetView>
  </sheetViews>
  <sheetFormatPr defaultColWidth="9.140625" defaultRowHeight="17.25" customHeight="1" x14ac:dyDescent="0.2"/>
  <cols>
    <col min="1" max="1" width="12" style="270" customWidth="1"/>
    <col min="2" max="2" width="10.7109375" style="271" customWidth="1"/>
    <col min="3" max="3" width="6.85546875" style="271" bestFit="1" customWidth="1"/>
    <col min="4" max="4" width="12.42578125" style="157" customWidth="1"/>
    <col min="5" max="5" width="3.7109375" style="272" customWidth="1"/>
    <col min="6" max="6" width="5.42578125" style="157" customWidth="1"/>
    <col min="7" max="7" width="3.85546875" style="272" customWidth="1"/>
    <col min="8" max="8" width="13" style="157" customWidth="1"/>
    <col min="9" max="9" width="5.85546875" style="273" customWidth="1"/>
    <col min="10" max="10" width="3" style="10" customWidth="1"/>
    <col min="11" max="11" width="5" style="274" customWidth="1"/>
    <col min="12" max="12" width="5.28515625" style="274" customWidth="1"/>
    <col min="13" max="13" width="6.5703125" style="275" customWidth="1"/>
    <col min="14" max="14" width="7.7109375" style="10" bestFit="1" customWidth="1"/>
    <col min="15" max="16384" width="9.140625" style="157"/>
  </cols>
  <sheetData>
    <row r="1" spans="1:19" ht="26.25" customHeight="1" x14ac:dyDescent="0.35">
      <c r="A1" s="352" t="s">
        <v>82</v>
      </c>
      <c r="B1" s="352"/>
      <c r="C1" s="352"/>
      <c r="D1" s="352"/>
      <c r="E1" s="352"/>
      <c r="F1" s="352"/>
      <c r="G1" s="352"/>
      <c r="H1" s="352"/>
      <c r="I1" s="352"/>
      <c r="J1" s="352"/>
      <c r="K1" s="352"/>
      <c r="L1" s="352"/>
      <c r="M1" s="352"/>
      <c r="N1" s="352"/>
      <c r="O1" s="161"/>
      <c r="P1" s="161"/>
      <c r="Q1" s="161"/>
      <c r="R1" s="161"/>
      <c r="S1" s="161"/>
    </row>
    <row r="2" spans="1:19" ht="12.75" customHeight="1" x14ac:dyDescent="0.3">
      <c r="A2" s="28"/>
      <c r="B2" s="28"/>
      <c r="C2" s="28"/>
      <c r="D2" s="28"/>
      <c r="E2" s="1"/>
      <c r="F2" s="28"/>
      <c r="G2" s="1"/>
      <c r="H2" s="28"/>
      <c r="I2" s="28"/>
      <c r="J2" s="28"/>
      <c r="K2" s="33"/>
      <c r="L2" s="33"/>
      <c r="M2" s="28"/>
      <c r="N2" s="28"/>
      <c r="O2" s="161"/>
      <c r="P2" s="161"/>
      <c r="Q2" s="161"/>
      <c r="R2" s="161"/>
      <c r="S2" s="161"/>
    </row>
    <row r="3" spans="1:19" ht="17.25" customHeight="1" x14ac:dyDescent="0.2">
      <c r="A3" s="191" t="s">
        <v>17</v>
      </c>
      <c r="B3" s="353" t="s">
        <v>120</v>
      </c>
      <c r="C3" s="353"/>
      <c r="D3" s="353"/>
      <c r="E3" s="192"/>
      <c r="F3" s="193"/>
      <c r="G3" s="192"/>
      <c r="H3" s="194"/>
      <c r="I3" s="195"/>
      <c r="J3" s="29"/>
      <c r="K3" s="34"/>
      <c r="L3" s="34"/>
      <c r="M3" s="196"/>
      <c r="N3" s="29"/>
      <c r="O3" s="161"/>
      <c r="P3" s="161"/>
      <c r="Q3" s="161"/>
      <c r="R3" s="161"/>
      <c r="S3" s="161"/>
    </row>
    <row r="4" spans="1:19" ht="17.25" customHeight="1" thickBot="1" x14ac:dyDescent="0.25">
      <c r="A4" s="197" t="s">
        <v>18</v>
      </c>
      <c r="B4" s="354" t="s">
        <v>119</v>
      </c>
      <c r="C4" s="354"/>
      <c r="D4" s="354"/>
      <c r="E4" s="192"/>
      <c r="F4" s="196"/>
      <c r="G4" s="192"/>
      <c r="H4" s="196"/>
      <c r="I4" s="195"/>
      <c r="J4" s="29"/>
      <c r="K4" s="198"/>
      <c r="L4" s="198"/>
      <c r="M4" s="199"/>
      <c r="N4" s="29"/>
      <c r="O4" s="161"/>
      <c r="P4" s="161"/>
      <c r="Q4" s="161"/>
      <c r="R4" s="161"/>
      <c r="S4" s="161"/>
    </row>
    <row r="5" spans="1:19" ht="17.25" customHeight="1" thickBot="1" x14ac:dyDescent="0.25">
      <c r="A5" s="197"/>
      <c r="B5" s="200"/>
      <c r="C5" s="200"/>
      <c r="D5" s="201"/>
      <c r="E5" s="192"/>
      <c r="F5" s="196"/>
      <c r="G5" s="192"/>
      <c r="H5" s="196"/>
      <c r="I5" s="195"/>
      <c r="J5" s="29"/>
      <c r="K5" s="202" t="s">
        <v>19</v>
      </c>
      <c r="L5" s="203"/>
      <c r="M5" s="204"/>
      <c r="N5" s="29"/>
      <c r="O5" s="161"/>
      <c r="P5" s="161"/>
      <c r="Q5" s="161"/>
      <c r="R5" s="161"/>
      <c r="S5" s="161"/>
    </row>
    <row r="6" spans="1:19" s="168" customFormat="1" ht="34.5" customHeight="1" thickBot="1" x14ac:dyDescent="0.25">
      <c r="A6" s="205" t="s">
        <v>0</v>
      </c>
      <c r="B6" s="206" t="s">
        <v>1</v>
      </c>
      <c r="C6" s="206" t="s">
        <v>25</v>
      </c>
      <c r="D6" s="207" t="s">
        <v>2</v>
      </c>
      <c r="E6" s="208"/>
      <c r="F6" s="209" t="s">
        <v>20</v>
      </c>
      <c r="G6" s="208"/>
      <c r="H6" s="209" t="s">
        <v>3</v>
      </c>
      <c r="I6" s="209" t="s">
        <v>21</v>
      </c>
      <c r="J6" s="210"/>
      <c r="K6" s="211" t="s">
        <v>109</v>
      </c>
      <c r="L6" s="211" t="s">
        <v>112</v>
      </c>
      <c r="M6" s="212" t="s">
        <v>110</v>
      </c>
      <c r="N6" s="213" t="s">
        <v>111</v>
      </c>
      <c r="O6" s="165"/>
      <c r="P6" s="165"/>
      <c r="Q6" s="165"/>
      <c r="R6" s="165"/>
      <c r="S6" s="165"/>
    </row>
    <row r="7" spans="1:19" ht="17.25" customHeight="1" thickBot="1" x14ac:dyDescent="0.25">
      <c r="A7" s="214" t="str">
        <f>Global!A7</f>
        <v>GRUPO A (Group A)</v>
      </c>
      <c r="B7" s="215"/>
      <c r="C7" s="216"/>
      <c r="D7" s="215"/>
      <c r="E7" s="217"/>
      <c r="F7" s="215"/>
      <c r="G7" s="217"/>
      <c r="H7" s="215"/>
      <c r="I7" s="218"/>
      <c r="J7" s="77"/>
      <c r="K7" s="219"/>
      <c r="L7" s="219"/>
      <c r="M7" s="220"/>
      <c r="N7" s="221"/>
      <c r="O7" s="161"/>
      <c r="P7" s="161"/>
      <c r="Q7" s="161"/>
      <c r="R7" s="161"/>
      <c r="S7" s="161"/>
    </row>
    <row r="8" spans="1:19" s="158" customFormat="1" ht="30.95" customHeight="1" thickBot="1" x14ac:dyDescent="0.25">
      <c r="A8" s="276">
        <f>Global!A8</f>
        <v>44885</v>
      </c>
      <c r="B8" s="277">
        <f>Global!B8</f>
        <v>0.41666666666666669</v>
      </c>
      <c r="C8" s="278">
        <f>Global!C8</f>
        <v>1</v>
      </c>
      <c r="D8" s="279" t="str">
        <f>Global!D8</f>
        <v>Qatar</v>
      </c>
      <c r="E8" s="280">
        <v>0</v>
      </c>
      <c r="F8" s="281" t="s">
        <v>4</v>
      </c>
      <c r="G8" s="280">
        <v>2</v>
      </c>
      <c r="H8" s="282" t="str">
        <f>Global!H8</f>
        <v>Ecuador</v>
      </c>
      <c r="I8" s="283" t="str">
        <f t="shared" ref="I8:I13" si="0">IF(OR(E8="",G8=""),"",IF(E8&gt;G8,"L",IF(G8&gt;E8,"V","E")))</f>
        <v>V</v>
      </c>
      <c r="J8" s="284"/>
      <c r="K8" s="285">
        <f>IF(Global!E8="","",Global!E8)</f>
        <v>0</v>
      </c>
      <c r="L8" s="285">
        <f>IF(Global!G8="","",Global!G8)</f>
        <v>2</v>
      </c>
      <c r="M8" s="286" t="str">
        <f t="shared" ref="M8:M71" si="1">IF(OR(K8="",L8=""),"",IF(K8&gt;L8,"L",IF(L8&gt;K8,"V","E")))</f>
        <v>V</v>
      </c>
      <c r="N8" s="287">
        <f t="shared" ref="N8:N13" si="2">IF(M8="","",IF(AND(E8=K8,L8=G8),GPOSPuntosPorMarcador,0)+IF(M8=I8,GPOSPuntosPorGanador,0)+IF(E8-G8=K8-L8,GPOSPuntosPorDiferencia,0))</f>
        <v>3</v>
      </c>
      <c r="O8" s="166"/>
      <c r="P8" s="166"/>
      <c r="Q8" s="166"/>
      <c r="R8" s="166"/>
      <c r="S8" s="166"/>
    </row>
    <row r="9" spans="1:19" s="158" customFormat="1" ht="30.95" customHeight="1" thickBot="1" x14ac:dyDescent="0.25">
      <c r="A9" s="276">
        <f>Global!A9</f>
        <v>44886</v>
      </c>
      <c r="B9" s="288">
        <f>Global!B9</f>
        <v>0.41666666666666669</v>
      </c>
      <c r="C9" s="289">
        <f>Global!C9</f>
        <v>2</v>
      </c>
      <c r="D9" s="290" t="str">
        <f>Global!D9</f>
        <v>Senegal</v>
      </c>
      <c r="E9" s="291">
        <v>1</v>
      </c>
      <c r="F9" s="292" t="s">
        <v>4</v>
      </c>
      <c r="G9" s="291">
        <v>3</v>
      </c>
      <c r="H9" s="293" t="str">
        <f>Global!H9</f>
        <v>Holanda (Holland)</v>
      </c>
      <c r="I9" s="283" t="str">
        <f t="shared" si="0"/>
        <v>V</v>
      </c>
      <c r="J9" s="284"/>
      <c r="K9" s="285">
        <f>IF(Global!E9="","",Global!E9)</f>
        <v>0</v>
      </c>
      <c r="L9" s="285">
        <f>IF(Global!G9="","",Global!G9)</f>
        <v>2</v>
      </c>
      <c r="M9" s="294" t="str">
        <f t="shared" si="1"/>
        <v>V</v>
      </c>
      <c r="N9" s="287">
        <f t="shared" si="2"/>
        <v>2</v>
      </c>
      <c r="O9" s="166"/>
      <c r="P9" s="166"/>
      <c r="Q9" s="166"/>
      <c r="R9" s="166"/>
      <c r="S9" s="166"/>
    </row>
    <row r="10" spans="1:19" s="158" customFormat="1" ht="30.95" customHeight="1" thickBot="1" x14ac:dyDescent="0.25">
      <c r="A10" s="276">
        <f>Global!A10</f>
        <v>44890</v>
      </c>
      <c r="B10" s="288">
        <f>Global!B10</f>
        <v>0.29166666666666669</v>
      </c>
      <c r="C10" s="289">
        <f>Global!C10</f>
        <v>17</v>
      </c>
      <c r="D10" s="290" t="str">
        <f>Global!D10</f>
        <v>Qatar</v>
      </c>
      <c r="E10" s="291">
        <v>1</v>
      </c>
      <c r="F10" s="292" t="s">
        <v>4</v>
      </c>
      <c r="G10" s="291">
        <v>2</v>
      </c>
      <c r="H10" s="293" t="str">
        <f>Global!H10</f>
        <v>Senegal</v>
      </c>
      <c r="I10" s="283" t="str">
        <f t="shared" si="0"/>
        <v>V</v>
      </c>
      <c r="J10" s="284"/>
      <c r="K10" s="285">
        <f>IF(Global!E10="","",Global!E10)</f>
        <v>1</v>
      </c>
      <c r="L10" s="285">
        <f>IF(Global!G10="","",Global!G10)</f>
        <v>3</v>
      </c>
      <c r="M10" s="295" t="str">
        <f t="shared" si="1"/>
        <v>V</v>
      </c>
      <c r="N10" s="287">
        <f t="shared" si="2"/>
        <v>1</v>
      </c>
      <c r="O10" s="166"/>
      <c r="P10" s="166"/>
      <c r="Q10" s="166"/>
      <c r="R10" s="166"/>
      <c r="S10" s="166"/>
    </row>
    <row r="11" spans="1:19" s="158" customFormat="1" ht="30.95" customHeight="1" thickBot="1" x14ac:dyDescent="0.25">
      <c r="A11" s="276">
        <f>Global!A11</f>
        <v>44890</v>
      </c>
      <c r="B11" s="288">
        <f>Global!B11</f>
        <v>0.41666666666666669</v>
      </c>
      <c r="C11" s="289">
        <f>Global!C11</f>
        <v>18</v>
      </c>
      <c r="D11" s="290" t="str">
        <f>Global!D11</f>
        <v>Holanda (Holland)</v>
      </c>
      <c r="E11" s="291">
        <v>2</v>
      </c>
      <c r="F11" s="292" t="s">
        <v>4</v>
      </c>
      <c r="G11" s="291">
        <v>1</v>
      </c>
      <c r="H11" s="293" t="str">
        <f>Global!H11</f>
        <v>Ecuador</v>
      </c>
      <c r="I11" s="283" t="str">
        <f t="shared" si="0"/>
        <v>L</v>
      </c>
      <c r="J11" s="284"/>
      <c r="K11" s="285">
        <f>IF(Global!E11="","",Global!E11)</f>
        <v>1</v>
      </c>
      <c r="L11" s="285">
        <f>IF(Global!G11="","",Global!G11)</f>
        <v>1</v>
      </c>
      <c r="M11" s="296" t="str">
        <f t="shared" si="1"/>
        <v>E</v>
      </c>
      <c r="N11" s="287">
        <f t="shared" si="2"/>
        <v>0</v>
      </c>
      <c r="O11" s="166"/>
      <c r="P11" s="166"/>
      <c r="Q11" s="166"/>
      <c r="R11" s="166"/>
      <c r="S11" s="166"/>
    </row>
    <row r="12" spans="1:19" s="158" customFormat="1" ht="30.95" customHeight="1" thickBot="1" x14ac:dyDescent="0.25">
      <c r="A12" s="276">
        <f>Global!A12</f>
        <v>44894</v>
      </c>
      <c r="B12" s="288">
        <f>Global!B12</f>
        <v>0.375</v>
      </c>
      <c r="C12" s="289">
        <f>Global!C12</f>
        <v>33</v>
      </c>
      <c r="D12" s="290" t="str">
        <f>Global!D12</f>
        <v>Holanda (Holland)</v>
      </c>
      <c r="E12" s="291">
        <v>4</v>
      </c>
      <c r="F12" s="292" t="s">
        <v>4</v>
      </c>
      <c r="G12" s="291">
        <v>0</v>
      </c>
      <c r="H12" s="293" t="str">
        <f>Global!H12</f>
        <v>Qatar</v>
      </c>
      <c r="I12" s="283" t="str">
        <f t="shared" si="0"/>
        <v>L</v>
      </c>
      <c r="J12" s="284"/>
      <c r="K12" s="285">
        <f>IF(Global!E12="","",Global!E12)</f>
        <v>2</v>
      </c>
      <c r="L12" s="285">
        <f>IF(Global!G12="","",Global!G12)</f>
        <v>0</v>
      </c>
      <c r="M12" s="296" t="str">
        <f t="shared" si="1"/>
        <v>L</v>
      </c>
      <c r="N12" s="287">
        <f t="shared" si="2"/>
        <v>1</v>
      </c>
      <c r="O12" s="166"/>
      <c r="P12" s="166"/>
      <c r="Q12" s="166"/>
      <c r="R12" s="166"/>
      <c r="S12" s="166"/>
    </row>
    <row r="13" spans="1:19" s="158" customFormat="1" ht="30.95" customHeight="1" thickBot="1" x14ac:dyDescent="0.25">
      <c r="A13" s="276">
        <f>Global!A13</f>
        <v>44894</v>
      </c>
      <c r="B13" s="288">
        <f>Global!B13</f>
        <v>0.375</v>
      </c>
      <c r="C13" s="289">
        <f>Global!C13</f>
        <v>34</v>
      </c>
      <c r="D13" s="290" t="str">
        <f>Global!D13</f>
        <v>Ecuador</v>
      </c>
      <c r="E13" s="291">
        <v>1</v>
      </c>
      <c r="F13" s="292" t="s">
        <v>4</v>
      </c>
      <c r="G13" s="291">
        <v>2</v>
      </c>
      <c r="H13" s="293" t="str">
        <f>Global!H13</f>
        <v>Senegal</v>
      </c>
      <c r="I13" s="283" t="str">
        <f t="shared" si="0"/>
        <v>V</v>
      </c>
      <c r="J13" s="284"/>
      <c r="K13" s="285">
        <f>IF(Global!E13="","",Global!E13)</f>
        <v>1</v>
      </c>
      <c r="L13" s="285">
        <f>IF(Global!G13="","",Global!G13)</f>
        <v>2</v>
      </c>
      <c r="M13" s="296" t="str">
        <f t="shared" si="1"/>
        <v>V</v>
      </c>
      <c r="N13" s="287">
        <f t="shared" si="2"/>
        <v>3</v>
      </c>
      <c r="O13" s="166"/>
      <c r="P13" s="166"/>
      <c r="Q13" s="166"/>
      <c r="R13" s="166"/>
      <c r="S13" s="166"/>
    </row>
    <row r="14" spans="1:19" s="158" customFormat="1" ht="17.25" customHeight="1" thickBot="1" x14ac:dyDescent="0.25">
      <c r="A14" s="297" t="str">
        <f>Global!A14</f>
        <v>GRUPO B (Group B)</v>
      </c>
      <c r="B14" s="298"/>
      <c r="C14" s="299"/>
      <c r="D14" s="298"/>
      <c r="E14" s="300"/>
      <c r="F14" s="298"/>
      <c r="G14" s="300"/>
      <c r="H14" s="298"/>
      <c r="I14" s="301"/>
      <c r="J14" s="117"/>
      <c r="K14" s="302"/>
      <c r="L14" s="302"/>
      <c r="M14" s="303" t="str">
        <f t="shared" si="1"/>
        <v/>
      </c>
      <c r="N14" s="304"/>
      <c r="O14" s="166"/>
      <c r="P14" s="166"/>
      <c r="Q14" s="166"/>
      <c r="R14" s="166"/>
      <c r="S14" s="166"/>
    </row>
    <row r="15" spans="1:19" s="158" customFormat="1" ht="30.95" customHeight="1" thickBot="1" x14ac:dyDescent="0.25">
      <c r="A15" s="276">
        <f>Global!A15</f>
        <v>44886</v>
      </c>
      <c r="B15" s="305">
        <f>Global!B15</f>
        <v>0.29166666666666669</v>
      </c>
      <c r="C15" s="278">
        <f>Global!C15</f>
        <v>3</v>
      </c>
      <c r="D15" s="279" t="str">
        <f>Global!D15</f>
        <v>Inglaterra (England)</v>
      </c>
      <c r="E15" s="280">
        <v>5</v>
      </c>
      <c r="F15" s="281" t="s">
        <v>4</v>
      </c>
      <c r="G15" s="280">
        <v>0</v>
      </c>
      <c r="H15" s="282" t="str">
        <f>Global!H15</f>
        <v>Irán</v>
      </c>
      <c r="I15" s="283" t="str">
        <f t="shared" ref="I15:I20" si="3">IF(OR(E15="",G15=""),"",IF(E15&gt;G15,"L",IF(G15&gt;E15,"V","E")))</f>
        <v>L</v>
      </c>
      <c r="J15" s="284"/>
      <c r="K15" s="285">
        <f>IF(Global!E15="","",Global!E15)</f>
        <v>6</v>
      </c>
      <c r="L15" s="285">
        <f>IF(Global!G15="","",Global!G15)</f>
        <v>2</v>
      </c>
      <c r="M15" s="296" t="str">
        <f t="shared" si="1"/>
        <v>L</v>
      </c>
      <c r="N15" s="287">
        <f t="shared" ref="N15:N20" si="4">IF(M15="","",IF(AND(E15=K15,L15=G15),GPOSPuntosPorMarcador,0)+IF(M15=I15,GPOSPuntosPorGanador,0)+IF(E15-G15=K15-L15,GPOSPuntosPorDiferencia,0))</f>
        <v>1</v>
      </c>
      <c r="O15" s="166"/>
      <c r="P15" s="166"/>
      <c r="Q15" s="166"/>
      <c r="R15" s="166"/>
      <c r="S15" s="166"/>
    </row>
    <row r="16" spans="1:19" s="158" customFormat="1" ht="30.95" customHeight="1" thickBot="1" x14ac:dyDescent="0.25">
      <c r="A16" s="276">
        <f>Global!A16</f>
        <v>44886</v>
      </c>
      <c r="B16" s="306">
        <f>Global!B16</f>
        <v>0.54166666666666663</v>
      </c>
      <c r="C16" s="289">
        <f>Global!C16</f>
        <v>4</v>
      </c>
      <c r="D16" s="290" t="str">
        <f>Global!D16</f>
        <v>Estados Unidos (USA)</v>
      </c>
      <c r="E16" s="291">
        <v>1</v>
      </c>
      <c r="F16" s="292" t="s">
        <v>4</v>
      </c>
      <c r="G16" s="291">
        <v>1</v>
      </c>
      <c r="H16" s="293" t="str">
        <f>Global!H16</f>
        <v>Gales (Wales)</v>
      </c>
      <c r="I16" s="283" t="str">
        <f t="shared" si="3"/>
        <v>E</v>
      </c>
      <c r="J16" s="284"/>
      <c r="K16" s="285">
        <f>IF(Global!E16="","",Global!E16)</f>
        <v>1</v>
      </c>
      <c r="L16" s="285">
        <f>IF(Global!G16="","",Global!G16)</f>
        <v>1</v>
      </c>
      <c r="M16" s="296" t="str">
        <f t="shared" si="1"/>
        <v>E</v>
      </c>
      <c r="N16" s="287">
        <f t="shared" si="4"/>
        <v>3</v>
      </c>
      <c r="O16" s="166"/>
      <c r="P16" s="166"/>
      <c r="Q16" s="166"/>
      <c r="R16" s="166"/>
      <c r="S16" s="166"/>
    </row>
    <row r="17" spans="1:19" s="158" customFormat="1" ht="30.95" customHeight="1" thickBot="1" x14ac:dyDescent="0.25">
      <c r="A17" s="276">
        <f>Global!A17</f>
        <v>44890</v>
      </c>
      <c r="B17" s="306">
        <f>Global!B17</f>
        <v>0.54166666666666663</v>
      </c>
      <c r="C17" s="289">
        <f>Global!C17</f>
        <v>19</v>
      </c>
      <c r="D17" s="290" t="str">
        <f>Global!D17</f>
        <v>Inglaterra (England)</v>
      </c>
      <c r="E17" s="291">
        <v>3</v>
      </c>
      <c r="F17" s="292" t="s">
        <v>4</v>
      </c>
      <c r="G17" s="291">
        <v>1</v>
      </c>
      <c r="H17" s="293" t="str">
        <f>Global!H17</f>
        <v>Estados Unidos (USA)</v>
      </c>
      <c r="I17" s="283" t="str">
        <f t="shared" si="3"/>
        <v>L</v>
      </c>
      <c r="J17" s="284"/>
      <c r="K17" s="285">
        <f>IF(Global!E17="","",Global!E17)</f>
        <v>0</v>
      </c>
      <c r="L17" s="285">
        <f>IF(Global!G17="","",Global!G17)</f>
        <v>0</v>
      </c>
      <c r="M17" s="296" t="str">
        <f t="shared" si="1"/>
        <v>E</v>
      </c>
      <c r="N17" s="287">
        <f t="shared" si="4"/>
        <v>0</v>
      </c>
      <c r="O17" s="166"/>
      <c r="P17" s="166"/>
      <c r="Q17" s="166"/>
      <c r="R17" s="166"/>
      <c r="S17" s="166"/>
    </row>
    <row r="18" spans="1:19" s="158" customFormat="1" ht="30.95" customHeight="1" thickBot="1" x14ac:dyDescent="0.25">
      <c r="A18" s="276">
        <f>Global!A18</f>
        <v>44890</v>
      </c>
      <c r="B18" s="306">
        <f>Global!B18</f>
        <v>0.16666666666666666</v>
      </c>
      <c r="C18" s="289">
        <f>Global!C18</f>
        <v>20</v>
      </c>
      <c r="D18" s="290" t="str">
        <f>Global!D18</f>
        <v>Gales (Wales)</v>
      </c>
      <c r="E18" s="291">
        <v>3</v>
      </c>
      <c r="F18" s="292" t="s">
        <v>4</v>
      </c>
      <c r="G18" s="291">
        <v>1</v>
      </c>
      <c r="H18" s="293" t="str">
        <f>Global!H18</f>
        <v>Irán</v>
      </c>
      <c r="I18" s="283" t="str">
        <f t="shared" si="3"/>
        <v>L</v>
      </c>
      <c r="J18" s="284"/>
      <c r="K18" s="285">
        <f>IF(Global!E18="","",Global!E18)</f>
        <v>0</v>
      </c>
      <c r="L18" s="285">
        <f>IF(Global!G18="","",Global!G18)</f>
        <v>2</v>
      </c>
      <c r="M18" s="296" t="str">
        <f t="shared" si="1"/>
        <v>V</v>
      </c>
      <c r="N18" s="287">
        <f t="shared" si="4"/>
        <v>0</v>
      </c>
      <c r="O18" s="166"/>
      <c r="P18" s="166"/>
      <c r="Q18" s="166"/>
      <c r="R18" s="166"/>
      <c r="S18" s="166"/>
    </row>
    <row r="19" spans="1:19" s="158" customFormat="1" ht="30.95" customHeight="1" thickBot="1" x14ac:dyDescent="0.25">
      <c r="A19" s="276">
        <f>Global!A19</f>
        <v>44894</v>
      </c>
      <c r="B19" s="306">
        <f>Global!B19</f>
        <v>0.54166666666666663</v>
      </c>
      <c r="C19" s="289">
        <f>Global!C19</f>
        <v>35</v>
      </c>
      <c r="D19" s="290" t="str">
        <f>Global!D19</f>
        <v>Gales (Wales)</v>
      </c>
      <c r="E19" s="291">
        <v>1</v>
      </c>
      <c r="F19" s="292" t="s">
        <v>4</v>
      </c>
      <c r="G19" s="291">
        <v>1</v>
      </c>
      <c r="H19" s="293" t="str">
        <f>Global!H19</f>
        <v>Inglaterra (England)</v>
      </c>
      <c r="I19" s="283" t="str">
        <f t="shared" si="3"/>
        <v>E</v>
      </c>
      <c r="J19" s="284"/>
      <c r="K19" s="285">
        <f>IF(Global!E19="","",Global!E19)</f>
        <v>0</v>
      </c>
      <c r="L19" s="285">
        <f>IF(Global!G19="","",Global!G19)</f>
        <v>3</v>
      </c>
      <c r="M19" s="296" t="str">
        <f t="shared" si="1"/>
        <v>V</v>
      </c>
      <c r="N19" s="287">
        <f t="shared" si="4"/>
        <v>0</v>
      </c>
      <c r="O19" s="166"/>
      <c r="P19" s="166"/>
      <c r="Q19" s="166"/>
      <c r="R19" s="166"/>
      <c r="S19" s="166"/>
    </row>
    <row r="20" spans="1:19" s="158" customFormat="1" ht="30.95" customHeight="1" thickBot="1" x14ac:dyDescent="0.25">
      <c r="A20" s="276">
        <f>Global!A20</f>
        <v>44894</v>
      </c>
      <c r="B20" s="306">
        <f>Global!B20</f>
        <v>0.54166666666666663</v>
      </c>
      <c r="C20" s="289">
        <f>Global!C20</f>
        <v>36</v>
      </c>
      <c r="D20" s="290" t="str">
        <f>Global!D20</f>
        <v>Irán</v>
      </c>
      <c r="E20" s="291">
        <v>1</v>
      </c>
      <c r="F20" s="292" t="s">
        <v>4</v>
      </c>
      <c r="G20" s="291">
        <v>1</v>
      </c>
      <c r="H20" s="293" t="str">
        <f>Global!H20</f>
        <v>Estados Unidos (USA)</v>
      </c>
      <c r="I20" s="283" t="str">
        <f t="shared" si="3"/>
        <v>E</v>
      </c>
      <c r="J20" s="284"/>
      <c r="K20" s="285">
        <f>IF(Global!E20="","",Global!E20)</f>
        <v>0</v>
      </c>
      <c r="L20" s="285">
        <f>IF(Global!G20="","",Global!G20)</f>
        <v>1</v>
      </c>
      <c r="M20" s="296" t="str">
        <f t="shared" si="1"/>
        <v>V</v>
      </c>
      <c r="N20" s="287">
        <f t="shared" si="4"/>
        <v>0</v>
      </c>
      <c r="O20" s="166"/>
      <c r="P20" s="166"/>
      <c r="Q20" s="166"/>
      <c r="R20" s="166"/>
      <c r="S20" s="166"/>
    </row>
    <row r="21" spans="1:19" s="158" customFormat="1" ht="17.25" customHeight="1" thickBot="1" x14ac:dyDescent="0.25">
      <c r="A21" s="297" t="str">
        <f>Global!A21</f>
        <v>GRUPO C (Group C)</v>
      </c>
      <c r="B21" s="298"/>
      <c r="C21" s="299"/>
      <c r="D21" s="298"/>
      <c r="E21" s="300"/>
      <c r="F21" s="298"/>
      <c r="G21" s="300"/>
      <c r="H21" s="298"/>
      <c r="I21" s="301"/>
      <c r="J21" s="117"/>
      <c r="K21" s="302"/>
      <c r="L21" s="302"/>
      <c r="M21" s="303" t="str">
        <f t="shared" si="1"/>
        <v/>
      </c>
      <c r="N21" s="304"/>
      <c r="O21" s="166"/>
      <c r="P21" s="166"/>
      <c r="Q21" s="166"/>
      <c r="R21" s="166"/>
      <c r="S21" s="166"/>
    </row>
    <row r="22" spans="1:19" s="158" customFormat="1" ht="30.95" customHeight="1" thickBot="1" x14ac:dyDescent="0.25">
      <c r="A22" s="276">
        <f>Global!A22</f>
        <v>44887</v>
      </c>
      <c r="B22" s="305">
        <f>Global!B22</f>
        <v>0.16666666666666666</v>
      </c>
      <c r="C22" s="278">
        <f>Global!C22</f>
        <v>5</v>
      </c>
      <c r="D22" s="279" t="str">
        <f>Global!D22</f>
        <v>Argentina</v>
      </c>
      <c r="E22" s="280">
        <v>5</v>
      </c>
      <c r="F22" s="281" t="s">
        <v>4</v>
      </c>
      <c r="G22" s="280">
        <v>0</v>
      </c>
      <c r="H22" s="282" t="str">
        <f>Global!H22</f>
        <v>A. Saudita (Saudi A.)</v>
      </c>
      <c r="I22" s="283" t="str">
        <f t="shared" ref="I22:I27" si="5">IF(OR(E22="",G22=""),"",IF(E22&gt;G22,"L",IF(G22&gt;E22,"V","E")))</f>
        <v>L</v>
      </c>
      <c r="J22" s="284"/>
      <c r="K22" s="285">
        <f>IF(Global!E22="","",Global!E22)</f>
        <v>1</v>
      </c>
      <c r="L22" s="285">
        <f>IF(Global!G22="","",Global!G22)</f>
        <v>2</v>
      </c>
      <c r="M22" s="296" t="str">
        <f t="shared" si="1"/>
        <v>V</v>
      </c>
      <c r="N22" s="287">
        <f t="shared" ref="N22:N27" si="6">IF(M22="","",IF(AND(E22=K22,L22=G22),GPOSPuntosPorMarcador,0)+IF(M22=I22,GPOSPuntosPorGanador,0)+IF(E22-G22=K22-L22,GPOSPuntosPorDiferencia,0))</f>
        <v>0</v>
      </c>
      <c r="O22" s="166"/>
      <c r="P22" s="166"/>
      <c r="Q22" s="166"/>
      <c r="R22" s="166"/>
      <c r="S22" s="166"/>
    </row>
    <row r="23" spans="1:19" s="158" customFormat="1" ht="30.95" customHeight="1" thickBot="1" x14ac:dyDescent="0.25">
      <c r="A23" s="276">
        <f>Global!A23</f>
        <v>44887</v>
      </c>
      <c r="B23" s="306">
        <f>Global!B23</f>
        <v>0.41666666666666669</v>
      </c>
      <c r="C23" s="289">
        <f>Global!C23</f>
        <v>6</v>
      </c>
      <c r="D23" s="290" t="str">
        <f>Global!D23</f>
        <v>México</v>
      </c>
      <c r="E23" s="291">
        <v>1</v>
      </c>
      <c r="F23" s="292" t="s">
        <v>4</v>
      </c>
      <c r="G23" s="291">
        <v>1</v>
      </c>
      <c r="H23" s="293" t="str">
        <f>Global!H23</f>
        <v>Polonia (Poland)</v>
      </c>
      <c r="I23" s="283" t="str">
        <f t="shared" si="5"/>
        <v>E</v>
      </c>
      <c r="J23" s="284"/>
      <c r="K23" s="285">
        <f>IF(Global!E23="","",Global!E23)</f>
        <v>0</v>
      </c>
      <c r="L23" s="285">
        <f>IF(Global!G23="","",Global!G23)</f>
        <v>0</v>
      </c>
      <c r="M23" s="296" t="str">
        <f t="shared" si="1"/>
        <v>E</v>
      </c>
      <c r="N23" s="287">
        <f t="shared" si="6"/>
        <v>2</v>
      </c>
      <c r="O23" s="166"/>
      <c r="P23" s="166"/>
      <c r="Q23" s="166"/>
      <c r="R23" s="166"/>
      <c r="S23" s="166"/>
    </row>
    <row r="24" spans="1:19" s="158" customFormat="1" ht="30.95" customHeight="1" thickBot="1" x14ac:dyDescent="0.25">
      <c r="A24" s="276">
        <f>Global!A24</f>
        <v>44891</v>
      </c>
      <c r="B24" s="306">
        <f>Global!B24</f>
        <v>0.54166666666666663</v>
      </c>
      <c r="C24" s="289">
        <f>Global!C24</f>
        <v>22</v>
      </c>
      <c r="D24" s="290" t="str">
        <f>Global!D24</f>
        <v>Argentina</v>
      </c>
      <c r="E24" s="291">
        <v>3</v>
      </c>
      <c r="F24" s="292" t="s">
        <v>4</v>
      </c>
      <c r="G24" s="291">
        <v>0</v>
      </c>
      <c r="H24" s="293" t="str">
        <f>Global!H24</f>
        <v>México</v>
      </c>
      <c r="I24" s="283" t="str">
        <f t="shared" si="5"/>
        <v>L</v>
      </c>
      <c r="J24" s="284"/>
      <c r="K24" s="285">
        <f>IF(Global!E24="","",Global!E24)</f>
        <v>2</v>
      </c>
      <c r="L24" s="285">
        <f>IF(Global!G24="","",Global!G24)</f>
        <v>0</v>
      </c>
      <c r="M24" s="296" t="str">
        <f t="shared" si="1"/>
        <v>L</v>
      </c>
      <c r="N24" s="287">
        <f t="shared" si="6"/>
        <v>1</v>
      </c>
      <c r="O24" s="166"/>
      <c r="P24" s="166"/>
      <c r="Q24" s="166"/>
      <c r="R24" s="166"/>
      <c r="S24" s="166"/>
    </row>
    <row r="25" spans="1:19" s="158" customFormat="1" ht="30.95" customHeight="1" thickBot="1" x14ac:dyDescent="0.25">
      <c r="A25" s="276">
        <f>Global!A25</f>
        <v>44891</v>
      </c>
      <c r="B25" s="306">
        <f>Global!B25</f>
        <v>0.29166666666666669</v>
      </c>
      <c r="C25" s="289">
        <f>Global!C25</f>
        <v>23</v>
      </c>
      <c r="D25" s="290" t="str">
        <f>Global!D25</f>
        <v>Polonia (Poland)</v>
      </c>
      <c r="E25" s="291">
        <v>3</v>
      </c>
      <c r="F25" s="292" t="s">
        <v>4</v>
      </c>
      <c r="G25" s="291">
        <v>1</v>
      </c>
      <c r="H25" s="293" t="str">
        <f>Global!H25</f>
        <v>A. Saudita (Saudi A.)</v>
      </c>
      <c r="I25" s="283" t="str">
        <f t="shared" si="5"/>
        <v>L</v>
      </c>
      <c r="J25" s="284"/>
      <c r="K25" s="285">
        <f>IF(Global!E25="","",Global!E25)</f>
        <v>2</v>
      </c>
      <c r="L25" s="285">
        <f>IF(Global!G25="","",Global!G25)</f>
        <v>0</v>
      </c>
      <c r="M25" s="296" t="str">
        <f t="shared" si="1"/>
        <v>L</v>
      </c>
      <c r="N25" s="287">
        <f t="shared" si="6"/>
        <v>2</v>
      </c>
      <c r="O25" s="166"/>
      <c r="P25" s="166"/>
      <c r="Q25" s="166"/>
      <c r="R25" s="166"/>
      <c r="S25" s="166"/>
    </row>
    <row r="26" spans="1:19" s="158" customFormat="1" ht="30.95" customHeight="1" thickBot="1" x14ac:dyDescent="0.25">
      <c r="A26" s="276">
        <f>Global!A26</f>
        <v>44895</v>
      </c>
      <c r="B26" s="306">
        <f>Global!B26</f>
        <v>0.54166666666666663</v>
      </c>
      <c r="C26" s="289">
        <f>Global!C26</f>
        <v>37</v>
      </c>
      <c r="D26" s="290" t="str">
        <f>Global!D26</f>
        <v>Polonia (Poland)</v>
      </c>
      <c r="E26" s="291">
        <v>1</v>
      </c>
      <c r="F26" s="292" t="s">
        <v>4</v>
      </c>
      <c r="G26" s="291">
        <v>3</v>
      </c>
      <c r="H26" s="293" t="str">
        <f>Global!H26</f>
        <v>Argentina</v>
      </c>
      <c r="I26" s="283" t="str">
        <f t="shared" si="5"/>
        <v>V</v>
      </c>
      <c r="J26" s="284"/>
      <c r="K26" s="285">
        <f>IF(Global!E26="","",Global!E26)</f>
        <v>0</v>
      </c>
      <c r="L26" s="285">
        <f>IF(Global!G26="","",Global!G26)</f>
        <v>2</v>
      </c>
      <c r="M26" s="296" t="str">
        <f t="shared" si="1"/>
        <v>V</v>
      </c>
      <c r="N26" s="287">
        <f t="shared" si="6"/>
        <v>2</v>
      </c>
      <c r="O26" s="166"/>
      <c r="P26" s="166"/>
      <c r="Q26" s="166"/>
      <c r="R26" s="166"/>
      <c r="S26" s="166"/>
    </row>
    <row r="27" spans="1:19" s="158" customFormat="1" ht="30.95" customHeight="1" thickBot="1" x14ac:dyDescent="0.25">
      <c r="A27" s="276">
        <f>Global!A27</f>
        <v>44895</v>
      </c>
      <c r="B27" s="306">
        <f>Global!B27</f>
        <v>0.54166666666666663</v>
      </c>
      <c r="C27" s="289">
        <f>Global!C27</f>
        <v>38</v>
      </c>
      <c r="D27" s="290" t="str">
        <f>Global!D27</f>
        <v>A. Saudita (Saudi A.)</v>
      </c>
      <c r="E27" s="291">
        <v>0</v>
      </c>
      <c r="F27" s="292" t="s">
        <v>4</v>
      </c>
      <c r="G27" s="291">
        <v>3</v>
      </c>
      <c r="H27" s="293" t="str">
        <f>Global!H27</f>
        <v>México</v>
      </c>
      <c r="I27" s="283" t="str">
        <f t="shared" si="5"/>
        <v>V</v>
      </c>
      <c r="J27" s="284"/>
      <c r="K27" s="285">
        <f>IF(Global!E27="","",Global!E27)</f>
        <v>1</v>
      </c>
      <c r="L27" s="285">
        <f>IF(Global!G27="","",Global!G27)</f>
        <v>2</v>
      </c>
      <c r="M27" s="296" t="str">
        <f t="shared" si="1"/>
        <v>V</v>
      </c>
      <c r="N27" s="287">
        <f t="shared" si="6"/>
        <v>1</v>
      </c>
      <c r="O27" s="166"/>
      <c r="P27" s="166"/>
      <c r="Q27" s="166"/>
      <c r="R27" s="166"/>
      <c r="S27" s="166"/>
    </row>
    <row r="28" spans="1:19" s="158" customFormat="1" ht="17.25" customHeight="1" thickBot="1" x14ac:dyDescent="0.25">
      <c r="A28" s="297" t="str">
        <f>Global!A28</f>
        <v>GRUPO D (Group D )</v>
      </c>
      <c r="B28" s="298"/>
      <c r="C28" s="299"/>
      <c r="D28" s="298"/>
      <c r="E28" s="300"/>
      <c r="F28" s="298"/>
      <c r="G28" s="300"/>
      <c r="H28" s="298"/>
      <c r="I28" s="301"/>
      <c r="J28" s="117"/>
      <c r="K28" s="302"/>
      <c r="L28" s="302"/>
      <c r="M28" s="303" t="str">
        <f t="shared" si="1"/>
        <v/>
      </c>
      <c r="N28" s="304"/>
      <c r="O28" s="166"/>
      <c r="P28" s="166"/>
      <c r="Q28" s="166"/>
      <c r="R28" s="166"/>
      <c r="S28" s="166"/>
    </row>
    <row r="29" spans="1:19" s="158" customFormat="1" ht="30.95" customHeight="1" thickBot="1" x14ac:dyDescent="0.25">
      <c r="A29" s="276">
        <f>Global!A29</f>
        <v>44887</v>
      </c>
      <c r="B29" s="305">
        <f>Global!B29</f>
        <v>0.54166666666666663</v>
      </c>
      <c r="C29" s="278">
        <f>Global!C29</f>
        <v>7</v>
      </c>
      <c r="D29" s="279" t="str">
        <f>Global!D29</f>
        <v>Francia (France)</v>
      </c>
      <c r="E29" s="280">
        <v>3</v>
      </c>
      <c r="F29" s="281" t="s">
        <v>4</v>
      </c>
      <c r="G29" s="280">
        <v>0</v>
      </c>
      <c r="H29" s="282" t="str">
        <f>Global!H29</f>
        <v>Australia</v>
      </c>
      <c r="I29" s="283" t="str">
        <f t="shared" ref="I29:I34" si="7">IF(OR(E29="",G29=""),"",IF(E29&gt;G29,"L",IF(G29&gt;E29,"V","E")))</f>
        <v>L</v>
      </c>
      <c r="J29" s="284"/>
      <c r="K29" s="285">
        <f>IF(Global!E29="","",Global!E29)</f>
        <v>4</v>
      </c>
      <c r="L29" s="285">
        <f>IF(Global!G29="","",Global!G29)</f>
        <v>1</v>
      </c>
      <c r="M29" s="296" t="str">
        <f t="shared" si="1"/>
        <v>L</v>
      </c>
      <c r="N29" s="287">
        <f t="shared" ref="N29:N34" si="8">IF(M29="","",IF(AND(E29=K29,L29=G29),GPOSPuntosPorMarcador,0)+IF(M29=I29,GPOSPuntosPorGanador,0)+IF(E29-G29=K29-L29,GPOSPuntosPorDiferencia,0))</f>
        <v>2</v>
      </c>
      <c r="O29" s="166"/>
      <c r="P29" s="166"/>
      <c r="Q29" s="166"/>
      <c r="R29" s="166"/>
      <c r="S29" s="166"/>
    </row>
    <row r="30" spans="1:19" s="158" customFormat="1" ht="30.95" customHeight="1" thickBot="1" x14ac:dyDescent="0.25">
      <c r="A30" s="276">
        <f>Global!A30</f>
        <v>44887</v>
      </c>
      <c r="B30" s="306">
        <f>Global!B30</f>
        <v>0.29166666666666669</v>
      </c>
      <c r="C30" s="289">
        <f>Global!C30</f>
        <v>8</v>
      </c>
      <c r="D30" s="290" t="str">
        <f>Global!D30</f>
        <v>Dinamarca (Denmark)</v>
      </c>
      <c r="E30" s="291">
        <v>3</v>
      </c>
      <c r="F30" s="292" t="s">
        <v>4</v>
      </c>
      <c r="G30" s="291">
        <v>1</v>
      </c>
      <c r="H30" s="293" t="str">
        <f>Global!H30</f>
        <v>Túnez (Tunisia)</v>
      </c>
      <c r="I30" s="283" t="str">
        <f t="shared" si="7"/>
        <v>L</v>
      </c>
      <c r="J30" s="284"/>
      <c r="K30" s="285">
        <f>IF(Global!E30="","",Global!E30)</f>
        <v>0</v>
      </c>
      <c r="L30" s="285">
        <f>IF(Global!G30="","",Global!G30)</f>
        <v>0</v>
      </c>
      <c r="M30" s="296" t="str">
        <f t="shared" si="1"/>
        <v>E</v>
      </c>
      <c r="N30" s="287">
        <f t="shared" si="8"/>
        <v>0</v>
      </c>
      <c r="O30" s="166"/>
      <c r="P30" s="166"/>
      <c r="Q30" s="166"/>
      <c r="R30" s="166"/>
      <c r="S30" s="166"/>
    </row>
    <row r="31" spans="1:19" s="158" customFormat="1" ht="30.95" customHeight="1" thickBot="1" x14ac:dyDescent="0.25">
      <c r="A31" s="276">
        <f>Global!A31</f>
        <v>44891</v>
      </c>
      <c r="B31" s="306">
        <f>Global!B31</f>
        <v>0.41666666666666669</v>
      </c>
      <c r="C31" s="289">
        <f>Global!C31</f>
        <v>21</v>
      </c>
      <c r="D31" s="290" t="str">
        <f>Global!D31</f>
        <v>Francia (France)</v>
      </c>
      <c r="E31" s="291">
        <v>1</v>
      </c>
      <c r="F31" s="292" t="s">
        <v>4</v>
      </c>
      <c r="G31" s="291">
        <v>1</v>
      </c>
      <c r="H31" s="293" t="str">
        <f>Global!H31</f>
        <v>Dinamarca (Denmark)</v>
      </c>
      <c r="I31" s="283" t="str">
        <f t="shared" si="7"/>
        <v>E</v>
      </c>
      <c r="J31" s="284"/>
      <c r="K31" s="285">
        <f>IF(Global!E31="","",Global!E31)</f>
        <v>2</v>
      </c>
      <c r="L31" s="285">
        <f>IF(Global!G31="","",Global!G31)</f>
        <v>1</v>
      </c>
      <c r="M31" s="296" t="str">
        <f t="shared" si="1"/>
        <v>L</v>
      </c>
      <c r="N31" s="287">
        <f t="shared" si="8"/>
        <v>0</v>
      </c>
      <c r="O31" s="166"/>
      <c r="P31" s="166"/>
      <c r="Q31" s="166"/>
      <c r="R31" s="166"/>
      <c r="S31" s="166"/>
    </row>
    <row r="32" spans="1:19" s="158" customFormat="1" ht="30.95" customHeight="1" thickBot="1" x14ac:dyDescent="0.25">
      <c r="A32" s="276">
        <f>Global!A32</f>
        <v>44891</v>
      </c>
      <c r="B32" s="306">
        <f>Global!B32</f>
        <v>0.16666666666666666</v>
      </c>
      <c r="C32" s="289">
        <f>Global!C32</f>
        <v>24</v>
      </c>
      <c r="D32" s="290" t="str">
        <f>Global!D32</f>
        <v>Túnez (Tunisia)</v>
      </c>
      <c r="E32" s="291">
        <v>1</v>
      </c>
      <c r="F32" s="292" t="s">
        <v>4</v>
      </c>
      <c r="G32" s="291">
        <v>0</v>
      </c>
      <c r="H32" s="293" t="str">
        <f>Global!H32</f>
        <v>Australia</v>
      </c>
      <c r="I32" s="283" t="str">
        <f t="shared" si="7"/>
        <v>L</v>
      </c>
      <c r="J32" s="284"/>
      <c r="K32" s="285">
        <f>IF(Global!E32="","",Global!E32)</f>
        <v>0</v>
      </c>
      <c r="L32" s="285">
        <f>IF(Global!G32="","",Global!G32)</f>
        <v>1</v>
      </c>
      <c r="M32" s="296" t="str">
        <f t="shared" si="1"/>
        <v>V</v>
      </c>
      <c r="N32" s="287">
        <f t="shared" si="8"/>
        <v>0</v>
      </c>
      <c r="O32" s="166"/>
      <c r="P32" s="166"/>
      <c r="Q32" s="166"/>
      <c r="R32" s="166"/>
      <c r="S32" s="166"/>
    </row>
    <row r="33" spans="1:19" s="158" customFormat="1" ht="30.95" customHeight="1" thickBot="1" x14ac:dyDescent="0.25">
      <c r="A33" s="276">
        <f>Global!A33</f>
        <v>44895</v>
      </c>
      <c r="B33" s="306">
        <f>Global!B33</f>
        <v>0.375</v>
      </c>
      <c r="C33" s="289">
        <f>Global!C33</f>
        <v>39</v>
      </c>
      <c r="D33" s="290" t="str">
        <f>Global!D33</f>
        <v>Túnez (Tunisia)</v>
      </c>
      <c r="E33" s="291">
        <v>0</v>
      </c>
      <c r="F33" s="292" t="s">
        <v>4</v>
      </c>
      <c r="G33" s="291">
        <v>4</v>
      </c>
      <c r="H33" s="293" t="str">
        <f>Global!H33</f>
        <v>Francia (France)</v>
      </c>
      <c r="I33" s="283" t="str">
        <f t="shared" si="7"/>
        <v>V</v>
      </c>
      <c r="J33" s="284"/>
      <c r="K33" s="285">
        <f>IF(Global!E33="","",Global!E33)</f>
        <v>1</v>
      </c>
      <c r="L33" s="285">
        <f>IF(Global!G33="","",Global!G33)</f>
        <v>0</v>
      </c>
      <c r="M33" s="296" t="str">
        <f t="shared" si="1"/>
        <v>L</v>
      </c>
      <c r="N33" s="287">
        <f t="shared" si="8"/>
        <v>0</v>
      </c>
      <c r="O33" s="166"/>
      <c r="P33" s="166"/>
      <c r="Q33" s="166"/>
      <c r="R33" s="166"/>
      <c r="S33" s="166"/>
    </row>
    <row r="34" spans="1:19" s="158" customFormat="1" ht="30.95" customHeight="1" thickBot="1" x14ac:dyDescent="0.25">
      <c r="A34" s="276">
        <f>Global!A34</f>
        <v>44895</v>
      </c>
      <c r="B34" s="306">
        <f>Global!B34</f>
        <v>0.375</v>
      </c>
      <c r="C34" s="289">
        <f>Global!C34</f>
        <v>40</v>
      </c>
      <c r="D34" s="290" t="str">
        <f>Global!D34</f>
        <v>Australia</v>
      </c>
      <c r="E34" s="291">
        <v>1</v>
      </c>
      <c r="F34" s="292" t="s">
        <v>4</v>
      </c>
      <c r="G34" s="291">
        <v>2</v>
      </c>
      <c r="H34" s="293" t="str">
        <f>Global!H34</f>
        <v>Dinamarca (Denmark)</v>
      </c>
      <c r="I34" s="283" t="str">
        <f t="shared" si="7"/>
        <v>V</v>
      </c>
      <c r="J34" s="284"/>
      <c r="K34" s="285">
        <f>IF(Global!E34="","",Global!E34)</f>
        <v>1</v>
      </c>
      <c r="L34" s="285">
        <f>IF(Global!G34="","",Global!G34)</f>
        <v>0</v>
      </c>
      <c r="M34" s="296" t="str">
        <f t="shared" si="1"/>
        <v>L</v>
      </c>
      <c r="N34" s="287">
        <f t="shared" si="8"/>
        <v>0</v>
      </c>
      <c r="O34" s="166"/>
      <c r="P34" s="166"/>
      <c r="Q34" s="166"/>
      <c r="R34" s="166"/>
      <c r="S34" s="166"/>
    </row>
    <row r="35" spans="1:19" s="158" customFormat="1" ht="17.25" customHeight="1" thickBot="1" x14ac:dyDescent="0.25">
      <c r="A35" s="297" t="str">
        <f>Global!A35</f>
        <v>Grupo E  (Group  E)</v>
      </c>
      <c r="B35" s="298"/>
      <c r="C35" s="299"/>
      <c r="D35" s="298"/>
      <c r="E35" s="300"/>
      <c r="F35" s="298"/>
      <c r="G35" s="300"/>
      <c r="H35" s="298"/>
      <c r="I35" s="301"/>
      <c r="J35" s="117"/>
      <c r="K35" s="302"/>
      <c r="L35" s="302"/>
      <c r="M35" s="303" t="str">
        <f t="shared" si="1"/>
        <v/>
      </c>
      <c r="N35" s="304"/>
      <c r="O35" s="166"/>
      <c r="P35" s="166"/>
      <c r="Q35" s="166"/>
      <c r="R35" s="166"/>
      <c r="S35" s="166"/>
    </row>
    <row r="36" spans="1:19" s="158" customFormat="1" ht="30.95" customHeight="1" thickBot="1" x14ac:dyDescent="0.25">
      <c r="A36" s="276">
        <f>Global!A36</f>
        <v>44888</v>
      </c>
      <c r="B36" s="305">
        <f>Global!B36</f>
        <v>0.41666666666666669</v>
      </c>
      <c r="C36" s="278">
        <f>Global!C36</f>
        <v>9</v>
      </c>
      <c r="D36" s="279" t="str">
        <f>Global!D36</f>
        <v>España (Spain)</v>
      </c>
      <c r="E36" s="280">
        <v>2</v>
      </c>
      <c r="F36" s="281" t="s">
        <v>4</v>
      </c>
      <c r="G36" s="280">
        <v>1</v>
      </c>
      <c r="H36" s="282" t="str">
        <f>Global!H36</f>
        <v>Costa Rica</v>
      </c>
      <c r="I36" s="283" t="str">
        <f t="shared" ref="I36:I41" si="9">IF(OR(E36="",G36=""),"",IF(E36&gt;G36,"L",IF(G36&gt;E36,"V","E")))</f>
        <v>L</v>
      </c>
      <c r="J36" s="284"/>
      <c r="K36" s="285">
        <f>IF(Global!E36="","",Global!E36)</f>
        <v>7</v>
      </c>
      <c r="L36" s="285">
        <f>IF(Global!G36="","",Global!G36)</f>
        <v>0</v>
      </c>
      <c r="M36" s="296" t="str">
        <f t="shared" si="1"/>
        <v>L</v>
      </c>
      <c r="N36" s="287">
        <f t="shared" ref="N36:N41" si="10">IF(M36="","",IF(AND(E36=K36,L36=G36),GPOSPuntosPorMarcador,0)+IF(M36=I36,GPOSPuntosPorGanador,0)+IF(E36-G36=K36-L36,GPOSPuntosPorDiferencia,0))</f>
        <v>1</v>
      </c>
      <c r="O36" s="166"/>
      <c r="P36" s="166"/>
      <c r="Q36" s="166"/>
      <c r="R36" s="166"/>
      <c r="S36" s="166"/>
    </row>
    <row r="37" spans="1:19" s="158" customFormat="1" ht="30.95" customHeight="1" thickBot="1" x14ac:dyDescent="0.25">
      <c r="A37" s="276">
        <f>Global!A37</f>
        <v>44888</v>
      </c>
      <c r="B37" s="306">
        <f>Global!B37</f>
        <v>0.29166666666666669</v>
      </c>
      <c r="C37" s="289">
        <f>Global!C37</f>
        <v>10</v>
      </c>
      <c r="D37" s="290" t="str">
        <f>Global!D37</f>
        <v>Alemania (Germany)</v>
      </c>
      <c r="E37" s="291">
        <v>1</v>
      </c>
      <c r="F37" s="292" t="s">
        <v>4</v>
      </c>
      <c r="G37" s="291">
        <v>0</v>
      </c>
      <c r="H37" s="293" t="str">
        <f>Global!H37</f>
        <v>Japón (Japan)</v>
      </c>
      <c r="I37" s="283" t="str">
        <f t="shared" si="9"/>
        <v>L</v>
      </c>
      <c r="J37" s="284"/>
      <c r="K37" s="285">
        <f>IF(Global!E37="","",Global!E37)</f>
        <v>1</v>
      </c>
      <c r="L37" s="285">
        <f>IF(Global!G37="","",Global!G37)</f>
        <v>2</v>
      </c>
      <c r="M37" s="296" t="str">
        <f t="shared" si="1"/>
        <v>V</v>
      </c>
      <c r="N37" s="287">
        <f t="shared" si="10"/>
        <v>0</v>
      </c>
      <c r="O37" s="166"/>
      <c r="P37" s="166"/>
      <c r="Q37" s="166"/>
      <c r="R37" s="166"/>
      <c r="S37" s="166"/>
    </row>
    <row r="38" spans="1:19" s="158" customFormat="1" ht="30.95" customHeight="1" thickBot="1" x14ac:dyDescent="0.25">
      <c r="A38" s="276">
        <f>Global!A38</f>
        <v>44892</v>
      </c>
      <c r="B38" s="306">
        <f>Global!B38</f>
        <v>0.54166666666666663</v>
      </c>
      <c r="C38" s="289">
        <f>Global!C38</f>
        <v>25</v>
      </c>
      <c r="D38" s="290" t="str">
        <f>Global!D38</f>
        <v>España (Spain)</v>
      </c>
      <c r="E38" s="291">
        <v>1</v>
      </c>
      <c r="F38" s="292" t="s">
        <v>4</v>
      </c>
      <c r="G38" s="291">
        <v>1</v>
      </c>
      <c r="H38" s="293" t="str">
        <f>Global!H38</f>
        <v>Alemania (Germany)</v>
      </c>
      <c r="I38" s="283" t="str">
        <f t="shared" si="9"/>
        <v>E</v>
      </c>
      <c r="J38" s="284"/>
      <c r="K38" s="285">
        <f>IF(Global!E38="","",Global!E38)</f>
        <v>1</v>
      </c>
      <c r="L38" s="285">
        <f>IF(Global!G38="","",Global!G38)</f>
        <v>1</v>
      </c>
      <c r="M38" s="296" t="str">
        <f t="shared" si="1"/>
        <v>E</v>
      </c>
      <c r="N38" s="287">
        <f t="shared" si="10"/>
        <v>3</v>
      </c>
      <c r="O38" s="166"/>
      <c r="P38" s="166"/>
      <c r="Q38" s="166"/>
      <c r="R38" s="166"/>
      <c r="S38" s="166"/>
    </row>
    <row r="39" spans="1:19" s="158" customFormat="1" ht="30.95" customHeight="1" thickBot="1" x14ac:dyDescent="0.25">
      <c r="A39" s="276">
        <f>Global!A39</f>
        <v>44892</v>
      </c>
      <c r="B39" s="306">
        <f>Global!B39</f>
        <v>0.16666666666666666</v>
      </c>
      <c r="C39" s="289">
        <f>Global!C39</f>
        <v>26</v>
      </c>
      <c r="D39" s="290" t="str">
        <f>Global!D39</f>
        <v>Japón (Japan)</v>
      </c>
      <c r="E39" s="280">
        <v>2</v>
      </c>
      <c r="F39" s="292" t="s">
        <v>4</v>
      </c>
      <c r="G39" s="280">
        <v>0</v>
      </c>
      <c r="H39" s="293" t="str">
        <f>Global!H39</f>
        <v>Costa Rica</v>
      </c>
      <c r="I39" s="283" t="str">
        <f t="shared" si="9"/>
        <v>L</v>
      </c>
      <c r="J39" s="284"/>
      <c r="K39" s="285">
        <f>IF(Global!E39="","",Global!E39)</f>
        <v>0</v>
      </c>
      <c r="L39" s="285">
        <f>IF(Global!G39="","",Global!G39)</f>
        <v>1</v>
      </c>
      <c r="M39" s="296" t="str">
        <f t="shared" si="1"/>
        <v>V</v>
      </c>
      <c r="N39" s="287">
        <f t="shared" si="10"/>
        <v>0</v>
      </c>
      <c r="O39" s="166"/>
      <c r="P39" s="166"/>
      <c r="Q39" s="166"/>
      <c r="R39" s="166"/>
      <c r="S39" s="166"/>
    </row>
    <row r="40" spans="1:19" s="158" customFormat="1" ht="30.95" customHeight="1" thickBot="1" x14ac:dyDescent="0.25">
      <c r="A40" s="276">
        <f>Global!A40</f>
        <v>44896</v>
      </c>
      <c r="B40" s="306">
        <f>Global!B40</f>
        <v>0.54166666666666663</v>
      </c>
      <c r="C40" s="289">
        <f>Global!C40</f>
        <v>43</v>
      </c>
      <c r="D40" s="290" t="str">
        <f>Global!D40</f>
        <v>Japón (Japan)</v>
      </c>
      <c r="E40" s="307">
        <v>1</v>
      </c>
      <c r="F40" s="292" t="s">
        <v>4</v>
      </c>
      <c r="G40" s="307">
        <v>1</v>
      </c>
      <c r="H40" s="293" t="str">
        <f>Global!H40</f>
        <v>España (Spain)</v>
      </c>
      <c r="I40" s="283" t="str">
        <f t="shared" si="9"/>
        <v>E</v>
      </c>
      <c r="J40" s="284"/>
      <c r="K40" s="285">
        <f>IF(Global!E40="","",Global!E40)</f>
        <v>2</v>
      </c>
      <c r="L40" s="285">
        <f>IF(Global!G40="","",Global!G40)</f>
        <v>1</v>
      </c>
      <c r="M40" s="296" t="str">
        <f t="shared" si="1"/>
        <v>L</v>
      </c>
      <c r="N40" s="287">
        <f t="shared" si="10"/>
        <v>0</v>
      </c>
      <c r="O40" s="166"/>
      <c r="P40" s="166"/>
      <c r="Q40" s="166"/>
      <c r="R40" s="166"/>
      <c r="S40" s="166"/>
    </row>
    <row r="41" spans="1:19" s="158" customFormat="1" ht="30.95" customHeight="1" thickBot="1" x14ac:dyDescent="0.25">
      <c r="A41" s="276">
        <f>Global!A41</f>
        <v>44896</v>
      </c>
      <c r="B41" s="306">
        <f>Global!B41</f>
        <v>0.54166666666666663</v>
      </c>
      <c r="C41" s="289">
        <f>Global!C41</f>
        <v>44</v>
      </c>
      <c r="D41" s="290" t="str">
        <f>Global!D41</f>
        <v>Costa Rica</v>
      </c>
      <c r="E41" s="280">
        <v>1</v>
      </c>
      <c r="F41" s="292" t="s">
        <v>4</v>
      </c>
      <c r="G41" s="280">
        <v>3</v>
      </c>
      <c r="H41" s="293" t="str">
        <f>Global!H41</f>
        <v>Alemania (Germany)</v>
      </c>
      <c r="I41" s="283" t="str">
        <f t="shared" si="9"/>
        <v>V</v>
      </c>
      <c r="J41" s="284"/>
      <c r="K41" s="285">
        <f>IF(Global!E41="","",Global!E41)</f>
        <v>2</v>
      </c>
      <c r="L41" s="285">
        <f>IF(Global!G41="","",Global!G41)</f>
        <v>4</v>
      </c>
      <c r="M41" s="296" t="str">
        <f t="shared" si="1"/>
        <v>V</v>
      </c>
      <c r="N41" s="287">
        <f t="shared" si="10"/>
        <v>2</v>
      </c>
      <c r="O41" s="166"/>
      <c r="P41" s="166"/>
      <c r="Q41" s="166"/>
      <c r="R41" s="166"/>
      <c r="S41" s="166"/>
    </row>
    <row r="42" spans="1:19" s="158" customFormat="1" ht="17.25" customHeight="1" thickBot="1" x14ac:dyDescent="0.25">
      <c r="A42" s="297" t="str">
        <f>Global!A42</f>
        <v>GRUPO F (Group F )</v>
      </c>
      <c r="B42" s="298"/>
      <c r="C42" s="299"/>
      <c r="D42" s="298"/>
      <c r="E42" s="300"/>
      <c r="F42" s="298"/>
      <c r="G42" s="300"/>
      <c r="H42" s="298"/>
      <c r="I42" s="301"/>
      <c r="J42" s="117"/>
      <c r="K42" s="302"/>
      <c r="L42" s="302"/>
      <c r="M42" s="303" t="str">
        <f t="shared" si="1"/>
        <v/>
      </c>
      <c r="N42" s="304"/>
      <c r="O42" s="166"/>
      <c r="P42" s="166"/>
      <c r="Q42" s="166"/>
      <c r="R42" s="166"/>
      <c r="S42" s="166"/>
    </row>
    <row r="43" spans="1:19" s="158" customFormat="1" ht="30.95" customHeight="1" thickBot="1" x14ac:dyDescent="0.25">
      <c r="A43" s="276">
        <f>Global!A43</f>
        <v>44888</v>
      </c>
      <c r="B43" s="305">
        <f>Global!B43</f>
        <v>0.54166666666666663</v>
      </c>
      <c r="C43" s="278">
        <f>Global!C43</f>
        <v>11</v>
      </c>
      <c r="D43" s="279" t="str">
        <f>Global!D43</f>
        <v>Bélgica (Belgium)</v>
      </c>
      <c r="E43" s="280">
        <v>2</v>
      </c>
      <c r="F43" s="281" t="s">
        <v>4</v>
      </c>
      <c r="G43" s="280">
        <v>0</v>
      </c>
      <c r="H43" s="282" t="str">
        <f>Global!H43</f>
        <v>Canada</v>
      </c>
      <c r="I43" s="283" t="str">
        <f t="shared" ref="I43:I48" si="11">IF(OR(E43="",G43=""),"",IF(E43&gt;G43,"L",IF(G43&gt;E43,"V","E")))</f>
        <v>L</v>
      </c>
      <c r="J43" s="284"/>
      <c r="K43" s="285">
        <f>IF(Global!E43="","",Global!E43)</f>
        <v>1</v>
      </c>
      <c r="L43" s="285">
        <f>IF(Global!G43="","",Global!G43)</f>
        <v>0</v>
      </c>
      <c r="M43" s="296" t="str">
        <f t="shared" si="1"/>
        <v>L</v>
      </c>
      <c r="N43" s="287">
        <f t="shared" ref="N43:N48" si="12">IF(M43="","",IF(AND(E43=K43,L43=G43),GPOSPuntosPorMarcador,0)+IF(M43=I43,GPOSPuntosPorGanador,0)+IF(E43-G43=K43-L43,GPOSPuntosPorDiferencia,0))</f>
        <v>1</v>
      </c>
      <c r="O43" s="166"/>
      <c r="P43" s="166"/>
      <c r="Q43" s="166"/>
      <c r="R43" s="166"/>
      <c r="S43" s="166"/>
    </row>
    <row r="44" spans="1:19" s="158" customFormat="1" ht="30.95" customHeight="1" thickBot="1" x14ac:dyDescent="0.25">
      <c r="A44" s="276">
        <f>Global!A44</f>
        <v>44888</v>
      </c>
      <c r="B44" s="306">
        <f>Global!B44</f>
        <v>0.16666666666666666</v>
      </c>
      <c r="C44" s="289">
        <f>Global!C44</f>
        <v>12</v>
      </c>
      <c r="D44" s="290" t="str">
        <f>Global!D44</f>
        <v>Marruecos (Morocco)</v>
      </c>
      <c r="E44" s="291">
        <v>1</v>
      </c>
      <c r="F44" s="292" t="s">
        <v>4</v>
      </c>
      <c r="G44" s="291">
        <v>2</v>
      </c>
      <c r="H44" s="293" t="str">
        <f>Global!H44</f>
        <v>Croacia</v>
      </c>
      <c r="I44" s="283" t="str">
        <f t="shared" si="11"/>
        <v>V</v>
      </c>
      <c r="J44" s="284"/>
      <c r="K44" s="285">
        <f>IF(Global!E44="","",Global!E44)</f>
        <v>0</v>
      </c>
      <c r="L44" s="285">
        <f>IF(Global!G44="","",Global!G44)</f>
        <v>0</v>
      </c>
      <c r="M44" s="296" t="str">
        <f t="shared" si="1"/>
        <v>E</v>
      </c>
      <c r="N44" s="287">
        <f t="shared" si="12"/>
        <v>0</v>
      </c>
      <c r="O44" s="166"/>
      <c r="P44" s="166"/>
      <c r="Q44" s="166"/>
      <c r="R44" s="166"/>
      <c r="S44" s="166"/>
    </row>
    <row r="45" spans="1:19" s="158" customFormat="1" ht="30.95" customHeight="1" thickBot="1" x14ac:dyDescent="0.25">
      <c r="A45" s="276">
        <f>Global!A45</f>
        <v>44892</v>
      </c>
      <c r="B45" s="306">
        <f>Global!B45</f>
        <v>0.29166666666666669</v>
      </c>
      <c r="C45" s="289">
        <f>Global!C45</f>
        <v>27</v>
      </c>
      <c r="D45" s="290" t="str">
        <f>Global!D45</f>
        <v>Bélgica (Belgium)</v>
      </c>
      <c r="E45" s="291">
        <v>1</v>
      </c>
      <c r="F45" s="292" t="s">
        <v>4</v>
      </c>
      <c r="G45" s="291">
        <v>0</v>
      </c>
      <c r="H45" s="293" t="str">
        <f>Global!H45</f>
        <v>Marruecos (Morocco)</v>
      </c>
      <c r="I45" s="283" t="str">
        <f t="shared" si="11"/>
        <v>L</v>
      </c>
      <c r="J45" s="284"/>
      <c r="K45" s="285">
        <f>IF(Global!E45="","",Global!E45)</f>
        <v>0</v>
      </c>
      <c r="L45" s="285">
        <f>IF(Global!G45="","",Global!G45)</f>
        <v>2</v>
      </c>
      <c r="M45" s="296" t="str">
        <f t="shared" si="1"/>
        <v>V</v>
      </c>
      <c r="N45" s="287">
        <f t="shared" si="12"/>
        <v>0</v>
      </c>
      <c r="O45" s="166"/>
      <c r="P45" s="166"/>
      <c r="Q45" s="166"/>
      <c r="R45" s="166"/>
      <c r="S45" s="166"/>
    </row>
    <row r="46" spans="1:19" s="158" customFormat="1" ht="30.95" customHeight="1" thickBot="1" x14ac:dyDescent="0.25">
      <c r="A46" s="276">
        <f>Global!A46</f>
        <v>44892</v>
      </c>
      <c r="B46" s="306">
        <f>Global!B46</f>
        <v>0.41666666666666669</v>
      </c>
      <c r="C46" s="289">
        <f>Global!C46</f>
        <v>28</v>
      </c>
      <c r="D46" s="290" t="str">
        <f>Global!D46</f>
        <v>Croacia</v>
      </c>
      <c r="E46" s="291">
        <v>2</v>
      </c>
      <c r="F46" s="292" t="s">
        <v>4</v>
      </c>
      <c r="G46" s="291">
        <v>0</v>
      </c>
      <c r="H46" s="293" t="str">
        <f>Global!H46</f>
        <v>Canada</v>
      </c>
      <c r="I46" s="283" t="str">
        <f t="shared" si="11"/>
        <v>L</v>
      </c>
      <c r="J46" s="284"/>
      <c r="K46" s="285">
        <f>IF(Global!E46="","",Global!E46)</f>
        <v>4</v>
      </c>
      <c r="L46" s="285">
        <f>IF(Global!G46="","",Global!G46)</f>
        <v>1</v>
      </c>
      <c r="M46" s="296" t="str">
        <f t="shared" si="1"/>
        <v>L</v>
      </c>
      <c r="N46" s="287">
        <f t="shared" si="12"/>
        <v>1</v>
      </c>
      <c r="O46" s="166"/>
      <c r="P46" s="166"/>
      <c r="Q46" s="166"/>
      <c r="R46" s="166"/>
      <c r="S46" s="166"/>
    </row>
    <row r="47" spans="1:19" s="158" customFormat="1" ht="30.95" customHeight="1" thickBot="1" x14ac:dyDescent="0.25">
      <c r="A47" s="276">
        <f>Global!A47</f>
        <v>44896</v>
      </c>
      <c r="B47" s="306">
        <f>Global!B47</f>
        <v>0.375</v>
      </c>
      <c r="C47" s="289">
        <f>Global!C47</f>
        <v>41</v>
      </c>
      <c r="D47" s="290" t="str">
        <f>Global!D47</f>
        <v>Croacia</v>
      </c>
      <c r="E47" s="291">
        <v>1</v>
      </c>
      <c r="F47" s="292" t="s">
        <v>4</v>
      </c>
      <c r="G47" s="291">
        <v>1</v>
      </c>
      <c r="H47" s="293" t="str">
        <f>Global!H47</f>
        <v>Bélgica (Belgium)</v>
      </c>
      <c r="I47" s="283" t="str">
        <f t="shared" si="11"/>
        <v>E</v>
      </c>
      <c r="J47" s="284"/>
      <c r="K47" s="285">
        <f>IF(Global!E47="","",Global!E47)</f>
        <v>0</v>
      </c>
      <c r="L47" s="285">
        <f>IF(Global!G47="","",Global!G47)</f>
        <v>0</v>
      </c>
      <c r="M47" s="296" t="str">
        <f t="shared" si="1"/>
        <v>E</v>
      </c>
      <c r="N47" s="287">
        <f t="shared" si="12"/>
        <v>2</v>
      </c>
      <c r="O47" s="166"/>
      <c r="P47" s="166"/>
      <c r="Q47" s="166"/>
      <c r="R47" s="166"/>
      <c r="S47" s="166"/>
    </row>
    <row r="48" spans="1:19" s="158" customFormat="1" ht="30.95" customHeight="1" thickBot="1" x14ac:dyDescent="0.25">
      <c r="A48" s="276">
        <f>Global!A48</f>
        <v>44896</v>
      </c>
      <c r="B48" s="306">
        <f>Global!B48</f>
        <v>0.375</v>
      </c>
      <c r="C48" s="289">
        <f>Global!C48</f>
        <v>42</v>
      </c>
      <c r="D48" s="308" t="str">
        <f>Global!D48</f>
        <v>Canada</v>
      </c>
      <c r="E48" s="291">
        <v>1</v>
      </c>
      <c r="F48" s="309" t="s">
        <v>4</v>
      </c>
      <c r="G48" s="291">
        <v>1</v>
      </c>
      <c r="H48" s="310" t="str">
        <f>Global!H48</f>
        <v>Marruecos (Morocco)</v>
      </c>
      <c r="I48" s="283" t="str">
        <f t="shared" si="11"/>
        <v>E</v>
      </c>
      <c r="J48" s="311"/>
      <c r="K48" s="285">
        <f>IF(Global!E48="","",Global!E48)</f>
        <v>1</v>
      </c>
      <c r="L48" s="285">
        <f>IF(Global!G48="","",Global!G48)</f>
        <v>2</v>
      </c>
      <c r="M48" s="286" t="str">
        <f t="shared" si="1"/>
        <v>V</v>
      </c>
      <c r="N48" s="287">
        <f t="shared" si="12"/>
        <v>0</v>
      </c>
      <c r="O48" s="166"/>
      <c r="P48" s="166"/>
      <c r="Q48" s="166"/>
      <c r="R48" s="166"/>
      <c r="S48" s="166"/>
    </row>
    <row r="49" spans="1:19" s="158" customFormat="1" ht="17.25" customHeight="1" thickBot="1" x14ac:dyDescent="0.25">
      <c r="A49" s="297" t="str">
        <f>Global!A49</f>
        <v>GRUPO G (Group  G)</v>
      </c>
      <c r="B49" s="298"/>
      <c r="C49" s="299"/>
      <c r="D49" s="298"/>
      <c r="E49" s="300"/>
      <c r="F49" s="298"/>
      <c r="G49" s="300"/>
      <c r="H49" s="298"/>
      <c r="I49" s="301"/>
      <c r="J49" s="117"/>
      <c r="K49" s="302"/>
      <c r="L49" s="302"/>
      <c r="M49" s="303" t="str">
        <f t="shared" si="1"/>
        <v/>
      </c>
      <c r="N49" s="304"/>
      <c r="O49" s="166"/>
      <c r="P49" s="166"/>
      <c r="Q49" s="166"/>
      <c r="R49" s="166"/>
      <c r="S49" s="166"/>
    </row>
    <row r="50" spans="1:19" s="158" customFormat="1" ht="30.95" customHeight="1" thickBot="1" x14ac:dyDescent="0.25">
      <c r="A50" s="276">
        <f>Global!A50</f>
        <v>44889</v>
      </c>
      <c r="B50" s="305">
        <f>Global!B50</f>
        <v>0.54166666666666663</v>
      </c>
      <c r="C50" s="278">
        <f>Global!C50</f>
        <v>13</v>
      </c>
      <c r="D50" s="279" t="str">
        <f>Global!D50</f>
        <v>Brasil (Brazil)</v>
      </c>
      <c r="E50" s="280">
        <v>3</v>
      </c>
      <c r="F50" s="281" t="s">
        <v>4</v>
      </c>
      <c r="G50" s="280">
        <v>1</v>
      </c>
      <c r="H50" s="282" t="str">
        <f>Global!H50</f>
        <v>Serbia</v>
      </c>
      <c r="I50" s="283" t="str">
        <f t="shared" ref="I50:I55" si="13">IF(OR(E50="",G50=""),"",IF(E50&gt;G50,"L",IF(G50&gt;E50,"V","E")))</f>
        <v>L</v>
      </c>
      <c r="J50" s="284"/>
      <c r="K50" s="285">
        <f>IF(Global!E50="","",Global!E50)</f>
        <v>2</v>
      </c>
      <c r="L50" s="285">
        <f>IF(Global!G50="","",Global!G50)</f>
        <v>0</v>
      </c>
      <c r="M50" s="296" t="str">
        <f t="shared" si="1"/>
        <v>L</v>
      </c>
      <c r="N50" s="287">
        <f t="shared" ref="N50:N55" si="14">IF(M50="","",IF(AND(E50=K50,L50=G50),GPOSPuntosPorMarcador,0)+IF(M50=I50,GPOSPuntosPorGanador,0)+IF(E50-G50=K50-L50,GPOSPuntosPorDiferencia,0))</f>
        <v>2</v>
      </c>
      <c r="O50" s="166"/>
      <c r="P50" s="166"/>
      <c r="Q50" s="166"/>
      <c r="R50" s="166"/>
      <c r="S50" s="166"/>
    </row>
    <row r="51" spans="1:19" s="158" customFormat="1" ht="30.95" customHeight="1" thickBot="1" x14ac:dyDescent="0.25">
      <c r="A51" s="276">
        <f>Global!A51</f>
        <v>44889</v>
      </c>
      <c r="B51" s="306">
        <f>Global!B51</f>
        <v>0.16666666666666666</v>
      </c>
      <c r="C51" s="289">
        <f>Global!C51</f>
        <v>14</v>
      </c>
      <c r="D51" s="290" t="str">
        <f>Global!D51</f>
        <v>Suiza (Switzerland)</v>
      </c>
      <c r="E51" s="291">
        <v>0</v>
      </c>
      <c r="F51" s="292" t="s">
        <v>4</v>
      </c>
      <c r="G51" s="291">
        <v>0</v>
      </c>
      <c r="H51" s="293" t="str">
        <f>Global!H51</f>
        <v>Camerún (Cameroon)</v>
      </c>
      <c r="I51" s="283" t="str">
        <f t="shared" si="13"/>
        <v>E</v>
      </c>
      <c r="J51" s="284"/>
      <c r="K51" s="285">
        <f>IF(Global!E51="","",Global!E51)</f>
        <v>1</v>
      </c>
      <c r="L51" s="285">
        <f>IF(Global!G51="","",Global!G51)</f>
        <v>0</v>
      </c>
      <c r="M51" s="296" t="str">
        <f t="shared" si="1"/>
        <v>L</v>
      </c>
      <c r="N51" s="287">
        <f t="shared" si="14"/>
        <v>0</v>
      </c>
      <c r="O51" s="166"/>
      <c r="P51" s="166"/>
      <c r="Q51" s="166"/>
      <c r="R51" s="166"/>
      <c r="S51" s="166"/>
    </row>
    <row r="52" spans="1:19" s="158" customFormat="1" ht="30.95" customHeight="1" thickBot="1" x14ac:dyDescent="0.25">
      <c r="A52" s="276">
        <f>Global!A52</f>
        <v>44893</v>
      </c>
      <c r="B52" s="306">
        <f>Global!B52</f>
        <v>0.41666666666666669</v>
      </c>
      <c r="C52" s="289">
        <f>Global!C52</f>
        <v>29</v>
      </c>
      <c r="D52" s="290" t="str">
        <f>Global!D52</f>
        <v>Brasil (Brazil)</v>
      </c>
      <c r="E52" s="291">
        <v>2</v>
      </c>
      <c r="F52" s="292" t="s">
        <v>4</v>
      </c>
      <c r="G52" s="291">
        <v>0</v>
      </c>
      <c r="H52" s="293" t="str">
        <f>Global!H52</f>
        <v>Suiza (Switzerland)</v>
      </c>
      <c r="I52" s="283" t="str">
        <f t="shared" si="13"/>
        <v>L</v>
      </c>
      <c r="J52" s="284"/>
      <c r="K52" s="285">
        <f>IF(Global!E52="","",Global!E52)</f>
        <v>1</v>
      </c>
      <c r="L52" s="285">
        <f>IF(Global!G52="","",Global!G52)</f>
        <v>0</v>
      </c>
      <c r="M52" s="296" t="str">
        <f t="shared" si="1"/>
        <v>L</v>
      </c>
      <c r="N52" s="287">
        <f t="shared" si="14"/>
        <v>1</v>
      </c>
      <c r="O52" s="166"/>
      <c r="P52" s="166"/>
      <c r="Q52" s="166"/>
      <c r="R52" s="166"/>
      <c r="S52" s="166"/>
    </row>
    <row r="53" spans="1:19" s="158" customFormat="1" ht="30.95" customHeight="1" thickBot="1" x14ac:dyDescent="0.25">
      <c r="A53" s="276">
        <f>Global!A53</f>
        <v>44893</v>
      </c>
      <c r="B53" s="306">
        <f>Global!B53</f>
        <v>0.16666666666666666</v>
      </c>
      <c r="C53" s="289">
        <f>Global!C53</f>
        <v>30</v>
      </c>
      <c r="D53" s="290" t="str">
        <f>Global!D53</f>
        <v>Camerún (Cameroon)</v>
      </c>
      <c r="E53" s="291">
        <v>1</v>
      </c>
      <c r="F53" s="292" t="s">
        <v>4</v>
      </c>
      <c r="G53" s="291">
        <v>0</v>
      </c>
      <c r="H53" s="293" t="str">
        <f>Global!H53</f>
        <v>Serbia</v>
      </c>
      <c r="I53" s="283" t="str">
        <f t="shared" si="13"/>
        <v>L</v>
      </c>
      <c r="J53" s="284"/>
      <c r="K53" s="285">
        <f>IF(Global!E53="","",Global!E53)</f>
        <v>3</v>
      </c>
      <c r="L53" s="285">
        <f>IF(Global!G53="","",Global!G53)</f>
        <v>3</v>
      </c>
      <c r="M53" s="296" t="str">
        <f t="shared" si="1"/>
        <v>E</v>
      </c>
      <c r="N53" s="287">
        <f t="shared" si="14"/>
        <v>0</v>
      </c>
      <c r="O53" s="166"/>
      <c r="P53" s="166"/>
      <c r="Q53" s="166"/>
      <c r="R53" s="166"/>
      <c r="S53" s="166"/>
    </row>
    <row r="54" spans="1:19" s="158" customFormat="1" ht="30.95" customHeight="1" thickBot="1" x14ac:dyDescent="0.25">
      <c r="A54" s="276">
        <f>Global!A54</f>
        <v>44897</v>
      </c>
      <c r="B54" s="306">
        <f>Global!B54</f>
        <v>0.54166666666666663</v>
      </c>
      <c r="C54" s="289">
        <f>Global!C54</f>
        <v>45</v>
      </c>
      <c r="D54" s="290" t="str">
        <f>Global!D54</f>
        <v>Camerún (Cameroon)</v>
      </c>
      <c r="E54" s="291">
        <v>1</v>
      </c>
      <c r="F54" s="292" t="s">
        <v>4</v>
      </c>
      <c r="G54" s="291">
        <v>3</v>
      </c>
      <c r="H54" s="293" t="str">
        <f>Global!H54</f>
        <v>Brasil (Brazil)</v>
      </c>
      <c r="I54" s="283" t="str">
        <f t="shared" si="13"/>
        <v>V</v>
      </c>
      <c r="J54" s="284"/>
      <c r="K54" s="285">
        <f>IF(Global!E54="","",Global!E54)</f>
        <v>1</v>
      </c>
      <c r="L54" s="285">
        <f>IF(Global!G54="","",Global!G54)</f>
        <v>0</v>
      </c>
      <c r="M54" s="296" t="str">
        <f t="shared" si="1"/>
        <v>L</v>
      </c>
      <c r="N54" s="287">
        <f t="shared" si="14"/>
        <v>0</v>
      </c>
      <c r="O54" s="166"/>
      <c r="P54" s="166"/>
      <c r="Q54" s="166"/>
      <c r="R54" s="166"/>
      <c r="S54" s="166"/>
    </row>
    <row r="55" spans="1:19" s="158" customFormat="1" ht="30.95" customHeight="1" thickBot="1" x14ac:dyDescent="0.25">
      <c r="A55" s="276">
        <f>Global!A55</f>
        <v>44897</v>
      </c>
      <c r="B55" s="306">
        <f>Global!B55</f>
        <v>0.54166666666666663</v>
      </c>
      <c r="C55" s="289">
        <f>Global!C55</f>
        <v>46</v>
      </c>
      <c r="D55" s="290" t="str">
        <f>Global!D55</f>
        <v>Serbia</v>
      </c>
      <c r="E55" s="291">
        <v>1</v>
      </c>
      <c r="F55" s="292" t="s">
        <v>4</v>
      </c>
      <c r="G55" s="291">
        <v>1</v>
      </c>
      <c r="H55" s="293" t="str">
        <f>Global!H55</f>
        <v>Suiza (Switzerland)</v>
      </c>
      <c r="I55" s="283" t="str">
        <f t="shared" si="13"/>
        <v>E</v>
      </c>
      <c r="J55" s="284"/>
      <c r="K55" s="285">
        <f>IF(Global!E55="","",Global!E55)</f>
        <v>2</v>
      </c>
      <c r="L55" s="285">
        <f>IF(Global!G55="","",Global!G55)</f>
        <v>3</v>
      </c>
      <c r="M55" s="296" t="str">
        <f t="shared" si="1"/>
        <v>V</v>
      </c>
      <c r="N55" s="287">
        <f t="shared" si="14"/>
        <v>0</v>
      </c>
      <c r="O55" s="166"/>
      <c r="P55" s="166"/>
      <c r="Q55" s="166"/>
      <c r="R55" s="166"/>
      <c r="S55" s="166"/>
    </row>
    <row r="56" spans="1:19" s="158" customFormat="1" ht="17.25" customHeight="1" thickBot="1" x14ac:dyDescent="0.25">
      <c r="A56" s="297" t="str">
        <f>Global!A56</f>
        <v>GRUPO H (Group H)</v>
      </c>
      <c r="B56" s="298"/>
      <c r="C56" s="299"/>
      <c r="D56" s="298"/>
      <c r="E56" s="300"/>
      <c r="F56" s="298"/>
      <c r="G56" s="300"/>
      <c r="H56" s="298"/>
      <c r="I56" s="301"/>
      <c r="J56" s="117"/>
      <c r="K56" s="302"/>
      <c r="L56" s="302"/>
      <c r="M56" s="303" t="str">
        <f t="shared" si="1"/>
        <v/>
      </c>
      <c r="N56" s="304"/>
      <c r="O56" s="166"/>
      <c r="P56" s="166"/>
      <c r="Q56" s="166"/>
      <c r="R56" s="166"/>
      <c r="S56" s="166"/>
    </row>
    <row r="57" spans="1:19" s="158" customFormat="1" ht="30.95" customHeight="1" thickBot="1" x14ac:dyDescent="0.25">
      <c r="A57" s="276">
        <f>Global!A57</f>
        <v>44889</v>
      </c>
      <c r="B57" s="305">
        <f>Global!B57</f>
        <v>0.41666666666666669</v>
      </c>
      <c r="C57" s="278">
        <f>Global!C57</f>
        <v>15</v>
      </c>
      <c r="D57" s="279" t="str">
        <f>Global!D57</f>
        <v>Portugal</v>
      </c>
      <c r="E57" s="280">
        <v>1</v>
      </c>
      <c r="F57" s="281" t="s">
        <v>4</v>
      </c>
      <c r="G57" s="280">
        <v>0</v>
      </c>
      <c r="H57" s="282" t="str">
        <f>Global!H57</f>
        <v>Ghana</v>
      </c>
      <c r="I57" s="283" t="str">
        <f t="shared" ref="I57:I62" si="15">IF(OR(E57="",G57=""),"",IF(E57&gt;G57,"L",IF(G57&gt;E57,"V","E")))</f>
        <v>L</v>
      </c>
      <c r="J57" s="284"/>
      <c r="K57" s="285">
        <f>IF(Global!E57="","",Global!E57)</f>
        <v>3</v>
      </c>
      <c r="L57" s="285">
        <f>IF(Global!G57="","",Global!G57)</f>
        <v>2</v>
      </c>
      <c r="M57" s="296" t="str">
        <f t="shared" si="1"/>
        <v>L</v>
      </c>
      <c r="N57" s="287">
        <f t="shared" ref="N57:N62" si="16">IF(M57="","",IF(AND(E57=K57,L57=G57),GPOSPuntosPorMarcador,0)+IF(M57=I57,GPOSPuntosPorGanador,0)+IF(E57-G57=K57-L57,GPOSPuntosPorDiferencia,0))</f>
        <v>2</v>
      </c>
      <c r="O57" s="166"/>
      <c r="P57" s="166"/>
      <c r="Q57" s="166"/>
      <c r="R57" s="166"/>
      <c r="S57" s="166"/>
    </row>
    <row r="58" spans="1:19" s="158" customFormat="1" ht="30.95" customHeight="1" thickBot="1" x14ac:dyDescent="0.25">
      <c r="A58" s="276">
        <f>Global!A58</f>
        <v>44889</v>
      </c>
      <c r="B58" s="306">
        <f>Global!B58</f>
        <v>0.29166666666666669</v>
      </c>
      <c r="C58" s="289">
        <f>Global!C58</f>
        <v>16</v>
      </c>
      <c r="D58" s="290" t="str">
        <f>Global!D58</f>
        <v>Uruguay</v>
      </c>
      <c r="E58" s="280">
        <v>1</v>
      </c>
      <c r="F58" s="292" t="s">
        <v>4</v>
      </c>
      <c r="G58" s="291">
        <v>1</v>
      </c>
      <c r="H58" s="293" t="str">
        <f>Global!H58</f>
        <v>Corea del Sur (S. Korea)</v>
      </c>
      <c r="I58" s="283" t="str">
        <f t="shared" si="15"/>
        <v>E</v>
      </c>
      <c r="J58" s="284"/>
      <c r="K58" s="285">
        <f>IF(Global!E58="","",Global!E58)</f>
        <v>0</v>
      </c>
      <c r="L58" s="285">
        <f>IF(Global!G58="","",Global!G58)</f>
        <v>0</v>
      </c>
      <c r="M58" s="296" t="str">
        <f t="shared" si="1"/>
        <v>E</v>
      </c>
      <c r="N58" s="287">
        <f t="shared" si="16"/>
        <v>2</v>
      </c>
      <c r="O58" s="166"/>
      <c r="P58" s="166"/>
      <c r="Q58" s="166"/>
      <c r="R58" s="166"/>
      <c r="S58" s="166"/>
    </row>
    <row r="59" spans="1:19" s="158" customFormat="1" ht="30.95" customHeight="1" thickBot="1" x14ac:dyDescent="0.25">
      <c r="A59" s="276">
        <f>Global!A59</f>
        <v>44893</v>
      </c>
      <c r="B59" s="306">
        <f>Global!B59</f>
        <v>0.54166666666666663</v>
      </c>
      <c r="C59" s="289">
        <f>Global!C59</f>
        <v>31</v>
      </c>
      <c r="D59" s="290" t="str">
        <f>Global!D59</f>
        <v>Portugal</v>
      </c>
      <c r="E59" s="291">
        <v>1</v>
      </c>
      <c r="F59" s="292" t="s">
        <v>4</v>
      </c>
      <c r="G59" s="291">
        <v>1</v>
      </c>
      <c r="H59" s="293" t="str">
        <f>Global!H59</f>
        <v>Uruguay</v>
      </c>
      <c r="I59" s="283" t="str">
        <f t="shared" si="15"/>
        <v>E</v>
      </c>
      <c r="J59" s="284"/>
      <c r="K59" s="285">
        <f>IF(Global!E59="","",Global!E59)</f>
        <v>2</v>
      </c>
      <c r="L59" s="285">
        <f>IF(Global!G59="","",Global!G59)</f>
        <v>0</v>
      </c>
      <c r="M59" s="296" t="str">
        <f t="shared" si="1"/>
        <v>L</v>
      </c>
      <c r="N59" s="287">
        <f t="shared" si="16"/>
        <v>0</v>
      </c>
      <c r="O59" s="166"/>
      <c r="P59" s="166"/>
      <c r="Q59" s="166"/>
      <c r="R59" s="166"/>
      <c r="S59" s="166"/>
    </row>
    <row r="60" spans="1:19" s="158" customFormat="1" ht="30.95" customHeight="1" thickBot="1" x14ac:dyDescent="0.25">
      <c r="A60" s="276">
        <f>Global!A60</f>
        <v>44893</v>
      </c>
      <c r="B60" s="306">
        <f>Global!B60</f>
        <v>0.29166666666666669</v>
      </c>
      <c r="C60" s="289">
        <f>Global!C60</f>
        <v>32</v>
      </c>
      <c r="D60" s="290" t="str">
        <f>Global!D60</f>
        <v>Corea del Sur (S. Korea)</v>
      </c>
      <c r="E60" s="280">
        <v>2</v>
      </c>
      <c r="F60" s="292" t="s">
        <v>4</v>
      </c>
      <c r="G60" s="291">
        <v>0</v>
      </c>
      <c r="H60" s="293" t="str">
        <f>Global!H60</f>
        <v>Ghana</v>
      </c>
      <c r="I60" s="283" t="str">
        <f t="shared" si="15"/>
        <v>L</v>
      </c>
      <c r="J60" s="284"/>
      <c r="K60" s="285">
        <f>IF(Global!E60="","",Global!E60)</f>
        <v>2</v>
      </c>
      <c r="L60" s="285">
        <f>IF(Global!G60="","",Global!G60)</f>
        <v>3</v>
      </c>
      <c r="M60" s="296" t="str">
        <f t="shared" si="1"/>
        <v>V</v>
      </c>
      <c r="N60" s="287">
        <f t="shared" si="16"/>
        <v>0</v>
      </c>
      <c r="O60" s="166"/>
      <c r="P60" s="166"/>
      <c r="Q60" s="166"/>
      <c r="R60" s="166"/>
      <c r="S60" s="166"/>
    </row>
    <row r="61" spans="1:19" s="158" customFormat="1" ht="30.95" customHeight="1" thickBot="1" x14ac:dyDescent="0.25">
      <c r="A61" s="276">
        <f>Global!A61</f>
        <v>44897</v>
      </c>
      <c r="B61" s="306">
        <f>Global!B61</f>
        <v>0.375</v>
      </c>
      <c r="C61" s="289">
        <f>Global!C61</f>
        <v>47</v>
      </c>
      <c r="D61" s="290" t="str">
        <f>Global!D61</f>
        <v>Corea del Sur (S. Korea)</v>
      </c>
      <c r="E61" s="291">
        <v>0</v>
      </c>
      <c r="F61" s="292" t="s">
        <v>4</v>
      </c>
      <c r="G61" s="291">
        <v>2</v>
      </c>
      <c r="H61" s="293" t="str">
        <f>Global!H61</f>
        <v>Portugal</v>
      </c>
      <c r="I61" s="283" t="str">
        <f t="shared" si="15"/>
        <v>V</v>
      </c>
      <c r="J61" s="284"/>
      <c r="K61" s="285">
        <f>IF(Global!E61="","",Global!E61)</f>
        <v>2</v>
      </c>
      <c r="L61" s="285">
        <f>IF(Global!G61="","",Global!G61)</f>
        <v>1</v>
      </c>
      <c r="M61" s="296" t="str">
        <f t="shared" si="1"/>
        <v>L</v>
      </c>
      <c r="N61" s="287">
        <f t="shared" si="16"/>
        <v>0</v>
      </c>
      <c r="O61" s="166"/>
      <c r="P61" s="166"/>
      <c r="Q61" s="166"/>
      <c r="R61" s="166"/>
      <c r="S61" s="166"/>
    </row>
    <row r="62" spans="1:19" s="158" customFormat="1" ht="30.95" customHeight="1" thickBot="1" x14ac:dyDescent="0.25">
      <c r="A62" s="276">
        <f>Global!A62</f>
        <v>44897</v>
      </c>
      <c r="B62" s="306">
        <f>Global!B62</f>
        <v>0.375</v>
      </c>
      <c r="C62" s="289">
        <f>Global!C62</f>
        <v>48</v>
      </c>
      <c r="D62" s="290" t="str">
        <f>Global!D62</f>
        <v>Ghana</v>
      </c>
      <c r="E62" s="291">
        <v>0</v>
      </c>
      <c r="F62" s="292" t="s">
        <v>4</v>
      </c>
      <c r="G62" s="291">
        <v>1</v>
      </c>
      <c r="H62" s="293" t="str">
        <f>Global!H62</f>
        <v>Uruguay</v>
      </c>
      <c r="I62" s="283" t="str">
        <f t="shared" si="15"/>
        <v>V</v>
      </c>
      <c r="J62" s="284"/>
      <c r="K62" s="285">
        <f>IF(Global!E62="","",Global!E62)</f>
        <v>0</v>
      </c>
      <c r="L62" s="285">
        <f>IF(Global!G62="","",Global!G62)</f>
        <v>2</v>
      </c>
      <c r="M62" s="296" t="str">
        <f t="shared" si="1"/>
        <v>V</v>
      </c>
      <c r="N62" s="287">
        <f t="shared" si="16"/>
        <v>1</v>
      </c>
      <c r="O62" s="166"/>
      <c r="P62" s="166"/>
      <c r="Q62" s="166"/>
      <c r="R62" s="166"/>
      <c r="S62" s="166"/>
    </row>
    <row r="63" spans="1:19" s="158" customFormat="1" ht="17.25" customHeight="1" thickBot="1" x14ac:dyDescent="0.25">
      <c r="A63" s="297" t="str">
        <f>Global!A63</f>
        <v>OCTAVOS DE FINAL (Round of 16)</v>
      </c>
      <c r="B63" s="312"/>
      <c r="C63" s="313"/>
      <c r="D63" s="298"/>
      <c r="E63" s="300"/>
      <c r="F63" s="298"/>
      <c r="G63" s="300"/>
      <c r="H63" s="298"/>
      <c r="I63" s="301"/>
      <c r="J63" s="117"/>
      <c r="K63" s="302"/>
      <c r="L63" s="302"/>
      <c r="M63" s="303" t="str">
        <f t="shared" si="1"/>
        <v/>
      </c>
      <c r="N63" s="304"/>
      <c r="O63" s="166"/>
      <c r="P63" s="166"/>
      <c r="Q63" s="166"/>
      <c r="R63" s="166"/>
      <c r="S63" s="166"/>
    </row>
    <row r="64" spans="1:19" s="158" customFormat="1" ht="30.95" customHeight="1" thickBot="1" x14ac:dyDescent="0.25">
      <c r="A64" s="276">
        <f>Global!A64</f>
        <v>44898</v>
      </c>
      <c r="B64" s="305">
        <f>Global!B64</f>
        <v>0.375</v>
      </c>
      <c r="C64" s="278">
        <f>Global!C64</f>
        <v>49</v>
      </c>
      <c r="D64" s="281" t="str">
        <f>Global!D64</f>
        <v>Holanda (Holland)</v>
      </c>
      <c r="E64" s="280">
        <v>1</v>
      </c>
      <c r="F64" s="281" t="s">
        <v>4</v>
      </c>
      <c r="G64" s="280">
        <v>0</v>
      </c>
      <c r="H64" s="314" t="str">
        <f>Global!H64</f>
        <v>Estados Unidos (USA)</v>
      </c>
      <c r="I64" s="283" t="str">
        <f t="shared" ref="I64:I71" si="17">IF(OR(E64="",G64=""),"",IF(E64&gt;G64,"L",IF(G64&gt;E64,"V","E")))</f>
        <v>L</v>
      </c>
      <c r="J64" s="284"/>
      <c r="K64" s="285">
        <f>IF(Global!E64="","",Global!E64)</f>
        <v>3</v>
      </c>
      <c r="L64" s="285">
        <f>IF(Global!G64="","",Global!G64)</f>
        <v>1</v>
      </c>
      <c r="M64" s="296" t="str">
        <f t="shared" si="1"/>
        <v>L</v>
      </c>
      <c r="N64" s="287">
        <f t="shared" ref="N64:N71" si="18">IF(M64="","",IF(AND(E64=K64,L64=G64),OCTPuntosPorMarcador,0)+IF(M64=I64,OCTPuntosPorGanador,0)+IF(E64-G64=K64-L64,OCTPuntosPorDiferencia,0))</f>
        <v>3</v>
      </c>
      <c r="O64" s="166"/>
      <c r="P64" s="166"/>
      <c r="Q64" s="166"/>
      <c r="R64" s="166"/>
      <c r="S64" s="166"/>
    </row>
    <row r="65" spans="1:19" s="158" customFormat="1" ht="30.95" customHeight="1" thickBot="1" x14ac:dyDescent="0.25">
      <c r="A65" s="276">
        <f>Global!A65</f>
        <v>44898</v>
      </c>
      <c r="B65" s="306">
        <f>Global!B65</f>
        <v>0.54166666666666663</v>
      </c>
      <c r="C65" s="289">
        <f>Global!C65</f>
        <v>50</v>
      </c>
      <c r="D65" s="292" t="str">
        <f>Global!D65</f>
        <v>Argentina</v>
      </c>
      <c r="E65" s="291">
        <v>2</v>
      </c>
      <c r="F65" s="292" t="s">
        <v>4</v>
      </c>
      <c r="G65" s="291">
        <v>0</v>
      </c>
      <c r="H65" s="315" t="str">
        <f>Global!H65</f>
        <v>Australia</v>
      </c>
      <c r="I65" s="283" t="str">
        <f t="shared" si="17"/>
        <v>L</v>
      </c>
      <c r="J65" s="284"/>
      <c r="K65" s="285">
        <f>IF(Global!E65="","",Global!E65)</f>
        <v>2</v>
      </c>
      <c r="L65" s="285">
        <f>IF(Global!G65="","",Global!G65)</f>
        <v>1</v>
      </c>
      <c r="M65" s="296" t="str">
        <f t="shared" si="1"/>
        <v>L</v>
      </c>
      <c r="N65" s="287">
        <f t="shared" si="18"/>
        <v>3</v>
      </c>
      <c r="O65" s="166"/>
      <c r="P65" s="166"/>
      <c r="Q65" s="166"/>
      <c r="R65" s="166"/>
      <c r="S65" s="166"/>
    </row>
    <row r="66" spans="1:19" s="158" customFormat="1" ht="30.95" customHeight="1" thickBot="1" x14ac:dyDescent="0.25">
      <c r="A66" s="276">
        <f>Global!A66</f>
        <v>44899</v>
      </c>
      <c r="B66" s="306">
        <f>Global!B66</f>
        <v>0.375</v>
      </c>
      <c r="C66" s="289">
        <f>Global!C66</f>
        <v>51</v>
      </c>
      <c r="D66" s="292" t="str">
        <f>Global!D66</f>
        <v>Francia (France)</v>
      </c>
      <c r="E66" s="291">
        <v>3</v>
      </c>
      <c r="F66" s="292" t="s">
        <v>4</v>
      </c>
      <c r="G66" s="291">
        <v>1</v>
      </c>
      <c r="H66" s="315" t="str">
        <f>Global!H66</f>
        <v>Polonia (Poland)</v>
      </c>
      <c r="I66" s="283" t="str">
        <f t="shared" si="17"/>
        <v>L</v>
      </c>
      <c r="J66" s="284"/>
      <c r="K66" s="285">
        <f>IF(Global!E66="","",Global!E66)</f>
        <v>3</v>
      </c>
      <c r="L66" s="285">
        <f>IF(Global!G66="","",Global!G66)</f>
        <v>1</v>
      </c>
      <c r="M66" s="296" t="str">
        <f t="shared" si="1"/>
        <v>L</v>
      </c>
      <c r="N66" s="287">
        <f t="shared" si="18"/>
        <v>5</v>
      </c>
      <c r="O66" s="166"/>
      <c r="P66" s="166"/>
      <c r="Q66" s="166"/>
      <c r="R66" s="166"/>
      <c r="S66" s="166"/>
    </row>
    <row r="67" spans="1:19" s="158" customFormat="1" ht="30.95" customHeight="1" thickBot="1" x14ac:dyDescent="0.25">
      <c r="A67" s="276">
        <f>Global!A67</f>
        <v>44899</v>
      </c>
      <c r="B67" s="306">
        <f>Global!B67</f>
        <v>0.54166666666666663</v>
      </c>
      <c r="C67" s="289">
        <f>Global!C67</f>
        <v>52</v>
      </c>
      <c r="D67" s="292" t="str">
        <f>Global!D67</f>
        <v>Inglaterra (England)</v>
      </c>
      <c r="E67" s="291">
        <v>2</v>
      </c>
      <c r="F67" s="292" t="s">
        <v>4</v>
      </c>
      <c r="G67" s="291">
        <v>0</v>
      </c>
      <c r="H67" s="315" t="str">
        <f>Global!H67</f>
        <v>Senegal</v>
      </c>
      <c r="I67" s="283" t="str">
        <f t="shared" si="17"/>
        <v>L</v>
      </c>
      <c r="J67" s="284"/>
      <c r="K67" s="285">
        <f>IF(Global!E67="","",Global!E67)</f>
        <v>3</v>
      </c>
      <c r="L67" s="285">
        <f>IF(Global!G67="","",Global!G67)</f>
        <v>0</v>
      </c>
      <c r="M67" s="296" t="str">
        <f t="shared" si="1"/>
        <v>L</v>
      </c>
      <c r="N67" s="287">
        <f t="shared" si="18"/>
        <v>3</v>
      </c>
      <c r="O67" s="166"/>
      <c r="P67" s="166"/>
      <c r="Q67" s="166"/>
      <c r="R67" s="166"/>
      <c r="S67" s="166"/>
    </row>
    <row r="68" spans="1:19" s="158" customFormat="1" ht="30.95" customHeight="1" thickBot="1" x14ac:dyDescent="0.25">
      <c r="A68" s="276">
        <f>Global!A68</f>
        <v>44900</v>
      </c>
      <c r="B68" s="306">
        <f>Global!B68</f>
        <v>0.375</v>
      </c>
      <c r="C68" s="289">
        <f>Global!C68</f>
        <v>53</v>
      </c>
      <c r="D68" s="292" t="str">
        <f>Global!D68</f>
        <v>Japón (Japan)</v>
      </c>
      <c r="E68" s="291">
        <v>1</v>
      </c>
      <c r="F68" s="292" t="s">
        <v>4</v>
      </c>
      <c r="G68" s="291">
        <v>0</v>
      </c>
      <c r="H68" s="315" t="str">
        <f>Global!H68</f>
        <v>Croacia</v>
      </c>
      <c r="I68" s="283" t="str">
        <f t="shared" si="17"/>
        <v>L</v>
      </c>
      <c r="J68" s="284"/>
      <c r="K68" s="285">
        <f>IF(Global!E68="","",Global!E68)</f>
        <v>1</v>
      </c>
      <c r="L68" s="285">
        <f>IF(Global!G68="","",Global!G68)</f>
        <v>1</v>
      </c>
      <c r="M68" s="296" t="str">
        <f t="shared" si="1"/>
        <v>E</v>
      </c>
      <c r="N68" s="287">
        <f t="shared" si="18"/>
        <v>0</v>
      </c>
      <c r="O68" s="166"/>
      <c r="P68" s="166"/>
      <c r="Q68" s="166"/>
      <c r="R68" s="166"/>
      <c r="S68" s="166"/>
    </row>
    <row r="69" spans="1:19" s="158" customFormat="1" ht="30.95" customHeight="1" thickBot="1" x14ac:dyDescent="0.25">
      <c r="A69" s="276">
        <f>Global!A69</f>
        <v>44900</v>
      </c>
      <c r="B69" s="306">
        <f>Global!B69</f>
        <v>0.54166666666666663</v>
      </c>
      <c r="C69" s="289">
        <f>Global!C69</f>
        <v>54</v>
      </c>
      <c r="D69" s="292" t="str">
        <f>Global!D69</f>
        <v>Brasil (Brazil)</v>
      </c>
      <c r="E69" s="291">
        <v>2</v>
      </c>
      <c r="F69" s="292" t="s">
        <v>4</v>
      </c>
      <c r="G69" s="291">
        <v>1</v>
      </c>
      <c r="H69" s="315" t="str">
        <f>Global!H69</f>
        <v>Corea del Sur (S. Korea)</v>
      </c>
      <c r="I69" s="283" t="str">
        <f t="shared" si="17"/>
        <v>L</v>
      </c>
      <c r="J69" s="284"/>
      <c r="K69" s="285">
        <f>IF(Global!E69="","",Global!E69)</f>
        <v>4</v>
      </c>
      <c r="L69" s="285">
        <f>IF(Global!G69="","",Global!G69)</f>
        <v>1</v>
      </c>
      <c r="M69" s="296" t="str">
        <f t="shared" si="1"/>
        <v>L</v>
      </c>
      <c r="N69" s="287">
        <f t="shared" si="18"/>
        <v>3</v>
      </c>
      <c r="O69" s="166"/>
      <c r="P69" s="166"/>
      <c r="Q69" s="166"/>
      <c r="R69" s="166"/>
      <c r="S69" s="166"/>
    </row>
    <row r="70" spans="1:19" s="158" customFormat="1" ht="30.95" customHeight="1" thickBot="1" x14ac:dyDescent="0.25">
      <c r="A70" s="276">
        <f>Global!A70</f>
        <v>44901</v>
      </c>
      <c r="B70" s="306">
        <f>Global!B70</f>
        <v>0.375</v>
      </c>
      <c r="C70" s="289">
        <f>Global!C70</f>
        <v>55</v>
      </c>
      <c r="D70" s="292" t="str">
        <f>Global!D70</f>
        <v>Marruecos (Morocco)</v>
      </c>
      <c r="E70" s="291">
        <v>2</v>
      </c>
      <c r="F70" s="292" t="s">
        <v>4</v>
      </c>
      <c r="G70" s="291">
        <v>1</v>
      </c>
      <c r="H70" s="315" t="str">
        <f>Global!H70</f>
        <v>España (Spain)</v>
      </c>
      <c r="I70" s="283" t="str">
        <f t="shared" si="17"/>
        <v>L</v>
      </c>
      <c r="J70" s="284"/>
      <c r="K70" s="285">
        <f>IF(Global!E70="","",Global!E70)</f>
        <v>0</v>
      </c>
      <c r="L70" s="285">
        <f>IF(Global!G70="","",Global!G70)</f>
        <v>0</v>
      </c>
      <c r="M70" s="296" t="str">
        <f t="shared" si="1"/>
        <v>E</v>
      </c>
      <c r="N70" s="287">
        <f t="shared" si="18"/>
        <v>0</v>
      </c>
      <c r="O70" s="166"/>
      <c r="P70" s="166"/>
      <c r="Q70" s="166"/>
      <c r="R70" s="166"/>
      <c r="S70" s="166"/>
    </row>
    <row r="71" spans="1:19" s="158" customFormat="1" ht="30.95" customHeight="1" thickBot="1" x14ac:dyDescent="0.25">
      <c r="A71" s="276">
        <f>Global!A71</f>
        <v>44901</v>
      </c>
      <c r="B71" s="306">
        <f>Global!B71</f>
        <v>0.54166666666666663</v>
      </c>
      <c r="C71" s="289">
        <f>Global!C71</f>
        <v>56</v>
      </c>
      <c r="D71" s="292" t="str">
        <f>Global!D71</f>
        <v>Portugal</v>
      </c>
      <c r="E71" s="291">
        <v>1</v>
      </c>
      <c r="F71" s="292" t="s">
        <v>4</v>
      </c>
      <c r="G71" s="291">
        <v>0</v>
      </c>
      <c r="H71" s="315" t="str">
        <f>Global!H71</f>
        <v>Suiza (Switzerland)</v>
      </c>
      <c r="I71" s="283" t="str">
        <f t="shared" si="17"/>
        <v>L</v>
      </c>
      <c r="J71" s="284"/>
      <c r="K71" s="285">
        <f>IF(Global!E71="","",Global!E71)</f>
        <v>6</v>
      </c>
      <c r="L71" s="285">
        <f>IF(Global!G71="","",Global!G71)</f>
        <v>1</v>
      </c>
      <c r="M71" s="296" t="str">
        <f t="shared" si="1"/>
        <v>L</v>
      </c>
      <c r="N71" s="287">
        <f t="shared" si="18"/>
        <v>3</v>
      </c>
      <c r="O71" s="166"/>
      <c r="P71" s="166"/>
      <c r="Q71" s="166"/>
      <c r="R71" s="166"/>
      <c r="S71" s="166"/>
    </row>
    <row r="72" spans="1:19" s="158" customFormat="1" ht="17.25" customHeight="1" thickBot="1" x14ac:dyDescent="0.25">
      <c r="A72" s="297" t="str">
        <f>Global!A72</f>
        <v>CUARTOS DE FINAL (Quarterfinals)</v>
      </c>
      <c r="B72" s="312"/>
      <c r="C72" s="313"/>
      <c r="D72" s="298"/>
      <c r="E72" s="300"/>
      <c r="F72" s="298"/>
      <c r="G72" s="300" t="s">
        <v>73</v>
      </c>
      <c r="H72" s="298"/>
      <c r="I72" s="301"/>
      <c r="J72" s="117"/>
      <c r="K72" s="302"/>
      <c r="L72" s="302"/>
      <c r="M72" s="303" t="str">
        <f t="shared" ref="M72:M83" si="19">IF(OR(K72="",L72=""),"",IF(K72&gt;L72,"L",IF(L72&gt;K72,"V","E")))</f>
        <v/>
      </c>
      <c r="N72" s="304"/>
      <c r="O72" s="166"/>
      <c r="P72" s="166"/>
      <c r="Q72" s="166"/>
      <c r="R72" s="166"/>
      <c r="S72" s="166"/>
    </row>
    <row r="73" spans="1:19" s="158" customFormat="1" ht="30.95" customHeight="1" thickBot="1" x14ac:dyDescent="0.25">
      <c r="A73" s="276">
        <f>Global!A73</f>
        <v>44904</v>
      </c>
      <c r="B73" s="305">
        <f>Global!B73</f>
        <v>0.375</v>
      </c>
      <c r="C73" s="278">
        <f>Global!C73</f>
        <v>57</v>
      </c>
      <c r="D73" s="292" t="str">
        <f>Global!D73</f>
        <v>Croacia</v>
      </c>
      <c r="E73" s="280">
        <v>1</v>
      </c>
      <c r="F73" s="281" t="s">
        <v>4</v>
      </c>
      <c r="G73" s="280">
        <v>2</v>
      </c>
      <c r="H73" s="315" t="str">
        <f>Global!H73</f>
        <v>Brasil (Brazil)</v>
      </c>
      <c r="I73" s="283" t="str">
        <f>IF(OR(E73="",G73=""),"",IF(E73&gt;G73,"L",IF(G73&gt;E73,"V","E")))</f>
        <v>V</v>
      </c>
      <c r="J73" s="284"/>
      <c r="K73" s="285">
        <f>IF(Global!E73="","",Global!E73)</f>
        <v>0</v>
      </c>
      <c r="L73" s="285">
        <f>IF(Global!G73="","",Global!G73)</f>
        <v>0</v>
      </c>
      <c r="M73" s="296" t="str">
        <f t="shared" si="19"/>
        <v>E</v>
      </c>
      <c r="N73" s="287">
        <f>IF(M73="","",IF(AND(E73=K73,L73=G73),CTOSPuntosPorMarcador,0)+IF(M73=I73,CTOSPuntosPorGanador,0)+IF(E73-G73=K73-L73,CTOSPuntosPorDiferencia,0))</f>
        <v>0</v>
      </c>
      <c r="O73" s="166"/>
      <c r="P73" s="166"/>
      <c r="Q73" s="166"/>
      <c r="R73" s="166"/>
      <c r="S73" s="166"/>
    </row>
    <row r="74" spans="1:19" s="158" customFormat="1" ht="30.95" customHeight="1" thickBot="1" x14ac:dyDescent="0.25">
      <c r="A74" s="276">
        <f>Global!A74</f>
        <v>44904</v>
      </c>
      <c r="B74" s="306">
        <f>Global!B74</f>
        <v>0.54166666666666663</v>
      </c>
      <c r="C74" s="289">
        <f>Global!C74</f>
        <v>58</v>
      </c>
      <c r="D74" s="292" t="str">
        <f>Global!D74</f>
        <v>Holanda (Holland)</v>
      </c>
      <c r="E74" s="291">
        <v>1</v>
      </c>
      <c r="F74" s="292" t="s">
        <v>4</v>
      </c>
      <c r="G74" s="280">
        <v>2</v>
      </c>
      <c r="H74" s="315" t="str">
        <f>Global!H74</f>
        <v>Argentina</v>
      </c>
      <c r="I74" s="283" t="str">
        <f>IF(OR(E74="",G74=""),"",IF(E74&gt;G74,"L",IF(G74&gt;E74,"V","E")))</f>
        <v>V</v>
      </c>
      <c r="J74" s="284"/>
      <c r="K74" s="285">
        <f>IF(Global!E74="","",Global!E74)</f>
        <v>2</v>
      </c>
      <c r="L74" s="285">
        <f>IF(Global!G74="","",Global!G74)</f>
        <v>2</v>
      </c>
      <c r="M74" s="296" t="str">
        <f t="shared" si="19"/>
        <v>E</v>
      </c>
      <c r="N74" s="287">
        <f>IF(M74="","",IF(AND(E74=K74,L74=G74),CTOSPuntosPorMarcador,0)+IF(M74=I74,CTOSPuntosPorGanador,0)+IF(E74-G74=K74-L74,CTOSPuntosPorDiferencia,0))</f>
        <v>0</v>
      </c>
      <c r="O74" s="166"/>
      <c r="P74" s="166"/>
      <c r="Q74" s="166"/>
      <c r="R74" s="166"/>
      <c r="S74" s="166"/>
    </row>
    <row r="75" spans="1:19" s="158" customFormat="1" ht="30.95" customHeight="1" thickBot="1" x14ac:dyDescent="0.25">
      <c r="A75" s="276">
        <f>Global!A75</f>
        <v>44905</v>
      </c>
      <c r="B75" s="306">
        <f>Global!B75</f>
        <v>0.375</v>
      </c>
      <c r="C75" s="289">
        <f>Global!C75</f>
        <v>59</v>
      </c>
      <c r="D75" s="292" t="str">
        <f>Global!D75</f>
        <v>Marruecos (Morocco)</v>
      </c>
      <c r="E75" s="291">
        <v>2</v>
      </c>
      <c r="F75" s="292" t="s">
        <v>4</v>
      </c>
      <c r="G75" s="280">
        <v>0</v>
      </c>
      <c r="H75" s="315" t="str">
        <f>Global!H75</f>
        <v>Portugal</v>
      </c>
      <c r="I75" s="283" t="str">
        <f>IF(OR(E75="",G75=""),"",IF(E75&gt;G75,"L",IF(G75&gt;E75,"V","E")))</f>
        <v>L</v>
      </c>
      <c r="J75" s="284"/>
      <c r="K75" s="285">
        <f>IF(Global!E75="","",Global!E75)</f>
        <v>1</v>
      </c>
      <c r="L75" s="285">
        <f>IF(Global!G75="","",Global!G75)</f>
        <v>0</v>
      </c>
      <c r="M75" s="296" t="str">
        <f t="shared" si="19"/>
        <v>L</v>
      </c>
      <c r="N75" s="287">
        <f>IF(M75="","",IF(AND(E75=K75,L75=G75),CTOSPuntosPorMarcador,0)+IF(M75=I75,CTOSPuntosPorGanador,0)+IF(E75-G75=K75-L75,CTOSPuntosPorDiferencia,0))</f>
        <v>5</v>
      </c>
      <c r="O75" s="166"/>
      <c r="P75" s="166"/>
      <c r="Q75" s="166"/>
      <c r="R75" s="166"/>
      <c r="S75" s="166"/>
    </row>
    <row r="76" spans="1:19" s="158" customFormat="1" ht="30.95" customHeight="1" thickBot="1" x14ac:dyDescent="0.25">
      <c r="A76" s="276">
        <f>Global!A76</f>
        <v>44905</v>
      </c>
      <c r="B76" s="306">
        <f>Global!B76</f>
        <v>0.54166666666666663</v>
      </c>
      <c r="C76" s="289">
        <f>Global!C76</f>
        <v>60</v>
      </c>
      <c r="D76" s="292" t="str">
        <f>Global!D76</f>
        <v>Francia (France)</v>
      </c>
      <c r="E76" s="291">
        <v>3</v>
      </c>
      <c r="F76" s="292" t="s">
        <v>4</v>
      </c>
      <c r="G76" s="280">
        <v>1</v>
      </c>
      <c r="H76" s="315" t="str">
        <f>Global!H76</f>
        <v>Inglaterra (England)</v>
      </c>
      <c r="I76" s="283" t="str">
        <f>IF(OR(E76="",G76=""),"",IF(E76&gt;G76,"L",IF(G76&gt;E76,"V","E")))</f>
        <v>L</v>
      </c>
      <c r="J76" s="284"/>
      <c r="K76" s="285">
        <f>IF(Global!E76="","",Global!E76)</f>
        <v>2</v>
      </c>
      <c r="L76" s="285">
        <f>IF(Global!G76="","",Global!G76)</f>
        <v>1</v>
      </c>
      <c r="M76" s="296" t="str">
        <f t="shared" si="19"/>
        <v>L</v>
      </c>
      <c r="N76" s="287">
        <f>IF(M76="","",IF(AND(E76=K76,L76=G76),CTOSPuntosPorMarcador,0)+IF(M76=I76,CTOSPuntosPorGanador,0)+IF(E76-G76=K76-L76,CTOSPuntosPorDiferencia,0))</f>
        <v>5</v>
      </c>
      <c r="O76" s="166"/>
      <c r="P76" s="166"/>
      <c r="Q76" s="166"/>
      <c r="R76" s="166"/>
      <c r="S76" s="166"/>
    </row>
    <row r="77" spans="1:19" s="158" customFormat="1" ht="17.25" customHeight="1" thickBot="1" x14ac:dyDescent="0.25">
      <c r="A77" s="297" t="str">
        <f>Global!A77</f>
        <v>SEMIFINALES (Semifinals)</v>
      </c>
      <c r="B77" s="298"/>
      <c r="C77" s="299"/>
      <c r="D77" s="298"/>
      <c r="E77" s="300"/>
      <c r="F77" s="298"/>
      <c r="G77" s="300"/>
      <c r="H77" s="298"/>
      <c r="I77" s="301"/>
      <c r="J77" s="117"/>
      <c r="K77" s="302"/>
      <c r="L77" s="302"/>
      <c r="M77" s="303" t="str">
        <f t="shared" si="19"/>
        <v/>
      </c>
      <c r="N77" s="304"/>
      <c r="O77" s="166"/>
      <c r="P77" s="166"/>
      <c r="Q77" s="166"/>
      <c r="R77" s="166"/>
      <c r="S77" s="166"/>
    </row>
    <row r="78" spans="1:19" s="158" customFormat="1" ht="30.95" customHeight="1" thickBot="1" x14ac:dyDescent="0.25">
      <c r="A78" s="276">
        <f>Global!A78</f>
        <v>44908</v>
      </c>
      <c r="B78" s="305">
        <f>Global!B78</f>
        <v>0.54166666666666663</v>
      </c>
      <c r="C78" s="278">
        <f>Global!C78</f>
        <v>61</v>
      </c>
      <c r="D78" s="281" t="str">
        <f>Global!D78</f>
        <v>Croacia</v>
      </c>
      <c r="E78" s="280">
        <v>2</v>
      </c>
      <c r="F78" s="281" t="s">
        <v>4</v>
      </c>
      <c r="G78" s="280">
        <v>1</v>
      </c>
      <c r="H78" s="314" t="str">
        <f>Global!H78</f>
        <v>Argentina</v>
      </c>
      <c r="I78" s="283" t="str">
        <f>IF(OR(E78="",G78=""),"",IF(E78&gt;G78,"L",IF(G78&gt;E78,"V","E")))</f>
        <v>L</v>
      </c>
      <c r="J78" s="284"/>
      <c r="K78" s="285">
        <f>IF(Global!E78="","",Global!E78)</f>
        <v>0</v>
      </c>
      <c r="L78" s="285">
        <f>IF(Global!G78="","",Global!G78)</f>
        <v>3</v>
      </c>
      <c r="M78" s="296" t="str">
        <f t="shared" si="19"/>
        <v>V</v>
      </c>
      <c r="N78" s="287">
        <f>IF(M78="","",IF(AND(E78=K78,L78=G78),SEMIPuntosPorMarcador,0)+IF(M78=I78,SEMIPuntosPorGanador,0)+IF(E78-G78=K78-L78,SEMIPuntosPorDiferencia,0))</f>
        <v>0</v>
      </c>
      <c r="O78" s="166"/>
      <c r="P78" s="166"/>
      <c r="Q78" s="166"/>
      <c r="R78" s="166"/>
      <c r="S78" s="166"/>
    </row>
    <row r="79" spans="1:19" s="158" customFormat="1" ht="30.95" customHeight="1" thickBot="1" x14ac:dyDescent="0.25">
      <c r="A79" s="276">
        <f>Global!A79</f>
        <v>44909</v>
      </c>
      <c r="B79" s="306">
        <f>Global!B79</f>
        <v>0.54166666666666663</v>
      </c>
      <c r="C79" s="289">
        <f>Global!C79</f>
        <v>62</v>
      </c>
      <c r="D79" s="292" t="str">
        <f>Global!D79</f>
        <v>Marruecos (Morocco)</v>
      </c>
      <c r="E79" s="291">
        <v>2</v>
      </c>
      <c r="F79" s="292" t="s">
        <v>4</v>
      </c>
      <c r="G79" s="291">
        <v>3</v>
      </c>
      <c r="H79" s="315" t="str">
        <f>Global!H79</f>
        <v>Francia (France)</v>
      </c>
      <c r="I79" s="283" t="str">
        <f>IF(OR(E79="",G79=""),"",IF(E79&gt;G79,"L",IF(G79&gt;E79,"V","E")))</f>
        <v>V</v>
      </c>
      <c r="J79" s="284"/>
      <c r="K79" s="285">
        <f>IF(Global!E79="","",Global!E79)</f>
        <v>0</v>
      </c>
      <c r="L79" s="285">
        <f>IF(Global!G79="","",Global!G79)</f>
        <v>2</v>
      </c>
      <c r="M79" s="296" t="str">
        <f t="shared" si="19"/>
        <v>V</v>
      </c>
      <c r="N79" s="287">
        <f>IF(M79="","",IF(AND(E79=K79,L79=G79),SEMIPuntosPorMarcador,0)+IF(M79=I79,SEMIPuntosPorGanador,0)+IF(E79-G79=K79-L79,SEMIPuntosPorDiferencia,0))</f>
        <v>7</v>
      </c>
      <c r="O79" s="166"/>
      <c r="P79" s="166"/>
      <c r="Q79" s="166"/>
      <c r="R79" s="166"/>
      <c r="S79" s="166"/>
    </row>
    <row r="80" spans="1:19" s="158" customFormat="1" ht="17.25" customHeight="1" thickBot="1" x14ac:dyDescent="0.25">
      <c r="A80" s="297" t="str">
        <f>Global!A80</f>
        <v>TERCER PUESTO (Third Place)</v>
      </c>
      <c r="B80" s="312"/>
      <c r="C80" s="313"/>
      <c r="D80" s="298"/>
      <c r="E80" s="300"/>
      <c r="F80" s="298"/>
      <c r="G80" s="300"/>
      <c r="H80" s="298"/>
      <c r="I80" s="301"/>
      <c r="J80" s="117"/>
      <c r="K80" s="302"/>
      <c r="L80" s="302"/>
      <c r="M80" s="303" t="str">
        <f t="shared" si="19"/>
        <v/>
      </c>
      <c r="N80" s="304"/>
      <c r="O80" s="166"/>
      <c r="P80" s="166"/>
      <c r="Q80" s="166"/>
      <c r="R80" s="166"/>
      <c r="S80" s="166"/>
    </row>
    <row r="81" spans="1:19" s="158" customFormat="1" ht="30.95" customHeight="1" thickBot="1" x14ac:dyDescent="0.25">
      <c r="A81" s="276">
        <f>Global!A81</f>
        <v>44912</v>
      </c>
      <c r="B81" s="305">
        <f>Global!B81</f>
        <v>0.375</v>
      </c>
      <c r="C81" s="278">
        <f>Global!C81</f>
        <v>63</v>
      </c>
      <c r="D81" s="281" t="str">
        <f>Global!D81</f>
        <v>Croacia</v>
      </c>
      <c r="E81" s="280">
        <v>2</v>
      </c>
      <c r="F81" s="281" t="s">
        <v>4</v>
      </c>
      <c r="G81" s="280">
        <v>0</v>
      </c>
      <c r="H81" s="314" t="str">
        <f>Global!H81</f>
        <v>Marruecos (Morocco)</v>
      </c>
      <c r="I81" s="283" t="str">
        <f>IF(OR(E81="",G81=""),"",IF(E81&gt;G81,"L",IF(G81&gt;E81,"V","E")))</f>
        <v>L</v>
      </c>
      <c r="J81" s="284"/>
      <c r="K81" s="285">
        <f>IF(Global!E81="","",Global!E81)</f>
        <v>2</v>
      </c>
      <c r="L81" s="285">
        <f>IF(Global!G81="","",Global!G81)</f>
        <v>1</v>
      </c>
      <c r="M81" s="296" t="str">
        <f t="shared" si="19"/>
        <v>L</v>
      </c>
      <c r="N81" s="287">
        <f>IF(M81="","",IF(AND(E81=K81,L81=G81),TERCPuntosPorMarcador,0)+IF(M81=I81,TERCPuntosPorGanador,0)+IF(E81-G81=K81-L81,TERCPuntosPorDiferencia,0))</f>
        <v>8</v>
      </c>
      <c r="O81" s="166"/>
      <c r="P81" s="166"/>
      <c r="Q81" s="166"/>
      <c r="R81" s="166"/>
      <c r="S81" s="166"/>
    </row>
    <row r="82" spans="1:19" s="158" customFormat="1" ht="17.25" customHeight="1" thickBot="1" x14ac:dyDescent="0.25">
      <c r="A82" s="297" t="str">
        <f>Global!A82</f>
        <v>FINAL</v>
      </c>
      <c r="B82" s="298"/>
      <c r="C82" s="299"/>
      <c r="D82" s="298"/>
      <c r="E82" s="300"/>
      <c r="F82" s="298"/>
      <c r="G82" s="300"/>
      <c r="H82" s="298"/>
      <c r="I82" s="301"/>
      <c r="J82" s="117"/>
      <c r="K82" s="302"/>
      <c r="L82" s="302"/>
      <c r="M82" s="303" t="str">
        <f t="shared" si="19"/>
        <v/>
      </c>
      <c r="N82" s="304"/>
      <c r="O82" s="166"/>
      <c r="P82" s="166"/>
      <c r="Q82" s="166"/>
      <c r="R82" s="166"/>
      <c r="S82" s="166"/>
    </row>
    <row r="83" spans="1:19" s="158" customFormat="1" ht="30.95" customHeight="1" thickBot="1" x14ac:dyDescent="0.25">
      <c r="A83" s="276">
        <f>Global!A83</f>
        <v>44913</v>
      </c>
      <c r="B83" s="316">
        <f>Global!B83</f>
        <v>0.375</v>
      </c>
      <c r="C83" s="317">
        <f>Global!C83</f>
        <v>64</v>
      </c>
      <c r="D83" s="318" t="str">
        <f>Global!D83</f>
        <v>Argentina</v>
      </c>
      <c r="E83" s="280">
        <v>2</v>
      </c>
      <c r="F83" s="318" t="s">
        <v>4</v>
      </c>
      <c r="G83" s="280">
        <v>1</v>
      </c>
      <c r="H83" s="319" t="str">
        <f>Global!H83</f>
        <v>Francia (France)</v>
      </c>
      <c r="I83" s="283" t="str">
        <f>IF(OR(E83="",G83=""),"",IF(E83&gt;G83,"L",IF(G83&gt;E83,"V","E")))</f>
        <v>L</v>
      </c>
      <c r="J83" s="311"/>
      <c r="K83" s="320">
        <f>IF(Global!E83="","",Global!E83)</f>
        <v>2</v>
      </c>
      <c r="L83" s="320">
        <f>IF(Global!G83="","",Global!G83)</f>
        <v>2</v>
      </c>
      <c r="M83" s="286" t="str">
        <f t="shared" si="19"/>
        <v>E</v>
      </c>
      <c r="N83" s="287">
        <f>IF(M83="","",IF(AND(E83=K83,L83=G83),FINALPuntosPorMarcador,0)+IF(M83=I83,FINALPuntosPorGanador,0)+IF(E83-G83=K83-L83,FINALPuntosPorDiferencia,0))</f>
        <v>0</v>
      </c>
      <c r="O83" s="166"/>
      <c r="P83" s="166"/>
      <c r="Q83" s="166"/>
      <c r="R83" s="166"/>
      <c r="S83" s="166"/>
    </row>
    <row r="84" spans="1:19" ht="17.25" customHeight="1" x14ac:dyDescent="0.2">
      <c r="A84" s="262"/>
      <c r="B84" s="263"/>
      <c r="C84" s="264"/>
      <c r="D84" s="196"/>
      <c r="E84" s="192"/>
      <c r="F84" s="196"/>
      <c r="G84" s="192"/>
      <c r="H84" s="196"/>
      <c r="I84" s="195"/>
      <c r="J84" s="29"/>
      <c r="K84" s="198"/>
      <c r="L84" s="198"/>
      <c r="M84" s="265" t="s">
        <v>22</v>
      </c>
      <c r="N84" s="266">
        <f>SUM(N8:N83)</f>
        <v>87</v>
      </c>
      <c r="O84" s="161"/>
      <c r="P84" s="161"/>
      <c r="Q84" s="161"/>
      <c r="R84" s="161"/>
      <c r="S84" s="161"/>
    </row>
    <row r="85" spans="1:19" s="10" customFormat="1" ht="17.25" customHeight="1" x14ac:dyDescent="0.2">
      <c r="A85" s="87" t="str">
        <f>Global!A85</f>
        <v>FASE DE GRUPOS</v>
      </c>
      <c r="B85" s="88"/>
      <c r="C85" s="89"/>
      <c r="D85" s="90"/>
      <c r="E85" s="267"/>
      <c r="F85" s="90"/>
      <c r="G85" s="267"/>
      <c r="H85" s="92"/>
      <c r="I85" s="81"/>
      <c r="J85" s="30"/>
      <c r="K85" s="189"/>
      <c r="L85" s="189"/>
      <c r="M85" s="189"/>
      <c r="N85" s="189"/>
      <c r="O85" s="82"/>
      <c r="P85" s="82"/>
      <c r="Q85" s="82"/>
      <c r="R85" s="82"/>
      <c r="S85" s="82"/>
    </row>
    <row r="86" spans="1:19" ht="17.25" customHeight="1" x14ac:dyDescent="0.2">
      <c r="A86" s="83" t="str">
        <f>Global!A86</f>
        <v>Puntos por Marcador Atinado</v>
      </c>
      <c r="B86" s="83"/>
      <c r="C86" s="93"/>
      <c r="D86" s="83"/>
      <c r="E86" s="94">
        <f>Global!E86</f>
        <v>1</v>
      </c>
      <c r="F86" s="53"/>
      <c r="G86" s="268"/>
      <c r="H86" s="53"/>
      <c r="I86" s="57"/>
      <c r="J86" s="30"/>
      <c r="K86" s="167"/>
      <c r="L86" s="167"/>
      <c r="M86" s="167"/>
      <c r="N86" s="167"/>
      <c r="O86" s="167"/>
      <c r="P86" s="167"/>
      <c r="Q86" s="167"/>
      <c r="R86" s="167"/>
      <c r="S86" s="167"/>
    </row>
    <row r="87" spans="1:19" ht="17.25" customHeight="1" x14ac:dyDescent="0.2">
      <c r="A87" s="83" t="str">
        <f>Global!A87</f>
        <v>Puntos por Ganador/Empate Atinado</v>
      </c>
      <c r="B87" s="83"/>
      <c r="C87" s="93"/>
      <c r="D87" s="85"/>
      <c r="E87" s="94">
        <f>Global!E87</f>
        <v>1</v>
      </c>
      <c r="F87" s="53"/>
      <c r="G87" s="268"/>
      <c r="H87" s="53"/>
      <c r="I87" s="57"/>
      <c r="J87" s="30"/>
      <c r="K87" s="167"/>
      <c r="L87" s="167"/>
      <c r="M87" s="167"/>
      <c r="N87" s="167"/>
      <c r="O87" s="167"/>
      <c r="P87" s="167"/>
      <c r="Q87" s="167"/>
      <c r="R87" s="167"/>
      <c r="S87" s="167"/>
    </row>
    <row r="88" spans="1:19" ht="17.25" customHeight="1" x14ac:dyDescent="0.2">
      <c r="A88" s="83" t="str">
        <f>Global!A88</f>
        <v>Puntos por Ganador y Diferencia de Goles Atinado</v>
      </c>
      <c r="B88" s="84"/>
      <c r="C88" s="84"/>
      <c r="D88" s="85"/>
      <c r="E88" s="94">
        <f>Global!E88</f>
        <v>1</v>
      </c>
      <c r="F88" s="53"/>
      <c r="G88" s="268"/>
      <c r="H88" s="53"/>
      <c r="I88" s="57"/>
      <c r="J88" s="30"/>
      <c r="K88" s="167"/>
      <c r="L88" s="167"/>
      <c r="M88" s="167"/>
      <c r="N88" s="167"/>
      <c r="O88" s="167"/>
      <c r="P88" s="167"/>
      <c r="Q88" s="167"/>
      <c r="R88" s="167"/>
      <c r="S88" s="167"/>
    </row>
    <row r="89" spans="1:19" ht="17.25" customHeight="1" x14ac:dyDescent="0.2">
      <c r="A89" s="83"/>
      <c r="B89" s="84"/>
      <c r="C89" s="84"/>
      <c r="D89" s="85"/>
      <c r="E89" s="269"/>
      <c r="F89" s="53"/>
      <c r="G89" s="268"/>
      <c r="H89" s="53"/>
      <c r="I89" s="57"/>
      <c r="J89" s="30"/>
      <c r="K89" s="167"/>
      <c r="L89" s="167"/>
      <c r="M89" s="167"/>
      <c r="N89" s="167"/>
      <c r="O89" s="167"/>
      <c r="P89" s="167"/>
      <c r="Q89" s="167"/>
      <c r="R89" s="167"/>
      <c r="S89" s="167"/>
    </row>
    <row r="90" spans="1:19" ht="17.25" customHeight="1" x14ac:dyDescent="0.2">
      <c r="A90" s="87" t="str">
        <f>Global!A90</f>
        <v>OCTAVOS DE FINAL</v>
      </c>
      <c r="B90" s="55"/>
      <c r="C90" s="55"/>
      <c r="D90" s="53"/>
      <c r="E90" s="268"/>
      <c r="F90" s="53"/>
      <c r="G90" s="268"/>
      <c r="H90" s="53"/>
      <c r="I90" s="57"/>
      <c r="J90" s="30"/>
      <c r="K90" s="167"/>
      <c r="L90" s="167"/>
      <c r="M90" s="167"/>
      <c r="N90" s="167"/>
      <c r="O90" s="167"/>
      <c r="P90" s="167"/>
      <c r="Q90" s="167"/>
      <c r="R90" s="167"/>
      <c r="S90" s="167"/>
    </row>
    <row r="91" spans="1:19" ht="17.25" customHeight="1" x14ac:dyDescent="0.2">
      <c r="A91" s="83" t="str">
        <f>Global!A91</f>
        <v>Puntos por Marcador Atinado</v>
      </c>
      <c r="B91" s="83"/>
      <c r="C91" s="93"/>
      <c r="D91" s="83"/>
      <c r="E91" s="94">
        <f>Global!E91</f>
        <v>1</v>
      </c>
      <c r="F91" s="53"/>
      <c r="G91" s="268"/>
      <c r="H91" s="53"/>
      <c r="I91" s="57"/>
      <c r="J91" s="30"/>
      <c r="K91" s="167"/>
      <c r="L91" s="167"/>
      <c r="M91" s="167"/>
      <c r="N91" s="167"/>
      <c r="O91" s="167"/>
      <c r="P91" s="167"/>
      <c r="Q91" s="167"/>
      <c r="R91" s="167"/>
      <c r="S91" s="167"/>
    </row>
    <row r="92" spans="1:19" ht="17.25" customHeight="1" x14ac:dyDescent="0.2">
      <c r="A92" s="83" t="str">
        <f>Global!A92</f>
        <v>Puntos por Ganador/Empate Atinado</v>
      </c>
      <c r="B92" s="83"/>
      <c r="C92" s="93"/>
      <c r="D92" s="85"/>
      <c r="E92" s="94">
        <f>Global!E92</f>
        <v>3</v>
      </c>
      <c r="F92" s="53"/>
      <c r="G92" s="268"/>
      <c r="H92" s="53"/>
      <c r="I92" s="57"/>
      <c r="J92" s="30"/>
      <c r="K92" s="167"/>
      <c r="L92" s="167"/>
      <c r="M92" s="167"/>
      <c r="N92" s="167"/>
      <c r="O92" s="167"/>
      <c r="P92" s="167"/>
      <c r="Q92" s="167"/>
      <c r="R92" s="167"/>
      <c r="S92" s="167"/>
    </row>
    <row r="93" spans="1:19" ht="17.25" customHeight="1" x14ac:dyDescent="0.2">
      <c r="A93" s="83" t="str">
        <f>Global!A93</f>
        <v>Puntos por Ganador y Diferencia de Goles Atinado</v>
      </c>
      <c r="B93" s="84"/>
      <c r="C93" s="84"/>
      <c r="D93" s="85"/>
      <c r="E93" s="94">
        <f>Global!E93</f>
        <v>1</v>
      </c>
      <c r="F93" s="53"/>
      <c r="G93" s="268"/>
      <c r="H93" s="53"/>
      <c r="I93" s="57"/>
      <c r="J93" s="30"/>
      <c r="K93" s="167"/>
      <c r="L93" s="167"/>
      <c r="M93" s="167"/>
      <c r="N93" s="167"/>
      <c r="O93" s="167"/>
      <c r="P93" s="167"/>
      <c r="Q93" s="167"/>
      <c r="R93" s="167"/>
      <c r="S93" s="167"/>
    </row>
    <row r="94" spans="1:19" ht="17.25" customHeight="1" x14ac:dyDescent="0.2">
      <c r="A94" s="54"/>
      <c r="B94" s="55"/>
      <c r="C94" s="55"/>
      <c r="D94" s="53"/>
      <c r="E94" s="268"/>
      <c r="F94" s="53"/>
      <c r="G94" s="268"/>
      <c r="H94" s="53"/>
      <c r="I94" s="57"/>
      <c r="J94" s="30"/>
      <c r="K94" s="167"/>
      <c r="L94" s="167"/>
      <c r="M94" s="167"/>
      <c r="N94" s="167"/>
      <c r="O94" s="167"/>
      <c r="P94" s="167"/>
      <c r="Q94" s="167"/>
      <c r="R94" s="167"/>
      <c r="S94" s="167"/>
    </row>
    <row r="95" spans="1:19" ht="17.25" customHeight="1" x14ac:dyDescent="0.2">
      <c r="A95" s="87" t="str">
        <f>Global!A95</f>
        <v>CUARTOS DE FINAL</v>
      </c>
      <c r="B95" s="55"/>
      <c r="C95" s="55"/>
      <c r="D95" s="53"/>
      <c r="E95" s="268"/>
      <c r="F95" s="53"/>
      <c r="G95" s="268"/>
      <c r="H95" s="53"/>
      <c r="I95" s="57"/>
      <c r="J95" s="30"/>
      <c r="K95" s="167"/>
      <c r="L95" s="167"/>
      <c r="M95" s="167"/>
      <c r="N95" s="167"/>
      <c r="O95" s="167"/>
      <c r="P95" s="167"/>
      <c r="Q95" s="167"/>
      <c r="R95" s="167"/>
      <c r="S95" s="167"/>
    </row>
    <row r="96" spans="1:19" ht="17.25" customHeight="1" x14ac:dyDescent="0.2">
      <c r="A96" s="83" t="str">
        <f>Global!A96</f>
        <v>Puntos por Marcador Atinado</v>
      </c>
      <c r="B96" s="83"/>
      <c r="C96" s="93"/>
      <c r="D96" s="83"/>
      <c r="E96" s="94">
        <f>Global!E96</f>
        <v>1</v>
      </c>
      <c r="F96" s="53"/>
      <c r="G96" s="268"/>
      <c r="H96" s="53"/>
      <c r="I96" s="57"/>
      <c r="J96" s="30"/>
      <c r="K96" s="167"/>
      <c r="L96" s="167"/>
      <c r="M96" s="167"/>
      <c r="N96" s="167"/>
      <c r="O96" s="167"/>
      <c r="P96" s="167"/>
      <c r="Q96" s="167"/>
      <c r="R96" s="167"/>
      <c r="S96" s="167"/>
    </row>
    <row r="97" spans="1:19" ht="17.25" customHeight="1" x14ac:dyDescent="0.2">
      <c r="A97" s="83" t="str">
        <f>Global!A97</f>
        <v>Puntos por Ganador/Empate Atinado</v>
      </c>
      <c r="B97" s="83"/>
      <c r="C97" s="93"/>
      <c r="D97" s="85"/>
      <c r="E97" s="94">
        <f>Global!E97</f>
        <v>5</v>
      </c>
      <c r="F97" s="53"/>
      <c r="G97" s="268"/>
      <c r="H97" s="53"/>
      <c r="I97" s="57"/>
      <c r="J97" s="30"/>
      <c r="K97" s="167"/>
      <c r="L97" s="167"/>
      <c r="M97" s="167"/>
      <c r="N97" s="167"/>
      <c r="O97" s="167"/>
      <c r="P97" s="167"/>
      <c r="Q97" s="167"/>
      <c r="R97" s="167"/>
      <c r="S97" s="167"/>
    </row>
    <row r="98" spans="1:19" ht="17.25" customHeight="1" x14ac:dyDescent="0.2">
      <c r="A98" s="83" t="str">
        <f>Global!A98</f>
        <v>Puntos por Ganador y Diferencia de Goles Atinado</v>
      </c>
      <c r="B98" s="84"/>
      <c r="C98" s="84"/>
      <c r="D98" s="85"/>
      <c r="E98" s="94">
        <f>Global!E98</f>
        <v>1</v>
      </c>
      <c r="F98" s="53"/>
      <c r="G98" s="268"/>
      <c r="H98" s="53"/>
      <c r="I98" s="57"/>
      <c r="J98" s="30"/>
      <c r="K98" s="167"/>
      <c r="L98" s="167"/>
      <c r="M98" s="167"/>
      <c r="N98" s="167"/>
      <c r="O98" s="167"/>
      <c r="P98" s="167"/>
      <c r="Q98" s="167"/>
      <c r="R98" s="167"/>
      <c r="S98" s="167"/>
    </row>
    <row r="99" spans="1:19" ht="17.25" customHeight="1" x14ac:dyDescent="0.2">
      <c r="A99" s="54"/>
      <c r="B99" s="55"/>
      <c r="C99" s="55"/>
      <c r="D99" s="53"/>
      <c r="E99" s="268"/>
      <c r="F99" s="53"/>
      <c r="G99" s="268"/>
      <c r="H99" s="53"/>
      <c r="I99" s="57"/>
      <c r="J99" s="30"/>
      <c r="K99" s="167"/>
      <c r="L99" s="167"/>
      <c r="M99" s="167"/>
      <c r="N99" s="167"/>
      <c r="O99" s="167"/>
      <c r="P99" s="167"/>
      <c r="Q99" s="167"/>
      <c r="R99" s="167"/>
      <c r="S99" s="167"/>
    </row>
    <row r="100" spans="1:19" ht="17.25" customHeight="1" x14ac:dyDescent="0.2">
      <c r="A100" s="87" t="str">
        <f>Global!A100</f>
        <v>SEMIFINAL</v>
      </c>
      <c r="B100" s="55"/>
      <c r="C100" s="55"/>
      <c r="D100" s="53"/>
      <c r="E100" s="268"/>
      <c r="F100" s="53"/>
      <c r="G100" s="268"/>
      <c r="H100" s="53"/>
      <c r="I100" s="57"/>
      <c r="J100" s="30"/>
      <c r="K100" s="167"/>
      <c r="L100" s="167"/>
      <c r="M100" s="167"/>
      <c r="N100" s="167"/>
      <c r="O100" s="167"/>
      <c r="P100" s="167"/>
      <c r="Q100" s="167"/>
      <c r="R100" s="167"/>
      <c r="S100" s="167"/>
    </row>
    <row r="101" spans="1:19" ht="17.25" customHeight="1" x14ac:dyDescent="0.2">
      <c r="A101" s="83" t="str">
        <f>Global!A101</f>
        <v>Puntos por Marcador Atinado</v>
      </c>
      <c r="B101" s="83"/>
      <c r="C101" s="93"/>
      <c r="D101" s="83"/>
      <c r="E101" s="94">
        <f>Global!E101</f>
        <v>1</v>
      </c>
      <c r="F101" s="53"/>
      <c r="G101" s="268"/>
      <c r="H101" s="53"/>
      <c r="I101" s="57"/>
      <c r="J101" s="30"/>
      <c r="K101" s="167"/>
      <c r="L101" s="167"/>
      <c r="M101" s="167"/>
      <c r="N101" s="167"/>
      <c r="O101" s="167"/>
      <c r="P101" s="167"/>
      <c r="Q101" s="167"/>
      <c r="R101" s="167"/>
      <c r="S101" s="167"/>
    </row>
    <row r="102" spans="1:19" ht="17.25" customHeight="1" x14ac:dyDescent="0.2">
      <c r="A102" s="83" t="str">
        <f>Global!A102</f>
        <v>Puntos por Ganador/Empate Atinado</v>
      </c>
      <c r="B102" s="83"/>
      <c r="C102" s="93"/>
      <c r="D102" s="85"/>
      <c r="E102" s="94">
        <f>Global!E102</f>
        <v>7</v>
      </c>
      <c r="F102" s="53"/>
      <c r="G102" s="268"/>
      <c r="H102" s="53"/>
      <c r="I102" s="57"/>
      <c r="J102" s="30"/>
      <c r="K102" s="167"/>
      <c r="L102" s="167"/>
      <c r="M102" s="167"/>
      <c r="N102" s="167"/>
      <c r="O102" s="167"/>
      <c r="P102" s="167"/>
      <c r="Q102" s="167"/>
      <c r="R102" s="167"/>
      <c r="S102" s="167"/>
    </row>
    <row r="103" spans="1:19" ht="17.25" customHeight="1" x14ac:dyDescent="0.2">
      <c r="A103" s="83" t="str">
        <f>Global!A103</f>
        <v>Puntos por Ganador y Diferencia de Goles Atinado</v>
      </c>
      <c r="B103" s="84"/>
      <c r="C103" s="84"/>
      <c r="D103" s="85"/>
      <c r="E103" s="94">
        <f>Global!E103</f>
        <v>1</v>
      </c>
      <c r="F103" s="53"/>
      <c r="G103" s="268"/>
      <c r="H103" s="53"/>
      <c r="I103" s="57"/>
      <c r="J103" s="30"/>
      <c r="K103" s="167"/>
      <c r="L103" s="167"/>
      <c r="M103" s="167"/>
      <c r="N103" s="167"/>
      <c r="O103" s="167"/>
      <c r="P103" s="167"/>
      <c r="Q103" s="167"/>
      <c r="R103" s="167"/>
      <c r="S103" s="167"/>
    </row>
    <row r="104" spans="1:19" ht="17.25" customHeight="1" x14ac:dyDescent="0.2">
      <c r="A104" s="54"/>
      <c r="B104" s="55"/>
      <c r="C104" s="55"/>
      <c r="D104" s="53"/>
      <c r="E104" s="268"/>
      <c r="F104" s="53"/>
      <c r="G104" s="268"/>
      <c r="H104" s="53"/>
      <c r="I104" s="57"/>
      <c r="J104" s="30"/>
      <c r="K104" s="167"/>
      <c r="L104" s="167"/>
      <c r="M104" s="167"/>
      <c r="N104" s="167"/>
      <c r="O104" s="167"/>
      <c r="P104" s="167"/>
      <c r="Q104" s="167"/>
      <c r="R104" s="167"/>
      <c r="S104" s="167"/>
    </row>
    <row r="105" spans="1:19" ht="17.25" customHeight="1" x14ac:dyDescent="0.2">
      <c r="A105" s="87" t="str">
        <f>Global!A105</f>
        <v>TERCER LUGAR</v>
      </c>
      <c r="B105" s="55"/>
      <c r="C105" s="55"/>
      <c r="D105" s="53"/>
      <c r="E105" s="268"/>
      <c r="F105" s="53"/>
      <c r="G105" s="268"/>
      <c r="H105" s="53"/>
      <c r="I105" s="57"/>
      <c r="J105" s="30"/>
      <c r="K105" s="167"/>
      <c r="L105" s="167"/>
      <c r="M105" s="167"/>
      <c r="N105" s="167"/>
      <c r="O105" s="167"/>
      <c r="P105" s="167"/>
      <c r="Q105" s="167"/>
      <c r="R105" s="167"/>
      <c r="S105" s="167"/>
    </row>
    <row r="106" spans="1:19" ht="17.25" customHeight="1" x14ac:dyDescent="0.2">
      <c r="A106" s="83" t="str">
        <f>Global!A106</f>
        <v>Puntos por Marcador Atinado</v>
      </c>
      <c r="B106" s="83"/>
      <c r="C106" s="93"/>
      <c r="D106" s="83"/>
      <c r="E106" s="94">
        <f>Global!E106</f>
        <v>1</v>
      </c>
      <c r="F106" s="53"/>
      <c r="G106" s="268"/>
      <c r="H106" s="53"/>
      <c r="I106" s="57"/>
      <c r="J106" s="30"/>
      <c r="K106" s="167"/>
      <c r="L106" s="167"/>
      <c r="M106" s="167"/>
      <c r="N106" s="167"/>
      <c r="O106" s="167"/>
      <c r="P106" s="167"/>
      <c r="Q106" s="167"/>
      <c r="R106" s="167"/>
      <c r="S106" s="167"/>
    </row>
    <row r="107" spans="1:19" ht="17.25" customHeight="1" x14ac:dyDescent="0.2">
      <c r="A107" s="83" t="str">
        <f>Global!A107</f>
        <v>Puntos por Ganador/Empate Atinado</v>
      </c>
      <c r="B107" s="83"/>
      <c r="C107" s="93"/>
      <c r="D107" s="85"/>
      <c r="E107" s="94">
        <f>Global!E107</f>
        <v>8</v>
      </c>
      <c r="F107" s="53"/>
      <c r="G107" s="268"/>
      <c r="H107" s="53"/>
      <c r="I107" s="57"/>
      <c r="J107" s="30"/>
      <c r="K107" s="167"/>
      <c r="L107" s="167"/>
      <c r="M107" s="167"/>
      <c r="N107" s="167"/>
      <c r="O107" s="167"/>
      <c r="P107" s="167"/>
      <c r="Q107" s="167"/>
      <c r="R107" s="167"/>
      <c r="S107" s="167"/>
    </row>
    <row r="108" spans="1:19" ht="17.25" customHeight="1" x14ac:dyDescent="0.2">
      <c r="A108" s="83" t="str">
        <f>Global!A108</f>
        <v>Puntos por Ganador y Diferencia de Goles Atinado</v>
      </c>
      <c r="B108" s="84"/>
      <c r="C108" s="84"/>
      <c r="D108" s="85"/>
      <c r="E108" s="94">
        <f>Global!E108</f>
        <v>1</v>
      </c>
      <c r="F108" s="53"/>
      <c r="G108" s="268"/>
      <c r="H108" s="53"/>
      <c r="I108" s="57"/>
      <c r="J108" s="30"/>
      <c r="K108" s="167"/>
      <c r="L108" s="167"/>
      <c r="M108" s="167"/>
      <c r="N108" s="167"/>
      <c r="O108" s="167"/>
      <c r="P108" s="167"/>
      <c r="Q108" s="167"/>
      <c r="R108" s="167"/>
      <c r="S108" s="167"/>
    </row>
    <row r="109" spans="1:19" ht="17.25" customHeight="1" x14ac:dyDescent="0.2">
      <c r="A109" s="83"/>
      <c r="B109" s="84"/>
      <c r="C109" s="84"/>
      <c r="D109" s="85"/>
      <c r="E109" s="94"/>
      <c r="F109" s="53"/>
      <c r="G109" s="268"/>
      <c r="H109" s="53"/>
      <c r="I109" s="57"/>
      <c r="J109" s="30"/>
      <c r="K109" s="167"/>
      <c r="L109" s="167"/>
      <c r="M109" s="167"/>
      <c r="N109" s="167"/>
      <c r="O109" s="167"/>
      <c r="P109" s="167"/>
      <c r="Q109" s="167"/>
      <c r="R109" s="167"/>
      <c r="S109" s="167"/>
    </row>
    <row r="110" spans="1:19" ht="17.25" customHeight="1" x14ac:dyDescent="0.2">
      <c r="A110" s="87" t="str">
        <f>Global!A110</f>
        <v>FINAL</v>
      </c>
      <c r="B110" s="55"/>
      <c r="C110" s="55"/>
      <c r="D110" s="53"/>
      <c r="E110" s="268"/>
      <c r="F110" s="53"/>
      <c r="G110" s="268"/>
      <c r="H110" s="53"/>
      <c r="I110" s="57"/>
      <c r="J110" s="30"/>
      <c r="K110" s="167"/>
      <c r="L110" s="167"/>
      <c r="M110" s="167"/>
      <c r="N110" s="167"/>
      <c r="O110" s="167"/>
      <c r="P110" s="167"/>
      <c r="Q110" s="167"/>
      <c r="R110" s="167"/>
      <c r="S110" s="167"/>
    </row>
    <row r="111" spans="1:19" ht="17.25" customHeight="1" x14ac:dyDescent="0.2">
      <c r="A111" s="83" t="str">
        <f>Global!A111</f>
        <v>Puntos por Marcador Atinado</v>
      </c>
      <c r="B111" s="83"/>
      <c r="C111" s="93"/>
      <c r="D111" s="83"/>
      <c r="E111" s="94">
        <f>Global!E111</f>
        <v>1</v>
      </c>
      <c r="F111" s="53"/>
      <c r="G111" s="268"/>
      <c r="H111" s="53"/>
      <c r="I111" s="57"/>
      <c r="J111" s="30"/>
      <c r="K111" s="167"/>
      <c r="L111" s="167"/>
      <c r="M111" s="167"/>
      <c r="N111" s="167"/>
      <c r="O111" s="167"/>
      <c r="P111" s="167"/>
      <c r="Q111" s="167"/>
      <c r="R111" s="167"/>
      <c r="S111" s="167"/>
    </row>
    <row r="112" spans="1:19" ht="17.25" customHeight="1" x14ac:dyDescent="0.2">
      <c r="A112" s="83" t="str">
        <f>Global!A112</f>
        <v>Puntos por Ganador/Empate Atinado</v>
      </c>
      <c r="B112" s="83"/>
      <c r="C112" s="93"/>
      <c r="D112" s="85"/>
      <c r="E112" s="94">
        <f>Global!E112</f>
        <v>10</v>
      </c>
      <c r="F112" s="53"/>
      <c r="G112" s="268"/>
      <c r="H112" s="53"/>
      <c r="I112" s="57"/>
      <c r="J112" s="30"/>
      <c r="K112" s="167"/>
      <c r="L112" s="167"/>
      <c r="M112" s="167"/>
      <c r="N112" s="167"/>
      <c r="O112" s="167"/>
      <c r="P112" s="167"/>
      <c r="Q112" s="167"/>
      <c r="R112" s="167"/>
      <c r="S112" s="167"/>
    </row>
    <row r="113" spans="1:19" ht="17.25" customHeight="1" x14ac:dyDescent="0.2">
      <c r="A113" s="83" t="str">
        <f>Global!A113</f>
        <v>Puntos por Ganador y Diferencia de Goles Atinado</v>
      </c>
      <c r="B113" s="84"/>
      <c r="C113" s="84"/>
      <c r="D113" s="85"/>
      <c r="E113" s="94">
        <f>Global!E113</f>
        <v>1</v>
      </c>
      <c r="F113" s="53"/>
      <c r="G113" s="268"/>
      <c r="H113" s="53"/>
      <c r="I113" s="57"/>
      <c r="J113" s="30"/>
      <c r="K113" s="167"/>
      <c r="L113" s="167"/>
      <c r="M113" s="167"/>
      <c r="N113" s="167"/>
      <c r="O113" s="167"/>
      <c r="P113" s="167"/>
      <c r="Q113" s="167"/>
      <c r="R113" s="167"/>
      <c r="S113" s="167"/>
    </row>
    <row r="114" spans="1:19" ht="17.25" customHeight="1" x14ac:dyDescent="0.2">
      <c r="A114" s="54"/>
      <c r="B114" s="55"/>
      <c r="C114" s="55"/>
      <c r="D114" s="53"/>
      <c r="E114" s="268"/>
      <c r="F114" s="53"/>
      <c r="G114" s="268"/>
      <c r="H114" s="53"/>
      <c r="I114" s="57"/>
      <c r="J114" s="30"/>
      <c r="K114" s="167"/>
      <c r="L114" s="167"/>
      <c r="M114" s="167"/>
      <c r="N114" s="167"/>
      <c r="O114" s="167"/>
      <c r="P114" s="167"/>
      <c r="Q114" s="167"/>
      <c r="R114" s="167"/>
      <c r="S114" s="167"/>
    </row>
    <row r="115" spans="1:19" ht="17.25" customHeight="1" x14ac:dyDescent="0.2">
      <c r="A115" s="54"/>
      <c r="B115" s="55"/>
      <c r="C115" s="55"/>
      <c r="D115" s="53"/>
      <c r="E115" s="268"/>
      <c r="F115" s="53"/>
      <c r="G115" s="268"/>
      <c r="H115" s="53"/>
      <c r="I115" s="57"/>
      <c r="J115" s="30"/>
      <c r="K115" s="167"/>
      <c r="L115" s="167"/>
      <c r="M115" s="167"/>
      <c r="N115" s="167"/>
      <c r="O115" s="167"/>
      <c r="P115" s="167"/>
      <c r="Q115" s="167"/>
      <c r="R115" s="167"/>
      <c r="S115" s="167"/>
    </row>
    <row r="116" spans="1:19" ht="17.25" customHeight="1" x14ac:dyDescent="0.2">
      <c r="A116" s="54"/>
      <c r="B116" s="55"/>
      <c r="C116" s="55"/>
      <c r="D116" s="53"/>
      <c r="E116" s="268"/>
      <c r="F116" s="53"/>
      <c r="G116" s="268"/>
      <c r="H116" s="53"/>
      <c r="I116" s="57"/>
      <c r="J116" s="30"/>
      <c r="K116" s="167"/>
      <c r="L116" s="167"/>
      <c r="M116" s="167"/>
      <c r="N116" s="167"/>
      <c r="O116" s="167"/>
      <c r="P116" s="167"/>
      <c r="Q116" s="167"/>
      <c r="R116" s="167"/>
      <c r="S116" s="167"/>
    </row>
    <row r="117" spans="1:19" ht="17.25" customHeight="1" x14ac:dyDescent="0.2">
      <c r="A117" s="54"/>
      <c r="B117" s="55"/>
      <c r="C117" s="55"/>
      <c r="D117" s="53"/>
      <c r="E117" s="268"/>
      <c r="F117" s="53"/>
      <c r="G117" s="268"/>
      <c r="H117" s="53"/>
      <c r="I117" s="57"/>
      <c r="J117" s="30"/>
      <c r="K117" s="167"/>
      <c r="L117" s="167"/>
      <c r="M117" s="167"/>
      <c r="N117" s="167"/>
      <c r="O117" s="167"/>
      <c r="P117" s="167"/>
      <c r="Q117" s="167"/>
      <c r="R117" s="167"/>
      <c r="S117" s="167"/>
    </row>
    <row r="118" spans="1:19" ht="17.25" customHeight="1" x14ac:dyDescent="0.2">
      <c r="A118" s="54"/>
      <c r="B118" s="55"/>
      <c r="C118" s="55"/>
      <c r="D118" s="53"/>
      <c r="E118" s="268"/>
      <c r="F118" s="53"/>
      <c r="G118" s="268"/>
      <c r="H118" s="53"/>
      <c r="I118" s="57"/>
      <c r="J118" s="30"/>
      <c r="K118" s="167"/>
      <c r="L118" s="167"/>
      <c r="M118" s="167"/>
      <c r="N118" s="167"/>
      <c r="O118" s="167"/>
      <c r="P118" s="167"/>
      <c r="Q118" s="167"/>
      <c r="R118" s="167"/>
      <c r="S118" s="167"/>
    </row>
    <row r="119" spans="1:19" ht="17.25" customHeight="1" x14ac:dyDescent="0.2">
      <c r="A119" s="54"/>
      <c r="B119" s="55"/>
      <c r="C119" s="55"/>
      <c r="D119" s="53"/>
      <c r="E119" s="268"/>
      <c r="F119" s="53"/>
      <c r="G119" s="268"/>
      <c r="H119" s="53"/>
      <c r="I119" s="57"/>
      <c r="J119" s="30"/>
      <c r="K119" s="167"/>
      <c r="L119" s="167"/>
      <c r="M119" s="167"/>
      <c r="N119" s="167"/>
      <c r="O119" s="167"/>
      <c r="P119" s="167"/>
      <c r="Q119" s="167"/>
      <c r="R119" s="167"/>
      <c r="S119" s="167"/>
    </row>
    <row r="120" spans="1:19" ht="17.25" customHeight="1" x14ac:dyDescent="0.2">
      <c r="A120" s="54"/>
      <c r="B120" s="55"/>
      <c r="C120" s="55"/>
      <c r="D120" s="53"/>
      <c r="E120" s="268"/>
      <c r="F120" s="53"/>
      <c r="G120" s="268"/>
      <c r="H120" s="53"/>
      <c r="I120" s="57"/>
      <c r="J120" s="30"/>
      <c r="K120" s="167"/>
      <c r="L120" s="167"/>
      <c r="M120" s="167"/>
      <c r="N120" s="167"/>
      <c r="O120" s="167"/>
      <c r="P120" s="167"/>
      <c r="Q120" s="167"/>
      <c r="R120" s="167"/>
      <c r="S120" s="167"/>
    </row>
  </sheetData>
  <sheetProtection sheet="1" objects="1" scenarios="1"/>
  <mergeCells count="3">
    <mergeCell ref="A1:N1"/>
    <mergeCell ref="B3:D3"/>
    <mergeCell ref="B4:D4"/>
  </mergeCells>
  <phoneticPr fontId="17" type="noConversion"/>
  <dataValidations count="1">
    <dataValidation type="whole" allowBlank="1" showInputMessage="1" showErrorMessage="1" sqref="E3:E85 E114:E120 E89:E90 E94:E95 E99:E100 E104:E105 E110" xr:uid="{99CCE28A-4057-4111-929F-587F2F59F44B}">
      <formula1>0</formula1>
      <formula2>20</formula2>
    </dataValidation>
  </dataValidations>
  <hyperlinks>
    <hyperlink ref="A1:N1" location="Global!A1" display="Quiniela Mundial 2010" xr:uid="{6588FA40-5693-4886-94A4-C236330B815F}"/>
  </hyperlinks>
  <pageMargins left="0.75" right="0.75" top="1" bottom="1" header="0.5" footer="0.5"/>
  <pageSetup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3"/>
  <dimension ref="A1:S120"/>
  <sheetViews>
    <sheetView workbookViewId="0">
      <selection activeCell="P6" sqref="P6"/>
    </sheetView>
  </sheetViews>
  <sheetFormatPr defaultColWidth="9.140625" defaultRowHeight="17.25" customHeight="1" x14ac:dyDescent="0.2"/>
  <cols>
    <col min="1" max="1" width="12" style="270" customWidth="1"/>
    <col min="2" max="2" width="10.7109375" style="271" customWidth="1"/>
    <col min="3" max="3" width="6.85546875" style="271" bestFit="1" customWidth="1"/>
    <col min="4" max="4" width="12.42578125" style="157" customWidth="1"/>
    <col min="5" max="5" width="3.7109375" style="272" customWidth="1"/>
    <col min="6" max="6" width="5.42578125" style="157" customWidth="1"/>
    <col min="7" max="7" width="3.85546875" style="272" customWidth="1"/>
    <col min="8" max="8" width="13" style="157" customWidth="1"/>
    <col min="9" max="9" width="5.85546875" style="273" customWidth="1"/>
    <col min="10" max="10" width="3" style="10" customWidth="1"/>
    <col min="11" max="11" width="5" style="274" customWidth="1"/>
    <col min="12" max="12" width="5.28515625" style="274" customWidth="1"/>
    <col min="13" max="13" width="6.5703125" style="275" customWidth="1"/>
    <col min="14" max="14" width="7.7109375" style="10" bestFit="1" customWidth="1"/>
    <col min="15" max="16384" width="9.140625" style="157"/>
  </cols>
  <sheetData>
    <row r="1" spans="1:19" ht="26.25" customHeight="1" x14ac:dyDescent="0.35">
      <c r="A1" s="352" t="s">
        <v>82</v>
      </c>
      <c r="B1" s="352"/>
      <c r="C1" s="352"/>
      <c r="D1" s="352"/>
      <c r="E1" s="352"/>
      <c r="F1" s="352"/>
      <c r="G1" s="352"/>
      <c r="H1" s="352"/>
      <c r="I1" s="352"/>
      <c r="J1" s="352"/>
      <c r="K1" s="352"/>
      <c r="L1" s="352"/>
      <c r="M1" s="352"/>
      <c r="N1" s="352"/>
      <c r="O1" s="161"/>
      <c r="P1" s="161"/>
      <c r="Q1" s="161"/>
      <c r="R1" s="161"/>
      <c r="S1" s="161"/>
    </row>
    <row r="2" spans="1:19" ht="12.75" customHeight="1" x14ac:dyDescent="0.3">
      <c r="A2" s="28"/>
      <c r="B2" s="28"/>
      <c r="C2" s="28"/>
      <c r="D2" s="28"/>
      <c r="E2" s="1"/>
      <c r="F2" s="28"/>
      <c r="G2" s="1"/>
      <c r="H2" s="28"/>
      <c r="I2" s="28"/>
      <c r="J2" s="28"/>
      <c r="K2" s="33"/>
      <c r="L2" s="33"/>
      <c r="M2" s="28"/>
      <c r="N2" s="28"/>
      <c r="O2" s="161"/>
      <c r="P2" s="161"/>
      <c r="Q2" s="161"/>
      <c r="R2" s="161"/>
      <c r="S2" s="161"/>
    </row>
    <row r="3" spans="1:19" ht="17.25" customHeight="1" x14ac:dyDescent="0.2">
      <c r="A3" s="191" t="s">
        <v>17</v>
      </c>
      <c r="B3" s="353" t="s">
        <v>121</v>
      </c>
      <c r="C3" s="353"/>
      <c r="D3" s="353"/>
      <c r="E3" s="192"/>
      <c r="F3" s="193"/>
      <c r="G3" s="192"/>
      <c r="H3" s="194"/>
      <c r="I3" s="195"/>
      <c r="J3" s="29"/>
      <c r="K3" s="34"/>
      <c r="L3" s="34"/>
      <c r="M3" s="196"/>
      <c r="N3" s="29"/>
      <c r="O3" s="161"/>
      <c r="P3" s="161"/>
      <c r="Q3" s="161"/>
      <c r="R3" s="161"/>
      <c r="S3" s="161"/>
    </row>
    <row r="4" spans="1:19" ht="17.25" customHeight="1" thickBot="1" x14ac:dyDescent="0.25">
      <c r="A4" s="197" t="s">
        <v>18</v>
      </c>
      <c r="B4" s="354" t="s">
        <v>122</v>
      </c>
      <c r="C4" s="354"/>
      <c r="D4" s="354"/>
      <c r="E4" s="192"/>
      <c r="F4" s="196"/>
      <c r="G4" s="192"/>
      <c r="H4" s="196"/>
      <c r="I4" s="195"/>
      <c r="J4" s="29"/>
      <c r="K4" s="198"/>
      <c r="L4" s="198"/>
      <c r="M4" s="199"/>
      <c r="N4" s="29"/>
      <c r="O4" s="161"/>
      <c r="P4" s="161"/>
      <c r="Q4" s="161"/>
      <c r="R4" s="161"/>
      <c r="S4" s="161"/>
    </row>
    <row r="5" spans="1:19" ht="17.25" customHeight="1" thickBot="1" x14ac:dyDescent="0.25">
      <c r="A5" s="197"/>
      <c r="B5" s="200"/>
      <c r="C5" s="200"/>
      <c r="D5" s="201"/>
      <c r="E5" s="192"/>
      <c r="F5" s="196"/>
      <c r="G5" s="192"/>
      <c r="H5" s="196"/>
      <c r="I5" s="195"/>
      <c r="J5" s="29"/>
      <c r="K5" s="202" t="s">
        <v>19</v>
      </c>
      <c r="L5" s="203"/>
      <c r="M5" s="204"/>
      <c r="N5" s="29"/>
      <c r="O5" s="161"/>
      <c r="P5" s="161"/>
      <c r="Q5" s="161"/>
      <c r="R5" s="161"/>
      <c r="S5" s="161"/>
    </row>
    <row r="6" spans="1:19" s="168" customFormat="1" ht="34.5" customHeight="1" thickBot="1" x14ac:dyDescent="0.25">
      <c r="A6" s="205" t="s">
        <v>0</v>
      </c>
      <c r="B6" s="206" t="s">
        <v>1</v>
      </c>
      <c r="C6" s="206" t="s">
        <v>25</v>
      </c>
      <c r="D6" s="207" t="s">
        <v>2</v>
      </c>
      <c r="E6" s="208"/>
      <c r="F6" s="209" t="s">
        <v>20</v>
      </c>
      <c r="G6" s="208"/>
      <c r="H6" s="209" t="s">
        <v>3</v>
      </c>
      <c r="I6" s="209" t="s">
        <v>21</v>
      </c>
      <c r="J6" s="210"/>
      <c r="K6" s="211" t="s">
        <v>109</v>
      </c>
      <c r="L6" s="211" t="s">
        <v>112</v>
      </c>
      <c r="M6" s="212" t="s">
        <v>110</v>
      </c>
      <c r="N6" s="213" t="s">
        <v>111</v>
      </c>
      <c r="O6" s="165"/>
      <c r="P6" s="165"/>
      <c r="Q6" s="165"/>
      <c r="R6" s="165"/>
      <c r="S6" s="165"/>
    </row>
    <row r="7" spans="1:19" ht="17.25" customHeight="1" thickBot="1" x14ac:dyDescent="0.25">
      <c r="A7" s="214" t="str">
        <f>Global!A7</f>
        <v>GRUPO A (Group A)</v>
      </c>
      <c r="B7" s="215"/>
      <c r="C7" s="216"/>
      <c r="D7" s="215"/>
      <c r="E7" s="217"/>
      <c r="F7" s="215"/>
      <c r="G7" s="217"/>
      <c r="H7" s="215"/>
      <c r="I7" s="218"/>
      <c r="J7" s="77"/>
      <c r="K7" s="219"/>
      <c r="L7" s="219"/>
      <c r="M7" s="220"/>
      <c r="N7" s="221"/>
      <c r="O7" s="161"/>
      <c r="P7" s="161"/>
      <c r="Q7" s="161"/>
      <c r="R7" s="161"/>
      <c r="S7" s="161"/>
    </row>
    <row r="8" spans="1:19" s="158" customFormat="1" ht="30.95" customHeight="1" thickBot="1" x14ac:dyDescent="0.25">
      <c r="A8" s="276">
        <f>Global!A8</f>
        <v>44885</v>
      </c>
      <c r="B8" s="277">
        <f>Global!B8</f>
        <v>0.41666666666666669</v>
      </c>
      <c r="C8" s="278">
        <f>Global!C8</f>
        <v>1</v>
      </c>
      <c r="D8" s="279" t="str">
        <f>Global!D8</f>
        <v>Qatar</v>
      </c>
      <c r="E8" s="280">
        <v>1</v>
      </c>
      <c r="F8" s="281" t="s">
        <v>4</v>
      </c>
      <c r="G8" s="280">
        <v>2</v>
      </c>
      <c r="H8" s="282" t="str">
        <f>Global!H8</f>
        <v>Ecuador</v>
      </c>
      <c r="I8" s="283" t="str">
        <f t="shared" ref="I8:I13" si="0">IF(OR(E8="",G8=""),"",IF(E8&gt;G8,"L",IF(G8&gt;E8,"V","E")))</f>
        <v>V</v>
      </c>
      <c r="J8" s="284"/>
      <c r="K8" s="285">
        <f>IF(Global!E8="","",Global!E8)</f>
        <v>0</v>
      </c>
      <c r="L8" s="285">
        <f>IF(Global!G8="","",Global!G8)</f>
        <v>2</v>
      </c>
      <c r="M8" s="286" t="str">
        <f t="shared" ref="M8:M71" si="1">IF(OR(K8="",L8=""),"",IF(K8&gt;L8,"L",IF(L8&gt;K8,"V","E")))</f>
        <v>V</v>
      </c>
      <c r="N8" s="287">
        <f t="shared" ref="N8:N13" si="2">IF(M8="","",IF(AND(E8=K8,L8=G8),GPOSPuntosPorMarcador,0)+IF(M8=I8,GPOSPuntosPorGanador,0)+IF(E8-G8=K8-L8,GPOSPuntosPorDiferencia,0))</f>
        <v>1</v>
      </c>
      <c r="O8" s="166"/>
      <c r="P8" s="166"/>
      <c r="Q8" s="166"/>
      <c r="R8" s="166"/>
      <c r="S8" s="166"/>
    </row>
    <row r="9" spans="1:19" s="158" customFormat="1" ht="30.95" customHeight="1" thickBot="1" x14ac:dyDescent="0.25">
      <c r="A9" s="276">
        <f>Global!A9</f>
        <v>44886</v>
      </c>
      <c r="B9" s="288">
        <f>Global!B9</f>
        <v>0.41666666666666669</v>
      </c>
      <c r="C9" s="289">
        <f>Global!C9</f>
        <v>2</v>
      </c>
      <c r="D9" s="290" t="str">
        <f>Global!D9</f>
        <v>Senegal</v>
      </c>
      <c r="E9" s="291">
        <v>0</v>
      </c>
      <c r="F9" s="292" t="s">
        <v>4</v>
      </c>
      <c r="G9" s="291">
        <v>1</v>
      </c>
      <c r="H9" s="293" t="str">
        <f>Global!H9</f>
        <v>Holanda (Holland)</v>
      </c>
      <c r="I9" s="283" t="str">
        <f t="shared" si="0"/>
        <v>V</v>
      </c>
      <c r="J9" s="284"/>
      <c r="K9" s="285">
        <f>IF(Global!E9="","",Global!E9)</f>
        <v>0</v>
      </c>
      <c r="L9" s="285">
        <f>IF(Global!G9="","",Global!G9)</f>
        <v>2</v>
      </c>
      <c r="M9" s="294" t="str">
        <f t="shared" si="1"/>
        <v>V</v>
      </c>
      <c r="N9" s="287">
        <f t="shared" si="2"/>
        <v>1</v>
      </c>
      <c r="O9" s="166"/>
      <c r="P9" s="166"/>
      <c r="Q9" s="166"/>
      <c r="R9" s="166"/>
      <c r="S9" s="166"/>
    </row>
    <row r="10" spans="1:19" s="158" customFormat="1" ht="30.95" customHeight="1" thickBot="1" x14ac:dyDescent="0.25">
      <c r="A10" s="276">
        <f>Global!A10</f>
        <v>44890</v>
      </c>
      <c r="B10" s="288">
        <f>Global!B10</f>
        <v>0.29166666666666669</v>
      </c>
      <c r="C10" s="289">
        <f>Global!C10</f>
        <v>17</v>
      </c>
      <c r="D10" s="290" t="str">
        <f>Global!D10</f>
        <v>Qatar</v>
      </c>
      <c r="E10" s="291">
        <v>0</v>
      </c>
      <c r="F10" s="292" t="s">
        <v>4</v>
      </c>
      <c r="G10" s="291">
        <v>2</v>
      </c>
      <c r="H10" s="293" t="str">
        <f>Global!H10</f>
        <v>Senegal</v>
      </c>
      <c r="I10" s="283" t="str">
        <f t="shared" si="0"/>
        <v>V</v>
      </c>
      <c r="J10" s="284"/>
      <c r="K10" s="285">
        <f>IF(Global!E10="","",Global!E10)</f>
        <v>1</v>
      </c>
      <c r="L10" s="285">
        <f>IF(Global!G10="","",Global!G10)</f>
        <v>3</v>
      </c>
      <c r="M10" s="295" t="str">
        <f t="shared" si="1"/>
        <v>V</v>
      </c>
      <c r="N10" s="287">
        <f t="shared" si="2"/>
        <v>2</v>
      </c>
      <c r="O10" s="166"/>
      <c r="P10" s="166"/>
      <c r="Q10" s="166"/>
      <c r="R10" s="166"/>
      <c r="S10" s="166"/>
    </row>
    <row r="11" spans="1:19" s="158" customFormat="1" ht="30.95" customHeight="1" thickBot="1" x14ac:dyDescent="0.25">
      <c r="A11" s="276">
        <f>Global!A11</f>
        <v>44890</v>
      </c>
      <c r="B11" s="288">
        <f>Global!B11</f>
        <v>0.41666666666666669</v>
      </c>
      <c r="C11" s="289">
        <f>Global!C11</f>
        <v>18</v>
      </c>
      <c r="D11" s="290" t="str">
        <f>Global!D11</f>
        <v>Holanda (Holland)</v>
      </c>
      <c r="E11" s="291">
        <v>2</v>
      </c>
      <c r="F11" s="292" t="s">
        <v>4</v>
      </c>
      <c r="G11" s="291">
        <v>1</v>
      </c>
      <c r="H11" s="293" t="str">
        <f>Global!H11</f>
        <v>Ecuador</v>
      </c>
      <c r="I11" s="283" t="str">
        <f t="shared" si="0"/>
        <v>L</v>
      </c>
      <c r="J11" s="284"/>
      <c r="K11" s="285">
        <f>IF(Global!E11="","",Global!E11)</f>
        <v>1</v>
      </c>
      <c r="L11" s="285">
        <f>IF(Global!G11="","",Global!G11)</f>
        <v>1</v>
      </c>
      <c r="M11" s="296" t="str">
        <f t="shared" si="1"/>
        <v>E</v>
      </c>
      <c r="N11" s="287">
        <f t="shared" si="2"/>
        <v>0</v>
      </c>
      <c r="O11" s="166"/>
      <c r="P11" s="166"/>
      <c r="Q11" s="166"/>
      <c r="R11" s="166"/>
      <c r="S11" s="166"/>
    </row>
    <row r="12" spans="1:19" s="158" customFormat="1" ht="30.95" customHeight="1" thickBot="1" x14ac:dyDescent="0.25">
      <c r="A12" s="276">
        <f>Global!A12</f>
        <v>44894</v>
      </c>
      <c r="B12" s="288">
        <f>Global!B12</f>
        <v>0.375</v>
      </c>
      <c r="C12" s="289">
        <f>Global!C12</f>
        <v>33</v>
      </c>
      <c r="D12" s="290" t="str">
        <f>Global!D12</f>
        <v>Holanda (Holland)</v>
      </c>
      <c r="E12" s="291">
        <v>2</v>
      </c>
      <c r="F12" s="292" t="s">
        <v>4</v>
      </c>
      <c r="G12" s="291">
        <v>0</v>
      </c>
      <c r="H12" s="293" t="str">
        <f>Global!H12</f>
        <v>Qatar</v>
      </c>
      <c r="I12" s="283" t="str">
        <f t="shared" si="0"/>
        <v>L</v>
      </c>
      <c r="J12" s="284"/>
      <c r="K12" s="285">
        <f>IF(Global!E12="","",Global!E12)</f>
        <v>2</v>
      </c>
      <c r="L12" s="285">
        <f>IF(Global!G12="","",Global!G12)</f>
        <v>0</v>
      </c>
      <c r="M12" s="296" t="str">
        <f t="shared" si="1"/>
        <v>L</v>
      </c>
      <c r="N12" s="287">
        <f t="shared" si="2"/>
        <v>3</v>
      </c>
      <c r="O12" s="166"/>
      <c r="P12" s="166"/>
      <c r="Q12" s="166"/>
      <c r="R12" s="166"/>
      <c r="S12" s="166"/>
    </row>
    <row r="13" spans="1:19" s="158" customFormat="1" ht="30.95" customHeight="1" thickBot="1" x14ac:dyDescent="0.25">
      <c r="A13" s="276">
        <f>Global!A13</f>
        <v>44894</v>
      </c>
      <c r="B13" s="288">
        <f>Global!B13</f>
        <v>0.375</v>
      </c>
      <c r="C13" s="289">
        <f>Global!C13</f>
        <v>34</v>
      </c>
      <c r="D13" s="290" t="str">
        <f>Global!D13</f>
        <v>Ecuador</v>
      </c>
      <c r="E13" s="291">
        <v>1</v>
      </c>
      <c r="F13" s="292" t="s">
        <v>4</v>
      </c>
      <c r="G13" s="291">
        <v>1</v>
      </c>
      <c r="H13" s="293" t="str">
        <f>Global!H13</f>
        <v>Senegal</v>
      </c>
      <c r="I13" s="283" t="str">
        <f t="shared" si="0"/>
        <v>E</v>
      </c>
      <c r="J13" s="284"/>
      <c r="K13" s="285">
        <f>IF(Global!E13="","",Global!E13)</f>
        <v>1</v>
      </c>
      <c r="L13" s="285">
        <f>IF(Global!G13="","",Global!G13)</f>
        <v>2</v>
      </c>
      <c r="M13" s="296" t="str">
        <f t="shared" si="1"/>
        <v>V</v>
      </c>
      <c r="N13" s="287">
        <f t="shared" si="2"/>
        <v>0</v>
      </c>
      <c r="O13" s="166"/>
      <c r="P13" s="166"/>
      <c r="Q13" s="166"/>
      <c r="R13" s="166"/>
      <c r="S13" s="166"/>
    </row>
    <row r="14" spans="1:19" s="158" customFormat="1" ht="17.25" customHeight="1" thickBot="1" x14ac:dyDescent="0.25">
      <c r="A14" s="297" t="str">
        <f>Global!A14</f>
        <v>GRUPO B (Group B)</v>
      </c>
      <c r="B14" s="298"/>
      <c r="C14" s="299"/>
      <c r="D14" s="298"/>
      <c r="E14" s="300"/>
      <c r="F14" s="298"/>
      <c r="G14" s="300"/>
      <c r="H14" s="298"/>
      <c r="I14" s="301"/>
      <c r="J14" s="117"/>
      <c r="K14" s="302"/>
      <c r="L14" s="302"/>
      <c r="M14" s="303" t="str">
        <f t="shared" si="1"/>
        <v/>
      </c>
      <c r="N14" s="304"/>
      <c r="O14" s="166"/>
      <c r="P14" s="166"/>
      <c r="Q14" s="166"/>
      <c r="R14" s="166"/>
      <c r="S14" s="166"/>
    </row>
    <row r="15" spans="1:19" s="158" customFormat="1" ht="30.95" customHeight="1" thickBot="1" x14ac:dyDescent="0.25">
      <c r="A15" s="276">
        <f>Global!A15</f>
        <v>44886</v>
      </c>
      <c r="B15" s="305">
        <f>Global!B15</f>
        <v>0.29166666666666669</v>
      </c>
      <c r="C15" s="278">
        <f>Global!C15</f>
        <v>3</v>
      </c>
      <c r="D15" s="279" t="str">
        <f>Global!D15</f>
        <v>Inglaterra (England)</v>
      </c>
      <c r="E15" s="280">
        <v>2</v>
      </c>
      <c r="F15" s="281" t="s">
        <v>4</v>
      </c>
      <c r="G15" s="280">
        <v>0</v>
      </c>
      <c r="H15" s="282" t="str">
        <f>Global!H15</f>
        <v>Irán</v>
      </c>
      <c r="I15" s="283" t="str">
        <f t="shared" ref="I15:I20" si="3">IF(OR(E15="",G15=""),"",IF(E15&gt;G15,"L",IF(G15&gt;E15,"V","E")))</f>
        <v>L</v>
      </c>
      <c r="J15" s="284"/>
      <c r="K15" s="285">
        <f>IF(Global!E15="","",Global!E15)</f>
        <v>6</v>
      </c>
      <c r="L15" s="285">
        <f>IF(Global!G15="","",Global!G15)</f>
        <v>2</v>
      </c>
      <c r="M15" s="296" t="str">
        <f t="shared" si="1"/>
        <v>L</v>
      </c>
      <c r="N15" s="287">
        <f t="shared" ref="N15:N20" si="4">IF(M15="","",IF(AND(E15=K15,L15=G15),GPOSPuntosPorMarcador,0)+IF(M15=I15,GPOSPuntosPorGanador,0)+IF(E15-G15=K15-L15,GPOSPuntosPorDiferencia,0))</f>
        <v>1</v>
      </c>
      <c r="O15" s="166"/>
      <c r="P15" s="166"/>
      <c r="Q15" s="166"/>
      <c r="R15" s="166"/>
      <c r="S15" s="166"/>
    </row>
    <row r="16" spans="1:19" s="158" customFormat="1" ht="30.95" customHeight="1" thickBot="1" x14ac:dyDescent="0.25">
      <c r="A16" s="276">
        <f>Global!A16</f>
        <v>44886</v>
      </c>
      <c r="B16" s="306">
        <f>Global!B16</f>
        <v>0.54166666666666663</v>
      </c>
      <c r="C16" s="289">
        <f>Global!C16</f>
        <v>4</v>
      </c>
      <c r="D16" s="290" t="str">
        <f>Global!D16</f>
        <v>Estados Unidos (USA)</v>
      </c>
      <c r="E16" s="291">
        <v>1</v>
      </c>
      <c r="F16" s="292" t="s">
        <v>4</v>
      </c>
      <c r="G16" s="291">
        <v>0</v>
      </c>
      <c r="H16" s="293" t="str">
        <f>Global!H16</f>
        <v>Gales (Wales)</v>
      </c>
      <c r="I16" s="283" t="str">
        <f t="shared" si="3"/>
        <v>L</v>
      </c>
      <c r="J16" s="284"/>
      <c r="K16" s="285">
        <f>IF(Global!E16="","",Global!E16)</f>
        <v>1</v>
      </c>
      <c r="L16" s="285">
        <f>IF(Global!G16="","",Global!G16)</f>
        <v>1</v>
      </c>
      <c r="M16" s="296" t="str">
        <f t="shared" si="1"/>
        <v>E</v>
      </c>
      <c r="N16" s="287">
        <f t="shared" si="4"/>
        <v>0</v>
      </c>
      <c r="O16" s="166"/>
      <c r="P16" s="166"/>
      <c r="Q16" s="166"/>
      <c r="R16" s="166"/>
      <c r="S16" s="166"/>
    </row>
    <row r="17" spans="1:19" s="158" customFormat="1" ht="30.95" customHeight="1" thickBot="1" x14ac:dyDescent="0.25">
      <c r="A17" s="276">
        <f>Global!A17</f>
        <v>44890</v>
      </c>
      <c r="B17" s="306">
        <f>Global!B17</f>
        <v>0.54166666666666663</v>
      </c>
      <c r="C17" s="289">
        <f>Global!C17</f>
        <v>19</v>
      </c>
      <c r="D17" s="290" t="str">
        <f>Global!D17</f>
        <v>Inglaterra (England)</v>
      </c>
      <c r="E17" s="291">
        <v>3</v>
      </c>
      <c r="F17" s="292" t="s">
        <v>4</v>
      </c>
      <c r="G17" s="291">
        <v>0</v>
      </c>
      <c r="H17" s="293" t="str">
        <f>Global!H17</f>
        <v>Estados Unidos (USA)</v>
      </c>
      <c r="I17" s="283" t="str">
        <f t="shared" si="3"/>
        <v>L</v>
      </c>
      <c r="J17" s="284"/>
      <c r="K17" s="285">
        <f>IF(Global!E17="","",Global!E17)</f>
        <v>0</v>
      </c>
      <c r="L17" s="285">
        <f>IF(Global!G17="","",Global!G17)</f>
        <v>0</v>
      </c>
      <c r="M17" s="296" t="str">
        <f t="shared" si="1"/>
        <v>E</v>
      </c>
      <c r="N17" s="287">
        <f t="shared" si="4"/>
        <v>0</v>
      </c>
      <c r="O17" s="166"/>
      <c r="P17" s="166"/>
      <c r="Q17" s="166"/>
      <c r="R17" s="166"/>
      <c r="S17" s="166"/>
    </row>
    <row r="18" spans="1:19" s="158" customFormat="1" ht="30.95" customHeight="1" thickBot="1" x14ac:dyDescent="0.25">
      <c r="A18" s="276">
        <f>Global!A18</f>
        <v>44890</v>
      </c>
      <c r="B18" s="306">
        <f>Global!B18</f>
        <v>0.16666666666666666</v>
      </c>
      <c r="C18" s="289">
        <f>Global!C18</f>
        <v>20</v>
      </c>
      <c r="D18" s="290" t="str">
        <f>Global!D18</f>
        <v>Gales (Wales)</v>
      </c>
      <c r="E18" s="291">
        <v>0</v>
      </c>
      <c r="F18" s="292" t="s">
        <v>4</v>
      </c>
      <c r="G18" s="291">
        <v>0</v>
      </c>
      <c r="H18" s="293" t="str">
        <f>Global!H18</f>
        <v>Irán</v>
      </c>
      <c r="I18" s="283" t="str">
        <f t="shared" si="3"/>
        <v>E</v>
      </c>
      <c r="J18" s="284"/>
      <c r="K18" s="285">
        <f>IF(Global!E18="","",Global!E18)</f>
        <v>0</v>
      </c>
      <c r="L18" s="285">
        <f>IF(Global!G18="","",Global!G18)</f>
        <v>2</v>
      </c>
      <c r="M18" s="296" t="str">
        <f t="shared" si="1"/>
        <v>V</v>
      </c>
      <c r="N18" s="287">
        <f t="shared" si="4"/>
        <v>0</v>
      </c>
      <c r="O18" s="166"/>
      <c r="P18" s="166"/>
      <c r="Q18" s="166"/>
      <c r="R18" s="166"/>
      <c r="S18" s="166"/>
    </row>
    <row r="19" spans="1:19" s="158" customFormat="1" ht="30.95" customHeight="1" thickBot="1" x14ac:dyDescent="0.25">
      <c r="A19" s="276">
        <f>Global!A19</f>
        <v>44894</v>
      </c>
      <c r="B19" s="306">
        <f>Global!B19</f>
        <v>0.54166666666666663</v>
      </c>
      <c r="C19" s="289">
        <f>Global!C19</f>
        <v>35</v>
      </c>
      <c r="D19" s="290" t="str">
        <f>Global!D19</f>
        <v>Gales (Wales)</v>
      </c>
      <c r="E19" s="291">
        <v>0</v>
      </c>
      <c r="F19" s="292" t="s">
        <v>4</v>
      </c>
      <c r="G19" s="291">
        <v>2</v>
      </c>
      <c r="H19" s="293" t="str">
        <f>Global!H19</f>
        <v>Inglaterra (England)</v>
      </c>
      <c r="I19" s="283" t="str">
        <f t="shared" si="3"/>
        <v>V</v>
      </c>
      <c r="J19" s="284"/>
      <c r="K19" s="285">
        <f>IF(Global!E19="","",Global!E19)</f>
        <v>0</v>
      </c>
      <c r="L19" s="285">
        <f>IF(Global!G19="","",Global!G19)</f>
        <v>3</v>
      </c>
      <c r="M19" s="296" t="str">
        <f t="shared" si="1"/>
        <v>V</v>
      </c>
      <c r="N19" s="287">
        <f t="shared" si="4"/>
        <v>1</v>
      </c>
      <c r="O19" s="166"/>
      <c r="P19" s="166"/>
      <c r="Q19" s="166"/>
      <c r="R19" s="166"/>
      <c r="S19" s="166"/>
    </row>
    <row r="20" spans="1:19" s="158" customFormat="1" ht="30.95" customHeight="1" thickBot="1" x14ac:dyDescent="0.25">
      <c r="A20" s="276">
        <f>Global!A20</f>
        <v>44894</v>
      </c>
      <c r="B20" s="306">
        <f>Global!B20</f>
        <v>0.54166666666666663</v>
      </c>
      <c r="C20" s="289">
        <f>Global!C20</f>
        <v>36</v>
      </c>
      <c r="D20" s="290" t="str">
        <f>Global!D20</f>
        <v>Irán</v>
      </c>
      <c r="E20" s="291">
        <v>0</v>
      </c>
      <c r="F20" s="292" t="s">
        <v>4</v>
      </c>
      <c r="G20" s="291">
        <v>1</v>
      </c>
      <c r="H20" s="293" t="str">
        <f>Global!H20</f>
        <v>Estados Unidos (USA)</v>
      </c>
      <c r="I20" s="283" t="str">
        <f t="shared" si="3"/>
        <v>V</v>
      </c>
      <c r="J20" s="284"/>
      <c r="K20" s="285">
        <f>IF(Global!E20="","",Global!E20)</f>
        <v>0</v>
      </c>
      <c r="L20" s="285">
        <f>IF(Global!G20="","",Global!G20)</f>
        <v>1</v>
      </c>
      <c r="M20" s="296" t="str">
        <f t="shared" si="1"/>
        <v>V</v>
      </c>
      <c r="N20" s="287">
        <f t="shared" si="4"/>
        <v>3</v>
      </c>
      <c r="O20" s="166"/>
      <c r="P20" s="166"/>
      <c r="Q20" s="166"/>
      <c r="R20" s="166"/>
      <c r="S20" s="166"/>
    </row>
    <row r="21" spans="1:19" s="158" customFormat="1" ht="17.25" customHeight="1" thickBot="1" x14ac:dyDescent="0.25">
      <c r="A21" s="297" t="str">
        <f>Global!A21</f>
        <v>GRUPO C (Group C)</v>
      </c>
      <c r="B21" s="298"/>
      <c r="C21" s="299"/>
      <c r="D21" s="298"/>
      <c r="E21" s="300"/>
      <c r="F21" s="298"/>
      <c r="G21" s="300"/>
      <c r="H21" s="298"/>
      <c r="I21" s="301"/>
      <c r="J21" s="117"/>
      <c r="K21" s="302"/>
      <c r="L21" s="302"/>
      <c r="M21" s="303" t="str">
        <f t="shared" si="1"/>
        <v/>
      </c>
      <c r="N21" s="304"/>
      <c r="O21" s="166"/>
      <c r="P21" s="166"/>
      <c r="Q21" s="166"/>
      <c r="R21" s="166"/>
      <c r="S21" s="166"/>
    </row>
    <row r="22" spans="1:19" s="158" customFormat="1" ht="30.95" customHeight="1" thickBot="1" x14ac:dyDescent="0.25">
      <c r="A22" s="276">
        <f>Global!A22</f>
        <v>44887</v>
      </c>
      <c r="B22" s="305">
        <f>Global!B22</f>
        <v>0.16666666666666666</v>
      </c>
      <c r="C22" s="278">
        <f>Global!C22</f>
        <v>5</v>
      </c>
      <c r="D22" s="279" t="str">
        <f>Global!D22</f>
        <v>Argentina</v>
      </c>
      <c r="E22" s="280">
        <v>2</v>
      </c>
      <c r="F22" s="281" t="s">
        <v>4</v>
      </c>
      <c r="G22" s="280">
        <v>0</v>
      </c>
      <c r="H22" s="282" t="str">
        <f>Global!H22</f>
        <v>A. Saudita (Saudi A.)</v>
      </c>
      <c r="I22" s="283" t="str">
        <f t="shared" ref="I22:I27" si="5">IF(OR(E22="",G22=""),"",IF(E22&gt;G22,"L",IF(G22&gt;E22,"V","E")))</f>
        <v>L</v>
      </c>
      <c r="J22" s="284"/>
      <c r="K22" s="285">
        <f>IF(Global!E22="","",Global!E22)</f>
        <v>1</v>
      </c>
      <c r="L22" s="285">
        <f>IF(Global!G22="","",Global!G22)</f>
        <v>2</v>
      </c>
      <c r="M22" s="296" t="str">
        <f t="shared" si="1"/>
        <v>V</v>
      </c>
      <c r="N22" s="287">
        <f t="shared" ref="N22:N27" si="6">IF(M22="","",IF(AND(E22=K22,L22=G22),GPOSPuntosPorMarcador,0)+IF(M22=I22,GPOSPuntosPorGanador,0)+IF(E22-G22=K22-L22,GPOSPuntosPorDiferencia,0))</f>
        <v>0</v>
      </c>
      <c r="O22" s="166"/>
      <c r="P22" s="166"/>
      <c r="Q22" s="166"/>
      <c r="R22" s="166"/>
      <c r="S22" s="166"/>
    </row>
    <row r="23" spans="1:19" s="158" customFormat="1" ht="30.95" customHeight="1" thickBot="1" x14ac:dyDescent="0.25">
      <c r="A23" s="276">
        <f>Global!A23</f>
        <v>44887</v>
      </c>
      <c r="B23" s="306">
        <f>Global!B23</f>
        <v>0.41666666666666669</v>
      </c>
      <c r="C23" s="289">
        <f>Global!C23</f>
        <v>6</v>
      </c>
      <c r="D23" s="290" t="str">
        <f>Global!D23</f>
        <v>México</v>
      </c>
      <c r="E23" s="291">
        <v>2</v>
      </c>
      <c r="F23" s="292" t="s">
        <v>4</v>
      </c>
      <c r="G23" s="291">
        <v>1</v>
      </c>
      <c r="H23" s="293" t="str">
        <f>Global!H23</f>
        <v>Polonia (Poland)</v>
      </c>
      <c r="I23" s="283" t="str">
        <f t="shared" si="5"/>
        <v>L</v>
      </c>
      <c r="J23" s="284"/>
      <c r="K23" s="285">
        <f>IF(Global!E23="","",Global!E23)</f>
        <v>0</v>
      </c>
      <c r="L23" s="285">
        <f>IF(Global!G23="","",Global!G23)</f>
        <v>0</v>
      </c>
      <c r="M23" s="296" t="str">
        <f t="shared" si="1"/>
        <v>E</v>
      </c>
      <c r="N23" s="287">
        <f t="shared" si="6"/>
        <v>0</v>
      </c>
      <c r="O23" s="166"/>
      <c r="P23" s="166"/>
      <c r="Q23" s="166"/>
      <c r="R23" s="166"/>
      <c r="S23" s="166"/>
    </row>
    <row r="24" spans="1:19" s="158" customFormat="1" ht="30.95" customHeight="1" thickBot="1" x14ac:dyDescent="0.25">
      <c r="A24" s="276">
        <f>Global!A24</f>
        <v>44891</v>
      </c>
      <c r="B24" s="306">
        <f>Global!B24</f>
        <v>0.54166666666666663</v>
      </c>
      <c r="C24" s="289">
        <f>Global!C24</f>
        <v>22</v>
      </c>
      <c r="D24" s="290" t="str">
        <f>Global!D24</f>
        <v>Argentina</v>
      </c>
      <c r="E24" s="291">
        <v>2</v>
      </c>
      <c r="F24" s="292" t="s">
        <v>4</v>
      </c>
      <c r="G24" s="291">
        <v>1</v>
      </c>
      <c r="H24" s="293" t="str">
        <f>Global!H24</f>
        <v>México</v>
      </c>
      <c r="I24" s="283" t="str">
        <f t="shared" si="5"/>
        <v>L</v>
      </c>
      <c r="J24" s="284"/>
      <c r="K24" s="285">
        <f>IF(Global!E24="","",Global!E24)</f>
        <v>2</v>
      </c>
      <c r="L24" s="285">
        <f>IF(Global!G24="","",Global!G24)</f>
        <v>0</v>
      </c>
      <c r="M24" s="296" t="str">
        <f t="shared" si="1"/>
        <v>L</v>
      </c>
      <c r="N24" s="287">
        <f t="shared" si="6"/>
        <v>1</v>
      </c>
      <c r="O24" s="166"/>
      <c r="P24" s="166"/>
      <c r="Q24" s="166"/>
      <c r="R24" s="166"/>
      <c r="S24" s="166"/>
    </row>
    <row r="25" spans="1:19" s="158" customFormat="1" ht="30.95" customHeight="1" thickBot="1" x14ac:dyDescent="0.25">
      <c r="A25" s="276">
        <f>Global!A25</f>
        <v>44891</v>
      </c>
      <c r="B25" s="306">
        <f>Global!B25</f>
        <v>0.29166666666666669</v>
      </c>
      <c r="C25" s="289">
        <f>Global!C25</f>
        <v>23</v>
      </c>
      <c r="D25" s="290" t="str">
        <f>Global!D25</f>
        <v>Polonia (Poland)</v>
      </c>
      <c r="E25" s="291">
        <v>1</v>
      </c>
      <c r="F25" s="292" t="s">
        <v>4</v>
      </c>
      <c r="G25" s="291">
        <v>0</v>
      </c>
      <c r="H25" s="293" t="str">
        <f>Global!H25</f>
        <v>A. Saudita (Saudi A.)</v>
      </c>
      <c r="I25" s="283" t="str">
        <f t="shared" si="5"/>
        <v>L</v>
      </c>
      <c r="J25" s="284"/>
      <c r="K25" s="285">
        <f>IF(Global!E25="","",Global!E25)</f>
        <v>2</v>
      </c>
      <c r="L25" s="285">
        <f>IF(Global!G25="","",Global!G25)</f>
        <v>0</v>
      </c>
      <c r="M25" s="296" t="str">
        <f t="shared" si="1"/>
        <v>L</v>
      </c>
      <c r="N25" s="287">
        <f t="shared" si="6"/>
        <v>1</v>
      </c>
      <c r="O25" s="166"/>
      <c r="P25" s="166"/>
      <c r="Q25" s="166"/>
      <c r="R25" s="166"/>
      <c r="S25" s="166"/>
    </row>
    <row r="26" spans="1:19" s="158" customFormat="1" ht="30.95" customHeight="1" thickBot="1" x14ac:dyDescent="0.25">
      <c r="A26" s="276">
        <f>Global!A26</f>
        <v>44895</v>
      </c>
      <c r="B26" s="306">
        <f>Global!B26</f>
        <v>0.54166666666666663</v>
      </c>
      <c r="C26" s="289">
        <f>Global!C26</f>
        <v>37</v>
      </c>
      <c r="D26" s="290" t="str">
        <f>Global!D26</f>
        <v>Polonia (Poland)</v>
      </c>
      <c r="E26" s="291">
        <v>1</v>
      </c>
      <c r="F26" s="292" t="s">
        <v>4</v>
      </c>
      <c r="G26" s="291">
        <v>2</v>
      </c>
      <c r="H26" s="293" t="str">
        <f>Global!H26</f>
        <v>Argentina</v>
      </c>
      <c r="I26" s="283" t="str">
        <f t="shared" si="5"/>
        <v>V</v>
      </c>
      <c r="J26" s="284"/>
      <c r="K26" s="285">
        <f>IF(Global!E26="","",Global!E26)</f>
        <v>0</v>
      </c>
      <c r="L26" s="285">
        <f>IF(Global!G26="","",Global!G26)</f>
        <v>2</v>
      </c>
      <c r="M26" s="296" t="str">
        <f t="shared" si="1"/>
        <v>V</v>
      </c>
      <c r="N26" s="287">
        <f t="shared" si="6"/>
        <v>1</v>
      </c>
      <c r="O26" s="166"/>
      <c r="P26" s="166"/>
      <c r="Q26" s="166"/>
      <c r="R26" s="166"/>
      <c r="S26" s="166"/>
    </row>
    <row r="27" spans="1:19" s="158" customFormat="1" ht="30.95" customHeight="1" thickBot="1" x14ac:dyDescent="0.25">
      <c r="A27" s="276">
        <f>Global!A27</f>
        <v>44895</v>
      </c>
      <c r="B27" s="306">
        <f>Global!B27</f>
        <v>0.54166666666666663</v>
      </c>
      <c r="C27" s="289">
        <f>Global!C27</f>
        <v>38</v>
      </c>
      <c r="D27" s="290" t="str">
        <f>Global!D27</f>
        <v>A. Saudita (Saudi A.)</v>
      </c>
      <c r="E27" s="291">
        <v>0</v>
      </c>
      <c r="F27" s="292" t="s">
        <v>4</v>
      </c>
      <c r="G27" s="291">
        <v>1</v>
      </c>
      <c r="H27" s="293" t="str">
        <f>Global!H27</f>
        <v>México</v>
      </c>
      <c r="I27" s="283" t="str">
        <f t="shared" si="5"/>
        <v>V</v>
      </c>
      <c r="J27" s="284"/>
      <c r="K27" s="285">
        <f>IF(Global!E27="","",Global!E27)</f>
        <v>1</v>
      </c>
      <c r="L27" s="285">
        <f>IF(Global!G27="","",Global!G27)</f>
        <v>2</v>
      </c>
      <c r="M27" s="296" t="str">
        <f t="shared" si="1"/>
        <v>V</v>
      </c>
      <c r="N27" s="287">
        <f t="shared" si="6"/>
        <v>2</v>
      </c>
      <c r="O27" s="166"/>
      <c r="P27" s="166"/>
      <c r="Q27" s="166"/>
      <c r="R27" s="166"/>
      <c r="S27" s="166"/>
    </row>
    <row r="28" spans="1:19" s="158" customFormat="1" ht="17.25" customHeight="1" thickBot="1" x14ac:dyDescent="0.25">
      <c r="A28" s="297" t="str">
        <f>Global!A28</f>
        <v>GRUPO D (Group D )</v>
      </c>
      <c r="B28" s="298"/>
      <c r="C28" s="299"/>
      <c r="D28" s="298"/>
      <c r="E28" s="300"/>
      <c r="F28" s="298"/>
      <c r="G28" s="300"/>
      <c r="H28" s="298"/>
      <c r="I28" s="301"/>
      <c r="J28" s="117"/>
      <c r="K28" s="302"/>
      <c r="L28" s="302"/>
      <c r="M28" s="303" t="str">
        <f t="shared" si="1"/>
        <v/>
      </c>
      <c r="N28" s="304"/>
      <c r="O28" s="166"/>
      <c r="P28" s="166"/>
      <c r="Q28" s="166"/>
      <c r="R28" s="166"/>
      <c r="S28" s="166"/>
    </row>
    <row r="29" spans="1:19" s="158" customFormat="1" ht="30.95" customHeight="1" thickBot="1" x14ac:dyDescent="0.25">
      <c r="A29" s="276">
        <f>Global!A29</f>
        <v>44887</v>
      </c>
      <c r="B29" s="305">
        <f>Global!B29</f>
        <v>0.54166666666666663</v>
      </c>
      <c r="C29" s="278">
        <f>Global!C29</f>
        <v>7</v>
      </c>
      <c r="D29" s="279" t="str">
        <f>Global!D29</f>
        <v>Francia (France)</v>
      </c>
      <c r="E29" s="280">
        <v>2</v>
      </c>
      <c r="F29" s="281" t="s">
        <v>4</v>
      </c>
      <c r="G29" s="280">
        <v>0</v>
      </c>
      <c r="H29" s="282" t="str">
        <f>Global!H29</f>
        <v>Australia</v>
      </c>
      <c r="I29" s="283" t="str">
        <f t="shared" ref="I29:I34" si="7">IF(OR(E29="",G29=""),"",IF(E29&gt;G29,"L",IF(G29&gt;E29,"V","E")))</f>
        <v>L</v>
      </c>
      <c r="J29" s="284"/>
      <c r="K29" s="285">
        <f>IF(Global!E29="","",Global!E29)</f>
        <v>4</v>
      </c>
      <c r="L29" s="285">
        <f>IF(Global!G29="","",Global!G29)</f>
        <v>1</v>
      </c>
      <c r="M29" s="296" t="str">
        <f t="shared" si="1"/>
        <v>L</v>
      </c>
      <c r="N29" s="287">
        <f t="shared" ref="N29:N34" si="8">IF(M29="","",IF(AND(E29=K29,L29=G29),GPOSPuntosPorMarcador,0)+IF(M29=I29,GPOSPuntosPorGanador,0)+IF(E29-G29=K29-L29,GPOSPuntosPorDiferencia,0))</f>
        <v>1</v>
      </c>
      <c r="O29" s="166"/>
      <c r="P29" s="166"/>
      <c r="Q29" s="166"/>
      <c r="R29" s="166"/>
      <c r="S29" s="166"/>
    </row>
    <row r="30" spans="1:19" s="158" customFormat="1" ht="30.95" customHeight="1" thickBot="1" x14ac:dyDescent="0.25">
      <c r="A30" s="276">
        <f>Global!A30</f>
        <v>44887</v>
      </c>
      <c r="B30" s="306">
        <f>Global!B30</f>
        <v>0.29166666666666669</v>
      </c>
      <c r="C30" s="289">
        <f>Global!C30</f>
        <v>8</v>
      </c>
      <c r="D30" s="290" t="str">
        <f>Global!D30</f>
        <v>Dinamarca (Denmark)</v>
      </c>
      <c r="E30" s="291">
        <v>1</v>
      </c>
      <c r="F30" s="292" t="s">
        <v>4</v>
      </c>
      <c r="G30" s="291">
        <v>0</v>
      </c>
      <c r="H30" s="293" t="str">
        <f>Global!H30</f>
        <v>Túnez (Tunisia)</v>
      </c>
      <c r="I30" s="283" t="str">
        <f t="shared" si="7"/>
        <v>L</v>
      </c>
      <c r="J30" s="284"/>
      <c r="K30" s="285">
        <f>IF(Global!E30="","",Global!E30)</f>
        <v>0</v>
      </c>
      <c r="L30" s="285">
        <f>IF(Global!G30="","",Global!G30)</f>
        <v>0</v>
      </c>
      <c r="M30" s="296" t="str">
        <f t="shared" si="1"/>
        <v>E</v>
      </c>
      <c r="N30" s="287">
        <f t="shared" si="8"/>
        <v>0</v>
      </c>
      <c r="O30" s="166"/>
      <c r="P30" s="166"/>
      <c r="Q30" s="166"/>
      <c r="R30" s="166"/>
      <c r="S30" s="166"/>
    </row>
    <row r="31" spans="1:19" s="158" customFormat="1" ht="30.95" customHeight="1" thickBot="1" x14ac:dyDescent="0.25">
      <c r="A31" s="276">
        <f>Global!A31</f>
        <v>44891</v>
      </c>
      <c r="B31" s="306">
        <f>Global!B31</f>
        <v>0.41666666666666669</v>
      </c>
      <c r="C31" s="289">
        <f>Global!C31</f>
        <v>21</v>
      </c>
      <c r="D31" s="290" t="str">
        <f>Global!D31</f>
        <v>Francia (France)</v>
      </c>
      <c r="E31" s="291">
        <v>2</v>
      </c>
      <c r="F31" s="292" t="s">
        <v>4</v>
      </c>
      <c r="G31" s="291">
        <v>1</v>
      </c>
      <c r="H31" s="293" t="str">
        <f>Global!H31</f>
        <v>Dinamarca (Denmark)</v>
      </c>
      <c r="I31" s="283" t="str">
        <f t="shared" si="7"/>
        <v>L</v>
      </c>
      <c r="J31" s="284"/>
      <c r="K31" s="285">
        <f>IF(Global!E31="","",Global!E31)</f>
        <v>2</v>
      </c>
      <c r="L31" s="285">
        <f>IF(Global!G31="","",Global!G31)</f>
        <v>1</v>
      </c>
      <c r="M31" s="296" t="str">
        <f t="shared" si="1"/>
        <v>L</v>
      </c>
      <c r="N31" s="287">
        <f t="shared" si="8"/>
        <v>3</v>
      </c>
      <c r="O31" s="166"/>
      <c r="P31" s="166"/>
      <c r="Q31" s="166"/>
      <c r="R31" s="166"/>
      <c r="S31" s="166"/>
    </row>
    <row r="32" spans="1:19" s="158" customFormat="1" ht="30.95" customHeight="1" thickBot="1" x14ac:dyDescent="0.25">
      <c r="A32" s="276">
        <f>Global!A32</f>
        <v>44891</v>
      </c>
      <c r="B32" s="306">
        <f>Global!B32</f>
        <v>0.16666666666666666</v>
      </c>
      <c r="C32" s="289">
        <f>Global!C32</f>
        <v>24</v>
      </c>
      <c r="D32" s="290" t="str">
        <f>Global!D32</f>
        <v>Túnez (Tunisia)</v>
      </c>
      <c r="E32" s="291">
        <v>1</v>
      </c>
      <c r="F32" s="292" t="s">
        <v>4</v>
      </c>
      <c r="G32" s="291">
        <v>1</v>
      </c>
      <c r="H32" s="293" t="str">
        <f>Global!H32</f>
        <v>Australia</v>
      </c>
      <c r="I32" s="283" t="str">
        <f t="shared" si="7"/>
        <v>E</v>
      </c>
      <c r="J32" s="284"/>
      <c r="K32" s="285">
        <f>IF(Global!E32="","",Global!E32)</f>
        <v>0</v>
      </c>
      <c r="L32" s="285">
        <f>IF(Global!G32="","",Global!G32)</f>
        <v>1</v>
      </c>
      <c r="M32" s="296" t="str">
        <f t="shared" si="1"/>
        <v>V</v>
      </c>
      <c r="N32" s="287">
        <f t="shared" si="8"/>
        <v>0</v>
      </c>
      <c r="O32" s="166"/>
      <c r="P32" s="166"/>
      <c r="Q32" s="166"/>
      <c r="R32" s="166"/>
      <c r="S32" s="166"/>
    </row>
    <row r="33" spans="1:19" s="158" customFormat="1" ht="30.95" customHeight="1" thickBot="1" x14ac:dyDescent="0.25">
      <c r="A33" s="276">
        <f>Global!A33</f>
        <v>44895</v>
      </c>
      <c r="B33" s="306">
        <f>Global!B33</f>
        <v>0.375</v>
      </c>
      <c r="C33" s="289">
        <f>Global!C33</f>
        <v>39</v>
      </c>
      <c r="D33" s="290" t="str">
        <f>Global!D33</f>
        <v>Túnez (Tunisia)</v>
      </c>
      <c r="E33" s="291">
        <v>0</v>
      </c>
      <c r="F33" s="292" t="s">
        <v>4</v>
      </c>
      <c r="G33" s="291">
        <v>2</v>
      </c>
      <c r="H33" s="293" t="str">
        <f>Global!H33</f>
        <v>Francia (France)</v>
      </c>
      <c r="I33" s="283" t="str">
        <f t="shared" si="7"/>
        <v>V</v>
      </c>
      <c r="J33" s="284"/>
      <c r="K33" s="285">
        <f>IF(Global!E33="","",Global!E33)</f>
        <v>1</v>
      </c>
      <c r="L33" s="285">
        <f>IF(Global!G33="","",Global!G33)</f>
        <v>0</v>
      </c>
      <c r="M33" s="296" t="str">
        <f t="shared" si="1"/>
        <v>L</v>
      </c>
      <c r="N33" s="287">
        <f t="shared" si="8"/>
        <v>0</v>
      </c>
      <c r="O33" s="166"/>
      <c r="P33" s="166"/>
      <c r="Q33" s="166"/>
      <c r="R33" s="166"/>
      <c r="S33" s="166"/>
    </row>
    <row r="34" spans="1:19" s="158" customFormat="1" ht="30.95" customHeight="1" thickBot="1" x14ac:dyDescent="0.25">
      <c r="A34" s="276">
        <f>Global!A34</f>
        <v>44895</v>
      </c>
      <c r="B34" s="306">
        <f>Global!B34</f>
        <v>0.375</v>
      </c>
      <c r="C34" s="289">
        <f>Global!C34</f>
        <v>40</v>
      </c>
      <c r="D34" s="290" t="str">
        <f>Global!D34</f>
        <v>Australia</v>
      </c>
      <c r="E34" s="291">
        <v>0</v>
      </c>
      <c r="F34" s="292" t="s">
        <v>4</v>
      </c>
      <c r="G34" s="291">
        <v>2</v>
      </c>
      <c r="H34" s="293" t="str">
        <f>Global!H34</f>
        <v>Dinamarca (Denmark)</v>
      </c>
      <c r="I34" s="283" t="str">
        <f t="shared" si="7"/>
        <v>V</v>
      </c>
      <c r="J34" s="284"/>
      <c r="K34" s="285">
        <f>IF(Global!E34="","",Global!E34)</f>
        <v>1</v>
      </c>
      <c r="L34" s="285">
        <f>IF(Global!G34="","",Global!G34)</f>
        <v>0</v>
      </c>
      <c r="M34" s="296" t="str">
        <f t="shared" si="1"/>
        <v>L</v>
      </c>
      <c r="N34" s="287">
        <f t="shared" si="8"/>
        <v>0</v>
      </c>
      <c r="O34" s="166"/>
      <c r="P34" s="166"/>
      <c r="Q34" s="166"/>
      <c r="R34" s="166"/>
      <c r="S34" s="166"/>
    </row>
    <row r="35" spans="1:19" s="158" customFormat="1" ht="17.25" customHeight="1" thickBot="1" x14ac:dyDescent="0.25">
      <c r="A35" s="297" t="str">
        <f>Global!A35</f>
        <v>Grupo E  (Group  E)</v>
      </c>
      <c r="B35" s="298"/>
      <c r="C35" s="299"/>
      <c r="D35" s="298"/>
      <c r="E35" s="300"/>
      <c r="F35" s="298"/>
      <c r="G35" s="300"/>
      <c r="H35" s="298"/>
      <c r="I35" s="301"/>
      <c r="J35" s="117"/>
      <c r="K35" s="302"/>
      <c r="L35" s="302"/>
      <c r="M35" s="303" t="str">
        <f t="shared" si="1"/>
        <v/>
      </c>
      <c r="N35" s="304"/>
      <c r="O35" s="166"/>
      <c r="P35" s="166"/>
      <c r="Q35" s="166"/>
      <c r="R35" s="166"/>
      <c r="S35" s="166"/>
    </row>
    <row r="36" spans="1:19" s="158" customFormat="1" ht="30.95" customHeight="1" thickBot="1" x14ac:dyDescent="0.25">
      <c r="A36" s="276">
        <f>Global!A36</f>
        <v>44888</v>
      </c>
      <c r="B36" s="305">
        <f>Global!B36</f>
        <v>0.41666666666666669</v>
      </c>
      <c r="C36" s="278">
        <f>Global!C36</f>
        <v>9</v>
      </c>
      <c r="D36" s="279" t="str">
        <f>Global!D36</f>
        <v>España (Spain)</v>
      </c>
      <c r="E36" s="280">
        <v>1</v>
      </c>
      <c r="F36" s="281" t="s">
        <v>4</v>
      </c>
      <c r="G36" s="280">
        <v>0</v>
      </c>
      <c r="H36" s="282" t="str">
        <f>Global!H36</f>
        <v>Costa Rica</v>
      </c>
      <c r="I36" s="283" t="str">
        <f t="shared" ref="I36:I41" si="9">IF(OR(E36="",G36=""),"",IF(E36&gt;G36,"L",IF(G36&gt;E36,"V","E")))</f>
        <v>L</v>
      </c>
      <c r="J36" s="284"/>
      <c r="K36" s="285">
        <f>IF(Global!E36="","",Global!E36)</f>
        <v>7</v>
      </c>
      <c r="L36" s="285">
        <f>IF(Global!G36="","",Global!G36)</f>
        <v>0</v>
      </c>
      <c r="M36" s="296" t="str">
        <f t="shared" si="1"/>
        <v>L</v>
      </c>
      <c r="N36" s="287">
        <f t="shared" ref="N36:N41" si="10">IF(M36="","",IF(AND(E36=K36,L36=G36),GPOSPuntosPorMarcador,0)+IF(M36=I36,GPOSPuntosPorGanador,0)+IF(E36-G36=K36-L36,GPOSPuntosPorDiferencia,0))</f>
        <v>1</v>
      </c>
      <c r="O36" s="166"/>
      <c r="P36" s="166"/>
      <c r="Q36" s="166"/>
      <c r="R36" s="166"/>
      <c r="S36" s="166"/>
    </row>
    <row r="37" spans="1:19" s="158" customFormat="1" ht="30.95" customHeight="1" thickBot="1" x14ac:dyDescent="0.25">
      <c r="A37" s="276">
        <f>Global!A37</f>
        <v>44888</v>
      </c>
      <c r="B37" s="306">
        <f>Global!B37</f>
        <v>0.29166666666666669</v>
      </c>
      <c r="C37" s="289">
        <f>Global!C37</f>
        <v>10</v>
      </c>
      <c r="D37" s="290" t="str">
        <f>Global!D37</f>
        <v>Alemania (Germany)</v>
      </c>
      <c r="E37" s="291">
        <v>3</v>
      </c>
      <c r="F37" s="292" t="s">
        <v>4</v>
      </c>
      <c r="G37" s="291">
        <v>1</v>
      </c>
      <c r="H37" s="293" t="str">
        <f>Global!H37</f>
        <v>Japón (Japan)</v>
      </c>
      <c r="I37" s="283" t="str">
        <f t="shared" si="9"/>
        <v>L</v>
      </c>
      <c r="J37" s="284"/>
      <c r="K37" s="285">
        <f>IF(Global!E37="","",Global!E37)</f>
        <v>1</v>
      </c>
      <c r="L37" s="285">
        <f>IF(Global!G37="","",Global!G37)</f>
        <v>2</v>
      </c>
      <c r="M37" s="296" t="str">
        <f t="shared" si="1"/>
        <v>V</v>
      </c>
      <c r="N37" s="287">
        <f t="shared" si="10"/>
        <v>0</v>
      </c>
      <c r="O37" s="166"/>
      <c r="P37" s="166"/>
      <c r="Q37" s="166"/>
      <c r="R37" s="166"/>
      <c r="S37" s="166"/>
    </row>
    <row r="38" spans="1:19" s="158" customFormat="1" ht="30.95" customHeight="1" thickBot="1" x14ac:dyDescent="0.25">
      <c r="A38" s="276">
        <f>Global!A38</f>
        <v>44892</v>
      </c>
      <c r="B38" s="306">
        <f>Global!B38</f>
        <v>0.54166666666666663</v>
      </c>
      <c r="C38" s="289">
        <f>Global!C38</f>
        <v>25</v>
      </c>
      <c r="D38" s="290" t="str">
        <f>Global!D38</f>
        <v>España (Spain)</v>
      </c>
      <c r="E38" s="291">
        <v>1</v>
      </c>
      <c r="F38" s="292" t="s">
        <v>4</v>
      </c>
      <c r="G38" s="291">
        <v>2</v>
      </c>
      <c r="H38" s="293" t="str">
        <f>Global!H38</f>
        <v>Alemania (Germany)</v>
      </c>
      <c r="I38" s="283" t="str">
        <f t="shared" si="9"/>
        <v>V</v>
      </c>
      <c r="J38" s="284"/>
      <c r="K38" s="285">
        <f>IF(Global!E38="","",Global!E38)</f>
        <v>1</v>
      </c>
      <c r="L38" s="285">
        <f>IF(Global!G38="","",Global!G38)</f>
        <v>1</v>
      </c>
      <c r="M38" s="296" t="str">
        <f t="shared" si="1"/>
        <v>E</v>
      </c>
      <c r="N38" s="287">
        <f t="shared" si="10"/>
        <v>0</v>
      </c>
      <c r="O38" s="166"/>
      <c r="P38" s="166"/>
      <c r="Q38" s="166"/>
      <c r="R38" s="166"/>
      <c r="S38" s="166"/>
    </row>
    <row r="39" spans="1:19" s="158" customFormat="1" ht="30.95" customHeight="1" thickBot="1" x14ac:dyDescent="0.25">
      <c r="A39" s="276">
        <f>Global!A39</f>
        <v>44892</v>
      </c>
      <c r="B39" s="306">
        <f>Global!B39</f>
        <v>0.16666666666666666</v>
      </c>
      <c r="C39" s="289">
        <f>Global!C39</f>
        <v>26</v>
      </c>
      <c r="D39" s="290" t="str">
        <f>Global!D39</f>
        <v>Japón (Japan)</v>
      </c>
      <c r="E39" s="280">
        <v>0</v>
      </c>
      <c r="F39" s="292" t="s">
        <v>4</v>
      </c>
      <c r="G39" s="280">
        <v>0</v>
      </c>
      <c r="H39" s="293" t="str">
        <f>Global!H39</f>
        <v>Costa Rica</v>
      </c>
      <c r="I39" s="283" t="str">
        <f t="shared" si="9"/>
        <v>E</v>
      </c>
      <c r="J39" s="284"/>
      <c r="K39" s="285">
        <f>IF(Global!E39="","",Global!E39)</f>
        <v>0</v>
      </c>
      <c r="L39" s="285">
        <f>IF(Global!G39="","",Global!G39)</f>
        <v>1</v>
      </c>
      <c r="M39" s="296" t="str">
        <f t="shared" si="1"/>
        <v>V</v>
      </c>
      <c r="N39" s="287">
        <f t="shared" si="10"/>
        <v>0</v>
      </c>
      <c r="O39" s="166"/>
      <c r="P39" s="166"/>
      <c r="Q39" s="166"/>
      <c r="R39" s="166"/>
      <c r="S39" s="166"/>
    </row>
    <row r="40" spans="1:19" s="158" customFormat="1" ht="30.95" customHeight="1" thickBot="1" x14ac:dyDescent="0.25">
      <c r="A40" s="276">
        <f>Global!A40</f>
        <v>44896</v>
      </c>
      <c r="B40" s="306">
        <f>Global!B40</f>
        <v>0.54166666666666663</v>
      </c>
      <c r="C40" s="289">
        <f>Global!C40</f>
        <v>43</v>
      </c>
      <c r="D40" s="290" t="str">
        <f>Global!D40</f>
        <v>Japón (Japan)</v>
      </c>
      <c r="E40" s="307">
        <v>0</v>
      </c>
      <c r="F40" s="292" t="s">
        <v>4</v>
      </c>
      <c r="G40" s="307">
        <v>2</v>
      </c>
      <c r="H40" s="293" t="str">
        <f>Global!H40</f>
        <v>España (Spain)</v>
      </c>
      <c r="I40" s="283" t="str">
        <f t="shared" si="9"/>
        <v>V</v>
      </c>
      <c r="J40" s="284"/>
      <c r="K40" s="285">
        <f>IF(Global!E40="","",Global!E40)</f>
        <v>2</v>
      </c>
      <c r="L40" s="285">
        <f>IF(Global!G40="","",Global!G40)</f>
        <v>1</v>
      </c>
      <c r="M40" s="296" t="str">
        <f t="shared" si="1"/>
        <v>L</v>
      </c>
      <c r="N40" s="287">
        <f t="shared" si="10"/>
        <v>0</v>
      </c>
      <c r="O40" s="166"/>
      <c r="P40" s="166"/>
      <c r="Q40" s="166"/>
      <c r="R40" s="166"/>
      <c r="S40" s="166"/>
    </row>
    <row r="41" spans="1:19" s="158" customFormat="1" ht="30.95" customHeight="1" thickBot="1" x14ac:dyDescent="0.25">
      <c r="A41" s="276">
        <f>Global!A41</f>
        <v>44896</v>
      </c>
      <c r="B41" s="306">
        <f>Global!B41</f>
        <v>0.54166666666666663</v>
      </c>
      <c r="C41" s="289">
        <f>Global!C41</f>
        <v>44</v>
      </c>
      <c r="D41" s="290" t="str">
        <f>Global!D41</f>
        <v>Costa Rica</v>
      </c>
      <c r="E41" s="280">
        <v>0</v>
      </c>
      <c r="F41" s="292" t="s">
        <v>4</v>
      </c>
      <c r="G41" s="280">
        <v>2</v>
      </c>
      <c r="H41" s="293" t="str">
        <f>Global!H41</f>
        <v>Alemania (Germany)</v>
      </c>
      <c r="I41" s="283" t="str">
        <f t="shared" si="9"/>
        <v>V</v>
      </c>
      <c r="J41" s="284"/>
      <c r="K41" s="285">
        <f>IF(Global!E41="","",Global!E41)</f>
        <v>2</v>
      </c>
      <c r="L41" s="285">
        <f>IF(Global!G41="","",Global!G41)</f>
        <v>4</v>
      </c>
      <c r="M41" s="296" t="str">
        <f t="shared" si="1"/>
        <v>V</v>
      </c>
      <c r="N41" s="287">
        <f t="shared" si="10"/>
        <v>2</v>
      </c>
      <c r="O41" s="166"/>
      <c r="P41" s="166"/>
      <c r="Q41" s="166"/>
      <c r="R41" s="166"/>
      <c r="S41" s="166"/>
    </row>
    <row r="42" spans="1:19" s="158" customFormat="1" ht="17.25" customHeight="1" thickBot="1" x14ac:dyDescent="0.25">
      <c r="A42" s="297" t="str">
        <f>Global!A42</f>
        <v>GRUPO F (Group F )</v>
      </c>
      <c r="B42" s="298"/>
      <c r="C42" s="299"/>
      <c r="D42" s="298"/>
      <c r="E42" s="300"/>
      <c r="F42" s="298"/>
      <c r="G42" s="300"/>
      <c r="H42" s="298"/>
      <c r="I42" s="301"/>
      <c r="J42" s="117"/>
      <c r="K42" s="302"/>
      <c r="L42" s="302"/>
      <c r="M42" s="303" t="str">
        <f t="shared" si="1"/>
        <v/>
      </c>
      <c r="N42" s="304"/>
      <c r="O42" s="166"/>
      <c r="P42" s="166"/>
      <c r="Q42" s="166"/>
      <c r="R42" s="166"/>
      <c r="S42" s="166"/>
    </row>
    <row r="43" spans="1:19" s="158" customFormat="1" ht="30.95" customHeight="1" thickBot="1" x14ac:dyDescent="0.25">
      <c r="A43" s="276">
        <f>Global!A43</f>
        <v>44888</v>
      </c>
      <c r="B43" s="305">
        <f>Global!B43</f>
        <v>0.54166666666666663</v>
      </c>
      <c r="C43" s="278">
        <f>Global!C43</f>
        <v>11</v>
      </c>
      <c r="D43" s="279" t="str">
        <f>Global!D43</f>
        <v>Bélgica (Belgium)</v>
      </c>
      <c r="E43" s="280">
        <v>2</v>
      </c>
      <c r="F43" s="281" t="s">
        <v>4</v>
      </c>
      <c r="G43" s="280">
        <v>0</v>
      </c>
      <c r="H43" s="282" t="str">
        <f>Global!H43</f>
        <v>Canada</v>
      </c>
      <c r="I43" s="283" t="str">
        <f t="shared" ref="I43:I48" si="11">IF(OR(E43="",G43=""),"",IF(E43&gt;G43,"L",IF(G43&gt;E43,"V","E")))</f>
        <v>L</v>
      </c>
      <c r="J43" s="284"/>
      <c r="K43" s="285">
        <f>IF(Global!E43="","",Global!E43)</f>
        <v>1</v>
      </c>
      <c r="L43" s="285">
        <f>IF(Global!G43="","",Global!G43)</f>
        <v>0</v>
      </c>
      <c r="M43" s="296" t="str">
        <f t="shared" si="1"/>
        <v>L</v>
      </c>
      <c r="N43" s="287">
        <f t="shared" ref="N43:N48" si="12">IF(M43="","",IF(AND(E43=K43,L43=G43),GPOSPuntosPorMarcador,0)+IF(M43=I43,GPOSPuntosPorGanador,0)+IF(E43-G43=K43-L43,GPOSPuntosPorDiferencia,0))</f>
        <v>1</v>
      </c>
      <c r="O43" s="166"/>
      <c r="P43" s="166"/>
      <c r="Q43" s="166"/>
      <c r="R43" s="166"/>
      <c r="S43" s="166"/>
    </row>
    <row r="44" spans="1:19" s="158" customFormat="1" ht="30.95" customHeight="1" thickBot="1" x14ac:dyDescent="0.25">
      <c r="A44" s="276">
        <f>Global!A44</f>
        <v>44888</v>
      </c>
      <c r="B44" s="306">
        <f>Global!B44</f>
        <v>0.16666666666666666</v>
      </c>
      <c r="C44" s="289">
        <f>Global!C44</f>
        <v>12</v>
      </c>
      <c r="D44" s="290" t="str">
        <f>Global!D44</f>
        <v>Marruecos (Morocco)</v>
      </c>
      <c r="E44" s="291">
        <v>0</v>
      </c>
      <c r="F44" s="292" t="s">
        <v>4</v>
      </c>
      <c r="G44" s="291">
        <v>1</v>
      </c>
      <c r="H44" s="293" t="str">
        <f>Global!H44</f>
        <v>Croacia</v>
      </c>
      <c r="I44" s="283" t="str">
        <f t="shared" si="11"/>
        <v>V</v>
      </c>
      <c r="J44" s="284"/>
      <c r="K44" s="285">
        <f>IF(Global!E44="","",Global!E44)</f>
        <v>0</v>
      </c>
      <c r="L44" s="285">
        <f>IF(Global!G44="","",Global!G44)</f>
        <v>0</v>
      </c>
      <c r="M44" s="296" t="str">
        <f t="shared" si="1"/>
        <v>E</v>
      </c>
      <c r="N44" s="287">
        <f t="shared" si="12"/>
        <v>0</v>
      </c>
      <c r="O44" s="166"/>
      <c r="P44" s="166"/>
      <c r="Q44" s="166"/>
      <c r="R44" s="166"/>
      <c r="S44" s="166"/>
    </row>
    <row r="45" spans="1:19" s="158" customFormat="1" ht="30.95" customHeight="1" thickBot="1" x14ac:dyDescent="0.25">
      <c r="A45" s="276">
        <f>Global!A45</f>
        <v>44892</v>
      </c>
      <c r="B45" s="306">
        <f>Global!B45</f>
        <v>0.29166666666666669</v>
      </c>
      <c r="C45" s="289">
        <f>Global!C45</f>
        <v>27</v>
      </c>
      <c r="D45" s="290" t="str">
        <f>Global!D45</f>
        <v>Bélgica (Belgium)</v>
      </c>
      <c r="E45" s="291">
        <v>2</v>
      </c>
      <c r="F45" s="292" t="s">
        <v>4</v>
      </c>
      <c r="G45" s="291">
        <v>1</v>
      </c>
      <c r="H45" s="293" t="str">
        <f>Global!H45</f>
        <v>Marruecos (Morocco)</v>
      </c>
      <c r="I45" s="283" t="str">
        <f t="shared" si="11"/>
        <v>L</v>
      </c>
      <c r="J45" s="284"/>
      <c r="K45" s="285">
        <f>IF(Global!E45="","",Global!E45)</f>
        <v>0</v>
      </c>
      <c r="L45" s="285">
        <f>IF(Global!G45="","",Global!G45)</f>
        <v>2</v>
      </c>
      <c r="M45" s="296" t="str">
        <f t="shared" si="1"/>
        <v>V</v>
      </c>
      <c r="N45" s="287">
        <f t="shared" si="12"/>
        <v>0</v>
      </c>
      <c r="O45" s="166"/>
      <c r="P45" s="166"/>
      <c r="Q45" s="166"/>
      <c r="R45" s="166"/>
      <c r="S45" s="166"/>
    </row>
    <row r="46" spans="1:19" s="158" customFormat="1" ht="30.95" customHeight="1" thickBot="1" x14ac:dyDescent="0.25">
      <c r="A46" s="276">
        <f>Global!A46</f>
        <v>44892</v>
      </c>
      <c r="B46" s="306">
        <f>Global!B46</f>
        <v>0.41666666666666669</v>
      </c>
      <c r="C46" s="289">
        <f>Global!C46</f>
        <v>28</v>
      </c>
      <c r="D46" s="290" t="str">
        <f>Global!D46</f>
        <v>Croacia</v>
      </c>
      <c r="E46" s="291">
        <v>0</v>
      </c>
      <c r="F46" s="292" t="s">
        <v>4</v>
      </c>
      <c r="G46" s="291">
        <v>0</v>
      </c>
      <c r="H46" s="293" t="str">
        <f>Global!H46</f>
        <v>Canada</v>
      </c>
      <c r="I46" s="283" t="str">
        <f t="shared" si="11"/>
        <v>E</v>
      </c>
      <c r="J46" s="284"/>
      <c r="K46" s="285">
        <f>IF(Global!E46="","",Global!E46)</f>
        <v>4</v>
      </c>
      <c r="L46" s="285">
        <f>IF(Global!G46="","",Global!G46)</f>
        <v>1</v>
      </c>
      <c r="M46" s="296" t="str">
        <f t="shared" si="1"/>
        <v>L</v>
      </c>
      <c r="N46" s="287">
        <f t="shared" si="12"/>
        <v>0</v>
      </c>
      <c r="O46" s="166"/>
      <c r="P46" s="166"/>
      <c r="Q46" s="166"/>
      <c r="R46" s="166"/>
      <c r="S46" s="166"/>
    </row>
    <row r="47" spans="1:19" s="158" customFormat="1" ht="30.95" customHeight="1" thickBot="1" x14ac:dyDescent="0.25">
      <c r="A47" s="276">
        <f>Global!A47</f>
        <v>44896</v>
      </c>
      <c r="B47" s="306">
        <f>Global!B47</f>
        <v>0.375</v>
      </c>
      <c r="C47" s="289">
        <f>Global!C47</f>
        <v>41</v>
      </c>
      <c r="D47" s="290" t="str">
        <f>Global!D47</f>
        <v>Croacia</v>
      </c>
      <c r="E47" s="291">
        <v>1</v>
      </c>
      <c r="F47" s="292" t="s">
        <v>4</v>
      </c>
      <c r="G47" s="291">
        <v>1</v>
      </c>
      <c r="H47" s="293" t="str">
        <f>Global!H47</f>
        <v>Bélgica (Belgium)</v>
      </c>
      <c r="I47" s="283" t="str">
        <f t="shared" si="11"/>
        <v>E</v>
      </c>
      <c r="J47" s="284"/>
      <c r="K47" s="285">
        <f>IF(Global!E47="","",Global!E47)</f>
        <v>0</v>
      </c>
      <c r="L47" s="285">
        <f>IF(Global!G47="","",Global!G47)</f>
        <v>0</v>
      </c>
      <c r="M47" s="296" t="str">
        <f t="shared" si="1"/>
        <v>E</v>
      </c>
      <c r="N47" s="287">
        <f t="shared" si="12"/>
        <v>2</v>
      </c>
      <c r="O47" s="166"/>
      <c r="P47" s="166"/>
      <c r="Q47" s="166"/>
      <c r="R47" s="166"/>
      <c r="S47" s="166"/>
    </row>
    <row r="48" spans="1:19" s="158" customFormat="1" ht="30.95" customHeight="1" thickBot="1" x14ac:dyDescent="0.25">
      <c r="A48" s="276">
        <f>Global!A48</f>
        <v>44896</v>
      </c>
      <c r="B48" s="306">
        <f>Global!B48</f>
        <v>0.375</v>
      </c>
      <c r="C48" s="289">
        <f>Global!C48</f>
        <v>42</v>
      </c>
      <c r="D48" s="308" t="str">
        <f>Global!D48</f>
        <v>Canada</v>
      </c>
      <c r="E48" s="291">
        <v>1</v>
      </c>
      <c r="F48" s="309" t="s">
        <v>4</v>
      </c>
      <c r="G48" s="291">
        <v>0</v>
      </c>
      <c r="H48" s="310" t="str">
        <f>Global!H48</f>
        <v>Marruecos (Morocco)</v>
      </c>
      <c r="I48" s="283" t="str">
        <f t="shared" si="11"/>
        <v>L</v>
      </c>
      <c r="J48" s="311"/>
      <c r="K48" s="285">
        <f>IF(Global!E48="","",Global!E48)</f>
        <v>1</v>
      </c>
      <c r="L48" s="285">
        <f>IF(Global!G48="","",Global!G48)</f>
        <v>2</v>
      </c>
      <c r="M48" s="286" t="str">
        <f t="shared" si="1"/>
        <v>V</v>
      </c>
      <c r="N48" s="287">
        <f t="shared" si="12"/>
        <v>0</v>
      </c>
      <c r="O48" s="166"/>
      <c r="P48" s="166"/>
      <c r="Q48" s="166"/>
      <c r="R48" s="166"/>
      <c r="S48" s="166"/>
    </row>
    <row r="49" spans="1:19" s="158" customFormat="1" ht="17.25" customHeight="1" thickBot="1" x14ac:dyDescent="0.25">
      <c r="A49" s="297" t="str">
        <f>Global!A49</f>
        <v>GRUPO G (Group  G)</v>
      </c>
      <c r="B49" s="298"/>
      <c r="C49" s="299"/>
      <c r="D49" s="298"/>
      <c r="E49" s="300"/>
      <c r="F49" s="298"/>
      <c r="G49" s="300"/>
      <c r="H49" s="298"/>
      <c r="I49" s="301"/>
      <c r="J49" s="117"/>
      <c r="K49" s="302"/>
      <c r="L49" s="302"/>
      <c r="M49" s="303" t="str">
        <f t="shared" si="1"/>
        <v/>
      </c>
      <c r="N49" s="304"/>
      <c r="O49" s="166"/>
      <c r="P49" s="166"/>
      <c r="Q49" s="166"/>
      <c r="R49" s="166"/>
      <c r="S49" s="166"/>
    </row>
    <row r="50" spans="1:19" s="158" customFormat="1" ht="30.95" customHeight="1" thickBot="1" x14ac:dyDescent="0.25">
      <c r="A50" s="276">
        <f>Global!A50</f>
        <v>44889</v>
      </c>
      <c r="B50" s="305">
        <f>Global!B50</f>
        <v>0.54166666666666663</v>
      </c>
      <c r="C50" s="278">
        <f>Global!C50</f>
        <v>13</v>
      </c>
      <c r="D50" s="279" t="str">
        <f>Global!D50</f>
        <v>Brasil (Brazil)</v>
      </c>
      <c r="E50" s="280">
        <v>2</v>
      </c>
      <c r="F50" s="281" t="s">
        <v>4</v>
      </c>
      <c r="G50" s="280">
        <v>0</v>
      </c>
      <c r="H50" s="282" t="str">
        <f>Global!H50</f>
        <v>Serbia</v>
      </c>
      <c r="I50" s="283" t="str">
        <f t="shared" ref="I50:I55" si="13">IF(OR(E50="",G50=""),"",IF(E50&gt;G50,"L",IF(G50&gt;E50,"V","E")))</f>
        <v>L</v>
      </c>
      <c r="J50" s="284"/>
      <c r="K50" s="285">
        <f>IF(Global!E50="","",Global!E50)</f>
        <v>2</v>
      </c>
      <c r="L50" s="285">
        <f>IF(Global!G50="","",Global!G50)</f>
        <v>0</v>
      </c>
      <c r="M50" s="296" t="str">
        <f t="shared" si="1"/>
        <v>L</v>
      </c>
      <c r="N50" s="287">
        <f t="shared" ref="N50:N55" si="14">IF(M50="","",IF(AND(E50=K50,L50=G50),GPOSPuntosPorMarcador,0)+IF(M50=I50,GPOSPuntosPorGanador,0)+IF(E50-G50=K50-L50,GPOSPuntosPorDiferencia,0))</f>
        <v>3</v>
      </c>
      <c r="O50" s="166"/>
      <c r="P50" s="166"/>
      <c r="Q50" s="166"/>
      <c r="R50" s="166"/>
      <c r="S50" s="166"/>
    </row>
    <row r="51" spans="1:19" s="158" customFormat="1" ht="30.95" customHeight="1" thickBot="1" x14ac:dyDescent="0.25">
      <c r="A51" s="276">
        <f>Global!A51</f>
        <v>44889</v>
      </c>
      <c r="B51" s="306">
        <f>Global!B51</f>
        <v>0.16666666666666666</v>
      </c>
      <c r="C51" s="289">
        <f>Global!C51</f>
        <v>14</v>
      </c>
      <c r="D51" s="290" t="str">
        <f>Global!D51</f>
        <v>Suiza (Switzerland)</v>
      </c>
      <c r="E51" s="291">
        <v>1</v>
      </c>
      <c r="F51" s="292" t="s">
        <v>4</v>
      </c>
      <c r="G51" s="291">
        <v>1</v>
      </c>
      <c r="H51" s="293" t="str">
        <f>Global!H51</f>
        <v>Camerún (Cameroon)</v>
      </c>
      <c r="I51" s="283" t="str">
        <f t="shared" si="13"/>
        <v>E</v>
      </c>
      <c r="J51" s="284"/>
      <c r="K51" s="285">
        <f>IF(Global!E51="","",Global!E51)</f>
        <v>1</v>
      </c>
      <c r="L51" s="285">
        <f>IF(Global!G51="","",Global!G51)</f>
        <v>0</v>
      </c>
      <c r="M51" s="296" t="str">
        <f t="shared" si="1"/>
        <v>L</v>
      </c>
      <c r="N51" s="287">
        <f t="shared" si="14"/>
        <v>0</v>
      </c>
      <c r="O51" s="166"/>
      <c r="P51" s="166"/>
      <c r="Q51" s="166"/>
      <c r="R51" s="166"/>
      <c r="S51" s="166"/>
    </row>
    <row r="52" spans="1:19" s="158" customFormat="1" ht="30.95" customHeight="1" thickBot="1" x14ac:dyDescent="0.25">
      <c r="A52" s="276">
        <f>Global!A52</f>
        <v>44893</v>
      </c>
      <c r="B52" s="306">
        <f>Global!B52</f>
        <v>0.41666666666666669</v>
      </c>
      <c r="C52" s="289">
        <f>Global!C52</f>
        <v>29</v>
      </c>
      <c r="D52" s="290" t="str">
        <f>Global!D52</f>
        <v>Brasil (Brazil)</v>
      </c>
      <c r="E52" s="291">
        <v>2</v>
      </c>
      <c r="F52" s="292" t="s">
        <v>4</v>
      </c>
      <c r="G52" s="291">
        <v>1</v>
      </c>
      <c r="H52" s="293" t="str">
        <f>Global!H52</f>
        <v>Suiza (Switzerland)</v>
      </c>
      <c r="I52" s="283" t="str">
        <f t="shared" si="13"/>
        <v>L</v>
      </c>
      <c r="J52" s="284"/>
      <c r="K52" s="285">
        <f>IF(Global!E52="","",Global!E52)</f>
        <v>1</v>
      </c>
      <c r="L52" s="285">
        <f>IF(Global!G52="","",Global!G52)</f>
        <v>0</v>
      </c>
      <c r="M52" s="296" t="str">
        <f t="shared" si="1"/>
        <v>L</v>
      </c>
      <c r="N52" s="287">
        <f t="shared" si="14"/>
        <v>2</v>
      </c>
      <c r="O52" s="166"/>
      <c r="P52" s="166"/>
      <c r="Q52" s="166"/>
      <c r="R52" s="166"/>
      <c r="S52" s="166"/>
    </row>
    <row r="53" spans="1:19" s="158" customFormat="1" ht="30.95" customHeight="1" thickBot="1" x14ac:dyDescent="0.25">
      <c r="A53" s="276">
        <f>Global!A53</f>
        <v>44893</v>
      </c>
      <c r="B53" s="306">
        <f>Global!B53</f>
        <v>0.16666666666666666</v>
      </c>
      <c r="C53" s="289">
        <f>Global!C53</f>
        <v>30</v>
      </c>
      <c r="D53" s="290" t="str">
        <f>Global!D53</f>
        <v>Camerún (Cameroon)</v>
      </c>
      <c r="E53" s="291">
        <v>1</v>
      </c>
      <c r="F53" s="292" t="s">
        <v>4</v>
      </c>
      <c r="G53" s="291">
        <v>2</v>
      </c>
      <c r="H53" s="293" t="str">
        <f>Global!H53</f>
        <v>Serbia</v>
      </c>
      <c r="I53" s="283" t="str">
        <f t="shared" si="13"/>
        <v>V</v>
      </c>
      <c r="J53" s="284"/>
      <c r="K53" s="285">
        <f>IF(Global!E53="","",Global!E53)</f>
        <v>3</v>
      </c>
      <c r="L53" s="285">
        <f>IF(Global!G53="","",Global!G53)</f>
        <v>3</v>
      </c>
      <c r="M53" s="296" t="str">
        <f t="shared" si="1"/>
        <v>E</v>
      </c>
      <c r="N53" s="287">
        <f t="shared" si="14"/>
        <v>0</v>
      </c>
      <c r="O53" s="166"/>
      <c r="P53" s="166"/>
      <c r="Q53" s="166"/>
      <c r="R53" s="166"/>
      <c r="S53" s="166"/>
    </row>
    <row r="54" spans="1:19" s="158" customFormat="1" ht="30.95" customHeight="1" thickBot="1" x14ac:dyDescent="0.25">
      <c r="A54" s="276">
        <f>Global!A54</f>
        <v>44897</v>
      </c>
      <c r="B54" s="306">
        <f>Global!B54</f>
        <v>0.54166666666666663</v>
      </c>
      <c r="C54" s="289">
        <f>Global!C54</f>
        <v>45</v>
      </c>
      <c r="D54" s="290" t="str">
        <f>Global!D54</f>
        <v>Camerún (Cameroon)</v>
      </c>
      <c r="E54" s="291">
        <v>0</v>
      </c>
      <c r="F54" s="292" t="s">
        <v>4</v>
      </c>
      <c r="G54" s="291">
        <v>3</v>
      </c>
      <c r="H54" s="293" t="str">
        <f>Global!H54</f>
        <v>Brasil (Brazil)</v>
      </c>
      <c r="I54" s="283" t="str">
        <f t="shared" si="13"/>
        <v>V</v>
      </c>
      <c r="J54" s="284"/>
      <c r="K54" s="285">
        <f>IF(Global!E54="","",Global!E54)</f>
        <v>1</v>
      </c>
      <c r="L54" s="285">
        <f>IF(Global!G54="","",Global!G54)</f>
        <v>0</v>
      </c>
      <c r="M54" s="296" t="str">
        <f t="shared" si="1"/>
        <v>L</v>
      </c>
      <c r="N54" s="287">
        <f t="shared" si="14"/>
        <v>0</v>
      </c>
      <c r="O54" s="166"/>
      <c r="P54" s="166"/>
      <c r="Q54" s="166"/>
      <c r="R54" s="166"/>
      <c r="S54" s="166"/>
    </row>
    <row r="55" spans="1:19" s="158" customFormat="1" ht="30.95" customHeight="1" thickBot="1" x14ac:dyDescent="0.25">
      <c r="A55" s="276">
        <f>Global!A55</f>
        <v>44897</v>
      </c>
      <c r="B55" s="306">
        <f>Global!B55</f>
        <v>0.54166666666666663</v>
      </c>
      <c r="C55" s="289">
        <f>Global!C55</f>
        <v>46</v>
      </c>
      <c r="D55" s="290" t="str">
        <f>Global!D55</f>
        <v>Serbia</v>
      </c>
      <c r="E55" s="291">
        <v>0</v>
      </c>
      <c r="F55" s="292" t="s">
        <v>4</v>
      </c>
      <c r="G55" s="291">
        <v>1</v>
      </c>
      <c r="H55" s="293" t="str">
        <f>Global!H55</f>
        <v>Suiza (Switzerland)</v>
      </c>
      <c r="I55" s="283" t="str">
        <f t="shared" si="13"/>
        <v>V</v>
      </c>
      <c r="J55" s="284"/>
      <c r="K55" s="285">
        <f>IF(Global!E55="","",Global!E55)</f>
        <v>2</v>
      </c>
      <c r="L55" s="285">
        <f>IF(Global!G55="","",Global!G55)</f>
        <v>3</v>
      </c>
      <c r="M55" s="296" t="str">
        <f t="shared" si="1"/>
        <v>V</v>
      </c>
      <c r="N55" s="287">
        <f t="shared" si="14"/>
        <v>2</v>
      </c>
      <c r="O55" s="166"/>
      <c r="P55" s="166"/>
      <c r="Q55" s="166"/>
      <c r="R55" s="166"/>
      <c r="S55" s="166"/>
    </row>
    <row r="56" spans="1:19" s="158" customFormat="1" ht="17.25" customHeight="1" thickBot="1" x14ac:dyDescent="0.25">
      <c r="A56" s="297" t="str">
        <f>Global!A56</f>
        <v>GRUPO H (Group H)</v>
      </c>
      <c r="B56" s="298"/>
      <c r="C56" s="299"/>
      <c r="D56" s="298"/>
      <c r="E56" s="300"/>
      <c r="F56" s="298"/>
      <c r="G56" s="300"/>
      <c r="H56" s="298"/>
      <c r="I56" s="301"/>
      <c r="J56" s="117"/>
      <c r="K56" s="302"/>
      <c r="L56" s="302"/>
      <c r="M56" s="303" t="str">
        <f t="shared" si="1"/>
        <v/>
      </c>
      <c r="N56" s="304"/>
      <c r="O56" s="166"/>
      <c r="P56" s="166"/>
      <c r="Q56" s="166"/>
      <c r="R56" s="166"/>
      <c r="S56" s="166"/>
    </row>
    <row r="57" spans="1:19" s="158" customFormat="1" ht="30.95" customHeight="1" thickBot="1" x14ac:dyDescent="0.25">
      <c r="A57" s="276">
        <f>Global!A57</f>
        <v>44889</v>
      </c>
      <c r="B57" s="305">
        <f>Global!B57</f>
        <v>0.41666666666666669</v>
      </c>
      <c r="C57" s="278">
        <f>Global!C57</f>
        <v>15</v>
      </c>
      <c r="D57" s="279" t="str">
        <f>Global!D57</f>
        <v>Portugal</v>
      </c>
      <c r="E57" s="280">
        <v>0</v>
      </c>
      <c r="F57" s="281" t="s">
        <v>4</v>
      </c>
      <c r="G57" s="280">
        <v>1</v>
      </c>
      <c r="H57" s="282" t="str">
        <f>Global!H57</f>
        <v>Ghana</v>
      </c>
      <c r="I57" s="283" t="str">
        <f t="shared" ref="I57:I62" si="15">IF(OR(E57="",G57=""),"",IF(E57&gt;G57,"L",IF(G57&gt;E57,"V","E")))</f>
        <v>V</v>
      </c>
      <c r="J57" s="284"/>
      <c r="K57" s="285">
        <f>IF(Global!E57="","",Global!E57)</f>
        <v>3</v>
      </c>
      <c r="L57" s="285">
        <f>IF(Global!G57="","",Global!G57)</f>
        <v>2</v>
      </c>
      <c r="M57" s="296" t="str">
        <f t="shared" si="1"/>
        <v>L</v>
      </c>
      <c r="N57" s="287">
        <f t="shared" ref="N57:N62" si="16">IF(M57="","",IF(AND(E57=K57,L57=G57),GPOSPuntosPorMarcador,0)+IF(M57=I57,GPOSPuntosPorGanador,0)+IF(E57-G57=K57-L57,GPOSPuntosPorDiferencia,0))</f>
        <v>0</v>
      </c>
      <c r="O57" s="166"/>
      <c r="P57" s="166"/>
      <c r="Q57" s="166"/>
      <c r="R57" s="166"/>
      <c r="S57" s="166"/>
    </row>
    <row r="58" spans="1:19" s="158" customFormat="1" ht="30.95" customHeight="1" thickBot="1" x14ac:dyDescent="0.25">
      <c r="A58" s="276">
        <f>Global!A58</f>
        <v>44889</v>
      </c>
      <c r="B58" s="306">
        <f>Global!B58</f>
        <v>0.29166666666666669</v>
      </c>
      <c r="C58" s="289">
        <f>Global!C58</f>
        <v>16</v>
      </c>
      <c r="D58" s="290" t="str">
        <f>Global!D58</f>
        <v>Uruguay</v>
      </c>
      <c r="E58" s="280">
        <v>2</v>
      </c>
      <c r="F58" s="292" t="s">
        <v>4</v>
      </c>
      <c r="G58" s="291">
        <v>1</v>
      </c>
      <c r="H58" s="293" t="str">
        <f>Global!H58</f>
        <v>Corea del Sur (S. Korea)</v>
      </c>
      <c r="I58" s="283" t="str">
        <f t="shared" si="15"/>
        <v>L</v>
      </c>
      <c r="J58" s="284"/>
      <c r="K58" s="285">
        <f>IF(Global!E58="","",Global!E58)</f>
        <v>0</v>
      </c>
      <c r="L58" s="285">
        <f>IF(Global!G58="","",Global!G58)</f>
        <v>0</v>
      </c>
      <c r="M58" s="296" t="str">
        <f t="shared" si="1"/>
        <v>E</v>
      </c>
      <c r="N58" s="287">
        <f t="shared" si="16"/>
        <v>0</v>
      </c>
      <c r="O58" s="166"/>
      <c r="P58" s="166"/>
      <c r="Q58" s="166"/>
      <c r="R58" s="166"/>
      <c r="S58" s="166"/>
    </row>
    <row r="59" spans="1:19" s="158" customFormat="1" ht="30.95" customHeight="1" thickBot="1" x14ac:dyDescent="0.25">
      <c r="A59" s="276">
        <f>Global!A59</f>
        <v>44893</v>
      </c>
      <c r="B59" s="306">
        <f>Global!B59</f>
        <v>0.54166666666666663</v>
      </c>
      <c r="C59" s="289">
        <f>Global!C59</f>
        <v>31</v>
      </c>
      <c r="D59" s="290" t="str">
        <f>Global!D59</f>
        <v>Portugal</v>
      </c>
      <c r="E59" s="291">
        <v>0</v>
      </c>
      <c r="F59" s="292" t="s">
        <v>4</v>
      </c>
      <c r="G59" s="291">
        <v>2</v>
      </c>
      <c r="H59" s="293" t="str">
        <f>Global!H59</f>
        <v>Uruguay</v>
      </c>
      <c r="I59" s="283" t="str">
        <f t="shared" si="15"/>
        <v>V</v>
      </c>
      <c r="J59" s="284"/>
      <c r="K59" s="285">
        <f>IF(Global!E59="","",Global!E59)</f>
        <v>2</v>
      </c>
      <c r="L59" s="285">
        <f>IF(Global!G59="","",Global!G59)</f>
        <v>0</v>
      </c>
      <c r="M59" s="296" t="str">
        <f t="shared" si="1"/>
        <v>L</v>
      </c>
      <c r="N59" s="287">
        <f t="shared" si="16"/>
        <v>0</v>
      </c>
      <c r="O59" s="166"/>
      <c r="P59" s="166"/>
      <c r="Q59" s="166"/>
      <c r="R59" s="166"/>
      <c r="S59" s="166"/>
    </row>
    <row r="60" spans="1:19" s="158" customFormat="1" ht="30.95" customHeight="1" thickBot="1" x14ac:dyDescent="0.25">
      <c r="A60" s="276">
        <f>Global!A60</f>
        <v>44893</v>
      </c>
      <c r="B60" s="306">
        <f>Global!B60</f>
        <v>0.29166666666666669</v>
      </c>
      <c r="C60" s="289">
        <f>Global!C60</f>
        <v>32</v>
      </c>
      <c r="D60" s="290" t="str">
        <f>Global!D60</f>
        <v>Corea del Sur (S. Korea)</v>
      </c>
      <c r="E60" s="280">
        <v>1</v>
      </c>
      <c r="F60" s="292" t="s">
        <v>4</v>
      </c>
      <c r="G60" s="291">
        <v>2</v>
      </c>
      <c r="H60" s="293" t="str">
        <f>Global!H60</f>
        <v>Ghana</v>
      </c>
      <c r="I60" s="283" t="str">
        <f t="shared" si="15"/>
        <v>V</v>
      </c>
      <c r="J60" s="284"/>
      <c r="K60" s="285">
        <f>IF(Global!E60="","",Global!E60)</f>
        <v>2</v>
      </c>
      <c r="L60" s="285">
        <f>IF(Global!G60="","",Global!G60)</f>
        <v>3</v>
      </c>
      <c r="M60" s="296" t="str">
        <f t="shared" si="1"/>
        <v>V</v>
      </c>
      <c r="N60" s="287">
        <f t="shared" si="16"/>
        <v>2</v>
      </c>
      <c r="O60" s="166"/>
      <c r="P60" s="166"/>
      <c r="Q60" s="166"/>
      <c r="R60" s="166"/>
      <c r="S60" s="166"/>
    </row>
    <row r="61" spans="1:19" s="158" customFormat="1" ht="30.95" customHeight="1" thickBot="1" x14ac:dyDescent="0.25">
      <c r="A61" s="276">
        <f>Global!A61</f>
        <v>44897</v>
      </c>
      <c r="B61" s="306">
        <f>Global!B61</f>
        <v>0.375</v>
      </c>
      <c r="C61" s="289">
        <f>Global!C61</f>
        <v>47</v>
      </c>
      <c r="D61" s="290" t="str">
        <f>Global!D61</f>
        <v>Corea del Sur (S. Korea)</v>
      </c>
      <c r="E61" s="291">
        <v>2</v>
      </c>
      <c r="F61" s="292" t="s">
        <v>4</v>
      </c>
      <c r="G61" s="291">
        <v>1</v>
      </c>
      <c r="H61" s="293" t="str">
        <f>Global!H61</f>
        <v>Portugal</v>
      </c>
      <c r="I61" s="283" t="str">
        <f t="shared" si="15"/>
        <v>L</v>
      </c>
      <c r="J61" s="284"/>
      <c r="K61" s="285">
        <f>IF(Global!E61="","",Global!E61)</f>
        <v>2</v>
      </c>
      <c r="L61" s="285">
        <f>IF(Global!G61="","",Global!G61)</f>
        <v>1</v>
      </c>
      <c r="M61" s="296" t="str">
        <f t="shared" si="1"/>
        <v>L</v>
      </c>
      <c r="N61" s="287">
        <f t="shared" si="16"/>
        <v>3</v>
      </c>
      <c r="O61" s="166"/>
      <c r="P61" s="166"/>
      <c r="Q61" s="166"/>
      <c r="R61" s="166"/>
      <c r="S61" s="166"/>
    </row>
    <row r="62" spans="1:19" s="158" customFormat="1" ht="30.95" customHeight="1" thickBot="1" x14ac:dyDescent="0.25">
      <c r="A62" s="276">
        <f>Global!A62</f>
        <v>44897</v>
      </c>
      <c r="B62" s="306">
        <f>Global!B62</f>
        <v>0.375</v>
      </c>
      <c r="C62" s="289">
        <f>Global!C62</f>
        <v>48</v>
      </c>
      <c r="D62" s="290" t="str">
        <f>Global!D62</f>
        <v>Ghana</v>
      </c>
      <c r="E62" s="291">
        <v>1</v>
      </c>
      <c r="F62" s="292" t="s">
        <v>4</v>
      </c>
      <c r="G62" s="291">
        <v>1</v>
      </c>
      <c r="H62" s="293" t="str">
        <f>Global!H62</f>
        <v>Uruguay</v>
      </c>
      <c r="I62" s="283" t="str">
        <f t="shared" si="15"/>
        <v>E</v>
      </c>
      <c r="J62" s="284"/>
      <c r="K62" s="285">
        <f>IF(Global!E62="","",Global!E62)</f>
        <v>0</v>
      </c>
      <c r="L62" s="285">
        <f>IF(Global!G62="","",Global!G62)</f>
        <v>2</v>
      </c>
      <c r="M62" s="296" t="str">
        <f t="shared" si="1"/>
        <v>V</v>
      </c>
      <c r="N62" s="287">
        <f t="shared" si="16"/>
        <v>0</v>
      </c>
      <c r="O62" s="166"/>
      <c r="P62" s="166"/>
      <c r="Q62" s="166"/>
      <c r="R62" s="166"/>
      <c r="S62" s="166"/>
    </row>
    <row r="63" spans="1:19" s="158" customFormat="1" ht="17.25" customHeight="1" thickBot="1" x14ac:dyDescent="0.25">
      <c r="A63" s="297" t="str">
        <f>Global!A63</f>
        <v>OCTAVOS DE FINAL (Round of 16)</v>
      </c>
      <c r="B63" s="312"/>
      <c r="C63" s="313"/>
      <c r="D63" s="298"/>
      <c r="E63" s="300"/>
      <c r="F63" s="298"/>
      <c r="G63" s="300"/>
      <c r="H63" s="298"/>
      <c r="I63" s="301"/>
      <c r="J63" s="117"/>
      <c r="K63" s="302"/>
      <c r="L63" s="302"/>
      <c r="M63" s="303" t="str">
        <f t="shared" si="1"/>
        <v/>
      </c>
      <c r="N63" s="304"/>
      <c r="O63" s="166"/>
      <c r="P63" s="166"/>
      <c r="Q63" s="166"/>
      <c r="R63" s="166"/>
      <c r="S63" s="166"/>
    </row>
    <row r="64" spans="1:19" s="158" customFormat="1" ht="30.95" customHeight="1" thickBot="1" x14ac:dyDescent="0.25">
      <c r="A64" s="276">
        <f>Global!A64</f>
        <v>44898</v>
      </c>
      <c r="B64" s="305">
        <f>Global!B64</f>
        <v>0.375</v>
      </c>
      <c r="C64" s="278">
        <f>Global!C64</f>
        <v>49</v>
      </c>
      <c r="D64" s="281" t="str">
        <f>Global!D64</f>
        <v>Holanda (Holland)</v>
      </c>
      <c r="E64" s="280">
        <v>2</v>
      </c>
      <c r="F64" s="281" t="s">
        <v>4</v>
      </c>
      <c r="G64" s="280">
        <v>1</v>
      </c>
      <c r="H64" s="314" t="str">
        <f>Global!H64</f>
        <v>Estados Unidos (USA)</v>
      </c>
      <c r="I64" s="283" t="str">
        <f t="shared" ref="I64:I71" si="17">IF(OR(E64="",G64=""),"",IF(E64&gt;G64,"L",IF(G64&gt;E64,"V","E")))</f>
        <v>L</v>
      </c>
      <c r="J64" s="284"/>
      <c r="K64" s="285">
        <f>IF(Global!E64="","",Global!E64)</f>
        <v>3</v>
      </c>
      <c r="L64" s="285">
        <f>IF(Global!G64="","",Global!G64)</f>
        <v>1</v>
      </c>
      <c r="M64" s="296" t="str">
        <f t="shared" si="1"/>
        <v>L</v>
      </c>
      <c r="N64" s="287">
        <f t="shared" ref="N64:N71" si="18">IF(M64="","",IF(AND(E64=K64,L64=G64),OCTPuntosPorMarcador,0)+IF(M64=I64,OCTPuntosPorGanador,0)+IF(E64-G64=K64-L64,OCTPuntosPorDiferencia,0))</f>
        <v>3</v>
      </c>
      <c r="O64" s="166"/>
      <c r="P64" s="166"/>
      <c r="Q64" s="166"/>
      <c r="R64" s="166"/>
      <c r="S64" s="166"/>
    </row>
    <row r="65" spans="1:19" s="158" customFormat="1" ht="30.95" customHeight="1" thickBot="1" x14ac:dyDescent="0.25">
      <c r="A65" s="276">
        <f>Global!A65</f>
        <v>44898</v>
      </c>
      <c r="B65" s="306">
        <f>Global!B65</f>
        <v>0.54166666666666663</v>
      </c>
      <c r="C65" s="289">
        <f>Global!C65</f>
        <v>50</v>
      </c>
      <c r="D65" s="292" t="str">
        <f>Global!D65</f>
        <v>Argentina</v>
      </c>
      <c r="E65" s="291">
        <v>2</v>
      </c>
      <c r="F65" s="292" t="s">
        <v>4</v>
      </c>
      <c r="G65" s="291">
        <v>0</v>
      </c>
      <c r="H65" s="315" t="str">
        <f>Global!H65</f>
        <v>Australia</v>
      </c>
      <c r="I65" s="283" t="str">
        <f t="shared" si="17"/>
        <v>L</v>
      </c>
      <c r="J65" s="284"/>
      <c r="K65" s="285">
        <f>IF(Global!E65="","",Global!E65)</f>
        <v>2</v>
      </c>
      <c r="L65" s="285">
        <f>IF(Global!G65="","",Global!G65)</f>
        <v>1</v>
      </c>
      <c r="M65" s="296" t="str">
        <f t="shared" si="1"/>
        <v>L</v>
      </c>
      <c r="N65" s="287">
        <f t="shared" si="18"/>
        <v>3</v>
      </c>
      <c r="O65" s="166"/>
      <c r="P65" s="166"/>
      <c r="Q65" s="166"/>
      <c r="R65" s="166"/>
      <c r="S65" s="166"/>
    </row>
    <row r="66" spans="1:19" s="158" customFormat="1" ht="30.95" customHeight="1" thickBot="1" x14ac:dyDescent="0.25">
      <c r="A66" s="276">
        <f>Global!A66</f>
        <v>44899</v>
      </c>
      <c r="B66" s="306">
        <f>Global!B66</f>
        <v>0.375</v>
      </c>
      <c r="C66" s="289">
        <f>Global!C66</f>
        <v>51</v>
      </c>
      <c r="D66" s="292" t="str">
        <f>Global!D66</f>
        <v>Francia (France)</v>
      </c>
      <c r="E66" s="291">
        <v>2</v>
      </c>
      <c r="F66" s="292" t="s">
        <v>4</v>
      </c>
      <c r="G66" s="291">
        <v>1</v>
      </c>
      <c r="H66" s="315" t="str">
        <f>Global!H66</f>
        <v>Polonia (Poland)</v>
      </c>
      <c r="I66" s="283" t="str">
        <f t="shared" si="17"/>
        <v>L</v>
      </c>
      <c r="J66" s="284"/>
      <c r="K66" s="285">
        <f>IF(Global!E66="","",Global!E66)</f>
        <v>3</v>
      </c>
      <c r="L66" s="285">
        <f>IF(Global!G66="","",Global!G66)</f>
        <v>1</v>
      </c>
      <c r="M66" s="296" t="str">
        <f t="shared" si="1"/>
        <v>L</v>
      </c>
      <c r="N66" s="287">
        <f t="shared" si="18"/>
        <v>3</v>
      </c>
      <c r="O66" s="166"/>
      <c r="P66" s="166"/>
      <c r="Q66" s="166"/>
      <c r="R66" s="166"/>
      <c r="S66" s="166"/>
    </row>
    <row r="67" spans="1:19" s="158" customFormat="1" ht="30.95" customHeight="1" thickBot="1" x14ac:dyDescent="0.25">
      <c r="A67" s="276">
        <f>Global!A67</f>
        <v>44899</v>
      </c>
      <c r="B67" s="306">
        <f>Global!B67</f>
        <v>0.54166666666666663</v>
      </c>
      <c r="C67" s="289">
        <f>Global!C67</f>
        <v>52</v>
      </c>
      <c r="D67" s="292" t="str">
        <f>Global!D67</f>
        <v>Inglaterra (England)</v>
      </c>
      <c r="E67" s="291">
        <v>2</v>
      </c>
      <c r="F67" s="292" t="s">
        <v>4</v>
      </c>
      <c r="G67" s="291">
        <v>1</v>
      </c>
      <c r="H67" s="315" t="str">
        <f>Global!H67</f>
        <v>Senegal</v>
      </c>
      <c r="I67" s="283" t="str">
        <f t="shared" si="17"/>
        <v>L</v>
      </c>
      <c r="J67" s="284"/>
      <c r="K67" s="285">
        <f>IF(Global!E67="","",Global!E67)</f>
        <v>3</v>
      </c>
      <c r="L67" s="285">
        <f>IF(Global!G67="","",Global!G67)</f>
        <v>0</v>
      </c>
      <c r="M67" s="296" t="str">
        <f t="shared" si="1"/>
        <v>L</v>
      </c>
      <c r="N67" s="287">
        <f t="shared" si="18"/>
        <v>3</v>
      </c>
      <c r="O67" s="166"/>
      <c r="P67" s="166"/>
      <c r="Q67" s="166"/>
      <c r="R67" s="166"/>
      <c r="S67" s="166"/>
    </row>
    <row r="68" spans="1:19" s="158" customFormat="1" ht="30.95" customHeight="1" thickBot="1" x14ac:dyDescent="0.25">
      <c r="A68" s="276">
        <f>Global!A68</f>
        <v>44900</v>
      </c>
      <c r="B68" s="306">
        <f>Global!B68</f>
        <v>0.375</v>
      </c>
      <c r="C68" s="289">
        <f>Global!C68</f>
        <v>53</v>
      </c>
      <c r="D68" s="292" t="str">
        <f>Global!D68</f>
        <v>Japón (Japan)</v>
      </c>
      <c r="E68" s="291">
        <v>3</v>
      </c>
      <c r="F68" s="292" t="s">
        <v>4</v>
      </c>
      <c r="G68" s="291">
        <v>1</v>
      </c>
      <c r="H68" s="315" t="str">
        <f>Global!H68</f>
        <v>Croacia</v>
      </c>
      <c r="I68" s="283" t="str">
        <f t="shared" si="17"/>
        <v>L</v>
      </c>
      <c r="J68" s="284"/>
      <c r="K68" s="285">
        <f>IF(Global!E68="","",Global!E68)</f>
        <v>1</v>
      </c>
      <c r="L68" s="285">
        <f>IF(Global!G68="","",Global!G68)</f>
        <v>1</v>
      </c>
      <c r="M68" s="296" t="str">
        <f t="shared" si="1"/>
        <v>E</v>
      </c>
      <c r="N68" s="287">
        <f t="shared" si="18"/>
        <v>0</v>
      </c>
      <c r="O68" s="166"/>
      <c r="P68" s="166"/>
      <c r="Q68" s="166"/>
      <c r="R68" s="166"/>
      <c r="S68" s="166"/>
    </row>
    <row r="69" spans="1:19" s="158" customFormat="1" ht="30.95" customHeight="1" thickBot="1" x14ac:dyDescent="0.25">
      <c r="A69" s="276">
        <f>Global!A69</f>
        <v>44900</v>
      </c>
      <c r="B69" s="306">
        <f>Global!B69</f>
        <v>0.54166666666666663</v>
      </c>
      <c r="C69" s="289">
        <f>Global!C69</f>
        <v>54</v>
      </c>
      <c r="D69" s="292" t="str">
        <f>Global!D69</f>
        <v>Brasil (Brazil)</v>
      </c>
      <c r="E69" s="291">
        <v>4</v>
      </c>
      <c r="F69" s="292" t="s">
        <v>4</v>
      </c>
      <c r="G69" s="291">
        <v>2</v>
      </c>
      <c r="H69" s="315" t="str">
        <f>Global!H69</f>
        <v>Corea del Sur (S. Korea)</v>
      </c>
      <c r="I69" s="283" t="str">
        <f t="shared" si="17"/>
        <v>L</v>
      </c>
      <c r="J69" s="284"/>
      <c r="K69" s="285">
        <f>IF(Global!E69="","",Global!E69)</f>
        <v>4</v>
      </c>
      <c r="L69" s="285">
        <f>IF(Global!G69="","",Global!G69)</f>
        <v>1</v>
      </c>
      <c r="M69" s="296" t="str">
        <f t="shared" si="1"/>
        <v>L</v>
      </c>
      <c r="N69" s="287">
        <f t="shared" si="18"/>
        <v>3</v>
      </c>
      <c r="O69" s="166"/>
      <c r="P69" s="166"/>
      <c r="Q69" s="166"/>
      <c r="R69" s="166"/>
      <c r="S69" s="166"/>
    </row>
    <row r="70" spans="1:19" s="158" customFormat="1" ht="30.95" customHeight="1" thickBot="1" x14ac:dyDescent="0.25">
      <c r="A70" s="276">
        <f>Global!A70</f>
        <v>44901</v>
      </c>
      <c r="B70" s="306">
        <f>Global!B70</f>
        <v>0.375</v>
      </c>
      <c r="C70" s="289">
        <f>Global!C70</f>
        <v>55</v>
      </c>
      <c r="D70" s="292" t="str">
        <f>Global!D70</f>
        <v>Marruecos (Morocco)</v>
      </c>
      <c r="E70" s="291">
        <v>2</v>
      </c>
      <c r="F70" s="292" t="s">
        <v>4</v>
      </c>
      <c r="G70" s="291">
        <v>2</v>
      </c>
      <c r="H70" s="315" t="str">
        <f>Global!H70</f>
        <v>España (Spain)</v>
      </c>
      <c r="I70" s="283" t="str">
        <f t="shared" si="17"/>
        <v>E</v>
      </c>
      <c r="J70" s="284"/>
      <c r="K70" s="285">
        <f>IF(Global!E70="","",Global!E70)</f>
        <v>0</v>
      </c>
      <c r="L70" s="285">
        <f>IF(Global!G70="","",Global!G70)</f>
        <v>0</v>
      </c>
      <c r="M70" s="296" t="str">
        <f t="shared" si="1"/>
        <v>E</v>
      </c>
      <c r="N70" s="287">
        <f t="shared" si="18"/>
        <v>4</v>
      </c>
      <c r="O70" s="166"/>
      <c r="P70" s="166"/>
      <c r="Q70" s="166"/>
      <c r="R70" s="166"/>
      <c r="S70" s="166"/>
    </row>
    <row r="71" spans="1:19" s="158" customFormat="1" ht="30.95" customHeight="1" thickBot="1" x14ac:dyDescent="0.25">
      <c r="A71" s="276">
        <f>Global!A71</f>
        <v>44901</v>
      </c>
      <c r="B71" s="306">
        <f>Global!B71</f>
        <v>0.54166666666666663</v>
      </c>
      <c r="C71" s="289">
        <f>Global!C71</f>
        <v>56</v>
      </c>
      <c r="D71" s="292" t="str">
        <f>Global!D71</f>
        <v>Portugal</v>
      </c>
      <c r="E71" s="291">
        <v>1</v>
      </c>
      <c r="F71" s="292" t="s">
        <v>4</v>
      </c>
      <c r="G71" s="291">
        <v>0</v>
      </c>
      <c r="H71" s="315" t="str">
        <f>Global!H71</f>
        <v>Suiza (Switzerland)</v>
      </c>
      <c r="I71" s="283" t="str">
        <f t="shared" si="17"/>
        <v>L</v>
      </c>
      <c r="J71" s="284"/>
      <c r="K71" s="285">
        <f>IF(Global!E71="","",Global!E71)</f>
        <v>6</v>
      </c>
      <c r="L71" s="285">
        <f>IF(Global!G71="","",Global!G71)</f>
        <v>1</v>
      </c>
      <c r="M71" s="296" t="str">
        <f t="shared" si="1"/>
        <v>L</v>
      </c>
      <c r="N71" s="287">
        <f t="shared" si="18"/>
        <v>3</v>
      </c>
      <c r="O71" s="166"/>
      <c r="P71" s="166"/>
      <c r="Q71" s="166"/>
      <c r="R71" s="166"/>
      <c r="S71" s="166"/>
    </row>
    <row r="72" spans="1:19" s="158" customFormat="1" ht="17.25" customHeight="1" thickBot="1" x14ac:dyDescent="0.25">
      <c r="A72" s="297" t="str">
        <f>Global!A72</f>
        <v>CUARTOS DE FINAL (Quarterfinals)</v>
      </c>
      <c r="B72" s="312"/>
      <c r="C72" s="313"/>
      <c r="D72" s="298"/>
      <c r="E72" s="300"/>
      <c r="F72" s="298"/>
      <c r="G72" s="300" t="s">
        <v>73</v>
      </c>
      <c r="H72" s="298"/>
      <c r="I72" s="301"/>
      <c r="J72" s="117"/>
      <c r="K72" s="302"/>
      <c r="L72" s="302"/>
      <c r="M72" s="303" t="str">
        <f t="shared" ref="M72:M83" si="19">IF(OR(K72="",L72=""),"",IF(K72&gt;L72,"L",IF(L72&gt;K72,"V","E")))</f>
        <v/>
      </c>
      <c r="N72" s="304"/>
      <c r="O72" s="166"/>
      <c r="P72" s="166"/>
      <c r="Q72" s="166"/>
      <c r="R72" s="166"/>
      <c r="S72" s="166"/>
    </row>
    <row r="73" spans="1:19" s="158" customFormat="1" ht="30.95" customHeight="1" thickBot="1" x14ac:dyDescent="0.25">
      <c r="A73" s="276">
        <f>Global!A73</f>
        <v>44904</v>
      </c>
      <c r="B73" s="305">
        <f>Global!B73</f>
        <v>0.375</v>
      </c>
      <c r="C73" s="278">
        <f>Global!C73</f>
        <v>57</v>
      </c>
      <c r="D73" s="292" t="str">
        <f>Global!D73</f>
        <v>Croacia</v>
      </c>
      <c r="E73" s="280">
        <v>2</v>
      </c>
      <c r="F73" s="281" t="s">
        <v>4</v>
      </c>
      <c r="G73" s="280">
        <v>3</v>
      </c>
      <c r="H73" s="315" t="str">
        <f>Global!H73</f>
        <v>Brasil (Brazil)</v>
      </c>
      <c r="I73" s="283" t="str">
        <f>IF(OR(E73="",G73=""),"",IF(E73&gt;G73,"L",IF(G73&gt;E73,"V","E")))</f>
        <v>V</v>
      </c>
      <c r="J73" s="284"/>
      <c r="K73" s="285">
        <f>IF(Global!E73="","",Global!E73)</f>
        <v>0</v>
      </c>
      <c r="L73" s="285">
        <f>IF(Global!G73="","",Global!G73)</f>
        <v>0</v>
      </c>
      <c r="M73" s="296" t="str">
        <f t="shared" si="19"/>
        <v>E</v>
      </c>
      <c r="N73" s="287">
        <f>IF(M73="","",IF(AND(E73=K73,L73=G73),CTOSPuntosPorMarcador,0)+IF(M73=I73,CTOSPuntosPorGanador,0)+IF(E73-G73=K73-L73,CTOSPuntosPorDiferencia,0))</f>
        <v>0</v>
      </c>
      <c r="O73" s="166"/>
      <c r="P73" s="166"/>
      <c r="Q73" s="166"/>
      <c r="R73" s="166"/>
      <c r="S73" s="166"/>
    </row>
    <row r="74" spans="1:19" s="158" customFormat="1" ht="30.95" customHeight="1" thickBot="1" x14ac:dyDescent="0.25">
      <c r="A74" s="276">
        <f>Global!A74</f>
        <v>44904</v>
      </c>
      <c r="B74" s="306">
        <f>Global!B74</f>
        <v>0.54166666666666663</v>
      </c>
      <c r="C74" s="289">
        <f>Global!C74</f>
        <v>58</v>
      </c>
      <c r="D74" s="292" t="str">
        <f>Global!D74</f>
        <v>Holanda (Holland)</v>
      </c>
      <c r="E74" s="291">
        <v>2</v>
      </c>
      <c r="F74" s="292" t="s">
        <v>4</v>
      </c>
      <c r="G74" s="280">
        <v>3</v>
      </c>
      <c r="H74" s="315" t="str">
        <f>Global!H74</f>
        <v>Argentina</v>
      </c>
      <c r="I74" s="283" t="str">
        <f>IF(OR(E74="",G74=""),"",IF(E74&gt;G74,"L",IF(G74&gt;E74,"V","E")))</f>
        <v>V</v>
      </c>
      <c r="J74" s="284"/>
      <c r="K74" s="285">
        <f>IF(Global!E74="","",Global!E74)</f>
        <v>2</v>
      </c>
      <c r="L74" s="285">
        <f>IF(Global!G74="","",Global!G74)</f>
        <v>2</v>
      </c>
      <c r="M74" s="296" t="str">
        <f t="shared" si="19"/>
        <v>E</v>
      </c>
      <c r="N74" s="287">
        <f>IF(M74="","",IF(AND(E74=K74,L74=G74),CTOSPuntosPorMarcador,0)+IF(M74=I74,CTOSPuntosPorGanador,0)+IF(E74-G74=K74-L74,CTOSPuntosPorDiferencia,0))</f>
        <v>0</v>
      </c>
      <c r="O74" s="166"/>
      <c r="P74" s="166"/>
      <c r="Q74" s="166"/>
      <c r="R74" s="166"/>
      <c r="S74" s="166"/>
    </row>
    <row r="75" spans="1:19" s="158" customFormat="1" ht="30.95" customHeight="1" thickBot="1" x14ac:dyDescent="0.25">
      <c r="A75" s="276">
        <f>Global!A75</f>
        <v>44905</v>
      </c>
      <c r="B75" s="306">
        <f>Global!B75</f>
        <v>0.375</v>
      </c>
      <c r="C75" s="289">
        <f>Global!C75</f>
        <v>59</v>
      </c>
      <c r="D75" s="292" t="str">
        <f>Global!D75</f>
        <v>Marruecos (Morocco)</v>
      </c>
      <c r="E75" s="291">
        <v>2</v>
      </c>
      <c r="F75" s="292" t="s">
        <v>4</v>
      </c>
      <c r="G75" s="280">
        <v>1</v>
      </c>
      <c r="H75" s="315" t="str">
        <f>Global!H75</f>
        <v>Portugal</v>
      </c>
      <c r="I75" s="283" t="str">
        <f>IF(OR(E75="",G75=""),"",IF(E75&gt;G75,"L",IF(G75&gt;E75,"V","E")))</f>
        <v>L</v>
      </c>
      <c r="J75" s="284"/>
      <c r="K75" s="285">
        <f>IF(Global!E75="","",Global!E75)</f>
        <v>1</v>
      </c>
      <c r="L75" s="285">
        <f>IF(Global!G75="","",Global!G75)</f>
        <v>0</v>
      </c>
      <c r="M75" s="296" t="str">
        <f t="shared" si="19"/>
        <v>L</v>
      </c>
      <c r="N75" s="287">
        <f>IF(M75="","",IF(AND(E75=K75,L75=G75),CTOSPuntosPorMarcador,0)+IF(M75=I75,CTOSPuntosPorGanador,0)+IF(E75-G75=K75-L75,CTOSPuntosPorDiferencia,0))</f>
        <v>6</v>
      </c>
      <c r="O75" s="166"/>
      <c r="P75" s="166"/>
      <c r="Q75" s="166"/>
      <c r="R75" s="166"/>
      <c r="S75" s="166"/>
    </row>
    <row r="76" spans="1:19" s="158" customFormat="1" ht="30.95" customHeight="1" thickBot="1" x14ac:dyDescent="0.25">
      <c r="A76" s="276">
        <f>Global!A76</f>
        <v>44905</v>
      </c>
      <c r="B76" s="306">
        <f>Global!B76</f>
        <v>0.54166666666666663</v>
      </c>
      <c r="C76" s="289">
        <f>Global!C76</f>
        <v>60</v>
      </c>
      <c r="D76" s="292" t="str">
        <f>Global!D76</f>
        <v>Francia (France)</v>
      </c>
      <c r="E76" s="291">
        <v>3</v>
      </c>
      <c r="F76" s="292" t="s">
        <v>4</v>
      </c>
      <c r="G76" s="280">
        <v>2</v>
      </c>
      <c r="H76" s="315" t="str">
        <f>Global!H76</f>
        <v>Inglaterra (England)</v>
      </c>
      <c r="I76" s="283" t="str">
        <f>IF(OR(E76="",G76=""),"",IF(E76&gt;G76,"L",IF(G76&gt;E76,"V","E")))</f>
        <v>L</v>
      </c>
      <c r="J76" s="284"/>
      <c r="K76" s="285">
        <f>IF(Global!E76="","",Global!E76)</f>
        <v>2</v>
      </c>
      <c r="L76" s="285">
        <f>IF(Global!G76="","",Global!G76)</f>
        <v>1</v>
      </c>
      <c r="M76" s="296" t="str">
        <f t="shared" si="19"/>
        <v>L</v>
      </c>
      <c r="N76" s="287">
        <f>IF(M76="","",IF(AND(E76=K76,L76=G76),CTOSPuntosPorMarcador,0)+IF(M76=I76,CTOSPuntosPorGanador,0)+IF(E76-G76=K76-L76,CTOSPuntosPorDiferencia,0))</f>
        <v>6</v>
      </c>
      <c r="O76" s="166"/>
      <c r="P76" s="166"/>
      <c r="Q76" s="166"/>
      <c r="R76" s="166"/>
      <c r="S76" s="166"/>
    </row>
    <row r="77" spans="1:19" s="158" customFormat="1" ht="17.25" customHeight="1" thickBot="1" x14ac:dyDescent="0.25">
      <c r="A77" s="297" t="str">
        <f>Global!A77</f>
        <v>SEMIFINALES (Semifinals)</v>
      </c>
      <c r="B77" s="298"/>
      <c r="C77" s="299"/>
      <c r="D77" s="298"/>
      <c r="E77" s="300"/>
      <c r="F77" s="298"/>
      <c r="G77" s="300"/>
      <c r="H77" s="298"/>
      <c r="I77" s="301"/>
      <c r="J77" s="117"/>
      <c r="K77" s="302"/>
      <c r="L77" s="302"/>
      <c r="M77" s="303" t="str">
        <f t="shared" si="19"/>
        <v/>
      </c>
      <c r="N77" s="304"/>
      <c r="O77" s="166"/>
      <c r="P77" s="166"/>
      <c r="Q77" s="166"/>
      <c r="R77" s="166"/>
      <c r="S77" s="166"/>
    </row>
    <row r="78" spans="1:19" s="158" customFormat="1" ht="30.95" customHeight="1" thickBot="1" x14ac:dyDescent="0.25">
      <c r="A78" s="276">
        <f>Global!A78</f>
        <v>44908</v>
      </c>
      <c r="B78" s="305">
        <f>Global!B78</f>
        <v>0.54166666666666663</v>
      </c>
      <c r="C78" s="278">
        <f>Global!C78</f>
        <v>61</v>
      </c>
      <c r="D78" s="281" t="str">
        <f>Global!D78</f>
        <v>Croacia</v>
      </c>
      <c r="E78" s="280">
        <v>2</v>
      </c>
      <c r="F78" s="281" t="s">
        <v>4</v>
      </c>
      <c r="G78" s="280">
        <v>3</v>
      </c>
      <c r="H78" s="314" t="str">
        <f>Global!H78</f>
        <v>Argentina</v>
      </c>
      <c r="I78" s="283" t="str">
        <f>IF(OR(E78="",G78=""),"",IF(E78&gt;G78,"L",IF(G78&gt;E78,"V","E")))</f>
        <v>V</v>
      </c>
      <c r="J78" s="284"/>
      <c r="K78" s="285">
        <f>IF(Global!E78="","",Global!E78)</f>
        <v>0</v>
      </c>
      <c r="L78" s="285">
        <f>IF(Global!G78="","",Global!G78)</f>
        <v>3</v>
      </c>
      <c r="M78" s="296" t="str">
        <f t="shared" si="19"/>
        <v>V</v>
      </c>
      <c r="N78" s="287">
        <f>IF(M78="","",IF(AND(E78=K78,L78=G78),SEMIPuntosPorMarcador,0)+IF(M78=I78,SEMIPuntosPorGanador,0)+IF(E78-G78=K78-L78,SEMIPuntosPorDiferencia,0))</f>
        <v>7</v>
      </c>
      <c r="O78" s="166"/>
      <c r="P78" s="166"/>
      <c r="Q78" s="166"/>
      <c r="R78" s="166"/>
      <c r="S78" s="166"/>
    </row>
    <row r="79" spans="1:19" s="158" customFormat="1" ht="30.95" customHeight="1" thickBot="1" x14ac:dyDescent="0.25">
      <c r="A79" s="276">
        <f>Global!A79</f>
        <v>44909</v>
      </c>
      <c r="B79" s="306">
        <f>Global!B79</f>
        <v>0.54166666666666663</v>
      </c>
      <c r="C79" s="289">
        <f>Global!C79</f>
        <v>62</v>
      </c>
      <c r="D79" s="292" t="str">
        <f>Global!D79</f>
        <v>Marruecos (Morocco)</v>
      </c>
      <c r="E79" s="291">
        <v>1</v>
      </c>
      <c r="F79" s="292" t="s">
        <v>4</v>
      </c>
      <c r="G79" s="291">
        <v>2</v>
      </c>
      <c r="H79" s="315" t="str">
        <f>Global!H79</f>
        <v>Francia (France)</v>
      </c>
      <c r="I79" s="283" t="str">
        <f>IF(OR(E79="",G79=""),"",IF(E79&gt;G79,"L",IF(G79&gt;E79,"V","E")))</f>
        <v>V</v>
      </c>
      <c r="J79" s="284"/>
      <c r="K79" s="285">
        <f>IF(Global!E79="","",Global!E79)</f>
        <v>0</v>
      </c>
      <c r="L79" s="285">
        <f>IF(Global!G79="","",Global!G79)</f>
        <v>2</v>
      </c>
      <c r="M79" s="296" t="str">
        <f t="shared" si="19"/>
        <v>V</v>
      </c>
      <c r="N79" s="287">
        <f>IF(M79="","",IF(AND(E79=K79,L79=G79),SEMIPuntosPorMarcador,0)+IF(M79=I79,SEMIPuntosPorGanador,0)+IF(E79-G79=K79-L79,SEMIPuntosPorDiferencia,0))</f>
        <v>7</v>
      </c>
      <c r="O79" s="166"/>
      <c r="P79" s="166"/>
      <c r="Q79" s="166"/>
      <c r="R79" s="166"/>
      <c r="S79" s="166"/>
    </row>
    <row r="80" spans="1:19" s="158" customFormat="1" ht="17.25" customHeight="1" thickBot="1" x14ac:dyDescent="0.25">
      <c r="A80" s="297" t="str">
        <f>Global!A80</f>
        <v>TERCER PUESTO (Third Place)</v>
      </c>
      <c r="B80" s="312"/>
      <c r="C80" s="313"/>
      <c r="D80" s="298"/>
      <c r="E80" s="300"/>
      <c r="F80" s="298"/>
      <c r="G80" s="300"/>
      <c r="H80" s="298"/>
      <c r="I80" s="301"/>
      <c r="J80" s="117"/>
      <c r="K80" s="302"/>
      <c r="L80" s="302"/>
      <c r="M80" s="303" t="str">
        <f t="shared" si="19"/>
        <v/>
      </c>
      <c r="N80" s="304"/>
      <c r="O80" s="166"/>
      <c r="P80" s="166"/>
      <c r="Q80" s="166"/>
      <c r="R80" s="166"/>
      <c r="S80" s="166"/>
    </row>
    <row r="81" spans="1:19" s="158" customFormat="1" ht="30.95" customHeight="1" thickBot="1" x14ac:dyDescent="0.25">
      <c r="A81" s="276">
        <f>Global!A81</f>
        <v>44912</v>
      </c>
      <c r="B81" s="305">
        <f>Global!B81</f>
        <v>0.375</v>
      </c>
      <c r="C81" s="278">
        <f>Global!C81</f>
        <v>63</v>
      </c>
      <c r="D81" s="281" t="str">
        <f>Global!D81</f>
        <v>Croacia</v>
      </c>
      <c r="E81" s="280">
        <v>3</v>
      </c>
      <c r="F81" s="281" t="s">
        <v>4</v>
      </c>
      <c r="G81" s="280">
        <v>1</v>
      </c>
      <c r="H81" s="314" t="str">
        <f>Global!H81</f>
        <v>Marruecos (Morocco)</v>
      </c>
      <c r="I81" s="283" t="str">
        <f>IF(OR(E81="",G81=""),"",IF(E81&gt;G81,"L",IF(G81&gt;E81,"V","E")))</f>
        <v>L</v>
      </c>
      <c r="J81" s="284"/>
      <c r="K81" s="285">
        <f>IF(Global!E81="","",Global!E81)</f>
        <v>2</v>
      </c>
      <c r="L81" s="285">
        <f>IF(Global!G81="","",Global!G81)</f>
        <v>1</v>
      </c>
      <c r="M81" s="296" t="str">
        <f t="shared" si="19"/>
        <v>L</v>
      </c>
      <c r="N81" s="287">
        <f>IF(M81="","",IF(AND(E81=K81,L81=G81),TERCPuntosPorMarcador,0)+IF(M81=I81,TERCPuntosPorGanador,0)+IF(E81-G81=K81-L81,TERCPuntosPorDiferencia,0))</f>
        <v>8</v>
      </c>
      <c r="O81" s="166"/>
      <c r="P81" s="166"/>
      <c r="Q81" s="166"/>
      <c r="R81" s="166"/>
      <c r="S81" s="166"/>
    </row>
    <row r="82" spans="1:19" s="158" customFormat="1" ht="17.25" customHeight="1" thickBot="1" x14ac:dyDescent="0.25">
      <c r="A82" s="297" t="str">
        <f>Global!A82</f>
        <v>FINAL</v>
      </c>
      <c r="B82" s="298"/>
      <c r="C82" s="299"/>
      <c r="D82" s="298"/>
      <c r="E82" s="300"/>
      <c r="F82" s="298"/>
      <c r="G82" s="300"/>
      <c r="H82" s="298"/>
      <c r="I82" s="301"/>
      <c r="J82" s="117"/>
      <c r="K82" s="302"/>
      <c r="L82" s="302"/>
      <c r="M82" s="303" t="str">
        <f t="shared" si="19"/>
        <v/>
      </c>
      <c r="N82" s="304"/>
      <c r="O82" s="166"/>
      <c r="P82" s="166"/>
      <c r="Q82" s="166"/>
      <c r="R82" s="166"/>
      <c r="S82" s="166"/>
    </row>
    <row r="83" spans="1:19" s="158" customFormat="1" ht="30.95" customHeight="1" thickBot="1" x14ac:dyDescent="0.25">
      <c r="A83" s="276">
        <f>Global!A83</f>
        <v>44913</v>
      </c>
      <c r="B83" s="316">
        <f>Global!B83</f>
        <v>0.375</v>
      </c>
      <c r="C83" s="317">
        <f>Global!C83</f>
        <v>64</v>
      </c>
      <c r="D83" s="318" t="str">
        <f>Global!D83</f>
        <v>Argentina</v>
      </c>
      <c r="E83" s="280">
        <v>2</v>
      </c>
      <c r="F83" s="318" t="s">
        <v>4</v>
      </c>
      <c r="G83" s="280">
        <v>1</v>
      </c>
      <c r="H83" s="319" t="str">
        <f>Global!H83</f>
        <v>Francia (France)</v>
      </c>
      <c r="I83" s="283" t="str">
        <f>IF(OR(E83="",G83=""),"",IF(E83&gt;G83,"L",IF(G83&gt;E83,"V","E")))</f>
        <v>L</v>
      </c>
      <c r="J83" s="311"/>
      <c r="K83" s="320">
        <f>IF(Global!E83="","",Global!E83)</f>
        <v>2</v>
      </c>
      <c r="L83" s="320">
        <f>IF(Global!G83="","",Global!G83)</f>
        <v>2</v>
      </c>
      <c r="M83" s="286" t="str">
        <f t="shared" si="19"/>
        <v>E</v>
      </c>
      <c r="N83" s="287">
        <f>IF(M83="","",IF(AND(E83=K83,L83=G83),FINALPuntosPorMarcador,0)+IF(M83=I83,FINALPuntosPorGanador,0)+IF(E83-G83=K83-L83,FINALPuntosPorDiferencia,0))</f>
        <v>0</v>
      </c>
      <c r="O83" s="166"/>
      <c r="P83" s="166"/>
      <c r="Q83" s="166"/>
      <c r="R83" s="166"/>
      <c r="S83" s="166"/>
    </row>
    <row r="84" spans="1:19" ht="17.25" customHeight="1" x14ac:dyDescent="0.2">
      <c r="A84" s="262"/>
      <c r="B84" s="263"/>
      <c r="C84" s="264"/>
      <c r="D84" s="196"/>
      <c r="E84" s="192"/>
      <c r="F84" s="196"/>
      <c r="G84" s="192"/>
      <c r="H84" s="196"/>
      <c r="I84" s="195"/>
      <c r="J84" s="29"/>
      <c r="K84" s="198"/>
      <c r="L84" s="198"/>
      <c r="M84" s="265" t="s">
        <v>22</v>
      </c>
      <c r="N84" s="266">
        <f>SUM(N8:N83)</f>
        <v>95</v>
      </c>
      <c r="O84" s="161"/>
      <c r="P84" s="161"/>
      <c r="Q84" s="161"/>
      <c r="R84" s="161"/>
      <c r="S84" s="161"/>
    </row>
    <row r="85" spans="1:19" s="10" customFormat="1" ht="17.25" customHeight="1" x14ac:dyDescent="0.2">
      <c r="A85" s="87" t="str">
        <f>Global!A85</f>
        <v>FASE DE GRUPOS</v>
      </c>
      <c r="B85" s="88"/>
      <c r="C85" s="89"/>
      <c r="D85" s="90"/>
      <c r="E85" s="267"/>
      <c r="F85" s="90"/>
      <c r="G85" s="267"/>
      <c r="H85" s="92"/>
      <c r="I85" s="81"/>
      <c r="J85" s="30"/>
      <c r="K85" s="189"/>
      <c r="L85" s="189"/>
      <c r="M85" s="189"/>
      <c r="N85" s="189"/>
      <c r="O85" s="82"/>
      <c r="P85" s="82"/>
      <c r="Q85" s="82"/>
      <c r="R85" s="82"/>
      <c r="S85" s="82"/>
    </row>
    <row r="86" spans="1:19" ht="17.25" customHeight="1" x14ac:dyDescent="0.2">
      <c r="A86" s="83" t="str">
        <f>Global!A86</f>
        <v>Puntos por Marcador Atinado</v>
      </c>
      <c r="B86" s="83"/>
      <c r="C86" s="93"/>
      <c r="D86" s="83"/>
      <c r="E86" s="94">
        <f>Global!E86</f>
        <v>1</v>
      </c>
      <c r="F86" s="53"/>
      <c r="G86" s="268"/>
      <c r="H86" s="53"/>
      <c r="I86" s="57"/>
      <c r="J86" s="30"/>
      <c r="K86" s="167"/>
      <c r="L86" s="167"/>
      <c r="M86" s="167"/>
      <c r="N86" s="167"/>
      <c r="O86" s="167"/>
      <c r="P86" s="167"/>
      <c r="Q86" s="167"/>
      <c r="R86" s="167"/>
      <c r="S86" s="167"/>
    </row>
    <row r="87" spans="1:19" ht="17.25" customHeight="1" x14ac:dyDescent="0.2">
      <c r="A87" s="83" t="str">
        <f>Global!A87</f>
        <v>Puntos por Ganador/Empate Atinado</v>
      </c>
      <c r="B87" s="83"/>
      <c r="C87" s="93"/>
      <c r="D87" s="85"/>
      <c r="E87" s="94">
        <f>Global!E87</f>
        <v>1</v>
      </c>
      <c r="F87" s="53"/>
      <c r="G87" s="268"/>
      <c r="H87" s="53"/>
      <c r="I87" s="57"/>
      <c r="J87" s="30"/>
      <c r="K87" s="167"/>
      <c r="L87" s="167"/>
      <c r="M87" s="167"/>
      <c r="N87" s="167"/>
      <c r="O87" s="167"/>
      <c r="P87" s="167"/>
      <c r="Q87" s="167"/>
      <c r="R87" s="167"/>
      <c r="S87" s="167"/>
    </row>
    <row r="88" spans="1:19" ht="17.25" customHeight="1" x14ac:dyDescent="0.2">
      <c r="A88" s="83" t="str">
        <f>Global!A88</f>
        <v>Puntos por Ganador y Diferencia de Goles Atinado</v>
      </c>
      <c r="B88" s="84"/>
      <c r="C88" s="84"/>
      <c r="D88" s="85"/>
      <c r="E88" s="94">
        <f>Global!E88</f>
        <v>1</v>
      </c>
      <c r="F88" s="53"/>
      <c r="G88" s="268"/>
      <c r="H88" s="53"/>
      <c r="I88" s="57"/>
      <c r="J88" s="30"/>
      <c r="K88" s="167"/>
      <c r="L88" s="167"/>
      <c r="M88" s="167"/>
      <c r="N88" s="167"/>
      <c r="O88" s="167"/>
      <c r="P88" s="167"/>
      <c r="Q88" s="167"/>
      <c r="R88" s="167"/>
      <c r="S88" s="167"/>
    </row>
    <row r="89" spans="1:19" ht="17.25" customHeight="1" x14ac:dyDescent="0.2">
      <c r="A89" s="83"/>
      <c r="B89" s="84"/>
      <c r="C89" s="84"/>
      <c r="D89" s="85"/>
      <c r="E89" s="269"/>
      <c r="F89" s="53"/>
      <c r="G89" s="268"/>
      <c r="H89" s="53"/>
      <c r="I89" s="57"/>
      <c r="J89" s="30"/>
      <c r="K89" s="167"/>
      <c r="L89" s="167"/>
      <c r="M89" s="167"/>
      <c r="N89" s="167"/>
      <c r="O89" s="167"/>
      <c r="P89" s="167"/>
      <c r="Q89" s="167"/>
      <c r="R89" s="167"/>
      <c r="S89" s="167"/>
    </row>
    <row r="90" spans="1:19" ht="17.25" customHeight="1" x14ac:dyDescent="0.2">
      <c r="A90" s="87" t="str">
        <f>Global!A90</f>
        <v>OCTAVOS DE FINAL</v>
      </c>
      <c r="B90" s="55"/>
      <c r="C90" s="55"/>
      <c r="D90" s="53"/>
      <c r="E90" s="268"/>
      <c r="F90" s="53"/>
      <c r="G90" s="268"/>
      <c r="H90" s="53"/>
      <c r="I90" s="57"/>
      <c r="J90" s="30"/>
      <c r="K90" s="167"/>
      <c r="L90" s="167"/>
      <c r="M90" s="167"/>
      <c r="N90" s="167"/>
      <c r="O90" s="167"/>
      <c r="P90" s="167"/>
      <c r="Q90" s="167"/>
      <c r="R90" s="167"/>
      <c r="S90" s="167"/>
    </row>
    <row r="91" spans="1:19" ht="17.25" customHeight="1" x14ac:dyDescent="0.2">
      <c r="A91" s="83" t="str">
        <f>Global!A91</f>
        <v>Puntos por Marcador Atinado</v>
      </c>
      <c r="B91" s="83"/>
      <c r="C91" s="93"/>
      <c r="D91" s="83"/>
      <c r="E91" s="94">
        <f>Global!E91</f>
        <v>1</v>
      </c>
      <c r="F91" s="53"/>
      <c r="G91" s="268"/>
      <c r="H91" s="53"/>
      <c r="I91" s="57"/>
      <c r="J91" s="30"/>
      <c r="K91" s="167"/>
      <c r="L91" s="167"/>
      <c r="M91" s="167"/>
      <c r="N91" s="167"/>
      <c r="O91" s="167"/>
      <c r="P91" s="167"/>
      <c r="Q91" s="167"/>
      <c r="R91" s="167"/>
      <c r="S91" s="167"/>
    </row>
    <row r="92" spans="1:19" ht="17.25" customHeight="1" x14ac:dyDescent="0.2">
      <c r="A92" s="83" t="str">
        <f>Global!A92</f>
        <v>Puntos por Ganador/Empate Atinado</v>
      </c>
      <c r="B92" s="83"/>
      <c r="C92" s="93"/>
      <c r="D92" s="85"/>
      <c r="E92" s="94">
        <f>Global!E92</f>
        <v>3</v>
      </c>
      <c r="F92" s="53"/>
      <c r="G92" s="268"/>
      <c r="H92" s="53"/>
      <c r="I92" s="57"/>
      <c r="J92" s="30"/>
      <c r="K92" s="167"/>
      <c r="L92" s="167"/>
      <c r="M92" s="167"/>
      <c r="N92" s="167"/>
      <c r="O92" s="167"/>
      <c r="P92" s="167"/>
      <c r="Q92" s="167"/>
      <c r="R92" s="167"/>
      <c r="S92" s="167"/>
    </row>
    <row r="93" spans="1:19" ht="17.25" customHeight="1" x14ac:dyDescent="0.2">
      <c r="A93" s="83" t="str">
        <f>Global!A93</f>
        <v>Puntos por Ganador y Diferencia de Goles Atinado</v>
      </c>
      <c r="B93" s="84"/>
      <c r="C93" s="84"/>
      <c r="D93" s="85"/>
      <c r="E93" s="94">
        <f>Global!E93</f>
        <v>1</v>
      </c>
      <c r="F93" s="53"/>
      <c r="G93" s="268"/>
      <c r="H93" s="53"/>
      <c r="I93" s="57"/>
      <c r="J93" s="30"/>
      <c r="K93" s="167"/>
      <c r="L93" s="167"/>
      <c r="M93" s="167"/>
      <c r="N93" s="167"/>
      <c r="O93" s="167"/>
      <c r="P93" s="167"/>
      <c r="Q93" s="167"/>
      <c r="R93" s="167"/>
      <c r="S93" s="167"/>
    </row>
    <row r="94" spans="1:19" ht="17.25" customHeight="1" x14ac:dyDescent="0.2">
      <c r="A94" s="54"/>
      <c r="B94" s="55"/>
      <c r="C94" s="55"/>
      <c r="D94" s="53"/>
      <c r="E94" s="268"/>
      <c r="F94" s="53"/>
      <c r="G94" s="268"/>
      <c r="H94" s="53"/>
      <c r="I94" s="57"/>
      <c r="J94" s="30"/>
      <c r="K94" s="167"/>
      <c r="L94" s="167"/>
      <c r="M94" s="167"/>
      <c r="N94" s="167"/>
      <c r="O94" s="167"/>
      <c r="P94" s="167"/>
      <c r="Q94" s="167"/>
      <c r="R94" s="167"/>
      <c r="S94" s="167"/>
    </row>
    <row r="95" spans="1:19" ht="17.25" customHeight="1" x14ac:dyDescent="0.2">
      <c r="A95" s="87" t="str">
        <f>Global!A95</f>
        <v>CUARTOS DE FINAL</v>
      </c>
      <c r="B95" s="55"/>
      <c r="C95" s="55"/>
      <c r="D95" s="53"/>
      <c r="E95" s="268"/>
      <c r="F95" s="53"/>
      <c r="G95" s="268"/>
      <c r="H95" s="53"/>
      <c r="I95" s="57"/>
      <c r="J95" s="30"/>
      <c r="K95" s="167"/>
      <c r="L95" s="167"/>
      <c r="M95" s="167"/>
      <c r="N95" s="167"/>
      <c r="O95" s="167"/>
      <c r="P95" s="167"/>
      <c r="Q95" s="167"/>
      <c r="R95" s="167"/>
      <c r="S95" s="167"/>
    </row>
    <row r="96" spans="1:19" ht="17.25" customHeight="1" x14ac:dyDescent="0.2">
      <c r="A96" s="83" t="str">
        <f>Global!A96</f>
        <v>Puntos por Marcador Atinado</v>
      </c>
      <c r="B96" s="83"/>
      <c r="C96" s="93"/>
      <c r="D96" s="83"/>
      <c r="E96" s="94">
        <f>Global!E96</f>
        <v>1</v>
      </c>
      <c r="F96" s="53"/>
      <c r="G96" s="268"/>
      <c r="H96" s="53"/>
      <c r="I96" s="57"/>
      <c r="J96" s="30"/>
      <c r="K96" s="167"/>
      <c r="L96" s="167"/>
      <c r="M96" s="167"/>
      <c r="N96" s="167"/>
      <c r="O96" s="167"/>
      <c r="P96" s="167"/>
      <c r="Q96" s="167"/>
      <c r="R96" s="167"/>
      <c r="S96" s="167"/>
    </row>
    <row r="97" spans="1:19" ht="17.25" customHeight="1" x14ac:dyDescent="0.2">
      <c r="A97" s="83" t="str">
        <f>Global!A97</f>
        <v>Puntos por Ganador/Empate Atinado</v>
      </c>
      <c r="B97" s="83"/>
      <c r="C97" s="93"/>
      <c r="D97" s="85"/>
      <c r="E97" s="94">
        <f>Global!E97</f>
        <v>5</v>
      </c>
      <c r="F97" s="53"/>
      <c r="G97" s="268"/>
      <c r="H97" s="53"/>
      <c r="I97" s="57"/>
      <c r="J97" s="30"/>
      <c r="K97" s="167"/>
      <c r="L97" s="167"/>
      <c r="M97" s="167"/>
      <c r="N97" s="167"/>
      <c r="O97" s="167"/>
      <c r="P97" s="167"/>
      <c r="Q97" s="167"/>
      <c r="R97" s="167"/>
      <c r="S97" s="167"/>
    </row>
    <row r="98" spans="1:19" ht="17.25" customHeight="1" x14ac:dyDescent="0.2">
      <c r="A98" s="83" t="str">
        <f>Global!A98</f>
        <v>Puntos por Ganador y Diferencia de Goles Atinado</v>
      </c>
      <c r="B98" s="84"/>
      <c r="C98" s="84"/>
      <c r="D98" s="85"/>
      <c r="E98" s="94">
        <f>Global!E98</f>
        <v>1</v>
      </c>
      <c r="F98" s="53"/>
      <c r="G98" s="268"/>
      <c r="H98" s="53"/>
      <c r="I98" s="57"/>
      <c r="J98" s="30"/>
      <c r="K98" s="167"/>
      <c r="L98" s="167"/>
      <c r="M98" s="167"/>
      <c r="N98" s="167"/>
      <c r="O98" s="167"/>
      <c r="P98" s="167"/>
      <c r="Q98" s="167"/>
      <c r="R98" s="167"/>
      <c r="S98" s="167"/>
    </row>
    <row r="99" spans="1:19" ht="17.25" customHeight="1" x14ac:dyDescent="0.2">
      <c r="A99" s="54"/>
      <c r="B99" s="55"/>
      <c r="C99" s="55"/>
      <c r="D99" s="53"/>
      <c r="E99" s="268"/>
      <c r="F99" s="53"/>
      <c r="G99" s="268"/>
      <c r="H99" s="53"/>
      <c r="I99" s="57"/>
      <c r="J99" s="30"/>
      <c r="K99" s="167"/>
      <c r="L99" s="167"/>
      <c r="M99" s="167"/>
      <c r="N99" s="167"/>
      <c r="O99" s="167"/>
      <c r="P99" s="167"/>
      <c r="Q99" s="167"/>
      <c r="R99" s="167"/>
      <c r="S99" s="167"/>
    </row>
    <row r="100" spans="1:19" ht="17.25" customHeight="1" x14ac:dyDescent="0.2">
      <c r="A100" s="87" t="str">
        <f>Global!A100</f>
        <v>SEMIFINAL</v>
      </c>
      <c r="B100" s="55"/>
      <c r="C100" s="55"/>
      <c r="D100" s="53"/>
      <c r="E100" s="268"/>
      <c r="F100" s="53"/>
      <c r="G100" s="268"/>
      <c r="H100" s="53"/>
      <c r="I100" s="57"/>
      <c r="J100" s="30"/>
      <c r="K100" s="167"/>
      <c r="L100" s="167"/>
      <c r="M100" s="167"/>
      <c r="N100" s="167"/>
      <c r="O100" s="167"/>
      <c r="P100" s="167"/>
      <c r="Q100" s="167"/>
      <c r="R100" s="167"/>
      <c r="S100" s="167"/>
    </row>
    <row r="101" spans="1:19" ht="17.25" customHeight="1" x14ac:dyDescent="0.2">
      <c r="A101" s="83" t="str">
        <f>Global!A101</f>
        <v>Puntos por Marcador Atinado</v>
      </c>
      <c r="B101" s="83"/>
      <c r="C101" s="93"/>
      <c r="D101" s="83"/>
      <c r="E101" s="94">
        <f>Global!E101</f>
        <v>1</v>
      </c>
      <c r="F101" s="53"/>
      <c r="G101" s="268"/>
      <c r="H101" s="53"/>
      <c r="I101" s="57"/>
      <c r="J101" s="30"/>
      <c r="K101" s="167"/>
      <c r="L101" s="167"/>
      <c r="M101" s="167"/>
      <c r="N101" s="167"/>
      <c r="O101" s="167"/>
      <c r="P101" s="167"/>
      <c r="Q101" s="167"/>
      <c r="R101" s="167"/>
      <c r="S101" s="167"/>
    </row>
    <row r="102" spans="1:19" ht="17.25" customHeight="1" x14ac:dyDescent="0.2">
      <c r="A102" s="83" t="str">
        <f>Global!A102</f>
        <v>Puntos por Ganador/Empate Atinado</v>
      </c>
      <c r="B102" s="83"/>
      <c r="C102" s="93"/>
      <c r="D102" s="85"/>
      <c r="E102" s="94">
        <f>Global!E102</f>
        <v>7</v>
      </c>
      <c r="F102" s="53"/>
      <c r="G102" s="268"/>
      <c r="H102" s="53"/>
      <c r="I102" s="57"/>
      <c r="J102" s="30"/>
      <c r="K102" s="167"/>
      <c r="L102" s="167"/>
      <c r="M102" s="167"/>
      <c r="N102" s="167"/>
      <c r="O102" s="167"/>
      <c r="P102" s="167"/>
      <c r="Q102" s="167"/>
      <c r="R102" s="167"/>
      <c r="S102" s="167"/>
    </row>
    <row r="103" spans="1:19" ht="17.25" customHeight="1" x14ac:dyDescent="0.2">
      <c r="A103" s="83" t="str">
        <f>Global!A103</f>
        <v>Puntos por Ganador y Diferencia de Goles Atinado</v>
      </c>
      <c r="B103" s="84"/>
      <c r="C103" s="84"/>
      <c r="D103" s="85"/>
      <c r="E103" s="94">
        <f>Global!E103</f>
        <v>1</v>
      </c>
      <c r="F103" s="53"/>
      <c r="G103" s="268"/>
      <c r="H103" s="53"/>
      <c r="I103" s="57"/>
      <c r="J103" s="30"/>
      <c r="K103" s="167"/>
      <c r="L103" s="167"/>
      <c r="M103" s="167"/>
      <c r="N103" s="167"/>
      <c r="O103" s="167"/>
      <c r="P103" s="167"/>
      <c r="Q103" s="167"/>
      <c r="R103" s="167"/>
      <c r="S103" s="167"/>
    </row>
    <row r="104" spans="1:19" ht="17.25" customHeight="1" x14ac:dyDescent="0.2">
      <c r="A104" s="54"/>
      <c r="B104" s="55"/>
      <c r="C104" s="55"/>
      <c r="D104" s="53"/>
      <c r="E104" s="268"/>
      <c r="F104" s="53"/>
      <c r="G104" s="268"/>
      <c r="H104" s="53"/>
      <c r="I104" s="57"/>
      <c r="J104" s="30"/>
      <c r="K104" s="167"/>
      <c r="L104" s="167"/>
      <c r="M104" s="167"/>
      <c r="N104" s="167"/>
      <c r="O104" s="167"/>
      <c r="P104" s="167"/>
      <c r="Q104" s="167"/>
      <c r="R104" s="167"/>
      <c r="S104" s="167"/>
    </row>
    <row r="105" spans="1:19" ht="17.25" customHeight="1" x14ac:dyDescent="0.2">
      <c r="A105" s="87" t="str">
        <f>Global!A105</f>
        <v>TERCER LUGAR</v>
      </c>
      <c r="B105" s="55"/>
      <c r="C105" s="55"/>
      <c r="D105" s="53"/>
      <c r="E105" s="268"/>
      <c r="F105" s="53"/>
      <c r="G105" s="268"/>
      <c r="H105" s="53"/>
      <c r="I105" s="57"/>
      <c r="J105" s="30"/>
      <c r="K105" s="167"/>
      <c r="L105" s="167"/>
      <c r="M105" s="167"/>
      <c r="N105" s="167"/>
      <c r="O105" s="167"/>
      <c r="P105" s="167"/>
      <c r="Q105" s="167"/>
      <c r="R105" s="167"/>
      <c r="S105" s="167"/>
    </row>
    <row r="106" spans="1:19" ht="17.25" customHeight="1" x14ac:dyDescent="0.2">
      <c r="A106" s="83" t="str">
        <f>Global!A106</f>
        <v>Puntos por Marcador Atinado</v>
      </c>
      <c r="B106" s="83"/>
      <c r="C106" s="93"/>
      <c r="D106" s="83"/>
      <c r="E106" s="94">
        <f>Global!E106</f>
        <v>1</v>
      </c>
      <c r="F106" s="53"/>
      <c r="G106" s="268"/>
      <c r="H106" s="53"/>
      <c r="I106" s="57"/>
      <c r="J106" s="30"/>
      <c r="K106" s="167"/>
      <c r="L106" s="167"/>
      <c r="M106" s="167"/>
      <c r="N106" s="167"/>
      <c r="O106" s="167"/>
      <c r="P106" s="167"/>
      <c r="Q106" s="167"/>
      <c r="R106" s="167"/>
      <c r="S106" s="167"/>
    </row>
    <row r="107" spans="1:19" ht="17.25" customHeight="1" x14ac:dyDescent="0.2">
      <c r="A107" s="83" t="str">
        <f>Global!A107</f>
        <v>Puntos por Ganador/Empate Atinado</v>
      </c>
      <c r="B107" s="83"/>
      <c r="C107" s="93"/>
      <c r="D107" s="85"/>
      <c r="E107" s="94">
        <f>Global!E107</f>
        <v>8</v>
      </c>
      <c r="F107" s="53"/>
      <c r="G107" s="268"/>
      <c r="H107" s="53"/>
      <c r="I107" s="57"/>
      <c r="J107" s="30"/>
      <c r="K107" s="167"/>
      <c r="L107" s="167"/>
      <c r="M107" s="167"/>
      <c r="N107" s="167"/>
      <c r="O107" s="167"/>
      <c r="P107" s="167"/>
      <c r="Q107" s="167"/>
      <c r="R107" s="167"/>
      <c r="S107" s="167"/>
    </row>
    <row r="108" spans="1:19" ht="17.25" customHeight="1" x14ac:dyDescent="0.2">
      <c r="A108" s="83" t="str">
        <f>Global!A108</f>
        <v>Puntos por Ganador y Diferencia de Goles Atinado</v>
      </c>
      <c r="B108" s="84"/>
      <c r="C108" s="84"/>
      <c r="D108" s="85"/>
      <c r="E108" s="94">
        <f>Global!E108</f>
        <v>1</v>
      </c>
      <c r="F108" s="53"/>
      <c r="G108" s="268"/>
      <c r="H108" s="53"/>
      <c r="I108" s="57"/>
      <c r="J108" s="30"/>
      <c r="K108" s="167"/>
      <c r="L108" s="167"/>
      <c r="M108" s="167"/>
      <c r="N108" s="167"/>
      <c r="O108" s="167"/>
      <c r="P108" s="167"/>
      <c r="Q108" s="167"/>
      <c r="R108" s="167"/>
      <c r="S108" s="167"/>
    </row>
    <row r="109" spans="1:19" ht="17.25" customHeight="1" x14ac:dyDescent="0.2">
      <c r="A109" s="83"/>
      <c r="B109" s="84"/>
      <c r="C109" s="84"/>
      <c r="D109" s="85"/>
      <c r="E109" s="94"/>
      <c r="F109" s="53"/>
      <c r="G109" s="268"/>
      <c r="H109" s="53"/>
      <c r="I109" s="57"/>
      <c r="J109" s="30"/>
      <c r="K109" s="167"/>
      <c r="L109" s="167"/>
      <c r="M109" s="167"/>
      <c r="N109" s="167"/>
      <c r="O109" s="167"/>
      <c r="P109" s="167"/>
      <c r="Q109" s="167"/>
      <c r="R109" s="167"/>
      <c r="S109" s="167"/>
    </row>
    <row r="110" spans="1:19" ht="17.25" customHeight="1" x14ac:dyDescent="0.2">
      <c r="A110" s="87" t="str">
        <f>Global!A110</f>
        <v>FINAL</v>
      </c>
      <c r="B110" s="55"/>
      <c r="C110" s="55"/>
      <c r="D110" s="53"/>
      <c r="E110" s="268"/>
      <c r="F110" s="53"/>
      <c r="G110" s="268"/>
      <c r="H110" s="53"/>
      <c r="I110" s="57"/>
      <c r="J110" s="30"/>
      <c r="K110" s="167"/>
      <c r="L110" s="167"/>
      <c r="M110" s="167"/>
      <c r="N110" s="167"/>
      <c r="O110" s="167"/>
      <c r="P110" s="167"/>
      <c r="Q110" s="167"/>
      <c r="R110" s="167"/>
      <c r="S110" s="167"/>
    </row>
    <row r="111" spans="1:19" ht="17.25" customHeight="1" x14ac:dyDescent="0.2">
      <c r="A111" s="83" t="str">
        <f>Global!A111</f>
        <v>Puntos por Marcador Atinado</v>
      </c>
      <c r="B111" s="83"/>
      <c r="C111" s="93"/>
      <c r="D111" s="83"/>
      <c r="E111" s="94">
        <f>Global!E111</f>
        <v>1</v>
      </c>
      <c r="F111" s="53"/>
      <c r="G111" s="268"/>
      <c r="H111" s="53"/>
      <c r="I111" s="57"/>
      <c r="J111" s="30"/>
      <c r="K111" s="167"/>
      <c r="L111" s="167"/>
      <c r="M111" s="167"/>
      <c r="N111" s="167"/>
      <c r="O111" s="167"/>
      <c r="P111" s="167"/>
      <c r="Q111" s="167"/>
      <c r="R111" s="167"/>
      <c r="S111" s="167"/>
    </row>
    <row r="112" spans="1:19" ht="17.25" customHeight="1" x14ac:dyDescent="0.2">
      <c r="A112" s="83" t="str">
        <f>Global!A112</f>
        <v>Puntos por Ganador/Empate Atinado</v>
      </c>
      <c r="B112" s="83"/>
      <c r="C112" s="93"/>
      <c r="D112" s="85"/>
      <c r="E112" s="94">
        <f>Global!E112</f>
        <v>10</v>
      </c>
      <c r="F112" s="53"/>
      <c r="G112" s="268"/>
      <c r="H112" s="53"/>
      <c r="I112" s="57"/>
      <c r="J112" s="30"/>
      <c r="K112" s="167"/>
      <c r="L112" s="167"/>
      <c r="M112" s="167"/>
      <c r="N112" s="167"/>
      <c r="O112" s="167"/>
      <c r="P112" s="167"/>
      <c r="Q112" s="167"/>
      <c r="R112" s="167"/>
      <c r="S112" s="167"/>
    </row>
    <row r="113" spans="1:19" ht="17.25" customHeight="1" x14ac:dyDescent="0.2">
      <c r="A113" s="83" t="str">
        <f>Global!A113</f>
        <v>Puntos por Ganador y Diferencia de Goles Atinado</v>
      </c>
      <c r="B113" s="84"/>
      <c r="C113" s="84"/>
      <c r="D113" s="85"/>
      <c r="E113" s="94">
        <f>Global!E113</f>
        <v>1</v>
      </c>
      <c r="F113" s="53"/>
      <c r="G113" s="268"/>
      <c r="H113" s="53"/>
      <c r="I113" s="57"/>
      <c r="J113" s="30"/>
      <c r="K113" s="167"/>
      <c r="L113" s="167"/>
      <c r="M113" s="167"/>
      <c r="N113" s="167"/>
      <c r="O113" s="167"/>
      <c r="P113" s="167"/>
      <c r="Q113" s="167"/>
      <c r="R113" s="167"/>
      <c r="S113" s="167"/>
    </row>
    <row r="114" spans="1:19" ht="17.25" customHeight="1" x14ac:dyDescent="0.2">
      <c r="A114" s="54"/>
      <c r="B114" s="55"/>
      <c r="C114" s="55"/>
      <c r="D114" s="53"/>
      <c r="E114" s="268"/>
      <c r="F114" s="53"/>
      <c r="G114" s="268"/>
      <c r="H114" s="53"/>
      <c r="I114" s="57"/>
      <c r="J114" s="30"/>
      <c r="K114" s="167"/>
      <c r="L114" s="167"/>
      <c r="M114" s="167"/>
      <c r="N114" s="167"/>
      <c r="O114" s="167"/>
      <c r="P114" s="167"/>
      <c r="Q114" s="167"/>
      <c r="R114" s="167"/>
      <c r="S114" s="167"/>
    </row>
    <row r="115" spans="1:19" ht="17.25" customHeight="1" x14ac:dyDescent="0.2">
      <c r="A115" s="54"/>
      <c r="B115" s="55"/>
      <c r="C115" s="55"/>
      <c r="D115" s="53"/>
      <c r="E115" s="268"/>
      <c r="F115" s="53"/>
      <c r="G115" s="268"/>
      <c r="H115" s="53"/>
      <c r="I115" s="57"/>
      <c r="J115" s="30"/>
      <c r="K115" s="167"/>
      <c r="L115" s="167"/>
      <c r="M115" s="167"/>
      <c r="N115" s="167"/>
      <c r="O115" s="167"/>
      <c r="P115" s="167"/>
      <c r="Q115" s="167"/>
      <c r="R115" s="167"/>
      <c r="S115" s="167"/>
    </row>
    <row r="116" spans="1:19" ht="17.25" customHeight="1" x14ac:dyDescent="0.2">
      <c r="A116" s="54"/>
      <c r="B116" s="55"/>
      <c r="C116" s="55"/>
      <c r="D116" s="53"/>
      <c r="E116" s="268"/>
      <c r="F116" s="53"/>
      <c r="G116" s="268"/>
      <c r="H116" s="53"/>
      <c r="I116" s="57"/>
      <c r="J116" s="30"/>
      <c r="K116" s="167"/>
      <c r="L116" s="167"/>
      <c r="M116" s="167"/>
      <c r="N116" s="167"/>
      <c r="O116" s="167"/>
      <c r="P116" s="167"/>
      <c r="Q116" s="167"/>
      <c r="R116" s="167"/>
      <c r="S116" s="167"/>
    </row>
    <row r="117" spans="1:19" ht="17.25" customHeight="1" x14ac:dyDescent="0.2">
      <c r="A117" s="54"/>
      <c r="B117" s="55"/>
      <c r="C117" s="55"/>
      <c r="D117" s="53"/>
      <c r="E117" s="268"/>
      <c r="F117" s="53"/>
      <c r="G117" s="268"/>
      <c r="H117" s="53"/>
      <c r="I117" s="57"/>
      <c r="J117" s="30"/>
      <c r="K117" s="167"/>
      <c r="L117" s="167"/>
      <c r="M117" s="167"/>
      <c r="N117" s="167"/>
      <c r="O117" s="167"/>
      <c r="P117" s="167"/>
      <c r="Q117" s="167"/>
      <c r="R117" s="167"/>
      <c r="S117" s="167"/>
    </row>
    <row r="118" spans="1:19" ht="17.25" customHeight="1" x14ac:dyDescent="0.2">
      <c r="A118" s="54"/>
      <c r="B118" s="55"/>
      <c r="C118" s="55"/>
      <c r="D118" s="53"/>
      <c r="E118" s="268"/>
      <c r="F118" s="53"/>
      <c r="G118" s="268"/>
      <c r="H118" s="53"/>
      <c r="I118" s="57"/>
      <c r="J118" s="30"/>
      <c r="K118" s="167"/>
      <c r="L118" s="167"/>
      <c r="M118" s="167"/>
      <c r="N118" s="167"/>
      <c r="O118" s="167"/>
      <c r="P118" s="167"/>
      <c r="Q118" s="167"/>
      <c r="R118" s="167"/>
      <c r="S118" s="167"/>
    </row>
    <row r="119" spans="1:19" ht="17.25" customHeight="1" x14ac:dyDescent="0.2">
      <c r="A119" s="54"/>
      <c r="B119" s="55"/>
      <c r="C119" s="55"/>
      <c r="D119" s="53"/>
      <c r="E119" s="268"/>
      <c r="F119" s="53"/>
      <c r="G119" s="268"/>
      <c r="H119" s="53"/>
      <c r="I119" s="57"/>
      <c r="J119" s="30"/>
      <c r="K119" s="167"/>
      <c r="L119" s="167"/>
      <c r="M119" s="167"/>
      <c r="N119" s="167"/>
      <c r="O119" s="167"/>
      <c r="P119" s="167"/>
      <c r="Q119" s="167"/>
      <c r="R119" s="167"/>
      <c r="S119" s="167"/>
    </row>
    <row r="120" spans="1:19" ht="17.25" customHeight="1" x14ac:dyDescent="0.2">
      <c r="A120" s="54"/>
      <c r="B120" s="55"/>
      <c r="C120" s="55"/>
      <c r="D120" s="53"/>
      <c r="E120" s="268"/>
      <c r="F120" s="53"/>
      <c r="G120" s="268"/>
      <c r="H120" s="53"/>
      <c r="I120" s="57"/>
      <c r="J120" s="30"/>
      <c r="K120" s="167"/>
      <c r="L120" s="167"/>
      <c r="M120" s="167"/>
      <c r="N120" s="167"/>
      <c r="O120" s="167"/>
      <c r="P120" s="167"/>
      <c r="Q120" s="167"/>
      <c r="R120" s="167"/>
      <c r="S120" s="167"/>
    </row>
  </sheetData>
  <sheetProtection sheet="1" objects="1" scenarios="1"/>
  <mergeCells count="3">
    <mergeCell ref="A1:N1"/>
    <mergeCell ref="B3:D3"/>
    <mergeCell ref="B4:D4"/>
  </mergeCells>
  <phoneticPr fontId="17" type="noConversion"/>
  <dataValidations count="1">
    <dataValidation type="whole" allowBlank="1" showInputMessage="1" showErrorMessage="1" sqref="E3:E85 E114:E120 E89:E90 E94:E95 E99:E100 E104:E105 E110" xr:uid="{898B582A-A014-40FF-9268-68E8D8BCDD8B}">
      <formula1>0</formula1>
      <formula2>20</formula2>
    </dataValidation>
  </dataValidations>
  <hyperlinks>
    <hyperlink ref="A1:N1" location="Global!A1" display="Quiniela Mundial 2010" xr:uid="{88BD52CF-2C45-481E-ABB3-045CCBBE6F64}"/>
  </hyperlinks>
  <pageMargins left="0.75" right="0.75" top="1" bottom="1" header="0.5" footer="0.5"/>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63</vt:i4>
      </vt:variant>
      <vt:variant>
        <vt:lpstr>Named Ranges</vt:lpstr>
      </vt:variant>
      <vt:variant>
        <vt:i4>80</vt:i4>
      </vt:variant>
    </vt:vector>
  </HeadingPairs>
  <TitlesOfParts>
    <vt:vector size="143" baseType="lpstr">
      <vt:lpstr>Global</vt:lpstr>
      <vt:lpstr>Grupos</vt:lpstr>
      <vt:lpstr>Tabla de Posiciones</vt:lpstr>
      <vt:lpstr>Instrucciones</vt:lpstr>
      <vt:lpstr>001</vt:lpstr>
      <vt:lpstr>002</vt:lpstr>
      <vt:lpstr>003</vt:lpstr>
      <vt:lpstr>004</vt:lpstr>
      <vt:lpstr>005</vt:lpstr>
      <vt:lpstr>006</vt:lpstr>
      <vt:lpstr>007</vt:lpstr>
      <vt:lpstr>008</vt:lpstr>
      <vt:lpstr>009</vt:lpstr>
      <vt:lpstr>010</vt:lpstr>
      <vt:lpstr>011</vt:lpstr>
      <vt:lpstr>012</vt:lpstr>
      <vt:lpstr>013</vt:lpstr>
      <vt:lpstr>014</vt:lpstr>
      <vt:lpstr>015</vt:lpstr>
      <vt:lpstr>016</vt:lpstr>
      <vt:lpstr>017</vt:lpstr>
      <vt:lpstr>018</vt:lpstr>
      <vt:lpstr>019</vt:lpstr>
      <vt:lpstr>020</vt:lpstr>
      <vt:lpstr>021</vt:lpstr>
      <vt:lpstr>022</vt:lpstr>
      <vt:lpstr>023</vt:lpstr>
      <vt:lpstr>024</vt:lpstr>
      <vt:lpstr>025</vt:lpstr>
      <vt:lpstr>026</vt:lpstr>
      <vt:lpstr>027</vt:lpstr>
      <vt:lpstr>028</vt:lpstr>
      <vt:lpstr>029</vt:lpstr>
      <vt:lpstr>030</vt:lpstr>
      <vt:lpstr>031</vt:lpstr>
      <vt:lpstr>032</vt:lpstr>
      <vt:lpstr>033</vt:lpstr>
      <vt:lpstr>034</vt:lpstr>
      <vt:lpstr>035</vt:lpstr>
      <vt:lpstr>036</vt:lpstr>
      <vt:lpstr>037</vt:lpstr>
      <vt:lpstr>038</vt:lpstr>
      <vt:lpstr>039</vt:lpstr>
      <vt:lpstr>040</vt:lpstr>
      <vt:lpstr>041</vt:lpstr>
      <vt:lpstr>042</vt:lpstr>
      <vt:lpstr>043</vt:lpstr>
      <vt:lpstr>044</vt:lpstr>
      <vt:lpstr>045</vt:lpstr>
      <vt:lpstr>046</vt:lpstr>
      <vt:lpstr>047</vt:lpstr>
      <vt:lpstr>048</vt:lpstr>
      <vt:lpstr>049</vt:lpstr>
      <vt:lpstr>050</vt:lpstr>
      <vt:lpstr>051</vt:lpstr>
      <vt:lpstr>052</vt:lpstr>
      <vt:lpstr>053</vt:lpstr>
      <vt:lpstr>054</vt:lpstr>
      <vt:lpstr>055</vt:lpstr>
      <vt:lpstr>056</vt:lpstr>
      <vt:lpstr>057</vt:lpstr>
      <vt:lpstr>058</vt:lpstr>
      <vt:lpstr>Sheet1</vt:lpstr>
      <vt:lpstr>CTOSPuntosPorDiferencia</vt:lpstr>
      <vt:lpstr>CTOSPuntosPorGanador</vt:lpstr>
      <vt:lpstr>CTOSPuntosPorMarcador</vt:lpstr>
      <vt:lpstr>Equipos</vt:lpstr>
      <vt:lpstr>FINALPuntosPorDiferencia</vt:lpstr>
      <vt:lpstr>FINALPuntosPorGanador</vt:lpstr>
      <vt:lpstr>FINALPuntosPorMarcador</vt:lpstr>
      <vt:lpstr>GPOA1</vt:lpstr>
      <vt:lpstr>GPOA1SortCol</vt:lpstr>
      <vt:lpstr>GPOA2</vt:lpstr>
      <vt:lpstr>GPOA2SortCol</vt:lpstr>
      <vt:lpstr>GPOA3</vt:lpstr>
      <vt:lpstr>GPOA3SortCol</vt:lpstr>
      <vt:lpstr>GPOA4</vt:lpstr>
      <vt:lpstr>GPOB1</vt:lpstr>
      <vt:lpstr>GPOB1SortCol</vt:lpstr>
      <vt:lpstr>GPOB2</vt:lpstr>
      <vt:lpstr>GPOB2SortCol</vt:lpstr>
      <vt:lpstr>GPOB3SortCol</vt:lpstr>
      <vt:lpstr>GPOC1</vt:lpstr>
      <vt:lpstr>GPOC1SortCol</vt:lpstr>
      <vt:lpstr>GPOC2</vt:lpstr>
      <vt:lpstr>GPOC2SortCol</vt:lpstr>
      <vt:lpstr>GPOC3SortCol</vt:lpstr>
      <vt:lpstr>GPOD1</vt:lpstr>
      <vt:lpstr>GPOD1SortCol</vt:lpstr>
      <vt:lpstr>GPOD2</vt:lpstr>
      <vt:lpstr>GPOD2SortCol</vt:lpstr>
      <vt:lpstr>GPOD3SortCol</vt:lpstr>
      <vt:lpstr>GPOE1</vt:lpstr>
      <vt:lpstr>GPOE1SortCol</vt:lpstr>
      <vt:lpstr>GPOE2</vt:lpstr>
      <vt:lpstr>GPOE2SortCol</vt:lpstr>
      <vt:lpstr>GPOE3SortCol</vt:lpstr>
      <vt:lpstr>GPOF1</vt:lpstr>
      <vt:lpstr>GPOF1SortCol</vt:lpstr>
      <vt:lpstr>GPOF2</vt:lpstr>
      <vt:lpstr>GPOF2SortCol</vt:lpstr>
      <vt:lpstr>GPOF3SortCol</vt:lpstr>
      <vt:lpstr>GPOG1</vt:lpstr>
      <vt:lpstr>GPOG1SortCol</vt:lpstr>
      <vt:lpstr>GPOG2</vt:lpstr>
      <vt:lpstr>GPOG2SortCol</vt:lpstr>
      <vt:lpstr>GPOG3SortCol</vt:lpstr>
      <vt:lpstr>GPOH1</vt:lpstr>
      <vt:lpstr>GPOH1SortCol</vt:lpstr>
      <vt:lpstr>GPOH2</vt:lpstr>
      <vt:lpstr>GPOH2SortCol</vt:lpstr>
      <vt:lpstr>GPOH3SortCol</vt:lpstr>
      <vt:lpstr>GPOSPuntosPorDiferencia</vt:lpstr>
      <vt:lpstr>GPOSPuntosPorGanador</vt:lpstr>
      <vt:lpstr>GPOSPuntosPorMarcador</vt:lpstr>
      <vt:lpstr>GroupA</vt:lpstr>
      <vt:lpstr>GroupB</vt:lpstr>
      <vt:lpstr>GroupC</vt:lpstr>
      <vt:lpstr>GROUPD</vt:lpstr>
      <vt:lpstr>GROUPE</vt:lpstr>
      <vt:lpstr>GROUPF</vt:lpstr>
      <vt:lpstr>GROUPG</vt:lpstr>
      <vt:lpstr>GROUPH</vt:lpstr>
      <vt:lpstr>OCTPuntosPorDiferencia</vt:lpstr>
      <vt:lpstr>OCTPuntosPorGanador</vt:lpstr>
      <vt:lpstr>OCTPuntosPorMarcador</vt:lpstr>
      <vt:lpstr>'001'!Print_Area</vt:lpstr>
      <vt:lpstr>Global!Print_Area</vt:lpstr>
      <vt:lpstr>'001'!Print_Titles</vt:lpstr>
      <vt:lpstr>Global!Print_Titles</vt:lpstr>
      <vt:lpstr>SEMIPuntosPorDiferencia</vt:lpstr>
      <vt:lpstr>SEMIPuntosPorGanador</vt:lpstr>
      <vt:lpstr>SEMIPuntosPorMarcador</vt:lpstr>
      <vt:lpstr>SortDestinationStartPosition</vt:lpstr>
      <vt:lpstr>SortKey</vt:lpstr>
      <vt:lpstr>SortOriginationEndPosition</vt:lpstr>
      <vt:lpstr>SortOriginationStartPosition</vt:lpstr>
      <vt:lpstr>Tabla_de_Posiciones</vt:lpstr>
      <vt:lpstr>TablaDeGrupos</vt:lpstr>
      <vt:lpstr>TERCPuntosPorDiferencia</vt:lpstr>
      <vt:lpstr>TERCPuntosPorGanador</vt:lpstr>
      <vt:lpstr>TERCPuntosPorMarcador</vt:lpstr>
      <vt:lpstr>Totales</vt:lpstr>
    </vt:vector>
  </TitlesOfParts>
  <Company>Milestone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J.Malca</dc:creator>
  <cp:lastModifiedBy>J M</cp:lastModifiedBy>
  <cp:lastPrinted>2022-12-06T23:14:07Z</cp:lastPrinted>
  <dcterms:created xsi:type="dcterms:W3CDTF">2006-05-09T22:42:52Z</dcterms:created>
  <dcterms:modified xsi:type="dcterms:W3CDTF">2022-12-18T17:47:34Z</dcterms:modified>
</cp:coreProperties>
</file>